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7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14508" yWindow="108" windowWidth="14316" windowHeight="12816" tabRatio="912"/>
  </bookViews>
  <sheets>
    <sheet name="Lead E" sheetId="99" r:id="rId1"/>
    <sheet name="Lead E Update" sheetId="93" r:id="rId2"/>
    <sheet name="IRS E-DFIT (2)" sheetId="94" r:id="rId3"/>
    <sheet name="E DFIT (2)" sheetId="95" r:id="rId4"/>
    <sheet name="new weighted depr elec" sheetId="96" r:id="rId5"/>
    <sheet name="PI E Additions" sheetId="98" r:id="rId6"/>
    <sheet name="PI E Retirements Query" sheetId="97" r:id="rId7"/>
    <sheet name="from PA" sheetId="109" r:id="rId8"/>
    <sheet name="Lead G" sheetId="108" r:id="rId9"/>
    <sheet name="Lead G Update" sheetId="100" r:id="rId10"/>
    <sheet name="IRS G-DFIT (2)" sheetId="101" r:id="rId11"/>
    <sheet name="G DFIT (2)" sheetId="102" r:id="rId12"/>
    <sheet name="new weighted depr gas" sheetId="103" r:id="rId13"/>
    <sheet name="PI G Additions" sheetId="104" r:id="rId14"/>
    <sheet name="Gas Public Imprv Retirement" sheetId="105" r:id="rId15"/>
    <sheet name="as filed 1Q 108" sheetId="106" r:id="rId16"/>
    <sheet name="Sheet2" sheetId="107" r:id="rId17"/>
  </sheets>
  <definedNames>
    <definedName name="_xlnm._FilterDatabase" localSheetId="15" hidden="1">'as filed 1Q 108'!$A$1:$M$462</definedName>
    <definedName name="_xlnm._FilterDatabase" localSheetId="14" hidden="1">'Gas Public Imprv Retirement'!$A$1:$L$14</definedName>
    <definedName name="_xlnm._FilterDatabase" localSheetId="6" hidden="1">'PI E Retirements Query'!$A$1:$L$1626</definedName>
    <definedName name="_xlnm._FilterDatabase" localSheetId="13" hidden="1">'PI G Additions'!$A$1:$I$406</definedName>
    <definedName name="HTML_Description">""</definedName>
    <definedName name="HTML_Email">""</definedName>
    <definedName name="SAPBEXhrIndnt">"Wide"</definedName>
  </definedNames>
  <calcPr calcId="162913"/>
</workbook>
</file>

<file path=xl/calcChain.xml><?xml version="1.0" encoding="utf-8"?>
<calcChain xmlns="http://schemas.openxmlformats.org/spreadsheetml/2006/main">
  <c r="G55" i="100" l="1"/>
  <c r="G14" i="108"/>
  <c r="E75" i="102"/>
  <c r="E74" i="102"/>
  <c r="E73" i="102"/>
  <c r="E72" i="102"/>
  <c r="E71" i="102"/>
  <c r="E70" i="102"/>
  <c r="E69" i="102"/>
  <c r="E68" i="102"/>
  <c r="E67" i="102"/>
  <c r="E66" i="102"/>
  <c r="E65" i="102"/>
  <c r="E64" i="102"/>
  <c r="E63" i="102"/>
  <c r="E62" i="102"/>
  <c r="E61" i="102"/>
  <c r="E60" i="102"/>
  <c r="E59" i="102"/>
  <c r="E58" i="102"/>
  <c r="E57" i="102"/>
  <c r="E56" i="102"/>
  <c r="E55" i="102"/>
  <c r="E54" i="102"/>
  <c r="E53" i="102"/>
  <c r="E52" i="102"/>
  <c r="E51" i="102"/>
  <c r="E50" i="102"/>
  <c r="E49" i="102"/>
  <c r="E48" i="102"/>
  <c r="E47" i="102"/>
  <c r="E46" i="102"/>
  <c r="E45" i="102"/>
  <c r="E44" i="102"/>
  <c r="E43" i="102"/>
  <c r="E42" i="102"/>
  <c r="E41" i="102"/>
  <c r="E40" i="102"/>
  <c r="E39" i="102"/>
  <c r="E38" i="102"/>
  <c r="E37" i="102"/>
  <c r="E36" i="102"/>
  <c r="E35" i="102"/>
  <c r="E34" i="102"/>
  <c r="E33" i="102"/>
  <c r="E32" i="102"/>
  <c r="E31" i="102"/>
  <c r="E16" i="102"/>
  <c r="U3" i="103"/>
  <c r="U4" i="103"/>
  <c r="U5" i="103"/>
  <c r="W5" i="103" s="1"/>
  <c r="U6" i="103"/>
  <c r="W6" i="103" s="1"/>
  <c r="U7" i="103"/>
  <c r="U8" i="103"/>
  <c r="U9" i="103"/>
  <c r="W9" i="103" s="1"/>
  <c r="U2" i="103"/>
  <c r="W8" i="103"/>
  <c r="W7" i="103"/>
  <c r="W4" i="103"/>
  <c r="W3" i="103"/>
  <c r="W2" i="103"/>
  <c r="T9" i="103"/>
  <c r="S9" i="103"/>
  <c r="R9" i="103"/>
  <c r="T8" i="103"/>
  <c r="S8" i="103"/>
  <c r="R8" i="103"/>
  <c r="T7" i="103"/>
  <c r="S7" i="103"/>
  <c r="R7" i="103"/>
  <c r="T6" i="103"/>
  <c r="S6" i="103"/>
  <c r="R6" i="103"/>
  <c r="T5" i="103"/>
  <c r="S5" i="103"/>
  <c r="R5" i="103"/>
  <c r="T4" i="103"/>
  <c r="S4" i="103"/>
  <c r="R4" i="103"/>
  <c r="T3" i="103"/>
  <c r="S3" i="103"/>
  <c r="R3" i="103"/>
  <c r="T2" i="103"/>
  <c r="S2" i="103"/>
  <c r="R2" i="103"/>
  <c r="G54" i="100"/>
  <c r="H54" i="100" s="1"/>
  <c r="G53" i="100"/>
  <c r="H53" i="100" s="1"/>
  <c r="G52" i="100"/>
  <c r="H52" i="100" s="1"/>
  <c r="G36" i="100"/>
  <c r="H36" i="100" s="1"/>
  <c r="G35" i="100"/>
  <c r="H35" i="100" s="1"/>
  <c r="G34" i="100"/>
  <c r="H34" i="100" s="1"/>
  <c r="G23" i="100"/>
  <c r="H23" i="100" s="1"/>
  <c r="G22" i="100"/>
  <c r="H22" i="100" s="1"/>
  <c r="G21" i="100"/>
  <c r="H21" i="100" s="1"/>
  <c r="G55" i="93"/>
  <c r="G14" i="99"/>
  <c r="G34" i="93"/>
  <c r="H34" i="93" s="1"/>
  <c r="G35" i="93"/>
  <c r="H35" i="93" s="1"/>
  <c r="G36" i="93"/>
  <c r="H36" i="93" s="1"/>
  <c r="G54" i="93"/>
  <c r="G53" i="93"/>
  <c r="H53" i="93" s="1"/>
  <c r="G52" i="93"/>
  <c r="E16" i="95"/>
  <c r="N3" i="96"/>
  <c r="N4" i="96"/>
  <c r="N5" i="96"/>
  <c r="N6" i="96"/>
  <c r="N7" i="96"/>
  <c r="P7" i="96" s="1"/>
  <c r="N8" i="96"/>
  <c r="N9" i="96"/>
  <c r="N10" i="96"/>
  <c r="N11" i="96"/>
  <c r="P11" i="96" s="1"/>
  <c r="N12" i="96"/>
  <c r="N2" i="96"/>
  <c r="M3" i="96"/>
  <c r="M4" i="96"/>
  <c r="M5" i="96"/>
  <c r="M6" i="96"/>
  <c r="M7" i="96"/>
  <c r="M8" i="96"/>
  <c r="M9" i="96"/>
  <c r="M10" i="96"/>
  <c r="M11" i="96"/>
  <c r="M12" i="96"/>
  <c r="M2" i="96"/>
  <c r="P3" i="96"/>
  <c r="P5" i="96"/>
  <c r="P12" i="96"/>
  <c r="P9" i="96"/>
  <c r="P8" i="96"/>
  <c r="P4" i="96"/>
  <c r="C30" i="95"/>
  <c r="B30" i="95"/>
  <c r="G23" i="93"/>
  <c r="H23" i="93" s="1"/>
  <c r="G22" i="93"/>
  <c r="H22" i="93" s="1"/>
  <c r="G21" i="93"/>
  <c r="H21" i="93" s="1"/>
  <c r="H54" i="93"/>
  <c r="H52" i="93"/>
  <c r="W10" i="103" l="1"/>
  <c r="T10" i="103"/>
  <c r="S10" i="103"/>
  <c r="R10" i="103"/>
  <c r="B31" i="95"/>
  <c r="C31" i="95" s="1"/>
  <c r="E31" i="95" s="1"/>
  <c r="P10" i="96"/>
  <c r="P6" i="96"/>
  <c r="N13" i="96"/>
  <c r="P2" i="96"/>
  <c r="P13" i="96" s="1"/>
  <c r="M13" i="96"/>
  <c r="U10" i="103" l="1"/>
  <c r="V10" i="103" s="1"/>
  <c r="B32" i="95"/>
  <c r="B33" i="95" s="1"/>
  <c r="C33" i="95" s="1"/>
  <c r="E33" i="95" s="1"/>
  <c r="C32" i="95"/>
  <c r="E32" i="95" s="1"/>
  <c r="O13" i="96"/>
  <c r="F20" i="108" l="1"/>
  <c r="F21" i="108" s="1"/>
  <c r="F23" i="108" s="1"/>
  <c r="D17" i="108"/>
  <c r="F17" i="108" s="1"/>
  <c r="E16" i="108"/>
  <c r="F16" i="108" s="1"/>
  <c r="E15" i="108"/>
  <c r="F15" i="108" s="1"/>
  <c r="E14" i="108"/>
  <c r="F14" i="108" s="1"/>
  <c r="F25" i="108" l="1"/>
  <c r="F26" i="108" s="1"/>
  <c r="G463" i="106" l="1"/>
  <c r="K462" i="106"/>
  <c r="K461" i="106"/>
  <c r="K460" i="106"/>
  <c r="K459" i="106"/>
  <c r="K458" i="106"/>
  <c r="K457" i="106"/>
  <c r="K456" i="106"/>
  <c r="K455" i="106"/>
  <c r="K454" i="106"/>
  <c r="K453" i="106"/>
  <c r="K452" i="106"/>
  <c r="K451" i="106"/>
  <c r="K450" i="106"/>
  <c r="K449" i="106"/>
  <c r="K448" i="106"/>
  <c r="K447" i="106"/>
  <c r="K446" i="106"/>
  <c r="K445" i="106"/>
  <c r="K444" i="106"/>
  <c r="K443" i="106"/>
  <c r="K442" i="106"/>
  <c r="K441" i="106"/>
  <c r="K440" i="106"/>
  <c r="K439" i="106"/>
  <c r="K438" i="106"/>
  <c r="K437" i="106"/>
  <c r="K436" i="106"/>
  <c r="K435" i="106"/>
  <c r="K434" i="106"/>
  <c r="K433" i="106"/>
  <c r="K432" i="106"/>
  <c r="K431" i="106"/>
  <c r="K430" i="106"/>
  <c r="K429" i="106"/>
  <c r="K428" i="106"/>
  <c r="K427" i="106"/>
  <c r="K426" i="106"/>
  <c r="K425" i="106"/>
  <c r="K424" i="106"/>
  <c r="K423" i="106"/>
  <c r="K422" i="106"/>
  <c r="K421" i="106"/>
  <c r="K420" i="106"/>
  <c r="K419" i="106"/>
  <c r="K418" i="106"/>
  <c r="K417" i="106"/>
  <c r="K416" i="106"/>
  <c r="K415" i="106"/>
  <c r="K414" i="106"/>
  <c r="K413" i="106"/>
  <c r="K412" i="106"/>
  <c r="K411" i="106"/>
  <c r="K410" i="106"/>
  <c r="K409" i="106"/>
  <c r="K408" i="106"/>
  <c r="K407" i="106"/>
  <c r="K406" i="106"/>
  <c r="K405" i="106"/>
  <c r="K404" i="106"/>
  <c r="K403" i="106"/>
  <c r="K402" i="106"/>
  <c r="K401" i="106"/>
  <c r="K400" i="106"/>
  <c r="K399" i="106"/>
  <c r="K398" i="106"/>
  <c r="K397" i="106"/>
  <c r="K396" i="106"/>
  <c r="K395" i="106"/>
  <c r="K394" i="106"/>
  <c r="K393" i="106"/>
  <c r="K392" i="106"/>
  <c r="K391" i="106"/>
  <c r="K390" i="106"/>
  <c r="K389" i="106"/>
  <c r="K388" i="106"/>
  <c r="K387" i="106"/>
  <c r="K386" i="106"/>
  <c r="K385" i="106"/>
  <c r="K384" i="106"/>
  <c r="K383" i="106"/>
  <c r="K382" i="106"/>
  <c r="K381" i="106"/>
  <c r="K380" i="106"/>
  <c r="K379" i="106"/>
  <c r="K378" i="106"/>
  <c r="K377" i="106"/>
  <c r="K376" i="106"/>
  <c r="K375" i="106"/>
  <c r="K374" i="106"/>
  <c r="K373" i="106"/>
  <c r="K372" i="106"/>
  <c r="K371" i="106"/>
  <c r="K370" i="106"/>
  <c r="K369" i="106"/>
  <c r="K368" i="106"/>
  <c r="K367" i="106"/>
  <c r="K366" i="106"/>
  <c r="K365" i="106"/>
  <c r="K364" i="106"/>
  <c r="K363" i="106"/>
  <c r="K362" i="106"/>
  <c r="K361" i="106"/>
  <c r="K360" i="106"/>
  <c r="K359" i="106"/>
  <c r="K358" i="106"/>
  <c r="K357" i="106"/>
  <c r="K356" i="106"/>
  <c r="K355" i="106"/>
  <c r="K354" i="106"/>
  <c r="K353" i="106"/>
  <c r="K352" i="106"/>
  <c r="K351" i="106"/>
  <c r="K350" i="106"/>
  <c r="K349" i="106"/>
  <c r="K348" i="106"/>
  <c r="K347" i="106"/>
  <c r="K346" i="106"/>
  <c r="K345" i="106"/>
  <c r="K344" i="106"/>
  <c r="K343" i="106"/>
  <c r="K342" i="106"/>
  <c r="K341" i="106"/>
  <c r="K340" i="106"/>
  <c r="K339" i="106"/>
  <c r="K338" i="106"/>
  <c r="K337" i="106"/>
  <c r="K336" i="106"/>
  <c r="K335" i="106"/>
  <c r="K334" i="106"/>
  <c r="K333" i="106"/>
  <c r="K332" i="106"/>
  <c r="K331" i="106"/>
  <c r="K330" i="106"/>
  <c r="K329" i="106"/>
  <c r="K328" i="106"/>
  <c r="K327" i="106"/>
  <c r="K326" i="106"/>
  <c r="K325" i="106"/>
  <c r="K324" i="106"/>
  <c r="K323" i="106"/>
  <c r="K322" i="106"/>
  <c r="K321" i="106"/>
  <c r="K320" i="106"/>
  <c r="K319" i="106"/>
  <c r="K318" i="106"/>
  <c r="K317" i="106"/>
  <c r="K316" i="106"/>
  <c r="K315" i="106"/>
  <c r="K314" i="106"/>
  <c r="K313" i="106"/>
  <c r="K312" i="106"/>
  <c r="K311" i="106"/>
  <c r="K310" i="106"/>
  <c r="K309" i="106"/>
  <c r="K308" i="106"/>
  <c r="K307" i="106"/>
  <c r="K306" i="106"/>
  <c r="K305" i="106"/>
  <c r="K304" i="106"/>
  <c r="K303" i="106"/>
  <c r="K302" i="106"/>
  <c r="K301" i="106"/>
  <c r="K300" i="106"/>
  <c r="K299" i="106"/>
  <c r="K298" i="106"/>
  <c r="K297" i="106"/>
  <c r="K296" i="106"/>
  <c r="K295" i="106"/>
  <c r="K294" i="106"/>
  <c r="K293" i="106"/>
  <c r="K292" i="106"/>
  <c r="K291" i="106"/>
  <c r="K290" i="106"/>
  <c r="K289" i="106"/>
  <c r="K288" i="106"/>
  <c r="K287" i="106"/>
  <c r="K286" i="106"/>
  <c r="K285" i="106"/>
  <c r="K284" i="106"/>
  <c r="K283" i="106"/>
  <c r="K282" i="106"/>
  <c r="K281" i="106"/>
  <c r="K280" i="106"/>
  <c r="K279" i="106"/>
  <c r="K278" i="106"/>
  <c r="K277" i="106"/>
  <c r="K276" i="106"/>
  <c r="K275" i="106"/>
  <c r="K274" i="106"/>
  <c r="K273" i="106"/>
  <c r="K272" i="106"/>
  <c r="K271" i="106"/>
  <c r="K270" i="106"/>
  <c r="K269" i="106"/>
  <c r="K268" i="106"/>
  <c r="K267" i="106"/>
  <c r="K266" i="106"/>
  <c r="K265" i="106"/>
  <c r="K264" i="106"/>
  <c r="K263" i="106"/>
  <c r="K262" i="106"/>
  <c r="K261" i="106"/>
  <c r="K260" i="106"/>
  <c r="K259" i="106"/>
  <c r="K258" i="106"/>
  <c r="K257" i="106"/>
  <c r="K256" i="106"/>
  <c r="K255" i="106"/>
  <c r="K254" i="106"/>
  <c r="K253" i="106"/>
  <c r="K252" i="106"/>
  <c r="K251" i="106"/>
  <c r="K250" i="106"/>
  <c r="K249" i="106"/>
  <c r="K248" i="106"/>
  <c r="K247" i="106"/>
  <c r="K246" i="106"/>
  <c r="K245" i="106"/>
  <c r="K244" i="106"/>
  <c r="K243" i="106"/>
  <c r="K242" i="106"/>
  <c r="K241" i="106"/>
  <c r="K240" i="106"/>
  <c r="K239" i="106"/>
  <c r="K238" i="106"/>
  <c r="K237" i="106"/>
  <c r="K236" i="106"/>
  <c r="K235" i="106"/>
  <c r="K234" i="106"/>
  <c r="K233" i="106"/>
  <c r="K232" i="106"/>
  <c r="K231" i="106"/>
  <c r="K230" i="106"/>
  <c r="K229" i="106"/>
  <c r="K228" i="106"/>
  <c r="K227" i="106"/>
  <c r="K226" i="106"/>
  <c r="K225" i="106"/>
  <c r="K224" i="106"/>
  <c r="K223" i="106"/>
  <c r="K222" i="106"/>
  <c r="K221" i="106"/>
  <c r="K220" i="106"/>
  <c r="K219" i="106"/>
  <c r="K218" i="106"/>
  <c r="K217" i="106"/>
  <c r="K216" i="106"/>
  <c r="K215" i="106"/>
  <c r="K214" i="106"/>
  <c r="K213" i="106"/>
  <c r="K212" i="106"/>
  <c r="K211" i="106"/>
  <c r="K210" i="106"/>
  <c r="K209" i="106"/>
  <c r="K208" i="106"/>
  <c r="K207" i="106"/>
  <c r="K206" i="106"/>
  <c r="K205" i="106"/>
  <c r="K204" i="106"/>
  <c r="K203" i="106"/>
  <c r="K202" i="106"/>
  <c r="K201" i="106"/>
  <c r="K200" i="106"/>
  <c r="K199" i="106"/>
  <c r="K198" i="106"/>
  <c r="K197" i="106"/>
  <c r="K196" i="106"/>
  <c r="K195" i="106"/>
  <c r="K194" i="106"/>
  <c r="K193" i="106"/>
  <c r="K192" i="106"/>
  <c r="K191" i="106"/>
  <c r="K190" i="106"/>
  <c r="K189" i="106"/>
  <c r="K188" i="106"/>
  <c r="K187" i="106"/>
  <c r="K186" i="106"/>
  <c r="K185" i="106"/>
  <c r="K184" i="106"/>
  <c r="K183" i="106"/>
  <c r="K182" i="106"/>
  <c r="K181" i="106"/>
  <c r="K180" i="106"/>
  <c r="K179" i="106"/>
  <c r="K178" i="106"/>
  <c r="K177" i="106"/>
  <c r="K176" i="106"/>
  <c r="K175" i="106"/>
  <c r="K174" i="106"/>
  <c r="K173" i="106"/>
  <c r="K172" i="106"/>
  <c r="K171" i="106"/>
  <c r="K170" i="106"/>
  <c r="K169" i="106"/>
  <c r="K168" i="106"/>
  <c r="K167" i="106"/>
  <c r="K166" i="106"/>
  <c r="K165" i="106"/>
  <c r="K164" i="106"/>
  <c r="K163" i="106"/>
  <c r="K162" i="106"/>
  <c r="K161" i="106"/>
  <c r="K160" i="106"/>
  <c r="K159" i="106"/>
  <c r="K158" i="106"/>
  <c r="K157" i="106"/>
  <c r="K156" i="106"/>
  <c r="K155" i="106"/>
  <c r="K154" i="106"/>
  <c r="K153" i="106"/>
  <c r="K152" i="106"/>
  <c r="K151" i="106"/>
  <c r="K150" i="106"/>
  <c r="K149" i="106"/>
  <c r="K148" i="106"/>
  <c r="K147" i="106"/>
  <c r="K146" i="106"/>
  <c r="K145" i="106"/>
  <c r="K144" i="106"/>
  <c r="K143" i="106"/>
  <c r="K142" i="106"/>
  <c r="K141" i="106"/>
  <c r="K140" i="106"/>
  <c r="K139" i="106"/>
  <c r="K138" i="106"/>
  <c r="K137" i="106"/>
  <c r="K136" i="106"/>
  <c r="K135" i="106"/>
  <c r="K134" i="106"/>
  <c r="K133" i="106"/>
  <c r="K132" i="106"/>
  <c r="K131" i="106"/>
  <c r="K130" i="106"/>
  <c r="K129" i="106"/>
  <c r="K128" i="106"/>
  <c r="K127" i="106"/>
  <c r="K126" i="106"/>
  <c r="K125" i="106"/>
  <c r="K124" i="106"/>
  <c r="K123" i="106"/>
  <c r="K122" i="106"/>
  <c r="K121" i="106"/>
  <c r="K120" i="106"/>
  <c r="K119" i="106"/>
  <c r="K118" i="106"/>
  <c r="K117" i="106"/>
  <c r="K116" i="106"/>
  <c r="K115" i="106"/>
  <c r="K114" i="106"/>
  <c r="K113" i="106"/>
  <c r="K112" i="106"/>
  <c r="K111" i="106"/>
  <c r="K110" i="106"/>
  <c r="K109" i="106"/>
  <c r="K108" i="106"/>
  <c r="K107" i="106"/>
  <c r="K106" i="106"/>
  <c r="K105" i="106"/>
  <c r="K104" i="106"/>
  <c r="K103" i="106"/>
  <c r="K102" i="106"/>
  <c r="K101" i="106"/>
  <c r="K100" i="106"/>
  <c r="K99" i="106"/>
  <c r="K98" i="106"/>
  <c r="K97" i="106"/>
  <c r="K96" i="106"/>
  <c r="K95" i="106"/>
  <c r="K94" i="106"/>
  <c r="K93" i="106"/>
  <c r="K92" i="106"/>
  <c r="K91" i="106"/>
  <c r="K90" i="106"/>
  <c r="K89" i="106"/>
  <c r="K88" i="106"/>
  <c r="K87" i="106"/>
  <c r="K86" i="106"/>
  <c r="K85" i="106"/>
  <c r="K84" i="106"/>
  <c r="K83" i="106"/>
  <c r="K82" i="106"/>
  <c r="K81" i="106"/>
  <c r="K80" i="106"/>
  <c r="K79" i="106"/>
  <c r="K78" i="106"/>
  <c r="K77" i="106"/>
  <c r="K76" i="106"/>
  <c r="K75" i="106"/>
  <c r="K74" i="106"/>
  <c r="K73" i="106"/>
  <c r="K72" i="106"/>
  <c r="K71" i="106"/>
  <c r="K70" i="106"/>
  <c r="K69" i="106"/>
  <c r="K68" i="106"/>
  <c r="K67" i="106"/>
  <c r="K66" i="106"/>
  <c r="K65" i="106"/>
  <c r="K64" i="106"/>
  <c r="K63" i="106"/>
  <c r="K62" i="106"/>
  <c r="K61" i="106"/>
  <c r="K60" i="106"/>
  <c r="K59" i="106"/>
  <c r="K58" i="106"/>
  <c r="K57" i="106"/>
  <c r="K56" i="106"/>
  <c r="K55" i="106"/>
  <c r="K54" i="106"/>
  <c r="K53" i="106"/>
  <c r="K52" i="106"/>
  <c r="K51" i="106"/>
  <c r="K50" i="106"/>
  <c r="K49" i="106"/>
  <c r="K48" i="106"/>
  <c r="K47" i="106"/>
  <c r="K46" i="106"/>
  <c r="K45" i="106"/>
  <c r="K44" i="106"/>
  <c r="K43" i="106"/>
  <c r="K42" i="106"/>
  <c r="K41" i="106"/>
  <c r="K40" i="106"/>
  <c r="K39" i="106"/>
  <c r="K38" i="106"/>
  <c r="K37" i="106"/>
  <c r="K36" i="106"/>
  <c r="K35" i="106"/>
  <c r="K34" i="106"/>
  <c r="K33" i="106"/>
  <c r="K32" i="106"/>
  <c r="K31" i="106"/>
  <c r="K30" i="106"/>
  <c r="K29" i="106"/>
  <c r="K28" i="106"/>
  <c r="K27" i="106"/>
  <c r="K26" i="106"/>
  <c r="K25" i="106"/>
  <c r="K24" i="106"/>
  <c r="K23" i="106"/>
  <c r="K22" i="106"/>
  <c r="K21" i="106"/>
  <c r="K20" i="106"/>
  <c r="K19" i="106"/>
  <c r="K18" i="106"/>
  <c r="K17" i="106"/>
  <c r="K16" i="106"/>
  <c r="K15" i="106"/>
  <c r="K14" i="106"/>
  <c r="K13" i="106"/>
  <c r="K12" i="106"/>
  <c r="K11" i="106"/>
  <c r="K10" i="106"/>
  <c r="K9" i="106"/>
  <c r="K8" i="106"/>
  <c r="K7" i="106"/>
  <c r="K6" i="106"/>
  <c r="K5" i="106"/>
  <c r="K4" i="106"/>
  <c r="K3" i="106"/>
  <c r="K2" i="106"/>
  <c r="K86" i="105"/>
  <c r="H86" i="105"/>
  <c r="K15" i="105"/>
  <c r="H15" i="105"/>
  <c r="H782" i="104"/>
  <c r="H406" i="104"/>
  <c r="C10" i="103"/>
  <c r="N9" i="103"/>
  <c r="M9" i="103"/>
  <c r="L9" i="103"/>
  <c r="H9" i="103"/>
  <c r="G9" i="103"/>
  <c r="F9" i="103"/>
  <c r="E9" i="103"/>
  <c r="N8" i="103"/>
  <c r="M8" i="103"/>
  <c r="L8" i="103"/>
  <c r="H8" i="103"/>
  <c r="G8" i="103"/>
  <c r="F8" i="103"/>
  <c r="E8" i="103"/>
  <c r="N7" i="103"/>
  <c r="M7" i="103"/>
  <c r="L7" i="103"/>
  <c r="H7" i="103"/>
  <c r="G7" i="103"/>
  <c r="F7" i="103"/>
  <c r="E7" i="103"/>
  <c r="N6" i="103"/>
  <c r="M6" i="103"/>
  <c r="L6" i="103"/>
  <c r="H6" i="103"/>
  <c r="G6" i="103"/>
  <c r="F6" i="103"/>
  <c r="E6" i="103"/>
  <c r="N5" i="103"/>
  <c r="M5" i="103"/>
  <c r="L5" i="103"/>
  <c r="H5" i="103"/>
  <c r="G5" i="103"/>
  <c r="F5" i="103"/>
  <c r="I5" i="103" s="1"/>
  <c r="E5" i="103"/>
  <c r="N4" i="103"/>
  <c r="M4" i="103"/>
  <c r="L4" i="103"/>
  <c r="H4" i="103"/>
  <c r="G4" i="103"/>
  <c r="F4" i="103"/>
  <c r="E4" i="103"/>
  <c r="N3" i="103"/>
  <c r="M3" i="103"/>
  <c r="L3" i="103"/>
  <c r="H3" i="103"/>
  <c r="G3" i="103"/>
  <c r="F3" i="103"/>
  <c r="E3" i="103"/>
  <c r="N2" i="103"/>
  <c r="M2" i="103"/>
  <c r="M10" i="103" s="1"/>
  <c r="L2" i="103"/>
  <c r="H2" i="103"/>
  <c r="G2" i="103"/>
  <c r="G10" i="103" s="1"/>
  <c r="F2" i="103"/>
  <c r="E2" i="103"/>
  <c r="E10" i="103" s="1"/>
  <c r="D10" i="103" s="1"/>
  <c r="B22" i="102"/>
  <c r="C22" i="102" s="1"/>
  <c r="E22" i="102" s="1"/>
  <c r="G22" i="102" s="1"/>
  <c r="K20" i="102"/>
  <c r="E13" i="102"/>
  <c r="B31" i="101"/>
  <c r="B30" i="101"/>
  <c r="B29" i="101"/>
  <c r="B28" i="101"/>
  <c r="C27" i="101"/>
  <c r="B27" i="101"/>
  <c r="C26" i="101"/>
  <c r="B26" i="101"/>
  <c r="C25" i="101"/>
  <c r="B25" i="101"/>
  <c r="C24" i="101"/>
  <c r="B24" i="101"/>
  <c r="C23" i="101"/>
  <c r="B23" i="101"/>
  <c r="C22" i="101"/>
  <c r="B22" i="101"/>
  <c r="C21" i="101"/>
  <c r="B21" i="101"/>
  <c r="C20" i="101"/>
  <c r="B20" i="101"/>
  <c r="C19" i="101"/>
  <c r="B19" i="101"/>
  <c r="C18" i="101"/>
  <c r="B18" i="101"/>
  <c r="C17" i="101"/>
  <c r="B17" i="101"/>
  <c r="C16" i="101"/>
  <c r="B16" i="101"/>
  <c r="B15" i="101"/>
  <c r="B14" i="101"/>
  <c r="F56" i="100"/>
  <c r="F58" i="100" s="1"/>
  <c r="F60" i="100" s="1"/>
  <c r="F55" i="100"/>
  <c r="H45" i="100"/>
  <c r="D42" i="100"/>
  <c r="F42" i="100" s="1"/>
  <c r="G33" i="100"/>
  <c r="G32" i="100"/>
  <c r="H31" i="100"/>
  <c r="H30" i="100"/>
  <c r="H29" i="100"/>
  <c r="H28" i="100"/>
  <c r="H27" i="100"/>
  <c r="H26" i="100"/>
  <c r="H25" i="100"/>
  <c r="H20" i="100"/>
  <c r="G20" i="100"/>
  <c r="G19" i="100"/>
  <c r="H19" i="100" s="1"/>
  <c r="G18" i="100"/>
  <c r="H18" i="100" s="1"/>
  <c r="G17" i="100"/>
  <c r="H17" i="100" s="1"/>
  <c r="G16" i="100"/>
  <c r="H16" i="100" s="1"/>
  <c r="G15" i="100"/>
  <c r="H15" i="100" s="1"/>
  <c r="H14" i="100"/>
  <c r="B23" i="102" l="1"/>
  <c r="C23" i="102" s="1"/>
  <c r="E23" i="102" s="1"/>
  <c r="G23" i="102" s="1"/>
  <c r="I23" i="102" s="1"/>
  <c r="I3" i="103"/>
  <c r="H10" i="103"/>
  <c r="H14" i="108"/>
  <c r="I7" i="103"/>
  <c r="L10" i="103"/>
  <c r="I6" i="103"/>
  <c r="I8" i="103"/>
  <c r="K8" i="103" s="1"/>
  <c r="I9" i="103"/>
  <c r="O9" i="103" s="1"/>
  <c r="Q9" i="103" s="1"/>
  <c r="N10" i="103"/>
  <c r="I4" i="103"/>
  <c r="F10" i="103"/>
  <c r="H32" i="100"/>
  <c r="F61" i="100"/>
  <c r="I22" i="102"/>
  <c r="C28" i="101"/>
  <c r="H16" i="101" s="1"/>
  <c r="H33" i="100"/>
  <c r="O5" i="103"/>
  <c r="Q5" i="103" s="1"/>
  <c r="K5" i="103"/>
  <c r="K9" i="103"/>
  <c r="I2" i="103"/>
  <c r="O3" i="103"/>
  <c r="Q3" i="103" s="1"/>
  <c r="K3" i="103"/>
  <c r="O6" i="103"/>
  <c r="Q6" i="103" s="1"/>
  <c r="K6" i="103"/>
  <c r="O7" i="103"/>
  <c r="Q7" i="103" s="1"/>
  <c r="K7" i="103"/>
  <c r="B24" i="102" l="1"/>
  <c r="O8" i="103"/>
  <c r="Q8" i="103" s="1"/>
  <c r="I10" i="103"/>
  <c r="O2" i="103"/>
  <c r="K2" i="103"/>
  <c r="B25" i="102"/>
  <c r="C24" i="102"/>
  <c r="H17" i="101"/>
  <c r="G16" i="101"/>
  <c r="O4" i="103"/>
  <c r="Q4" i="103" s="1"/>
  <c r="K4" i="103"/>
  <c r="E24" i="102" l="1"/>
  <c r="G24" i="102" s="1"/>
  <c r="I24" i="102" s="1"/>
  <c r="Q2" i="103"/>
  <c r="Q10" i="103" s="1"/>
  <c r="O10" i="103"/>
  <c r="B26" i="102"/>
  <c r="C25" i="102"/>
  <c r="G17" i="101"/>
  <c r="H18" i="101"/>
  <c r="K10" i="103"/>
  <c r="J10" i="103" s="1"/>
  <c r="E14" i="102" s="1"/>
  <c r="P10" i="103" l="1"/>
  <c r="E15" i="102" s="1"/>
  <c r="H19" i="101"/>
  <c r="G18" i="101"/>
  <c r="E25" i="102"/>
  <c r="G25" i="102" s="1"/>
  <c r="I25" i="102" s="1"/>
  <c r="G47" i="100"/>
  <c r="H47" i="100" s="1"/>
  <c r="G46" i="100"/>
  <c r="G48" i="100"/>
  <c r="H48" i="100" s="1"/>
  <c r="C26" i="102"/>
  <c r="B27" i="102"/>
  <c r="C27" i="102" l="1"/>
  <c r="B28" i="102"/>
  <c r="E26" i="102"/>
  <c r="G26" i="102" s="1"/>
  <c r="G19" i="101"/>
  <c r="H20" i="101"/>
  <c r="H46" i="100"/>
  <c r="G51" i="100"/>
  <c r="H51" i="100" s="1"/>
  <c r="G49" i="100"/>
  <c r="H49" i="100" s="1"/>
  <c r="G50" i="100"/>
  <c r="H50" i="100" s="1"/>
  <c r="H21" i="101" l="1"/>
  <c r="G20" i="101"/>
  <c r="I26" i="102"/>
  <c r="C28" i="102"/>
  <c r="B29" i="102"/>
  <c r="E27" i="102"/>
  <c r="G27" i="102" s="1"/>
  <c r="I27" i="102" l="1"/>
  <c r="E28" i="102"/>
  <c r="G28" i="102" s="1"/>
  <c r="G21" i="101"/>
  <c r="H22" i="101"/>
  <c r="C29" i="102"/>
  <c r="B30" i="102"/>
  <c r="I28" i="102" l="1"/>
  <c r="B31" i="102"/>
  <c r="C30" i="102"/>
  <c r="H23" i="101"/>
  <c r="G22" i="101"/>
  <c r="E29" i="102"/>
  <c r="G29" i="102" s="1"/>
  <c r="I29" i="102" l="1"/>
  <c r="C31" i="102"/>
  <c r="B32" i="102"/>
  <c r="G23" i="101"/>
  <c r="H24" i="101"/>
  <c r="E30" i="102"/>
  <c r="G30" i="102" s="1"/>
  <c r="I30" i="102" l="1"/>
  <c r="H25" i="101"/>
  <c r="G24" i="101"/>
  <c r="G31" i="102"/>
  <c r="C32" i="102"/>
  <c r="B33" i="102"/>
  <c r="I31" i="102" l="1"/>
  <c r="B34" i="102"/>
  <c r="D32" i="102"/>
  <c r="D28" i="102"/>
  <c r="D24" i="102"/>
  <c r="D33" i="102"/>
  <c r="C33" i="102"/>
  <c r="D31" i="102"/>
  <c r="D30" i="102"/>
  <c r="D29" i="102"/>
  <c r="D27" i="102"/>
  <c r="D26" i="102"/>
  <c r="D25" i="102"/>
  <c r="D23" i="102"/>
  <c r="D22" i="102"/>
  <c r="F22" i="102" s="1"/>
  <c r="G25" i="101"/>
  <c r="H26" i="101"/>
  <c r="G32" i="102"/>
  <c r="I32" i="102" l="1"/>
  <c r="H27" i="101"/>
  <c r="G27" i="101" s="1"/>
  <c r="G26" i="101"/>
  <c r="D34" i="102"/>
  <c r="B35" i="102"/>
  <c r="H22" i="102"/>
  <c r="J22" i="102" s="1"/>
  <c r="K22" i="102" s="1"/>
  <c r="L22" i="102" s="1"/>
  <c r="F23" i="102"/>
  <c r="G33" i="102"/>
  <c r="C34" i="102"/>
  <c r="I33" i="102" l="1"/>
  <c r="C35" i="102"/>
  <c r="G34" i="102"/>
  <c r="D35" i="102"/>
  <c r="B36" i="102"/>
  <c r="F24" i="102"/>
  <c r="H23" i="102"/>
  <c r="J23" i="102" s="1"/>
  <c r="K23" i="102" s="1"/>
  <c r="L23" i="102" s="1"/>
  <c r="I34" i="102" l="1"/>
  <c r="C36" i="102"/>
  <c r="G35" i="102"/>
  <c r="F25" i="102"/>
  <c r="H24" i="102"/>
  <c r="J24" i="102" s="1"/>
  <c r="K24" i="102" s="1"/>
  <c r="L24" i="102" s="1"/>
  <c r="D36" i="102"/>
  <c r="B37" i="102"/>
  <c r="I35" i="102" l="1"/>
  <c r="B38" i="102"/>
  <c r="D37" i="102"/>
  <c r="F26" i="102"/>
  <c r="H25" i="102"/>
  <c r="J25" i="102" s="1"/>
  <c r="K25" i="102" s="1"/>
  <c r="L25" i="102" s="1"/>
  <c r="C37" i="102"/>
  <c r="G36" i="102"/>
  <c r="I36" i="102" l="1"/>
  <c r="B39" i="102"/>
  <c r="D38" i="102"/>
  <c r="F27" i="102"/>
  <c r="H26" i="102"/>
  <c r="J26" i="102" s="1"/>
  <c r="K26" i="102" s="1"/>
  <c r="L26" i="102" s="1"/>
  <c r="G37" i="102"/>
  <c r="C38" i="102"/>
  <c r="I37" i="102" l="1"/>
  <c r="B40" i="102"/>
  <c r="D39" i="102"/>
  <c r="F28" i="102"/>
  <c r="H27" i="102"/>
  <c r="J27" i="102" s="1"/>
  <c r="K27" i="102" s="1"/>
  <c r="L27" i="102" s="1"/>
  <c r="C39" i="102"/>
  <c r="D40" i="102" l="1"/>
  <c r="B41" i="102"/>
  <c r="F29" i="102"/>
  <c r="H28" i="102"/>
  <c r="J28" i="102" s="1"/>
  <c r="K28" i="102" s="1"/>
  <c r="L28" i="102" s="1"/>
  <c r="C40" i="102"/>
  <c r="G38" i="102"/>
  <c r="C41" i="102" l="1"/>
  <c r="B42" i="102"/>
  <c r="D41" i="102"/>
  <c r="F30" i="102"/>
  <c r="H29" i="102"/>
  <c r="J29" i="102" s="1"/>
  <c r="K29" i="102" s="1"/>
  <c r="L29" i="102" s="1"/>
  <c r="G39" i="102"/>
  <c r="I38" i="102"/>
  <c r="G40" i="102" l="1"/>
  <c r="I39" i="102"/>
  <c r="D42" i="102"/>
  <c r="B43" i="102"/>
  <c r="F31" i="102"/>
  <c r="H30" i="102"/>
  <c r="J30" i="102" s="1"/>
  <c r="K30" i="102" s="1"/>
  <c r="L30" i="102" s="1"/>
  <c r="C42" i="102"/>
  <c r="C43" i="102" l="1"/>
  <c r="F32" i="102"/>
  <c r="H31" i="102"/>
  <c r="J31" i="102" s="1"/>
  <c r="K31" i="102" s="1"/>
  <c r="L31" i="102" s="1"/>
  <c r="D43" i="102"/>
  <c r="B44" i="102"/>
  <c r="G41" i="102"/>
  <c r="I40" i="102"/>
  <c r="F33" i="102" l="1"/>
  <c r="H32" i="102"/>
  <c r="J32" i="102" s="1"/>
  <c r="K32" i="102" s="1"/>
  <c r="L32" i="102" s="1"/>
  <c r="G42" i="102"/>
  <c r="I41" i="102"/>
  <c r="D44" i="102"/>
  <c r="B45" i="102"/>
  <c r="C44" i="102"/>
  <c r="B46" i="102" l="1"/>
  <c r="D45" i="102"/>
  <c r="C45" i="102"/>
  <c r="G43" i="102"/>
  <c r="I42" i="102"/>
  <c r="F34" i="102"/>
  <c r="H33" i="102"/>
  <c r="J33" i="102" s="1"/>
  <c r="K33" i="102" s="1"/>
  <c r="L33" i="102" s="1"/>
  <c r="G44" i="102" l="1"/>
  <c r="I43" i="102"/>
  <c r="F35" i="102"/>
  <c r="H34" i="102"/>
  <c r="J34" i="102" s="1"/>
  <c r="K34" i="102" s="1"/>
  <c r="L34" i="102" s="1"/>
  <c r="C46" i="102"/>
  <c r="B47" i="102"/>
  <c r="D46" i="102"/>
  <c r="C47" i="102" l="1"/>
  <c r="F36" i="102"/>
  <c r="H35" i="102"/>
  <c r="J35" i="102" s="1"/>
  <c r="K35" i="102" s="1"/>
  <c r="L35" i="102" s="1"/>
  <c r="G45" i="102"/>
  <c r="I44" i="102"/>
  <c r="B48" i="102"/>
  <c r="D47" i="102"/>
  <c r="F37" i="102" l="1"/>
  <c r="H36" i="102"/>
  <c r="J36" i="102" s="1"/>
  <c r="K36" i="102" s="1"/>
  <c r="L36" i="102" s="1"/>
  <c r="G46" i="102"/>
  <c r="I45" i="102"/>
  <c r="D48" i="102"/>
  <c r="B49" i="102"/>
  <c r="C48" i="102"/>
  <c r="B50" i="102" l="1"/>
  <c r="D49" i="102"/>
  <c r="D79" i="102" s="1"/>
  <c r="B80" i="102"/>
  <c r="G47" i="102"/>
  <c r="I46" i="102"/>
  <c r="F38" i="102"/>
  <c r="H37" i="102"/>
  <c r="C49" i="102"/>
  <c r="E79" i="102" l="1"/>
  <c r="C50" i="102"/>
  <c r="C80" i="102"/>
  <c r="F39" i="102"/>
  <c r="H38" i="102"/>
  <c r="J38" i="102" s="1"/>
  <c r="K38" i="102" s="1"/>
  <c r="H55" i="100"/>
  <c r="H56" i="100" s="1"/>
  <c r="H58" i="100" s="1"/>
  <c r="G56" i="100"/>
  <c r="J37" i="102"/>
  <c r="K37" i="102" s="1"/>
  <c r="G48" i="102"/>
  <c r="I47" i="102"/>
  <c r="B51" i="102"/>
  <c r="D50" i="102"/>
  <c r="G58" i="100" l="1"/>
  <c r="G60" i="100" s="1"/>
  <c r="G61" i="100" s="1"/>
  <c r="G20" i="108"/>
  <c r="G49" i="102"/>
  <c r="I48" i="102"/>
  <c r="H60" i="100"/>
  <c r="H61" i="100" s="1"/>
  <c r="L37" i="102"/>
  <c r="F15" i="101"/>
  <c r="F16" i="101"/>
  <c r="L38" i="102"/>
  <c r="C51" i="102"/>
  <c r="D51" i="102"/>
  <c r="B52" i="102"/>
  <c r="F40" i="102"/>
  <c r="H39" i="102"/>
  <c r="J39" i="102" s="1"/>
  <c r="K39" i="102" s="1"/>
  <c r="G21" i="108" l="1"/>
  <c r="H20" i="108"/>
  <c r="H21" i="108" s="1"/>
  <c r="H23" i="108" s="1"/>
  <c r="H25" i="108" s="1"/>
  <c r="H26" i="108" s="1"/>
  <c r="F41" i="102"/>
  <c r="H40" i="102"/>
  <c r="J40" i="102" s="1"/>
  <c r="K40" i="102" s="1"/>
  <c r="D52" i="102"/>
  <c r="B53" i="102"/>
  <c r="J15" i="101"/>
  <c r="C52" i="102"/>
  <c r="F17" i="101"/>
  <c r="L39" i="102"/>
  <c r="E17" i="101" s="1"/>
  <c r="I17" i="101" s="1"/>
  <c r="E16" i="101"/>
  <c r="G50" i="102"/>
  <c r="G80" i="102"/>
  <c r="G39" i="100" s="1"/>
  <c r="G15" i="108" s="1"/>
  <c r="I49" i="102"/>
  <c r="H15" i="108" l="1"/>
  <c r="G51" i="102"/>
  <c r="I50" i="102"/>
  <c r="C53" i="102"/>
  <c r="I16" i="101"/>
  <c r="J16" i="101" s="1"/>
  <c r="J17" i="101" s="1"/>
  <c r="I80" i="102"/>
  <c r="L40" i="102"/>
  <c r="F18" i="101"/>
  <c r="H39" i="100"/>
  <c r="B54" i="102"/>
  <c r="D53" i="102"/>
  <c r="F42" i="102"/>
  <c r="H41" i="102"/>
  <c r="J41" i="102" s="1"/>
  <c r="K41" i="102" s="1"/>
  <c r="F43" i="102" l="1"/>
  <c r="H42" i="102"/>
  <c r="J42" i="102" s="1"/>
  <c r="K42" i="102" s="1"/>
  <c r="C54" i="102"/>
  <c r="F19" i="101"/>
  <c r="L41" i="102"/>
  <c r="E19" i="101" s="1"/>
  <c r="I19" i="101" s="1"/>
  <c r="B55" i="102"/>
  <c r="D54" i="102"/>
  <c r="E18" i="101"/>
  <c r="G52" i="102"/>
  <c r="I51" i="102"/>
  <c r="C55" i="102" l="1"/>
  <c r="B66" i="102"/>
  <c r="B56" i="102"/>
  <c r="D55" i="102"/>
  <c r="F20" i="101"/>
  <c r="L42" i="102"/>
  <c r="F44" i="102"/>
  <c r="H43" i="102"/>
  <c r="J43" i="102" s="1"/>
  <c r="K43" i="102" s="1"/>
  <c r="G53" i="102"/>
  <c r="I52" i="102"/>
  <c r="I18" i="101"/>
  <c r="F21" i="101" l="1"/>
  <c r="L43" i="102"/>
  <c r="E21" i="101" s="1"/>
  <c r="I21" i="101" s="1"/>
  <c r="J18" i="101"/>
  <c r="J19" i="101" s="1"/>
  <c r="F45" i="102"/>
  <c r="H44" i="102"/>
  <c r="J44" i="102" s="1"/>
  <c r="K44" i="102" s="1"/>
  <c r="E20" i="101"/>
  <c r="D56" i="102"/>
  <c r="B67" i="102"/>
  <c r="B57" i="102"/>
  <c r="G54" i="102"/>
  <c r="I53" i="102"/>
  <c r="D66" i="102"/>
  <c r="C56" i="102"/>
  <c r="C66" i="102"/>
  <c r="D67" i="102" l="1"/>
  <c r="L44" i="102"/>
  <c r="E22" i="101" s="1"/>
  <c r="I22" i="101" s="1"/>
  <c r="F22" i="101"/>
  <c r="I20" i="101"/>
  <c r="C67" i="102"/>
  <c r="C57" i="102"/>
  <c r="G55" i="102"/>
  <c r="I54" i="102"/>
  <c r="B58" i="102"/>
  <c r="D57" i="102"/>
  <c r="B68" i="102"/>
  <c r="F46" i="102"/>
  <c r="H45" i="102"/>
  <c r="J45" i="102" s="1"/>
  <c r="K45" i="102" s="1"/>
  <c r="D68" i="102" l="1"/>
  <c r="F47" i="102"/>
  <c r="H46" i="102"/>
  <c r="J46" i="102" s="1"/>
  <c r="K46" i="102" s="1"/>
  <c r="J20" i="101"/>
  <c r="J21" i="101" s="1"/>
  <c r="J22" i="101" s="1"/>
  <c r="F23" i="101"/>
  <c r="L45" i="102"/>
  <c r="E23" i="101" s="1"/>
  <c r="I23" i="101" s="1"/>
  <c r="G56" i="102"/>
  <c r="I55" i="102"/>
  <c r="B59" i="102"/>
  <c r="D58" i="102"/>
  <c r="B69" i="102"/>
  <c r="C68" i="102"/>
  <c r="C58" i="102"/>
  <c r="J23" i="101" l="1"/>
  <c r="G57" i="102"/>
  <c r="I56" i="102"/>
  <c r="B70" i="102"/>
  <c r="B60" i="102"/>
  <c r="D59" i="102"/>
  <c r="F24" i="101"/>
  <c r="L46" i="102"/>
  <c r="E24" i="101" s="1"/>
  <c r="C59" i="102"/>
  <c r="C69" i="102"/>
  <c r="F48" i="102"/>
  <c r="H47" i="102"/>
  <c r="J47" i="102" s="1"/>
  <c r="K47" i="102" s="1"/>
  <c r="D69" i="102"/>
  <c r="F25" i="101" l="1"/>
  <c r="L47" i="102"/>
  <c r="E25" i="101" s="1"/>
  <c r="I25" i="101" s="1"/>
  <c r="F49" i="102"/>
  <c r="H48" i="102"/>
  <c r="J48" i="102" s="1"/>
  <c r="K48" i="102" s="1"/>
  <c r="C60" i="102"/>
  <c r="C70" i="102"/>
  <c r="D60" i="102"/>
  <c r="B71" i="102"/>
  <c r="B61" i="102"/>
  <c r="I24" i="101"/>
  <c r="J24" i="101" s="1"/>
  <c r="J25" i="101" s="1"/>
  <c r="G58" i="102"/>
  <c r="I57" i="102"/>
  <c r="D70" i="102"/>
  <c r="B62" i="102" l="1"/>
  <c r="D61" i="102"/>
  <c r="B72" i="102"/>
  <c r="L48" i="102"/>
  <c r="E26" i="101" s="1"/>
  <c r="I26" i="101" s="1"/>
  <c r="J26" i="101" s="1"/>
  <c r="F26" i="101"/>
  <c r="D71" i="102"/>
  <c r="F50" i="102"/>
  <c r="H49" i="102"/>
  <c r="F80" i="102"/>
  <c r="G59" i="102"/>
  <c r="I58" i="102"/>
  <c r="C71" i="102"/>
  <c r="C61" i="102"/>
  <c r="H80" i="102" l="1"/>
  <c r="J49" i="102"/>
  <c r="K49" i="102" s="1"/>
  <c r="B63" i="102"/>
  <c r="B73" i="102"/>
  <c r="D62" i="102"/>
  <c r="G60" i="102"/>
  <c r="I59" i="102"/>
  <c r="C72" i="102"/>
  <c r="C62" i="102"/>
  <c r="F51" i="102"/>
  <c r="H50" i="102"/>
  <c r="J50" i="102" s="1"/>
  <c r="K50" i="102" s="1"/>
  <c r="D72" i="102"/>
  <c r="L50" i="102" l="1"/>
  <c r="G61" i="102"/>
  <c r="I60" i="102"/>
  <c r="D73" i="102"/>
  <c r="C63" i="102"/>
  <c r="C73" i="102"/>
  <c r="B74" i="102"/>
  <c r="B64" i="102"/>
  <c r="D63" i="102"/>
  <c r="F52" i="102"/>
  <c r="H51" i="102"/>
  <c r="J51" i="102" s="1"/>
  <c r="K51" i="102" s="1"/>
  <c r="L51" i="102" s="1"/>
  <c r="F27" i="101"/>
  <c r="F30" i="101" s="1"/>
  <c r="L49" i="102"/>
  <c r="K80" i="102"/>
  <c r="F31" i="101" l="1"/>
  <c r="D74" i="102"/>
  <c r="E27" i="101"/>
  <c r="L79" i="102"/>
  <c r="C64" i="102"/>
  <c r="C74" i="102"/>
  <c r="F53" i="102"/>
  <c r="H52" i="102"/>
  <c r="J52" i="102" s="1"/>
  <c r="K52" i="102" s="1"/>
  <c r="L52" i="102" s="1"/>
  <c r="G62" i="102"/>
  <c r="I61" i="102"/>
  <c r="D64" i="102"/>
  <c r="B75" i="102"/>
  <c r="B65" i="102"/>
  <c r="G63" i="102" l="1"/>
  <c r="I62" i="102"/>
  <c r="I27" i="101"/>
  <c r="E28" i="101"/>
  <c r="E29" i="101" s="1"/>
  <c r="F54" i="102"/>
  <c r="H53" i="102"/>
  <c r="J53" i="102" s="1"/>
  <c r="K53" i="102" s="1"/>
  <c r="L53" i="102" s="1"/>
  <c r="C75" i="102"/>
  <c r="C65" i="102"/>
  <c r="D65" i="102"/>
  <c r="B76" i="102"/>
  <c r="I28" i="101" l="1"/>
  <c r="J27" i="101"/>
  <c r="J30" i="101" s="1"/>
  <c r="G41" i="100" s="1"/>
  <c r="G16" i="108" s="1"/>
  <c r="G64" i="102"/>
  <c r="I63" i="102"/>
  <c r="C76" i="102"/>
  <c r="F55" i="102"/>
  <c r="H54" i="102"/>
  <c r="J54" i="102" s="1"/>
  <c r="K54" i="102" s="1"/>
  <c r="L54" i="102" s="1"/>
  <c r="H16" i="108" l="1"/>
  <c r="H17" i="108" s="1"/>
  <c r="G17" i="108"/>
  <c r="G65" i="102"/>
  <c r="I64" i="102"/>
  <c r="F56" i="102"/>
  <c r="H55" i="102"/>
  <c r="J55" i="102" s="1"/>
  <c r="K55" i="102" s="1"/>
  <c r="L55" i="102" s="1"/>
  <c r="H41" i="100"/>
  <c r="H42" i="100" s="1"/>
  <c r="G42" i="100"/>
  <c r="F57" i="102" l="1"/>
  <c r="H56" i="102"/>
  <c r="J56" i="102" s="1"/>
  <c r="K56" i="102" s="1"/>
  <c r="L56" i="102" s="1"/>
  <c r="G66" i="102"/>
  <c r="I65" i="102"/>
  <c r="G67" i="102" l="1"/>
  <c r="I66" i="102"/>
  <c r="F58" i="102"/>
  <c r="H57" i="102"/>
  <c r="J57" i="102" s="1"/>
  <c r="K57" i="102" s="1"/>
  <c r="L57" i="102" s="1"/>
  <c r="F59" i="102" l="1"/>
  <c r="H58" i="102"/>
  <c r="J58" i="102" s="1"/>
  <c r="K58" i="102" s="1"/>
  <c r="L58" i="102" s="1"/>
  <c r="G68" i="102"/>
  <c r="I67" i="102"/>
  <c r="G69" i="102" l="1"/>
  <c r="I68" i="102"/>
  <c r="F60" i="102"/>
  <c r="H59" i="102"/>
  <c r="J59" i="102" s="1"/>
  <c r="K59" i="102" s="1"/>
  <c r="L59" i="102" s="1"/>
  <c r="F61" i="102" l="1"/>
  <c r="H60" i="102"/>
  <c r="J60" i="102" s="1"/>
  <c r="K60" i="102" s="1"/>
  <c r="L60" i="102" s="1"/>
  <c r="G70" i="102"/>
  <c r="I69" i="102"/>
  <c r="G71" i="102" l="1"/>
  <c r="I70" i="102"/>
  <c r="F62" i="102"/>
  <c r="H61" i="102"/>
  <c r="J61" i="102" s="1"/>
  <c r="K61" i="102" s="1"/>
  <c r="L61" i="102" s="1"/>
  <c r="F63" i="102" l="1"/>
  <c r="H62" i="102"/>
  <c r="J62" i="102" s="1"/>
  <c r="K62" i="102" s="1"/>
  <c r="L62" i="102" s="1"/>
  <c r="G72" i="102"/>
  <c r="I71" i="102"/>
  <c r="G73" i="102" l="1"/>
  <c r="I72" i="102"/>
  <c r="F64" i="102"/>
  <c r="H63" i="102"/>
  <c r="J63" i="102" s="1"/>
  <c r="K63" i="102" s="1"/>
  <c r="L63" i="102" s="1"/>
  <c r="F65" i="102" l="1"/>
  <c r="H64" i="102"/>
  <c r="J64" i="102" s="1"/>
  <c r="K64" i="102" s="1"/>
  <c r="L64" i="102" s="1"/>
  <c r="G74" i="102"/>
  <c r="I73" i="102"/>
  <c r="G75" i="102" l="1"/>
  <c r="I74" i="102"/>
  <c r="F66" i="102"/>
  <c r="H65" i="102"/>
  <c r="J65" i="102" s="1"/>
  <c r="K65" i="102" s="1"/>
  <c r="L65" i="102" s="1"/>
  <c r="F67" i="102" l="1"/>
  <c r="H66" i="102"/>
  <c r="J66" i="102" s="1"/>
  <c r="K66" i="102" s="1"/>
  <c r="L66" i="102" s="1"/>
  <c r="E76" i="102"/>
  <c r="G76" i="102" s="1"/>
  <c r="I76" i="102" s="1"/>
  <c r="I75" i="102"/>
  <c r="F68" i="102" l="1"/>
  <c r="H67" i="102"/>
  <c r="J67" i="102" s="1"/>
  <c r="K67" i="102" s="1"/>
  <c r="L67" i="102" s="1"/>
  <c r="F69" i="102" l="1"/>
  <c r="H68" i="102"/>
  <c r="J68" i="102" s="1"/>
  <c r="K68" i="102" s="1"/>
  <c r="L68" i="102" s="1"/>
  <c r="F70" i="102" l="1"/>
  <c r="H69" i="102"/>
  <c r="J69" i="102" s="1"/>
  <c r="K69" i="102" s="1"/>
  <c r="L69" i="102" s="1"/>
  <c r="F71" i="102" l="1"/>
  <c r="H70" i="102"/>
  <c r="J70" i="102" s="1"/>
  <c r="K70" i="102" s="1"/>
  <c r="L70" i="102" s="1"/>
  <c r="F72" i="102" l="1"/>
  <c r="H71" i="102"/>
  <c r="J71" i="102" s="1"/>
  <c r="K71" i="102" s="1"/>
  <c r="L71" i="102" s="1"/>
  <c r="F73" i="102" l="1"/>
  <c r="H72" i="102"/>
  <c r="J72" i="102" s="1"/>
  <c r="K72" i="102" s="1"/>
  <c r="L72" i="102" s="1"/>
  <c r="F74" i="102" l="1"/>
  <c r="H73" i="102"/>
  <c r="J73" i="102" s="1"/>
  <c r="K73" i="102" s="1"/>
  <c r="L73" i="102" s="1"/>
  <c r="H74" i="102" l="1"/>
  <c r="J74" i="102" s="1"/>
  <c r="K74" i="102" s="1"/>
  <c r="L74" i="102" s="1"/>
  <c r="D75" i="102"/>
  <c r="F75" i="102" s="1"/>
  <c r="F76" i="102" l="1"/>
  <c r="H76" i="102" s="1"/>
  <c r="J76" i="102" s="1"/>
  <c r="K76" i="102" s="1"/>
  <c r="H75" i="102"/>
  <c r="J75" i="102" s="1"/>
  <c r="K75" i="102" s="1"/>
  <c r="L75" i="102" s="1"/>
  <c r="L76" i="102" l="1"/>
  <c r="F20" i="99" l="1"/>
  <c r="F21" i="99" s="1"/>
  <c r="F23" i="99" s="1"/>
  <c r="D17" i="99"/>
  <c r="F17" i="99" s="1"/>
  <c r="E16" i="99"/>
  <c r="F16" i="99" s="1"/>
  <c r="E15" i="99"/>
  <c r="F15" i="99" s="1"/>
  <c r="E14" i="99"/>
  <c r="F14" i="99" s="1"/>
  <c r="F25" i="99" l="1"/>
  <c r="F26" i="99"/>
  <c r="E3" i="96"/>
  <c r="E4" i="96"/>
  <c r="E5" i="96"/>
  <c r="E6" i="96"/>
  <c r="E7" i="96"/>
  <c r="E8" i="96"/>
  <c r="E9" i="96"/>
  <c r="E10" i="96"/>
  <c r="E11" i="96"/>
  <c r="E12" i="96"/>
  <c r="E2" i="96"/>
  <c r="I2" i="96"/>
  <c r="B22" i="95" l="1"/>
  <c r="B23" i="95" s="1"/>
  <c r="B24" i="95" s="1"/>
  <c r="I3" i="96"/>
  <c r="J3" i="96" s="1"/>
  <c r="L3" i="96" s="1"/>
  <c r="I4" i="96"/>
  <c r="J4" i="96" s="1"/>
  <c r="L4" i="96" s="1"/>
  <c r="I5" i="96"/>
  <c r="J5" i="96" s="1"/>
  <c r="L5" i="96" s="1"/>
  <c r="I6" i="96"/>
  <c r="J6" i="96" s="1"/>
  <c r="I7" i="96"/>
  <c r="J7" i="96" s="1"/>
  <c r="L7" i="96" s="1"/>
  <c r="I8" i="96"/>
  <c r="J8" i="96" s="1"/>
  <c r="L8" i="96" s="1"/>
  <c r="I9" i="96"/>
  <c r="J9" i="96" s="1"/>
  <c r="L9" i="96" s="1"/>
  <c r="I10" i="96"/>
  <c r="J10" i="96" s="1"/>
  <c r="I11" i="96"/>
  <c r="J11" i="96" s="1"/>
  <c r="I12" i="96"/>
  <c r="J12" i="96" s="1"/>
  <c r="J2" i="96"/>
  <c r="G33" i="93"/>
  <c r="G32" i="93"/>
  <c r="G31" i="93"/>
  <c r="G30" i="93"/>
  <c r="G29" i="93"/>
  <c r="G28" i="93"/>
  <c r="B25" i="95" l="1"/>
  <c r="B26" i="95" s="1"/>
  <c r="B27" i="95" s="1"/>
  <c r="B28" i="95" s="1"/>
  <c r="B29" i="95" s="1"/>
  <c r="L12" i="96"/>
  <c r="L11" i="96"/>
  <c r="L10" i="96"/>
  <c r="L6" i="96"/>
  <c r="J13" i="96"/>
  <c r="I13" i="96"/>
  <c r="L2" i="96"/>
  <c r="G20" i="93"/>
  <c r="G19" i="93"/>
  <c r="G18" i="93"/>
  <c r="G17" i="93"/>
  <c r="G16" i="93"/>
  <c r="G15" i="93"/>
  <c r="H14" i="99" l="1"/>
  <c r="L13" i="96"/>
  <c r="K13" i="96" s="1"/>
  <c r="E15" i="95" s="1"/>
  <c r="F56" i="93"/>
  <c r="F58" i="93" s="1"/>
  <c r="F55" i="93"/>
  <c r="H45" i="93"/>
  <c r="D42" i="93"/>
  <c r="F42" i="93" s="1"/>
  <c r="H33" i="93"/>
  <c r="H32" i="93"/>
  <c r="H31" i="93"/>
  <c r="H30" i="93"/>
  <c r="H29" i="93"/>
  <c r="H28" i="93"/>
  <c r="H27" i="93"/>
  <c r="H26" i="93"/>
  <c r="H25" i="93"/>
  <c r="H20" i="93"/>
  <c r="H19" i="93"/>
  <c r="H18" i="93"/>
  <c r="H17" i="93"/>
  <c r="H16" i="93"/>
  <c r="H15" i="93"/>
  <c r="H14" i="93"/>
  <c r="B13" i="96"/>
  <c r="F12" i="96"/>
  <c r="H12" i="96" s="1"/>
  <c r="D12" i="96"/>
  <c r="F11" i="96"/>
  <c r="H11" i="96" s="1"/>
  <c r="D11" i="96"/>
  <c r="F10" i="96"/>
  <c r="H10" i="96" s="1"/>
  <c r="D10" i="96"/>
  <c r="F9" i="96"/>
  <c r="H9" i="96" s="1"/>
  <c r="D9" i="96"/>
  <c r="F8" i="96"/>
  <c r="H8" i="96" s="1"/>
  <c r="D8" i="96"/>
  <c r="F7" i="96"/>
  <c r="H7" i="96" s="1"/>
  <c r="D7" i="96"/>
  <c r="F6" i="96"/>
  <c r="H6" i="96" s="1"/>
  <c r="D6" i="96"/>
  <c r="F5" i="96"/>
  <c r="H5" i="96" s="1"/>
  <c r="D5" i="96"/>
  <c r="F4" i="96"/>
  <c r="H4" i="96" s="1"/>
  <c r="D4" i="96"/>
  <c r="F3" i="96"/>
  <c r="H3" i="96" s="1"/>
  <c r="D3" i="96"/>
  <c r="F2" i="96"/>
  <c r="D2" i="96"/>
  <c r="K20" i="95"/>
  <c r="B31" i="94"/>
  <c r="B30" i="94"/>
  <c r="B29" i="94"/>
  <c r="C28" i="94"/>
  <c r="B28" i="94"/>
  <c r="B27" i="94"/>
  <c r="B26" i="94"/>
  <c r="B25" i="94"/>
  <c r="B24" i="94"/>
  <c r="B23" i="94"/>
  <c r="B22" i="94"/>
  <c r="B21" i="94"/>
  <c r="B20" i="94"/>
  <c r="B19" i="94"/>
  <c r="B18" i="94"/>
  <c r="B17" i="94"/>
  <c r="H16" i="94"/>
  <c r="B16" i="94"/>
  <c r="B15" i="94"/>
  <c r="B14" i="94"/>
  <c r="G51" i="93" l="1"/>
  <c r="H51" i="93" s="1"/>
  <c r="G50" i="93"/>
  <c r="H50" i="93" s="1"/>
  <c r="G49" i="93"/>
  <c r="H49" i="93" s="1"/>
  <c r="F60" i="93"/>
  <c r="F61" i="93" s="1"/>
  <c r="H17" i="94"/>
  <c r="G16" i="94"/>
  <c r="H2" i="96"/>
  <c r="H13" i="96" s="1"/>
  <c r="F13" i="96"/>
  <c r="D13" i="96"/>
  <c r="C13" i="96" s="1"/>
  <c r="E13" i="95" s="1"/>
  <c r="E13" i="96"/>
  <c r="C23" i="95" l="1"/>
  <c r="C22" i="95"/>
  <c r="H18" i="94"/>
  <c r="G17" i="94"/>
  <c r="G13" i="96"/>
  <c r="E14" i="95" s="1"/>
  <c r="G46" i="93" l="1"/>
  <c r="H46" i="93" s="1"/>
  <c r="G48" i="93"/>
  <c r="H48" i="93" s="1"/>
  <c r="G47" i="93"/>
  <c r="H47" i="93" s="1"/>
  <c r="H19" i="94"/>
  <c r="G18" i="94"/>
  <c r="C24" i="95"/>
  <c r="E23" i="95"/>
  <c r="E22" i="95"/>
  <c r="G22" i="95" s="1"/>
  <c r="G23" i="95" l="1"/>
  <c r="I23" i="95" s="1"/>
  <c r="C25" i="95"/>
  <c r="I22" i="95"/>
  <c r="E24" i="95"/>
  <c r="G19" i="94"/>
  <c r="H20" i="94"/>
  <c r="G24" i="95" l="1"/>
  <c r="C27" i="95"/>
  <c r="I24" i="95"/>
  <c r="C26" i="95"/>
  <c r="H21" i="94"/>
  <c r="G20" i="94"/>
  <c r="E25" i="95"/>
  <c r="G25" i="95" s="1"/>
  <c r="C28" i="95" l="1"/>
  <c r="I25" i="95"/>
  <c r="E26" i="95"/>
  <c r="G26" i="95" s="1"/>
  <c r="H22" i="94"/>
  <c r="G21" i="94"/>
  <c r="C29" i="95" l="1"/>
  <c r="I26" i="95"/>
  <c r="H23" i="94"/>
  <c r="G22" i="94"/>
  <c r="E27" i="95"/>
  <c r="G27" i="95" s="1"/>
  <c r="I27" i="95" l="1"/>
  <c r="H24" i="94"/>
  <c r="G23" i="94"/>
  <c r="E28" i="95"/>
  <c r="G28" i="95" s="1"/>
  <c r="I28" i="95" l="1"/>
  <c r="E29" i="95"/>
  <c r="G29" i="95" s="1"/>
  <c r="H25" i="94"/>
  <c r="G24" i="94"/>
  <c r="I29" i="95" l="1"/>
  <c r="H26" i="94"/>
  <c r="G25" i="94"/>
  <c r="E30" i="95"/>
  <c r="G30" i="95" s="1"/>
  <c r="I30" i="95" l="1"/>
  <c r="H27" i="94"/>
  <c r="G27" i="94" s="1"/>
  <c r="G26" i="94"/>
  <c r="G31" i="95"/>
  <c r="I31" i="95" l="1"/>
  <c r="G32" i="95"/>
  <c r="D33" i="95"/>
  <c r="B34" i="95"/>
  <c r="D31" i="95"/>
  <c r="D27" i="95"/>
  <c r="D23" i="95"/>
  <c r="D32" i="95"/>
  <c r="D28" i="95"/>
  <c r="D24" i="95"/>
  <c r="D29" i="95"/>
  <c r="D25" i="95"/>
  <c r="D30" i="95"/>
  <c r="D26" i="95"/>
  <c r="D22" i="95"/>
  <c r="F22" i="95" s="1"/>
  <c r="I32" i="95" l="1"/>
  <c r="C34" i="95"/>
  <c r="E34" i="95" s="1"/>
  <c r="G33" i="95"/>
  <c r="B35" i="95"/>
  <c r="D34" i="95"/>
  <c r="F23" i="95"/>
  <c r="H22" i="95"/>
  <c r="J22" i="95" s="1"/>
  <c r="K22" i="95" s="1"/>
  <c r="L22" i="95" s="1"/>
  <c r="I33" i="95" l="1"/>
  <c r="G34" i="95"/>
  <c r="C35" i="95"/>
  <c r="E35" i="95" s="1"/>
  <c r="D35" i="95"/>
  <c r="B36" i="95"/>
  <c r="F24" i="95"/>
  <c r="H23" i="95"/>
  <c r="J23" i="95" s="1"/>
  <c r="K23" i="95" s="1"/>
  <c r="L23" i="95" s="1"/>
  <c r="I34" i="95" l="1"/>
  <c r="B37" i="95"/>
  <c r="D36" i="95"/>
  <c r="F25" i="95"/>
  <c r="H24" i="95"/>
  <c r="J24" i="95" s="1"/>
  <c r="K24" i="95" s="1"/>
  <c r="L24" i="95" s="1"/>
  <c r="C36" i="95"/>
  <c r="E36" i="95" s="1"/>
  <c r="G35" i="95"/>
  <c r="I35" i="95" l="1"/>
  <c r="F26" i="95"/>
  <c r="H25" i="95"/>
  <c r="J25" i="95" s="1"/>
  <c r="K25" i="95" s="1"/>
  <c r="L25" i="95" s="1"/>
  <c r="D37" i="95"/>
  <c r="B38" i="95"/>
  <c r="G36" i="95"/>
  <c r="C37" i="95"/>
  <c r="E37" i="95" s="1"/>
  <c r="I36" i="95" l="1"/>
  <c r="C38" i="95"/>
  <c r="E38" i="95" s="1"/>
  <c r="G37" i="95"/>
  <c r="F27" i="95"/>
  <c r="H26" i="95"/>
  <c r="J26" i="95" s="1"/>
  <c r="K26" i="95" s="1"/>
  <c r="L26" i="95" s="1"/>
  <c r="B39" i="95"/>
  <c r="D38" i="95"/>
  <c r="I37" i="95" l="1"/>
  <c r="F28" i="95"/>
  <c r="H27" i="95"/>
  <c r="J27" i="95" s="1"/>
  <c r="K27" i="95" s="1"/>
  <c r="L27" i="95" s="1"/>
  <c r="D39" i="95"/>
  <c r="B40" i="95"/>
  <c r="C39" i="95"/>
  <c r="E39" i="95" s="1"/>
  <c r="C40" i="95" l="1"/>
  <c r="E40" i="95" s="1"/>
  <c r="B41" i="95"/>
  <c r="D40" i="95"/>
  <c r="F29" i="95"/>
  <c r="H28" i="95"/>
  <c r="J28" i="95" s="1"/>
  <c r="K28" i="95" s="1"/>
  <c r="L28" i="95" s="1"/>
  <c r="G38" i="95"/>
  <c r="B42" i="95" l="1"/>
  <c r="D41" i="95"/>
  <c r="F30" i="95"/>
  <c r="H29" i="95"/>
  <c r="J29" i="95" s="1"/>
  <c r="K29" i="95" s="1"/>
  <c r="L29" i="95" s="1"/>
  <c r="G39" i="95"/>
  <c r="I38" i="95"/>
  <c r="C41" i="95"/>
  <c r="E41" i="95" s="1"/>
  <c r="G40" i="95" l="1"/>
  <c r="I39" i="95"/>
  <c r="D42" i="95"/>
  <c r="B43" i="95"/>
  <c r="F31" i="95"/>
  <c r="H30" i="95"/>
  <c r="J30" i="95" s="1"/>
  <c r="K30" i="95" s="1"/>
  <c r="L30" i="95" s="1"/>
  <c r="C42" i="95"/>
  <c r="E42" i="95" s="1"/>
  <c r="F32" i="95" l="1"/>
  <c r="H31" i="95"/>
  <c r="J31" i="95" s="1"/>
  <c r="K31" i="95" s="1"/>
  <c r="L31" i="95" s="1"/>
  <c r="G41" i="95"/>
  <c r="I40" i="95"/>
  <c r="C43" i="95"/>
  <c r="E43" i="95" s="1"/>
  <c r="D43" i="95"/>
  <c r="B44" i="95"/>
  <c r="G42" i="95" l="1"/>
  <c r="I41" i="95"/>
  <c r="D44" i="95"/>
  <c r="B45" i="95"/>
  <c r="C44" i="95"/>
  <c r="E44" i="95" s="1"/>
  <c r="F33" i="95"/>
  <c r="H32" i="95"/>
  <c r="J32" i="95" s="1"/>
  <c r="K32" i="95" s="1"/>
  <c r="L32" i="95" s="1"/>
  <c r="C45" i="95" l="1"/>
  <c r="E45" i="95" s="1"/>
  <c r="F34" i="95"/>
  <c r="H33" i="95"/>
  <c r="J33" i="95" s="1"/>
  <c r="K33" i="95" s="1"/>
  <c r="L33" i="95" s="1"/>
  <c r="B46" i="95"/>
  <c r="D45" i="95"/>
  <c r="G43" i="95"/>
  <c r="I42" i="95"/>
  <c r="B47" i="95" l="1"/>
  <c r="D46" i="95"/>
  <c r="G44" i="95"/>
  <c r="I43" i="95"/>
  <c r="F35" i="95"/>
  <c r="H34" i="95"/>
  <c r="J34" i="95" s="1"/>
  <c r="K34" i="95" s="1"/>
  <c r="L34" i="95" s="1"/>
  <c r="C46" i="95"/>
  <c r="E46" i="95" s="1"/>
  <c r="C47" i="95" l="1"/>
  <c r="E47" i="95" s="1"/>
  <c r="F36" i="95"/>
  <c r="H35" i="95"/>
  <c r="J35" i="95" s="1"/>
  <c r="K35" i="95" s="1"/>
  <c r="L35" i="95" s="1"/>
  <c r="B48" i="95"/>
  <c r="D47" i="95"/>
  <c r="G45" i="95"/>
  <c r="I44" i="95"/>
  <c r="D48" i="95" l="1"/>
  <c r="B49" i="95"/>
  <c r="G46" i="95"/>
  <c r="I45" i="95"/>
  <c r="C48" i="95"/>
  <c r="E48" i="95" s="1"/>
  <c r="F37" i="95"/>
  <c r="H36" i="95"/>
  <c r="J36" i="95" s="1"/>
  <c r="K36" i="95" s="1"/>
  <c r="L36" i="95" s="1"/>
  <c r="G47" i="95" l="1"/>
  <c r="I46" i="95"/>
  <c r="B50" i="95"/>
  <c r="D49" i="95"/>
  <c r="D79" i="95" s="1"/>
  <c r="B80" i="95"/>
  <c r="F38" i="95"/>
  <c r="H37" i="95"/>
  <c r="C49" i="95"/>
  <c r="E49" i="95" s="1"/>
  <c r="H55" i="93" l="1"/>
  <c r="H56" i="93" s="1"/>
  <c r="H58" i="93" s="1"/>
  <c r="H60" i="93" s="1"/>
  <c r="H61" i="93" s="1"/>
  <c r="G56" i="93"/>
  <c r="E79" i="95"/>
  <c r="C50" i="95"/>
  <c r="E50" i="95" s="1"/>
  <c r="C80" i="95"/>
  <c r="F39" i="95"/>
  <c r="H38" i="95"/>
  <c r="J38" i="95" s="1"/>
  <c r="K38" i="95" s="1"/>
  <c r="D50" i="95"/>
  <c r="B51" i="95"/>
  <c r="J37" i="95"/>
  <c r="K37" i="95" s="1"/>
  <c r="G48" i="95"/>
  <c r="I47" i="95"/>
  <c r="G58" i="93" l="1"/>
  <c r="G20" i="99"/>
  <c r="G60" i="93"/>
  <c r="G61" i="93" s="1"/>
  <c r="G49" i="95"/>
  <c r="I48" i="95"/>
  <c r="B52" i="95"/>
  <c r="D51" i="95"/>
  <c r="F40" i="95"/>
  <c r="H39" i="95"/>
  <c r="J39" i="95" s="1"/>
  <c r="K39" i="95" s="1"/>
  <c r="L37" i="95"/>
  <c r="F15" i="94"/>
  <c r="C51" i="95"/>
  <c r="E51" i="95" s="1"/>
  <c r="L38" i="95"/>
  <c r="F16" i="94"/>
  <c r="H20" i="99" l="1"/>
  <c r="H21" i="99" s="1"/>
  <c r="H23" i="99" s="1"/>
  <c r="G21" i="99"/>
  <c r="L39" i="95"/>
  <c r="E17" i="94" s="1"/>
  <c r="I17" i="94" s="1"/>
  <c r="F17" i="94"/>
  <c r="J15" i="94"/>
  <c r="E16" i="94"/>
  <c r="C52" i="95"/>
  <c r="E52" i="95" s="1"/>
  <c r="D52" i="95"/>
  <c r="B53" i="95"/>
  <c r="F41" i="95"/>
  <c r="H40" i="95"/>
  <c r="J40" i="95" s="1"/>
  <c r="K40" i="95" s="1"/>
  <c r="G50" i="95"/>
  <c r="G80" i="95"/>
  <c r="G39" i="93" s="1"/>
  <c r="G15" i="99" s="1"/>
  <c r="I49" i="95"/>
  <c r="H15" i="99" l="1"/>
  <c r="H25" i="99"/>
  <c r="H26" i="99" s="1"/>
  <c r="H39" i="93"/>
  <c r="G51" i="95"/>
  <c r="I50" i="95"/>
  <c r="F42" i="95"/>
  <c r="H41" i="95"/>
  <c r="J41" i="95" s="1"/>
  <c r="K41" i="95" s="1"/>
  <c r="I16" i="94"/>
  <c r="L40" i="95"/>
  <c r="F18" i="94"/>
  <c r="B54" i="95"/>
  <c r="D53" i="95"/>
  <c r="I80" i="95"/>
  <c r="C53" i="95"/>
  <c r="E53" i="95" s="1"/>
  <c r="C54" i="95" l="1"/>
  <c r="E54" i="95" s="1"/>
  <c r="D54" i="95"/>
  <c r="B55" i="95"/>
  <c r="J16" i="94"/>
  <c r="J17" i="94" s="1"/>
  <c r="L41" i="95"/>
  <c r="E19" i="94" s="1"/>
  <c r="I19" i="94" s="1"/>
  <c r="F19" i="94"/>
  <c r="E18" i="94"/>
  <c r="F43" i="95"/>
  <c r="H42" i="95"/>
  <c r="J42" i="95" s="1"/>
  <c r="K42" i="95" s="1"/>
  <c r="G52" i="95"/>
  <c r="I51" i="95"/>
  <c r="L42" i="95" l="1"/>
  <c r="F20" i="94"/>
  <c r="B66" i="95"/>
  <c r="D55" i="95"/>
  <c r="B56" i="95"/>
  <c r="C55" i="95"/>
  <c r="E55" i="95" s="1"/>
  <c r="G53" i="95"/>
  <c r="I52" i="95"/>
  <c r="I18" i="94"/>
  <c r="F44" i="95"/>
  <c r="H43" i="95"/>
  <c r="J43" i="95" s="1"/>
  <c r="K43" i="95" s="1"/>
  <c r="C56" i="95" l="1"/>
  <c r="E56" i="95" s="1"/>
  <c r="C66" i="95"/>
  <c r="E66" i="95" s="1"/>
  <c r="D66" i="95"/>
  <c r="F45" i="95"/>
  <c r="H44" i="95"/>
  <c r="J44" i="95" s="1"/>
  <c r="K44" i="95" s="1"/>
  <c r="G54" i="95"/>
  <c r="I53" i="95"/>
  <c r="D56" i="95"/>
  <c r="B57" i="95"/>
  <c r="B67" i="95"/>
  <c r="E20" i="94"/>
  <c r="L43" i="95"/>
  <c r="E21" i="94" s="1"/>
  <c r="I21" i="94" s="1"/>
  <c r="F21" i="94"/>
  <c r="J18" i="94"/>
  <c r="J19" i="94" s="1"/>
  <c r="I20" i="94" l="1"/>
  <c r="J20" i="94" s="1"/>
  <c r="J21" i="94" s="1"/>
  <c r="B58" i="95"/>
  <c r="D57" i="95"/>
  <c r="B68" i="95"/>
  <c r="G55" i="95"/>
  <c r="I54" i="95"/>
  <c r="F46" i="95"/>
  <c r="H45" i="95"/>
  <c r="J45" i="95" s="1"/>
  <c r="K45" i="95" s="1"/>
  <c r="D67" i="95"/>
  <c r="C67" i="95"/>
  <c r="E67" i="95" s="1"/>
  <c r="C57" i="95"/>
  <c r="E57" i="95" s="1"/>
  <c r="L44" i="95"/>
  <c r="E22" i="94" s="1"/>
  <c r="I22" i="94" s="1"/>
  <c r="F22" i="94"/>
  <c r="J22" i="94" l="1"/>
  <c r="D68" i="95"/>
  <c r="C68" i="95"/>
  <c r="E68" i="95" s="1"/>
  <c r="C58" i="95"/>
  <c r="E58" i="95" s="1"/>
  <c r="D58" i="95"/>
  <c r="B59" i="95"/>
  <c r="B69" i="95"/>
  <c r="F47" i="95"/>
  <c r="H46" i="95"/>
  <c r="J46" i="95" s="1"/>
  <c r="K46" i="95" s="1"/>
  <c r="G56" i="95"/>
  <c r="I55" i="95"/>
  <c r="L45" i="95"/>
  <c r="E23" i="94" s="1"/>
  <c r="I23" i="94" s="1"/>
  <c r="F23" i="94"/>
  <c r="J23" i="94" l="1"/>
  <c r="B70" i="95"/>
  <c r="D59" i="95"/>
  <c r="B60" i="95"/>
  <c r="F48" i="95"/>
  <c r="H47" i="95"/>
  <c r="J47" i="95" s="1"/>
  <c r="K47" i="95" s="1"/>
  <c r="D69" i="95"/>
  <c r="L46" i="95"/>
  <c r="E24" i="94" s="1"/>
  <c r="F24" i="94"/>
  <c r="G57" i="95"/>
  <c r="I56" i="95"/>
  <c r="C59" i="95"/>
  <c r="E59" i="95" s="1"/>
  <c r="C69" i="95"/>
  <c r="E69" i="95" s="1"/>
  <c r="I24" i="94" l="1"/>
  <c r="J24" i="94" s="1"/>
  <c r="D60" i="95"/>
  <c r="B61" i="95"/>
  <c r="B71" i="95"/>
  <c r="G58" i="95"/>
  <c r="I57" i="95"/>
  <c r="L47" i="95"/>
  <c r="E25" i="94" s="1"/>
  <c r="I25" i="94" s="1"/>
  <c r="F25" i="94"/>
  <c r="F49" i="95"/>
  <c r="H48" i="95"/>
  <c r="J48" i="95" s="1"/>
  <c r="K48" i="95" s="1"/>
  <c r="D70" i="95"/>
  <c r="C60" i="95"/>
  <c r="E60" i="95" s="1"/>
  <c r="C70" i="95"/>
  <c r="E70" i="95" s="1"/>
  <c r="L48" i="95" l="1"/>
  <c r="E26" i="94" s="1"/>
  <c r="I26" i="94" s="1"/>
  <c r="F26" i="94"/>
  <c r="D71" i="95"/>
  <c r="F50" i="95"/>
  <c r="H49" i="95"/>
  <c r="F80" i="95"/>
  <c r="C71" i="95"/>
  <c r="E71" i="95" s="1"/>
  <c r="C61" i="95"/>
  <c r="E61" i="95" s="1"/>
  <c r="G59" i="95"/>
  <c r="I58" i="95"/>
  <c r="B62" i="95"/>
  <c r="B72" i="95"/>
  <c r="D61" i="95"/>
  <c r="J25" i="94"/>
  <c r="G60" i="95" l="1"/>
  <c r="I59" i="95"/>
  <c r="C62" i="95"/>
  <c r="E62" i="95" s="1"/>
  <c r="C72" i="95"/>
  <c r="E72" i="95" s="1"/>
  <c r="F51" i="95"/>
  <c r="H50" i="95"/>
  <c r="J50" i="95" s="1"/>
  <c r="K50" i="95" s="1"/>
  <c r="D72" i="95"/>
  <c r="J26" i="94"/>
  <c r="B63" i="95"/>
  <c r="B73" i="95"/>
  <c r="D62" i="95"/>
  <c r="H80" i="95"/>
  <c r="J49" i="95"/>
  <c r="K49" i="95" s="1"/>
  <c r="B74" i="95" l="1"/>
  <c r="B64" i="95"/>
  <c r="D63" i="95"/>
  <c r="L49" i="95"/>
  <c r="F27" i="94"/>
  <c r="F30" i="94" s="1"/>
  <c r="K80" i="95"/>
  <c r="C63" i="95"/>
  <c r="E63" i="95" s="1"/>
  <c r="C73" i="95"/>
  <c r="E73" i="95" s="1"/>
  <c r="L50" i="95"/>
  <c r="F52" i="95"/>
  <c r="H51" i="95"/>
  <c r="J51" i="95" s="1"/>
  <c r="K51" i="95" s="1"/>
  <c r="L51" i="95" s="1"/>
  <c r="D73" i="95"/>
  <c r="G61" i="95"/>
  <c r="I60" i="95"/>
  <c r="F31" i="94" l="1"/>
  <c r="C64" i="95"/>
  <c r="E64" i="95" s="1"/>
  <c r="C74" i="95"/>
  <c r="E74" i="95" s="1"/>
  <c r="F53" i="95"/>
  <c r="H52" i="95"/>
  <c r="J52" i="95" s="1"/>
  <c r="K52" i="95" s="1"/>
  <c r="L52" i="95" s="1"/>
  <c r="D64" i="95"/>
  <c r="B65" i="95"/>
  <c r="B75" i="95"/>
  <c r="G62" i="95"/>
  <c r="I61" i="95"/>
  <c r="E27" i="94"/>
  <c r="L79" i="95"/>
  <c r="D74" i="95"/>
  <c r="F54" i="95" l="1"/>
  <c r="H53" i="95"/>
  <c r="J53" i="95" s="1"/>
  <c r="K53" i="95" s="1"/>
  <c r="L53" i="95" s="1"/>
  <c r="I27" i="94"/>
  <c r="E28" i="94"/>
  <c r="E29" i="94" s="1"/>
  <c r="D65" i="95"/>
  <c r="B76" i="95"/>
  <c r="C75" i="95"/>
  <c r="E75" i="95" s="1"/>
  <c r="C65" i="95"/>
  <c r="E65" i="95" s="1"/>
  <c r="G63" i="95"/>
  <c r="I62" i="95"/>
  <c r="I28" i="94" l="1"/>
  <c r="J27" i="94"/>
  <c r="J30" i="94" s="1"/>
  <c r="G41" i="93" s="1"/>
  <c r="G16" i="99" s="1"/>
  <c r="G64" i="95"/>
  <c r="I63" i="95"/>
  <c r="C76" i="95"/>
  <c r="F55" i="95"/>
  <c r="H54" i="95"/>
  <c r="J54" i="95" s="1"/>
  <c r="K54" i="95" s="1"/>
  <c r="L54" i="95" s="1"/>
  <c r="H16" i="99" l="1"/>
  <c r="H17" i="99" s="1"/>
  <c r="G17" i="99"/>
  <c r="H41" i="93"/>
  <c r="H42" i="93" s="1"/>
  <c r="G42" i="93"/>
  <c r="F56" i="95"/>
  <c r="H55" i="95"/>
  <c r="J55" i="95" s="1"/>
  <c r="K55" i="95" s="1"/>
  <c r="L55" i="95" s="1"/>
  <c r="G65" i="95"/>
  <c r="I64" i="95"/>
  <c r="G66" i="95" l="1"/>
  <c r="I65" i="95"/>
  <c r="F57" i="95"/>
  <c r="H56" i="95"/>
  <c r="J56" i="95" s="1"/>
  <c r="K56" i="95" s="1"/>
  <c r="L56" i="95" s="1"/>
  <c r="F58" i="95" l="1"/>
  <c r="H57" i="95"/>
  <c r="J57" i="95" s="1"/>
  <c r="K57" i="95" s="1"/>
  <c r="L57" i="95" s="1"/>
  <c r="G67" i="95"/>
  <c r="I66" i="95"/>
  <c r="G68" i="95" l="1"/>
  <c r="I67" i="95"/>
  <c r="F59" i="95"/>
  <c r="H58" i="95"/>
  <c r="J58" i="95" s="1"/>
  <c r="K58" i="95" s="1"/>
  <c r="L58" i="95" s="1"/>
  <c r="G69" i="95" l="1"/>
  <c r="I68" i="95"/>
  <c r="F60" i="95"/>
  <c r="H59" i="95"/>
  <c r="J59" i="95" s="1"/>
  <c r="K59" i="95" s="1"/>
  <c r="L59" i="95" s="1"/>
  <c r="G70" i="95" l="1"/>
  <c r="I69" i="95"/>
  <c r="F61" i="95"/>
  <c r="H60" i="95"/>
  <c r="J60" i="95" s="1"/>
  <c r="K60" i="95" s="1"/>
  <c r="L60" i="95" s="1"/>
  <c r="G71" i="95" l="1"/>
  <c r="I70" i="95"/>
  <c r="F62" i="95"/>
  <c r="H61" i="95"/>
  <c r="J61" i="95" s="1"/>
  <c r="K61" i="95" s="1"/>
  <c r="L61" i="95" s="1"/>
  <c r="F63" i="95" l="1"/>
  <c r="H62" i="95"/>
  <c r="J62" i="95" s="1"/>
  <c r="K62" i="95" s="1"/>
  <c r="L62" i="95" s="1"/>
  <c r="G72" i="95"/>
  <c r="I71" i="95"/>
  <c r="F64" i="95" l="1"/>
  <c r="H63" i="95"/>
  <c r="J63" i="95" s="1"/>
  <c r="K63" i="95" s="1"/>
  <c r="L63" i="95" s="1"/>
  <c r="G73" i="95"/>
  <c r="I72" i="95"/>
  <c r="G74" i="95" l="1"/>
  <c r="I73" i="95"/>
  <c r="F65" i="95"/>
  <c r="H64" i="95"/>
  <c r="J64" i="95" s="1"/>
  <c r="K64" i="95" s="1"/>
  <c r="L64" i="95" s="1"/>
  <c r="F66" i="95" l="1"/>
  <c r="H65" i="95"/>
  <c r="J65" i="95" s="1"/>
  <c r="K65" i="95" s="1"/>
  <c r="L65" i="95" s="1"/>
  <c r="G75" i="95"/>
  <c r="I74" i="95"/>
  <c r="E76" i="95" l="1"/>
  <c r="G76" i="95" s="1"/>
  <c r="I76" i="95" s="1"/>
  <c r="I75" i="95"/>
  <c r="F67" i="95"/>
  <c r="H66" i="95"/>
  <c r="J66" i="95" s="1"/>
  <c r="K66" i="95" s="1"/>
  <c r="L66" i="95" s="1"/>
  <c r="F68" i="95" l="1"/>
  <c r="H67" i="95"/>
  <c r="J67" i="95" s="1"/>
  <c r="K67" i="95" s="1"/>
  <c r="L67" i="95" s="1"/>
  <c r="F69" i="95" l="1"/>
  <c r="H68" i="95"/>
  <c r="J68" i="95" s="1"/>
  <c r="K68" i="95" s="1"/>
  <c r="L68" i="95" s="1"/>
  <c r="F70" i="95" l="1"/>
  <c r="H69" i="95"/>
  <c r="J69" i="95" s="1"/>
  <c r="K69" i="95" s="1"/>
  <c r="L69" i="95" s="1"/>
  <c r="F71" i="95" l="1"/>
  <c r="H70" i="95"/>
  <c r="J70" i="95" s="1"/>
  <c r="K70" i="95" s="1"/>
  <c r="L70" i="95" s="1"/>
  <c r="F72" i="95" l="1"/>
  <c r="H71" i="95"/>
  <c r="J71" i="95" s="1"/>
  <c r="K71" i="95" s="1"/>
  <c r="L71" i="95" s="1"/>
  <c r="F73" i="95" l="1"/>
  <c r="H72" i="95"/>
  <c r="J72" i="95" s="1"/>
  <c r="K72" i="95" s="1"/>
  <c r="L72" i="95" s="1"/>
  <c r="F74" i="95" l="1"/>
  <c r="H73" i="95"/>
  <c r="J73" i="95" s="1"/>
  <c r="K73" i="95" s="1"/>
  <c r="L73" i="95" s="1"/>
  <c r="H74" i="95" l="1"/>
  <c r="J74" i="95" s="1"/>
  <c r="K74" i="95" s="1"/>
  <c r="L74" i="95" s="1"/>
  <c r="D75" i="95"/>
  <c r="F75" i="95" s="1"/>
  <c r="F76" i="95" l="1"/>
  <c r="H76" i="95" s="1"/>
  <c r="J76" i="95" s="1"/>
  <c r="K76" i="95" s="1"/>
  <c r="L76" i="95" s="1"/>
  <c r="H75" i="95"/>
  <c r="J75" i="95" s="1"/>
  <c r="K75" i="95" s="1"/>
  <c r="L75" i="95" s="1"/>
</calcChain>
</file>

<file path=xl/sharedStrings.xml><?xml version="1.0" encoding="utf-8"?>
<sst xmlns="http://schemas.openxmlformats.org/spreadsheetml/2006/main" count="41343" uniqueCount="415">
  <si>
    <t>LINE</t>
  </si>
  <si>
    <t>NO.</t>
  </si>
  <si>
    <t>DESCRIPTION</t>
  </si>
  <si>
    <t>PROFORMA</t>
  </si>
  <si>
    <t>ADJUSTMENT</t>
  </si>
  <si>
    <t>UTILITY PLANT RATEBASE</t>
  </si>
  <si>
    <t>TOTAL  RATEBASE</t>
  </si>
  <si>
    <t>Accumulated</t>
  </si>
  <si>
    <t>Balance</t>
  </si>
  <si>
    <t>Expense</t>
  </si>
  <si>
    <t>a</t>
  </si>
  <si>
    <t>b</t>
  </si>
  <si>
    <t>c</t>
  </si>
  <si>
    <t>Date</t>
  </si>
  <si>
    <t>Net Book Value</t>
  </si>
  <si>
    <t>NBV Diff</t>
  </si>
  <si>
    <t>ADFIT</t>
  </si>
  <si>
    <t>DFIT</t>
  </si>
  <si>
    <t>Tax</t>
  </si>
  <si>
    <t>Book</t>
  </si>
  <si>
    <t>Book &gt; Tax</t>
  </si>
  <si>
    <t>(a)</t>
  </si>
  <si>
    <t>(b)</t>
  </si>
  <si>
    <t>PUGET SOUND ENERGY</t>
  </si>
  <si>
    <t>DETERMINATION OF RATE YEAR DEFERRED FEDERAL INCOME TAX ARISING FROM DEPRECIATION</t>
  </si>
  <si>
    <t>DFIT arising from Depreciation Expense</t>
  </si>
  <si>
    <t>AMA Calculation</t>
  </si>
  <si>
    <t>IRS Calculation</t>
  </si>
  <si>
    <t>Row</t>
  </si>
  <si>
    <t>Days in</t>
  </si>
  <si>
    <t>Month</t>
  </si>
  <si>
    <t>Deferred Tax</t>
  </si>
  <si>
    <t>Deferred</t>
  </si>
  <si>
    <t># Days</t>
  </si>
  <si>
    <t>Total Days</t>
  </si>
  <si>
    <t>IRS</t>
  </si>
  <si>
    <t>Cum IRS</t>
  </si>
  <si>
    <t>Ended</t>
  </si>
  <si>
    <t>Taxes</t>
  </si>
  <si>
    <t>to include</t>
  </si>
  <si>
    <t>in Period</t>
  </si>
  <si>
    <t>Amount</t>
  </si>
  <si>
    <t>d = prior</t>
  </si>
  <si>
    <t>e =</t>
  </si>
  <si>
    <t>f = col. a row 28</t>
  </si>
  <si>
    <t>h = prior</t>
  </si>
  <si>
    <t>month - col c</t>
  </si>
  <si>
    <t>f - sum a +1</t>
  </si>
  <si>
    <t>month - col g</t>
  </si>
  <si>
    <t>Average of the Monthly Averages</t>
  </si>
  <si>
    <t>Depreciable Plant Balance</t>
  </si>
  <si>
    <t>Accumulated Depreciation</t>
  </si>
  <si>
    <t>Book based on</t>
  </si>
  <si>
    <t>Expense (o)</t>
  </si>
  <si>
    <t>= - curr mos</t>
  </si>
  <si>
    <t>x Tax Table</t>
  </si>
  <si>
    <t>mos.</t>
  </si>
  <si>
    <t>check</t>
  </si>
  <si>
    <t>20 Year MACRS Table</t>
  </si>
  <si>
    <t>Total</t>
  </si>
  <si>
    <t>12ME December 2022</t>
  </si>
  <si>
    <t>12ME December 2023</t>
  </si>
  <si>
    <t>12ME December 2024</t>
  </si>
  <si>
    <t>12ME December 2025</t>
  </si>
  <si>
    <t>12ME December 2026</t>
  </si>
  <si>
    <t>12ME December 2027</t>
  </si>
  <si>
    <t>12ME December 2028</t>
  </si>
  <si>
    <t>12ME December 2029</t>
  </si>
  <si>
    <t>12ME December 2030</t>
  </si>
  <si>
    <t>MINT FARM CAPACITY UPGRADE</t>
  </si>
  <si>
    <t>x Depr % ÷ 12</t>
  </si>
  <si>
    <t>Tax (c) = (a)</t>
  </si>
  <si>
    <t>Book (d) = (b)</t>
  </si>
  <si>
    <t xml:space="preserve">Book  </t>
  </si>
  <si>
    <t>(e) = prior</t>
  </si>
  <si>
    <t>(f) = prior</t>
  </si>
  <si>
    <t>(j) = - (i) *</t>
  </si>
  <si>
    <t>(j) + prior</t>
  </si>
  <si>
    <t>mos- (c)</t>
  </si>
  <si>
    <t>mos - (d)</t>
  </si>
  <si>
    <t>(g) = (a) + (e)</t>
  </si>
  <si>
    <t>(h) = (b) + (f)</t>
  </si>
  <si>
    <t>(i) = (h) - (g)</t>
  </si>
  <si>
    <t>mos (j)</t>
  </si>
  <si>
    <t>Depreciation Expense *</t>
  </si>
  <si>
    <t>(d)</t>
  </si>
  <si>
    <t>Public Improvement Book &amp; Tax Depreciation: MAY 1, 2018 through APR 30, 2021</t>
  </si>
  <si>
    <t>RATE YEAR MAY 2020 to APRIL 30, 2021</t>
  </si>
  <si>
    <t>FOR THE TWELVE MONTHS ENDED DECEMBER 31, 2018</t>
  </si>
  <si>
    <t>PUBLIC IMPROVEMENT</t>
  </si>
  <si>
    <t>OPERATING EXPENSE</t>
  </si>
  <si>
    <t>TY</t>
  </si>
  <si>
    <t>RESTATED</t>
  </si>
  <si>
    <t>ACTUAL</t>
  </si>
  <si>
    <t>%'s</t>
  </si>
  <si>
    <t>(c)=(b)-(a)</t>
  </si>
  <si>
    <t>(e)=(d)-(b)</t>
  </si>
  <si>
    <t>GL_ACCOUNT_ID</t>
  </si>
  <si>
    <t>GL_POSTING_MO_YR</t>
  </si>
  <si>
    <t>WORK_ORDER_NUMBER</t>
  </si>
  <si>
    <t>POSTING_AMOUNT</t>
  </si>
  <si>
    <t>IN_SERVICE_YEAR</t>
  </si>
  <si>
    <t>UTILITY_ACCOUNT_DESCRIPTION</t>
  </si>
  <si>
    <t xml:space="preserve">017 AUTO RETS     </t>
  </si>
  <si>
    <t xml:space="preserve">016 AUTO UNTZ     </t>
  </si>
  <si>
    <t>Late Charge Unitization</t>
  </si>
  <si>
    <t xml:space="preserve">Retirement </t>
  </si>
  <si>
    <t>Retirement</t>
  </si>
  <si>
    <t>Row Labels</t>
  </si>
  <si>
    <t>12ME December 2031</t>
  </si>
  <si>
    <t>12ME December 2032</t>
  </si>
  <si>
    <t>12ME December 2033</t>
  </si>
  <si>
    <t>12ME December 2034</t>
  </si>
  <si>
    <t>12ME December 2035</t>
  </si>
  <si>
    <t>12ME December 2036</t>
  </si>
  <si>
    <t>12ME December 2037</t>
  </si>
  <si>
    <t>12ME December 2038</t>
  </si>
  <si>
    <t>12ME December 2039</t>
  </si>
  <si>
    <t>12ME December 2040</t>
  </si>
  <si>
    <t>Total - 12ME APR '21</t>
  </si>
  <si>
    <t>AMA - 12ME APR '21</t>
  </si>
  <si>
    <t>In service Date Jan - Jun 2019</t>
  </si>
  <si>
    <t>UTILITY_ACCOUNT_ID</t>
  </si>
  <si>
    <t>GL_JE_CODE</t>
  </si>
  <si>
    <t>POSTING_QUANTITY</t>
  </si>
  <si>
    <t>COST_OF_REMOVAL</t>
  </si>
  <si>
    <t>PP_CD_20190418_030223.TXT</t>
  </si>
  <si>
    <t>PP_CD_20190403_030044.TXT</t>
  </si>
  <si>
    <t>depr_group</t>
  </si>
  <si>
    <t>gl_account</t>
  </si>
  <si>
    <t>ldg_work_order_number</t>
  </si>
  <si>
    <t>month_number</t>
  </si>
  <si>
    <t>funding_project</t>
  </si>
  <si>
    <t>activity_cost</t>
  </si>
  <si>
    <t>activity_quantity</t>
  </si>
  <si>
    <t>COMPANY_ID</t>
  </si>
  <si>
    <t>1Q</t>
  </si>
  <si>
    <t>PP_CD_20190716_030717.TXT</t>
  </si>
  <si>
    <t>PP_CD_20190726_025915.TXT</t>
  </si>
  <si>
    <t>PP_CD_20190917_030340.TXT</t>
  </si>
  <si>
    <t>PP_CD_20190905_043827.TXT</t>
  </si>
  <si>
    <t>AVOIDED DEPRECIATION EXP ON RETIRED 108 APR</t>
  </si>
  <si>
    <t>AVOIDED DEPRECIATION EXP ON RETIRED 108 MAY</t>
  </si>
  <si>
    <t>AVOIDED DEPRECIATION EXP ON RETIRED 108 JUN</t>
  </si>
  <si>
    <t>AVOIDED DEPRECIATION EXP ON RETIRED 108 JUL</t>
  </si>
  <si>
    <t>AVOIDED DEPRECIATION EXP ON RETIRED 108 AUG</t>
  </si>
  <si>
    <t>AVOIDED DEPRECIATION EXP ON RETIRED 108 SEP</t>
  </si>
  <si>
    <t>PP_CD_20190119_011330.TXT</t>
  </si>
  <si>
    <t>PP_CD_20190123_010826.TXT</t>
  </si>
  <si>
    <t>PP_CD_20190118_011041.TXT</t>
  </si>
  <si>
    <t>PP_CD_20190116_011109.TXT</t>
  </si>
  <si>
    <t>PP_CD_20190115_011511.TXT</t>
  </si>
  <si>
    <t>PP_CD_20190130_010753.TXT</t>
  </si>
  <si>
    <t>PP_CD_20190223_012357.TXT</t>
  </si>
  <si>
    <t>PP_CD_20190227_012334.TXT</t>
  </si>
  <si>
    <t>PP_CD_20190208_011154.TXT</t>
  </si>
  <si>
    <t>PP_CD_20190301_021348.TXT</t>
  </si>
  <si>
    <t>PP_CD_20190219_010202.TXT</t>
  </si>
  <si>
    <t>PP_CD_20190327_025054.TXT</t>
  </si>
  <si>
    <t>PP_CD_20190326_012859.TXT</t>
  </si>
  <si>
    <t>2Q</t>
  </si>
  <si>
    <t>3Q</t>
  </si>
  <si>
    <t>108 COR ADD TO RATE BASE PLANT as filed</t>
  </si>
  <si>
    <t>108 COR ADD TO RATE 2Q APR</t>
  </si>
  <si>
    <t>108 COR ADD TO RATE 2Q MAY</t>
  </si>
  <si>
    <t>108 COR ADD TO RATE 2Q JUN</t>
  </si>
  <si>
    <t>108 COR ADD TO RATE 3Q JUL</t>
  </si>
  <si>
    <t>108 COR ADD TO RATE 3Q AUG</t>
  </si>
  <si>
    <t>108 COR ADD TO RATE 3Q SEP</t>
  </si>
  <si>
    <t>101 PLANT BALANCE 1Q JAN as filed</t>
  </si>
  <si>
    <t>101 PLANT BALANCE 1Q FEB as filed</t>
  </si>
  <si>
    <t>101 PLANT BALANCE 1Q MAR as filed</t>
  </si>
  <si>
    <t xml:space="preserve">ACCUM DEPRECIATION </t>
  </si>
  <si>
    <t xml:space="preserve">DEFERRED FIT </t>
  </si>
  <si>
    <t>AVOIDED DEPRECIATION EXP ON RETIRED 108 as filed</t>
  </si>
  <si>
    <t>DEPRECIATION EXPENSE</t>
  </si>
  <si>
    <t>TOTAL OPERATING EXPENSES</t>
  </si>
  <si>
    <t>INCREASE (DECREASE ) EXPENSE</t>
  </si>
  <si>
    <t>INCREASE (DECREASE) FIT @</t>
  </si>
  <si>
    <t>INCREASE (DECREASE) NOI</t>
  </si>
  <si>
    <t>PUGET SOUND ENERGY-ELECTRIC</t>
  </si>
  <si>
    <t>YTD</t>
  </si>
  <si>
    <t>E355 TSM Poles &amp; Fixtures</t>
  </si>
  <si>
    <t xml:space="preserve">E3556 TSM Poles </t>
  </si>
  <si>
    <t>E3566 TSM O/H Conductor/Devices</t>
  </si>
  <si>
    <t>E3620 DST Substation Equipment</t>
  </si>
  <si>
    <t>E3640 DST Poles/Towers/Fixtures</t>
  </si>
  <si>
    <t>E3650 DST O/H Conductor/Devices</t>
  </si>
  <si>
    <t>E3660 DST U/G Conduit</t>
  </si>
  <si>
    <t>E3670 DST U/G Conductor/Devices</t>
  </si>
  <si>
    <t>E368 DST Line Transformers</t>
  </si>
  <si>
    <t>E369 DST Services</t>
  </si>
  <si>
    <t>E373 DST Street Lighting &amp; Signal</t>
  </si>
  <si>
    <t>Grand Total</t>
  </si>
  <si>
    <t>E3640 DST Poles/Towers Fixtures</t>
  </si>
  <si>
    <t>E3650 DST O/H Conductor &amp; Devices</t>
  </si>
  <si>
    <t>PP_CD_20190416_025428.TXT</t>
  </si>
  <si>
    <t>PP_CD_20190405_032735.TXT</t>
  </si>
  <si>
    <t>PP_CD_20190412_030014.TXT</t>
  </si>
  <si>
    <t>PP_CD_20190331_024642.TXT</t>
  </si>
  <si>
    <t>PP_CD_20190430_030839.TXT</t>
  </si>
  <si>
    <t>PP_CD_20190401_165512.TXT</t>
  </si>
  <si>
    <t>PP_CD_20190410_025830.TXT</t>
  </si>
  <si>
    <t>PP_CD_20190404_025916.TXT</t>
  </si>
  <si>
    <t>PP_CD_20190406_030026.TXT</t>
  </si>
  <si>
    <t>PP_CD_20190409_030625.TXT</t>
  </si>
  <si>
    <t>PP_CD_20190411_030012.TXT</t>
  </si>
  <si>
    <t>PP_CD_20190413_025646.TXT</t>
  </si>
  <si>
    <t>E3557 TSM Poles</t>
  </si>
  <si>
    <t>PP_CD_20190419_032421.TXT</t>
  </si>
  <si>
    <t>PP_CD_20190501_030338.TXT</t>
  </si>
  <si>
    <t>PP_CD_20190530_032407.TXT</t>
  </si>
  <si>
    <t>PP_CD_20190509_030421.TXT</t>
  </si>
  <si>
    <t>PP_CD_20190507_030235.TXT</t>
  </si>
  <si>
    <t>PP_CD_20190517_030152.TXT</t>
  </si>
  <si>
    <t>PP_CD_20190501_164308.TXT</t>
  </si>
  <si>
    <t>PP_CD_20190525_030353.TXT</t>
  </si>
  <si>
    <t>PP_CD_20190511_025852.TXT</t>
  </si>
  <si>
    <t>PP_CD_20190514_030550.TXT</t>
  </si>
  <si>
    <t>PP_CD_20190515_025222.TXT</t>
  </si>
  <si>
    <t>PP_CD_20190516_032000.TXT</t>
  </si>
  <si>
    <t>PP_CD_20190518_030443.TXT</t>
  </si>
  <si>
    <t>PP_CD_20190522_030418.TXT</t>
  </si>
  <si>
    <t>PP_CD_20190523_030417.TXT</t>
  </si>
  <si>
    <t>PP_CD_20190524_030225.TXT</t>
  </si>
  <si>
    <t>PP_CD_20190529_031445.TXT</t>
  </si>
  <si>
    <t>PP_CD_20190626_030041.TXT</t>
  </si>
  <si>
    <t>PP_CD_20190613_025950.TXT</t>
  </si>
  <si>
    <t>PP_CD_20190628_040309.TXT</t>
  </si>
  <si>
    <t>PP_CD_20190622_030424.TXT</t>
  </si>
  <si>
    <t>PP_CD_20190612_025953.TXT</t>
  </si>
  <si>
    <t>PP_CD_20190603_142715.TXT</t>
  </si>
  <si>
    <t>PP_CD_20190607_025803.TXT</t>
  </si>
  <si>
    <t>PP_CD_20190608_030015.TXT</t>
  </si>
  <si>
    <t>PP_CD_20190611_030341.TXT</t>
  </si>
  <si>
    <t>PP_CD_20190615_025951.TXT</t>
  </si>
  <si>
    <t>PP_CD_20190620_030239.TXT</t>
  </si>
  <si>
    <t>PP_CD_20190618_031013.TXT</t>
  </si>
  <si>
    <t>PP_CD_20190621_030003.TXT</t>
  </si>
  <si>
    <t>PP_CD_20190627_030142.TXT</t>
  </si>
  <si>
    <t>PP_CD_20190129_010947.TXT</t>
  </si>
  <si>
    <t>PP_CD_20190125_194549.TXT</t>
  </si>
  <si>
    <t>PP_CD_20190120_010414.TXT</t>
  </si>
  <si>
    <t>PP_CD_20190117_010826.TXT</t>
  </si>
  <si>
    <t>PP_CD_20190105_011509.TXT</t>
  </si>
  <si>
    <t>PP_CD_20190109_011642.TXT</t>
  </si>
  <si>
    <t>PP_CD_20190104_011223.TXT</t>
  </si>
  <si>
    <t>PP_CD_20190108_010438.TXT</t>
  </si>
  <si>
    <t>PP_CD_20190111_011013.TXT</t>
  </si>
  <si>
    <t>PP_CD_20190201_011030.TXT</t>
  </si>
  <si>
    <t>PP_CD_20190125_010314.TXT</t>
  </si>
  <si>
    <t>PP_CD_20190221_012601.TXT</t>
  </si>
  <si>
    <t>PP_CD_20190220_011359.TXT</t>
  </si>
  <si>
    <t>PP_CD_20190216_013604.TXT</t>
  </si>
  <si>
    <t>PP_CD_20190222_013533.TXT</t>
  </si>
  <si>
    <t>PP_CD_20190228_015200.TXT</t>
  </si>
  <si>
    <t>PP_CD_20190226_012206.TXT</t>
  </si>
  <si>
    <t>PP_CD_20190205_010633.TXT</t>
  </si>
  <si>
    <t>PP_CD_20190209_011432.TXT</t>
  </si>
  <si>
    <t>PP_CD_20190215_011901.TXT</t>
  </si>
  <si>
    <t>PP_CD_20190214_011534.TXT</t>
  </si>
  <si>
    <t>PP_CD_20190207_011400.TXT</t>
  </si>
  <si>
    <t>PP_CD_20190307_015607.TXT</t>
  </si>
  <si>
    <t>PP_CD_20190322_012040.TXT</t>
  </si>
  <si>
    <t>PP_CD_20190309_012416.TXT</t>
  </si>
  <si>
    <t>PP_CD_20190329_025956.TXT</t>
  </si>
  <si>
    <t>PP_CD_20190330_025706.TXT</t>
  </si>
  <si>
    <t>PP_CD_20190306_012849.TXT</t>
  </si>
  <si>
    <t>PP_CD_20190328_025908.TXT</t>
  </si>
  <si>
    <t>PP_CD_20190321_011908.TXT</t>
  </si>
  <si>
    <t>PP_CD_20190320_011946.TXT</t>
  </si>
  <si>
    <t>PP_CD_20190316_012650.TXT</t>
  </si>
  <si>
    <t>PP_CD_20190315_011425.TXT</t>
  </si>
  <si>
    <t>PP_CD_20190314_012309.TXT</t>
  </si>
  <si>
    <t>PP_CD_20190323_011706.TXT</t>
  </si>
  <si>
    <t>PP_CD_20190302_011535.TXT</t>
  </si>
  <si>
    <t>PP_CD_20190305_011906.TXT</t>
  </si>
  <si>
    <t>PP_CD_20190308_012325.TXT</t>
  </si>
  <si>
    <t>PP_CD_20190706_025734.TXT</t>
  </si>
  <si>
    <t>PP_CD_20190703_025923.TXT</t>
  </si>
  <si>
    <t>PP_CD_20190709_030342.TXT</t>
  </si>
  <si>
    <t>PP_CD_20190711_025917.TXT</t>
  </si>
  <si>
    <t>PP_CD_20190717_025921.TXT</t>
  </si>
  <si>
    <t>PP_CD_20190713_030212.TXT</t>
  </si>
  <si>
    <t>PP_CD_20190731_025754.TXT</t>
  </si>
  <si>
    <t>PP_CD_20190723_030154.TXT</t>
  </si>
  <si>
    <t>PP_CD_20190730_030914.TXT</t>
  </si>
  <si>
    <t>PP_CD_20190720_025720.TXT</t>
  </si>
  <si>
    <t>PP_CD_20190727_025612.TXT</t>
  </si>
  <si>
    <t>PP_CD_20190704_025917.TXT</t>
  </si>
  <si>
    <t>PP_CD_20190710_025918.TXT</t>
  </si>
  <si>
    <t>PP_CD_20190725_025733.TXT</t>
  </si>
  <si>
    <t>PP_CD_20190801_025717.TXT</t>
  </si>
  <si>
    <t>PP_CD_20190803_025806.TXT</t>
  </si>
  <si>
    <t>PP_CD_20190701_150008.TXT</t>
  </si>
  <si>
    <t>PP_CD_20190728_024746.TXT</t>
  </si>
  <si>
    <t>PP_CD_20190801_150002.TXT</t>
  </si>
  <si>
    <t>PP_CD_20190903_150004.TXT</t>
  </si>
  <si>
    <t>PP_CD_20190810_025755.TXT</t>
  </si>
  <si>
    <t>PP_CD_20190814_030028.TXT</t>
  </si>
  <si>
    <t>PP_CD_20190808_025936.TXT</t>
  </si>
  <si>
    <t>PP_CD_20190820_030113.TXT</t>
  </si>
  <si>
    <t>PP_CD_20190809_025638.TXT</t>
  </si>
  <si>
    <t>PP_CD_20190831_025626.TXT</t>
  </si>
  <si>
    <t>PP_CD_20190807_025617.TXT</t>
  </si>
  <si>
    <t>PP_CD_20190813_030549.TXT</t>
  </si>
  <si>
    <t>PP_CD_20190815_025842.TXT</t>
  </si>
  <si>
    <t>PP_CD_20190830_025645.TXT</t>
  </si>
  <si>
    <t>PP_CD_20190816_025525.TXT</t>
  </si>
  <si>
    <t>PP_CD_20190817_025914.TXT</t>
  </si>
  <si>
    <t>PP_CD_20190829_025914.TXT</t>
  </si>
  <si>
    <t>PP_CD_20190824_025739.TXT</t>
  </si>
  <si>
    <t>PP_CD_20190821_025740.TXT</t>
  </si>
  <si>
    <t>PP_CD_20190828_025701.TXT</t>
  </si>
  <si>
    <t>PP_CD_20190823_025949.TXT</t>
  </si>
  <si>
    <t>PP_CD_20190822_025750.TXT</t>
  </si>
  <si>
    <t>PP_CD_20190913_030330.TXT</t>
  </si>
  <si>
    <t>PP_CD_20190922_024625.TXT</t>
  </si>
  <si>
    <t>PP_CD_20190923_024944.TXT</t>
  </si>
  <si>
    <t>PP_CD_20190921_025850.TXT</t>
  </si>
  <si>
    <t>PP_CD_20190920_025538.TXT</t>
  </si>
  <si>
    <t>PP_CD_20190918_025801.TXT</t>
  </si>
  <si>
    <t>PP_CD_20190927_025638.TXT</t>
  </si>
  <si>
    <t>PP_CD_20191001_030143.TXT</t>
  </si>
  <si>
    <t>PP_CD_20190911_025829.TXT</t>
  </si>
  <si>
    <t>PP_CD_20190925_030005.TXT</t>
  </si>
  <si>
    <t>PP_CD_20190919_025530.TXT</t>
  </si>
  <si>
    <t>PP_CD_20190914_025708.TXT</t>
  </si>
  <si>
    <t>PP_CD_20190910_030132.TXT</t>
  </si>
  <si>
    <t>PP_CD_20190926_025821.TXT</t>
  </si>
  <si>
    <t>PP_CD_20190905_160842.TXT</t>
  </si>
  <si>
    <t>PP_CD_20190912_025923.TXT</t>
  </si>
  <si>
    <t>10100501 Electric Plant In Service</t>
  </si>
  <si>
    <t>R.10008.03.01.05</t>
  </si>
  <si>
    <t>10600501 CCNC, Electric</t>
  </si>
  <si>
    <t>R.10008.03.01.01</t>
  </si>
  <si>
    <t>R.10008.01.01.02</t>
  </si>
  <si>
    <t xml:space="preserve">E3557 TSM Poles </t>
  </si>
  <si>
    <t>E3567 TSM O/H Conductor/Devices</t>
  </si>
  <si>
    <t>R.10008.03.01.03</t>
  </si>
  <si>
    <t>R.10008.01.01.01</t>
  </si>
  <si>
    <t>R.10008.03.01.04</t>
  </si>
  <si>
    <t>R.10009.07.03.01</t>
  </si>
  <si>
    <t>CONV</t>
  </si>
  <si>
    <t>101 PLANT BALANCE 2Q APR per DR 107</t>
  </si>
  <si>
    <t>101 PLANT BALANCE 2Q MAY per DR 107</t>
  </si>
  <si>
    <t>101 PLANT BALANCE 2Q JUN per DR 107</t>
  </si>
  <si>
    <t xml:space="preserve">101 PLANT BALANCE 3Q JUL </t>
  </si>
  <si>
    <t xml:space="preserve">101 PLANT BALANCE 3Q AUG </t>
  </si>
  <si>
    <t xml:space="preserve">101 PLANT BALANCE 3Q SEP </t>
  </si>
  <si>
    <t>GRC RATE YEAR ENDED APRIL 30, 2021</t>
  </si>
  <si>
    <t>PLANT BALANCE</t>
  </si>
  <si>
    <t>PUGET SOUND ENERGY-GAS</t>
  </si>
  <si>
    <t>101 PLANT BALANCE 2Q APR per DR 32</t>
  </si>
  <si>
    <t>101 PLANT BALANCE 2Q MAY per DR 32</t>
  </si>
  <si>
    <t>101 PLANT BALANCE 2Q JUN per DR 32</t>
  </si>
  <si>
    <t>101 PLANT BALANCE 3Q JUL per DR 32</t>
  </si>
  <si>
    <t>101 PLANT BALANCE 3Q AUG per DR 112</t>
  </si>
  <si>
    <t>101 PLANT BALANCE 3Q SEP per DR 112</t>
  </si>
  <si>
    <t>YTD 2Q</t>
  </si>
  <si>
    <t>YTD 3Q</t>
  </si>
  <si>
    <t>G3762 DST Mains, Plastic</t>
  </si>
  <si>
    <t>G3764 DST Mains, Wrapped Steel</t>
  </si>
  <si>
    <t>G3780 DST Measuring &amp; Reg Station</t>
  </si>
  <si>
    <t>G3801 DST Services, Cathodic Protec</t>
  </si>
  <si>
    <t>G3802 DST Services, Plastic</t>
  </si>
  <si>
    <t>G3803 DST Services, Steel Wrapped</t>
  </si>
  <si>
    <t>G3820 DST Meter Installations (AMR)</t>
  </si>
  <si>
    <t>G385 DST Industrial M&amp;R Sta Eq</t>
  </si>
  <si>
    <t>activity_code</t>
  </si>
  <si>
    <t>act_work_order_number</t>
  </si>
  <si>
    <t>10100502 Gas Plant In Service</t>
  </si>
  <si>
    <t xml:space="preserve">CFNU    </t>
  </si>
  <si>
    <t>R.10013.04.01.01</t>
  </si>
  <si>
    <t xml:space="preserve">MADD    </t>
  </si>
  <si>
    <t>10600502 CCNC, Gas</t>
  </si>
  <si>
    <t xml:space="preserve">UADD    </t>
  </si>
  <si>
    <t>R.10013.07.01.02</t>
  </si>
  <si>
    <t xml:space="preserve">NURV    </t>
  </si>
  <si>
    <t>R.10013.04.01.02</t>
  </si>
  <si>
    <t>R.10013.07.01.01</t>
  </si>
  <si>
    <t>Data per Virginia Smith CPR Query on all Gas Public Improvement orders provided by Jonathan Bingham</t>
  </si>
  <si>
    <t xml:space="preserve">006 MANL UNTZ     </t>
  </si>
  <si>
    <t>PP_CD_20190724_025601.TXT</t>
  </si>
  <si>
    <t>PP_CD_20190818_024741.TXT</t>
  </si>
  <si>
    <t>UTILITY</t>
  </si>
  <si>
    <t>ADDITION</t>
  </si>
  <si>
    <t>JE</t>
  </si>
  <si>
    <t>Source</t>
  </si>
  <si>
    <t>Depr</t>
  </si>
  <si>
    <t>Gas</t>
  </si>
  <si>
    <t>PI</t>
  </si>
  <si>
    <t>PP_CD_20190110_011156.TXT</t>
  </si>
  <si>
    <t>PP_CD_20190124_011235.TXT</t>
  </si>
  <si>
    <t>PP_CD_20190324_010450.TXT</t>
  </si>
  <si>
    <t>BR 011 - PROFORMA UPDATE WITH ACTUALS THROUGH DECEMBER 31, 2019 AMA</t>
  </si>
  <si>
    <t>Plant Addition</t>
  </si>
  <si>
    <t>Electric Cable Remediation/HMW</t>
  </si>
  <si>
    <t>Electric PI</t>
  </si>
  <si>
    <t>Gas PI</t>
  </si>
  <si>
    <t>EMS</t>
  </si>
  <si>
    <t>HR TOPS</t>
  </si>
  <si>
    <t>Cost of Removal</t>
  </si>
  <si>
    <t>108 COR ADD TO RATE 4Q OCT</t>
  </si>
  <si>
    <t>108 COR ADD TO RATE 4Q NOV</t>
  </si>
  <si>
    <t>108 COR ADD TO RATE 4Q DEC</t>
  </si>
  <si>
    <t>101 PLANT BALANCE 4Q OCT</t>
  </si>
  <si>
    <t>101 PLANT BALANCE 4Q NOV</t>
  </si>
  <si>
    <t>101 PLANT BALANCE 4Q DEC</t>
  </si>
  <si>
    <t>AVOIDED DEPRECIATION EXP ON RETIRED 108 OCT</t>
  </si>
  <si>
    <t>AVOIDED DEPRECIATION EXP ON RETIRED 108 NOV</t>
  </si>
  <si>
    <t>AVOIDED DEPRECIATION EXP ON RETIRED 108 DEC</t>
  </si>
  <si>
    <t>4Q</t>
  </si>
  <si>
    <t>YTD 4Q</t>
  </si>
  <si>
    <r>
      <t xml:space="preserve">g = e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Arial"/>
        <family val="2"/>
      </rPr>
      <t xml:space="preserve"> f x 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</si>
</sst>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0.000%"/>
    <numFmt numFmtId="168" formatCode="[$-409]mmm\-yy;@"/>
    <numFmt numFmtId="169" formatCode="[$-409]mmmm\ d\,\ yyyy;@"/>
    <numFmt numFmtId="170" formatCode="_(* #,##0.0000_);_(* \(#,##0.0000\);_(* &quot;-&quot;_);_(@_)"/>
    <numFmt numFmtId="171" formatCode="0.0000000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Symbol"/>
      <family val="1"/>
      <charset val="2"/>
    </font>
    <font>
      <u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165" fontId="1" fillId="2" borderId="0" xfId="0" applyNumberFormat="1" applyFont="1" applyFill="1"/>
    <xf numFmtId="165" fontId="0" fillId="2" borderId="0" xfId="0" applyNumberFormat="1" applyFont="1" applyFill="1"/>
    <xf numFmtId="4" fontId="0" fillId="2" borderId="0" xfId="0" applyNumberFormat="1" applyFont="1" applyFill="1"/>
    <xf numFmtId="22" fontId="0" fillId="2" borderId="0" xfId="0" applyNumberFormat="1" applyFont="1" applyFill="1"/>
    <xf numFmtId="3" fontId="0" fillId="2" borderId="0" xfId="0" applyNumberFormat="1" applyFont="1" applyFill="1"/>
    <xf numFmtId="10" fontId="0" fillId="0" borderId="0" xfId="0" applyNumberFormat="1" applyFont="1" applyFill="1"/>
    <xf numFmtId="4" fontId="1" fillId="0" borderId="0" xfId="0" applyNumberFormat="1" applyFont="1" applyFill="1"/>
    <xf numFmtId="165" fontId="0" fillId="0" borderId="0" xfId="0" applyNumberFormat="1" applyFont="1" applyFill="1"/>
    <xf numFmtId="10" fontId="1" fillId="0" borderId="0" xfId="0" applyNumberFormat="1" applyFont="1" applyFill="1"/>
    <xf numFmtId="0" fontId="4" fillId="0" borderId="0" xfId="0" applyFont="1" applyFill="1"/>
    <xf numFmtId="0" fontId="2" fillId="0" borderId="35" xfId="0" applyFont="1" applyFill="1" applyBorder="1" applyAlignment="1">
      <alignment horizontal="center"/>
    </xf>
    <xf numFmtId="165" fontId="4" fillId="0" borderId="0" xfId="0" applyNumberFormat="1" applyFont="1" applyFill="1"/>
    <xf numFmtId="41" fontId="4" fillId="0" borderId="0" xfId="0" applyNumberFormat="1" applyFont="1" applyFill="1"/>
    <xf numFmtId="165" fontId="4" fillId="0" borderId="0" xfId="0" applyNumberFormat="1" applyFont="1" applyFill="1" applyBorder="1"/>
    <xf numFmtId="0" fontId="3" fillId="0" borderId="0" xfId="0" applyFont="1" applyFill="1"/>
    <xf numFmtId="42" fontId="4" fillId="0" borderId="0" xfId="0" applyNumberFormat="1" applyFont="1" applyFill="1"/>
    <xf numFmtId="0" fontId="3" fillId="0" borderId="35" xfId="0" applyFont="1" applyFill="1" applyBorder="1"/>
    <xf numFmtId="0" fontId="5" fillId="0" borderId="0" xfId="0" applyFont="1" applyFill="1"/>
    <xf numFmtId="10" fontId="1" fillId="0" borderId="0" xfId="0" applyNumberFormat="1" applyFont="1" applyFill="1"/>
    <xf numFmtId="165" fontId="1" fillId="0" borderId="0" xfId="0" applyNumberFormat="1" applyFont="1" applyFill="1"/>
    <xf numFmtId="0" fontId="0" fillId="0" borderId="0" xfId="0" applyFont="1" applyFill="1"/>
    <xf numFmtId="3" fontId="0" fillId="0" borderId="0" xfId="0" applyNumberFormat="1" applyFont="1" applyFill="1"/>
    <xf numFmtId="22" fontId="0" fillId="0" borderId="0" xfId="0" applyNumberFormat="1" applyFont="1" applyFill="1"/>
    <xf numFmtId="4" fontId="0" fillId="0" borderId="0" xfId="0" applyNumberFormat="1" applyFont="1" applyFill="1"/>
    <xf numFmtId="49" fontId="0" fillId="0" borderId="0" xfId="0" applyNumberFormat="1" applyFont="1" applyFill="1"/>
    <xf numFmtId="0" fontId="0" fillId="0" borderId="0" xfId="0" applyNumberFormat="1" applyFont="1" applyFill="1"/>
    <xf numFmtId="0" fontId="0" fillId="0" borderId="0" xfId="0" applyFont="1" applyFill="1" applyAlignment="1">
      <alignment horizontal="left"/>
    </xf>
    <xf numFmtId="165" fontId="0" fillId="0" borderId="0" xfId="0" applyNumberFormat="1" applyFont="1" applyFill="1"/>
    <xf numFmtId="166" fontId="6" fillId="0" borderId="0" xfId="0" applyNumberFormat="1" applyFont="1" applyFill="1" applyAlignment="1">
      <alignment horizontal="left"/>
    </xf>
    <xf numFmtId="166" fontId="7" fillId="0" borderId="0" xfId="0" applyNumberFormat="1" applyFont="1" applyFill="1" applyAlignment="1">
      <alignment horizontal="left"/>
    </xf>
    <xf numFmtId="166" fontId="7" fillId="0" borderId="0" xfId="0" applyNumberFormat="1" applyFont="1" applyFill="1" applyAlignment="1">
      <alignment horizontal="right"/>
    </xf>
    <xf numFmtId="9" fontId="7" fillId="0" borderId="0" xfId="0" applyNumberFormat="1" applyFont="1" applyFill="1" applyAlignment="1">
      <alignment horizontal="left"/>
    </xf>
    <xf numFmtId="0" fontId="7" fillId="0" borderId="0" xfId="0" applyFont="1" applyFill="1"/>
    <xf numFmtId="165" fontId="7" fillId="0" borderId="0" xfId="0" applyNumberFormat="1" applyFont="1" applyFill="1" applyAlignment="1">
      <alignment horizontal="left"/>
    </xf>
    <xf numFmtId="13" fontId="7" fillId="0" borderId="0" xfId="0" applyNumberFormat="1" applyFont="1" applyFill="1"/>
    <xf numFmtId="0" fontId="7" fillId="0" borderId="0" xfId="0" applyFont="1" applyFill="1" applyAlignment="1">
      <alignment horizontal="right"/>
    </xf>
    <xf numFmtId="169" fontId="6" fillId="0" borderId="23" xfId="0" applyNumberFormat="1" applyFont="1" applyFill="1" applyBorder="1" applyAlignment="1">
      <alignment horizontal="left"/>
    </xf>
    <xf numFmtId="6" fontId="6" fillId="0" borderId="0" xfId="0" applyNumberFormat="1" applyFont="1" applyFill="1" applyAlignment="1"/>
    <xf numFmtId="164" fontId="7" fillId="0" borderId="0" xfId="0" applyNumberFormat="1" applyFont="1" applyFill="1" applyAlignment="1">
      <alignment horizontal="left"/>
    </xf>
    <xf numFmtId="0" fontId="7" fillId="0" borderId="0" xfId="0" applyFont="1" applyFill="1" applyBorder="1"/>
    <xf numFmtId="0" fontId="7" fillId="0" borderId="0" xfId="0" applyNumberFormat="1" applyFont="1" applyFill="1" applyAlignment="1"/>
    <xf numFmtId="0" fontId="6" fillId="0" borderId="11" xfId="0" applyNumberFormat="1" applyFont="1" applyFill="1" applyBorder="1" applyAlignment="1"/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/>
    <xf numFmtId="167" fontId="6" fillId="0" borderId="12" xfId="0" applyNumberFormat="1" applyFont="1" applyFill="1" applyBorder="1" applyAlignment="1">
      <alignment horizontal="center"/>
    </xf>
    <xf numFmtId="167" fontId="6" fillId="0" borderId="2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10" fontId="6" fillId="0" borderId="12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Alignment="1"/>
    <xf numFmtId="0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0" borderId="15" xfId="0" applyNumberFormat="1" applyFont="1" applyFill="1" applyBorder="1" applyAlignment="1">
      <alignment horizontal="centerContinuous" vertical="center"/>
    </xf>
    <xf numFmtId="166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Continuous" vertical="center"/>
    </xf>
    <xf numFmtId="0" fontId="6" fillId="0" borderId="7" xfId="0" applyNumberFormat="1" applyFont="1" applyFill="1" applyBorder="1" applyAlignment="1">
      <alignment horizontal="centerContinuous" vertical="center"/>
    </xf>
    <xf numFmtId="0" fontId="6" fillId="0" borderId="6" xfId="0" applyNumberFormat="1" applyFont="1" applyFill="1" applyBorder="1" applyAlignment="1">
      <alignment horizontal="center" vertical="center"/>
    </xf>
    <xf numFmtId="10" fontId="6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/>
    <xf numFmtId="9" fontId="6" fillId="0" borderId="16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166" fontId="6" fillId="0" borderId="24" xfId="0" applyNumberFormat="1" applyFont="1" applyFill="1" applyBorder="1" applyAlignment="1">
      <alignment horizontal="center"/>
    </xf>
    <xf numFmtId="9" fontId="6" fillId="0" borderId="24" xfId="0" applyNumberFormat="1" applyFont="1" applyFill="1" applyBorder="1" applyAlignment="1">
      <alignment horizontal="center"/>
    </xf>
    <xf numFmtId="166" fontId="6" fillId="0" borderId="24" xfId="0" quotePrefix="1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right"/>
    </xf>
    <xf numFmtId="169" fontId="7" fillId="0" borderId="28" xfId="0" applyNumberFormat="1" applyFont="1" applyFill="1" applyBorder="1" applyAlignment="1">
      <alignment horizontal="right"/>
    </xf>
    <xf numFmtId="41" fontId="7" fillId="0" borderId="23" xfId="0" applyNumberFormat="1" applyFont="1" applyFill="1" applyBorder="1" applyAlignment="1"/>
    <xf numFmtId="41" fontId="7" fillId="0" borderId="29" xfId="0" applyNumberFormat="1" applyFont="1" applyFill="1" applyBorder="1" applyAlignment="1"/>
    <xf numFmtId="41" fontId="7" fillId="0" borderId="0" xfId="0" applyNumberFormat="1" applyFont="1" applyFill="1" applyBorder="1" applyAlignment="1"/>
    <xf numFmtId="41" fontId="7" fillId="0" borderId="0" xfId="0" applyNumberFormat="1" applyFont="1" applyFill="1" applyAlignment="1"/>
    <xf numFmtId="13" fontId="7" fillId="0" borderId="0" xfId="0" applyNumberFormat="1" applyFont="1" applyFill="1" applyAlignment="1"/>
    <xf numFmtId="6" fontId="7" fillId="0" borderId="0" xfId="0" applyNumberFormat="1" applyFont="1" applyFill="1" applyAlignment="1"/>
    <xf numFmtId="170" fontId="7" fillId="0" borderId="0" xfId="0" applyNumberFormat="1" applyFont="1" applyFill="1" applyAlignment="1"/>
    <xf numFmtId="12" fontId="7" fillId="0" borderId="0" xfId="0" applyNumberFormat="1" applyFont="1" applyFill="1" applyAlignment="1"/>
    <xf numFmtId="41" fontId="6" fillId="0" borderId="23" xfId="0" applyNumberFormat="1" applyFont="1" applyFill="1" applyBorder="1" applyAlignment="1"/>
    <xf numFmtId="41" fontId="7" fillId="0" borderId="9" xfId="0" applyNumberFormat="1" applyFont="1" applyFill="1" applyBorder="1" applyAlignment="1"/>
    <xf numFmtId="171" fontId="7" fillId="0" borderId="0" xfId="0" applyNumberFormat="1" applyFont="1" applyFill="1" applyAlignment="1"/>
    <xf numFmtId="41" fontId="7" fillId="0" borderId="34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41" fontId="7" fillId="0" borderId="31" xfId="0" applyNumberFormat="1" applyFont="1" applyFill="1" applyBorder="1" applyAlignment="1"/>
    <xf numFmtId="168" fontId="6" fillId="0" borderId="28" xfId="0" applyNumberFormat="1" applyFont="1" applyFill="1" applyBorder="1" applyAlignment="1">
      <alignment horizontal="center"/>
    </xf>
    <xf numFmtId="41" fontId="7" fillId="0" borderId="32" xfId="0" applyNumberFormat="1" applyFont="1" applyFill="1" applyBorder="1" applyAlignment="1"/>
    <xf numFmtId="41" fontId="6" fillId="0" borderId="32" xfId="0" applyNumberFormat="1" applyFont="1" applyFill="1" applyBorder="1" applyAlignment="1"/>
    <xf numFmtId="168" fontId="6" fillId="0" borderId="30" xfId="0" applyNumberFormat="1" applyFont="1" applyFill="1" applyBorder="1" applyAlignment="1">
      <alignment horizontal="center"/>
    </xf>
    <xf numFmtId="41" fontId="6" fillId="0" borderId="27" xfId="0" applyNumberFormat="1" applyFont="1" applyFill="1" applyBorder="1" applyAlignment="1"/>
    <xf numFmtId="41" fontId="7" fillId="0" borderId="27" xfId="0" applyNumberFormat="1" applyFont="1" applyFill="1" applyBorder="1" applyAlignment="1"/>
    <xf numFmtId="41" fontId="6" fillId="0" borderId="33" xfId="0" applyNumberFormat="1" applyFont="1" applyFill="1" applyBorder="1" applyAlignment="1"/>
    <xf numFmtId="168" fontId="6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/>
    <xf numFmtId="41" fontId="8" fillId="0" borderId="0" xfId="0" applyNumberFormat="1" applyFont="1" applyFill="1" applyBorder="1" applyAlignment="1"/>
    <xf numFmtId="41" fontId="9" fillId="0" borderId="0" xfId="0" applyNumberFormat="1" applyFont="1" applyFill="1" applyBorder="1" applyAlignment="1"/>
    <xf numFmtId="41" fontId="0" fillId="0" borderId="0" xfId="0" applyNumberFormat="1" applyFont="1" applyFill="1"/>
    <xf numFmtId="0" fontId="1" fillId="0" borderId="0" xfId="0" applyFont="1" applyFill="1"/>
    <xf numFmtId="0" fontId="0" fillId="0" borderId="0" xfId="0" applyNumberFormat="1" applyFont="1" applyFill="1" applyAlignment="1"/>
    <xf numFmtId="166" fontId="10" fillId="0" borderId="0" xfId="0" applyNumberFormat="1" applyFont="1" applyFill="1" applyAlignment="1">
      <alignment horizontal="left"/>
    </xf>
    <xf numFmtId="0" fontId="0" fillId="0" borderId="11" xfId="0" applyNumberFormat="1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centerContinuous"/>
    </xf>
    <xf numFmtId="166" fontId="7" fillId="0" borderId="1" xfId="0" applyNumberFormat="1" applyFont="1" applyFill="1" applyBorder="1" applyAlignment="1">
      <alignment horizontal="centerContinuous"/>
    </xf>
    <xf numFmtId="166" fontId="7" fillId="0" borderId="19" xfId="0" applyNumberFormat="1" applyFont="1" applyFill="1" applyBorder="1" applyAlignment="1">
      <alignment horizontal="centerContinuous"/>
    </xf>
    <xf numFmtId="0" fontId="0" fillId="0" borderId="20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left"/>
    </xf>
    <xf numFmtId="166" fontId="7" fillId="0" borderId="4" xfId="0" applyNumberFormat="1" applyFont="1" applyFill="1" applyBorder="1" applyAlignment="1">
      <alignment horizontal="left"/>
    </xf>
    <xf numFmtId="166" fontId="7" fillId="0" borderId="5" xfId="0" applyNumberFormat="1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left"/>
    </xf>
    <xf numFmtId="166" fontId="7" fillId="0" borderId="9" xfId="0" applyNumberFormat="1" applyFont="1" applyFill="1" applyBorder="1" applyAlignment="1">
      <alignment horizontal="center"/>
    </xf>
    <xf numFmtId="166" fontId="7" fillId="0" borderId="5" xfId="0" applyNumberFormat="1" applyFont="1" applyFill="1" applyBorder="1" applyAlignment="1">
      <alignment horizontal="centerContinuous"/>
    </xf>
    <xf numFmtId="166" fontId="7" fillId="0" borderId="0" xfId="0" applyNumberFormat="1" applyFont="1" applyFill="1" applyBorder="1" applyAlignment="1">
      <alignment horizontal="centerContinuous"/>
    </xf>
    <xf numFmtId="166" fontId="7" fillId="0" borderId="9" xfId="0" applyNumberFormat="1" applyFont="1" applyFill="1" applyBorder="1" applyAlignment="1">
      <alignment horizontal="left"/>
    </xf>
    <xf numFmtId="166" fontId="7" fillId="0" borderId="5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6" fontId="7" fillId="0" borderId="8" xfId="0" applyNumberFormat="1" applyFont="1" applyFill="1" applyBorder="1" applyAlignment="1">
      <alignment horizontal="center"/>
    </xf>
    <xf numFmtId="166" fontId="7" fillId="0" borderId="35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top"/>
    </xf>
    <xf numFmtId="17" fontId="7" fillId="0" borderId="0" xfId="0" applyNumberFormat="1" applyFont="1" applyFill="1" applyBorder="1" applyAlignment="1">
      <alignment horizontal="center" vertical="top"/>
    </xf>
    <xf numFmtId="41" fontId="7" fillId="0" borderId="0" xfId="0" applyNumberFormat="1" applyFont="1" applyFill="1" applyBorder="1" applyAlignment="1">
      <alignment horizontal="center" vertical="top"/>
    </xf>
    <xf numFmtId="41" fontId="7" fillId="0" borderId="9" xfId="0" applyNumberFormat="1" applyFont="1" applyFill="1" applyBorder="1" applyAlignment="1">
      <alignment horizontal="center" vertical="top"/>
    </xf>
    <xf numFmtId="37" fontId="7" fillId="0" borderId="0" xfId="0" applyNumberFormat="1" applyFont="1" applyFill="1" applyBorder="1" applyAlignment="1">
      <alignment horizontal="center" vertical="top"/>
    </xf>
    <xf numFmtId="166" fontId="7" fillId="0" borderId="0" xfId="0" applyNumberFormat="1" applyFont="1" applyFill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41" fontId="7" fillId="0" borderId="35" xfId="0" applyNumberFormat="1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 horizontal="center"/>
    </xf>
    <xf numFmtId="37" fontId="7" fillId="0" borderId="35" xfId="0" applyNumberFormat="1" applyFont="1" applyFill="1" applyBorder="1" applyAlignment="1">
      <alignment horizontal="center"/>
    </xf>
    <xf numFmtId="41" fontId="7" fillId="0" borderId="35" xfId="0" applyNumberFormat="1" applyFont="1" applyFill="1" applyBorder="1" applyAlignment="1">
      <alignment horizontal="left"/>
    </xf>
    <xf numFmtId="0" fontId="7" fillId="0" borderId="5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left"/>
    </xf>
    <xf numFmtId="41" fontId="7" fillId="0" borderId="9" xfId="0" applyNumberFormat="1" applyFont="1" applyFill="1" applyBorder="1" applyAlignment="1">
      <alignment horizontal="left"/>
    </xf>
    <xf numFmtId="37" fontId="7" fillId="0" borderId="5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42" fontId="7" fillId="0" borderId="9" xfId="0" applyNumberFormat="1" applyFont="1" applyFill="1" applyBorder="1" applyAlignment="1">
      <alignment horizontal="left"/>
    </xf>
    <xf numFmtId="0" fontId="7" fillId="0" borderId="21" xfId="0" applyNumberFormat="1" applyFont="1" applyFill="1" applyBorder="1" applyAlignment="1">
      <alignment horizontal="center"/>
    </xf>
    <xf numFmtId="41" fontId="7" fillId="0" borderId="2" xfId="0" applyNumberFormat="1" applyFont="1" applyFill="1" applyBorder="1" applyAlignment="1">
      <alignment horizontal="left"/>
    </xf>
    <xf numFmtId="37" fontId="7" fillId="0" borderId="0" xfId="0" applyNumberFormat="1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left"/>
    </xf>
    <xf numFmtId="42" fontId="7" fillId="0" borderId="22" xfId="0" applyNumberFormat="1" applyFont="1" applyFill="1" applyBorder="1" applyAlignment="1">
      <alignment horizontal="left"/>
    </xf>
    <xf numFmtId="42" fontId="6" fillId="0" borderId="17" xfId="0" applyNumberFormat="1" applyFont="1" applyFill="1" applyBorder="1" applyAlignment="1">
      <alignment horizontal="left"/>
    </xf>
    <xf numFmtId="166" fontId="7" fillId="0" borderId="8" xfId="0" applyNumberFormat="1" applyFont="1" applyFill="1" applyBorder="1" applyAlignment="1">
      <alignment horizontal="left"/>
    </xf>
    <xf numFmtId="166" fontId="7" fillId="0" borderId="35" xfId="0" applyNumberFormat="1" applyFont="1" applyFill="1" applyBorder="1" applyAlignment="1">
      <alignment horizontal="left"/>
    </xf>
    <xf numFmtId="166" fontId="8" fillId="0" borderId="35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left"/>
    </xf>
    <xf numFmtId="166" fontId="7" fillId="0" borderId="10" xfId="0" applyNumberFormat="1" applyFont="1" applyFill="1" applyBorder="1" applyAlignment="1">
      <alignment horizontal="left"/>
    </xf>
    <xf numFmtId="0" fontId="4" fillId="0" borderId="0" xfId="0" applyNumberFormat="1" applyFont="1" applyFill="1" applyAlignment="1"/>
    <xf numFmtId="166" fontId="2" fillId="0" borderId="0" xfId="0" applyNumberFormat="1" applyFont="1" applyFill="1" applyAlignment="1">
      <alignment horizontal="right"/>
    </xf>
    <xf numFmtId="0" fontId="2" fillId="0" borderId="0" xfId="0" applyFont="1" applyFill="1"/>
    <xf numFmtId="0" fontId="2" fillId="0" borderId="0" xfId="0" applyNumberFormat="1" applyFont="1" applyFill="1" applyAlignment="1"/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Alignment="1" applyProtection="1">
      <alignment horizontal="centerContinuous"/>
      <protection locked="0"/>
    </xf>
    <xf numFmtId="166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166" fontId="4" fillId="0" borderId="0" xfId="0" applyNumberFormat="1" applyFont="1" applyFill="1" applyAlignment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/>
    <xf numFmtId="0" fontId="2" fillId="0" borderId="35" xfId="0" applyFont="1" applyFill="1" applyBorder="1"/>
    <xf numFmtId="0" fontId="2" fillId="0" borderId="35" xfId="0" quotePrefix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166" fontId="12" fillId="0" borderId="0" xfId="0" applyNumberFormat="1" applyFont="1" applyFill="1" applyAlignment="1">
      <alignment horizontal="left"/>
    </xf>
    <xf numFmtId="42" fontId="4" fillId="0" borderId="0" xfId="0" applyNumberFormat="1" applyFont="1" applyFill="1" applyBorder="1"/>
    <xf numFmtId="166" fontId="4" fillId="0" borderId="0" xfId="0" applyNumberFormat="1" applyFont="1" applyFill="1" applyAlignment="1">
      <alignment horizontal="left" indent="2"/>
    </xf>
    <xf numFmtId="41" fontId="4" fillId="0" borderId="0" xfId="0" applyNumberFormat="1" applyFont="1" applyFill="1" applyBorder="1"/>
    <xf numFmtId="0" fontId="4" fillId="0" borderId="0" xfId="0" applyNumberFormat="1" applyFont="1" applyFill="1" applyAlignment="1">
      <alignment horizontal="left" indent="2"/>
    </xf>
    <xf numFmtId="42" fontId="4" fillId="0" borderId="2" xfId="0" applyNumberFormat="1" applyFont="1" applyFill="1" applyBorder="1"/>
    <xf numFmtId="42" fontId="2" fillId="0" borderId="2" xfId="0" applyNumberFormat="1" applyFont="1" applyFill="1" applyBorder="1"/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1"/>
    </xf>
    <xf numFmtId="42" fontId="4" fillId="0" borderId="2" xfId="0" applyNumberFormat="1" applyFont="1" applyFill="1" applyBorder="1" applyAlignment="1"/>
    <xf numFmtId="0" fontId="2" fillId="0" borderId="0" xfId="0" applyFont="1" applyFill="1" applyAlignment="1">
      <alignment horizontal="left"/>
    </xf>
    <xf numFmtId="41" fontId="1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Border="1" applyAlignment="1"/>
    <xf numFmtId="9" fontId="4" fillId="0" borderId="0" xfId="0" applyNumberFormat="1" applyFont="1" applyFill="1" applyBorder="1" applyAlignment="1"/>
    <xf numFmtId="41" fontId="4" fillId="0" borderId="35" xfId="0" applyNumberFormat="1" applyFont="1" applyFill="1" applyBorder="1" applyAlignment="1" applyProtection="1">
      <protection locked="0"/>
    </xf>
    <xf numFmtId="164" fontId="4" fillId="0" borderId="2" xfId="0" applyNumberFormat="1" applyFont="1" applyFill="1" applyBorder="1" applyAlignment="1"/>
    <xf numFmtId="0" fontId="6" fillId="0" borderId="0" xfId="0" applyFont="1" applyFill="1"/>
    <xf numFmtId="0" fontId="6" fillId="0" borderId="0" xfId="0" applyNumberFormat="1" applyFont="1" applyFill="1" applyAlignment="1"/>
    <xf numFmtId="0" fontId="7" fillId="0" borderId="0" xfId="0" applyNumberFormat="1" applyFont="1" applyFill="1" applyAlignment="1">
      <alignment horizontal="centerContinuous"/>
    </xf>
    <xf numFmtId="42" fontId="7" fillId="0" borderId="0" xfId="0" applyNumberFormat="1" applyFont="1" applyFill="1"/>
    <xf numFmtId="41" fontId="7" fillId="0" borderId="0" xfId="0" applyNumberFormat="1" applyFont="1" applyFill="1"/>
    <xf numFmtId="0" fontId="0" fillId="0" borderId="35" xfId="0" applyFont="1" applyFill="1" applyBorder="1"/>
    <xf numFmtId="6" fontId="7" fillId="0" borderId="23" xfId="0" applyNumberFormat="1" applyFont="1" applyFill="1" applyBorder="1" applyAlignment="1"/>
    <xf numFmtId="42" fontId="6" fillId="0" borderId="22" xfId="0" applyNumberFormat="1" applyFont="1" applyFill="1" applyBorder="1" applyAlignment="1">
      <alignment horizontal="left"/>
    </xf>
    <xf numFmtId="0" fontId="1" fillId="2" borderId="35" xfId="0" applyFont="1" applyFill="1" applyBorder="1"/>
    <xf numFmtId="17" fontId="1" fillId="2" borderId="35" xfId="0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0" fillId="2" borderId="0" xfId="0" applyFont="1" applyFill="1"/>
    <xf numFmtId="44" fontId="0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44" fontId="1" fillId="2" borderId="2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33"/>
      <color rgb="FF99CCFF"/>
      <color rgb="FF00FFCC"/>
      <color rgb="FF0066FF"/>
      <color rgb="FF0000FF"/>
      <color rgb="FFE2F2F6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9"/>
  <sheetViews>
    <sheetView tabSelected="1" zoomScaleNormal="100" workbookViewId="0">
      <selection activeCell="B33" sqref="B33"/>
    </sheetView>
  </sheetViews>
  <sheetFormatPr defaultColWidth="9.109375" defaultRowHeight="13.8" x14ac:dyDescent="0.3"/>
  <cols>
    <col min="1" max="1" width="9.109375" style="18"/>
    <col min="2" max="2" width="44.33203125" style="18" bestFit="1" customWidth="1"/>
    <col min="3" max="3" width="4.5546875" style="18" bestFit="1" customWidth="1"/>
    <col min="4" max="4" width="8.44140625" style="18" bestFit="1" customWidth="1"/>
    <col min="5" max="5" width="10.5546875" style="18" bestFit="1" customWidth="1"/>
    <col min="6" max="6" width="13.5546875" style="18" bestFit="1" customWidth="1"/>
    <col min="7" max="7" width="13.6640625" style="18" bestFit="1" customWidth="1"/>
    <col min="8" max="8" width="13.5546875" style="18" bestFit="1" customWidth="1"/>
    <col min="9" max="11" width="9.109375" style="18"/>
    <col min="12" max="12" width="9.5546875" style="18" bestFit="1" customWidth="1"/>
    <col min="13" max="16384" width="9.109375" style="18"/>
  </cols>
  <sheetData>
    <row r="1" spans="1:11" x14ac:dyDescent="0.3">
      <c r="A1" s="41"/>
      <c r="B1" s="41"/>
      <c r="C1" s="41"/>
      <c r="D1" s="41"/>
      <c r="E1" s="41"/>
      <c r="F1" s="155"/>
      <c r="G1" s="41"/>
      <c r="H1" s="41"/>
    </row>
    <row r="2" spans="1:11" x14ac:dyDescent="0.3">
      <c r="A2" s="187"/>
      <c r="B2" s="188"/>
      <c r="C2" s="41"/>
      <c r="D2" s="41"/>
      <c r="E2" s="41"/>
      <c r="F2" s="155"/>
      <c r="G2" s="41"/>
      <c r="H2" s="41"/>
    </row>
    <row r="3" spans="1:11" x14ac:dyDescent="0.3">
      <c r="A3" s="41"/>
      <c r="B3" s="41"/>
      <c r="C3" s="41"/>
      <c r="D3" s="41"/>
      <c r="E3" s="41"/>
      <c r="F3" s="158"/>
      <c r="G3" s="41"/>
      <c r="H3" s="41"/>
    </row>
    <row r="4" spans="1:11" x14ac:dyDescent="0.3">
      <c r="A4" s="159" t="s">
        <v>180</v>
      </c>
      <c r="B4" s="159"/>
      <c r="C4" s="189"/>
      <c r="D4" s="160"/>
      <c r="E4" s="160"/>
      <c r="F4" s="160"/>
      <c r="G4" s="189"/>
      <c r="H4" s="189"/>
    </row>
    <row r="5" spans="1:11" x14ac:dyDescent="0.3">
      <c r="A5" s="160" t="s">
        <v>89</v>
      </c>
      <c r="B5" s="160"/>
      <c r="C5" s="189"/>
      <c r="D5" s="160"/>
      <c r="E5" s="160"/>
      <c r="F5" s="160"/>
      <c r="G5" s="189"/>
      <c r="H5" s="189"/>
    </row>
    <row r="6" spans="1:11" x14ac:dyDescent="0.3">
      <c r="A6" s="160" t="s">
        <v>88</v>
      </c>
      <c r="B6" s="160"/>
      <c r="C6" s="189"/>
      <c r="D6" s="160"/>
      <c r="E6" s="160"/>
      <c r="F6" s="160"/>
      <c r="G6" s="189"/>
      <c r="H6" s="189"/>
    </row>
    <row r="7" spans="1:11" x14ac:dyDescent="0.3">
      <c r="A7" s="160" t="s">
        <v>350</v>
      </c>
      <c r="B7" s="160"/>
      <c r="C7" s="189"/>
      <c r="D7" s="160"/>
      <c r="E7" s="160"/>
      <c r="F7" s="160"/>
      <c r="G7" s="189"/>
      <c r="H7" s="189"/>
    </row>
    <row r="8" spans="1:11" s="10" customFormat="1" ht="13.2" x14ac:dyDescent="0.25">
      <c r="A8" s="161" t="s">
        <v>395</v>
      </c>
      <c r="B8" s="161"/>
      <c r="C8" s="161"/>
      <c r="D8" s="161"/>
      <c r="E8" s="161"/>
      <c r="F8" s="161"/>
      <c r="G8" s="161"/>
      <c r="H8" s="161"/>
    </row>
    <row r="9" spans="1:11" x14ac:dyDescent="0.3">
      <c r="A9" s="156"/>
      <c r="B9" s="30"/>
      <c r="C9" s="163"/>
      <c r="D9" s="164" t="s">
        <v>91</v>
      </c>
      <c r="E9" s="164"/>
      <c r="F9" s="164" t="s">
        <v>92</v>
      </c>
      <c r="G9" s="164"/>
      <c r="H9" s="164" t="s">
        <v>3</v>
      </c>
    </row>
    <row r="10" spans="1:11" x14ac:dyDescent="0.3">
      <c r="A10" s="165" t="s">
        <v>0</v>
      </c>
      <c r="B10" s="156"/>
      <c r="C10" s="166"/>
      <c r="D10" s="164" t="s">
        <v>93</v>
      </c>
      <c r="E10" s="164" t="s">
        <v>92</v>
      </c>
      <c r="F10" s="164" t="s">
        <v>4</v>
      </c>
      <c r="G10" s="164" t="s">
        <v>3</v>
      </c>
      <c r="H10" s="164" t="s">
        <v>4</v>
      </c>
    </row>
    <row r="11" spans="1:11" x14ac:dyDescent="0.3">
      <c r="A11" s="11" t="s">
        <v>1</v>
      </c>
      <c r="B11" s="167" t="s">
        <v>2</v>
      </c>
      <c r="C11" s="168" t="s">
        <v>94</v>
      </c>
      <c r="D11" s="11" t="s">
        <v>21</v>
      </c>
      <c r="E11" s="11" t="s">
        <v>22</v>
      </c>
      <c r="F11" s="11" t="s">
        <v>95</v>
      </c>
      <c r="G11" s="11" t="s">
        <v>85</v>
      </c>
      <c r="H11" s="11" t="s">
        <v>96</v>
      </c>
      <c r="I11" s="41"/>
      <c r="J11" s="41"/>
    </row>
    <row r="12" spans="1:11" x14ac:dyDescent="0.3">
      <c r="A12" s="10"/>
      <c r="B12" s="10"/>
      <c r="C12" s="41"/>
      <c r="D12" s="10"/>
      <c r="E12" s="10"/>
      <c r="F12" s="10"/>
      <c r="G12" s="10"/>
      <c r="H12" s="10"/>
      <c r="I12" s="41"/>
      <c r="J12" s="41"/>
    </row>
    <row r="13" spans="1:11" x14ac:dyDescent="0.3">
      <c r="A13" s="169">
        <v>1</v>
      </c>
      <c r="B13" s="170" t="s">
        <v>5</v>
      </c>
      <c r="C13" s="33"/>
      <c r="D13" s="33"/>
      <c r="E13" s="33"/>
      <c r="F13" s="33"/>
      <c r="G13" s="171"/>
      <c r="H13" s="33"/>
      <c r="I13" s="33"/>
      <c r="J13" s="41"/>
    </row>
    <row r="14" spans="1:11" x14ac:dyDescent="0.3">
      <c r="A14" s="169">
        <v>2</v>
      </c>
      <c r="B14" s="172" t="s">
        <v>351</v>
      </c>
      <c r="C14" s="33"/>
      <c r="D14" s="13">
        <v>0</v>
      </c>
      <c r="E14" s="13">
        <f>+D14</f>
        <v>0</v>
      </c>
      <c r="F14" s="13">
        <f>E14-D14</f>
        <v>0</v>
      </c>
      <c r="G14" s="13">
        <f>SUM('Lead E Update'!G14:G36)</f>
        <v>27187950.539999999</v>
      </c>
      <c r="H14" s="173">
        <f>G14-F14</f>
        <v>27187950.539999999</v>
      </c>
      <c r="I14" s="190"/>
      <c r="J14" s="41"/>
    </row>
    <row r="15" spans="1:11" x14ac:dyDescent="0.3">
      <c r="A15" s="169">
        <v>3</v>
      </c>
      <c r="B15" s="172" t="s">
        <v>172</v>
      </c>
      <c r="C15" s="33"/>
      <c r="D15" s="13">
        <v>0</v>
      </c>
      <c r="E15" s="13">
        <f>+D15</f>
        <v>0</v>
      </c>
      <c r="F15" s="13">
        <f t="shared" ref="F15:H16" si="0">E15-D15</f>
        <v>0</v>
      </c>
      <c r="G15" s="13">
        <f>+'Lead E Update'!G39</f>
        <v>-1168151.1680902059</v>
      </c>
      <c r="H15" s="173">
        <f t="shared" si="0"/>
        <v>-1168151.1680902059</v>
      </c>
      <c r="I15" s="191"/>
      <c r="J15" s="41"/>
    </row>
    <row r="16" spans="1:11" x14ac:dyDescent="0.3">
      <c r="A16" s="169">
        <v>4</v>
      </c>
      <c r="B16" s="174" t="s">
        <v>173</v>
      </c>
      <c r="C16" s="33"/>
      <c r="D16" s="13">
        <v>0</v>
      </c>
      <c r="E16" s="13">
        <f>+D16</f>
        <v>0</v>
      </c>
      <c r="F16" s="13">
        <f t="shared" si="0"/>
        <v>0</v>
      </c>
      <c r="G16" s="13">
        <f>+'Lead E Update'!G41</f>
        <v>-252736.04995225731</v>
      </c>
      <c r="H16" s="173">
        <f t="shared" si="0"/>
        <v>-252736.04995225731</v>
      </c>
      <c r="I16" s="33"/>
      <c r="J16" s="33"/>
      <c r="K16" s="41"/>
    </row>
    <row r="17" spans="1:11" ht="14.4" thickBot="1" x14ac:dyDescent="0.35">
      <c r="A17" s="169">
        <v>5</v>
      </c>
      <c r="B17" s="162" t="s">
        <v>6</v>
      </c>
      <c r="C17" s="33"/>
      <c r="D17" s="175">
        <f>SUM(D14:D16)</f>
        <v>0</v>
      </c>
      <c r="E17" s="175"/>
      <c r="F17" s="175">
        <f>+D17</f>
        <v>0</v>
      </c>
      <c r="G17" s="176">
        <f>SUM(G14:G16)</f>
        <v>25767063.321957536</v>
      </c>
      <c r="H17" s="176">
        <f>SUM(H14:H16)</f>
        <v>25767063.321957536</v>
      </c>
      <c r="I17" s="33"/>
      <c r="J17" s="33"/>
      <c r="K17" s="41"/>
    </row>
    <row r="18" spans="1:11" ht="15" thickTop="1" x14ac:dyDescent="0.3">
      <c r="A18" s="169">
        <v>6</v>
      </c>
      <c r="B18" s="21"/>
      <c r="C18" s="21"/>
      <c r="D18" s="21"/>
      <c r="E18" s="21"/>
      <c r="F18" s="21"/>
      <c r="G18" s="21"/>
      <c r="H18" s="21"/>
      <c r="I18" s="41"/>
    </row>
    <row r="19" spans="1:11" ht="14.4" x14ac:dyDescent="0.3">
      <c r="A19" s="169">
        <v>7</v>
      </c>
      <c r="B19" s="177" t="s">
        <v>90</v>
      </c>
      <c r="C19" s="177"/>
      <c r="D19" s="21"/>
      <c r="E19" s="21"/>
      <c r="F19" s="21"/>
      <c r="G19" s="21"/>
      <c r="H19" s="21"/>
      <c r="I19" s="41"/>
    </row>
    <row r="20" spans="1:11" ht="14.4" x14ac:dyDescent="0.3">
      <c r="A20" s="169">
        <v>8</v>
      </c>
      <c r="B20" s="178" t="s">
        <v>175</v>
      </c>
      <c r="C20" s="178"/>
      <c r="D20" s="192"/>
      <c r="E20" s="192"/>
      <c r="F20" s="13">
        <f>E20-D20</f>
        <v>0</v>
      </c>
      <c r="G20" s="13">
        <f>+'Lead E Update'!G56</f>
        <v>737379.34131125675</v>
      </c>
      <c r="H20" s="13">
        <f>G20-F20</f>
        <v>737379.34131125675</v>
      </c>
      <c r="I20" s="41"/>
    </row>
    <row r="21" spans="1:11" ht="15" thickBot="1" x14ac:dyDescent="0.35">
      <c r="A21" s="169">
        <v>9</v>
      </c>
      <c r="B21" s="178" t="s">
        <v>176</v>
      </c>
      <c r="C21" s="178"/>
      <c r="D21" s="21"/>
      <c r="E21" s="21"/>
      <c r="F21" s="179">
        <f>SUM(F20)</f>
        <v>0</v>
      </c>
      <c r="G21" s="179">
        <f>SUM(G20)</f>
        <v>737379.34131125675</v>
      </c>
      <c r="H21" s="179">
        <f>SUM(H20)</f>
        <v>737379.34131125675</v>
      </c>
    </row>
    <row r="22" spans="1:11" ht="16.2" thickTop="1" x14ac:dyDescent="0.3">
      <c r="A22" s="169">
        <v>10</v>
      </c>
      <c r="B22" s="180"/>
      <c r="C22" s="180"/>
      <c r="D22" s="21"/>
      <c r="E22" s="21"/>
      <c r="F22" s="181"/>
      <c r="G22" s="21"/>
      <c r="H22" s="181"/>
    </row>
    <row r="23" spans="1:11" ht="14.4" x14ac:dyDescent="0.3">
      <c r="A23" s="169">
        <v>11</v>
      </c>
      <c r="B23" s="182" t="s">
        <v>177</v>
      </c>
      <c r="C23" s="182"/>
      <c r="D23" s="21"/>
      <c r="E23" s="21"/>
      <c r="F23" s="183">
        <f>F21</f>
        <v>0</v>
      </c>
      <c r="G23" s="183"/>
      <c r="H23" s="183">
        <f>H21</f>
        <v>737379.34131125675</v>
      </c>
    </row>
    <row r="24" spans="1:11" ht="14.4" x14ac:dyDescent="0.3">
      <c r="A24" s="169">
        <v>12</v>
      </c>
      <c r="B24" s="182"/>
      <c r="C24" s="182"/>
      <c r="D24" s="21"/>
      <c r="E24" s="21"/>
      <c r="F24" s="183"/>
      <c r="G24" s="21"/>
      <c r="H24" s="183"/>
    </row>
    <row r="25" spans="1:11" ht="14.4" x14ac:dyDescent="0.3">
      <c r="A25" s="169">
        <v>13</v>
      </c>
      <c r="B25" s="182" t="s">
        <v>178</v>
      </c>
      <c r="C25" s="184">
        <v>0.21</v>
      </c>
      <c r="D25" s="21"/>
      <c r="E25" s="21"/>
      <c r="F25" s="185">
        <f>-F23*A25</f>
        <v>0</v>
      </c>
      <c r="G25" s="21"/>
      <c r="H25" s="185">
        <f>-H23*C25</f>
        <v>-154849.66167536392</v>
      </c>
    </row>
    <row r="26" spans="1:11" ht="15" thickBot="1" x14ac:dyDescent="0.35">
      <c r="A26" s="169">
        <v>14</v>
      </c>
      <c r="B26" s="182" t="s">
        <v>179</v>
      </c>
      <c r="C26" s="182"/>
      <c r="D26" s="21"/>
      <c r="E26" s="21"/>
      <c r="F26" s="186">
        <f>-F23-F25</f>
        <v>0</v>
      </c>
      <c r="G26" s="21"/>
      <c r="H26" s="186">
        <f>-H23-H25</f>
        <v>-582529.67963589286</v>
      </c>
    </row>
    <row r="27" spans="1:11" ht="15" thickTop="1" x14ac:dyDescent="0.3">
      <c r="A27" s="21"/>
      <c r="B27" s="21"/>
      <c r="C27" s="21"/>
      <c r="D27" s="21"/>
      <c r="E27" s="21"/>
      <c r="F27" s="21"/>
      <c r="G27" s="21"/>
      <c r="H27" s="21"/>
    </row>
    <row r="28" spans="1:11" ht="14.4" x14ac:dyDescent="0.3">
      <c r="A28" s="21"/>
      <c r="B28" s="21"/>
      <c r="C28" s="21"/>
      <c r="D28" s="21"/>
      <c r="E28" s="21"/>
      <c r="F28" s="21"/>
      <c r="G28" s="21"/>
      <c r="H28" s="21"/>
    </row>
    <row r="29" spans="1:11" ht="14.4" x14ac:dyDescent="0.3">
      <c r="A29" s="21"/>
      <c r="B29" s="21"/>
      <c r="C29" s="21"/>
      <c r="D29" s="21"/>
      <c r="E29" s="21"/>
      <c r="F29" s="21"/>
      <c r="G29" s="21"/>
      <c r="H29" s="21"/>
    </row>
    <row r="30" spans="1:11" ht="14.4" x14ac:dyDescent="0.3">
      <c r="A30" s="21"/>
      <c r="B30" s="21"/>
      <c r="C30" s="21"/>
      <c r="D30" s="21"/>
      <c r="E30" s="21"/>
      <c r="F30" s="21"/>
      <c r="G30" s="21"/>
      <c r="H30" s="21"/>
    </row>
    <row r="31" spans="1:11" ht="14.4" x14ac:dyDescent="0.3">
      <c r="A31" s="21"/>
      <c r="B31" s="21"/>
      <c r="C31" s="21"/>
      <c r="D31" s="21"/>
      <c r="E31" s="21"/>
      <c r="F31" s="21"/>
      <c r="G31" s="21"/>
      <c r="H31" s="21"/>
    </row>
    <row r="32" spans="1:11" ht="14.4" x14ac:dyDescent="0.3">
      <c r="A32" s="21"/>
      <c r="B32" s="21"/>
      <c r="C32" s="21"/>
      <c r="D32" s="21"/>
      <c r="E32" s="21"/>
      <c r="F32" s="21"/>
      <c r="G32" s="21"/>
      <c r="H32" s="21"/>
    </row>
    <row r="33" spans="1:8" ht="14.4" x14ac:dyDescent="0.3">
      <c r="A33" s="21"/>
      <c r="B33" s="21"/>
      <c r="C33" s="21"/>
      <c r="D33" s="21"/>
      <c r="E33" s="21"/>
      <c r="F33" s="21"/>
      <c r="G33" s="21"/>
      <c r="H33" s="21"/>
    </row>
    <row r="34" spans="1:8" ht="14.4" x14ac:dyDescent="0.3">
      <c r="A34" s="21"/>
      <c r="B34" s="21"/>
      <c r="C34" s="21"/>
      <c r="D34" s="21"/>
      <c r="E34" s="21"/>
      <c r="F34" s="21"/>
      <c r="G34" s="21"/>
      <c r="H34" s="21"/>
    </row>
    <row r="35" spans="1:8" ht="14.4" x14ac:dyDescent="0.3">
      <c r="A35" s="21"/>
      <c r="B35" s="21"/>
      <c r="C35" s="21"/>
      <c r="D35" s="21"/>
      <c r="E35" s="21"/>
      <c r="F35" s="21"/>
      <c r="G35" s="21"/>
      <c r="H35" s="21"/>
    </row>
    <row r="36" spans="1:8" ht="14.4" x14ac:dyDescent="0.3">
      <c r="A36" s="21"/>
      <c r="B36" s="21"/>
      <c r="C36" s="21"/>
      <c r="D36" s="21"/>
      <c r="E36" s="21"/>
      <c r="F36" s="21"/>
      <c r="G36" s="21"/>
      <c r="H36" s="21"/>
    </row>
    <row r="37" spans="1:8" ht="14.4" x14ac:dyDescent="0.3">
      <c r="A37" s="21"/>
      <c r="B37" s="21"/>
      <c r="C37" s="21"/>
      <c r="D37" s="21"/>
      <c r="E37" s="21"/>
      <c r="F37" s="21"/>
      <c r="G37" s="21"/>
      <c r="H37" s="21"/>
    </row>
    <row r="38" spans="1:8" ht="14.4" x14ac:dyDescent="0.3">
      <c r="A38" s="21"/>
      <c r="B38" s="21"/>
      <c r="C38" s="21"/>
      <c r="D38" s="21"/>
      <c r="E38" s="21"/>
      <c r="F38" s="21"/>
      <c r="G38" s="21"/>
      <c r="H38" s="21"/>
    </row>
    <row r="39" spans="1:8" ht="14.4" x14ac:dyDescent="0.3">
      <c r="A39" s="21"/>
      <c r="B39" s="21"/>
      <c r="C39" s="21"/>
      <c r="D39" s="21"/>
      <c r="E39" s="21"/>
      <c r="F39" s="21"/>
      <c r="G39" s="21"/>
      <c r="H39" s="21"/>
    </row>
    <row r="40" spans="1:8" ht="14.4" x14ac:dyDescent="0.3">
      <c r="A40" s="21"/>
      <c r="B40" s="21"/>
      <c r="C40" s="21"/>
      <c r="D40" s="21"/>
      <c r="E40" s="21"/>
      <c r="F40" s="21"/>
      <c r="G40" s="21"/>
      <c r="H40" s="21"/>
    </row>
    <row r="41" spans="1:8" ht="14.4" x14ac:dyDescent="0.3">
      <c r="A41" s="21"/>
      <c r="B41" s="21"/>
      <c r="C41" s="21"/>
      <c r="D41" s="21"/>
      <c r="E41" s="21"/>
      <c r="F41" s="21"/>
      <c r="G41" s="21"/>
      <c r="H41" s="21"/>
    </row>
    <row r="42" spans="1:8" ht="14.4" x14ac:dyDescent="0.3">
      <c r="A42" s="21"/>
      <c r="B42" s="21"/>
      <c r="C42" s="21"/>
      <c r="D42" s="21"/>
      <c r="E42" s="21"/>
      <c r="F42" s="21"/>
      <c r="G42" s="21"/>
      <c r="H42" s="21"/>
    </row>
    <row r="43" spans="1:8" ht="14.4" x14ac:dyDescent="0.3">
      <c r="A43" s="21"/>
      <c r="B43" s="21"/>
      <c r="C43" s="21"/>
      <c r="D43" s="21"/>
      <c r="E43" s="21"/>
      <c r="F43" s="21"/>
      <c r="G43" s="21"/>
      <c r="H43" s="21"/>
    </row>
    <row r="44" spans="1:8" ht="14.4" x14ac:dyDescent="0.3">
      <c r="A44" s="21"/>
      <c r="B44" s="21"/>
      <c r="C44" s="21"/>
      <c r="D44" s="21"/>
      <c r="E44" s="21"/>
      <c r="F44" s="21"/>
      <c r="G44" s="21"/>
      <c r="H44" s="21"/>
    </row>
    <row r="45" spans="1:8" ht="14.4" x14ac:dyDescent="0.3">
      <c r="A45" s="21"/>
      <c r="B45" s="21"/>
      <c r="C45" s="21"/>
      <c r="D45" s="21"/>
      <c r="E45" s="21"/>
      <c r="F45" s="21"/>
      <c r="G45" s="21"/>
      <c r="H45" s="21"/>
    </row>
    <row r="46" spans="1:8" ht="14.4" x14ac:dyDescent="0.3">
      <c r="A46" s="21"/>
      <c r="B46" s="21"/>
      <c r="C46" s="21"/>
      <c r="D46" s="21"/>
      <c r="E46" s="21"/>
      <c r="F46" s="21"/>
      <c r="G46" s="21"/>
      <c r="H46" s="21"/>
    </row>
    <row r="47" spans="1:8" ht="14.4" x14ac:dyDescent="0.3">
      <c r="A47" s="21"/>
      <c r="B47" s="21"/>
      <c r="C47" s="21"/>
      <c r="D47" s="21"/>
      <c r="E47" s="21"/>
      <c r="F47" s="21"/>
      <c r="G47" s="21"/>
      <c r="H47" s="21"/>
    </row>
    <row r="48" spans="1:8" ht="14.4" x14ac:dyDescent="0.3">
      <c r="A48" s="21"/>
      <c r="B48" s="21"/>
      <c r="C48" s="21"/>
      <c r="D48" s="21"/>
      <c r="E48" s="21"/>
      <c r="F48" s="21"/>
      <c r="G48" s="21"/>
      <c r="H48" s="21"/>
    </row>
    <row r="49" spans="1:8" ht="14.4" x14ac:dyDescent="0.3">
      <c r="A49" s="21"/>
      <c r="B49" s="21"/>
      <c r="C49" s="21"/>
      <c r="D49" s="21"/>
      <c r="E49" s="21"/>
      <c r="F49" s="21"/>
      <c r="G49" s="21"/>
      <c r="H49" s="21"/>
    </row>
    <row r="50" spans="1:8" ht="14.4" x14ac:dyDescent="0.3">
      <c r="A50" s="21"/>
      <c r="B50" s="21"/>
      <c r="C50" s="21"/>
      <c r="D50" s="21"/>
      <c r="E50" s="21"/>
      <c r="F50" s="21"/>
      <c r="G50" s="21"/>
      <c r="H50" s="21"/>
    </row>
    <row r="51" spans="1:8" ht="14.4" x14ac:dyDescent="0.3">
      <c r="A51" s="21"/>
      <c r="B51" s="21"/>
      <c r="C51" s="21"/>
      <c r="D51" s="21"/>
      <c r="E51" s="21"/>
      <c r="F51" s="21"/>
      <c r="G51" s="21"/>
      <c r="H51" s="21"/>
    </row>
    <row r="52" spans="1:8" ht="14.4" x14ac:dyDescent="0.3">
      <c r="A52" s="21"/>
      <c r="B52" s="21"/>
      <c r="C52" s="21"/>
      <c r="D52" s="21"/>
      <c r="E52" s="21"/>
      <c r="F52" s="21"/>
      <c r="G52" s="21"/>
      <c r="H52" s="21"/>
    </row>
    <row r="53" spans="1:8" ht="14.4" x14ac:dyDescent="0.3">
      <c r="A53" s="21"/>
      <c r="B53" s="21"/>
      <c r="C53" s="21"/>
      <c r="D53" s="21"/>
      <c r="E53" s="21"/>
      <c r="F53" s="21"/>
      <c r="G53" s="21"/>
      <c r="H53" s="21"/>
    </row>
    <row r="54" spans="1:8" ht="14.4" x14ac:dyDescent="0.3">
      <c r="A54" s="21"/>
      <c r="B54" s="21"/>
      <c r="C54" s="21"/>
      <c r="D54" s="21"/>
      <c r="E54" s="21"/>
      <c r="F54" s="21"/>
      <c r="G54" s="21"/>
      <c r="H54" s="21"/>
    </row>
    <row r="55" spans="1:8" ht="14.4" x14ac:dyDescent="0.3">
      <c r="A55" s="21"/>
      <c r="B55" s="21"/>
      <c r="C55" s="21"/>
      <c r="D55" s="21"/>
      <c r="E55" s="21"/>
      <c r="F55" s="21"/>
      <c r="G55" s="21"/>
      <c r="H55" s="21"/>
    </row>
    <row r="56" spans="1:8" ht="14.4" x14ac:dyDescent="0.3">
      <c r="A56" s="21"/>
      <c r="B56" s="21"/>
      <c r="C56" s="21"/>
      <c r="D56" s="21"/>
      <c r="E56" s="21"/>
      <c r="F56" s="21"/>
      <c r="G56" s="21"/>
      <c r="H56" s="21"/>
    </row>
    <row r="57" spans="1:8" ht="14.4" x14ac:dyDescent="0.3">
      <c r="A57" s="21"/>
      <c r="B57" s="21"/>
      <c r="C57" s="21"/>
      <c r="D57" s="21"/>
      <c r="E57" s="21"/>
      <c r="F57" s="21"/>
      <c r="G57" s="21"/>
      <c r="H57" s="21"/>
    </row>
    <row r="58" spans="1:8" ht="14.4" x14ac:dyDescent="0.3">
      <c r="A58" s="21"/>
      <c r="B58" s="21"/>
      <c r="C58" s="21"/>
      <c r="D58" s="21"/>
      <c r="E58" s="21"/>
      <c r="F58" s="21"/>
      <c r="G58" s="21"/>
      <c r="H58" s="21"/>
    </row>
    <row r="59" spans="1:8" ht="14.4" x14ac:dyDescent="0.3">
      <c r="A59" s="21"/>
      <c r="B59" s="21"/>
      <c r="C59" s="21"/>
      <c r="D59" s="21"/>
      <c r="E59" s="21"/>
      <c r="F59" s="21"/>
      <c r="G59" s="21"/>
      <c r="H59" s="21"/>
    </row>
    <row r="60" spans="1:8" ht="14.4" x14ac:dyDescent="0.3">
      <c r="A60" s="21"/>
      <c r="B60" s="21"/>
      <c r="C60" s="21"/>
      <c r="D60" s="21"/>
      <c r="E60" s="21"/>
      <c r="F60" s="21"/>
      <c r="G60" s="21"/>
      <c r="H60" s="21"/>
    </row>
    <row r="61" spans="1:8" ht="14.4" x14ac:dyDescent="0.3">
      <c r="A61" s="21"/>
      <c r="B61" s="21"/>
      <c r="C61" s="21"/>
      <c r="D61" s="21"/>
      <c r="E61" s="21"/>
      <c r="F61" s="21"/>
      <c r="G61" s="21"/>
      <c r="H61" s="21"/>
    </row>
    <row r="62" spans="1:8" ht="14.4" x14ac:dyDescent="0.3">
      <c r="A62" s="21"/>
      <c r="B62" s="21"/>
      <c r="C62" s="21"/>
      <c r="D62" s="21"/>
      <c r="E62" s="21"/>
      <c r="F62" s="21"/>
      <c r="G62" s="21"/>
      <c r="H62" s="21"/>
    </row>
    <row r="63" spans="1:8" ht="14.4" x14ac:dyDescent="0.3">
      <c r="A63" s="21"/>
      <c r="B63" s="21"/>
      <c r="C63" s="21"/>
      <c r="D63" s="21"/>
      <c r="E63" s="21"/>
      <c r="F63" s="21"/>
      <c r="G63" s="21"/>
      <c r="H63" s="21"/>
    </row>
    <row r="64" spans="1:8" ht="14.4" x14ac:dyDescent="0.3">
      <c r="A64" s="21"/>
      <c r="B64" s="21"/>
      <c r="C64" s="21"/>
      <c r="D64" s="21"/>
      <c r="E64" s="21"/>
      <c r="F64" s="21"/>
      <c r="G64" s="21"/>
      <c r="H64" s="21"/>
    </row>
    <row r="65" spans="1:8" ht="14.4" x14ac:dyDescent="0.3">
      <c r="A65" s="21"/>
      <c r="B65" s="21"/>
      <c r="C65" s="21"/>
      <c r="D65" s="21"/>
      <c r="E65" s="21"/>
      <c r="F65" s="21"/>
      <c r="G65" s="21"/>
      <c r="H65" s="21"/>
    </row>
    <row r="66" spans="1:8" ht="14.4" x14ac:dyDescent="0.3">
      <c r="A66" s="21"/>
      <c r="B66" s="21"/>
      <c r="C66" s="21"/>
      <c r="D66" s="21"/>
      <c r="E66" s="21"/>
      <c r="F66" s="21"/>
      <c r="G66" s="21"/>
      <c r="H66" s="21"/>
    </row>
    <row r="67" spans="1:8" ht="14.4" x14ac:dyDescent="0.3">
      <c r="A67" s="21"/>
      <c r="B67" s="21"/>
      <c r="C67" s="21"/>
      <c r="D67" s="21"/>
      <c r="E67" s="21"/>
      <c r="F67" s="21"/>
      <c r="G67" s="21"/>
      <c r="H67" s="21"/>
    </row>
    <row r="68" spans="1:8" ht="14.4" x14ac:dyDescent="0.3">
      <c r="A68" s="21"/>
      <c r="B68" s="21"/>
      <c r="C68" s="21"/>
      <c r="D68" s="21"/>
      <c r="E68" s="21"/>
      <c r="F68" s="21"/>
      <c r="G68" s="21"/>
      <c r="H68" s="21"/>
    </row>
    <row r="69" spans="1:8" ht="14.4" x14ac:dyDescent="0.3">
      <c r="A69" s="21"/>
      <c r="B69" s="21"/>
      <c r="C69" s="21"/>
      <c r="D69" s="21"/>
      <c r="E69" s="21"/>
      <c r="F69" s="21"/>
      <c r="G69" s="21"/>
      <c r="H69" s="21"/>
    </row>
    <row r="70" spans="1:8" ht="14.4" x14ac:dyDescent="0.3">
      <c r="A70" s="21"/>
      <c r="B70" s="21"/>
      <c r="C70" s="21"/>
      <c r="D70" s="21"/>
      <c r="E70" s="21"/>
      <c r="F70" s="21"/>
      <c r="G70" s="21"/>
      <c r="H70" s="21"/>
    </row>
    <row r="71" spans="1:8" ht="14.4" x14ac:dyDescent="0.3">
      <c r="A71" s="21"/>
      <c r="B71" s="21"/>
      <c r="C71" s="21"/>
      <c r="D71" s="21"/>
      <c r="E71" s="21"/>
      <c r="F71" s="21"/>
      <c r="G71" s="21"/>
      <c r="H71" s="21"/>
    </row>
    <row r="72" spans="1:8" ht="14.4" x14ac:dyDescent="0.3">
      <c r="A72" s="21"/>
      <c r="B72" s="21"/>
      <c r="C72" s="21"/>
      <c r="D72" s="21"/>
      <c r="E72" s="21"/>
      <c r="F72" s="21"/>
      <c r="G72" s="21"/>
      <c r="H72" s="21"/>
    </row>
    <row r="73" spans="1:8" ht="14.4" x14ac:dyDescent="0.3">
      <c r="A73" s="21"/>
      <c r="B73" s="21"/>
      <c r="C73" s="21"/>
      <c r="D73" s="21"/>
      <c r="E73" s="21"/>
      <c r="F73" s="21"/>
      <c r="G73" s="21"/>
      <c r="H73" s="21"/>
    </row>
    <row r="74" spans="1:8" ht="14.4" x14ac:dyDescent="0.3">
      <c r="A74" s="21"/>
      <c r="B74" s="21"/>
      <c r="C74" s="21"/>
      <c r="D74" s="21"/>
      <c r="E74" s="21"/>
      <c r="F74" s="21"/>
      <c r="G74" s="21"/>
      <c r="H74" s="21"/>
    </row>
    <row r="75" spans="1:8" ht="14.4" x14ac:dyDescent="0.3">
      <c r="A75" s="21"/>
      <c r="B75" s="21"/>
      <c r="C75" s="21"/>
      <c r="D75" s="21"/>
      <c r="E75" s="21"/>
      <c r="F75" s="21"/>
      <c r="G75" s="21"/>
      <c r="H75" s="21"/>
    </row>
    <row r="76" spans="1:8" ht="14.4" x14ac:dyDescent="0.3">
      <c r="A76" s="21"/>
      <c r="B76" s="21"/>
      <c r="C76" s="21"/>
      <c r="D76" s="21"/>
      <c r="E76" s="21"/>
      <c r="F76" s="21"/>
      <c r="G76" s="21"/>
      <c r="H76" s="21"/>
    </row>
    <row r="77" spans="1:8" ht="14.4" x14ac:dyDescent="0.3">
      <c r="A77" s="21"/>
      <c r="B77" s="21"/>
      <c r="C77" s="21"/>
      <c r="D77" s="21"/>
      <c r="E77" s="21"/>
      <c r="F77" s="21"/>
      <c r="G77" s="21"/>
      <c r="H77" s="21"/>
    </row>
    <row r="78" spans="1:8" ht="14.4" x14ac:dyDescent="0.3">
      <c r="A78" s="21"/>
      <c r="B78" s="21"/>
      <c r="C78" s="21"/>
      <c r="D78" s="21"/>
      <c r="E78" s="21"/>
      <c r="F78" s="21"/>
      <c r="G78" s="21"/>
      <c r="H78" s="21"/>
    </row>
    <row r="79" spans="1:8" ht="14.4" x14ac:dyDescent="0.3">
      <c r="A79" s="21"/>
      <c r="B79" s="21"/>
      <c r="C79" s="21"/>
      <c r="D79" s="21"/>
      <c r="E79" s="21"/>
      <c r="F79" s="21"/>
      <c r="G79" s="21"/>
      <c r="H79" s="21"/>
    </row>
    <row r="80" spans="1:8" ht="14.4" x14ac:dyDescent="0.3">
      <c r="A80" s="21"/>
      <c r="B80" s="21"/>
      <c r="C80" s="21"/>
      <c r="D80" s="21"/>
      <c r="E80" s="21"/>
      <c r="F80" s="21"/>
      <c r="G80" s="21"/>
      <c r="H80" s="21"/>
    </row>
    <row r="81" spans="1:8" ht="14.4" x14ac:dyDescent="0.3">
      <c r="A81" s="21"/>
      <c r="B81" s="21"/>
      <c r="C81" s="21"/>
      <c r="D81" s="21"/>
      <c r="E81" s="21"/>
      <c r="F81" s="21"/>
      <c r="G81" s="21"/>
      <c r="H81" s="21"/>
    </row>
    <row r="82" spans="1:8" ht="14.4" x14ac:dyDescent="0.3">
      <c r="A82" s="21"/>
      <c r="B82" s="21"/>
      <c r="C82" s="21"/>
      <c r="D82" s="21"/>
      <c r="E82" s="21"/>
      <c r="F82" s="21"/>
      <c r="G82" s="21"/>
      <c r="H82" s="21"/>
    </row>
    <row r="83" spans="1:8" ht="14.4" x14ac:dyDescent="0.3">
      <c r="A83" s="21"/>
      <c r="B83" s="21"/>
      <c r="C83" s="21"/>
      <c r="D83" s="21"/>
      <c r="E83" s="21"/>
      <c r="F83" s="21"/>
      <c r="G83" s="21"/>
      <c r="H83" s="21"/>
    </row>
    <row r="84" spans="1:8" ht="14.4" x14ac:dyDescent="0.3">
      <c r="A84" s="21"/>
      <c r="B84" s="21"/>
      <c r="C84" s="21"/>
      <c r="D84" s="21"/>
      <c r="E84" s="21"/>
      <c r="F84" s="21"/>
      <c r="G84" s="21"/>
      <c r="H84" s="21"/>
    </row>
    <row r="85" spans="1:8" ht="14.4" x14ac:dyDescent="0.3">
      <c r="A85" s="21"/>
      <c r="B85" s="21"/>
      <c r="C85" s="21"/>
      <c r="D85" s="21"/>
      <c r="E85" s="21"/>
      <c r="F85" s="21"/>
      <c r="G85" s="21"/>
      <c r="H85" s="21"/>
    </row>
    <row r="86" spans="1:8" ht="14.4" x14ac:dyDescent="0.3">
      <c r="A86" s="21"/>
      <c r="B86" s="21"/>
      <c r="C86" s="21"/>
      <c r="D86" s="21"/>
      <c r="E86" s="21"/>
      <c r="F86" s="21"/>
      <c r="G86" s="21"/>
      <c r="H86" s="21"/>
    </row>
    <row r="87" spans="1:8" ht="14.4" x14ac:dyDescent="0.3">
      <c r="A87" s="21"/>
      <c r="B87" s="21"/>
      <c r="C87" s="21"/>
      <c r="D87" s="21"/>
      <c r="E87" s="21"/>
      <c r="F87" s="21"/>
      <c r="G87" s="21"/>
      <c r="H87" s="21"/>
    </row>
    <row r="88" spans="1:8" ht="14.4" x14ac:dyDescent="0.3">
      <c r="A88" s="21"/>
      <c r="B88" s="21"/>
      <c r="C88" s="21"/>
      <c r="D88" s="21"/>
      <c r="E88" s="21"/>
      <c r="F88" s="21"/>
      <c r="G88" s="21"/>
      <c r="H88" s="21"/>
    </row>
    <row r="89" spans="1:8" ht="14.4" x14ac:dyDescent="0.3">
      <c r="A89" s="21"/>
      <c r="B89" s="21"/>
      <c r="C89" s="21"/>
      <c r="D89" s="21"/>
      <c r="E89" s="21"/>
      <c r="F89" s="21"/>
      <c r="G89" s="21"/>
      <c r="H89" s="21"/>
    </row>
    <row r="90" spans="1:8" ht="14.4" x14ac:dyDescent="0.3">
      <c r="A90" s="21"/>
      <c r="B90" s="21"/>
      <c r="C90" s="21"/>
      <c r="D90" s="21"/>
      <c r="E90" s="21"/>
      <c r="F90" s="21"/>
      <c r="G90" s="21"/>
      <c r="H90" s="21"/>
    </row>
    <row r="91" spans="1:8" ht="14.4" x14ac:dyDescent="0.3">
      <c r="A91" s="21"/>
      <c r="B91" s="21"/>
      <c r="C91" s="21"/>
      <c r="D91" s="21"/>
      <c r="E91" s="21"/>
      <c r="F91" s="21"/>
      <c r="G91" s="21"/>
      <c r="H91" s="21"/>
    </row>
    <row r="92" spans="1:8" ht="14.4" x14ac:dyDescent="0.3">
      <c r="A92" s="21"/>
      <c r="B92" s="21"/>
      <c r="C92" s="21"/>
      <c r="D92" s="21"/>
      <c r="E92" s="21"/>
      <c r="F92" s="21"/>
      <c r="G92" s="21"/>
      <c r="H92" s="21"/>
    </row>
    <row r="93" spans="1:8" ht="14.4" x14ac:dyDescent="0.3">
      <c r="A93" s="21"/>
      <c r="B93" s="21"/>
      <c r="C93" s="21"/>
      <c r="D93" s="21"/>
      <c r="E93" s="21"/>
      <c r="F93" s="21"/>
      <c r="G93" s="21"/>
      <c r="H93" s="21"/>
    </row>
    <row r="94" spans="1:8" ht="14.4" x14ac:dyDescent="0.3">
      <c r="A94" s="21"/>
      <c r="B94" s="21"/>
      <c r="C94" s="21"/>
      <c r="D94" s="21"/>
      <c r="E94" s="21"/>
      <c r="F94" s="21"/>
      <c r="G94" s="21"/>
      <c r="H94" s="21"/>
    </row>
    <row r="95" spans="1:8" ht="14.4" x14ac:dyDescent="0.3">
      <c r="A95" s="21"/>
      <c r="B95" s="21"/>
      <c r="C95" s="21"/>
      <c r="D95" s="21"/>
      <c r="E95" s="21"/>
      <c r="F95" s="21"/>
      <c r="G95" s="21"/>
      <c r="H95" s="21"/>
    </row>
    <row r="96" spans="1:8" ht="14.4" x14ac:dyDescent="0.3">
      <c r="A96" s="21"/>
      <c r="B96" s="21"/>
      <c r="C96" s="21"/>
      <c r="D96" s="21"/>
      <c r="E96" s="21"/>
      <c r="F96" s="21"/>
      <c r="G96" s="21"/>
      <c r="H96" s="21"/>
    </row>
    <row r="97" spans="1:8" ht="14.4" x14ac:dyDescent="0.3">
      <c r="A97" s="21"/>
      <c r="B97" s="21"/>
      <c r="C97" s="21"/>
      <c r="D97" s="21"/>
      <c r="E97" s="21"/>
      <c r="F97" s="21"/>
      <c r="G97" s="21"/>
      <c r="H97" s="21"/>
    </row>
    <row r="98" spans="1:8" ht="14.4" x14ac:dyDescent="0.3">
      <c r="A98" s="21"/>
      <c r="B98" s="21"/>
      <c r="C98" s="21"/>
      <c r="D98" s="21"/>
      <c r="E98" s="21"/>
      <c r="F98" s="21"/>
      <c r="G98" s="21"/>
      <c r="H98" s="21"/>
    </row>
    <row r="99" spans="1:8" ht="14.4" x14ac:dyDescent="0.3">
      <c r="A99" s="21"/>
      <c r="B99" s="21"/>
      <c r="C99" s="21"/>
      <c r="D99" s="21"/>
      <c r="E99" s="21"/>
      <c r="F99" s="21"/>
      <c r="G99" s="21"/>
      <c r="H99" s="21"/>
    </row>
    <row r="100" spans="1:8" ht="14.4" x14ac:dyDescent="0.3">
      <c r="A100" s="21"/>
      <c r="B100" s="21"/>
      <c r="C100" s="21"/>
      <c r="D100" s="21"/>
      <c r="E100" s="21"/>
      <c r="F100" s="21"/>
      <c r="G100" s="21"/>
      <c r="H100" s="21"/>
    </row>
    <row r="101" spans="1:8" ht="14.4" x14ac:dyDescent="0.3">
      <c r="A101" s="21"/>
      <c r="B101" s="21"/>
      <c r="C101" s="21"/>
      <c r="D101" s="21"/>
      <c r="E101" s="21"/>
      <c r="F101" s="21"/>
      <c r="G101" s="21"/>
      <c r="H101" s="21"/>
    </row>
    <row r="102" spans="1:8" ht="14.4" x14ac:dyDescent="0.3">
      <c r="A102" s="21"/>
      <c r="B102" s="21"/>
      <c r="C102" s="21"/>
      <c r="D102" s="21"/>
      <c r="E102" s="21"/>
      <c r="F102" s="21"/>
      <c r="G102" s="21"/>
      <c r="H102" s="21"/>
    </row>
    <row r="103" spans="1:8" ht="14.4" x14ac:dyDescent="0.3">
      <c r="A103" s="21"/>
      <c r="B103" s="21"/>
      <c r="C103" s="21"/>
      <c r="D103" s="21"/>
      <c r="E103" s="21"/>
      <c r="F103" s="21"/>
      <c r="G103" s="21"/>
      <c r="H103" s="21"/>
    </row>
    <row r="104" spans="1:8" ht="14.4" x14ac:dyDescent="0.3">
      <c r="A104" s="21"/>
      <c r="B104" s="21"/>
      <c r="C104" s="21"/>
      <c r="D104" s="21"/>
      <c r="E104" s="21"/>
      <c r="F104" s="21"/>
      <c r="G104" s="21"/>
      <c r="H104" s="21"/>
    </row>
    <row r="105" spans="1:8" ht="14.4" x14ac:dyDescent="0.3">
      <c r="A105" s="21"/>
      <c r="B105" s="21"/>
      <c r="C105" s="21"/>
      <c r="D105" s="21"/>
      <c r="E105" s="21"/>
      <c r="F105" s="21"/>
      <c r="G105" s="21"/>
      <c r="H105" s="21"/>
    </row>
    <row r="106" spans="1:8" ht="14.4" x14ac:dyDescent="0.3">
      <c r="A106" s="21"/>
      <c r="B106" s="21"/>
      <c r="C106" s="21"/>
      <c r="D106" s="21"/>
      <c r="E106" s="21"/>
      <c r="F106" s="21"/>
      <c r="G106" s="21"/>
      <c r="H106" s="21"/>
    </row>
    <row r="107" spans="1:8" ht="14.4" x14ac:dyDescent="0.3">
      <c r="A107" s="21"/>
      <c r="B107" s="21"/>
      <c r="C107" s="21"/>
      <c r="D107" s="21"/>
      <c r="E107" s="21"/>
      <c r="F107" s="21"/>
      <c r="G107" s="21"/>
      <c r="H107" s="21"/>
    </row>
    <row r="108" spans="1:8" ht="14.4" x14ac:dyDescent="0.3">
      <c r="A108" s="21"/>
      <c r="B108" s="21"/>
      <c r="C108" s="21"/>
      <c r="D108" s="21"/>
      <c r="E108" s="21"/>
      <c r="F108" s="21"/>
      <c r="G108" s="21"/>
      <c r="H108" s="21"/>
    </row>
    <row r="109" spans="1:8" ht="14.4" x14ac:dyDescent="0.3">
      <c r="A109" s="21"/>
      <c r="B109" s="21"/>
      <c r="C109" s="21"/>
      <c r="D109" s="21"/>
      <c r="E109" s="21"/>
      <c r="F109" s="21"/>
      <c r="G109" s="21"/>
      <c r="H109" s="21"/>
    </row>
    <row r="110" spans="1:8" ht="14.4" x14ac:dyDescent="0.3">
      <c r="A110" s="21"/>
      <c r="B110" s="21"/>
      <c r="C110" s="21"/>
      <c r="D110" s="21"/>
      <c r="E110" s="21"/>
      <c r="F110" s="21"/>
      <c r="G110" s="21"/>
      <c r="H110" s="21"/>
    </row>
    <row r="111" spans="1:8" ht="14.4" x14ac:dyDescent="0.3">
      <c r="A111" s="21"/>
      <c r="B111" s="21"/>
      <c r="C111" s="21"/>
      <c r="D111" s="21"/>
      <c r="E111" s="21"/>
      <c r="F111" s="21"/>
      <c r="G111" s="21"/>
      <c r="H111" s="21"/>
    </row>
    <row r="112" spans="1:8" ht="14.4" x14ac:dyDescent="0.3">
      <c r="A112" s="21"/>
      <c r="B112" s="21"/>
      <c r="C112" s="21"/>
      <c r="D112" s="21"/>
      <c r="E112" s="21"/>
      <c r="F112" s="21"/>
      <c r="G112" s="21"/>
      <c r="H112" s="21"/>
    </row>
    <row r="113" spans="1:8" ht="14.4" x14ac:dyDescent="0.3">
      <c r="A113" s="21"/>
      <c r="B113" s="21"/>
      <c r="C113" s="21"/>
      <c r="D113" s="21"/>
      <c r="E113" s="21"/>
      <c r="F113" s="21"/>
      <c r="G113" s="21"/>
      <c r="H113" s="21"/>
    </row>
    <row r="114" spans="1:8" ht="14.4" x14ac:dyDescent="0.3">
      <c r="A114" s="21"/>
      <c r="B114" s="21"/>
      <c r="C114" s="21"/>
      <c r="D114" s="21"/>
      <c r="E114" s="21"/>
      <c r="F114" s="21"/>
      <c r="G114" s="21"/>
      <c r="H114" s="21"/>
    </row>
    <row r="115" spans="1:8" ht="14.4" x14ac:dyDescent="0.3">
      <c r="A115" s="21"/>
      <c r="B115" s="21"/>
      <c r="C115" s="21"/>
      <c r="D115" s="21"/>
      <c r="E115" s="21"/>
      <c r="F115" s="21"/>
      <c r="G115" s="21"/>
      <c r="H115" s="21"/>
    </row>
    <row r="116" spans="1:8" ht="14.4" x14ac:dyDescent="0.3">
      <c r="A116" s="21"/>
      <c r="B116" s="21"/>
      <c r="C116" s="21"/>
      <c r="D116" s="21"/>
      <c r="E116" s="21"/>
      <c r="F116" s="21"/>
      <c r="G116" s="21"/>
      <c r="H116" s="21"/>
    </row>
    <row r="117" spans="1:8" ht="14.4" x14ac:dyDescent="0.3">
      <c r="A117" s="21"/>
      <c r="B117" s="21"/>
      <c r="C117" s="21"/>
      <c r="D117" s="21"/>
      <c r="E117" s="21"/>
      <c r="F117" s="21"/>
      <c r="G117" s="21"/>
      <c r="H117" s="21"/>
    </row>
    <row r="118" spans="1:8" ht="14.4" x14ac:dyDescent="0.3">
      <c r="A118" s="21"/>
      <c r="B118" s="21"/>
      <c r="C118" s="21"/>
      <c r="D118" s="21"/>
      <c r="E118" s="21"/>
      <c r="F118" s="21"/>
      <c r="G118" s="21"/>
      <c r="H118" s="21"/>
    </row>
    <row r="119" spans="1:8" ht="14.4" x14ac:dyDescent="0.3">
      <c r="A119" s="21"/>
      <c r="B119" s="21"/>
      <c r="C119" s="21"/>
      <c r="D119" s="21"/>
      <c r="E119" s="21"/>
      <c r="F119" s="21"/>
      <c r="G119" s="21"/>
      <c r="H119" s="21"/>
    </row>
    <row r="120" spans="1:8" ht="14.4" x14ac:dyDescent="0.3">
      <c r="A120" s="21"/>
      <c r="B120" s="21"/>
      <c r="C120" s="21"/>
      <c r="D120" s="21"/>
      <c r="E120" s="21"/>
      <c r="F120" s="21"/>
      <c r="G120" s="21"/>
      <c r="H120" s="21"/>
    </row>
    <row r="121" spans="1:8" ht="14.4" x14ac:dyDescent="0.3">
      <c r="A121" s="21"/>
      <c r="B121" s="21"/>
      <c r="C121" s="21"/>
      <c r="D121" s="21"/>
      <c r="E121" s="21"/>
      <c r="F121" s="21"/>
      <c r="G121" s="21"/>
      <c r="H121" s="21"/>
    </row>
    <row r="122" spans="1:8" ht="14.4" x14ac:dyDescent="0.3">
      <c r="A122" s="21"/>
      <c r="B122" s="21"/>
      <c r="C122" s="21"/>
      <c r="D122" s="21"/>
      <c r="E122" s="21"/>
      <c r="F122" s="21"/>
      <c r="G122" s="21"/>
      <c r="H122" s="21"/>
    </row>
    <row r="123" spans="1:8" ht="14.4" x14ac:dyDescent="0.3">
      <c r="A123" s="21"/>
      <c r="B123" s="21"/>
      <c r="C123" s="21"/>
      <c r="D123" s="21"/>
      <c r="E123" s="21"/>
      <c r="F123" s="21"/>
      <c r="G123" s="21"/>
      <c r="H123" s="21"/>
    </row>
    <row r="124" spans="1:8" ht="14.4" x14ac:dyDescent="0.3">
      <c r="A124" s="21"/>
      <c r="B124" s="21"/>
      <c r="C124" s="21"/>
      <c r="D124" s="21"/>
      <c r="E124" s="21"/>
      <c r="F124" s="21"/>
      <c r="G124" s="21"/>
      <c r="H124" s="21"/>
    </row>
    <row r="125" spans="1:8" ht="14.4" x14ac:dyDescent="0.3">
      <c r="A125" s="21"/>
      <c r="B125" s="21"/>
      <c r="C125" s="21"/>
      <c r="D125" s="21"/>
      <c r="E125" s="21"/>
      <c r="F125" s="21"/>
      <c r="G125" s="21"/>
      <c r="H125" s="21"/>
    </row>
    <row r="126" spans="1:8" ht="14.4" x14ac:dyDescent="0.3">
      <c r="A126" s="21"/>
      <c r="B126" s="21"/>
      <c r="C126" s="21"/>
      <c r="D126" s="21"/>
      <c r="E126" s="21"/>
      <c r="F126" s="21"/>
      <c r="G126" s="21"/>
      <c r="H126" s="21"/>
    </row>
    <row r="127" spans="1:8" ht="14.4" x14ac:dyDescent="0.3">
      <c r="A127" s="21"/>
      <c r="B127" s="21"/>
      <c r="C127" s="21"/>
      <c r="D127" s="21"/>
      <c r="E127" s="21"/>
      <c r="F127" s="21"/>
      <c r="G127" s="21"/>
      <c r="H127" s="21"/>
    </row>
    <row r="128" spans="1:8" ht="14.4" x14ac:dyDescent="0.3">
      <c r="A128" s="21"/>
      <c r="B128" s="21"/>
      <c r="C128" s="21"/>
      <c r="D128" s="21"/>
      <c r="E128" s="21"/>
      <c r="F128" s="21"/>
      <c r="G128" s="21"/>
      <c r="H128" s="21"/>
    </row>
    <row r="129" spans="1:8" ht="14.4" x14ac:dyDescent="0.3">
      <c r="A129" s="21"/>
      <c r="B129" s="21"/>
      <c r="C129" s="21"/>
      <c r="D129" s="21"/>
      <c r="E129" s="21"/>
      <c r="F129" s="21"/>
      <c r="G129" s="21"/>
      <c r="H129" s="21"/>
    </row>
    <row r="130" spans="1:8" ht="14.4" x14ac:dyDescent="0.3">
      <c r="A130" s="21"/>
      <c r="B130" s="21"/>
      <c r="C130" s="21"/>
      <c r="D130" s="21"/>
      <c r="E130" s="21"/>
      <c r="F130" s="21"/>
      <c r="G130" s="21"/>
      <c r="H130" s="21"/>
    </row>
    <row r="131" spans="1:8" ht="14.4" x14ac:dyDescent="0.3">
      <c r="A131" s="21"/>
      <c r="B131" s="21"/>
      <c r="C131" s="21"/>
      <c r="D131" s="21"/>
      <c r="E131" s="21"/>
      <c r="F131" s="21"/>
      <c r="G131" s="21"/>
      <c r="H131" s="21"/>
    </row>
    <row r="132" spans="1:8" ht="14.4" x14ac:dyDescent="0.3">
      <c r="A132" s="21"/>
      <c r="B132" s="21"/>
      <c r="C132" s="21"/>
      <c r="D132" s="21"/>
      <c r="E132" s="21"/>
      <c r="F132" s="21"/>
      <c r="G132" s="21"/>
      <c r="H132" s="21"/>
    </row>
    <row r="133" spans="1:8" ht="14.4" x14ac:dyDescent="0.3">
      <c r="A133" s="21"/>
      <c r="B133" s="21"/>
      <c r="C133" s="21"/>
      <c r="D133" s="21"/>
      <c r="E133" s="21"/>
      <c r="F133" s="21"/>
      <c r="G133" s="21"/>
      <c r="H133" s="21"/>
    </row>
    <row r="134" spans="1:8" ht="14.4" x14ac:dyDescent="0.3">
      <c r="A134" s="21"/>
      <c r="B134" s="21"/>
      <c r="C134" s="21"/>
      <c r="D134" s="21"/>
      <c r="E134" s="21"/>
      <c r="F134" s="21"/>
      <c r="G134" s="21"/>
      <c r="H134" s="21"/>
    </row>
    <row r="135" spans="1:8" ht="14.4" x14ac:dyDescent="0.3">
      <c r="A135" s="21"/>
      <c r="B135" s="21"/>
      <c r="C135" s="21"/>
      <c r="D135" s="21"/>
      <c r="E135" s="21"/>
      <c r="F135" s="21"/>
      <c r="G135" s="21"/>
      <c r="H135" s="21"/>
    </row>
    <row r="136" spans="1:8" ht="14.4" x14ac:dyDescent="0.3">
      <c r="A136" s="21"/>
      <c r="B136" s="21"/>
      <c r="C136" s="21"/>
      <c r="D136" s="21"/>
      <c r="E136" s="21"/>
      <c r="F136" s="21"/>
      <c r="G136" s="21"/>
      <c r="H136" s="21"/>
    </row>
    <row r="137" spans="1:8" ht="14.4" x14ac:dyDescent="0.3">
      <c r="A137" s="21"/>
      <c r="B137" s="21"/>
      <c r="C137" s="21"/>
      <c r="D137" s="21"/>
      <c r="E137" s="21"/>
      <c r="F137" s="21"/>
      <c r="G137" s="21"/>
      <c r="H137" s="21"/>
    </row>
    <row r="138" spans="1:8" ht="14.4" x14ac:dyDescent="0.3">
      <c r="A138" s="21"/>
      <c r="B138" s="21"/>
      <c r="C138" s="21"/>
      <c r="D138" s="21"/>
      <c r="E138" s="21"/>
      <c r="F138" s="21"/>
      <c r="G138" s="21"/>
      <c r="H138" s="21"/>
    </row>
    <row r="139" spans="1:8" ht="14.4" x14ac:dyDescent="0.3">
      <c r="A139" s="21"/>
      <c r="B139" s="21"/>
      <c r="C139" s="21"/>
      <c r="D139" s="21"/>
      <c r="E139" s="21"/>
      <c r="F139" s="21"/>
      <c r="G139" s="21"/>
      <c r="H139" s="21"/>
    </row>
    <row r="140" spans="1:8" ht="14.4" x14ac:dyDescent="0.3">
      <c r="A140" s="21"/>
      <c r="B140" s="21"/>
      <c r="C140" s="21"/>
      <c r="D140" s="21"/>
      <c r="E140" s="21"/>
      <c r="F140" s="21"/>
      <c r="G140" s="21"/>
      <c r="H140" s="21"/>
    </row>
    <row r="141" spans="1:8" ht="14.4" x14ac:dyDescent="0.3">
      <c r="A141" s="21"/>
      <c r="B141" s="21"/>
      <c r="C141" s="21"/>
      <c r="D141" s="21"/>
      <c r="E141" s="21"/>
      <c r="F141" s="21"/>
      <c r="G141" s="21"/>
      <c r="H141" s="21"/>
    </row>
    <row r="142" spans="1:8" ht="14.4" x14ac:dyDescent="0.3">
      <c r="A142" s="21"/>
      <c r="B142" s="21"/>
      <c r="C142" s="21"/>
      <c r="D142" s="21"/>
      <c r="E142" s="21"/>
      <c r="F142" s="21"/>
      <c r="G142" s="21"/>
      <c r="H142" s="21"/>
    </row>
    <row r="143" spans="1:8" ht="14.4" x14ac:dyDescent="0.3">
      <c r="A143" s="21"/>
      <c r="B143" s="21"/>
      <c r="C143" s="21"/>
      <c r="D143" s="21"/>
      <c r="E143" s="21"/>
      <c r="F143" s="21"/>
      <c r="G143" s="21"/>
      <c r="H143" s="21"/>
    </row>
    <row r="144" spans="1:8" ht="14.4" x14ac:dyDescent="0.3">
      <c r="A144" s="21"/>
      <c r="B144" s="21"/>
      <c r="C144" s="21"/>
      <c r="D144" s="21"/>
      <c r="E144" s="21"/>
      <c r="F144" s="21"/>
      <c r="G144" s="21"/>
      <c r="H144" s="21"/>
    </row>
    <row r="145" spans="1:8" ht="14.4" x14ac:dyDescent="0.3">
      <c r="A145" s="21"/>
      <c r="B145" s="21"/>
      <c r="C145" s="21"/>
      <c r="D145" s="21"/>
      <c r="E145" s="21"/>
      <c r="F145" s="21"/>
      <c r="G145" s="21"/>
      <c r="H145" s="21"/>
    </row>
    <row r="146" spans="1:8" ht="14.4" x14ac:dyDescent="0.3">
      <c r="A146" s="21"/>
      <c r="B146" s="21"/>
      <c r="C146" s="21"/>
      <c r="D146" s="21"/>
      <c r="E146" s="21"/>
      <c r="F146" s="21"/>
      <c r="G146" s="21"/>
      <c r="H146" s="21"/>
    </row>
    <row r="147" spans="1:8" ht="14.4" x14ac:dyDescent="0.3">
      <c r="A147" s="21"/>
      <c r="B147" s="21"/>
      <c r="C147" s="21"/>
      <c r="D147" s="21"/>
      <c r="E147" s="21"/>
      <c r="F147" s="21"/>
      <c r="G147" s="21"/>
      <c r="H147" s="21"/>
    </row>
    <row r="148" spans="1:8" ht="14.4" x14ac:dyDescent="0.3">
      <c r="A148" s="21"/>
      <c r="B148" s="21"/>
      <c r="C148" s="21"/>
      <c r="D148" s="21"/>
      <c r="E148" s="21"/>
      <c r="F148" s="21"/>
      <c r="G148" s="21"/>
      <c r="H148" s="21"/>
    </row>
    <row r="149" spans="1:8" ht="14.4" x14ac:dyDescent="0.3">
      <c r="A149" s="21"/>
      <c r="B149" s="21"/>
      <c r="C149" s="21"/>
      <c r="D149" s="21"/>
      <c r="E149" s="21"/>
      <c r="F149" s="21"/>
      <c r="G149" s="21"/>
      <c r="H149" s="21"/>
    </row>
    <row r="150" spans="1:8" ht="14.4" x14ac:dyDescent="0.3">
      <c r="A150" s="21"/>
      <c r="B150" s="21"/>
      <c r="C150" s="21"/>
      <c r="D150" s="21"/>
      <c r="E150" s="21"/>
      <c r="F150" s="21"/>
      <c r="G150" s="21"/>
      <c r="H150" s="21"/>
    </row>
    <row r="151" spans="1:8" ht="14.4" x14ac:dyDescent="0.3">
      <c r="A151" s="21"/>
      <c r="B151" s="21"/>
      <c r="C151" s="21"/>
      <c r="D151" s="21"/>
      <c r="E151" s="21"/>
      <c r="F151" s="21"/>
      <c r="G151" s="21"/>
      <c r="H151" s="21"/>
    </row>
    <row r="152" spans="1:8" ht="14.4" x14ac:dyDescent="0.3">
      <c r="A152" s="21"/>
      <c r="B152" s="21"/>
      <c r="C152" s="21"/>
      <c r="D152" s="21"/>
      <c r="E152" s="21"/>
      <c r="F152" s="21"/>
      <c r="G152" s="21"/>
      <c r="H152" s="21"/>
    </row>
    <row r="153" spans="1:8" ht="14.4" x14ac:dyDescent="0.3">
      <c r="A153" s="21"/>
      <c r="B153" s="21"/>
      <c r="C153" s="21"/>
      <c r="D153" s="21"/>
      <c r="E153" s="21"/>
      <c r="F153" s="21"/>
      <c r="G153" s="21"/>
      <c r="H153" s="21"/>
    </row>
    <row r="154" spans="1:8" ht="14.4" x14ac:dyDescent="0.3">
      <c r="A154" s="21"/>
      <c r="B154" s="21"/>
      <c r="C154" s="21"/>
      <c r="D154" s="21"/>
      <c r="E154" s="21"/>
      <c r="F154" s="21"/>
      <c r="G154" s="21"/>
      <c r="H154" s="21"/>
    </row>
    <row r="155" spans="1:8" ht="14.4" x14ac:dyDescent="0.3">
      <c r="A155" s="21"/>
      <c r="B155" s="21"/>
      <c r="C155" s="21"/>
      <c r="D155" s="21"/>
      <c r="E155" s="21"/>
      <c r="F155" s="21"/>
      <c r="G155" s="21"/>
      <c r="H155" s="21"/>
    </row>
    <row r="156" spans="1:8" ht="14.4" x14ac:dyDescent="0.3">
      <c r="A156" s="21"/>
      <c r="B156" s="21"/>
      <c r="C156" s="21"/>
      <c r="D156" s="21"/>
      <c r="E156" s="21"/>
      <c r="F156" s="21"/>
      <c r="G156" s="21"/>
      <c r="H156" s="21"/>
    </row>
    <row r="157" spans="1:8" ht="14.4" x14ac:dyDescent="0.3">
      <c r="A157" s="21"/>
      <c r="B157" s="21"/>
      <c r="C157" s="21"/>
      <c r="D157" s="21"/>
      <c r="E157" s="21"/>
      <c r="F157" s="21"/>
      <c r="G157" s="21"/>
      <c r="H157" s="21"/>
    </row>
    <row r="158" spans="1:8" ht="14.4" x14ac:dyDescent="0.3">
      <c r="A158" s="21"/>
      <c r="B158" s="21"/>
      <c r="C158" s="21"/>
      <c r="D158" s="21"/>
      <c r="E158" s="21"/>
      <c r="F158" s="21"/>
      <c r="G158" s="21"/>
      <c r="H158" s="21"/>
    </row>
    <row r="159" spans="1:8" ht="14.4" x14ac:dyDescent="0.3">
      <c r="A159" s="21"/>
      <c r="B159" s="21"/>
      <c r="C159" s="21"/>
      <c r="D159" s="21"/>
      <c r="E159" s="21"/>
      <c r="F159" s="21"/>
      <c r="G159" s="21"/>
      <c r="H159" s="21"/>
    </row>
    <row r="160" spans="1:8" ht="14.4" x14ac:dyDescent="0.3">
      <c r="A160" s="21"/>
      <c r="B160" s="21"/>
      <c r="C160" s="21"/>
      <c r="D160" s="21"/>
      <c r="E160" s="21"/>
      <c r="F160" s="21"/>
      <c r="G160" s="21"/>
      <c r="H160" s="21"/>
    </row>
    <row r="161" spans="1:8" ht="14.4" x14ac:dyDescent="0.3">
      <c r="A161" s="21"/>
      <c r="B161" s="21"/>
      <c r="C161" s="21"/>
      <c r="D161" s="21"/>
      <c r="E161" s="21"/>
      <c r="F161" s="21"/>
      <c r="G161" s="21"/>
      <c r="H161" s="21"/>
    </row>
    <row r="162" spans="1:8" ht="14.4" x14ac:dyDescent="0.3">
      <c r="A162" s="21"/>
      <c r="B162" s="21"/>
      <c r="C162" s="21"/>
      <c r="D162" s="21"/>
      <c r="E162" s="21"/>
      <c r="F162" s="21"/>
      <c r="G162" s="21"/>
      <c r="H162" s="21"/>
    </row>
    <row r="163" spans="1:8" ht="14.4" x14ac:dyDescent="0.3">
      <c r="A163" s="21"/>
      <c r="B163" s="21"/>
      <c r="C163" s="21"/>
      <c r="D163" s="21"/>
      <c r="E163" s="21"/>
      <c r="F163" s="21"/>
      <c r="G163" s="21"/>
      <c r="H163" s="21"/>
    </row>
    <row r="164" spans="1:8" ht="14.4" x14ac:dyDescent="0.3">
      <c r="A164" s="21"/>
      <c r="B164" s="21"/>
      <c r="C164" s="21"/>
      <c r="D164" s="21"/>
      <c r="E164" s="21"/>
      <c r="F164" s="21"/>
      <c r="G164" s="21"/>
      <c r="H164" s="21"/>
    </row>
    <row r="165" spans="1:8" ht="14.4" x14ac:dyDescent="0.3">
      <c r="A165" s="21"/>
      <c r="B165" s="21"/>
      <c r="C165" s="21"/>
      <c r="D165" s="21"/>
      <c r="E165" s="21"/>
      <c r="F165" s="21"/>
      <c r="G165" s="21"/>
      <c r="H165" s="21"/>
    </row>
    <row r="166" spans="1:8" ht="14.4" x14ac:dyDescent="0.3">
      <c r="A166" s="21"/>
      <c r="B166" s="21"/>
      <c r="C166" s="21"/>
      <c r="D166" s="21"/>
      <c r="E166" s="21"/>
      <c r="F166" s="21"/>
      <c r="G166" s="21"/>
      <c r="H166" s="21"/>
    </row>
    <row r="167" spans="1:8" ht="14.4" x14ac:dyDescent="0.3">
      <c r="A167" s="21"/>
      <c r="B167" s="21"/>
      <c r="C167" s="21"/>
      <c r="D167" s="21"/>
      <c r="E167" s="21"/>
      <c r="F167" s="21"/>
      <c r="G167" s="21"/>
      <c r="H167" s="21"/>
    </row>
    <row r="168" spans="1:8" ht="14.4" x14ac:dyDescent="0.3">
      <c r="A168" s="21"/>
      <c r="B168" s="21"/>
      <c r="C168" s="21"/>
      <c r="D168" s="21"/>
      <c r="E168" s="21"/>
      <c r="F168" s="21"/>
      <c r="G168" s="21"/>
      <c r="H168" s="21"/>
    </row>
    <row r="169" spans="1:8" ht="14.4" x14ac:dyDescent="0.3">
      <c r="A169" s="21"/>
      <c r="B169" s="21"/>
      <c r="C169" s="21"/>
      <c r="D169" s="21"/>
      <c r="E169" s="21"/>
      <c r="F169" s="21"/>
      <c r="G169" s="21"/>
      <c r="H169" s="21"/>
    </row>
    <row r="170" spans="1:8" ht="14.4" x14ac:dyDescent="0.3">
      <c r="A170" s="21"/>
      <c r="B170" s="21"/>
      <c r="C170" s="21"/>
      <c r="D170" s="21"/>
      <c r="E170" s="21"/>
      <c r="F170" s="21"/>
      <c r="G170" s="21"/>
      <c r="H170" s="21"/>
    </row>
    <row r="171" spans="1:8" ht="14.4" x14ac:dyDescent="0.3">
      <c r="A171" s="21"/>
      <c r="B171" s="21"/>
      <c r="C171" s="21"/>
      <c r="D171" s="21"/>
      <c r="E171" s="21"/>
      <c r="F171" s="21"/>
      <c r="G171" s="21"/>
      <c r="H171" s="21"/>
    </row>
    <row r="172" spans="1:8" ht="14.4" x14ac:dyDescent="0.3">
      <c r="A172" s="21"/>
      <c r="B172" s="21"/>
      <c r="C172" s="21"/>
      <c r="D172" s="21"/>
      <c r="E172" s="21"/>
      <c r="F172" s="21"/>
      <c r="G172" s="21"/>
      <c r="H172" s="21"/>
    </row>
    <row r="173" spans="1:8" ht="14.4" x14ac:dyDescent="0.3">
      <c r="A173" s="21"/>
      <c r="B173" s="21"/>
      <c r="C173" s="21"/>
      <c r="D173" s="21"/>
      <c r="E173" s="21"/>
      <c r="F173" s="21"/>
      <c r="G173" s="21"/>
      <c r="H173" s="21"/>
    </row>
    <row r="174" spans="1:8" ht="14.4" x14ac:dyDescent="0.3">
      <c r="A174" s="21"/>
      <c r="B174" s="21"/>
      <c r="C174" s="21"/>
      <c r="D174" s="21"/>
      <c r="E174" s="21"/>
      <c r="F174" s="21"/>
      <c r="G174" s="21"/>
      <c r="H174" s="21"/>
    </row>
    <row r="175" spans="1:8" ht="14.4" x14ac:dyDescent="0.3">
      <c r="A175" s="21"/>
      <c r="B175" s="21"/>
      <c r="C175" s="21"/>
      <c r="D175" s="21"/>
      <c r="E175" s="21"/>
      <c r="F175" s="21"/>
      <c r="G175" s="21"/>
      <c r="H175" s="21"/>
    </row>
    <row r="176" spans="1:8" ht="14.4" x14ac:dyDescent="0.3">
      <c r="A176" s="21"/>
      <c r="B176" s="21"/>
      <c r="C176" s="21"/>
      <c r="D176" s="21"/>
      <c r="E176" s="21"/>
      <c r="F176" s="21"/>
      <c r="G176" s="21"/>
      <c r="H176" s="21"/>
    </row>
    <row r="177" spans="1:8" ht="14.4" x14ac:dyDescent="0.3">
      <c r="A177" s="21"/>
      <c r="B177" s="21"/>
      <c r="C177" s="21"/>
      <c r="D177" s="21"/>
      <c r="E177" s="21"/>
      <c r="F177" s="21"/>
      <c r="G177" s="21"/>
      <c r="H177" s="21"/>
    </row>
    <row r="178" spans="1:8" ht="14.4" x14ac:dyDescent="0.3">
      <c r="A178" s="21"/>
      <c r="B178" s="21"/>
      <c r="C178" s="21"/>
      <c r="D178" s="21"/>
      <c r="E178" s="21"/>
      <c r="F178" s="21"/>
      <c r="G178" s="21"/>
      <c r="H178" s="21"/>
    </row>
    <row r="179" spans="1:8" ht="14.4" x14ac:dyDescent="0.3">
      <c r="A179" s="21"/>
      <c r="B179" s="21"/>
      <c r="C179" s="21"/>
      <c r="D179" s="21"/>
      <c r="E179" s="21"/>
      <c r="F179" s="21"/>
      <c r="G179" s="21"/>
      <c r="H179" s="21"/>
    </row>
    <row r="180" spans="1:8" ht="14.4" x14ac:dyDescent="0.3">
      <c r="A180" s="21"/>
      <c r="B180" s="21"/>
      <c r="C180" s="21"/>
      <c r="D180" s="21"/>
      <c r="E180" s="21"/>
      <c r="F180" s="21"/>
      <c r="G180" s="21"/>
      <c r="H180" s="21"/>
    </row>
    <row r="181" spans="1:8" ht="14.4" x14ac:dyDescent="0.3">
      <c r="A181" s="21"/>
      <c r="B181" s="21"/>
      <c r="C181" s="21"/>
      <c r="D181" s="21"/>
      <c r="E181" s="21"/>
      <c r="F181" s="21"/>
      <c r="G181" s="21"/>
      <c r="H181" s="21"/>
    </row>
    <row r="182" spans="1:8" ht="14.4" x14ac:dyDescent="0.3">
      <c r="A182" s="21"/>
      <c r="B182" s="21"/>
      <c r="C182" s="21"/>
      <c r="D182" s="21"/>
      <c r="E182" s="21"/>
      <c r="F182" s="21"/>
      <c r="G182" s="21"/>
      <c r="H182" s="21"/>
    </row>
    <row r="183" spans="1:8" ht="14.4" x14ac:dyDescent="0.3">
      <c r="A183" s="21"/>
      <c r="B183" s="21"/>
      <c r="C183" s="21"/>
      <c r="D183" s="21"/>
      <c r="E183" s="21"/>
      <c r="F183" s="21"/>
      <c r="G183" s="21"/>
      <c r="H183" s="21"/>
    </row>
    <row r="184" spans="1:8" ht="14.4" x14ac:dyDescent="0.3">
      <c r="A184" s="21"/>
      <c r="B184" s="21"/>
      <c r="C184" s="21"/>
      <c r="D184" s="21"/>
      <c r="E184" s="21"/>
      <c r="F184" s="21"/>
      <c r="G184" s="21"/>
      <c r="H184" s="21"/>
    </row>
    <row r="185" spans="1:8" ht="14.4" x14ac:dyDescent="0.3">
      <c r="A185" s="21"/>
      <c r="B185" s="21"/>
      <c r="C185" s="21"/>
      <c r="D185" s="21"/>
      <c r="E185" s="21"/>
      <c r="F185" s="21"/>
      <c r="G185" s="21"/>
      <c r="H185" s="21"/>
    </row>
    <row r="186" spans="1:8" ht="14.4" x14ac:dyDescent="0.3">
      <c r="A186" s="21"/>
      <c r="B186" s="21"/>
      <c r="C186" s="21"/>
      <c r="D186" s="21"/>
      <c r="E186" s="21"/>
      <c r="F186" s="21"/>
      <c r="G186" s="21"/>
      <c r="H186" s="21"/>
    </row>
    <row r="187" spans="1:8" ht="14.4" x14ac:dyDescent="0.3">
      <c r="A187" s="21"/>
      <c r="B187" s="21"/>
      <c r="C187" s="21"/>
      <c r="D187" s="21"/>
      <c r="E187" s="21"/>
      <c r="F187" s="21"/>
      <c r="G187" s="21"/>
      <c r="H187" s="21"/>
    </row>
    <row r="188" spans="1:8" ht="14.4" x14ac:dyDescent="0.3">
      <c r="A188" s="21"/>
      <c r="B188" s="21"/>
      <c r="C188" s="21"/>
      <c r="D188" s="21"/>
      <c r="E188" s="21"/>
      <c r="F188" s="21"/>
      <c r="G188" s="21"/>
      <c r="H188" s="21"/>
    </row>
    <row r="189" spans="1:8" ht="14.4" x14ac:dyDescent="0.3">
      <c r="A189" s="21"/>
      <c r="B189" s="21"/>
      <c r="C189" s="21"/>
      <c r="D189" s="21"/>
      <c r="E189" s="21"/>
      <c r="F189" s="21"/>
      <c r="G189" s="21"/>
      <c r="H189" s="21"/>
    </row>
    <row r="190" spans="1:8" ht="14.4" x14ac:dyDescent="0.3">
      <c r="A190" s="21"/>
      <c r="B190" s="21"/>
      <c r="C190" s="21"/>
      <c r="D190" s="21"/>
      <c r="E190" s="21"/>
      <c r="F190" s="21"/>
      <c r="G190" s="21"/>
      <c r="H190" s="21"/>
    </row>
    <row r="191" spans="1:8" ht="14.4" x14ac:dyDescent="0.3">
      <c r="A191" s="21"/>
      <c r="B191" s="21"/>
      <c r="C191" s="21"/>
      <c r="D191" s="21"/>
      <c r="E191" s="21"/>
      <c r="F191" s="21"/>
      <c r="G191" s="21"/>
      <c r="H191" s="21"/>
    </row>
    <row r="192" spans="1:8" ht="14.4" x14ac:dyDescent="0.3">
      <c r="A192" s="21"/>
      <c r="B192" s="21"/>
      <c r="C192" s="21"/>
      <c r="D192" s="21"/>
      <c r="E192" s="21"/>
      <c r="F192" s="21"/>
      <c r="G192" s="21"/>
      <c r="H192" s="21"/>
    </row>
    <row r="193" spans="1:8" ht="14.4" x14ac:dyDescent="0.3">
      <c r="A193" s="21"/>
      <c r="B193" s="21"/>
      <c r="C193" s="21"/>
      <c r="D193" s="21"/>
      <c r="E193" s="21"/>
      <c r="F193" s="21"/>
      <c r="G193" s="21"/>
      <c r="H193" s="21"/>
    </row>
    <row r="194" spans="1:8" ht="14.4" x14ac:dyDescent="0.3">
      <c r="A194" s="21"/>
      <c r="B194" s="21"/>
      <c r="C194" s="21"/>
      <c r="D194" s="21"/>
      <c r="E194" s="21"/>
      <c r="F194" s="21"/>
      <c r="G194" s="21"/>
      <c r="H194" s="21"/>
    </row>
    <row r="195" spans="1:8" ht="14.4" x14ac:dyDescent="0.3">
      <c r="A195" s="21"/>
      <c r="B195" s="21"/>
      <c r="C195" s="21"/>
      <c r="D195" s="21"/>
      <c r="E195" s="21"/>
      <c r="F195" s="21"/>
      <c r="G195" s="21"/>
      <c r="H195" s="21"/>
    </row>
    <row r="196" spans="1:8" ht="14.4" x14ac:dyDescent="0.3">
      <c r="A196" s="21"/>
      <c r="B196" s="21"/>
      <c r="C196" s="21"/>
      <c r="D196" s="21"/>
      <c r="E196" s="21"/>
      <c r="F196" s="21"/>
      <c r="G196" s="21"/>
      <c r="H196" s="21"/>
    </row>
    <row r="197" spans="1:8" ht="14.4" x14ac:dyDescent="0.3">
      <c r="A197" s="21"/>
      <c r="B197" s="21"/>
      <c r="C197" s="21"/>
      <c r="D197" s="21"/>
      <c r="E197" s="21"/>
      <c r="F197" s="21"/>
      <c r="G197" s="21"/>
      <c r="H197" s="21"/>
    </row>
    <row r="198" spans="1:8" ht="14.4" x14ac:dyDescent="0.3">
      <c r="A198" s="21"/>
      <c r="B198" s="21"/>
      <c r="C198" s="21"/>
      <c r="D198" s="21"/>
      <c r="E198" s="21"/>
      <c r="F198" s="21"/>
      <c r="G198" s="21"/>
      <c r="H198" s="21"/>
    </row>
    <row r="199" spans="1:8" ht="14.4" x14ac:dyDescent="0.3">
      <c r="A199" s="21"/>
      <c r="B199" s="21"/>
      <c r="C199" s="21"/>
      <c r="D199" s="21"/>
      <c r="E199" s="21"/>
      <c r="F199" s="21"/>
      <c r="G199" s="21"/>
      <c r="H199" s="21"/>
    </row>
  </sheetData>
  <pageMargins left="0.2" right="0.2" top="0.75" bottom="0.75" header="0.3" footer="0.3"/>
  <pageSetup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3"/>
  <sheetViews>
    <sheetView topLeftCell="A7" workbookViewId="0">
      <selection sqref="A1:XFD1048576"/>
    </sheetView>
  </sheetViews>
  <sheetFormatPr defaultColWidth="9.109375" defaultRowHeight="13.2" x14ac:dyDescent="0.25"/>
  <cols>
    <col min="1" max="1" width="9.109375" style="10"/>
    <col min="2" max="2" width="47" style="10" bestFit="1" customWidth="1"/>
    <col min="3" max="3" width="4.5546875" style="10" bestFit="1" customWidth="1"/>
    <col min="4" max="4" width="11.33203125" style="10" bestFit="1" customWidth="1"/>
    <col min="5" max="5" width="10.5546875" style="10" bestFit="1" customWidth="1"/>
    <col min="6" max="6" width="13.5546875" style="10" bestFit="1" customWidth="1"/>
    <col min="7" max="7" width="12.33203125" style="10" bestFit="1" customWidth="1"/>
    <col min="8" max="8" width="13.5546875" style="10" bestFit="1" customWidth="1"/>
    <col min="9" max="16384" width="9.109375" style="10"/>
  </cols>
  <sheetData>
    <row r="1" spans="1:8" x14ac:dyDescent="0.25">
      <c r="A1" s="154"/>
      <c r="B1" s="154"/>
      <c r="C1" s="154"/>
      <c r="D1" s="154"/>
      <c r="E1" s="154"/>
      <c r="F1" s="155"/>
      <c r="G1" s="154"/>
      <c r="H1" s="154"/>
    </row>
    <row r="2" spans="1:8" x14ac:dyDescent="0.25">
      <c r="A2" s="156"/>
      <c r="B2" s="157"/>
      <c r="C2" s="154"/>
      <c r="D2" s="154"/>
      <c r="E2" s="154"/>
      <c r="F2" s="155"/>
      <c r="G2" s="154"/>
      <c r="H2" s="154"/>
    </row>
    <row r="3" spans="1:8" x14ac:dyDescent="0.25">
      <c r="A3" s="154"/>
      <c r="B3" s="154"/>
      <c r="C3" s="154"/>
      <c r="D3" s="154"/>
      <c r="E3" s="154"/>
      <c r="F3" s="158"/>
      <c r="G3" s="154"/>
      <c r="H3" s="154"/>
    </row>
    <row r="4" spans="1:8" x14ac:dyDescent="0.25">
      <c r="A4" s="159" t="s">
        <v>352</v>
      </c>
      <c r="B4" s="159"/>
      <c r="C4" s="154"/>
      <c r="D4" s="160"/>
      <c r="E4" s="160"/>
      <c r="F4" s="160"/>
      <c r="G4" s="154"/>
      <c r="H4" s="154"/>
    </row>
    <row r="5" spans="1:8" x14ac:dyDescent="0.25">
      <c r="A5" s="160" t="s">
        <v>89</v>
      </c>
      <c r="B5" s="160"/>
      <c r="C5" s="154"/>
      <c r="D5" s="160"/>
      <c r="E5" s="160"/>
      <c r="F5" s="160"/>
      <c r="G5" s="154"/>
      <c r="H5" s="154"/>
    </row>
    <row r="6" spans="1:8" x14ac:dyDescent="0.25">
      <c r="A6" s="160" t="s">
        <v>88</v>
      </c>
      <c r="B6" s="160"/>
      <c r="C6" s="154"/>
      <c r="D6" s="160"/>
      <c r="E6" s="160"/>
      <c r="F6" s="160"/>
      <c r="G6" s="154"/>
      <c r="H6" s="154"/>
    </row>
    <row r="7" spans="1:8" x14ac:dyDescent="0.25">
      <c r="A7" s="161" t="s">
        <v>395</v>
      </c>
      <c r="B7" s="161"/>
      <c r="C7" s="161"/>
      <c r="D7" s="161"/>
      <c r="E7" s="161"/>
      <c r="F7" s="161"/>
      <c r="G7" s="161"/>
      <c r="H7" s="161"/>
    </row>
    <row r="8" spans="1:8" x14ac:dyDescent="0.25">
      <c r="A8" s="156"/>
      <c r="B8" s="162"/>
      <c r="C8" s="163"/>
      <c r="D8" s="164" t="s">
        <v>91</v>
      </c>
      <c r="E8" s="164"/>
      <c r="F8" s="164" t="s">
        <v>92</v>
      </c>
      <c r="G8" s="164"/>
      <c r="H8" s="164" t="s">
        <v>3</v>
      </c>
    </row>
    <row r="9" spans="1:8" x14ac:dyDescent="0.25">
      <c r="A9" s="165" t="s">
        <v>0</v>
      </c>
      <c r="B9" s="156"/>
      <c r="C9" s="166"/>
      <c r="D9" s="164" t="s">
        <v>93</v>
      </c>
      <c r="E9" s="164" t="s">
        <v>92</v>
      </c>
      <c r="F9" s="164" t="s">
        <v>4</v>
      </c>
      <c r="G9" s="164" t="s">
        <v>3</v>
      </c>
      <c r="H9" s="164" t="s">
        <v>4</v>
      </c>
    </row>
    <row r="10" spans="1:8" x14ac:dyDescent="0.25">
      <c r="A10" s="11" t="s">
        <v>1</v>
      </c>
      <c r="B10" s="167" t="s">
        <v>2</v>
      </c>
      <c r="C10" s="168" t="s">
        <v>94</v>
      </c>
      <c r="D10" s="11" t="s">
        <v>21</v>
      </c>
      <c r="E10" s="11" t="s">
        <v>22</v>
      </c>
      <c r="F10" s="11" t="s">
        <v>95</v>
      </c>
      <c r="G10" s="11" t="s">
        <v>85</v>
      </c>
      <c r="H10" s="11" t="s">
        <v>96</v>
      </c>
    </row>
    <row r="11" spans="1:8" x14ac:dyDescent="0.25">
      <c r="C11" s="154"/>
    </row>
    <row r="12" spans="1:8" x14ac:dyDescent="0.25">
      <c r="A12" s="169">
        <v>1</v>
      </c>
      <c r="B12" s="170"/>
      <c r="C12" s="154"/>
    </row>
    <row r="13" spans="1:8" x14ac:dyDescent="0.25">
      <c r="A13" s="169">
        <v>2</v>
      </c>
      <c r="B13" s="170" t="s">
        <v>5</v>
      </c>
      <c r="G13" s="171"/>
    </row>
    <row r="14" spans="1:8" x14ac:dyDescent="0.25">
      <c r="A14" s="169">
        <v>3</v>
      </c>
      <c r="B14" s="172" t="s">
        <v>162</v>
      </c>
      <c r="D14" s="13"/>
      <c r="E14" s="13"/>
      <c r="F14" s="13"/>
      <c r="G14" s="12">
        <v>220196.71000000011</v>
      </c>
      <c r="H14" s="173">
        <f t="shared" ref="H14:H23" si="0">G14-F14</f>
        <v>220196.71000000011</v>
      </c>
    </row>
    <row r="15" spans="1:8" x14ac:dyDescent="0.25">
      <c r="A15" s="169">
        <v>4</v>
      </c>
      <c r="B15" s="172" t="s">
        <v>163</v>
      </c>
      <c r="D15" s="13"/>
      <c r="E15" s="13"/>
      <c r="F15" s="13"/>
      <c r="G15" s="12">
        <f>-SUMIFS('Gas Public Imprv Retirement'!K:K,'Gas Public Imprv Retirement'!D:D,"4/1/2019  12:00:00 AM")</f>
        <v>1147.6200000000001</v>
      </c>
      <c r="H15" s="173">
        <f t="shared" si="0"/>
        <v>1147.6200000000001</v>
      </c>
    </row>
    <row r="16" spans="1:8" x14ac:dyDescent="0.25">
      <c r="A16" s="169">
        <v>5</v>
      </c>
      <c r="B16" s="172" t="s">
        <v>164</v>
      </c>
      <c r="D16" s="13"/>
      <c r="E16" s="13"/>
      <c r="F16" s="13"/>
      <c r="G16" s="12">
        <f>-SUMIFS('Gas Public Imprv Retirement'!K:K,'Gas Public Imprv Retirement'!D:D,"5/1/2019  12:00:00 AM")</f>
        <v>1.6600000000000819</v>
      </c>
      <c r="H16" s="173">
        <f t="shared" si="0"/>
        <v>1.6600000000000819</v>
      </c>
    </row>
    <row r="17" spans="1:9" x14ac:dyDescent="0.25">
      <c r="A17" s="169">
        <v>6</v>
      </c>
      <c r="B17" s="172" t="s">
        <v>165</v>
      </c>
      <c r="D17" s="13"/>
      <c r="E17" s="13"/>
      <c r="F17" s="13"/>
      <c r="G17" s="12">
        <f>-SUMIFS('Gas Public Imprv Retirement'!K:K,'Gas Public Imprv Retirement'!D:D,"6/1/2019  12:00:00 AM")</f>
        <v>30799.35</v>
      </c>
      <c r="H17" s="173">
        <f t="shared" si="0"/>
        <v>30799.35</v>
      </c>
    </row>
    <row r="18" spans="1:9" x14ac:dyDescent="0.25">
      <c r="A18" s="169">
        <v>7</v>
      </c>
      <c r="B18" s="172" t="s">
        <v>166</v>
      </c>
      <c r="D18" s="13"/>
      <c r="E18" s="13"/>
      <c r="F18" s="13"/>
      <c r="G18" s="12">
        <f>-SUMIFS('Gas Public Imprv Retirement'!K:K,'Gas Public Imprv Retirement'!D:D,"7/1/2019  12:00:00 AM")</f>
        <v>5681.3900000000012</v>
      </c>
      <c r="H18" s="173">
        <f t="shared" si="0"/>
        <v>5681.3900000000012</v>
      </c>
    </row>
    <row r="19" spans="1:9" x14ac:dyDescent="0.25">
      <c r="A19" s="169">
        <v>8</v>
      </c>
      <c r="B19" s="172" t="s">
        <v>167</v>
      </c>
      <c r="D19" s="13"/>
      <c r="E19" s="13"/>
      <c r="F19" s="13"/>
      <c r="G19" s="12">
        <f>-SUMIFS('Gas Public Imprv Retirement'!K:K,'Gas Public Imprv Retirement'!D:D,"8/1/2019  12:00:00 AM")</f>
        <v>16468.849999999991</v>
      </c>
      <c r="H19" s="173">
        <f t="shared" si="0"/>
        <v>16468.849999999991</v>
      </c>
    </row>
    <row r="20" spans="1:9" x14ac:dyDescent="0.25">
      <c r="A20" s="169">
        <v>9</v>
      </c>
      <c r="B20" s="172" t="s">
        <v>168</v>
      </c>
      <c r="D20" s="13"/>
      <c r="E20" s="13"/>
      <c r="F20" s="13"/>
      <c r="G20" s="12">
        <f>-SUMIFS('Gas Public Imprv Retirement'!K:K,'Gas Public Imprv Retirement'!D:D,"9/1/2019  12:00:00 AM")</f>
        <v>1081.2100000000007</v>
      </c>
      <c r="H20" s="173">
        <f t="shared" si="0"/>
        <v>1081.2100000000007</v>
      </c>
    </row>
    <row r="21" spans="1:9" x14ac:dyDescent="0.25">
      <c r="A21" s="169">
        <v>10</v>
      </c>
      <c r="B21" s="172" t="s">
        <v>403</v>
      </c>
      <c r="D21" s="13"/>
      <c r="E21" s="13"/>
      <c r="F21" s="13"/>
      <c r="G21" s="12">
        <f>+'from PA'!B20</f>
        <v>62284.30999999999</v>
      </c>
      <c r="H21" s="173">
        <f t="shared" si="0"/>
        <v>62284.30999999999</v>
      </c>
    </row>
    <row r="22" spans="1:9" x14ac:dyDescent="0.25">
      <c r="A22" s="169">
        <v>11</v>
      </c>
      <c r="B22" s="172" t="s">
        <v>404</v>
      </c>
      <c r="D22" s="13"/>
      <c r="E22" s="13"/>
      <c r="F22" s="13"/>
      <c r="G22" s="12">
        <f>+'from PA'!C20</f>
        <v>29997.600000000002</v>
      </c>
      <c r="H22" s="173">
        <f t="shared" si="0"/>
        <v>29997.600000000002</v>
      </c>
    </row>
    <row r="23" spans="1:9" x14ac:dyDescent="0.25">
      <c r="A23" s="169">
        <v>12</v>
      </c>
      <c r="B23" s="172" t="s">
        <v>405</v>
      </c>
      <c r="D23" s="13"/>
      <c r="E23" s="13"/>
      <c r="F23" s="13"/>
      <c r="G23" s="12">
        <f>+'from PA'!D20</f>
        <v>106702.51999999993</v>
      </c>
      <c r="H23" s="173">
        <f t="shared" si="0"/>
        <v>106702.51999999993</v>
      </c>
      <c r="I23" s="13"/>
    </row>
    <row r="24" spans="1:9" x14ac:dyDescent="0.25">
      <c r="A24" s="169">
        <v>10</v>
      </c>
      <c r="B24" s="172"/>
      <c r="D24" s="13"/>
      <c r="E24" s="13"/>
      <c r="F24" s="13"/>
      <c r="G24" s="12"/>
      <c r="H24" s="173"/>
    </row>
    <row r="25" spans="1:9" x14ac:dyDescent="0.25">
      <c r="A25" s="169">
        <v>11</v>
      </c>
      <c r="B25" s="172" t="s">
        <v>169</v>
      </c>
      <c r="D25" s="13"/>
      <c r="E25" s="13"/>
      <c r="F25" s="13"/>
      <c r="G25" s="12">
        <v>606949</v>
      </c>
      <c r="H25" s="173">
        <f t="shared" ref="H25:H36" si="1">G25-F25</f>
        <v>606949</v>
      </c>
    </row>
    <row r="26" spans="1:9" x14ac:dyDescent="0.25">
      <c r="A26" s="169">
        <v>12</v>
      </c>
      <c r="B26" s="172" t="s">
        <v>170</v>
      </c>
      <c r="D26" s="13"/>
      <c r="E26" s="13"/>
      <c r="F26" s="13"/>
      <c r="G26" s="12">
        <v>260477</v>
      </c>
      <c r="H26" s="173">
        <f t="shared" si="1"/>
        <v>260477</v>
      </c>
    </row>
    <row r="27" spans="1:9" x14ac:dyDescent="0.25">
      <c r="A27" s="169">
        <v>13</v>
      </c>
      <c r="B27" s="172" t="s">
        <v>171</v>
      </c>
      <c r="D27" s="13"/>
      <c r="E27" s="13"/>
      <c r="F27" s="13"/>
      <c r="G27" s="12">
        <v>299037</v>
      </c>
      <c r="H27" s="173">
        <f t="shared" si="1"/>
        <v>299037</v>
      </c>
    </row>
    <row r="28" spans="1:9" x14ac:dyDescent="0.25">
      <c r="A28" s="169">
        <v>14</v>
      </c>
      <c r="B28" s="172" t="s">
        <v>353</v>
      </c>
      <c r="D28" s="13"/>
      <c r="E28" s="13"/>
      <c r="F28" s="13"/>
      <c r="G28" s="12">
        <v>236482</v>
      </c>
      <c r="H28" s="173">
        <f t="shared" si="1"/>
        <v>236482</v>
      </c>
    </row>
    <row r="29" spans="1:9" x14ac:dyDescent="0.25">
      <c r="A29" s="169">
        <v>15</v>
      </c>
      <c r="B29" s="172" t="s">
        <v>354</v>
      </c>
      <c r="D29" s="13"/>
      <c r="E29" s="13"/>
      <c r="F29" s="13"/>
      <c r="G29" s="12">
        <v>834207</v>
      </c>
      <c r="H29" s="173">
        <f t="shared" si="1"/>
        <v>834207</v>
      </c>
    </row>
    <row r="30" spans="1:9" x14ac:dyDescent="0.25">
      <c r="A30" s="169">
        <v>16</v>
      </c>
      <c r="B30" s="172" t="s">
        <v>355</v>
      </c>
      <c r="D30" s="13"/>
      <c r="E30" s="13"/>
      <c r="F30" s="13"/>
      <c r="G30" s="12">
        <v>3037954</v>
      </c>
      <c r="H30" s="173">
        <f t="shared" si="1"/>
        <v>3037954</v>
      </c>
    </row>
    <row r="31" spans="1:9" x14ac:dyDescent="0.25">
      <c r="A31" s="169">
        <v>17</v>
      </c>
      <c r="B31" s="172" t="s">
        <v>356</v>
      </c>
      <c r="D31" s="13"/>
      <c r="E31" s="13"/>
      <c r="F31" s="13"/>
      <c r="G31" s="12">
        <v>227258</v>
      </c>
      <c r="H31" s="173">
        <f t="shared" si="1"/>
        <v>227258</v>
      </c>
    </row>
    <row r="32" spans="1:9" x14ac:dyDescent="0.25">
      <c r="A32" s="169">
        <v>18</v>
      </c>
      <c r="B32" s="172" t="s">
        <v>357</v>
      </c>
      <c r="D32" s="13"/>
      <c r="E32" s="13"/>
      <c r="F32" s="13"/>
      <c r="G32" s="12">
        <f>SUMIFS('PI G Additions'!H:H,'PI G Additions'!E:E,"201908")</f>
        <v>530717.19999999995</v>
      </c>
      <c r="H32" s="173">
        <f t="shared" si="1"/>
        <v>530717.19999999995</v>
      </c>
    </row>
    <row r="33" spans="1:10" x14ac:dyDescent="0.25">
      <c r="A33" s="169">
        <v>19</v>
      </c>
      <c r="B33" s="172" t="s">
        <v>358</v>
      </c>
      <c r="D33" s="13"/>
      <c r="E33" s="13"/>
      <c r="F33" s="13"/>
      <c r="G33" s="12">
        <f>SUMIFS('PI G Additions'!H:H,'PI G Additions'!E:E,"201909")</f>
        <v>925245.75999999943</v>
      </c>
      <c r="H33" s="173">
        <f t="shared" si="1"/>
        <v>925245.75999999943</v>
      </c>
    </row>
    <row r="34" spans="1:10" x14ac:dyDescent="0.25">
      <c r="A34" s="169">
        <v>23</v>
      </c>
      <c r="B34" s="172" t="s">
        <v>406</v>
      </c>
      <c r="D34" s="13"/>
      <c r="E34" s="13"/>
      <c r="F34" s="13"/>
      <c r="G34" s="12">
        <f>SUMIFS('PI G Additions'!H:H,'PI G Additions'!E:E,"201910")</f>
        <v>2287218.9400000004</v>
      </c>
      <c r="H34" s="173">
        <f t="shared" si="1"/>
        <v>2287218.9400000004</v>
      </c>
      <c r="I34" s="13"/>
    </row>
    <row r="35" spans="1:10" x14ac:dyDescent="0.25">
      <c r="A35" s="169">
        <v>24</v>
      </c>
      <c r="B35" s="172" t="s">
        <v>407</v>
      </c>
      <c r="D35" s="13"/>
      <c r="E35" s="13"/>
      <c r="F35" s="13"/>
      <c r="G35" s="12">
        <f>SUMIFS('PI G Additions'!H:H,'PI G Additions'!E:E,"201911")</f>
        <v>3190888.0700000012</v>
      </c>
      <c r="H35" s="173">
        <f t="shared" si="1"/>
        <v>3190888.0700000012</v>
      </c>
      <c r="I35" s="13"/>
    </row>
    <row r="36" spans="1:10" x14ac:dyDescent="0.25">
      <c r="A36" s="169">
        <v>25</v>
      </c>
      <c r="B36" s="172" t="s">
        <v>408</v>
      </c>
      <c r="D36" s="13"/>
      <c r="E36" s="13"/>
      <c r="F36" s="13"/>
      <c r="G36" s="12">
        <f>SUMIFS('PI G Additions'!H:H,'PI G Additions'!E:E,"201912")</f>
        <v>4878629.580000001</v>
      </c>
      <c r="H36" s="173">
        <f t="shared" si="1"/>
        <v>4878629.580000001</v>
      </c>
      <c r="I36" s="13"/>
    </row>
    <row r="37" spans="1:10" x14ac:dyDescent="0.25">
      <c r="A37" s="169">
        <v>20</v>
      </c>
      <c r="B37" s="172"/>
      <c r="D37" s="13"/>
      <c r="E37" s="13"/>
      <c r="F37" s="13"/>
      <c r="G37" s="12"/>
      <c r="H37" s="173"/>
    </row>
    <row r="38" spans="1:10" x14ac:dyDescent="0.25">
      <c r="A38" s="169">
        <v>21</v>
      </c>
      <c r="B38" s="172"/>
      <c r="D38" s="13"/>
      <c r="E38" s="13"/>
      <c r="F38" s="13"/>
      <c r="G38" s="14"/>
      <c r="H38" s="173"/>
    </row>
    <row r="39" spans="1:10" x14ac:dyDescent="0.25">
      <c r="A39" s="169">
        <v>22</v>
      </c>
      <c r="B39" s="172" t="s">
        <v>172</v>
      </c>
      <c r="D39" s="13"/>
      <c r="E39" s="13"/>
      <c r="F39" s="13"/>
      <c r="G39" s="12">
        <f>+'G DFIT (2)'!G80</f>
        <v>-250639.57850415158</v>
      </c>
      <c r="H39" s="173">
        <f t="shared" ref="H39" si="2">G39-F39</f>
        <v>-250639.57850415158</v>
      </c>
    </row>
    <row r="40" spans="1:10" x14ac:dyDescent="0.25">
      <c r="A40" s="169">
        <v>23</v>
      </c>
      <c r="B40" s="172"/>
      <c r="D40" s="13"/>
      <c r="E40" s="13"/>
      <c r="F40" s="13"/>
      <c r="G40" s="12"/>
      <c r="H40" s="173"/>
    </row>
    <row r="41" spans="1:10" x14ac:dyDescent="0.25">
      <c r="A41" s="169">
        <v>24</v>
      </c>
      <c r="B41" s="174" t="s">
        <v>173</v>
      </c>
      <c r="D41" s="13"/>
      <c r="E41" s="13"/>
      <c r="F41" s="13"/>
      <c r="G41" s="12">
        <f>+'IRS G-DFIT (2)'!J30</f>
        <v>-77023.80804395421</v>
      </c>
      <c r="H41" s="173">
        <f t="shared" ref="H41" si="3">G41-F41</f>
        <v>-77023.80804395421</v>
      </c>
      <c r="J41" s="13"/>
    </row>
    <row r="42" spans="1:10" ht="13.8" thickBot="1" x14ac:dyDescent="0.3">
      <c r="A42" s="169">
        <v>25</v>
      </c>
      <c r="B42" s="162" t="s">
        <v>6</v>
      </c>
      <c r="D42" s="175">
        <f>SUM(D28:D41)</f>
        <v>0</v>
      </c>
      <c r="E42" s="175"/>
      <c r="F42" s="175">
        <f>+D42</f>
        <v>0</v>
      </c>
      <c r="G42" s="176">
        <f>SUM(G14:G41)</f>
        <v>17461761.383451898</v>
      </c>
      <c r="H42" s="176">
        <f>SUM(H14:H41)</f>
        <v>17461761.383451898</v>
      </c>
    </row>
    <row r="43" spans="1:10" ht="14.4" thickTop="1" x14ac:dyDescent="0.25">
      <c r="A43" s="169">
        <v>26</v>
      </c>
      <c r="B43" s="15"/>
      <c r="C43" s="15"/>
      <c r="D43" s="15"/>
      <c r="E43" s="15"/>
      <c r="F43" s="15"/>
      <c r="G43" s="12"/>
      <c r="H43" s="15"/>
      <c r="J43" s="16"/>
    </row>
    <row r="44" spans="1:10" ht="13.8" x14ac:dyDescent="0.25">
      <c r="A44" s="169">
        <v>27</v>
      </c>
      <c r="B44" s="177" t="s">
        <v>90</v>
      </c>
      <c r="C44" s="177"/>
      <c r="D44" s="15"/>
      <c r="F44" s="15"/>
      <c r="G44" s="12"/>
      <c r="H44" s="15"/>
    </row>
    <row r="45" spans="1:10" ht="13.8" x14ac:dyDescent="0.25">
      <c r="A45" s="169">
        <v>28</v>
      </c>
      <c r="B45" s="178" t="s">
        <v>174</v>
      </c>
      <c r="C45" s="178"/>
      <c r="D45" s="15"/>
      <c r="E45" s="15"/>
      <c r="F45" s="13"/>
      <c r="G45" s="12">
        <v>-3973.0464829523557</v>
      </c>
      <c r="H45" s="173">
        <f t="shared" ref="H45:H55" si="4">G45-F45</f>
        <v>-3973.0464829523557</v>
      </c>
    </row>
    <row r="46" spans="1:10" ht="13.8" x14ac:dyDescent="0.25">
      <c r="A46" s="169">
        <v>29</v>
      </c>
      <c r="B46" s="178" t="s">
        <v>141</v>
      </c>
      <c r="C46" s="178"/>
      <c r="D46" s="15"/>
      <c r="E46" s="15"/>
      <c r="F46" s="13"/>
      <c r="G46" s="12">
        <f>'G DFIT (2)'!E14*SUMIFS('Gas Public Imprv Retirement'!H:H,'Gas Public Imprv Retirement'!D:D,"4/1/2019 0:00")</f>
        <v>-8.2897408346187103</v>
      </c>
      <c r="H46" s="173">
        <f t="shared" si="4"/>
        <v>-8.2897408346187103</v>
      </c>
    </row>
    <row r="47" spans="1:10" ht="13.8" x14ac:dyDescent="0.25">
      <c r="A47" s="169">
        <v>30</v>
      </c>
      <c r="B47" s="178" t="s">
        <v>142</v>
      </c>
      <c r="C47" s="178"/>
      <c r="D47" s="15"/>
      <c r="E47" s="15"/>
      <c r="F47" s="13"/>
      <c r="G47" s="12">
        <f>'G DFIT (2)'!E14*SUMIFS('Gas Public Imprv Retirement'!H:H,'Gas Public Imprv Retirement'!D:D,"5/1/2019 0:00")</f>
        <v>0</v>
      </c>
      <c r="H47" s="173">
        <f t="shared" si="4"/>
        <v>0</v>
      </c>
    </row>
    <row r="48" spans="1:10" ht="13.8" x14ac:dyDescent="0.25">
      <c r="A48" s="169">
        <v>31</v>
      </c>
      <c r="B48" s="178" t="s">
        <v>143</v>
      </c>
      <c r="C48" s="178"/>
      <c r="D48" s="15"/>
      <c r="E48" s="15"/>
      <c r="F48" s="13"/>
      <c r="G48" s="12">
        <f>'G DFIT (2)'!E14*SUMIFS('Gas Public Imprv Retirement'!H:H,'Gas Public Imprv Retirement'!D:D,"6/1/2019 0:00")</f>
        <v>-29.124355196135763</v>
      </c>
      <c r="H48" s="173">
        <f t="shared" si="4"/>
        <v>-29.124355196135763</v>
      </c>
    </row>
    <row r="49" spans="1:16384" ht="13.8" x14ac:dyDescent="0.25">
      <c r="A49" s="169">
        <v>32</v>
      </c>
      <c r="B49" s="178" t="s">
        <v>144</v>
      </c>
      <c r="C49" s="178"/>
      <c r="D49" s="15"/>
      <c r="E49" s="15"/>
      <c r="F49" s="13"/>
      <c r="G49" s="12">
        <f>'G DFIT (2)'!E15*SUMIFS('Gas Public Imprv Retirement'!H:H,'Gas Public Imprv Retirement'!D:D,"7/1/2019 0:00")</f>
        <v>-1845.3686126194145</v>
      </c>
      <c r="H49" s="173">
        <f t="shared" si="4"/>
        <v>-1845.3686126194145</v>
      </c>
    </row>
    <row r="50" spans="1:16384" ht="13.8" x14ac:dyDescent="0.25">
      <c r="A50" s="169">
        <v>33</v>
      </c>
      <c r="B50" s="178" t="s">
        <v>145</v>
      </c>
      <c r="C50" s="178"/>
      <c r="D50" s="15"/>
      <c r="E50" s="15"/>
      <c r="F50" s="13"/>
      <c r="G50" s="12">
        <f>'G DFIT (2)'!E15*SUMIFS('Gas Public Imprv Retirement'!H:H,'Gas Public Imprv Retirement'!D:D,"8/1/2019 0:00")</f>
        <v>-671.45777752655465</v>
      </c>
      <c r="H50" s="173">
        <f t="shared" si="4"/>
        <v>-671.45777752655465</v>
      </c>
    </row>
    <row r="51" spans="1:16384" ht="13.8" x14ac:dyDescent="0.25">
      <c r="A51" s="169">
        <v>34</v>
      </c>
      <c r="B51" s="178" t="s">
        <v>146</v>
      </c>
      <c r="C51" s="178"/>
      <c r="D51" s="15"/>
      <c r="E51" s="15"/>
      <c r="F51" s="13"/>
      <c r="G51" s="12">
        <f>'G DFIT (2)'!E15*SUMIFS('Gas Public Imprv Retirement'!H:H,'Gas Public Imprv Retirement'!D:D,"9/1/2019 0:00")</f>
        <v>-74.859416116532827</v>
      </c>
      <c r="H51" s="173">
        <f t="shared" si="4"/>
        <v>-74.859416116532827</v>
      </c>
    </row>
    <row r="52" spans="1:16384" x14ac:dyDescent="0.25">
      <c r="A52" s="169">
        <v>41</v>
      </c>
      <c r="B52" s="172" t="s">
        <v>409</v>
      </c>
      <c r="D52" s="13"/>
      <c r="E52" s="13"/>
      <c r="F52" s="13"/>
      <c r="G52" s="12">
        <f>+'from PA'!B12*'G DFIT (2)'!$E$16</f>
        <v>-2000.8174400216508</v>
      </c>
      <c r="H52" s="173">
        <f t="shared" si="4"/>
        <v>-2000.8174400216508</v>
      </c>
      <c r="J52" s="12"/>
    </row>
    <row r="53" spans="1:16384" x14ac:dyDescent="0.25">
      <c r="A53" s="169">
        <v>42</v>
      </c>
      <c r="B53" s="172" t="s">
        <v>410</v>
      </c>
      <c r="D53" s="13"/>
      <c r="E53" s="13"/>
      <c r="F53" s="13"/>
      <c r="G53" s="12">
        <f>+'from PA'!C12*'G DFIT (2)'!$E$16</f>
        <v>-1694.7165761945246</v>
      </c>
      <c r="H53" s="173">
        <f t="shared" si="4"/>
        <v>-1694.7165761945246</v>
      </c>
      <c r="J53" s="12"/>
    </row>
    <row r="54" spans="1:16384" x14ac:dyDescent="0.25">
      <c r="A54" s="169">
        <v>43</v>
      </c>
      <c r="B54" s="172" t="s">
        <v>411</v>
      </c>
      <c r="D54" s="13"/>
      <c r="E54" s="13"/>
      <c r="F54" s="13"/>
      <c r="G54" s="12">
        <f>+'from PA'!D12*'G DFIT (2)'!$E$16</f>
        <v>-1382.7389118417011</v>
      </c>
      <c r="H54" s="173">
        <f t="shared" si="4"/>
        <v>-1382.7389118417011</v>
      </c>
      <c r="J54" s="12"/>
    </row>
    <row r="55" spans="1:16384" ht="13.8" x14ac:dyDescent="0.25">
      <c r="A55" s="169">
        <v>35</v>
      </c>
      <c r="B55" s="178" t="s">
        <v>175</v>
      </c>
      <c r="C55" s="178"/>
      <c r="D55" s="17"/>
      <c r="E55" s="17"/>
      <c r="F55" s="13">
        <f t="shared" ref="F55" si="5">E55-D55</f>
        <v>0</v>
      </c>
      <c r="G55" s="12">
        <f>+'G DFIT (2)'!E79</f>
        <v>173782.24272872161</v>
      </c>
      <c r="H55" s="173">
        <f t="shared" si="4"/>
        <v>173782.24272872161</v>
      </c>
    </row>
    <row r="56" spans="1:16384" ht="14.4" thickBot="1" x14ac:dyDescent="0.3">
      <c r="A56" s="169">
        <v>36</v>
      </c>
      <c r="B56" s="178" t="s">
        <v>176</v>
      </c>
      <c r="C56" s="178"/>
      <c r="D56" s="15"/>
      <c r="E56" s="15"/>
      <c r="F56" s="179">
        <f>SUM(F55)</f>
        <v>0</v>
      </c>
      <c r="G56" s="179">
        <f>SUM(G45:G55)</f>
        <v>162101.82341541813</v>
      </c>
      <c r="H56" s="179">
        <f>SUM(H45:H55)</f>
        <v>162101.82341541813</v>
      </c>
    </row>
    <row r="57" spans="1:16384" ht="16.2" thickTop="1" x14ac:dyDescent="0.3">
      <c r="A57" s="169">
        <v>37</v>
      </c>
      <c r="B57" s="180"/>
      <c r="C57" s="180"/>
      <c r="D57" s="15"/>
      <c r="E57" s="15"/>
      <c r="F57" s="181"/>
      <c r="G57" s="12"/>
      <c r="H57" s="181"/>
    </row>
    <row r="58" spans="1:16384" ht="13.8" x14ac:dyDescent="0.25">
      <c r="A58" s="169">
        <v>38</v>
      </c>
      <c r="B58" s="182" t="s">
        <v>177</v>
      </c>
      <c r="C58" s="182"/>
      <c r="D58" s="15"/>
      <c r="E58" s="15"/>
      <c r="F58" s="183">
        <f>F56</f>
        <v>0</v>
      </c>
      <c r="G58" s="183">
        <f>G56</f>
        <v>162101.82341541813</v>
      </c>
      <c r="H58" s="183">
        <f>H56</f>
        <v>162101.82341541813</v>
      </c>
    </row>
    <row r="59" spans="1:16384" ht="13.8" x14ac:dyDescent="0.25">
      <c r="A59" s="169">
        <v>39</v>
      </c>
      <c r="B59" s="182"/>
      <c r="C59" s="182"/>
      <c r="D59" s="15"/>
      <c r="E59" s="15"/>
      <c r="F59" s="183"/>
      <c r="G59" s="12"/>
      <c r="H59" s="183"/>
      <c r="J59" s="13"/>
    </row>
    <row r="60" spans="1:16384" ht="13.8" x14ac:dyDescent="0.25">
      <c r="A60" s="169">
        <v>40</v>
      </c>
      <c r="B60" s="182" t="s">
        <v>178</v>
      </c>
      <c r="C60" s="184">
        <v>0.21</v>
      </c>
      <c r="D60" s="15"/>
      <c r="E60" s="15"/>
      <c r="F60" s="185">
        <f>-F58*A60</f>
        <v>0</v>
      </c>
      <c r="G60" s="185">
        <f>-G58*C60</f>
        <v>-34041.382917237803</v>
      </c>
      <c r="H60" s="185">
        <f>-H58*C60</f>
        <v>-34041.382917237803</v>
      </c>
    </row>
    <row r="61" spans="1:16384" ht="14.4" thickBot="1" x14ac:dyDescent="0.3">
      <c r="A61" s="169">
        <v>41</v>
      </c>
      <c r="B61" s="182" t="s">
        <v>179</v>
      </c>
      <c r="C61" s="182"/>
      <c r="D61" s="15"/>
      <c r="E61" s="15"/>
      <c r="F61" s="186">
        <f>-F58-F60</f>
        <v>0</v>
      </c>
      <c r="G61" s="186">
        <f>-G58-G60</f>
        <v>-128060.44049818032</v>
      </c>
      <c r="H61" s="186">
        <f>-H58-H60</f>
        <v>-128060.44049818032</v>
      </c>
    </row>
    <row r="62" spans="1:16384" ht="14.4" thickTop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  <c r="JB62" s="15"/>
      <c r="JC62" s="15"/>
      <c r="JD62" s="15"/>
      <c r="JE62" s="15"/>
      <c r="JF62" s="15"/>
      <c r="JG62" s="15"/>
      <c r="JH62" s="15"/>
      <c r="JI62" s="15"/>
      <c r="JJ62" s="15"/>
      <c r="JK62" s="15"/>
      <c r="JL62" s="15"/>
      <c r="JM62" s="15"/>
      <c r="JN62" s="15"/>
      <c r="JO62" s="15"/>
      <c r="JP62" s="15"/>
      <c r="JQ62" s="15"/>
      <c r="JR62" s="15"/>
      <c r="JS62" s="15"/>
      <c r="JT62" s="15"/>
      <c r="JU62" s="15"/>
      <c r="JV62" s="15"/>
      <c r="JW62" s="15"/>
      <c r="JX62" s="15"/>
      <c r="JY62" s="15"/>
      <c r="JZ62" s="15"/>
      <c r="KA62" s="15"/>
      <c r="KB62" s="15"/>
      <c r="KC62" s="15"/>
      <c r="KD62" s="15"/>
      <c r="KE62" s="15"/>
      <c r="KF62" s="15"/>
      <c r="KG62" s="15"/>
      <c r="KH62" s="15"/>
      <c r="KI62" s="15"/>
      <c r="KJ62" s="15"/>
      <c r="KK62" s="15"/>
      <c r="KL62" s="15"/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/>
      <c r="LD62" s="15"/>
      <c r="LE62" s="15"/>
      <c r="LF62" s="15"/>
      <c r="LG62" s="15"/>
      <c r="LH62" s="15"/>
      <c r="LI62" s="15"/>
      <c r="LJ62" s="15"/>
      <c r="LK62" s="15"/>
      <c r="LL62" s="15"/>
      <c r="LM62" s="15"/>
      <c r="LN62" s="15"/>
      <c r="LO62" s="15"/>
      <c r="LP62" s="15"/>
      <c r="LQ62" s="15"/>
      <c r="LR62" s="15"/>
      <c r="LS62" s="15"/>
      <c r="LT62" s="15"/>
      <c r="LU62" s="15"/>
      <c r="LV62" s="15"/>
      <c r="LW62" s="15"/>
      <c r="LX62" s="15"/>
      <c r="LY62" s="15"/>
      <c r="LZ62" s="15"/>
      <c r="MA62" s="15"/>
      <c r="MB62" s="15"/>
      <c r="MC62" s="15"/>
      <c r="MD62" s="15"/>
      <c r="ME62" s="15"/>
      <c r="MF62" s="15"/>
      <c r="MG62" s="15"/>
      <c r="MH62" s="15"/>
      <c r="MI62" s="15"/>
      <c r="MJ62" s="15"/>
      <c r="MK62" s="15"/>
      <c r="ML62" s="15"/>
      <c r="MM62" s="15"/>
      <c r="MN62" s="15"/>
      <c r="MO62" s="15"/>
      <c r="MP62" s="15"/>
      <c r="MQ62" s="15"/>
      <c r="MR62" s="15"/>
      <c r="MS62" s="15"/>
      <c r="MT62" s="15"/>
      <c r="MU62" s="15"/>
      <c r="MV62" s="15"/>
      <c r="MW62" s="15"/>
      <c r="MX62" s="15"/>
      <c r="MY62" s="15"/>
      <c r="MZ62" s="15"/>
      <c r="NA62" s="15"/>
      <c r="NB62" s="15"/>
      <c r="NC62" s="15"/>
      <c r="ND62" s="15"/>
      <c r="NE62" s="15"/>
      <c r="NF62" s="15"/>
      <c r="NG62" s="15"/>
      <c r="NH62" s="15"/>
      <c r="NI62" s="15"/>
      <c r="NJ62" s="15"/>
      <c r="NK62" s="15"/>
      <c r="NL62" s="15"/>
      <c r="NM62" s="15"/>
      <c r="NN62" s="15"/>
      <c r="NO62" s="15"/>
      <c r="NP62" s="15"/>
      <c r="NQ62" s="15"/>
      <c r="NR62" s="15"/>
      <c r="NS62" s="15"/>
      <c r="NT62" s="15"/>
      <c r="NU62" s="15"/>
      <c r="NV62" s="15"/>
      <c r="NW62" s="15"/>
      <c r="NX62" s="15"/>
      <c r="NY62" s="15"/>
      <c r="NZ62" s="15"/>
      <c r="OA62" s="15"/>
      <c r="OB62" s="15"/>
      <c r="OC62" s="15"/>
      <c r="OD62" s="15"/>
      <c r="OE62" s="15"/>
      <c r="OF62" s="15"/>
      <c r="OG62" s="15"/>
      <c r="OH62" s="15"/>
      <c r="OI62" s="15"/>
      <c r="OJ62" s="15"/>
      <c r="OK62" s="15"/>
      <c r="OL62" s="15"/>
      <c r="OM62" s="15"/>
      <c r="ON62" s="15"/>
      <c r="OO62" s="15"/>
      <c r="OP62" s="15"/>
      <c r="OQ62" s="15"/>
      <c r="OR62" s="15"/>
      <c r="OS62" s="15"/>
      <c r="OT62" s="15"/>
      <c r="OU62" s="15"/>
      <c r="OV62" s="15"/>
      <c r="OW62" s="15"/>
      <c r="OX62" s="15"/>
      <c r="OY62" s="15"/>
      <c r="OZ62" s="15"/>
      <c r="PA62" s="15"/>
      <c r="PB62" s="15"/>
      <c r="PC62" s="15"/>
      <c r="PD62" s="15"/>
      <c r="PE62" s="15"/>
      <c r="PF62" s="15"/>
      <c r="PG62" s="15"/>
      <c r="PH62" s="15"/>
      <c r="PI62" s="15"/>
      <c r="PJ62" s="15"/>
      <c r="PK62" s="15"/>
      <c r="PL62" s="15"/>
      <c r="PM62" s="15"/>
      <c r="PN62" s="15"/>
      <c r="PO62" s="15"/>
      <c r="PP62" s="15"/>
      <c r="PQ62" s="15"/>
      <c r="PR62" s="15"/>
      <c r="PS62" s="15"/>
      <c r="PT62" s="15"/>
      <c r="PU62" s="15"/>
      <c r="PV62" s="15"/>
      <c r="PW62" s="15"/>
      <c r="PX62" s="15"/>
      <c r="PY62" s="15"/>
      <c r="PZ62" s="15"/>
      <c r="QA62" s="15"/>
      <c r="QB62" s="15"/>
      <c r="QC62" s="15"/>
      <c r="QD62" s="15"/>
      <c r="QE62" s="15"/>
      <c r="QF62" s="15"/>
      <c r="QG62" s="15"/>
      <c r="QH62" s="15"/>
      <c r="QI62" s="15"/>
      <c r="QJ62" s="15"/>
      <c r="QK62" s="15"/>
      <c r="QL62" s="15"/>
      <c r="QM62" s="15"/>
      <c r="QN62" s="15"/>
      <c r="QO62" s="15"/>
      <c r="QP62" s="15"/>
      <c r="QQ62" s="15"/>
      <c r="QR62" s="15"/>
      <c r="QS62" s="15"/>
      <c r="QT62" s="15"/>
      <c r="QU62" s="15"/>
      <c r="QV62" s="15"/>
      <c r="QW62" s="15"/>
      <c r="QX62" s="15"/>
      <c r="QY62" s="15"/>
      <c r="QZ62" s="15"/>
      <c r="RA62" s="15"/>
      <c r="RB62" s="15"/>
      <c r="RC62" s="15"/>
      <c r="RD62" s="15"/>
      <c r="RE62" s="15"/>
      <c r="RF62" s="15"/>
      <c r="RG62" s="15"/>
      <c r="RH62" s="15"/>
      <c r="RI62" s="15"/>
      <c r="RJ62" s="15"/>
      <c r="RK62" s="15"/>
      <c r="RL62" s="15"/>
      <c r="RM62" s="15"/>
      <c r="RN62" s="15"/>
      <c r="RO62" s="15"/>
      <c r="RP62" s="15"/>
      <c r="RQ62" s="15"/>
      <c r="RR62" s="15"/>
      <c r="RS62" s="15"/>
      <c r="RT62" s="15"/>
      <c r="RU62" s="15"/>
      <c r="RV62" s="15"/>
      <c r="RW62" s="15"/>
      <c r="RX62" s="15"/>
      <c r="RY62" s="15"/>
      <c r="RZ62" s="15"/>
      <c r="SA62" s="15"/>
      <c r="SB62" s="15"/>
      <c r="SC62" s="15"/>
      <c r="SD62" s="15"/>
      <c r="SE62" s="15"/>
      <c r="SF62" s="15"/>
      <c r="SG62" s="15"/>
      <c r="SH62" s="15"/>
      <c r="SI62" s="15"/>
      <c r="SJ62" s="15"/>
      <c r="SK62" s="15"/>
      <c r="SL62" s="15"/>
      <c r="SM62" s="15"/>
      <c r="SN62" s="15"/>
      <c r="SO62" s="15"/>
      <c r="SP62" s="15"/>
      <c r="SQ62" s="15"/>
      <c r="SR62" s="15"/>
      <c r="SS62" s="15"/>
      <c r="ST62" s="15"/>
      <c r="SU62" s="15"/>
      <c r="SV62" s="15"/>
      <c r="SW62" s="15"/>
      <c r="SX62" s="15"/>
      <c r="SY62" s="15"/>
      <c r="SZ62" s="15"/>
      <c r="TA62" s="15"/>
      <c r="TB62" s="15"/>
      <c r="TC62" s="15"/>
      <c r="TD62" s="15"/>
      <c r="TE62" s="15"/>
      <c r="TF62" s="15"/>
      <c r="TG62" s="15"/>
      <c r="TH62" s="15"/>
      <c r="TI62" s="15"/>
      <c r="TJ62" s="15"/>
      <c r="TK62" s="15"/>
      <c r="TL62" s="15"/>
      <c r="TM62" s="15"/>
      <c r="TN62" s="15"/>
      <c r="TO62" s="15"/>
      <c r="TP62" s="15"/>
      <c r="TQ62" s="15"/>
      <c r="TR62" s="15"/>
      <c r="TS62" s="15"/>
      <c r="TT62" s="15"/>
      <c r="TU62" s="15"/>
      <c r="TV62" s="15"/>
      <c r="TW62" s="15"/>
      <c r="TX62" s="15"/>
      <c r="TY62" s="15"/>
      <c r="TZ62" s="15"/>
      <c r="UA62" s="15"/>
      <c r="UB62" s="15"/>
      <c r="UC62" s="15"/>
      <c r="UD62" s="15"/>
      <c r="UE62" s="15"/>
      <c r="UF62" s="15"/>
      <c r="UG62" s="15"/>
      <c r="UH62" s="15"/>
      <c r="UI62" s="15"/>
      <c r="UJ62" s="15"/>
      <c r="UK62" s="15"/>
      <c r="UL62" s="15"/>
      <c r="UM62" s="15"/>
      <c r="UN62" s="15"/>
      <c r="UO62" s="15"/>
      <c r="UP62" s="15"/>
      <c r="UQ62" s="15"/>
      <c r="UR62" s="15"/>
      <c r="US62" s="15"/>
      <c r="UT62" s="15"/>
      <c r="UU62" s="15"/>
      <c r="UV62" s="15"/>
      <c r="UW62" s="15"/>
      <c r="UX62" s="15"/>
      <c r="UY62" s="15"/>
      <c r="UZ62" s="15"/>
      <c r="VA62" s="15"/>
      <c r="VB62" s="15"/>
      <c r="VC62" s="15"/>
      <c r="VD62" s="15"/>
      <c r="VE62" s="15"/>
      <c r="VF62" s="15"/>
      <c r="VG62" s="15"/>
      <c r="VH62" s="15"/>
      <c r="VI62" s="15"/>
      <c r="VJ62" s="15"/>
      <c r="VK62" s="15"/>
      <c r="VL62" s="15"/>
      <c r="VM62" s="15"/>
      <c r="VN62" s="15"/>
      <c r="VO62" s="15"/>
      <c r="VP62" s="15"/>
      <c r="VQ62" s="15"/>
      <c r="VR62" s="15"/>
      <c r="VS62" s="15"/>
      <c r="VT62" s="15"/>
      <c r="VU62" s="15"/>
      <c r="VV62" s="15"/>
      <c r="VW62" s="15"/>
      <c r="VX62" s="15"/>
      <c r="VY62" s="15"/>
      <c r="VZ62" s="15"/>
      <c r="WA62" s="15"/>
      <c r="WB62" s="15"/>
      <c r="WC62" s="15"/>
      <c r="WD62" s="15"/>
      <c r="WE62" s="15"/>
      <c r="WF62" s="15"/>
      <c r="WG62" s="15"/>
      <c r="WH62" s="15"/>
      <c r="WI62" s="15"/>
      <c r="WJ62" s="15"/>
      <c r="WK62" s="15"/>
      <c r="WL62" s="15"/>
      <c r="WM62" s="15"/>
      <c r="WN62" s="15"/>
      <c r="WO62" s="15"/>
      <c r="WP62" s="15"/>
      <c r="WQ62" s="15"/>
      <c r="WR62" s="15"/>
      <c r="WS62" s="15"/>
      <c r="WT62" s="15"/>
      <c r="WU62" s="15"/>
      <c r="WV62" s="15"/>
      <c r="WW62" s="15"/>
      <c r="WX62" s="15"/>
      <c r="WY62" s="15"/>
      <c r="WZ62" s="15"/>
      <c r="XA62" s="15"/>
      <c r="XB62" s="15"/>
      <c r="XC62" s="15"/>
      <c r="XD62" s="15"/>
      <c r="XE62" s="15"/>
      <c r="XF62" s="15"/>
      <c r="XG62" s="15"/>
      <c r="XH62" s="15"/>
      <c r="XI62" s="15"/>
      <c r="XJ62" s="15"/>
      <c r="XK62" s="15"/>
      <c r="XL62" s="15"/>
      <c r="XM62" s="15"/>
      <c r="XN62" s="15"/>
      <c r="XO62" s="15"/>
      <c r="XP62" s="15"/>
      <c r="XQ62" s="15"/>
      <c r="XR62" s="15"/>
      <c r="XS62" s="15"/>
      <c r="XT62" s="15"/>
      <c r="XU62" s="15"/>
      <c r="XV62" s="15"/>
      <c r="XW62" s="15"/>
      <c r="XX62" s="15"/>
      <c r="XY62" s="15"/>
      <c r="XZ62" s="15"/>
      <c r="YA62" s="15"/>
      <c r="YB62" s="15"/>
      <c r="YC62" s="15"/>
      <c r="YD62" s="15"/>
      <c r="YE62" s="15"/>
      <c r="YF62" s="15"/>
      <c r="YG62" s="15"/>
      <c r="YH62" s="15"/>
      <c r="YI62" s="15"/>
      <c r="YJ62" s="15"/>
      <c r="YK62" s="15"/>
      <c r="YL62" s="15"/>
      <c r="YM62" s="15"/>
      <c r="YN62" s="15"/>
      <c r="YO62" s="15"/>
      <c r="YP62" s="15"/>
      <c r="YQ62" s="15"/>
      <c r="YR62" s="15"/>
      <c r="YS62" s="15"/>
      <c r="YT62" s="15"/>
      <c r="YU62" s="15"/>
      <c r="YV62" s="15"/>
      <c r="YW62" s="15"/>
      <c r="YX62" s="15"/>
      <c r="YY62" s="15"/>
      <c r="YZ62" s="15"/>
      <c r="ZA62" s="15"/>
      <c r="ZB62" s="15"/>
      <c r="ZC62" s="15"/>
      <c r="ZD62" s="15"/>
      <c r="ZE62" s="15"/>
      <c r="ZF62" s="15"/>
      <c r="ZG62" s="15"/>
      <c r="ZH62" s="15"/>
      <c r="ZI62" s="15"/>
      <c r="ZJ62" s="15"/>
      <c r="ZK62" s="15"/>
      <c r="ZL62" s="15"/>
      <c r="ZM62" s="15"/>
      <c r="ZN62" s="15"/>
      <c r="ZO62" s="15"/>
      <c r="ZP62" s="15"/>
      <c r="ZQ62" s="15"/>
      <c r="ZR62" s="15"/>
      <c r="ZS62" s="15"/>
      <c r="ZT62" s="15"/>
      <c r="ZU62" s="15"/>
      <c r="ZV62" s="15"/>
      <c r="ZW62" s="15"/>
      <c r="ZX62" s="15"/>
      <c r="ZY62" s="15"/>
      <c r="ZZ62" s="15"/>
      <c r="AAA62" s="15"/>
      <c r="AAB62" s="15"/>
      <c r="AAC62" s="15"/>
      <c r="AAD62" s="15"/>
      <c r="AAE62" s="15"/>
      <c r="AAF62" s="15"/>
      <c r="AAG62" s="15"/>
      <c r="AAH62" s="15"/>
      <c r="AAI62" s="15"/>
      <c r="AAJ62" s="15"/>
      <c r="AAK62" s="15"/>
      <c r="AAL62" s="15"/>
      <c r="AAM62" s="15"/>
      <c r="AAN62" s="15"/>
      <c r="AAO62" s="15"/>
      <c r="AAP62" s="15"/>
      <c r="AAQ62" s="15"/>
      <c r="AAR62" s="15"/>
      <c r="AAS62" s="15"/>
      <c r="AAT62" s="15"/>
      <c r="AAU62" s="15"/>
      <c r="AAV62" s="15"/>
      <c r="AAW62" s="15"/>
      <c r="AAX62" s="15"/>
      <c r="AAY62" s="15"/>
      <c r="AAZ62" s="15"/>
      <c r="ABA62" s="15"/>
      <c r="ABB62" s="15"/>
      <c r="ABC62" s="15"/>
      <c r="ABD62" s="15"/>
      <c r="ABE62" s="15"/>
      <c r="ABF62" s="15"/>
      <c r="ABG62" s="15"/>
      <c r="ABH62" s="15"/>
      <c r="ABI62" s="15"/>
      <c r="ABJ62" s="15"/>
      <c r="ABK62" s="15"/>
      <c r="ABL62" s="15"/>
      <c r="ABM62" s="15"/>
      <c r="ABN62" s="15"/>
      <c r="ABO62" s="15"/>
      <c r="ABP62" s="15"/>
      <c r="ABQ62" s="15"/>
      <c r="ABR62" s="15"/>
      <c r="ABS62" s="15"/>
      <c r="ABT62" s="15"/>
      <c r="ABU62" s="15"/>
      <c r="ABV62" s="15"/>
      <c r="ABW62" s="15"/>
      <c r="ABX62" s="15"/>
      <c r="ABY62" s="15"/>
      <c r="ABZ62" s="15"/>
      <c r="ACA62" s="15"/>
      <c r="ACB62" s="15"/>
      <c r="ACC62" s="15"/>
      <c r="ACD62" s="15"/>
      <c r="ACE62" s="15"/>
      <c r="ACF62" s="15"/>
      <c r="ACG62" s="15"/>
      <c r="ACH62" s="15"/>
      <c r="ACI62" s="15"/>
      <c r="ACJ62" s="15"/>
      <c r="ACK62" s="15"/>
      <c r="ACL62" s="15"/>
      <c r="ACM62" s="15"/>
      <c r="ACN62" s="15"/>
      <c r="ACO62" s="15"/>
      <c r="ACP62" s="15"/>
      <c r="ACQ62" s="15"/>
      <c r="ACR62" s="15"/>
      <c r="ACS62" s="15"/>
      <c r="ACT62" s="15"/>
      <c r="ACU62" s="15"/>
      <c r="ACV62" s="15"/>
      <c r="ACW62" s="15"/>
      <c r="ACX62" s="15"/>
      <c r="ACY62" s="15"/>
      <c r="ACZ62" s="15"/>
      <c r="ADA62" s="15"/>
      <c r="ADB62" s="15"/>
      <c r="ADC62" s="15"/>
      <c r="ADD62" s="15"/>
      <c r="ADE62" s="15"/>
      <c r="ADF62" s="15"/>
      <c r="ADG62" s="15"/>
      <c r="ADH62" s="15"/>
      <c r="ADI62" s="15"/>
      <c r="ADJ62" s="15"/>
      <c r="ADK62" s="15"/>
      <c r="ADL62" s="15"/>
      <c r="ADM62" s="15"/>
      <c r="ADN62" s="15"/>
      <c r="ADO62" s="15"/>
      <c r="ADP62" s="15"/>
      <c r="ADQ62" s="15"/>
      <c r="ADR62" s="15"/>
      <c r="ADS62" s="15"/>
      <c r="ADT62" s="15"/>
      <c r="ADU62" s="15"/>
      <c r="ADV62" s="15"/>
      <c r="ADW62" s="15"/>
      <c r="ADX62" s="15"/>
      <c r="ADY62" s="15"/>
      <c r="ADZ62" s="15"/>
      <c r="AEA62" s="15"/>
      <c r="AEB62" s="15"/>
      <c r="AEC62" s="15"/>
      <c r="AED62" s="15"/>
      <c r="AEE62" s="15"/>
      <c r="AEF62" s="15"/>
      <c r="AEG62" s="15"/>
      <c r="AEH62" s="15"/>
      <c r="AEI62" s="15"/>
      <c r="AEJ62" s="15"/>
      <c r="AEK62" s="15"/>
      <c r="AEL62" s="15"/>
      <c r="AEM62" s="15"/>
      <c r="AEN62" s="15"/>
      <c r="AEO62" s="15"/>
      <c r="AEP62" s="15"/>
      <c r="AEQ62" s="15"/>
      <c r="AER62" s="15"/>
      <c r="AES62" s="15"/>
      <c r="AET62" s="15"/>
      <c r="AEU62" s="15"/>
      <c r="AEV62" s="15"/>
      <c r="AEW62" s="15"/>
      <c r="AEX62" s="15"/>
      <c r="AEY62" s="15"/>
      <c r="AEZ62" s="15"/>
      <c r="AFA62" s="15"/>
      <c r="AFB62" s="15"/>
      <c r="AFC62" s="15"/>
      <c r="AFD62" s="15"/>
      <c r="AFE62" s="15"/>
      <c r="AFF62" s="15"/>
      <c r="AFG62" s="15"/>
      <c r="AFH62" s="15"/>
      <c r="AFI62" s="15"/>
      <c r="AFJ62" s="15"/>
      <c r="AFK62" s="15"/>
      <c r="AFL62" s="15"/>
      <c r="AFM62" s="15"/>
      <c r="AFN62" s="15"/>
      <c r="AFO62" s="15"/>
      <c r="AFP62" s="15"/>
      <c r="AFQ62" s="15"/>
      <c r="AFR62" s="15"/>
      <c r="AFS62" s="15"/>
      <c r="AFT62" s="15"/>
      <c r="AFU62" s="15"/>
      <c r="AFV62" s="15"/>
      <c r="AFW62" s="15"/>
      <c r="AFX62" s="15"/>
      <c r="AFY62" s="15"/>
      <c r="AFZ62" s="15"/>
      <c r="AGA62" s="15"/>
      <c r="AGB62" s="15"/>
      <c r="AGC62" s="15"/>
      <c r="AGD62" s="15"/>
      <c r="AGE62" s="15"/>
      <c r="AGF62" s="15"/>
      <c r="AGG62" s="15"/>
      <c r="AGH62" s="15"/>
      <c r="AGI62" s="15"/>
      <c r="AGJ62" s="15"/>
      <c r="AGK62" s="15"/>
      <c r="AGL62" s="15"/>
      <c r="AGM62" s="15"/>
      <c r="AGN62" s="15"/>
      <c r="AGO62" s="15"/>
      <c r="AGP62" s="15"/>
      <c r="AGQ62" s="15"/>
      <c r="AGR62" s="15"/>
      <c r="AGS62" s="15"/>
      <c r="AGT62" s="15"/>
      <c r="AGU62" s="15"/>
      <c r="AGV62" s="15"/>
      <c r="AGW62" s="15"/>
      <c r="AGX62" s="15"/>
      <c r="AGY62" s="15"/>
      <c r="AGZ62" s="15"/>
      <c r="AHA62" s="15"/>
      <c r="AHB62" s="15"/>
      <c r="AHC62" s="15"/>
      <c r="AHD62" s="15"/>
      <c r="AHE62" s="15"/>
      <c r="AHF62" s="15"/>
      <c r="AHG62" s="15"/>
      <c r="AHH62" s="15"/>
      <c r="AHI62" s="15"/>
      <c r="AHJ62" s="15"/>
      <c r="AHK62" s="15"/>
      <c r="AHL62" s="15"/>
      <c r="AHM62" s="15"/>
      <c r="AHN62" s="15"/>
      <c r="AHO62" s="15"/>
      <c r="AHP62" s="15"/>
      <c r="AHQ62" s="15"/>
      <c r="AHR62" s="15"/>
      <c r="AHS62" s="15"/>
      <c r="AHT62" s="15"/>
      <c r="AHU62" s="15"/>
      <c r="AHV62" s="15"/>
      <c r="AHW62" s="15"/>
      <c r="AHX62" s="15"/>
      <c r="AHY62" s="15"/>
      <c r="AHZ62" s="15"/>
      <c r="AIA62" s="15"/>
      <c r="AIB62" s="15"/>
      <c r="AIC62" s="15"/>
      <c r="AID62" s="15"/>
      <c r="AIE62" s="15"/>
      <c r="AIF62" s="15"/>
      <c r="AIG62" s="15"/>
      <c r="AIH62" s="15"/>
      <c r="AII62" s="15"/>
      <c r="AIJ62" s="15"/>
      <c r="AIK62" s="15"/>
      <c r="AIL62" s="15"/>
      <c r="AIM62" s="15"/>
      <c r="AIN62" s="15"/>
      <c r="AIO62" s="15"/>
      <c r="AIP62" s="15"/>
      <c r="AIQ62" s="15"/>
      <c r="AIR62" s="15"/>
      <c r="AIS62" s="15"/>
      <c r="AIT62" s="15"/>
      <c r="AIU62" s="15"/>
      <c r="AIV62" s="15"/>
      <c r="AIW62" s="15"/>
      <c r="AIX62" s="15"/>
      <c r="AIY62" s="15"/>
      <c r="AIZ62" s="15"/>
      <c r="AJA62" s="15"/>
      <c r="AJB62" s="15"/>
      <c r="AJC62" s="15"/>
      <c r="AJD62" s="15"/>
      <c r="AJE62" s="15"/>
      <c r="AJF62" s="15"/>
      <c r="AJG62" s="15"/>
      <c r="AJH62" s="15"/>
      <c r="AJI62" s="15"/>
      <c r="AJJ62" s="15"/>
      <c r="AJK62" s="15"/>
      <c r="AJL62" s="15"/>
      <c r="AJM62" s="15"/>
      <c r="AJN62" s="15"/>
      <c r="AJO62" s="15"/>
      <c r="AJP62" s="15"/>
      <c r="AJQ62" s="15"/>
      <c r="AJR62" s="15"/>
      <c r="AJS62" s="15"/>
      <c r="AJT62" s="15"/>
      <c r="AJU62" s="15"/>
      <c r="AJV62" s="15"/>
      <c r="AJW62" s="15"/>
      <c r="AJX62" s="15"/>
      <c r="AJY62" s="15"/>
      <c r="AJZ62" s="15"/>
      <c r="AKA62" s="15"/>
      <c r="AKB62" s="15"/>
      <c r="AKC62" s="15"/>
      <c r="AKD62" s="15"/>
      <c r="AKE62" s="15"/>
      <c r="AKF62" s="15"/>
      <c r="AKG62" s="15"/>
      <c r="AKH62" s="15"/>
      <c r="AKI62" s="15"/>
      <c r="AKJ62" s="15"/>
      <c r="AKK62" s="15"/>
      <c r="AKL62" s="15"/>
      <c r="AKM62" s="15"/>
      <c r="AKN62" s="15"/>
      <c r="AKO62" s="15"/>
      <c r="AKP62" s="15"/>
      <c r="AKQ62" s="15"/>
      <c r="AKR62" s="15"/>
      <c r="AKS62" s="15"/>
      <c r="AKT62" s="15"/>
      <c r="AKU62" s="15"/>
      <c r="AKV62" s="15"/>
      <c r="AKW62" s="15"/>
      <c r="AKX62" s="15"/>
      <c r="AKY62" s="15"/>
      <c r="AKZ62" s="15"/>
      <c r="ALA62" s="15"/>
      <c r="ALB62" s="15"/>
      <c r="ALC62" s="15"/>
      <c r="ALD62" s="15"/>
      <c r="ALE62" s="15"/>
      <c r="ALF62" s="15"/>
      <c r="ALG62" s="15"/>
      <c r="ALH62" s="15"/>
      <c r="ALI62" s="15"/>
      <c r="ALJ62" s="15"/>
      <c r="ALK62" s="15"/>
      <c r="ALL62" s="15"/>
      <c r="ALM62" s="15"/>
      <c r="ALN62" s="15"/>
      <c r="ALO62" s="15"/>
      <c r="ALP62" s="15"/>
      <c r="ALQ62" s="15"/>
      <c r="ALR62" s="15"/>
      <c r="ALS62" s="15"/>
      <c r="ALT62" s="15"/>
      <c r="ALU62" s="15"/>
      <c r="ALV62" s="15"/>
      <c r="ALW62" s="15"/>
      <c r="ALX62" s="15"/>
      <c r="ALY62" s="15"/>
      <c r="ALZ62" s="15"/>
      <c r="AMA62" s="15"/>
      <c r="AMB62" s="15"/>
      <c r="AMC62" s="15"/>
      <c r="AMD62" s="15"/>
      <c r="AME62" s="15"/>
      <c r="AMF62" s="15"/>
      <c r="AMG62" s="15"/>
      <c r="AMH62" s="15"/>
      <c r="AMI62" s="15"/>
      <c r="AMJ62" s="15"/>
      <c r="AMK62" s="15"/>
      <c r="AML62" s="15"/>
      <c r="AMM62" s="15"/>
      <c r="AMN62" s="15"/>
      <c r="AMO62" s="15"/>
      <c r="AMP62" s="15"/>
      <c r="AMQ62" s="15"/>
      <c r="AMR62" s="15"/>
      <c r="AMS62" s="15"/>
      <c r="AMT62" s="15"/>
      <c r="AMU62" s="15"/>
      <c r="AMV62" s="15"/>
      <c r="AMW62" s="15"/>
      <c r="AMX62" s="15"/>
      <c r="AMY62" s="15"/>
      <c r="AMZ62" s="15"/>
      <c r="ANA62" s="15"/>
      <c r="ANB62" s="15"/>
      <c r="ANC62" s="15"/>
      <c r="AND62" s="15"/>
      <c r="ANE62" s="15"/>
      <c r="ANF62" s="15"/>
      <c r="ANG62" s="15"/>
      <c r="ANH62" s="15"/>
      <c r="ANI62" s="15"/>
      <c r="ANJ62" s="15"/>
      <c r="ANK62" s="15"/>
      <c r="ANL62" s="15"/>
      <c r="ANM62" s="15"/>
      <c r="ANN62" s="15"/>
      <c r="ANO62" s="15"/>
      <c r="ANP62" s="15"/>
      <c r="ANQ62" s="15"/>
      <c r="ANR62" s="15"/>
      <c r="ANS62" s="15"/>
      <c r="ANT62" s="15"/>
      <c r="ANU62" s="15"/>
      <c r="ANV62" s="15"/>
      <c r="ANW62" s="15"/>
      <c r="ANX62" s="15"/>
      <c r="ANY62" s="15"/>
      <c r="ANZ62" s="15"/>
      <c r="AOA62" s="15"/>
      <c r="AOB62" s="15"/>
      <c r="AOC62" s="15"/>
      <c r="AOD62" s="15"/>
      <c r="AOE62" s="15"/>
      <c r="AOF62" s="15"/>
      <c r="AOG62" s="15"/>
      <c r="AOH62" s="15"/>
      <c r="AOI62" s="15"/>
      <c r="AOJ62" s="15"/>
      <c r="AOK62" s="15"/>
      <c r="AOL62" s="15"/>
      <c r="AOM62" s="15"/>
      <c r="AON62" s="15"/>
      <c r="AOO62" s="15"/>
      <c r="AOP62" s="15"/>
      <c r="AOQ62" s="15"/>
      <c r="AOR62" s="15"/>
      <c r="AOS62" s="15"/>
      <c r="AOT62" s="15"/>
      <c r="AOU62" s="15"/>
      <c r="AOV62" s="15"/>
      <c r="AOW62" s="15"/>
      <c r="AOX62" s="15"/>
      <c r="AOY62" s="15"/>
      <c r="AOZ62" s="15"/>
      <c r="APA62" s="15"/>
      <c r="APB62" s="15"/>
      <c r="APC62" s="15"/>
      <c r="APD62" s="15"/>
      <c r="APE62" s="15"/>
      <c r="APF62" s="15"/>
      <c r="APG62" s="15"/>
      <c r="APH62" s="15"/>
      <c r="API62" s="15"/>
      <c r="APJ62" s="15"/>
      <c r="APK62" s="15"/>
      <c r="APL62" s="15"/>
      <c r="APM62" s="15"/>
      <c r="APN62" s="15"/>
      <c r="APO62" s="15"/>
      <c r="APP62" s="15"/>
      <c r="APQ62" s="15"/>
      <c r="APR62" s="15"/>
      <c r="APS62" s="15"/>
      <c r="APT62" s="15"/>
      <c r="APU62" s="15"/>
      <c r="APV62" s="15"/>
      <c r="APW62" s="15"/>
      <c r="APX62" s="15"/>
      <c r="APY62" s="15"/>
      <c r="APZ62" s="15"/>
      <c r="AQA62" s="15"/>
      <c r="AQB62" s="15"/>
      <c r="AQC62" s="15"/>
      <c r="AQD62" s="15"/>
      <c r="AQE62" s="15"/>
      <c r="AQF62" s="15"/>
      <c r="AQG62" s="15"/>
      <c r="AQH62" s="15"/>
      <c r="AQI62" s="15"/>
      <c r="AQJ62" s="15"/>
      <c r="AQK62" s="15"/>
      <c r="AQL62" s="15"/>
      <c r="AQM62" s="15"/>
      <c r="AQN62" s="15"/>
      <c r="AQO62" s="15"/>
      <c r="AQP62" s="15"/>
      <c r="AQQ62" s="15"/>
      <c r="AQR62" s="15"/>
      <c r="AQS62" s="15"/>
      <c r="AQT62" s="15"/>
      <c r="AQU62" s="15"/>
      <c r="AQV62" s="15"/>
      <c r="AQW62" s="15"/>
      <c r="AQX62" s="15"/>
      <c r="AQY62" s="15"/>
      <c r="AQZ62" s="15"/>
      <c r="ARA62" s="15"/>
      <c r="ARB62" s="15"/>
      <c r="ARC62" s="15"/>
      <c r="ARD62" s="15"/>
      <c r="ARE62" s="15"/>
      <c r="ARF62" s="15"/>
      <c r="ARG62" s="15"/>
      <c r="ARH62" s="15"/>
      <c r="ARI62" s="15"/>
      <c r="ARJ62" s="15"/>
      <c r="ARK62" s="15"/>
      <c r="ARL62" s="15"/>
      <c r="ARM62" s="15"/>
      <c r="ARN62" s="15"/>
      <c r="ARO62" s="15"/>
      <c r="ARP62" s="15"/>
      <c r="ARQ62" s="15"/>
      <c r="ARR62" s="15"/>
      <c r="ARS62" s="15"/>
      <c r="ART62" s="15"/>
      <c r="ARU62" s="15"/>
      <c r="ARV62" s="15"/>
      <c r="ARW62" s="15"/>
      <c r="ARX62" s="15"/>
      <c r="ARY62" s="15"/>
      <c r="ARZ62" s="15"/>
      <c r="ASA62" s="15"/>
      <c r="ASB62" s="15"/>
      <c r="ASC62" s="15"/>
      <c r="ASD62" s="15"/>
      <c r="ASE62" s="15"/>
      <c r="ASF62" s="15"/>
      <c r="ASG62" s="15"/>
      <c r="ASH62" s="15"/>
      <c r="ASI62" s="15"/>
      <c r="ASJ62" s="15"/>
      <c r="ASK62" s="15"/>
      <c r="ASL62" s="15"/>
      <c r="ASM62" s="15"/>
      <c r="ASN62" s="15"/>
      <c r="ASO62" s="15"/>
      <c r="ASP62" s="15"/>
      <c r="ASQ62" s="15"/>
      <c r="ASR62" s="15"/>
      <c r="ASS62" s="15"/>
      <c r="AST62" s="15"/>
      <c r="ASU62" s="15"/>
      <c r="ASV62" s="15"/>
      <c r="ASW62" s="15"/>
      <c r="ASX62" s="15"/>
      <c r="ASY62" s="15"/>
      <c r="ASZ62" s="15"/>
      <c r="ATA62" s="15"/>
      <c r="ATB62" s="15"/>
      <c r="ATC62" s="15"/>
      <c r="ATD62" s="15"/>
      <c r="ATE62" s="15"/>
      <c r="ATF62" s="15"/>
      <c r="ATG62" s="15"/>
      <c r="ATH62" s="15"/>
      <c r="ATI62" s="15"/>
      <c r="ATJ62" s="15"/>
      <c r="ATK62" s="15"/>
      <c r="ATL62" s="15"/>
      <c r="ATM62" s="15"/>
      <c r="ATN62" s="15"/>
      <c r="ATO62" s="15"/>
      <c r="ATP62" s="15"/>
      <c r="ATQ62" s="15"/>
      <c r="ATR62" s="15"/>
      <c r="ATS62" s="15"/>
      <c r="ATT62" s="15"/>
      <c r="ATU62" s="15"/>
      <c r="ATV62" s="15"/>
      <c r="ATW62" s="15"/>
      <c r="ATX62" s="15"/>
      <c r="ATY62" s="15"/>
      <c r="ATZ62" s="15"/>
      <c r="AUA62" s="15"/>
      <c r="AUB62" s="15"/>
      <c r="AUC62" s="15"/>
      <c r="AUD62" s="15"/>
      <c r="AUE62" s="15"/>
      <c r="AUF62" s="15"/>
      <c r="AUG62" s="15"/>
      <c r="AUH62" s="15"/>
      <c r="AUI62" s="15"/>
      <c r="AUJ62" s="15"/>
      <c r="AUK62" s="15"/>
      <c r="AUL62" s="15"/>
      <c r="AUM62" s="15"/>
      <c r="AUN62" s="15"/>
      <c r="AUO62" s="15"/>
      <c r="AUP62" s="15"/>
      <c r="AUQ62" s="15"/>
      <c r="AUR62" s="15"/>
      <c r="AUS62" s="15"/>
      <c r="AUT62" s="15"/>
      <c r="AUU62" s="15"/>
      <c r="AUV62" s="15"/>
      <c r="AUW62" s="15"/>
      <c r="AUX62" s="15"/>
      <c r="AUY62" s="15"/>
      <c r="AUZ62" s="15"/>
      <c r="AVA62" s="15"/>
      <c r="AVB62" s="15"/>
      <c r="AVC62" s="15"/>
      <c r="AVD62" s="15"/>
      <c r="AVE62" s="15"/>
      <c r="AVF62" s="15"/>
      <c r="AVG62" s="15"/>
      <c r="AVH62" s="15"/>
      <c r="AVI62" s="15"/>
      <c r="AVJ62" s="15"/>
      <c r="AVK62" s="15"/>
      <c r="AVL62" s="15"/>
      <c r="AVM62" s="15"/>
      <c r="AVN62" s="15"/>
      <c r="AVO62" s="15"/>
      <c r="AVP62" s="15"/>
      <c r="AVQ62" s="15"/>
      <c r="AVR62" s="15"/>
      <c r="AVS62" s="15"/>
      <c r="AVT62" s="15"/>
      <c r="AVU62" s="15"/>
      <c r="AVV62" s="15"/>
      <c r="AVW62" s="15"/>
      <c r="AVX62" s="15"/>
      <c r="AVY62" s="15"/>
      <c r="AVZ62" s="15"/>
      <c r="AWA62" s="15"/>
      <c r="AWB62" s="15"/>
      <c r="AWC62" s="15"/>
      <c r="AWD62" s="15"/>
      <c r="AWE62" s="15"/>
      <c r="AWF62" s="15"/>
      <c r="AWG62" s="15"/>
      <c r="AWH62" s="15"/>
      <c r="AWI62" s="15"/>
      <c r="AWJ62" s="15"/>
      <c r="AWK62" s="15"/>
      <c r="AWL62" s="15"/>
      <c r="AWM62" s="15"/>
      <c r="AWN62" s="15"/>
      <c r="AWO62" s="15"/>
      <c r="AWP62" s="15"/>
      <c r="AWQ62" s="15"/>
      <c r="AWR62" s="15"/>
      <c r="AWS62" s="15"/>
      <c r="AWT62" s="15"/>
      <c r="AWU62" s="15"/>
      <c r="AWV62" s="15"/>
      <c r="AWW62" s="15"/>
      <c r="AWX62" s="15"/>
      <c r="AWY62" s="15"/>
      <c r="AWZ62" s="15"/>
      <c r="AXA62" s="15"/>
      <c r="AXB62" s="15"/>
      <c r="AXC62" s="15"/>
      <c r="AXD62" s="15"/>
      <c r="AXE62" s="15"/>
      <c r="AXF62" s="15"/>
      <c r="AXG62" s="15"/>
      <c r="AXH62" s="15"/>
      <c r="AXI62" s="15"/>
      <c r="AXJ62" s="15"/>
      <c r="AXK62" s="15"/>
      <c r="AXL62" s="15"/>
      <c r="AXM62" s="15"/>
      <c r="AXN62" s="15"/>
      <c r="AXO62" s="15"/>
      <c r="AXP62" s="15"/>
      <c r="AXQ62" s="15"/>
      <c r="AXR62" s="15"/>
      <c r="AXS62" s="15"/>
      <c r="AXT62" s="15"/>
      <c r="AXU62" s="15"/>
      <c r="AXV62" s="15"/>
      <c r="AXW62" s="15"/>
      <c r="AXX62" s="15"/>
      <c r="AXY62" s="15"/>
      <c r="AXZ62" s="15"/>
      <c r="AYA62" s="15"/>
      <c r="AYB62" s="15"/>
      <c r="AYC62" s="15"/>
      <c r="AYD62" s="15"/>
      <c r="AYE62" s="15"/>
      <c r="AYF62" s="15"/>
      <c r="AYG62" s="15"/>
      <c r="AYH62" s="15"/>
      <c r="AYI62" s="15"/>
      <c r="AYJ62" s="15"/>
      <c r="AYK62" s="15"/>
      <c r="AYL62" s="15"/>
      <c r="AYM62" s="15"/>
      <c r="AYN62" s="15"/>
      <c r="AYO62" s="15"/>
      <c r="AYP62" s="15"/>
      <c r="AYQ62" s="15"/>
      <c r="AYR62" s="15"/>
      <c r="AYS62" s="15"/>
      <c r="AYT62" s="15"/>
      <c r="AYU62" s="15"/>
      <c r="AYV62" s="15"/>
      <c r="AYW62" s="15"/>
      <c r="AYX62" s="15"/>
      <c r="AYY62" s="15"/>
      <c r="AYZ62" s="15"/>
      <c r="AZA62" s="15"/>
      <c r="AZB62" s="15"/>
      <c r="AZC62" s="15"/>
      <c r="AZD62" s="15"/>
      <c r="AZE62" s="15"/>
      <c r="AZF62" s="15"/>
      <c r="AZG62" s="15"/>
      <c r="AZH62" s="15"/>
      <c r="AZI62" s="15"/>
      <c r="AZJ62" s="15"/>
      <c r="AZK62" s="15"/>
      <c r="AZL62" s="15"/>
      <c r="AZM62" s="15"/>
      <c r="AZN62" s="15"/>
      <c r="AZO62" s="15"/>
      <c r="AZP62" s="15"/>
      <c r="AZQ62" s="15"/>
      <c r="AZR62" s="15"/>
      <c r="AZS62" s="15"/>
      <c r="AZT62" s="15"/>
      <c r="AZU62" s="15"/>
      <c r="AZV62" s="15"/>
      <c r="AZW62" s="15"/>
      <c r="AZX62" s="15"/>
      <c r="AZY62" s="15"/>
      <c r="AZZ62" s="15"/>
      <c r="BAA62" s="15"/>
      <c r="BAB62" s="15"/>
      <c r="BAC62" s="15"/>
      <c r="BAD62" s="15"/>
      <c r="BAE62" s="15"/>
      <c r="BAF62" s="15"/>
      <c r="BAG62" s="15"/>
      <c r="BAH62" s="15"/>
      <c r="BAI62" s="15"/>
      <c r="BAJ62" s="15"/>
      <c r="BAK62" s="15"/>
      <c r="BAL62" s="15"/>
      <c r="BAM62" s="15"/>
      <c r="BAN62" s="15"/>
      <c r="BAO62" s="15"/>
      <c r="BAP62" s="15"/>
      <c r="BAQ62" s="15"/>
      <c r="BAR62" s="15"/>
      <c r="BAS62" s="15"/>
      <c r="BAT62" s="15"/>
      <c r="BAU62" s="15"/>
      <c r="BAV62" s="15"/>
      <c r="BAW62" s="15"/>
      <c r="BAX62" s="15"/>
      <c r="BAY62" s="15"/>
      <c r="BAZ62" s="15"/>
      <c r="BBA62" s="15"/>
      <c r="BBB62" s="15"/>
      <c r="BBC62" s="15"/>
      <c r="BBD62" s="15"/>
      <c r="BBE62" s="15"/>
      <c r="BBF62" s="15"/>
      <c r="BBG62" s="15"/>
      <c r="BBH62" s="15"/>
      <c r="BBI62" s="15"/>
      <c r="BBJ62" s="15"/>
      <c r="BBK62" s="15"/>
      <c r="BBL62" s="15"/>
      <c r="BBM62" s="15"/>
      <c r="BBN62" s="15"/>
      <c r="BBO62" s="15"/>
      <c r="BBP62" s="15"/>
      <c r="BBQ62" s="15"/>
      <c r="BBR62" s="15"/>
      <c r="BBS62" s="15"/>
      <c r="BBT62" s="15"/>
      <c r="BBU62" s="15"/>
      <c r="BBV62" s="15"/>
      <c r="BBW62" s="15"/>
      <c r="BBX62" s="15"/>
      <c r="BBY62" s="15"/>
      <c r="BBZ62" s="15"/>
      <c r="BCA62" s="15"/>
      <c r="BCB62" s="15"/>
      <c r="BCC62" s="15"/>
      <c r="BCD62" s="15"/>
      <c r="BCE62" s="15"/>
      <c r="BCF62" s="15"/>
      <c r="BCG62" s="15"/>
      <c r="BCH62" s="15"/>
      <c r="BCI62" s="15"/>
      <c r="BCJ62" s="15"/>
      <c r="BCK62" s="15"/>
      <c r="BCL62" s="15"/>
      <c r="BCM62" s="15"/>
      <c r="BCN62" s="15"/>
      <c r="BCO62" s="15"/>
      <c r="BCP62" s="15"/>
      <c r="BCQ62" s="15"/>
      <c r="BCR62" s="15"/>
      <c r="BCS62" s="15"/>
      <c r="BCT62" s="15"/>
      <c r="BCU62" s="15"/>
      <c r="BCV62" s="15"/>
      <c r="BCW62" s="15"/>
      <c r="BCX62" s="15"/>
      <c r="BCY62" s="15"/>
      <c r="BCZ62" s="15"/>
      <c r="BDA62" s="15"/>
      <c r="BDB62" s="15"/>
      <c r="BDC62" s="15"/>
      <c r="BDD62" s="15"/>
      <c r="BDE62" s="15"/>
      <c r="BDF62" s="15"/>
      <c r="BDG62" s="15"/>
      <c r="BDH62" s="15"/>
      <c r="BDI62" s="15"/>
      <c r="BDJ62" s="15"/>
      <c r="BDK62" s="15"/>
      <c r="BDL62" s="15"/>
      <c r="BDM62" s="15"/>
      <c r="BDN62" s="15"/>
      <c r="BDO62" s="15"/>
      <c r="BDP62" s="15"/>
      <c r="BDQ62" s="15"/>
      <c r="BDR62" s="15"/>
      <c r="BDS62" s="15"/>
      <c r="BDT62" s="15"/>
      <c r="BDU62" s="15"/>
      <c r="BDV62" s="15"/>
      <c r="BDW62" s="15"/>
      <c r="BDX62" s="15"/>
      <c r="BDY62" s="15"/>
      <c r="BDZ62" s="15"/>
      <c r="BEA62" s="15"/>
      <c r="BEB62" s="15"/>
      <c r="BEC62" s="15"/>
      <c r="BED62" s="15"/>
      <c r="BEE62" s="15"/>
      <c r="BEF62" s="15"/>
      <c r="BEG62" s="15"/>
      <c r="BEH62" s="15"/>
      <c r="BEI62" s="15"/>
      <c r="BEJ62" s="15"/>
      <c r="BEK62" s="15"/>
      <c r="BEL62" s="15"/>
      <c r="BEM62" s="15"/>
      <c r="BEN62" s="15"/>
      <c r="BEO62" s="15"/>
      <c r="BEP62" s="15"/>
      <c r="BEQ62" s="15"/>
      <c r="BER62" s="15"/>
      <c r="BES62" s="15"/>
      <c r="BET62" s="15"/>
      <c r="BEU62" s="15"/>
      <c r="BEV62" s="15"/>
      <c r="BEW62" s="15"/>
      <c r="BEX62" s="15"/>
      <c r="BEY62" s="15"/>
      <c r="BEZ62" s="15"/>
      <c r="BFA62" s="15"/>
      <c r="BFB62" s="15"/>
      <c r="BFC62" s="15"/>
      <c r="BFD62" s="15"/>
      <c r="BFE62" s="15"/>
      <c r="BFF62" s="15"/>
      <c r="BFG62" s="15"/>
      <c r="BFH62" s="15"/>
      <c r="BFI62" s="15"/>
      <c r="BFJ62" s="15"/>
      <c r="BFK62" s="15"/>
      <c r="BFL62" s="15"/>
      <c r="BFM62" s="15"/>
      <c r="BFN62" s="15"/>
      <c r="BFO62" s="15"/>
      <c r="BFP62" s="15"/>
      <c r="BFQ62" s="15"/>
      <c r="BFR62" s="15"/>
      <c r="BFS62" s="15"/>
      <c r="BFT62" s="15"/>
      <c r="BFU62" s="15"/>
      <c r="BFV62" s="15"/>
      <c r="BFW62" s="15"/>
      <c r="BFX62" s="15"/>
      <c r="BFY62" s="15"/>
      <c r="BFZ62" s="15"/>
      <c r="BGA62" s="15"/>
      <c r="BGB62" s="15"/>
      <c r="BGC62" s="15"/>
      <c r="BGD62" s="15"/>
      <c r="BGE62" s="15"/>
      <c r="BGF62" s="15"/>
      <c r="BGG62" s="15"/>
      <c r="BGH62" s="15"/>
      <c r="BGI62" s="15"/>
      <c r="BGJ62" s="15"/>
      <c r="BGK62" s="15"/>
      <c r="BGL62" s="15"/>
      <c r="BGM62" s="15"/>
      <c r="BGN62" s="15"/>
      <c r="BGO62" s="15"/>
      <c r="BGP62" s="15"/>
      <c r="BGQ62" s="15"/>
      <c r="BGR62" s="15"/>
      <c r="BGS62" s="15"/>
      <c r="BGT62" s="15"/>
      <c r="BGU62" s="15"/>
      <c r="BGV62" s="15"/>
      <c r="BGW62" s="15"/>
      <c r="BGX62" s="15"/>
      <c r="BGY62" s="15"/>
      <c r="BGZ62" s="15"/>
      <c r="BHA62" s="15"/>
      <c r="BHB62" s="15"/>
      <c r="BHC62" s="15"/>
      <c r="BHD62" s="15"/>
      <c r="BHE62" s="15"/>
      <c r="BHF62" s="15"/>
      <c r="BHG62" s="15"/>
      <c r="BHH62" s="15"/>
      <c r="BHI62" s="15"/>
      <c r="BHJ62" s="15"/>
      <c r="BHK62" s="15"/>
      <c r="BHL62" s="15"/>
      <c r="BHM62" s="15"/>
      <c r="BHN62" s="15"/>
      <c r="BHO62" s="15"/>
      <c r="BHP62" s="15"/>
      <c r="BHQ62" s="15"/>
      <c r="BHR62" s="15"/>
      <c r="BHS62" s="15"/>
      <c r="BHT62" s="15"/>
      <c r="BHU62" s="15"/>
      <c r="BHV62" s="15"/>
      <c r="BHW62" s="15"/>
      <c r="BHX62" s="15"/>
      <c r="BHY62" s="15"/>
      <c r="BHZ62" s="15"/>
      <c r="BIA62" s="15"/>
      <c r="BIB62" s="15"/>
      <c r="BIC62" s="15"/>
      <c r="BID62" s="15"/>
      <c r="BIE62" s="15"/>
      <c r="BIF62" s="15"/>
      <c r="BIG62" s="15"/>
      <c r="BIH62" s="15"/>
      <c r="BII62" s="15"/>
      <c r="BIJ62" s="15"/>
      <c r="BIK62" s="15"/>
      <c r="BIL62" s="15"/>
      <c r="BIM62" s="15"/>
      <c r="BIN62" s="15"/>
      <c r="BIO62" s="15"/>
      <c r="BIP62" s="15"/>
      <c r="BIQ62" s="15"/>
      <c r="BIR62" s="15"/>
      <c r="BIS62" s="15"/>
      <c r="BIT62" s="15"/>
      <c r="BIU62" s="15"/>
      <c r="BIV62" s="15"/>
      <c r="BIW62" s="15"/>
      <c r="BIX62" s="15"/>
      <c r="BIY62" s="15"/>
      <c r="BIZ62" s="15"/>
      <c r="BJA62" s="15"/>
      <c r="BJB62" s="15"/>
      <c r="BJC62" s="15"/>
      <c r="BJD62" s="15"/>
      <c r="BJE62" s="15"/>
      <c r="BJF62" s="15"/>
      <c r="BJG62" s="15"/>
      <c r="BJH62" s="15"/>
      <c r="BJI62" s="15"/>
      <c r="BJJ62" s="15"/>
      <c r="BJK62" s="15"/>
      <c r="BJL62" s="15"/>
      <c r="BJM62" s="15"/>
      <c r="BJN62" s="15"/>
      <c r="BJO62" s="15"/>
      <c r="BJP62" s="15"/>
      <c r="BJQ62" s="15"/>
      <c r="BJR62" s="15"/>
      <c r="BJS62" s="15"/>
      <c r="BJT62" s="15"/>
      <c r="BJU62" s="15"/>
      <c r="BJV62" s="15"/>
      <c r="BJW62" s="15"/>
      <c r="BJX62" s="15"/>
      <c r="BJY62" s="15"/>
      <c r="BJZ62" s="15"/>
      <c r="BKA62" s="15"/>
      <c r="BKB62" s="15"/>
      <c r="BKC62" s="15"/>
      <c r="BKD62" s="15"/>
      <c r="BKE62" s="15"/>
      <c r="BKF62" s="15"/>
      <c r="BKG62" s="15"/>
      <c r="BKH62" s="15"/>
      <c r="BKI62" s="15"/>
      <c r="BKJ62" s="15"/>
      <c r="BKK62" s="15"/>
      <c r="BKL62" s="15"/>
      <c r="BKM62" s="15"/>
      <c r="BKN62" s="15"/>
      <c r="BKO62" s="15"/>
      <c r="BKP62" s="15"/>
      <c r="BKQ62" s="15"/>
      <c r="BKR62" s="15"/>
      <c r="BKS62" s="15"/>
      <c r="BKT62" s="15"/>
      <c r="BKU62" s="15"/>
      <c r="BKV62" s="15"/>
      <c r="BKW62" s="15"/>
      <c r="BKX62" s="15"/>
      <c r="BKY62" s="15"/>
      <c r="BKZ62" s="15"/>
      <c r="BLA62" s="15"/>
      <c r="BLB62" s="15"/>
      <c r="BLC62" s="15"/>
      <c r="BLD62" s="15"/>
      <c r="BLE62" s="15"/>
      <c r="BLF62" s="15"/>
      <c r="BLG62" s="15"/>
      <c r="BLH62" s="15"/>
      <c r="BLI62" s="15"/>
      <c r="BLJ62" s="15"/>
      <c r="BLK62" s="15"/>
      <c r="BLL62" s="15"/>
      <c r="BLM62" s="15"/>
      <c r="BLN62" s="15"/>
      <c r="BLO62" s="15"/>
      <c r="BLP62" s="15"/>
      <c r="BLQ62" s="15"/>
      <c r="BLR62" s="15"/>
      <c r="BLS62" s="15"/>
      <c r="BLT62" s="15"/>
      <c r="BLU62" s="15"/>
      <c r="BLV62" s="15"/>
      <c r="BLW62" s="15"/>
      <c r="BLX62" s="15"/>
      <c r="BLY62" s="15"/>
      <c r="BLZ62" s="15"/>
      <c r="BMA62" s="15"/>
      <c r="BMB62" s="15"/>
      <c r="BMC62" s="15"/>
      <c r="BMD62" s="15"/>
      <c r="BME62" s="15"/>
      <c r="BMF62" s="15"/>
      <c r="BMG62" s="15"/>
      <c r="BMH62" s="15"/>
      <c r="BMI62" s="15"/>
      <c r="BMJ62" s="15"/>
      <c r="BMK62" s="15"/>
      <c r="BML62" s="15"/>
      <c r="BMM62" s="15"/>
      <c r="BMN62" s="15"/>
      <c r="BMO62" s="15"/>
      <c r="BMP62" s="15"/>
      <c r="BMQ62" s="15"/>
      <c r="BMR62" s="15"/>
      <c r="BMS62" s="15"/>
      <c r="BMT62" s="15"/>
      <c r="BMU62" s="15"/>
      <c r="BMV62" s="15"/>
      <c r="BMW62" s="15"/>
      <c r="BMX62" s="15"/>
      <c r="BMY62" s="15"/>
      <c r="BMZ62" s="15"/>
      <c r="BNA62" s="15"/>
      <c r="BNB62" s="15"/>
      <c r="BNC62" s="15"/>
      <c r="BND62" s="15"/>
      <c r="BNE62" s="15"/>
      <c r="BNF62" s="15"/>
      <c r="BNG62" s="15"/>
      <c r="BNH62" s="15"/>
      <c r="BNI62" s="15"/>
      <c r="BNJ62" s="15"/>
      <c r="BNK62" s="15"/>
      <c r="BNL62" s="15"/>
      <c r="BNM62" s="15"/>
      <c r="BNN62" s="15"/>
      <c r="BNO62" s="15"/>
      <c r="BNP62" s="15"/>
      <c r="BNQ62" s="15"/>
      <c r="BNR62" s="15"/>
      <c r="BNS62" s="15"/>
      <c r="BNT62" s="15"/>
      <c r="BNU62" s="15"/>
      <c r="BNV62" s="15"/>
      <c r="BNW62" s="15"/>
      <c r="BNX62" s="15"/>
      <c r="BNY62" s="15"/>
      <c r="BNZ62" s="15"/>
      <c r="BOA62" s="15"/>
      <c r="BOB62" s="15"/>
      <c r="BOC62" s="15"/>
      <c r="BOD62" s="15"/>
      <c r="BOE62" s="15"/>
      <c r="BOF62" s="15"/>
      <c r="BOG62" s="15"/>
      <c r="BOH62" s="15"/>
      <c r="BOI62" s="15"/>
      <c r="BOJ62" s="15"/>
      <c r="BOK62" s="15"/>
      <c r="BOL62" s="15"/>
      <c r="BOM62" s="15"/>
      <c r="BON62" s="15"/>
      <c r="BOO62" s="15"/>
      <c r="BOP62" s="15"/>
      <c r="BOQ62" s="15"/>
      <c r="BOR62" s="15"/>
      <c r="BOS62" s="15"/>
      <c r="BOT62" s="15"/>
      <c r="BOU62" s="15"/>
      <c r="BOV62" s="15"/>
      <c r="BOW62" s="15"/>
      <c r="BOX62" s="15"/>
      <c r="BOY62" s="15"/>
      <c r="BOZ62" s="15"/>
      <c r="BPA62" s="15"/>
      <c r="BPB62" s="15"/>
      <c r="BPC62" s="15"/>
      <c r="BPD62" s="15"/>
      <c r="BPE62" s="15"/>
      <c r="BPF62" s="15"/>
      <c r="BPG62" s="15"/>
      <c r="BPH62" s="15"/>
      <c r="BPI62" s="15"/>
      <c r="BPJ62" s="15"/>
      <c r="BPK62" s="15"/>
      <c r="BPL62" s="15"/>
      <c r="BPM62" s="15"/>
      <c r="BPN62" s="15"/>
      <c r="BPO62" s="15"/>
      <c r="BPP62" s="15"/>
      <c r="BPQ62" s="15"/>
      <c r="BPR62" s="15"/>
      <c r="BPS62" s="15"/>
      <c r="BPT62" s="15"/>
      <c r="BPU62" s="15"/>
      <c r="BPV62" s="15"/>
      <c r="BPW62" s="15"/>
      <c r="BPX62" s="15"/>
      <c r="BPY62" s="15"/>
      <c r="BPZ62" s="15"/>
      <c r="BQA62" s="15"/>
      <c r="BQB62" s="15"/>
      <c r="BQC62" s="15"/>
      <c r="BQD62" s="15"/>
      <c r="BQE62" s="15"/>
      <c r="BQF62" s="15"/>
      <c r="BQG62" s="15"/>
      <c r="BQH62" s="15"/>
      <c r="BQI62" s="15"/>
      <c r="BQJ62" s="15"/>
      <c r="BQK62" s="15"/>
      <c r="BQL62" s="15"/>
      <c r="BQM62" s="15"/>
      <c r="BQN62" s="15"/>
      <c r="BQO62" s="15"/>
      <c r="BQP62" s="15"/>
      <c r="BQQ62" s="15"/>
      <c r="BQR62" s="15"/>
      <c r="BQS62" s="15"/>
      <c r="BQT62" s="15"/>
      <c r="BQU62" s="15"/>
      <c r="BQV62" s="15"/>
      <c r="BQW62" s="15"/>
      <c r="BQX62" s="15"/>
      <c r="BQY62" s="15"/>
      <c r="BQZ62" s="15"/>
      <c r="BRA62" s="15"/>
      <c r="BRB62" s="15"/>
      <c r="BRC62" s="15"/>
      <c r="BRD62" s="15"/>
      <c r="BRE62" s="15"/>
      <c r="BRF62" s="15"/>
      <c r="BRG62" s="15"/>
      <c r="BRH62" s="15"/>
      <c r="BRI62" s="15"/>
      <c r="BRJ62" s="15"/>
      <c r="BRK62" s="15"/>
      <c r="BRL62" s="15"/>
      <c r="BRM62" s="15"/>
      <c r="BRN62" s="15"/>
      <c r="BRO62" s="15"/>
      <c r="BRP62" s="15"/>
      <c r="BRQ62" s="15"/>
      <c r="BRR62" s="15"/>
      <c r="BRS62" s="15"/>
      <c r="BRT62" s="15"/>
      <c r="BRU62" s="15"/>
      <c r="BRV62" s="15"/>
      <c r="BRW62" s="15"/>
      <c r="BRX62" s="15"/>
      <c r="BRY62" s="15"/>
      <c r="BRZ62" s="15"/>
      <c r="BSA62" s="15"/>
      <c r="BSB62" s="15"/>
      <c r="BSC62" s="15"/>
      <c r="BSD62" s="15"/>
      <c r="BSE62" s="15"/>
      <c r="BSF62" s="15"/>
      <c r="BSG62" s="15"/>
      <c r="BSH62" s="15"/>
      <c r="BSI62" s="15"/>
      <c r="BSJ62" s="15"/>
      <c r="BSK62" s="15"/>
      <c r="BSL62" s="15"/>
      <c r="BSM62" s="15"/>
      <c r="BSN62" s="15"/>
      <c r="BSO62" s="15"/>
      <c r="BSP62" s="15"/>
      <c r="BSQ62" s="15"/>
      <c r="BSR62" s="15"/>
      <c r="BSS62" s="15"/>
      <c r="BST62" s="15"/>
      <c r="BSU62" s="15"/>
      <c r="BSV62" s="15"/>
      <c r="BSW62" s="15"/>
      <c r="BSX62" s="15"/>
      <c r="BSY62" s="15"/>
      <c r="BSZ62" s="15"/>
      <c r="BTA62" s="15"/>
      <c r="BTB62" s="15"/>
      <c r="BTC62" s="15"/>
      <c r="BTD62" s="15"/>
      <c r="BTE62" s="15"/>
      <c r="BTF62" s="15"/>
      <c r="BTG62" s="15"/>
      <c r="BTH62" s="15"/>
      <c r="BTI62" s="15"/>
      <c r="BTJ62" s="15"/>
      <c r="BTK62" s="15"/>
      <c r="BTL62" s="15"/>
      <c r="BTM62" s="15"/>
      <c r="BTN62" s="15"/>
      <c r="BTO62" s="15"/>
      <c r="BTP62" s="15"/>
      <c r="BTQ62" s="15"/>
      <c r="BTR62" s="15"/>
      <c r="BTS62" s="15"/>
      <c r="BTT62" s="15"/>
      <c r="BTU62" s="15"/>
      <c r="BTV62" s="15"/>
      <c r="BTW62" s="15"/>
      <c r="BTX62" s="15"/>
      <c r="BTY62" s="15"/>
      <c r="BTZ62" s="15"/>
      <c r="BUA62" s="15"/>
      <c r="BUB62" s="15"/>
      <c r="BUC62" s="15"/>
      <c r="BUD62" s="15"/>
      <c r="BUE62" s="15"/>
      <c r="BUF62" s="15"/>
      <c r="BUG62" s="15"/>
      <c r="BUH62" s="15"/>
      <c r="BUI62" s="15"/>
      <c r="BUJ62" s="15"/>
      <c r="BUK62" s="15"/>
      <c r="BUL62" s="15"/>
      <c r="BUM62" s="15"/>
      <c r="BUN62" s="15"/>
      <c r="BUO62" s="15"/>
      <c r="BUP62" s="15"/>
      <c r="BUQ62" s="15"/>
      <c r="BUR62" s="15"/>
      <c r="BUS62" s="15"/>
      <c r="BUT62" s="15"/>
      <c r="BUU62" s="15"/>
      <c r="BUV62" s="15"/>
      <c r="BUW62" s="15"/>
      <c r="BUX62" s="15"/>
      <c r="BUY62" s="15"/>
      <c r="BUZ62" s="15"/>
      <c r="BVA62" s="15"/>
      <c r="BVB62" s="15"/>
      <c r="BVC62" s="15"/>
      <c r="BVD62" s="15"/>
      <c r="BVE62" s="15"/>
      <c r="BVF62" s="15"/>
      <c r="BVG62" s="15"/>
      <c r="BVH62" s="15"/>
      <c r="BVI62" s="15"/>
      <c r="BVJ62" s="15"/>
      <c r="BVK62" s="15"/>
      <c r="BVL62" s="15"/>
      <c r="BVM62" s="15"/>
      <c r="BVN62" s="15"/>
      <c r="BVO62" s="15"/>
      <c r="BVP62" s="15"/>
      <c r="BVQ62" s="15"/>
      <c r="BVR62" s="15"/>
      <c r="BVS62" s="15"/>
      <c r="BVT62" s="15"/>
      <c r="BVU62" s="15"/>
      <c r="BVV62" s="15"/>
      <c r="BVW62" s="15"/>
      <c r="BVX62" s="15"/>
      <c r="BVY62" s="15"/>
      <c r="BVZ62" s="15"/>
      <c r="BWA62" s="15"/>
      <c r="BWB62" s="15"/>
      <c r="BWC62" s="15"/>
      <c r="BWD62" s="15"/>
      <c r="BWE62" s="15"/>
      <c r="BWF62" s="15"/>
      <c r="BWG62" s="15"/>
      <c r="BWH62" s="15"/>
      <c r="BWI62" s="15"/>
      <c r="BWJ62" s="15"/>
      <c r="BWK62" s="15"/>
      <c r="BWL62" s="15"/>
      <c r="BWM62" s="15"/>
      <c r="BWN62" s="15"/>
      <c r="BWO62" s="15"/>
      <c r="BWP62" s="15"/>
      <c r="BWQ62" s="15"/>
      <c r="BWR62" s="15"/>
      <c r="BWS62" s="15"/>
      <c r="BWT62" s="15"/>
      <c r="BWU62" s="15"/>
      <c r="BWV62" s="15"/>
      <c r="BWW62" s="15"/>
      <c r="BWX62" s="15"/>
      <c r="BWY62" s="15"/>
      <c r="BWZ62" s="15"/>
      <c r="BXA62" s="15"/>
      <c r="BXB62" s="15"/>
      <c r="BXC62" s="15"/>
      <c r="BXD62" s="15"/>
      <c r="BXE62" s="15"/>
      <c r="BXF62" s="15"/>
      <c r="BXG62" s="15"/>
      <c r="BXH62" s="15"/>
      <c r="BXI62" s="15"/>
      <c r="BXJ62" s="15"/>
      <c r="BXK62" s="15"/>
      <c r="BXL62" s="15"/>
      <c r="BXM62" s="15"/>
      <c r="BXN62" s="15"/>
      <c r="BXO62" s="15"/>
      <c r="BXP62" s="15"/>
      <c r="BXQ62" s="15"/>
      <c r="BXR62" s="15"/>
      <c r="BXS62" s="15"/>
      <c r="BXT62" s="15"/>
      <c r="BXU62" s="15"/>
      <c r="BXV62" s="15"/>
      <c r="BXW62" s="15"/>
      <c r="BXX62" s="15"/>
      <c r="BXY62" s="15"/>
      <c r="BXZ62" s="15"/>
      <c r="BYA62" s="15"/>
      <c r="BYB62" s="15"/>
      <c r="BYC62" s="15"/>
      <c r="BYD62" s="15"/>
      <c r="BYE62" s="15"/>
      <c r="BYF62" s="15"/>
      <c r="BYG62" s="15"/>
      <c r="BYH62" s="15"/>
      <c r="BYI62" s="15"/>
      <c r="BYJ62" s="15"/>
      <c r="BYK62" s="15"/>
      <c r="BYL62" s="15"/>
      <c r="BYM62" s="15"/>
      <c r="BYN62" s="15"/>
      <c r="BYO62" s="15"/>
      <c r="BYP62" s="15"/>
      <c r="BYQ62" s="15"/>
      <c r="BYR62" s="15"/>
      <c r="BYS62" s="15"/>
      <c r="BYT62" s="15"/>
      <c r="BYU62" s="15"/>
      <c r="BYV62" s="15"/>
      <c r="BYW62" s="15"/>
      <c r="BYX62" s="15"/>
      <c r="BYY62" s="15"/>
      <c r="BYZ62" s="15"/>
      <c r="BZA62" s="15"/>
      <c r="BZB62" s="15"/>
      <c r="BZC62" s="15"/>
      <c r="BZD62" s="15"/>
      <c r="BZE62" s="15"/>
      <c r="BZF62" s="15"/>
      <c r="BZG62" s="15"/>
      <c r="BZH62" s="15"/>
      <c r="BZI62" s="15"/>
      <c r="BZJ62" s="15"/>
      <c r="BZK62" s="15"/>
      <c r="BZL62" s="15"/>
      <c r="BZM62" s="15"/>
      <c r="BZN62" s="15"/>
      <c r="BZO62" s="15"/>
      <c r="BZP62" s="15"/>
      <c r="BZQ62" s="15"/>
      <c r="BZR62" s="15"/>
      <c r="BZS62" s="15"/>
      <c r="BZT62" s="15"/>
      <c r="BZU62" s="15"/>
      <c r="BZV62" s="15"/>
      <c r="BZW62" s="15"/>
      <c r="BZX62" s="15"/>
      <c r="BZY62" s="15"/>
      <c r="BZZ62" s="15"/>
      <c r="CAA62" s="15"/>
      <c r="CAB62" s="15"/>
      <c r="CAC62" s="15"/>
      <c r="CAD62" s="15"/>
      <c r="CAE62" s="15"/>
      <c r="CAF62" s="15"/>
      <c r="CAG62" s="15"/>
      <c r="CAH62" s="15"/>
      <c r="CAI62" s="15"/>
      <c r="CAJ62" s="15"/>
      <c r="CAK62" s="15"/>
      <c r="CAL62" s="15"/>
      <c r="CAM62" s="15"/>
      <c r="CAN62" s="15"/>
      <c r="CAO62" s="15"/>
      <c r="CAP62" s="15"/>
      <c r="CAQ62" s="15"/>
      <c r="CAR62" s="15"/>
      <c r="CAS62" s="15"/>
      <c r="CAT62" s="15"/>
      <c r="CAU62" s="15"/>
      <c r="CAV62" s="15"/>
      <c r="CAW62" s="15"/>
      <c r="CAX62" s="15"/>
      <c r="CAY62" s="15"/>
      <c r="CAZ62" s="15"/>
      <c r="CBA62" s="15"/>
      <c r="CBB62" s="15"/>
      <c r="CBC62" s="15"/>
      <c r="CBD62" s="15"/>
      <c r="CBE62" s="15"/>
      <c r="CBF62" s="15"/>
      <c r="CBG62" s="15"/>
      <c r="CBH62" s="15"/>
      <c r="CBI62" s="15"/>
      <c r="CBJ62" s="15"/>
      <c r="CBK62" s="15"/>
      <c r="CBL62" s="15"/>
      <c r="CBM62" s="15"/>
      <c r="CBN62" s="15"/>
      <c r="CBO62" s="15"/>
      <c r="CBP62" s="15"/>
      <c r="CBQ62" s="15"/>
      <c r="CBR62" s="15"/>
      <c r="CBS62" s="15"/>
      <c r="CBT62" s="15"/>
      <c r="CBU62" s="15"/>
      <c r="CBV62" s="15"/>
      <c r="CBW62" s="15"/>
      <c r="CBX62" s="15"/>
      <c r="CBY62" s="15"/>
      <c r="CBZ62" s="15"/>
      <c r="CCA62" s="15"/>
      <c r="CCB62" s="15"/>
      <c r="CCC62" s="15"/>
      <c r="CCD62" s="15"/>
      <c r="CCE62" s="15"/>
      <c r="CCF62" s="15"/>
      <c r="CCG62" s="15"/>
      <c r="CCH62" s="15"/>
      <c r="CCI62" s="15"/>
      <c r="CCJ62" s="15"/>
      <c r="CCK62" s="15"/>
      <c r="CCL62" s="15"/>
      <c r="CCM62" s="15"/>
      <c r="CCN62" s="15"/>
      <c r="CCO62" s="15"/>
      <c r="CCP62" s="15"/>
      <c r="CCQ62" s="15"/>
      <c r="CCR62" s="15"/>
      <c r="CCS62" s="15"/>
      <c r="CCT62" s="15"/>
      <c r="CCU62" s="15"/>
      <c r="CCV62" s="15"/>
      <c r="CCW62" s="15"/>
      <c r="CCX62" s="15"/>
      <c r="CCY62" s="15"/>
      <c r="CCZ62" s="15"/>
      <c r="CDA62" s="15"/>
      <c r="CDB62" s="15"/>
      <c r="CDC62" s="15"/>
      <c r="CDD62" s="15"/>
      <c r="CDE62" s="15"/>
      <c r="CDF62" s="15"/>
      <c r="CDG62" s="15"/>
      <c r="CDH62" s="15"/>
      <c r="CDI62" s="15"/>
      <c r="CDJ62" s="15"/>
      <c r="CDK62" s="15"/>
      <c r="CDL62" s="15"/>
      <c r="CDM62" s="15"/>
      <c r="CDN62" s="15"/>
      <c r="CDO62" s="15"/>
      <c r="CDP62" s="15"/>
      <c r="CDQ62" s="15"/>
      <c r="CDR62" s="15"/>
      <c r="CDS62" s="15"/>
      <c r="CDT62" s="15"/>
      <c r="CDU62" s="15"/>
      <c r="CDV62" s="15"/>
      <c r="CDW62" s="15"/>
      <c r="CDX62" s="15"/>
      <c r="CDY62" s="15"/>
      <c r="CDZ62" s="15"/>
      <c r="CEA62" s="15"/>
      <c r="CEB62" s="15"/>
      <c r="CEC62" s="15"/>
      <c r="CED62" s="15"/>
      <c r="CEE62" s="15"/>
      <c r="CEF62" s="15"/>
      <c r="CEG62" s="15"/>
      <c r="CEH62" s="15"/>
      <c r="CEI62" s="15"/>
      <c r="CEJ62" s="15"/>
      <c r="CEK62" s="15"/>
      <c r="CEL62" s="15"/>
      <c r="CEM62" s="15"/>
      <c r="CEN62" s="15"/>
      <c r="CEO62" s="15"/>
      <c r="CEP62" s="15"/>
      <c r="CEQ62" s="15"/>
      <c r="CER62" s="15"/>
      <c r="CES62" s="15"/>
      <c r="CET62" s="15"/>
      <c r="CEU62" s="15"/>
      <c r="CEV62" s="15"/>
      <c r="CEW62" s="15"/>
      <c r="CEX62" s="15"/>
      <c r="CEY62" s="15"/>
      <c r="CEZ62" s="15"/>
      <c r="CFA62" s="15"/>
      <c r="CFB62" s="15"/>
      <c r="CFC62" s="15"/>
      <c r="CFD62" s="15"/>
      <c r="CFE62" s="15"/>
      <c r="CFF62" s="15"/>
      <c r="CFG62" s="15"/>
      <c r="CFH62" s="15"/>
      <c r="CFI62" s="15"/>
      <c r="CFJ62" s="15"/>
      <c r="CFK62" s="15"/>
      <c r="CFL62" s="15"/>
      <c r="CFM62" s="15"/>
      <c r="CFN62" s="15"/>
      <c r="CFO62" s="15"/>
      <c r="CFP62" s="15"/>
      <c r="CFQ62" s="15"/>
      <c r="CFR62" s="15"/>
      <c r="CFS62" s="15"/>
      <c r="CFT62" s="15"/>
      <c r="CFU62" s="15"/>
      <c r="CFV62" s="15"/>
      <c r="CFW62" s="15"/>
      <c r="CFX62" s="15"/>
      <c r="CFY62" s="15"/>
      <c r="CFZ62" s="15"/>
      <c r="CGA62" s="15"/>
      <c r="CGB62" s="15"/>
      <c r="CGC62" s="15"/>
      <c r="CGD62" s="15"/>
      <c r="CGE62" s="15"/>
      <c r="CGF62" s="15"/>
      <c r="CGG62" s="15"/>
      <c r="CGH62" s="15"/>
      <c r="CGI62" s="15"/>
      <c r="CGJ62" s="15"/>
      <c r="CGK62" s="15"/>
      <c r="CGL62" s="15"/>
      <c r="CGM62" s="15"/>
      <c r="CGN62" s="15"/>
      <c r="CGO62" s="15"/>
      <c r="CGP62" s="15"/>
      <c r="CGQ62" s="15"/>
      <c r="CGR62" s="15"/>
      <c r="CGS62" s="15"/>
      <c r="CGT62" s="15"/>
      <c r="CGU62" s="15"/>
      <c r="CGV62" s="15"/>
      <c r="CGW62" s="15"/>
      <c r="CGX62" s="15"/>
      <c r="CGY62" s="15"/>
      <c r="CGZ62" s="15"/>
      <c r="CHA62" s="15"/>
      <c r="CHB62" s="15"/>
      <c r="CHC62" s="15"/>
      <c r="CHD62" s="15"/>
      <c r="CHE62" s="15"/>
      <c r="CHF62" s="15"/>
      <c r="CHG62" s="15"/>
      <c r="CHH62" s="15"/>
      <c r="CHI62" s="15"/>
      <c r="CHJ62" s="15"/>
      <c r="CHK62" s="15"/>
      <c r="CHL62" s="15"/>
      <c r="CHM62" s="15"/>
      <c r="CHN62" s="15"/>
      <c r="CHO62" s="15"/>
      <c r="CHP62" s="15"/>
      <c r="CHQ62" s="15"/>
      <c r="CHR62" s="15"/>
      <c r="CHS62" s="15"/>
      <c r="CHT62" s="15"/>
      <c r="CHU62" s="15"/>
      <c r="CHV62" s="15"/>
      <c r="CHW62" s="15"/>
      <c r="CHX62" s="15"/>
      <c r="CHY62" s="15"/>
      <c r="CHZ62" s="15"/>
      <c r="CIA62" s="15"/>
      <c r="CIB62" s="15"/>
      <c r="CIC62" s="15"/>
      <c r="CID62" s="15"/>
      <c r="CIE62" s="15"/>
      <c r="CIF62" s="15"/>
      <c r="CIG62" s="15"/>
      <c r="CIH62" s="15"/>
      <c r="CII62" s="15"/>
      <c r="CIJ62" s="15"/>
      <c r="CIK62" s="15"/>
      <c r="CIL62" s="15"/>
      <c r="CIM62" s="15"/>
      <c r="CIN62" s="15"/>
      <c r="CIO62" s="15"/>
      <c r="CIP62" s="15"/>
      <c r="CIQ62" s="15"/>
      <c r="CIR62" s="15"/>
      <c r="CIS62" s="15"/>
      <c r="CIT62" s="15"/>
      <c r="CIU62" s="15"/>
      <c r="CIV62" s="15"/>
      <c r="CIW62" s="15"/>
      <c r="CIX62" s="15"/>
      <c r="CIY62" s="15"/>
      <c r="CIZ62" s="15"/>
      <c r="CJA62" s="15"/>
      <c r="CJB62" s="15"/>
      <c r="CJC62" s="15"/>
      <c r="CJD62" s="15"/>
      <c r="CJE62" s="15"/>
      <c r="CJF62" s="15"/>
      <c r="CJG62" s="15"/>
      <c r="CJH62" s="15"/>
      <c r="CJI62" s="15"/>
      <c r="CJJ62" s="15"/>
      <c r="CJK62" s="15"/>
      <c r="CJL62" s="15"/>
      <c r="CJM62" s="15"/>
      <c r="CJN62" s="15"/>
      <c r="CJO62" s="15"/>
      <c r="CJP62" s="15"/>
      <c r="CJQ62" s="15"/>
      <c r="CJR62" s="15"/>
      <c r="CJS62" s="15"/>
      <c r="CJT62" s="15"/>
      <c r="CJU62" s="15"/>
      <c r="CJV62" s="15"/>
      <c r="CJW62" s="15"/>
      <c r="CJX62" s="15"/>
      <c r="CJY62" s="15"/>
      <c r="CJZ62" s="15"/>
      <c r="CKA62" s="15"/>
      <c r="CKB62" s="15"/>
      <c r="CKC62" s="15"/>
      <c r="CKD62" s="15"/>
      <c r="CKE62" s="15"/>
      <c r="CKF62" s="15"/>
      <c r="CKG62" s="15"/>
      <c r="CKH62" s="15"/>
      <c r="CKI62" s="15"/>
      <c r="CKJ62" s="15"/>
      <c r="CKK62" s="15"/>
      <c r="CKL62" s="15"/>
      <c r="CKM62" s="15"/>
      <c r="CKN62" s="15"/>
      <c r="CKO62" s="15"/>
      <c r="CKP62" s="15"/>
      <c r="CKQ62" s="15"/>
      <c r="CKR62" s="15"/>
      <c r="CKS62" s="15"/>
      <c r="CKT62" s="15"/>
      <c r="CKU62" s="15"/>
      <c r="CKV62" s="15"/>
      <c r="CKW62" s="15"/>
      <c r="CKX62" s="15"/>
      <c r="CKY62" s="15"/>
      <c r="CKZ62" s="15"/>
      <c r="CLA62" s="15"/>
      <c r="CLB62" s="15"/>
      <c r="CLC62" s="15"/>
      <c r="CLD62" s="15"/>
      <c r="CLE62" s="15"/>
      <c r="CLF62" s="15"/>
      <c r="CLG62" s="15"/>
      <c r="CLH62" s="15"/>
      <c r="CLI62" s="15"/>
      <c r="CLJ62" s="15"/>
      <c r="CLK62" s="15"/>
      <c r="CLL62" s="15"/>
      <c r="CLM62" s="15"/>
      <c r="CLN62" s="15"/>
      <c r="CLO62" s="15"/>
      <c r="CLP62" s="15"/>
      <c r="CLQ62" s="15"/>
      <c r="CLR62" s="15"/>
      <c r="CLS62" s="15"/>
      <c r="CLT62" s="15"/>
      <c r="CLU62" s="15"/>
      <c r="CLV62" s="15"/>
      <c r="CLW62" s="15"/>
      <c r="CLX62" s="15"/>
      <c r="CLY62" s="15"/>
      <c r="CLZ62" s="15"/>
      <c r="CMA62" s="15"/>
      <c r="CMB62" s="15"/>
      <c r="CMC62" s="15"/>
      <c r="CMD62" s="15"/>
      <c r="CME62" s="15"/>
      <c r="CMF62" s="15"/>
      <c r="CMG62" s="15"/>
      <c r="CMH62" s="15"/>
      <c r="CMI62" s="15"/>
      <c r="CMJ62" s="15"/>
      <c r="CMK62" s="15"/>
      <c r="CML62" s="15"/>
      <c r="CMM62" s="15"/>
      <c r="CMN62" s="15"/>
      <c r="CMO62" s="15"/>
      <c r="CMP62" s="15"/>
      <c r="CMQ62" s="15"/>
      <c r="CMR62" s="15"/>
      <c r="CMS62" s="15"/>
      <c r="CMT62" s="15"/>
      <c r="CMU62" s="15"/>
      <c r="CMV62" s="15"/>
      <c r="CMW62" s="15"/>
      <c r="CMX62" s="15"/>
      <c r="CMY62" s="15"/>
      <c r="CMZ62" s="15"/>
      <c r="CNA62" s="15"/>
      <c r="CNB62" s="15"/>
      <c r="CNC62" s="15"/>
      <c r="CND62" s="15"/>
      <c r="CNE62" s="15"/>
      <c r="CNF62" s="15"/>
      <c r="CNG62" s="15"/>
      <c r="CNH62" s="15"/>
      <c r="CNI62" s="15"/>
      <c r="CNJ62" s="15"/>
      <c r="CNK62" s="15"/>
      <c r="CNL62" s="15"/>
      <c r="CNM62" s="15"/>
      <c r="CNN62" s="15"/>
      <c r="CNO62" s="15"/>
      <c r="CNP62" s="15"/>
      <c r="CNQ62" s="15"/>
      <c r="CNR62" s="15"/>
      <c r="CNS62" s="15"/>
      <c r="CNT62" s="15"/>
      <c r="CNU62" s="15"/>
      <c r="CNV62" s="15"/>
      <c r="CNW62" s="15"/>
      <c r="CNX62" s="15"/>
      <c r="CNY62" s="15"/>
      <c r="CNZ62" s="15"/>
      <c r="COA62" s="15"/>
      <c r="COB62" s="15"/>
      <c r="COC62" s="15"/>
      <c r="COD62" s="15"/>
      <c r="COE62" s="15"/>
      <c r="COF62" s="15"/>
      <c r="COG62" s="15"/>
      <c r="COH62" s="15"/>
      <c r="COI62" s="15"/>
      <c r="COJ62" s="15"/>
      <c r="COK62" s="15"/>
      <c r="COL62" s="15"/>
      <c r="COM62" s="15"/>
      <c r="CON62" s="15"/>
      <c r="COO62" s="15"/>
      <c r="COP62" s="15"/>
      <c r="COQ62" s="15"/>
      <c r="COR62" s="15"/>
      <c r="COS62" s="15"/>
      <c r="COT62" s="15"/>
      <c r="COU62" s="15"/>
      <c r="COV62" s="15"/>
      <c r="COW62" s="15"/>
      <c r="COX62" s="15"/>
      <c r="COY62" s="15"/>
      <c r="COZ62" s="15"/>
      <c r="CPA62" s="15"/>
      <c r="CPB62" s="15"/>
      <c r="CPC62" s="15"/>
      <c r="CPD62" s="15"/>
      <c r="CPE62" s="15"/>
      <c r="CPF62" s="15"/>
      <c r="CPG62" s="15"/>
      <c r="CPH62" s="15"/>
      <c r="CPI62" s="15"/>
      <c r="CPJ62" s="15"/>
      <c r="CPK62" s="15"/>
      <c r="CPL62" s="15"/>
      <c r="CPM62" s="15"/>
      <c r="CPN62" s="15"/>
      <c r="CPO62" s="15"/>
      <c r="CPP62" s="15"/>
      <c r="CPQ62" s="15"/>
      <c r="CPR62" s="15"/>
      <c r="CPS62" s="15"/>
      <c r="CPT62" s="15"/>
      <c r="CPU62" s="15"/>
      <c r="CPV62" s="15"/>
      <c r="CPW62" s="15"/>
      <c r="CPX62" s="15"/>
      <c r="CPY62" s="15"/>
      <c r="CPZ62" s="15"/>
      <c r="CQA62" s="15"/>
      <c r="CQB62" s="15"/>
      <c r="CQC62" s="15"/>
      <c r="CQD62" s="15"/>
      <c r="CQE62" s="15"/>
      <c r="CQF62" s="15"/>
      <c r="CQG62" s="15"/>
      <c r="CQH62" s="15"/>
      <c r="CQI62" s="15"/>
      <c r="CQJ62" s="15"/>
      <c r="CQK62" s="15"/>
      <c r="CQL62" s="15"/>
      <c r="CQM62" s="15"/>
      <c r="CQN62" s="15"/>
      <c r="CQO62" s="15"/>
      <c r="CQP62" s="15"/>
      <c r="CQQ62" s="15"/>
      <c r="CQR62" s="15"/>
      <c r="CQS62" s="15"/>
      <c r="CQT62" s="15"/>
      <c r="CQU62" s="15"/>
      <c r="CQV62" s="15"/>
      <c r="CQW62" s="15"/>
      <c r="CQX62" s="15"/>
      <c r="CQY62" s="15"/>
      <c r="CQZ62" s="15"/>
      <c r="CRA62" s="15"/>
      <c r="CRB62" s="15"/>
      <c r="CRC62" s="15"/>
      <c r="CRD62" s="15"/>
      <c r="CRE62" s="15"/>
      <c r="CRF62" s="15"/>
      <c r="CRG62" s="15"/>
      <c r="CRH62" s="15"/>
      <c r="CRI62" s="15"/>
      <c r="CRJ62" s="15"/>
      <c r="CRK62" s="15"/>
      <c r="CRL62" s="15"/>
      <c r="CRM62" s="15"/>
      <c r="CRN62" s="15"/>
      <c r="CRO62" s="15"/>
      <c r="CRP62" s="15"/>
      <c r="CRQ62" s="15"/>
      <c r="CRR62" s="15"/>
      <c r="CRS62" s="15"/>
      <c r="CRT62" s="15"/>
      <c r="CRU62" s="15"/>
      <c r="CRV62" s="15"/>
      <c r="CRW62" s="15"/>
      <c r="CRX62" s="15"/>
      <c r="CRY62" s="15"/>
      <c r="CRZ62" s="15"/>
      <c r="CSA62" s="15"/>
      <c r="CSB62" s="15"/>
      <c r="CSC62" s="15"/>
      <c r="CSD62" s="15"/>
      <c r="CSE62" s="15"/>
      <c r="CSF62" s="15"/>
      <c r="CSG62" s="15"/>
      <c r="CSH62" s="15"/>
      <c r="CSI62" s="15"/>
      <c r="CSJ62" s="15"/>
      <c r="CSK62" s="15"/>
      <c r="CSL62" s="15"/>
      <c r="CSM62" s="15"/>
      <c r="CSN62" s="15"/>
      <c r="CSO62" s="15"/>
      <c r="CSP62" s="15"/>
      <c r="CSQ62" s="15"/>
      <c r="CSR62" s="15"/>
      <c r="CSS62" s="15"/>
      <c r="CST62" s="15"/>
      <c r="CSU62" s="15"/>
      <c r="CSV62" s="15"/>
      <c r="CSW62" s="15"/>
      <c r="CSX62" s="15"/>
      <c r="CSY62" s="15"/>
      <c r="CSZ62" s="15"/>
      <c r="CTA62" s="15"/>
      <c r="CTB62" s="15"/>
      <c r="CTC62" s="15"/>
      <c r="CTD62" s="15"/>
      <c r="CTE62" s="15"/>
      <c r="CTF62" s="15"/>
      <c r="CTG62" s="15"/>
      <c r="CTH62" s="15"/>
      <c r="CTI62" s="15"/>
      <c r="CTJ62" s="15"/>
      <c r="CTK62" s="15"/>
      <c r="CTL62" s="15"/>
      <c r="CTM62" s="15"/>
      <c r="CTN62" s="15"/>
      <c r="CTO62" s="15"/>
      <c r="CTP62" s="15"/>
      <c r="CTQ62" s="15"/>
      <c r="CTR62" s="15"/>
      <c r="CTS62" s="15"/>
      <c r="CTT62" s="15"/>
      <c r="CTU62" s="15"/>
      <c r="CTV62" s="15"/>
      <c r="CTW62" s="15"/>
      <c r="CTX62" s="15"/>
      <c r="CTY62" s="15"/>
      <c r="CTZ62" s="15"/>
      <c r="CUA62" s="15"/>
      <c r="CUB62" s="15"/>
      <c r="CUC62" s="15"/>
      <c r="CUD62" s="15"/>
      <c r="CUE62" s="15"/>
      <c r="CUF62" s="15"/>
      <c r="CUG62" s="15"/>
      <c r="CUH62" s="15"/>
      <c r="CUI62" s="15"/>
      <c r="CUJ62" s="15"/>
      <c r="CUK62" s="15"/>
      <c r="CUL62" s="15"/>
      <c r="CUM62" s="15"/>
      <c r="CUN62" s="15"/>
      <c r="CUO62" s="15"/>
      <c r="CUP62" s="15"/>
      <c r="CUQ62" s="15"/>
      <c r="CUR62" s="15"/>
      <c r="CUS62" s="15"/>
      <c r="CUT62" s="15"/>
      <c r="CUU62" s="15"/>
      <c r="CUV62" s="15"/>
      <c r="CUW62" s="15"/>
      <c r="CUX62" s="15"/>
      <c r="CUY62" s="15"/>
      <c r="CUZ62" s="15"/>
      <c r="CVA62" s="15"/>
      <c r="CVB62" s="15"/>
      <c r="CVC62" s="15"/>
      <c r="CVD62" s="15"/>
      <c r="CVE62" s="15"/>
      <c r="CVF62" s="15"/>
      <c r="CVG62" s="15"/>
      <c r="CVH62" s="15"/>
      <c r="CVI62" s="15"/>
      <c r="CVJ62" s="15"/>
      <c r="CVK62" s="15"/>
      <c r="CVL62" s="15"/>
      <c r="CVM62" s="15"/>
      <c r="CVN62" s="15"/>
      <c r="CVO62" s="15"/>
      <c r="CVP62" s="15"/>
      <c r="CVQ62" s="15"/>
      <c r="CVR62" s="15"/>
      <c r="CVS62" s="15"/>
      <c r="CVT62" s="15"/>
      <c r="CVU62" s="15"/>
      <c r="CVV62" s="15"/>
      <c r="CVW62" s="15"/>
      <c r="CVX62" s="15"/>
      <c r="CVY62" s="15"/>
      <c r="CVZ62" s="15"/>
      <c r="CWA62" s="15"/>
      <c r="CWB62" s="15"/>
      <c r="CWC62" s="15"/>
      <c r="CWD62" s="15"/>
      <c r="CWE62" s="15"/>
      <c r="CWF62" s="15"/>
      <c r="CWG62" s="15"/>
      <c r="CWH62" s="15"/>
      <c r="CWI62" s="15"/>
      <c r="CWJ62" s="15"/>
      <c r="CWK62" s="15"/>
      <c r="CWL62" s="15"/>
      <c r="CWM62" s="15"/>
      <c r="CWN62" s="15"/>
      <c r="CWO62" s="15"/>
      <c r="CWP62" s="15"/>
      <c r="CWQ62" s="15"/>
      <c r="CWR62" s="15"/>
      <c r="CWS62" s="15"/>
      <c r="CWT62" s="15"/>
      <c r="CWU62" s="15"/>
      <c r="CWV62" s="15"/>
      <c r="CWW62" s="15"/>
      <c r="CWX62" s="15"/>
      <c r="CWY62" s="15"/>
      <c r="CWZ62" s="15"/>
      <c r="CXA62" s="15"/>
      <c r="CXB62" s="15"/>
      <c r="CXC62" s="15"/>
      <c r="CXD62" s="15"/>
      <c r="CXE62" s="15"/>
      <c r="CXF62" s="15"/>
      <c r="CXG62" s="15"/>
      <c r="CXH62" s="15"/>
      <c r="CXI62" s="15"/>
      <c r="CXJ62" s="15"/>
      <c r="CXK62" s="15"/>
      <c r="CXL62" s="15"/>
      <c r="CXM62" s="15"/>
      <c r="CXN62" s="15"/>
      <c r="CXO62" s="15"/>
      <c r="CXP62" s="15"/>
      <c r="CXQ62" s="15"/>
      <c r="CXR62" s="15"/>
      <c r="CXS62" s="15"/>
      <c r="CXT62" s="15"/>
      <c r="CXU62" s="15"/>
      <c r="CXV62" s="15"/>
      <c r="CXW62" s="15"/>
      <c r="CXX62" s="15"/>
      <c r="CXY62" s="15"/>
      <c r="CXZ62" s="15"/>
      <c r="CYA62" s="15"/>
      <c r="CYB62" s="15"/>
      <c r="CYC62" s="15"/>
      <c r="CYD62" s="15"/>
      <c r="CYE62" s="15"/>
      <c r="CYF62" s="15"/>
      <c r="CYG62" s="15"/>
      <c r="CYH62" s="15"/>
      <c r="CYI62" s="15"/>
      <c r="CYJ62" s="15"/>
      <c r="CYK62" s="15"/>
      <c r="CYL62" s="15"/>
      <c r="CYM62" s="15"/>
      <c r="CYN62" s="15"/>
      <c r="CYO62" s="15"/>
      <c r="CYP62" s="15"/>
      <c r="CYQ62" s="15"/>
      <c r="CYR62" s="15"/>
      <c r="CYS62" s="15"/>
      <c r="CYT62" s="15"/>
      <c r="CYU62" s="15"/>
      <c r="CYV62" s="15"/>
      <c r="CYW62" s="15"/>
      <c r="CYX62" s="15"/>
      <c r="CYY62" s="15"/>
      <c r="CYZ62" s="15"/>
      <c r="CZA62" s="15"/>
      <c r="CZB62" s="15"/>
      <c r="CZC62" s="15"/>
      <c r="CZD62" s="15"/>
      <c r="CZE62" s="15"/>
      <c r="CZF62" s="15"/>
      <c r="CZG62" s="15"/>
      <c r="CZH62" s="15"/>
      <c r="CZI62" s="15"/>
      <c r="CZJ62" s="15"/>
      <c r="CZK62" s="15"/>
      <c r="CZL62" s="15"/>
      <c r="CZM62" s="15"/>
      <c r="CZN62" s="15"/>
      <c r="CZO62" s="15"/>
      <c r="CZP62" s="15"/>
      <c r="CZQ62" s="15"/>
      <c r="CZR62" s="15"/>
      <c r="CZS62" s="15"/>
      <c r="CZT62" s="15"/>
      <c r="CZU62" s="15"/>
      <c r="CZV62" s="15"/>
      <c r="CZW62" s="15"/>
      <c r="CZX62" s="15"/>
      <c r="CZY62" s="15"/>
      <c r="CZZ62" s="15"/>
      <c r="DAA62" s="15"/>
      <c r="DAB62" s="15"/>
      <c r="DAC62" s="15"/>
      <c r="DAD62" s="15"/>
      <c r="DAE62" s="15"/>
      <c r="DAF62" s="15"/>
      <c r="DAG62" s="15"/>
      <c r="DAH62" s="15"/>
      <c r="DAI62" s="15"/>
      <c r="DAJ62" s="15"/>
      <c r="DAK62" s="15"/>
      <c r="DAL62" s="15"/>
      <c r="DAM62" s="15"/>
      <c r="DAN62" s="15"/>
      <c r="DAO62" s="15"/>
      <c r="DAP62" s="15"/>
      <c r="DAQ62" s="15"/>
      <c r="DAR62" s="15"/>
      <c r="DAS62" s="15"/>
      <c r="DAT62" s="15"/>
      <c r="DAU62" s="15"/>
      <c r="DAV62" s="15"/>
      <c r="DAW62" s="15"/>
      <c r="DAX62" s="15"/>
      <c r="DAY62" s="15"/>
      <c r="DAZ62" s="15"/>
      <c r="DBA62" s="15"/>
      <c r="DBB62" s="15"/>
      <c r="DBC62" s="15"/>
      <c r="DBD62" s="15"/>
      <c r="DBE62" s="15"/>
      <c r="DBF62" s="15"/>
      <c r="DBG62" s="15"/>
      <c r="DBH62" s="15"/>
      <c r="DBI62" s="15"/>
      <c r="DBJ62" s="15"/>
      <c r="DBK62" s="15"/>
      <c r="DBL62" s="15"/>
      <c r="DBM62" s="15"/>
      <c r="DBN62" s="15"/>
      <c r="DBO62" s="15"/>
      <c r="DBP62" s="15"/>
      <c r="DBQ62" s="15"/>
      <c r="DBR62" s="15"/>
      <c r="DBS62" s="15"/>
      <c r="DBT62" s="15"/>
      <c r="DBU62" s="15"/>
      <c r="DBV62" s="15"/>
      <c r="DBW62" s="15"/>
      <c r="DBX62" s="15"/>
      <c r="DBY62" s="15"/>
      <c r="DBZ62" s="15"/>
      <c r="DCA62" s="15"/>
      <c r="DCB62" s="15"/>
      <c r="DCC62" s="15"/>
      <c r="DCD62" s="15"/>
      <c r="DCE62" s="15"/>
      <c r="DCF62" s="15"/>
      <c r="DCG62" s="15"/>
      <c r="DCH62" s="15"/>
      <c r="DCI62" s="15"/>
      <c r="DCJ62" s="15"/>
      <c r="DCK62" s="15"/>
      <c r="DCL62" s="15"/>
      <c r="DCM62" s="15"/>
      <c r="DCN62" s="15"/>
      <c r="DCO62" s="15"/>
      <c r="DCP62" s="15"/>
      <c r="DCQ62" s="15"/>
      <c r="DCR62" s="15"/>
      <c r="DCS62" s="15"/>
      <c r="DCT62" s="15"/>
      <c r="DCU62" s="15"/>
      <c r="DCV62" s="15"/>
      <c r="DCW62" s="15"/>
      <c r="DCX62" s="15"/>
      <c r="DCY62" s="15"/>
      <c r="DCZ62" s="15"/>
      <c r="DDA62" s="15"/>
      <c r="DDB62" s="15"/>
      <c r="DDC62" s="15"/>
      <c r="DDD62" s="15"/>
      <c r="DDE62" s="15"/>
      <c r="DDF62" s="15"/>
      <c r="DDG62" s="15"/>
      <c r="DDH62" s="15"/>
      <c r="DDI62" s="15"/>
      <c r="DDJ62" s="15"/>
      <c r="DDK62" s="15"/>
      <c r="DDL62" s="15"/>
      <c r="DDM62" s="15"/>
      <c r="DDN62" s="15"/>
      <c r="DDO62" s="15"/>
      <c r="DDP62" s="15"/>
      <c r="DDQ62" s="15"/>
      <c r="DDR62" s="15"/>
      <c r="DDS62" s="15"/>
      <c r="DDT62" s="15"/>
      <c r="DDU62" s="15"/>
      <c r="DDV62" s="15"/>
      <c r="DDW62" s="15"/>
      <c r="DDX62" s="15"/>
      <c r="DDY62" s="15"/>
      <c r="DDZ62" s="15"/>
      <c r="DEA62" s="15"/>
      <c r="DEB62" s="15"/>
      <c r="DEC62" s="15"/>
      <c r="DED62" s="15"/>
      <c r="DEE62" s="15"/>
      <c r="DEF62" s="15"/>
      <c r="DEG62" s="15"/>
      <c r="DEH62" s="15"/>
      <c r="DEI62" s="15"/>
      <c r="DEJ62" s="15"/>
      <c r="DEK62" s="15"/>
      <c r="DEL62" s="15"/>
      <c r="DEM62" s="15"/>
      <c r="DEN62" s="15"/>
      <c r="DEO62" s="15"/>
      <c r="DEP62" s="15"/>
      <c r="DEQ62" s="15"/>
      <c r="DER62" s="15"/>
      <c r="DES62" s="15"/>
      <c r="DET62" s="15"/>
      <c r="DEU62" s="15"/>
      <c r="DEV62" s="15"/>
      <c r="DEW62" s="15"/>
      <c r="DEX62" s="15"/>
      <c r="DEY62" s="15"/>
      <c r="DEZ62" s="15"/>
      <c r="DFA62" s="15"/>
      <c r="DFB62" s="15"/>
      <c r="DFC62" s="15"/>
      <c r="DFD62" s="15"/>
      <c r="DFE62" s="15"/>
      <c r="DFF62" s="15"/>
      <c r="DFG62" s="15"/>
      <c r="DFH62" s="15"/>
      <c r="DFI62" s="15"/>
      <c r="DFJ62" s="15"/>
      <c r="DFK62" s="15"/>
      <c r="DFL62" s="15"/>
      <c r="DFM62" s="15"/>
      <c r="DFN62" s="15"/>
      <c r="DFO62" s="15"/>
      <c r="DFP62" s="15"/>
      <c r="DFQ62" s="15"/>
      <c r="DFR62" s="15"/>
      <c r="DFS62" s="15"/>
      <c r="DFT62" s="15"/>
      <c r="DFU62" s="15"/>
      <c r="DFV62" s="15"/>
      <c r="DFW62" s="15"/>
      <c r="DFX62" s="15"/>
      <c r="DFY62" s="15"/>
      <c r="DFZ62" s="15"/>
      <c r="DGA62" s="15"/>
      <c r="DGB62" s="15"/>
      <c r="DGC62" s="15"/>
      <c r="DGD62" s="15"/>
      <c r="DGE62" s="15"/>
      <c r="DGF62" s="15"/>
      <c r="DGG62" s="15"/>
      <c r="DGH62" s="15"/>
      <c r="DGI62" s="15"/>
      <c r="DGJ62" s="15"/>
      <c r="DGK62" s="15"/>
      <c r="DGL62" s="15"/>
      <c r="DGM62" s="15"/>
      <c r="DGN62" s="15"/>
      <c r="DGO62" s="15"/>
      <c r="DGP62" s="15"/>
      <c r="DGQ62" s="15"/>
      <c r="DGR62" s="15"/>
      <c r="DGS62" s="15"/>
      <c r="DGT62" s="15"/>
      <c r="DGU62" s="15"/>
      <c r="DGV62" s="15"/>
      <c r="DGW62" s="15"/>
      <c r="DGX62" s="15"/>
      <c r="DGY62" s="15"/>
      <c r="DGZ62" s="15"/>
      <c r="DHA62" s="15"/>
      <c r="DHB62" s="15"/>
      <c r="DHC62" s="15"/>
      <c r="DHD62" s="15"/>
      <c r="DHE62" s="15"/>
      <c r="DHF62" s="15"/>
      <c r="DHG62" s="15"/>
      <c r="DHH62" s="15"/>
      <c r="DHI62" s="15"/>
      <c r="DHJ62" s="15"/>
      <c r="DHK62" s="15"/>
      <c r="DHL62" s="15"/>
      <c r="DHM62" s="15"/>
      <c r="DHN62" s="15"/>
      <c r="DHO62" s="15"/>
      <c r="DHP62" s="15"/>
      <c r="DHQ62" s="15"/>
      <c r="DHR62" s="15"/>
      <c r="DHS62" s="15"/>
      <c r="DHT62" s="15"/>
      <c r="DHU62" s="15"/>
      <c r="DHV62" s="15"/>
      <c r="DHW62" s="15"/>
      <c r="DHX62" s="15"/>
      <c r="DHY62" s="15"/>
      <c r="DHZ62" s="15"/>
      <c r="DIA62" s="15"/>
      <c r="DIB62" s="15"/>
      <c r="DIC62" s="15"/>
      <c r="DID62" s="15"/>
      <c r="DIE62" s="15"/>
      <c r="DIF62" s="15"/>
      <c r="DIG62" s="15"/>
      <c r="DIH62" s="15"/>
      <c r="DII62" s="15"/>
      <c r="DIJ62" s="15"/>
      <c r="DIK62" s="15"/>
      <c r="DIL62" s="15"/>
      <c r="DIM62" s="15"/>
      <c r="DIN62" s="15"/>
      <c r="DIO62" s="15"/>
      <c r="DIP62" s="15"/>
      <c r="DIQ62" s="15"/>
      <c r="DIR62" s="15"/>
      <c r="DIS62" s="15"/>
      <c r="DIT62" s="15"/>
      <c r="DIU62" s="15"/>
      <c r="DIV62" s="15"/>
      <c r="DIW62" s="15"/>
      <c r="DIX62" s="15"/>
      <c r="DIY62" s="15"/>
      <c r="DIZ62" s="15"/>
      <c r="DJA62" s="15"/>
      <c r="DJB62" s="15"/>
      <c r="DJC62" s="15"/>
      <c r="DJD62" s="15"/>
      <c r="DJE62" s="15"/>
      <c r="DJF62" s="15"/>
      <c r="DJG62" s="15"/>
      <c r="DJH62" s="15"/>
      <c r="DJI62" s="15"/>
      <c r="DJJ62" s="15"/>
      <c r="DJK62" s="15"/>
      <c r="DJL62" s="15"/>
      <c r="DJM62" s="15"/>
      <c r="DJN62" s="15"/>
      <c r="DJO62" s="15"/>
      <c r="DJP62" s="15"/>
      <c r="DJQ62" s="15"/>
      <c r="DJR62" s="15"/>
      <c r="DJS62" s="15"/>
      <c r="DJT62" s="15"/>
      <c r="DJU62" s="15"/>
      <c r="DJV62" s="15"/>
      <c r="DJW62" s="15"/>
      <c r="DJX62" s="15"/>
      <c r="DJY62" s="15"/>
      <c r="DJZ62" s="15"/>
      <c r="DKA62" s="15"/>
      <c r="DKB62" s="15"/>
      <c r="DKC62" s="15"/>
      <c r="DKD62" s="15"/>
      <c r="DKE62" s="15"/>
      <c r="DKF62" s="15"/>
      <c r="DKG62" s="15"/>
      <c r="DKH62" s="15"/>
      <c r="DKI62" s="15"/>
      <c r="DKJ62" s="15"/>
      <c r="DKK62" s="15"/>
      <c r="DKL62" s="15"/>
      <c r="DKM62" s="15"/>
      <c r="DKN62" s="15"/>
      <c r="DKO62" s="15"/>
      <c r="DKP62" s="15"/>
      <c r="DKQ62" s="15"/>
      <c r="DKR62" s="15"/>
      <c r="DKS62" s="15"/>
      <c r="DKT62" s="15"/>
      <c r="DKU62" s="15"/>
      <c r="DKV62" s="15"/>
      <c r="DKW62" s="15"/>
      <c r="DKX62" s="15"/>
      <c r="DKY62" s="15"/>
      <c r="DKZ62" s="15"/>
      <c r="DLA62" s="15"/>
      <c r="DLB62" s="15"/>
      <c r="DLC62" s="15"/>
      <c r="DLD62" s="15"/>
      <c r="DLE62" s="15"/>
      <c r="DLF62" s="15"/>
      <c r="DLG62" s="15"/>
      <c r="DLH62" s="15"/>
      <c r="DLI62" s="15"/>
      <c r="DLJ62" s="15"/>
      <c r="DLK62" s="15"/>
      <c r="DLL62" s="15"/>
      <c r="DLM62" s="15"/>
      <c r="DLN62" s="15"/>
      <c r="DLO62" s="15"/>
      <c r="DLP62" s="15"/>
      <c r="DLQ62" s="15"/>
      <c r="DLR62" s="15"/>
      <c r="DLS62" s="15"/>
      <c r="DLT62" s="15"/>
      <c r="DLU62" s="15"/>
      <c r="DLV62" s="15"/>
      <c r="DLW62" s="15"/>
      <c r="DLX62" s="15"/>
      <c r="DLY62" s="15"/>
      <c r="DLZ62" s="15"/>
      <c r="DMA62" s="15"/>
      <c r="DMB62" s="15"/>
      <c r="DMC62" s="15"/>
      <c r="DMD62" s="15"/>
      <c r="DME62" s="15"/>
      <c r="DMF62" s="15"/>
      <c r="DMG62" s="15"/>
      <c r="DMH62" s="15"/>
      <c r="DMI62" s="15"/>
      <c r="DMJ62" s="15"/>
      <c r="DMK62" s="15"/>
      <c r="DML62" s="15"/>
      <c r="DMM62" s="15"/>
      <c r="DMN62" s="15"/>
      <c r="DMO62" s="15"/>
      <c r="DMP62" s="15"/>
      <c r="DMQ62" s="15"/>
      <c r="DMR62" s="15"/>
      <c r="DMS62" s="15"/>
      <c r="DMT62" s="15"/>
      <c r="DMU62" s="15"/>
      <c r="DMV62" s="15"/>
      <c r="DMW62" s="15"/>
      <c r="DMX62" s="15"/>
      <c r="DMY62" s="15"/>
      <c r="DMZ62" s="15"/>
      <c r="DNA62" s="15"/>
      <c r="DNB62" s="15"/>
      <c r="DNC62" s="15"/>
      <c r="DND62" s="15"/>
      <c r="DNE62" s="15"/>
      <c r="DNF62" s="15"/>
      <c r="DNG62" s="15"/>
      <c r="DNH62" s="15"/>
      <c r="DNI62" s="15"/>
      <c r="DNJ62" s="15"/>
      <c r="DNK62" s="15"/>
      <c r="DNL62" s="15"/>
      <c r="DNM62" s="15"/>
      <c r="DNN62" s="15"/>
      <c r="DNO62" s="15"/>
      <c r="DNP62" s="15"/>
      <c r="DNQ62" s="15"/>
      <c r="DNR62" s="15"/>
      <c r="DNS62" s="15"/>
      <c r="DNT62" s="15"/>
      <c r="DNU62" s="15"/>
      <c r="DNV62" s="15"/>
      <c r="DNW62" s="15"/>
      <c r="DNX62" s="15"/>
      <c r="DNY62" s="15"/>
      <c r="DNZ62" s="15"/>
      <c r="DOA62" s="15"/>
      <c r="DOB62" s="15"/>
      <c r="DOC62" s="15"/>
      <c r="DOD62" s="15"/>
      <c r="DOE62" s="15"/>
      <c r="DOF62" s="15"/>
      <c r="DOG62" s="15"/>
      <c r="DOH62" s="15"/>
      <c r="DOI62" s="15"/>
      <c r="DOJ62" s="15"/>
      <c r="DOK62" s="15"/>
      <c r="DOL62" s="15"/>
      <c r="DOM62" s="15"/>
      <c r="DON62" s="15"/>
      <c r="DOO62" s="15"/>
      <c r="DOP62" s="15"/>
      <c r="DOQ62" s="15"/>
      <c r="DOR62" s="15"/>
      <c r="DOS62" s="15"/>
      <c r="DOT62" s="15"/>
      <c r="DOU62" s="15"/>
      <c r="DOV62" s="15"/>
      <c r="DOW62" s="15"/>
      <c r="DOX62" s="15"/>
      <c r="DOY62" s="15"/>
      <c r="DOZ62" s="15"/>
      <c r="DPA62" s="15"/>
      <c r="DPB62" s="15"/>
      <c r="DPC62" s="15"/>
      <c r="DPD62" s="15"/>
      <c r="DPE62" s="15"/>
      <c r="DPF62" s="15"/>
      <c r="DPG62" s="15"/>
      <c r="DPH62" s="15"/>
      <c r="DPI62" s="15"/>
      <c r="DPJ62" s="15"/>
      <c r="DPK62" s="15"/>
      <c r="DPL62" s="15"/>
      <c r="DPM62" s="15"/>
      <c r="DPN62" s="15"/>
      <c r="DPO62" s="15"/>
      <c r="DPP62" s="15"/>
      <c r="DPQ62" s="15"/>
      <c r="DPR62" s="15"/>
      <c r="DPS62" s="15"/>
      <c r="DPT62" s="15"/>
      <c r="DPU62" s="15"/>
      <c r="DPV62" s="15"/>
      <c r="DPW62" s="15"/>
      <c r="DPX62" s="15"/>
      <c r="DPY62" s="15"/>
      <c r="DPZ62" s="15"/>
      <c r="DQA62" s="15"/>
      <c r="DQB62" s="15"/>
      <c r="DQC62" s="15"/>
      <c r="DQD62" s="15"/>
      <c r="DQE62" s="15"/>
      <c r="DQF62" s="15"/>
      <c r="DQG62" s="15"/>
      <c r="DQH62" s="15"/>
      <c r="DQI62" s="15"/>
      <c r="DQJ62" s="15"/>
      <c r="DQK62" s="15"/>
      <c r="DQL62" s="15"/>
      <c r="DQM62" s="15"/>
      <c r="DQN62" s="15"/>
      <c r="DQO62" s="15"/>
      <c r="DQP62" s="15"/>
      <c r="DQQ62" s="15"/>
      <c r="DQR62" s="15"/>
      <c r="DQS62" s="15"/>
      <c r="DQT62" s="15"/>
      <c r="DQU62" s="15"/>
      <c r="DQV62" s="15"/>
      <c r="DQW62" s="15"/>
      <c r="DQX62" s="15"/>
      <c r="DQY62" s="15"/>
      <c r="DQZ62" s="15"/>
      <c r="DRA62" s="15"/>
      <c r="DRB62" s="15"/>
      <c r="DRC62" s="15"/>
      <c r="DRD62" s="15"/>
      <c r="DRE62" s="15"/>
      <c r="DRF62" s="15"/>
      <c r="DRG62" s="15"/>
      <c r="DRH62" s="15"/>
      <c r="DRI62" s="15"/>
      <c r="DRJ62" s="15"/>
      <c r="DRK62" s="15"/>
      <c r="DRL62" s="15"/>
      <c r="DRM62" s="15"/>
      <c r="DRN62" s="15"/>
      <c r="DRO62" s="15"/>
      <c r="DRP62" s="15"/>
      <c r="DRQ62" s="15"/>
      <c r="DRR62" s="15"/>
      <c r="DRS62" s="15"/>
      <c r="DRT62" s="15"/>
      <c r="DRU62" s="15"/>
      <c r="DRV62" s="15"/>
      <c r="DRW62" s="15"/>
      <c r="DRX62" s="15"/>
      <c r="DRY62" s="15"/>
      <c r="DRZ62" s="15"/>
      <c r="DSA62" s="15"/>
      <c r="DSB62" s="15"/>
      <c r="DSC62" s="15"/>
      <c r="DSD62" s="15"/>
      <c r="DSE62" s="15"/>
      <c r="DSF62" s="15"/>
      <c r="DSG62" s="15"/>
      <c r="DSH62" s="15"/>
      <c r="DSI62" s="15"/>
      <c r="DSJ62" s="15"/>
      <c r="DSK62" s="15"/>
      <c r="DSL62" s="15"/>
      <c r="DSM62" s="15"/>
      <c r="DSN62" s="15"/>
      <c r="DSO62" s="15"/>
      <c r="DSP62" s="15"/>
      <c r="DSQ62" s="15"/>
      <c r="DSR62" s="15"/>
      <c r="DSS62" s="15"/>
      <c r="DST62" s="15"/>
      <c r="DSU62" s="15"/>
      <c r="DSV62" s="15"/>
      <c r="DSW62" s="15"/>
      <c r="DSX62" s="15"/>
      <c r="DSY62" s="15"/>
      <c r="DSZ62" s="15"/>
      <c r="DTA62" s="15"/>
      <c r="DTB62" s="15"/>
      <c r="DTC62" s="15"/>
      <c r="DTD62" s="15"/>
      <c r="DTE62" s="15"/>
      <c r="DTF62" s="15"/>
      <c r="DTG62" s="15"/>
      <c r="DTH62" s="15"/>
      <c r="DTI62" s="15"/>
      <c r="DTJ62" s="15"/>
      <c r="DTK62" s="15"/>
      <c r="DTL62" s="15"/>
      <c r="DTM62" s="15"/>
      <c r="DTN62" s="15"/>
      <c r="DTO62" s="15"/>
      <c r="DTP62" s="15"/>
      <c r="DTQ62" s="15"/>
      <c r="DTR62" s="15"/>
      <c r="DTS62" s="15"/>
      <c r="DTT62" s="15"/>
      <c r="DTU62" s="15"/>
      <c r="DTV62" s="15"/>
      <c r="DTW62" s="15"/>
      <c r="DTX62" s="15"/>
      <c r="DTY62" s="15"/>
      <c r="DTZ62" s="15"/>
      <c r="DUA62" s="15"/>
      <c r="DUB62" s="15"/>
      <c r="DUC62" s="15"/>
      <c r="DUD62" s="15"/>
      <c r="DUE62" s="15"/>
      <c r="DUF62" s="15"/>
      <c r="DUG62" s="15"/>
      <c r="DUH62" s="15"/>
      <c r="DUI62" s="15"/>
      <c r="DUJ62" s="15"/>
      <c r="DUK62" s="15"/>
      <c r="DUL62" s="15"/>
      <c r="DUM62" s="15"/>
      <c r="DUN62" s="15"/>
      <c r="DUO62" s="15"/>
      <c r="DUP62" s="15"/>
      <c r="DUQ62" s="15"/>
      <c r="DUR62" s="15"/>
      <c r="DUS62" s="15"/>
      <c r="DUT62" s="15"/>
      <c r="DUU62" s="15"/>
      <c r="DUV62" s="15"/>
      <c r="DUW62" s="15"/>
      <c r="DUX62" s="15"/>
      <c r="DUY62" s="15"/>
      <c r="DUZ62" s="15"/>
      <c r="DVA62" s="15"/>
      <c r="DVB62" s="15"/>
      <c r="DVC62" s="15"/>
      <c r="DVD62" s="15"/>
      <c r="DVE62" s="15"/>
      <c r="DVF62" s="15"/>
      <c r="DVG62" s="15"/>
      <c r="DVH62" s="15"/>
      <c r="DVI62" s="15"/>
      <c r="DVJ62" s="15"/>
      <c r="DVK62" s="15"/>
      <c r="DVL62" s="15"/>
      <c r="DVM62" s="15"/>
      <c r="DVN62" s="15"/>
      <c r="DVO62" s="15"/>
      <c r="DVP62" s="15"/>
      <c r="DVQ62" s="15"/>
      <c r="DVR62" s="15"/>
      <c r="DVS62" s="15"/>
      <c r="DVT62" s="15"/>
      <c r="DVU62" s="15"/>
      <c r="DVV62" s="15"/>
      <c r="DVW62" s="15"/>
      <c r="DVX62" s="15"/>
      <c r="DVY62" s="15"/>
      <c r="DVZ62" s="15"/>
      <c r="DWA62" s="15"/>
      <c r="DWB62" s="15"/>
      <c r="DWC62" s="15"/>
      <c r="DWD62" s="15"/>
      <c r="DWE62" s="15"/>
      <c r="DWF62" s="15"/>
      <c r="DWG62" s="15"/>
      <c r="DWH62" s="15"/>
      <c r="DWI62" s="15"/>
      <c r="DWJ62" s="15"/>
      <c r="DWK62" s="15"/>
      <c r="DWL62" s="15"/>
      <c r="DWM62" s="15"/>
      <c r="DWN62" s="15"/>
      <c r="DWO62" s="15"/>
      <c r="DWP62" s="15"/>
      <c r="DWQ62" s="15"/>
      <c r="DWR62" s="15"/>
      <c r="DWS62" s="15"/>
      <c r="DWT62" s="15"/>
      <c r="DWU62" s="15"/>
      <c r="DWV62" s="15"/>
      <c r="DWW62" s="15"/>
      <c r="DWX62" s="15"/>
      <c r="DWY62" s="15"/>
      <c r="DWZ62" s="15"/>
      <c r="DXA62" s="15"/>
      <c r="DXB62" s="15"/>
      <c r="DXC62" s="15"/>
      <c r="DXD62" s="15"/>
      <c r="DXE62" s="15"/>
      <c r="DXF62" s="15"/>
      <c r="DXG62" s="15"/>
      <c r="DXH62" s="15"/>
      <c r="DXI62" s="15"/>
      <c r="DXJ62" s="15"/>
      <c r="DXK62" s="15"/>
      <c r="DXL62" s="15"/>
      <c r="DXM62" s="15"/>
      <c r="DXN62" s="15"/>
      <c r="DXO62" s="15"/>
      <c r="DXP62" s="15"/>
      <c r="DXQ62" s="15"/>
      <c r="DXR62" s="15"/>
      <c r="DXS62" s="15"/>
      <c r="DXT62" s="15"/>
      <c r="DXU62" s="15"/>
      <c r="DXV62" s="15"/>
      <c r="DXW62" s="15"/>
      <c r="DXX62" s="15"/>
      <c r="DXY62" s="15"/>
      <c r="DXZ62" s="15"/>
      <c r="DYA62" s="15"/>
      <c r="DYB62" s="15"/>
      <c r="DYC62" s="15"/>
      <c r="DYD62" s="15"/>
      <c r="DYE62" s="15"/>
      <c r="DYF62" s="15"/>
      <c r="DYG62" s="15"/>
      <c r="DYH62" s="15"/>
      <c r="DYI62" s="15"/>
      <c r="DYJ62" s="15"/>
      <c r="DYK62" s="15"/>
      <c r="DYL62" s="15"/>
      <c r="DYM62" s="15"/>
      <c r="DYN62" s="15"/>
      <c r="DYO62" s="15"/>
      <c r="DYP62" s="15"/>
      <c r="DYQ62" s="15"/>
      <c r="DYR62" s="15"/>
      <c r="DYS62" s="15"/>
      <c r="DYT62" s="15"/>
      <c r="DYU62" s="15"/>
      <c r="DYV62" s="15"/>
      <c r="DYW62" s="15"/>
      <c r="DYX62" s="15"/>
      <c r="DYY62" s="15"/>
      <c r="DYZ62" s="15"/>
      <c r="DZA62" s="15"/>
      <c r="DZB62" s="15"/>
      <c r="DZC62" s="15"/>
      <c r="DZD62" s="15"/>
      <c r="DZE62" s="15"/>
      <c r="DZF62" s="15"/>
      <c r="DZG62" s="15"/>
      <c r="DZH62" s="15"/>
      <c r="DZI62" s="15"/>
      <c r="DZJ62" s="15"/>
      <c r="DZK62" s="15"/>
      <c r="DZL62" s="15"/>
      <c r="DZM62" s="15"/>
      <c r="DZN62" s="15"/>
      <c r="DZO62" s="15"/>
      <c r="DZP62" s="15"/>
      <c r="DZQ62" s="15"/>
      <c r="DZR62" s="15"/>
      <c r="DZS62" s="15"/>
      <c r="DZT62" s="15"/>
      <c r="DZU62" s="15"/>
      <c r="DZV62" s="15"/>
      <c r="DZW62" s="15"/>
      <c r="DZX62" s="15"/>
      <c r="DZY62" s="15"/>
      <c r="DZZ62" s="15"/>
      <c r="EAA62" s="15"/>
      <c r="EAB62" s="15"/>
      <c r="EAC62" s="15"/>
      <c r="EAD62" s="15"/>
      <c r="EAE62" s="15"/>
      <c r="EAF62" s="15"/>
      <c r="EAG62" s="15"/>
      <c r="EAH62" s="15"/>
      <c r="EAI62" s="15"/>
      <c r="EAJ62" s="15"/>
      <c r="EAK62" s="15"/>
      <c r="EAL62" s="15"/>
      <c r="EAM62" s="15"/>
      <c r="EAN62" s="15"/>
      <c r="EAO62" s="15"/>
      <c r="EAP62" s="15"/>
      <c r="EAQ62" s="15"/>
      <c r="EAR62" s="15"/>
      <c r="EAS62" s="15"/>
      <c r="EAT62" s="15"/>
      <c r="EAU62" s="15"/>
      <c r="EAV62" s="15"/>
      <c r="EAW62" s="15"/>
      <c r="EAX62" s="15"/>
      <c r="EAY62" s="15"/>
      <c r="EAZ62" s="15"/>
      <c r="EBA62" s="15"/>
      <c r="EBB62" s="15"/>
      <c r="EBC62" s="15"/>
      <c r="EBD62" s="15"/>
      <c r="EBE62" s="15"/>
      <c r="EBF62" s="15"/>
      <c r="EBG62" s="15"/>
      <c r="EBH62" s="15"/>
      <c r="EBI62" s="15"/>
      <c r="EBJ62" s="15"/>
      <c r="EBK62" s="15"/>
      <c r="EBL62" s="15"/>
      <c r="EBM62" s="15"/>
      <c r="EBN62" s="15"/>
      <c r="EBO62" s="15"/>
      <c r="EBP62" s="15"/>
      <c r="EBQ62" s="15"/>
      <c r="EBR62" s="15"/>
      <c r="EBS62" s="15"/>
      <c r="EBT62" s="15"/>
      <c r="EBU62" s="15"/>
      <c r="EBV62" s="15"/>
      <c r="EBW62" s="15"/>
      <c r="EBX62" s="15"/>
      <c r="EBY62" s="15"/>
      <c r="EBZ62" s="15"/>
      <c r="ECA62" s="15"/>
      <c r="ECB62" s="15"/>
      <c r="ECC62" s="15"/>
      <c r="ECD62" s="15"/>
      <c r="ECE62" s="15"/>
      <c r="ECF62" s="15"/>
      <c r="ECG62" s="15"/>
      <c r="ECH62" s="15"/>
      <c r="ECI62" s="15"/>
      <c r="ECJ62" s="15"/>
      <c r="ECK62" s="15"/>
      <c r="ECL62" s="15"/>
      <c r="ECM62" s="15"/>
      <c r="ECN62" s="15"/>
      <c r="ECO62" s="15"/>
      <c r="ECP62" s="15"/>
      <c r="ECQ62" s="15"/>
      <c r="ECR62" s="15"/>
      <c r="ECS62" s="15"/>
      <c r="ECT62" s="15"/>
      <c r="ECU62" s="15"/>
      <c r="ECV62" s="15"/>
      <c r="ECW62" s="15"/>
      <c r="ECX62" s="15"/>
      <c r="ECY62" s="15"/>
      <c r="ECZ62" s="15"/>
      <c r="EDA62" s="15"/>
      <c r="EDB62" s="15"/>
      <c r="EDC62" s="15"/>
      <c r="EDD62" s="15"/>
      <c r="EDE62" s="15"/>
      <c r="EDF62" s="15"/>
      <c r="EDG62" s="15"/>
      <c r="EDH62" s="15"/>
      <c r="EDI62" s="15"/>
      <c r="EDJ62" s="15"/>
      <c r="EDK62" s="15"/>
      <c r="EDL62" s="15"/>
      <c r="EDM62" s="15"/>
      <c r="EDN62" s="15"/>
      <c r="EDO62" s="15"/>
      <c r="EDP62" s="15"/>
      <c r="EDQ62" s="15"/>
      <c r="EDR62" s="15"/>
      <c r="EDS62" s="15"/>
      <c r="EDT62" s="15"/>
      <c r="EDU62" s="15"/>
      <c r="EDV62" s="15"/>
      <c r="EDW62" s="15"/>
      <c r="EDX62" s="15"/>
      <c r="EDY62" s="15"/>
      <c r="EDZ62" s="15"/>
      <c r="EEA62" s="15"/>
      <c r="EEB62" s="15"/>
      <c r="EEC62" s="15"/>
      <c r="EED62" s="15"/>
      <c r="EEE62" s="15"/>
      <c r="EEF62" s="15"/>
      <c r="EEG62" s="15"/>
      <c r="EEH62" s="15"/>
      <c r="EEI62" s="15"/>
      <c r="EEJ62" s="15"/>
      <c r="EEK62" s="15"/>
      <c r="EEL62" s="15"/>
      <c r="EEM62" s="15"/>
      <c r="EEN62" s="15"/>
      <c r="EEO62" s="15"/>
      <c r="EEP62" s="15"/>
      <c r="EEQ62" s="15"/>
      <c r="EER62" s="15"/>
      <c r="EES62" s="15"/>
      <c r="EET62" s="15"/>
      <c r="EEU62" s="15"/>
      <c r="EEV62" s="15"/>
      <c r="EEW62" s="15"/>
      <c r="EEX62" s="15"/>
      <c r="EEY62" s="15"/>
      <c r="EEZ62" s="15"/>
      <c r="EFA62" s="15"/>
      <c r="EFB62" s="15"/>
      <c r="EFC62" s="15"/>
      <c r="EFD62" s="15"/>
      <c r="EFE62" s="15"/>
      <c r="EFF62" s="15"/>
      <c r="EFG62" s="15"/>
      <c r="EFH62" s="15"/>
      <c r="EFI62" s="15"/>
      <c r="EFJ62" s="15"/>
      <c r="EFK62" s="15"/>
      <c r="EFL62" s="15"/>
      <c r="EFM62" s="15"/>
      <c r="EFN62" s="15"/>
      <c r="EFO62" s="15"/>
      <c r="EFP62" s="15"/>
      <c r="EFQ62" s="15"/>
      <c r="EFR62" s="15"/>
      <c r="EFS62" s="15"/>
      <c r="EFT62" s="15"/>
      <c r="EFU62" s="15"/>
      <c r="EFV62" s="15"/>
      <c r="EFW62" s="15"/>
      <c r="EFX62" s="15"/>
      <c r="EFY62" s="15"/>
      <c r="EFZ62" s="15"/>
      <c r="EGA62" s="15"/>
      <c r="EGB62" s="15"/>
      <c r="EGC62" s="15"/>
      <c r="EGD62" s="15"/>
      <c r="EGE62" s="15"/>
      <c r="EGF62" s="15"/>
      <c r="EGG62" s="15"/>
      <c r="EGH62" s="15"/>
      <c r="EGI62" s="15"/>
      <c r="EGJ62" s="15"/>
      <c r="EGK62" s="15"/>
      <c r="EGL62" s="15"/>
      <c r="EGM62" s="15"/>
      <c r="EGN62" s="15"/>
      <c r="EGO62" s="15"/>
      <c r="EGP62" s="15"/>
      <c r="EGQ62" s="15"/>
      <c r="EGR62" s="15"/>
      <c r="EGS62" s="15"/>
      <c r="EGT62" s="15"/>
      <c r="EGU62" s="15"/>
      <c r="EGV62" s="15"/>
      <c r="EGW62" s="15"/>
      <c r="EGX62" s="15"/>
      <c r="EGY62" s="15"/>
      <c r="EGZ62" s="15"/>
      <c r="EHA62" s="15"/>
      <c r="EHB62" s="15"/>
      <c r="EHC62" s="15"/>
      <c r="EHD62" s="15"/>
      <c r="EHE62" s="15"/>
      <c r="EHF62" s="15"/>
      <c r="EHG62" s="15"/>
      <c r="EHH62" s="15"/>
      <c r="EHI62" s="15"/>
      <c r="EHJ62" s="15"/>
      <c r="EHK62" s="15"/>
      <c r="EHL62" s="15"/>
      <c r="EHM62" s="15"/>
      <c r="EHN62" s="15"/>
      <c r="EHO62" s="15"/>
      <c r="EHP62" s="15"/>
      <c r="EHQ62" s="15"/>
      <c r="EHR62" s="15"/>
      <c r="EHS62" s="15"/>
      <c r="EHT62" s="15"/>
      <c r="EHU62" s="15"/>
      <c r="EHV62" s="15"/>
      <c r="EHW62" s="15"/>
      <c r="EHX62" s="15"/>
      <c r="EHY62" s="15"/>
      <c r="EHZ62" s="15"/>
      <c r="EIA62" s="15"/>
      <c r="EIB62" s="15"/>
      <c r="EIC62" s="15"/>
      <c r="EID62" s="15"/>
      <c r="EIE62" s="15"/>
      <c r="EIF62" s="15"/>
      <c r="EIG62" s="15"/>
      <c r="EIH62" s="15"/>
      <c r="EII62" s="15"/>
      <c r="EIJ62" s="15"/>
      <c r="EIK62" s="15"/>
      <c r="EIL62" s="15"/>
      <c r="EIM62" s="15"/>
      <c r="EIN62" s="15"/>
      <c r="EIO62" s="15"/>
      <c r="EIP62" s="15"/>
      <c r="EIQ62" s="15"/>
      <c r="EIR62" s="15"/>
      <c r="EIS62" s="15"/>
      <c r="EIT62" s="15"/>
      <c r="EIU62" s="15"/>
      <c r="EIV62" s="15"/>
      <c r="EIW62" s="15"/>
      <c r="EIX62" s="15"/>
      <c r="EIY62" s="15"/>
      <c r="EIZ62" s="15"/>
      <c r="EJA62" s="15"/>
      <c r="EJB62" s="15"/>
      <c r="EJC62" s="15"/>
      <c r="EJD62" s="15"/>
      <c r="EJE62" s="15"/>
      <c r="EJF62" s="15"/>
      <c r="EJG62" s="15"/>
      <c r="EJH62" s="15"/>
      <c r="EJI62" s="15"/>
      <c r="EJJ62" s="15"/>
      <c r="EJK62" s="15"/>
      <c r="EJL62" s="15"/>
      <c r="EJM62" s="15"/>
      <c r="EJN62" s="15"/>
      <c r="EJO62" s="15"/>
      <c r="EJP62" s="15"/>
      <c r="EJQ62" s="15"/>
      <c r="EJR62" s="15"/>
      <c r="EJS62" s="15"/>
      <c r="EJT62" s="15"/>
      <c r="EJU62" s="15"/>
      <c r="EJV62" s="15"/>
      <c r="EJW62" s="15"/>
      <c r="EJX62" s="15"/>
      <c r="EJY62" s="15"/>
      <c r="EJZ62" s="15"/>
      <c r="EKA62" s="15"/>
      <c r="EKB62" s="15"/>
      <c r="EKC62" s="15"/>
      <c r="EKD62" s="15"/>
      <c r="EKE62" s="15"/>
      <c r="EKF62" s="15"/>
      <c r="EKG62" s="15"/>
      <c r="EKH62" s="15"/>
      <c r="EKI62" s="15"/>
      <c r="EKJ62" s="15"/>
      <c r="EKK62" s="15"/>
      <c r="EKL62" s="15"/>
      <c r="EKM62" s="15"/>
      <c r="EKN62" s="15"/>
      <c r="EKO62" s="15"/>
      <c r="EKP62" s="15"/>
      <c r="EKQ62" s="15"/>
      <c r="EKR62" s="15"/>
      <c r="EKS62" s="15"/>
      <c r="EKT62" s="15"/>
      <c r="EKU62" s="15"/>
      <c r="EKV62" s="15"/>
      <c r="EKW62" s="15"/>
      <c r="EKX62" s="15"/>
      <c r="EKY62" s="15"/>
      <c r="EKZ62" s="15"/>
      <c r="ELA62" s="15"/>
      <c r="ELB62" s="15"/>
      <c r="ELC62" s="15"/>
      <c r="ELD62" s="15"/>
      <c r="ELE62" s="15"/>
      <c r="ELF62" s="15"/>
      <c r="ELG62" s="15"/>
      <c r="ELH62" s="15"/>
      <c r="ELI62" s="15"/>
      <c r="ELJ62" s="15"/>
      <c r="ELK62" s="15"/>
      <c r="ELL62" s="15"/>
      <c r="ELM62" s="15"/>
      <c r="ELN62" s="15"/>
      <c r="ELO62" s="15"/>
      <c r="ELP62" s="15"/>
      <c r="ELQ62" s="15"/>
      <c r="ELR62" s="15"/>
      <c r="ELS62" s="15"/>
      <c r="ELT62" s="15"/>
      <c r="ELU62" s="15"/>
      <c r="ELV62" s="15"/>
      <c r="ELW62" s="15"/>
      <c r="ELX62" s="15"/>
      <c r="ELY62" s="15"/>
      <c r="ELZ62" s="15"/>
      <c r="EMA62" s="15"/>
      <c r="EMB62" s="15"/>
      <c r="EMC62" s="15"/>
      <c r="EMD62" s="15"/>
      <c r="EME62" s="15"/>
      <c r="EMF62" s="15"/>
      <c r="EMG62" s="15"/>
      <c r="EMH62" s="15"/>
      <c r="EMI62" s="15"/>
      <c r="EMJ62" s="15"/>
      <c r="EMK62" s="15"/>
      <c r="EML62" s="15"/>
      <c r="EMM62" s="15"/>
      <c r="EMN62" s="15"/>
      <c r="EMO62" s="15"/>
      <c r="EMP62" s="15"/>
      <c r="EMQ62" s="15"/>
      <c r="EMR62" s="15"/>
      <c r="EMS62" s="15"/>
      <c r="EMT62" s="15"/>
      <c r="EMU62" s="15"/>
      <c r="EMV62" s="15"/>
      <c r="EMW62" s="15"/>
      <c r="EMX62" s="15"/>
      <c r="EMY62" s="15"/>
      <c r="EMZ62" s="15"/>
      <c r="ENA62" s="15"/>
      <c r="ENB62" s="15"/>
      <c r="ENC62" s="15"/>
      <c r="END62" s="15"/>
      <c r="ENE62" s="15"/>
      <c r="ENF62" s="15"/>
      <c r="ENG62" s="15"/>
      <c r="ENH62" s="15"/>
      <c r="ENI62" s="15"/>
      <c r="ENJ62" s="15"/>
      <c r="ENK62" s="15"/>
      <c r="ENL62" s="15"/>
      <c r="ENM62" s="15"/>
      <c r="ENN62" s="15"/>
      <c r="ENO62" s="15"/>
      <c r="ENP62" s="15"/>
      <c r="ENQ62" s="15"/>
      <c r="ENR62" s="15"/>
      <c r="ENS62" s="15"/>
      <c r="ENT62" s="15"/>
      <c r="ENU62" s="15"/>
      <c r="ENV62" s="15"/>
      <c r="ENW62" s="15"/>
      <c r="ENX62" s="15"/>
      <c r="ENY62" s="15"/>
      <c r="ENZ62" s="15"/>
      <c r="EOA62" s="15"/>
      <c r="EOB62" s="15"/>
      <c r="EOC62" s="15"/>
      <c r="EOD62" s="15"/>
      <c r="EOE62" s="15"/>
      <c r="EOF62" s="15"/>
      <c r="EOG62" s="15"/>
      <c r="EOH62" s="15"/>
      <c r="EOI62" s="15"/>
      <c r="EOJ62" s="15"/>
      <c r="EOK62" s="15"/>
      <c r="EOL62" s="15"/>
      <c r="EOM62" s="15"/>
      <c r="EON62" s="15"/>
      <c r="EOO62" s="15"/>
      <c r="EOP62" s="15"/>
      <c r="EOQ62" s="15"/>
      <c r="EOR62" s="15"/>
      <c r="EOS62" s="15"/>
      <c r="EOT62" s="15"/>
      <c r="EOU62" s="15"/>
      <c r="EOV62" s="15"/>
      <c r="EOW62" s="15"/>
      <c r="EOX62" s="15"/>
      <c r="EOY62" s="15"/>
      <c r="EOZ62" s="15"/>
      <c r="EPA62" s="15"/>
      <c r="EPB62" s="15"/>
      <c r="EPC62" s="15"/>
      <c r="EPD62" s="15"/>
      <c r="EPE62" s="15"/>
      <c r="EPF62" s="15"/>
      <c r="EPG62" s="15"/>
      <c r="EPH62" s="15"/>
      <c r="EPI62" s="15"/>
      <c r="EPJ62" s="15"/>
      <c r="EPK62" s="15"/>
      <c r="EPL62" s="15"/>
      <c r="EPM62" s="15"/>
      <c r="EPN62" s="15"/>
      <c r="EPO62" s="15"/>
      <c r="EPP62" s="15"/>
      <c r="EPQ62" s="15"/>
      <c r="EPR62" s="15"/>
      <c r="EPS62" s="15"/>
      <c r="EPT62" s="15"/>
      <c r="EPU62" s="15"/>
      <c r="EPV62" s="15"/>
      <c r="EPW62" s="15"/>
      <c r="EPX62" s="15"/>
      <c r="EPY62" s="15"/>
      <c r="EPZ62" s="15"/>
      <c r="EQA62" s="15"/>
      <c r="EQB62" s="15"/>
      <c r="EQC62" s="15"/>
      <c r="EQD62" s="15"/>
      <c r="EQE62" s="15"/>
      <c r="EQF62" s="15"/>
      <c r="EQG62" s="15"/>
      <c r="EQH62" s="15"/>
      <c r="EQI62" s="15"/>
      <c r="EQJ62" s="15"/>
      <c r="EQK62" s="15"/>
      <c r="EQL62" s="15"/>
      <c r="EQM62" s="15"/>
      <c r="EQN62" s="15"/>
      <c r="EQO62" s="15"/>
      <c r="EQP62" s="15"/>
      <c r="EQQ62" s="15"/>
      <c r="EQR62" s="15"/>
      <c r="EQS62" s="15"/>
      <c r="EQT62" s="15"/>
      <c r="EQU62" s="15"/>
      <c r="EQV62" s="15"/>
      <c r="EQW62" s="15"/>
      <c r="EQX62" s="15"/>
      <c r="EQY62" s="15"/>
      <c r="EQZ62" s="15"/>
      <c r="ERA62" s="15"/>
      <c r="ERB62" s="15"/>
      <c r="ERC62" s="15"/>
      <c r="ERD62" s="15"/>
      <c r="ERE62" s="15"/>
      <c r="ERF62" s="15"/>
      <c r="ERG62" s="15"/>
      <c r="ERH62" s="15"/>
      <c r="ERI62" s="15"/>
      <c r="ERJ62" s="15"/>
      <c r="ERK62" s="15"/>
      <c r="ERL62" s="15"/>
      <c r="ERM62" s="15"/>
      <c r="ERN62" s="15"/>
      <c r="ERO62" s="15"/>
      <c r="ERP62" s="15"/>
      <c r="ERQ62" s="15"/>
      <c r="ERR62" s="15"/>
      <c r="ERS62" s="15"/>
      <c r="ERT62" s="15"/>
      <c r="ERU62" s="15"/>
      <c r="ERV62" s="15"/>
      <c r="ERW62" s="15"/>
      <c r="ERX62" s="15"/>
      <c r="ERY62" s="15"/>
      <c r="ERZ62" s="15"/>
      <c r="ESA62" s="15"/>
      <c r="ESB62" s="15"/>
      <c r="ESC62" s="15"/>
      <c r="ESD62" s="15"/>
      <c r="ESE62" s="15"/>
      <c r="ESF62" s="15"/>
      <c r="ESG62" s="15"/>
      <c r="ESH62" s="15"/>
      <c r="ESI62" s="15"/>
      <c r="ESJ62" s="15"/>
      <c r="ESK62" s="15"/>
      <c r="ESL62" s="15"/>
      <c r="ESM62" s="15"/>
      <c r="ESN62" s="15"/>
      <c r="ESO62" s="15"/>
      <c r="ESP62" s="15"/>
      <c r="ESQ62" s="15"/>
      <c r="ESR62" s="15"/>
      <c r="ESS62" s="15"/>
      <c r="EST62" s="15"/>
      <c r="ESU62" s="15"/>
      <c r="ESV62" s="15"/>
      <c r="ESW62" s="15"/>
      <c r="ESX62" s="15"/>
      <c r="ESY62" s="15"/>
      <c r="ESZ62" s="15"/>
      <c r="ETA62" s="15"/>
      <c r="ETB62" s="15"/>
      <c r="ETC62" s="15"/>
      <c r="ETD62" s="15"/>
      <c r="ETE62" s="15"/>
      <c r="ETF62" s="15"/>
      <c r="ETG62" s="15"/>
      <c r="ETH62" s="15"/>
      <c r="ETI62" s="15"/>
      <c r="ETJ62" s="15"/>
      <c r="ETK62" s="15"/>
      <c r="ETL62" s="15"/>
      <c r="ETM62" s="15"/>
      <c r="ETN62" s="15"/>
      <c r="ETO62" s="15"/>
      <c r="ETP62" s="15"/>
      <c r="ETQ62" s="15"/>
      <c r="ETR62" s="15"/>
      <c r="ETS62" s="15"/>
      <c r="ETT62" s="15"/>
      <c r="ETU62" s="15"/>
      <c r="ETV62" s="15"/>
      <c r="ETW62" s="15"/>
      <c r="ETX62" s="15"/>
      <c r="ETY62" s="15"/>
      <c r="ETZ62" s="15"/>
      <c r="EUA62" s="15"/>
      <c r="EUB62" s="15"/>
      <c r="EUC62" s="15"/>
      <c r="EUD62" s="15"/>
      <c r="EUE62" s="15"/>
      <c r="EUF62" s="15"/>
      <c r="EUG62" s="15"/>
      <c r="EUH62" s="15"/>
      <c r="EUI62" s="15"/>
      <c r="EUJ62" s="15"/>
      <c r="EUK62" s="15"/>
      <c r="EUL62" s="15"/>
      <c r="EUM62" s="15"/>
      <c r="EUN62" s="15"/>
      <c r="EUO62" s="15"/>
      <c r="EUP62" s="15"/>
      <c r="EUQ62" s="15"/>
      <c r="EUR62" s="15"/>
      <c r="EUS62" s="15"/>
      <c r="EUT62" s="15"/>
      <c r="EUU62" s="15"/>
      <c r="EUV62" s="15"/>
      <c r="EUW62" s="15"/>
      <c r="EUX62" s="15"/>
      <c r="EUY62" s="15"/>
      <c r="EUZ62" s="15"/>
      <c r="EVA62" s="15"/>
      <c r="EVB62" s="15"/>
      <c r="EVC62" s="15"/>
      <c r="EVD62" s="15"/>
      <c r="EVE62" s="15"/>
      <c r="EVF62" s="15"/>
      <c r="EVG62" s="15"/>
      <c r="EVH62" s="15"/>
      <c r="EVI62" s="15"/>
      <c r="EVJ62" s="15"/>
      <c r="EVK62" s="15"/>
      <c r="EVL62" s="15"/>
      <c r="EVM62" s="15"/>
      <c r="EVN62" s="15"/>
      <c r="EVO62" s="15"/>
      <c r="EVP62" s="15"/>
      <c r="EVQ62" s="15"/>
      <c r="EVR62" s="15"/>
      <c r="EVS62" s="15"/>
      <c r="EVT62" s="15"/>
      <c r="EVU62" s="15"/>
      <c r="EVV62" s="15"/>
      <c r="EVW62" s="15"/>
      <c r="EVX62" s="15"/>
      <c r="EVY62" s="15"/>
      <c r="EVZ62" s="15"/>
      <c r="EWA62" s="15"/>
      <c r="EWB62" s="15"/>
      <c r="EWC62" s="15"/>
      <c r="EWD62" s="15"/>
      <c r="EWE62" s="15"/>
      <c r="EWF62" s="15"/>
      <c r="EWG62" s="15"/>
      <c r="EWH62" s="15"/>
      <c r="EWI62" s="15"/>
      <c r="EWJ62" s="15"/>
      <c r="EWK62" s="15"/>
      <c r="EWL62" s="15"/>
      <c r="EWM62" s="15"/>
      <c r="EWN62" s="15"/>
      <c r="EWO62" s="15"/>
      <c r="EWP62" s="15"/>
      <c r="EWQ62" s="15"/>
      <c r="EWR62" s="15"/>
      <c r="EWS62" s="15"/>
      <c r="EWT62" s="15"/>
      <c r="EWU62" s="15"/>
      <c r="EWV62" s="15"/>
      <c r="EWW62" s="15"/>
      <c r="EWX62" s="15"/>
      <c r="EWY62" s="15"/>
      <c r="EWZ62" s="15"/>
      <c r="EXA62" s="15"/>
      <c r="EXB62" s="15"/>
      <c r="EXC62" s="15"/>
      <c r="EXD62" s="15"/>
      <c r="EXE62" s="15"/>
      <c r="EXF62" s="15"/>
      <c r="EXG62" s="15"/>
      <c r="EXH62" s="15"/>
      <c r="EXI62" s="15"/>
      <c r="EXJ62" s="15"/>
      <c r="EXK62" s="15"/>
      <c r="EXL62" s="15"/>
      <c r="EXM62" s="15"/>
      <c r="EXN62" s="15"/>
      <c r="EXO62" s="15"/>
      <c r="EXP62" s="15"/>
      <c r="EXQ62" s="15"/>
      <c r="EXR62" s="15"/>
      <c r="EXS62" s="15"/>
      <c r="EXT62" s="15"/>
      <c r="EXU62" s="15"/>
      <c r="EXV62" s="15"/>
      <c r="EXW62" s="15"/>
      <c r="EXX62" s="15"/>
      <c r="EXY62" s="15"/>
      <c r="EXZ62" s="15"/>
      <c r="EYA62" s="15"/>
      <c r="EYB62" s="15"/>
      <c r="EYC62" s="15"/>
      <c r="EYD62" s="15"/>
      <c r="EYE62" s="15"/>
      <c r="EYF62" s="15"/>
      <c r="EYG62" s="15"/>
      <c r="EYH62" s="15"/>
      <c r="EYI62" s="15"/>
      <c r="EYJ62" s="15"/>
      <c r="EYK62" s="15"/>
      <c r="EYL62" s="15"/>
      <c r="EYM62" s="15"/>
      <c r="EYN62" s="15"/>
      <c r="EYO62" s="15"/>
      <c r="EYP62" s="15"/>
      <c r="EYQ62" s="15"/>
      <c r="EYR62" s="15"/>
      <c r="EYS62" s="15"/>
      <c r="EYT62" s="15"/>
      <c r="EYU62" s="15"/>
      <c r="EYV62" s="15"/>
      <c r="EYW62" s="15"/>
      <c r="EYX62" s="15"/>
      <c r="EYY62" s="15"/>
      <c r="EYZ62" s="15"/>
      <c r="EZA62" s="15"/>
      <c r="EZB62" s="15"/>
      <c r="EZC62" s="15"/>
      <c r="EZD62" s="15"/>
      <c r="EZE62" s="15"/>
      <c r="EZF62" s="15"/>
      <c r="EZG62" s="15"/>
      <c r="EZH62" s="15"/>
      <c r="EZI62" s="15"/>
      <c r="EZJ62" s="15"/>
      <c r="EZK62" s="15"/>
      <c r="EZL62" s="15"/>
      <c r="EZM62" s="15"/>
      <c r="EZN62" s="15"/>
      <c r="EZO62" s="15"/>
      <c r="EZP62" s="15"/>
      <c r="EZQ62" s="15"/>
      <c r="EZR62" s="15"/>
      <c r="EZS62" s="15"/>
      <c r="EZT62" s="15"/>
      <c r="EZU62" s="15"/>
      <c r="EZV62" s="15"/>
      <c r="EZW62" s="15"/>
      <c r="EZX62" s="15"/>
      <c r="EZY62" s="15"/>
      <c r="EZZ62" s="15"/>
      <c r="FAA62" s="15"/>
      <c r="FAB62" s="15"/>
      <c r="FAC62" s="15"/>
      <c r="FAD62" s="15"/>
      <c r="FAE62" s="15"/>
      <c r="FAF62" s="15"/>
      <c r="FAG62" s="15"/>
      <c r="FAH62" s="15"/>
      <c r="FAI62" s="15"/>
      <c r="FAJ62" s="15"/>
      <c r="FAK62" s="15"/>
      <c r="FAL62" s="15"/>
      <c r="FAM62" s="15"/>
      <c r="FAN62" s="15"/>
      <c r="FAO62" s="15"/>
      <c r="FAP62" s="15"/>
      <c r="FAQ62" s="15"/>
      <c r="FAR62" s="15"/>
      <c r="FAS62" s="15"/>
      <c r="FAT62" s="15"/>
      <c r="FAU62" s="15"/>
      <c r="FAV62" s="15"/>
      <c r="FAW62" s="15"/>
      <c r="FAX62" s="15"/>
      <c r="FAY62" s="15"/>
      <c r="FAZ62" s="15"/>
      <c r="FBA62" s="15"/>
      <c r="FBB62" s="15"/>
      <c r="FBC62" s="15"/>
      <c r="FBD62" s="15"/>
      <c r="FBE62" s="15"/>
      <c r="FBF62" s="15"/>
      <c r="FBG62" s="15"/>
      <c r="FBH62" s="15"/>
      <c r="FBI62" s="15"/>
      <c r="FBJ62" s="15"/>
      <c r="FBK62" s="15"/>
      <c r="FBL62" s="15"/>
      <c r="FBM62" s="15"/>
      <c r="FBN62" s="15"/>
      <c r="FBO62" s="15"/>
      <c r="FBP62" s="15"/>
      <c r="FBQ62" s="15"/>
      <c r="FBR62" s="15"/>
      <c r="FBS62" s="15"/>
      <c r="FBT62" s="15"/>
      <c r="FBU62" s="15"/>
      <c r="FBV62" s="15"/>
      <c r="FBW62" s="15"/>
      <c r="FBX62" s="15"/>
      <c r="FBY62" s="15"/>
      <c r="FBZ62" s="15"/>
      <c r="FCA62" s="15"/>
      <c r="FCB62" s="15"/>
      <c r="FCC62" s="15"/>
      <c r="FCD62" s="15"/>
      <c r="FCE62" s="15"/>
      <c r="FCF62" s="15"/>
      <c r="FCG62" s="15"/>
      <c r="FCH62" s="15"/>
      <c r="FCI62" s="15"/>
      <c r="FCJ62" s="15"/>
      <c r="FCK62" s="15"/>
      <c r="FCL62" s="15"/>
      <c r="FCM62" s="15"/>
      <c r="FCN62" s="15"/>
      <c r="FCO62" s="15"/>
      <c r="FCP62" s="15"/>
      <c r="FCQ62" s="15"/>
      <c r="FCR62" s="15"/>
      <c r="FCS62" s="15"/>
      <c r="FCT62" s="15"/>
      <c r="FCU62" s="15"/>
      <c r="FCV62" s="15"/>
      <c r="FCW62" s="15"/>
      <c r="FCX62" s="15"/>
      <c r="FCY62" s="15"/>
      <c r="FCZ62" s="15"/>
      <c r="FDA62" s="15"/>
      <c r="FDB62" s="15"/>
      <c r="FDC62" s="15"/>
      <c r="FDD62" s="15"/>
      <c r="FDE62" s="15"/>
      <c r="FDF62" s="15"/>
      <c r="FDG62" s="15"/>
      <c r="FDH62" s="15"/>
      <c r="FDI62" s="15"/>
      <c r="FDJ62" s="15"/>
      <c r="FDK62" s="15"/>
      <c r="FDL62" s="15"/>
      <c r="FDM62" s="15"/>
      <c r="FDN62" s="15"/>
      <c r="FDO62" s="15"/>
      <c r="FDP62" s="15"/>
      <c r="FDQ62" s="15"/>
      <c r="FDR62" s="15"/>
      <c r="FDS62" s="15"/>
      <c r="FDT62" s="15"/>
      <c r="FDU62" s="15"/>
      <c r="FDV62" s="15"/>
      <c r="FDW62" s="15"/>
      <c r="FDX62" s="15"/>
      <c r="FDY62" s="15"/>
      <c r="FDZ62" s="15"/>
      <c r="FEA62" s="15"/>
      <c r="FEB62" s="15"/>
      <c r="FEC62" s="15"/>
      <c r="FED62" s="15"/>
      <c r="FEE62" s="15"/>
      <c r="FEF62" s="15"/>
      <c r="FEG62" s="15"/>
      <c r="FEH62" s="15"/>
      <c r="FEI62" s="15"/>
      <c r="FEJ62" s="15"/>
      <c r="FEK62" s="15"/>
      <c r="FEL62" s="15"/>
      <c r="FEM62" s="15"/>
      <c r="FEN62" s="15"/>
      <c r="FEO62" s="15"/>
      <c r="FEP62" s="15"/>
      <c r="FEQ62" s="15"/>
      <c r="FER62" s="15"/>
      <c r="FES62" s="15"/>
      <c r="FET62" s="15"/>
      <c r="FEU62" s="15"/>
      <c r="FEV62" s="15"/>
      <c r="FEW62" s="15"/>
      <c r="FEX62" s="15"/>
      <c r="FEY62" s="15"/>
      <c r="FEZ62" s="15"/>
      <c r="FFA62" s="15"/>
      <c r="FFB62" s="15"/>
      <c r="FFC62" s="15"/>
      <c r="FFD62" s="15"/>
      <c r="FFE62" s="15"/>
      <c r="FFF62" s="15"/>
      <c r="FFG62" s="15"/>
      <c r="FFH62" s="15"/>
      <c r="FFI62" s="15"/>
      <c r="FFJ62" s="15"/>
      <c r="FFK62" s="15"/>
      <c r="FFL62" s="15"/>
      <c r="FFM62" s="15"/>
      <c r="FFN62" s="15"/>
      <c r="FFO62" s="15"/>
      <c r="FFP62" s="15"/>
      <c r="FFQ62" s="15"/>
      <c r="FFR62" s="15"/>
      <c r="FFS62" s="15"/>
      <c r="FFT62" s="15"/>
      <c r="FFU62" s="15"/>
      <c r="FFV62" s="15"/>
      <c r="FFW62" s="15"/>
      <c r="FFX62" s="15"/>
      <c r="FFY62" s="15"/>
      <c r="FFZ62" s="15"/>
      <c r="FGA62" s="15"/>
      <c r="FGB62" s="15"/>
      <c r="FGC62" s="15"/>
      <c r="FGD62" s="15"/>
      <c r="FGE62" s="15"/>
      <c r="FGF62" s="15"/>
      <c r="FGG62" s="15"/>
      <c r="FGH62" s="15"/>
      <c r="FGI62" s="15"/>
      <c r="FGJ62" s="15"/>
      <c r="FGK62" s="15"/>
      <c r="FGL62" s="15"/>
      <c r="FGM62" s="15"/>
      <c r="FGN62" s="15"/>
      <c r="FGO62" s="15"/>
      <c r="FGP62" s="15"/>
      <c r="FGQ62" s="15"/>
      <c r="FGR62" s="15"/>
      <c r="FGS62" s="15"/>
      <c r="FGT62" s="15"/>
      <c r="FGU62" s="15"/>
      <c r="FGV62" s="15"/>
      <c r="FGW62" s="15"/>
      <c r="FGX62" s="15"/>
      <c r="FGY62" s="15"/>
      <c r="FGZ62" s="15"/>
      <c r="FHA62" s="15"/>
      <c r="FHB62" s="15"/>
      <c r="FHC62" s="15"/>
      <c r="FHD62" s="15"/>
      <c r="FHE62" s="15"/>
      <c r="FHF62" s="15"/>
      <c r="FHG62" s="15"/>
      <c r="FHH62" s="15"/>
      <c r="FHI62" s="15"/>
      <c r="FHJ62" s="15"/>
      <c r="FHK62" s="15"/>
      <c r="FHL62" s="15"/>
      <c r="FHM62" s="15"/>
      <c r="FHN62" s="15"/>
      <c r="FHO62" s="15"/>
      <c r="FHP62" s="15"/>
      <c r="FHQ62" s="15"/>
      <c r="FHR62" s="15"/>
      <c r="FHS62" s="15"/>
      <c r="FHT62" s="15"/>
      <c r="FHU62" s="15"/>
      <c r="FHV62" s="15"/>
      <c r="FHW62" s="15"/>
      <c r="FHX62" s="15"/>
      <c r="FHY62" s="15"/>
      <c r="FHZ62" s="15"/>
      <c r="FIA62" s="15"/>
      <c r="FIB62" s="15"/>
      <c r="FIC62" s="15"/>
      <c r="FID62" s="15"/>
      <c r="FIE62" s="15"/>
      <c r="FIF62" s="15"/>
      <c r="FIG62" s="15"/>
      <c r="FIH62" s="15"/>
      <c r="FII62" s="15"/>
      <c r="FIJ62" s="15"/>
      <c r="FIK62" s="15"/>
      <c r="FIL62" s="15"/>
      <c r="FIM62" s="15"/>
      <c r="FIN62" s="15"/>
      <c r="FIO62" s="15"/>
      <c r="FIP62" s="15"/>
      <c r="FIQ62" s="15"/>
      <c r="FIR62" s="15"/>
      <c r="FIS62" s="15"/>
      <c r="FIT62" s="15"/>
      <c r="FIU62" s="15"/>
      <c r="FIV62" s="15"/>
      <c r="FIW62" s="15"/>
      <c r="FIX62" s="15"/>
      <c r="FIY62" s="15"/>
      <c r="FIZ62" s="15"/>
      <c r="FJA62" s="15"/>
      <c r="FJB62" s="15"/>
      <c r="FJC62" s="15"/>
      <c r="FJD62" s="15"/>
      <c r="FJE62" s="15"/>
      <c r="FJF62" s="15"/>
      <c r="FJG62" s="15"/>
      <c r="FJH62" s="15"/>
      <c r="FJI62" s="15"/>
      <c r="FJJ62" s="15"/>
      <c r="FJK62" s="15"/>
      <c r="FJL62" s="15"/>
      <c r="FJM62" s="15"/>
      <c r="FJN62" s="15"/>
      <c r="FJO62" s="15"/>
      <c r="FJP62" s="15"/>
      <c r="FJQ62" s="15"/>
      <c r="FJR62" s="15"/>
      <c r="FJS62" s="15"/>
      <c r="FJT62" s="15"/>
      <c r="FJU62" s="15"/>
      <c r="FJV62" s="15"/>
      <c r="FJW62" s="15"/>
      <c r="FJX62" s="15"/>
      <c r="FJY62" s="15"/>
      <c r="FJZ62" s="15"/>
      <c r="FKA62" s="15"/>
      <c r="FKB62" s="15"/>
      <c r="FKC62" s="15"/>
      <c r="FKD62" s="15"/>
      <c r="FKE62" s="15"/>
      <c r="FKF62" s="15"/>
      <c r="FKG62" s="15"/>
      <c r="FKH62" s="15"/>
      <c r="FKI62" s="15"/>
      <c r="FKJ62" s="15"/>
      <c r="FKK62" s="15"/>
      <c r="FKL62" s="15"/>
      <c r="FKM62" s="15"/>
      <c r="FKN62" s="15"/>
      <c r="FKO62" s="15"/>
      <c r="FKP62" s="15"/>
      <c r="FKQ62" s="15"/>
      <c r="FKR62" s="15"/>
      <c r="FKS62" s="15"/>
      <c r="FKT62" s="15"/>
      <c r="FKU62" s="15"/>
      <c r="FKV62" s="15"/>
      <c r="FKW62" s="15"/>
      <c r="FKX62" s="15"/>
      <c r="FKY62" s="15"/>
      <c r="FKZ62" s="15"/>
      <c r="FLA62" s="15"/>
      <c r="FLB62" s="15"/>
      <c r="FLC62" s="15"/>
      <c r="FLD62" s="15"/>
      <c r="FLE62" s="15"/>
      <c r="FLF62" s="15"/>
      <c r="FLG62" s="15"/>
      <c r="FLH62" s="15"/>
      <c r="FLI62" s="15"/>
      <c r="FLJ62" s="15"/>
      <c r="FLK62" s="15"/>
      <c r="FLL62" s="15"/>
      <c r="FLM62" s="15"/>
      <c r="FLN62" s="15"/>
      <c r="FLO62" s="15"/>
      <c r="FLP62" s="15"/>
      <c r="FLQ62" s="15"/>
      <c r="FLR62" s="15"/>
      <c r="FLS62" s="15"/>
      <c r="FLT62" s="15"/>
      <c r="FLU62" s="15"/>
      <c r="FLV62" s="15"/>
      <c r="FLW62" s="15"/>
      <c r="FLX62" s="15"/>
      <c r="FLY62" s="15"/>
      <c r="FLZ62" s="15"/>
      <c r="FMA62" s="15"/>
      <c r="FMB62" s="15"/>
      <c r="FMC62" s="15"/>
      <c r="FMD62" s="15"/>
      <c r="FME62" s="15"/>
      <c r="FMF62" s="15"/>
      <c r="FMG62" s="15"/>
      <c r="FMH62" s="15"/>
      <c r="FMI62" s="15"/>
      <c r="FMJ62" s="15"/>
      <c r="FMK62" s="15"/>
      <c r="FML62" s="15"/>
      <c r="FMM62" s="15"/>
      <c r="FMN62" s="15"/>
      <c r="FMO62" s="15"/>
      <c r="FMP62" s="15"/>
      <c r="FMQ62" s="15"/>
      <c r="FMR62" s="15"/>
      <c r="FMS62" s="15"/>
      <c r="FMT62" s="15"/>
      <c r="FMU62" s="15"/>
      <c r="FMV62" s="15"/>
      <c r="FMW62" s="15"/>
      <c r="FMX62" s="15"/>
      <c r="FMY62" s="15"/>
      <c r="FMZ62" s="15"/>
      <c r="FNA62" s="15"/>
      <c r="FNB62" s="15"/>
      <c r="FNC62" s="15"/>
      <c r="FND62" s="15"/>
      <c r="FNE62" s="15"/>
      <c r="FNF62" s="15"/>
      <c r="FNG62" s="15"/>
      <c r="FNH62" s="15"/>
      <c r="FNI62" s="15"/>
      <c r="FNJ62" s="15"/>
      <c r="FNK62" s="15"/>
      <c r="FNL62" s="15"/>
      <c r="FNM62" s="15"/>
      <c r="FNN62" s="15"/>
      <c r="FNO62" s="15"/>
      <c r="FNP62" s="15"/>
      <c r="FNQ62" s="15"/>
      <c r="FNR62" s="15"/>
      <c r="FNS62" s="15"/>
      <c r="FNT62" s="15"/>
      <c r="FNU62" s="15"/>
      <c r="FNV62" s="15"/>
      <c r="FNW62" s="15"/>
      <c r="FNX62" s="15"/>
      <c r="FNY62" s="15"/>
      <c r="FNZ62" s="15"/>
      <c r="FOA62" s="15"/>
      <c r="FOB62" s="15"/>
      <c r="FOC62" s="15"/>
      <c r="FOD62" s="15"/>
      <c r="FOE62" s="15"/>
      <c r="FOF62" s="15"/>
      <c r="FOG62" s="15"/>
      <c r="FOH62" s="15"/>
      <c r="FOI62" s="15"/>
      <c r="FOJ62" s="15"/>
      <c r="FOK62" s="15"/>
      <c r="FOL62" s="15"/>
      <c r="FOM62" s="15"/>
      <c r="FON62" s="15"/>
      <c r="FOO62" s="15"/>
      <c r="FOP62" s="15"/>
      <c r="FOQ62" s="15"/>
      <c r="FOR62" s="15"/>
      <c r="FOS62" s="15"/>
      <c r="FOT62" s="15"/>
      <c r="FOU62" s="15"/>
      <c r="FOV62" s="15"/>
      <c r="FOW62" s="15"/>
      <c r="FOX62" s="15"/>
      <c r="FOY62" s="15"/>
      <c r="FOZ62" s="15"/>
      <c r="FPA62" s="15"/>
      <c r="FPB62" s="15"/>
      <c r="FPC62" s="15"/>
      <c r="FPD62" s="15"/>
      <c r="FPE62" s="15"/>
      <c r="FPF62" s="15"/>
      <c r="FPG62" s="15"/>
      <c r="FPH62" s="15"/>
      <c r="FPI62" s="15"/>
      <c r="FPJ62" s="15"/>
      <c r="FPK62" s="15"/>
      <c r="FPL62" s="15"/>
      <c r="FPM62" s="15"/>
      <c r="FPN62" s="15"/>
      <c r="FPO62" s="15"/>
      <c r="FPP62" s="15"/>
      <c r="FPQ62" s="15"/>
      <c r="FPR62" s="15"/>
      <c r="FPS62" s="15"/>
      <c r="FPT62" s="15"/>
      <c r="FPU62" s="15"/>
      <c r="FPV62" s="15"/>
      <c r="FPW62" s="15"/>
      <c r="FPX62" s="15"/>
      <c r="FPY62" s="15"/>
      <c r="FPZ62" s="15"/>
      <c r="FQA62" s="15"/>
      <c r="FQB62" s="15"/>
      <c r="FQC62" s="15"/>
      <c r="FQD62" s="15"/>
      <c r="FQE62" s="15"/>
      <c r="FQF62" s="15"/>
      <c r="FQG62" s="15"/>
      <c r="FQH62" s="15"/>
      <c r="FQI62" s="15"/>
      <c r="FQJ62" s="15"/>
      <c r="FQK62" s="15"/>
      <c r="FQL62" s="15"/>
      <c r="FQM62" s="15"/>
      <c r="FQN62" s="15"/>
      <c r="FQO62" s="15"/>
      <c r="FQP62" s="15"/>
      <c r="FQQ62" s="15"/>
      <c r="FQR62" s="15"/>
      <c r="FQS62" s="15"/>
      <c r="FQT62" s="15"/>
      <c r="FQU62" s="15"/>
      <c r="FQV62" s="15"/>
      <c r="FQW62" s="15"/>
      <c r="FQX62" s="15"/>
      <c r="FQY62" s="15"/>
      <c r="FQZ62" s="15"/>
      <c r="FRA62" s="15"/>
      <c r="FRB62" s="15"/>
      <c r="FRC62" s="15"/>
      <c r="FRD62" s="15"/>
      <c r="FRE62" s="15"/>
      <c r="FRF62" s="15"/>
      <c r="FRG62" s="15"/>
      <c r="FRH62" s="15"/>
      <c r="FRI62" s="15"/>
      <c r="FRJ62" s="15"/>
      <c r="FRK62" s="15"/>
      <c r="FRL62" s="15"/>
      <c r="FRM62" s="15"/>
      <c r="FRN62" s="15"/>
      <c r="FRO62" s="15"/>
      <c r="FRP62" s="15"/>
      <c r="FRQ62" s="15"/>
      <c r="FRR62" s="15"/>
      <c r="FRS62" s="15"/>
      <c r="FRT62" s="15"/>
      <c r="FRU62" s="15"/>
      <c r="FRV62" s="15"/>
      <c r="FRW62" s="15"/>
      <c r="FRX62" s="15"/>
      <c r="FRY62" s="15"/>
      <c r="FRZ62" s="15"/>
      <c r="FSA62" s="15"/>
      <c r="FSB62" s="15"/>
      <c r="FSC62" s="15"/>
      <c r="FSD62" s="15"/>
      <c r="FSE62" s="15"/>
      <c r="FSF62" s="15"/>
      <c r="FSG62" s="15"/>
      <c r="FSH62" s="15"/>
      <c r="FSI62" s="15"/>
      <c r="FSJ62" s="15"/>
      <c r="FSK62" s="15"/>
      <c r="FSL62" s="15"/>
      <c r="FSM62" s="15"/>
      <c r="FSN62" s="15"/>
      <c r="FSO62" s="15"/>
      <c r="FSP62" s="15"/>
      <c r="FSQ62" s="15"/>
      <c r="FSR62" s="15"/>
      <c r="FSS62" s="15"/>
      <c r="FST62" s="15"/>
      <c r="FSU62" s="15"/>
      <c r="FSV62" s="15"/>
      <c r="FSW62" s="15"/>
      <c r="FSX62" s="15"/>
      <c r="FSY62" s="15"/>
      <c r="FSZ62" s="15"/>
      <c r="FTA62" s="15"/>
      <c r="FTB62" s="15"/>
      <c r="FTC62" s="15"/>
      <c r="FTD62" s="15"/>
      <c r="FTE62" s="15"/>
      <c r="FTF62" s="15"/>
      <c r="FTG62" s="15"/>
      <c r="FTH62" s="15"/>
      <c r="FTI62" s="15"/>
      <c r="FTJ62" s="15"/>
      <c r="FTK62" s="15"/>
      <c r="FTL62" s="15"/>
      <c r="FTM62" s="15"/>
      <c r="FTN62" s="15"/>
      <c r="FTO62" s="15"/>
      <c r="FTP62" s="15"/>
      <c r="FTQ62" s="15"/>
      <c r="FTR62" s="15"/>
      <c r="FTS62" s="15"/>
      <c r="FTT62" s="15"/>
      <c r="FTU62" s="15"/>
      <c r="FTV62" s="15"/>
      <c r="FTW62" s="15"/>
      <c r="FTX62" s="15"/>
      <c r="FTY62" s="15"/>
      <c r="FTZ62" s="15"/>
      <c r="FUA62" s="15"/>
      <c r="FUB62" s="15"/>
      <c r="FUC62" s="15"/>
      <c r="FUD62" s="15"/>
      <c r="FUE62" s="15"/>
      <c r="FUF62" s="15"/>
      <c r="FUG62" s="15"/>
      <c r="FUH62" s="15"/>
      <c r="FUI62" s="15"/>
      <c r="FUJ62" s="15"/>
      <c r="FUK62" s="15"/>
      <c r="FUL62" s="15"/>
      <c r="FUM62" s="15"/>
      <c r="FUN62" s="15"/>
      <c r="FUO62" s="15"/>
      <c r="FUP62" s="15"/>
      <c r="FUQ62" s="15"/>
      <c r="FUR62" s="15"/>
      <c r="FUS62" s="15"/>
      <c r="FUT62" s="15"/>
      <c r="FUU62" s="15"/>
      <c r="FUV62" s="15"/>
      <c r="FUW62" s="15"/>
      <c r="FUX62" s="15"/>
      <c r="FUY62" s="15"/>
      <c r="FUZ62" s="15"/>
      <c r="FVA62" s="15"/>
      <c r="FVB62" s="15"/>
      <c r="FVC62" s="15"/>
      <c r="FVD62" s="15"/>
      <c r="FVE62" s="15"/>
      <c r="FVF62" s="15"/>
      <c r="FVG62" s="15"/>
      <c r="FVH62" s="15"/>
      <c r="FVI62" s="15"/>
      <c r="FVJ62" s="15"/>
      <c r="FVK62" s="15"/>
      <c r="FVL62" s="15"/>
      <c r="FVM62" s="15"/>
      <c r="FVN62" s="15"/>
      <c r="FVO62" s="15"/>
      <c r="FVP62" s="15"/>
      <c r="FVQ62" s="15"/>
      <c r="FVR62" s="15"/>
      <c r="FVS62" s="15"/>
      <c r="FVT62" s="15"/>
      <c r="FVU62" s="15"/>
      <c r="FVV62" s="15"/>
      <c r="FVW62" s="15"/>
      <c r="FVX62" s="15"/>
      <c r="FVY62" s="15"/>
      <c r="FVZ62" s="15"/>
      <c r="FWA62" s="15"/>
      <c r="FWB62" s="15"/>
      <c r="FWC62" s="15"/>
      <c r="FWD62" s="15"/>
      <c r="FWE62" s="15"/>
      <c r="FWF62" s="15"/>
      <c r="FWG62" s="15"/>
      <c r="FWH62" s="15"/>
      <c r="FWI62" s="15"/>
      <c r="FWJ62" s="15"/>
      <c r="FWK62" s="15"/>
      <c r="FWL62" s="15"/>
      <c r="FWM62" s="15"/>
      <c r="FWN62" s="15"/>
      <c r="FWO62" s="15"/>
      <c r="FWP62" s="15"/>
      <c r="FWQ62" s="15"/>
      <c r="FWR62" s="15"/>
      <c r="FWS62" s="15"/>
      <c r="FWT62" s="15"/>
      <c r="FWU62" s="15"/>
      <c r="FWV62" s="15"/>
      <c r="FWW62" s="15"/>
      <c r="FWX62" s="15"/>
      <c r="FWY62" s="15"/>
      <c r="FWZ62" s="15"/>
      <c r="FXA62" s="15"/>
      <c r="FXB62" s="15"/>
      <c r="FXC62" s="15"/>
      <c r="FXD62" s="15"/>
      <c r="FXE62" s="15"/>
      <c r="FXF62" s="15"/>
      <c r="FXG62" s="15"/>
      <c r="FXH62" s="15"/>
      <c r="FXI62" s="15"/>
      <c r="FXJ62" s="15"/>
      <c r="FXK62" s="15"/>
      <c r="FXL62" s="15"/>
      <c r="FXM62" s="15"/>
      <c r="FXN62" s="15"/>
      <c r="FXO62" s="15"/>
      <c r="FXP62" s="15"/>
      <c r="FXQ62" s="15"/>
      <c r="FXR62" s="15"/>
      <c r="FXS62" s="15"/>
      <c r="FXT62" s="15"/>
      <c r="FXU62" s="15"/>
      <c r="FXV62" s="15"/>
      <c r="FXW62" s="15"/>
      <c r="FXX62" s="15"/>
      <c r="FXY62" s="15"/>
      <c r="FXZ62" s="15"/>
      <c r="FYA62" s="15"/>
      <c r="FYB62" s="15"/>
      <c r="FYC62" s="15"/>
      <c r="FYD62" s="15"/>
      <c r="FYE62" s="15"/>
      <c r="FYF62" s="15"/>
      <c r="FYG62" s="15"/>
      <c r="FYH62" s="15"/>
      <c r="FYI62" s="15"/>
      <c r="FYJ62" s="15"/>
      <c r="FYK62" s="15"/>
      <c r="FYL62" s="15"/>
      <c r="FYM62" s="15"/>
      <c r="FYN62" s="15"/>
      <c r="FYO62" s="15"/>
      <c r="FYP62" s="15"/>
      <c r="FYQ62" s="15"/>
      <c r="FYR62" s="15"/>
      <c r="FYS62" s="15"/>
      <c r="FYT62" s="15"/>
      <c r="FYU62" s="15"/>
      <c r="FYV62" s="15"/>
      <c r="FYW62" s="15"/>
      <c r="FYX62" s="15"/>
      <c r="FYY62" s="15"/>
      <c r="FYZ62" s="15"/>
      <c r="FZA62" s="15"/>
      <c r="FZB62" s="15"/>
      <c r="FZC62" s="15"/>
      <c r="FZD62" s="15"/>
      <c r="FZE62" s="15"/>
      <c r="FZF62" s="15"/>
      <c r="FZG62" s="15"/>
      <c r="FZH62" s="15"/>
      <c r="FZI62" s="15"/>
      <c r="FZJ62" s="15"/>
      <c r="FZK62" s="15"/>
      <c r="FZL62" s="15"/>
      <c r="FZM62" s="15"/>
      <c r="FZN62" s="15"/>
      <c r="FZO62" s="15"/>
      <c r="FZP62" s="15"/>
      <c r="FZQ62" s="15"/>
      <c r="FZR62" s="15"/>
      <c r="FZS62" s="15"/>
      <c r="FZT62" s="15"/>
      <c r="FZU62" s="15"/>
      <c r="FZV62" s="15"/>
      <c r="FZW62" s="15"/>
      <c r="FZX62" s="15"/>
      <c r="FZY62" s="15"/>
      <c r="FZZ62" s="15"/>
      <c r="GAA62" s="15"/>
      <c r="GAB62" s="15"/>
      <c r="GAC62" s="15"/>
      <c r="GAD62" s="15"/>
      <c r="GAE62" s="15"/>
      <c r="GAF62" s="15"/>
      <c r="GAG62" s="15"/>
      <c r="GAH62" s="15"/>
      <c r="GAI62" s="15"/>
      <c r="GAJ62" s="15"/>
      <c r="GAK62" s="15"/>
      <c r="GAL62" s="15"/>
      <c r="GAM62" s="15"/>
      <c r="GAN62" s="15"/>
      <c r="GAO62" s="15"/>
      <c r="GAP62" s="15"/>
      <c r="GAQ62" s="15"/>
      <c r="GAR62" s="15"/>
      <c r="GAS62" s="15"/>
      <c r="GAT62" s="15"/>
      <c r="GAU62" s="15"/>
      <c r="GAV62" s="15"/>
      <c r="GAW62" s="15"/>
      <c r="GAX62" s="15"/>
      <c r="GAY62" s="15"/>
      <c r="GAZ62" s="15"/>
      <c r="GBA62" s="15"/>
      <c r="GBB62" s="15"/>
      <c r="GBC62" s="15"/>
      <c r="GBD62" s="15"/>
      <c r="GBE62" s="15"/>
      <c r="GBF62" s="15"/>
      <c r="GBG62" s="15"/>
      <c r="GBH62" s="15"/>
      <c r="GBI62" s="15"/>
      <c r="GBJ62" s="15"/>
      <c r="GBK62" s="15"/>
      <c r="GBL62" s="15"/>
      <c r="GBM62" s="15"/>
      <c r="GBN62" s="15"/>
      <c r="GBO62" s="15"/>
      <c r="GBP62" s="15"/>
      <c r="GBQ62" s="15"/>
      <c r="GBR62" s="15"/>
      <c r="GBS62" s="15"/>
      <c r="GBT62" s="15"/>
      <c r="GBU62" s="15"/>
      <c r="GBV62" s="15"/>
      <c r="GBW62" s="15"/>
      <c r="GBX62" s="15"/>
      <c r="GBY62" s="15"/>
      <c r="GBZ62" s="15"/>
      <c r="GCA62" s="15"/>
      <c r="GCB62" s="15"/>
      <c r="GCC62" s="15"/>
      <c r="GCD62" s="15"/>
      <c r="GCE62" s="15"/>
      <c r="GCF62" s="15"/>
      <c r="GCG62" s="15"/>
      <c r="GCH62" s="15"/>
      <c r="GCI62" s="15"/>
      <c r="GCJ62" s="15"/>
      <c r="GCK62" s="15"/>
      <c r="GCL62" s="15"/>
      <c r="GCM62" s="15"/>
      <c r="GCN62" s="15"/>
      <c r="GCO62" s="15"/>
      <c r="GCP62" s="15"/>
      <c r="GCQ62" s="15"/>
      <c r="GCR62" s="15"/>
      <c r="GCS62" s="15"/>
      <c r="GCT62" s="15"/>
      <c r="GCU62" s="15"/>
      <c r="GCV62" s="15"/>
      <c r="GCW62" s="15"/>
      <c r="GCX62" s="15"/>
      <c r="GCY62" s="15"/>
      <c r="GCZ62" s="15"/>
      <c r="GDA62" s="15"/>
      <c r="GDB62" s="15"/>
      <c r="GDC62" s="15"/>
      <c r="GDD62" s="15"/>
      <c r="GDE62" s="15"/>
      <c r="GDF62" s="15"/>
      <c r="GDG62" s="15"/>
      <c r="GDH62" s="15"/>
      <c r="GDI62" s="15"/>
      <c r="GDJ62" s="15"/>
      <c r="GDK62" s="15"/>
      <c r="GDL62" s="15"/>
      <c r="GDM62" s="15"/>
      <c r="GDN62" s="15"/>
      <c r="GDO62" s="15"/>
      <c r="GDP62" s="15"/>
      <c r="GDQ62" s="15"/>
      <c r="GDR62" s="15"/>
      <c r="GDS62" s="15"/>
      <c r="GDT62" s="15"/>
      <c r="GDU62" s="15"/>
      <c r="GDV62" s="15"/>
      <c r="GDW62" s="15"/>
      <c r="GDX62" s="15"/>
      <c r="GDY62" s="15"/>
      <c r="GDZ62" s="15"/>
      <c r="GEA62" s="15"/>
      <c r="GEB62" s="15"/>
      <c r="GEC62" s="15"/>
      <c r="GED62" s="15"/>
      <c r="GEE62" s="15"/>
      <c r="GEF62" s="15"/>
      <c r="GEG62" s="15"/>
      <c r="GEH62" s="15"/>
      <c r="GEI62" s="15"/>
      <c r="GEJ62" s="15"/>
      <c r="GEK62" s="15"/>
      <c r="GEL62" s="15"/>
      <c r="GEM62" s="15"/>
      <c r="GEN62" s="15"/>
      <c r="GEO62" s="15"/>
      <c r="GEP62" s="15"/>
      <c r="GEQ62" s="15"/>
      <c r="GER62" s="15"/>
      <c r="GES62" s="15"/>
      <c r="GET62" s="15"/>
      <c r="GEU62" s="15"/>
      <c r="GEV62" s="15"/>
      <c r="GEW62" s="15"/>
      <c r="GEX62" s="15"/>
      <c r="GEY62" s="15"/>
      <c r="GEZ62" s="15"/>
      <c r="GFA62" s="15"/>
      <c r="GFB62" s="15"/>
      <c r="GFC62" s="15"/>
      <c r="GFD62" s="15"/>
      <c r="GFE62" s="15"/>
      <c r="GFF62" s="15"/>
      <c r="GFG62" s="15"/>
      <c r="GFH62" s="15"/>
      <c r="GFI62" s="15"/>
      <c r="GFJ62" s="15"/>
      <c r="GFK62" s="15"/>
      <c r="GFL62" s="15"/>
      <c r="GFM62" s="15"/>
      <c r="GFN62" s="15"/>
      <c r="GFO62" s="15"/>
      <c r="GFP62" s="15"/>
      <c r="GFQ62" s="15"/>
      <c r="GFR62" s="15"/>
      <c r="GFS62" s="15"/>
      <c r="GFT62" s="15"/>
      <c r="GFU62" s="15"/>
      <c r="GFV62" s="15"/>
      <c r="GFW62" s="15"/>
      <c r="GFX62" s="15"/>
      <c r="GFY62" s="15"/>
      <c r="GFZ62" s="15"/>
      <c r="GGA62" s="15"/>
      <c r="GGB62" s="15"/>
      <c r="GGC62" s="15"/>
      <c r="GGD62" s="15"/>
      <c r="GGE62" s="15"/>
      <c r="GGF62" s="15"/>
      <c r="GGG62" s="15"/>
      <c r="GGH62" s="15"/>
      <c r="GGI62" s="15"/>
      <c r="GGJ62" s="15"/>
      <c r="GGK62" s="15"/>
      <c r="GGL62" s="15"/>
      <c r="GGM62" s="15"/>
      <c r="GGN62" s="15"/>
      <c r="GGO62" s="15"/>
      <c r="GGP62" s="15"/>
      <c r="GGQ62" s="15"/>
      <c r="GGR62" s="15"/>
      <c r="GGS62" s="15"/>
      <c r="GGT62" s="15"/>
      <c r="GGU62" s="15"/>
      <c r="GGV62" s="15"/>
      <c r="GGW62" s="15"/>
      <c r="GGX62" s="15"/>
      <c r="GGY62" s="15"/>
      <c r="GGZ62" s="15"/>
      <c r="GHA62" s="15"/>
      <c r="GHB62" s="15"/>
      <c r="GHC62" s="15"/>
      <c r="GHD62" s="15"/>
      <c r="GHE62" s="15"/>
      <c r="GHF62" s="15"/>
      <c r="GHG62" s="15"/>
      <c r="GHH62" s="15"/>
      <c r="GHI62" s="15"/>
      <c r="GHJ62" s="15"/>
      <c r="GHK62" s="15"/>
      <c r="GHL62" s="15"/>
      <c r="GHM62" s="15"/>
      <c r="GHN62" s="15"/>
      <c r="GHO62" s="15"/>
      <c r="GHP62" s="15"/>
      <c r="GHQ62" s="15"/>
      <c r="GHR62" s="15"/>
      <c r="GHS62" s="15"/>
      <c r="GHT62" s="15"/>
      <c r="GHU62" s="15"/>
      <c r="GHV62" s="15"/>
      <c r="GHW62" s="15"/>
      <c r="GHX62" s="15"/>
      <c r="GHY62" s="15"/>
      <c r="GHZ62" s="15"/>
      <c r="GIA62" s="15"/>
      <c r="GIB62" s="15"/>
      <c r="GIC62" s="15"/>
      <c r="GID62" s="15"/>
      <c r="GIE62" s="15"/>
      <c r="GIF62" s="15"/>
      <c r="GIG62" s="15"/>
      <c r="GIH62" s="15"/>
      <c r="GII62" s="15"/>
      <c r="GIJ62" s="15"/>
      <c r="GIK62" s="15"/>
      <c r="GIL62" s="15"/>
      <c r="GIM62" s="15"/>
      <c r="GIN62" s="15"/>
      <c r="GIO62" s="15"/>
      <c r="GIP62" s="15"/>
      <c r="GIQ62" s="15"/>
      <c r="GIR62" s="15"/>
      <c r="GIS62" s="15"/>
      <c r="GIT62" s="15"/>
      <c r="GIU62" s="15"/>
      <c r="GIV62" s="15"/>
      <c r="GIW62" s="15"/>
      <c r="GIX62" s="15"/>
      <c r="GIY62" s="15"/>
      <c r="GIZ62" s="15"/>
      <c r="GJA62" s="15"/>
      <c r="GJB62" s="15"/>
      <c r="GJC62" s="15"/>
      <c r="GJD62" s="15"/>
      <c r="GJE62" s="15"/>
      <c r="GJF62" s="15"/>
      <c r="GJG62" s="15"/>
      <c r="GJH62" s="15"/>
      <c r="GJI62" s="15"/>
      <c r="GJJ62" s="15"/>
      <c r="GJK62" s="15"/>
      <c r="GJL62" s="15"/>
      <c r="GJM62" s="15"/>
      <c r="GJN62" s="15"/>
      <c r="GJO62" s="15"/>
      <c r="GJP62" s="15"/>
      <c r="GJQ62" s="15"/>
      <c r="GJR62" s="15"/>
      <c r="GJS62" s="15"/>
      <c r="GJT62" s="15"/>
      <c r="GJU62" s="15"/>
      <c r="GJV62" s="15"/>
      <c r="GJW62" s="15"/>
      <c r="GJX62" s="15"/>
      <c r="GJY62" s="15"/>
      <c r="GJZ62" s="15"/>
      <c r="GKA62" s="15"/>
      <c r="GKB62" s="15"/>
      <c r="GKC62" s="15"/>
      <c r="GKD62" s="15"/>
      <c r="GKE62" s="15"/>
      <c r="GKF62" s="15"/>
      <c r="GKG62" s="15"/>
      <c r="GKH62" s="15"/>
      <c r="GKI62" s="15"/>
      <c r="GKJ62" s="15"/>
      <c r="GKK62" s="15"/>
      <c r="GKL62" s="15"/>
      <c r="GKM62" s="15"/>
      <c r="GKN62" s="15"/>
      <c r="GKO62" s="15"/>
      <c r="GKP62" s="15"/>
      <c r="GKQ62" s="15"/>
      <c r="GKR62" s="15"/>
      <c r="GKS62" s="15"/>
      <c r="GKT62" s="15"/>
      <c r="GKU62" s="15"/>
      <c r="GKV62" s="15"/>
      <c r="GKW62" s="15"/>
      <c r="GKX62" s="15"/>
      <c r="GKY62" s="15"/>
      <c r="GKZ62" s="15"/>
      <c r="GLA62" s="15"/>
      <c r="GLB62" s="15"/>
      <c r="GLC62" s="15"/>
      <c r="GLD62" s="15"/>
      <c r="GLE62" s="15"/>
      <c r="GLF62" s="15"/>
      <c r="GLG62" s="15"/>
      <c r="GLH62" s="15"/>
      <c r="GLI62" s="15"/>
      <c r="GLJ62" s="15"/>
      <c r="GLK62" s="15"/>
      <c r="GLL62" s="15"/>
      <c r="GLM62" s="15"/>
      <c r="GLN62" s="15"/>
      <c r="GLO62" s="15"/>
      <c r="GLP62" s="15"/>
      <c r="GLQ62" s="15"/>
      <c r="GLR62" s="15"/>
      <c r="GLS62" s="15"/>
      <c r="GLT62" s="15"/>
      <c r="GLU62" s="15"/>
      <c r="GLV62" s="15"/>
      <c r="GLW62" s="15"/>
      <c r="GLX62" s="15"/>
      <c r="GLY62" s="15"/>
      <c r="GLZ62" s="15"/>
      <c r="GMA62" s="15"/>
      <c r="GMB62" s="15"/>
      <c r="GMC62" s="15"/>
      <c r="GMD62" s="15"/>
      <c r="GME62" s="15"/>
      <c r="GMF62" s="15"/>
      <c r="GMG62" s="15"/>
      <c r="GMH62" s="15"/>
      <c r="GMI62" s="15"/>
      <c r="GMJ62" s="15"/>
      <c r="GMK62" s="15"/>
      <c r="GML62" s="15"/>
      <c r="GMM62" s="15"/>
      <c r="GMN62" s="15"/>
      <c r="GMO62" s="15"/>
      <c r="GMP62" s="15"/>
      <c r="GMQ62" s="15"/>
      <c r="GMR62" s="15"/>
      <c r="GMS62" s="15"/>
      <c r="GMT62" s="15"/>
      <c r="GMU62" s="15"/>
      <c r="GMV62" s="15"/>
      <c r="GMW62" s="15"/>
      <c r="GMX62" s="15"/>
      <c r="GMY62" s="15"/>
      <c r="GMZ62" s="15"/>
      <c r="GNA62" s="15"/>
      <c r="GNB62" s="15"/>
      <c r="GNC62" s="15"/>
      <c r="GND62" s="15"/>
      <c r="GNE62" s="15"/>
      <c r="GNF62" s="15"/>
      <c r="GNG62" s="15"/>
      <c r="GNH62" s="15"/>
      <c r="GNI62" s="15"/>
      <c r="GNJ62" s="15"/>
      <c r="GNK62" s="15"/>
      <c r="GNL62" s="15"/>
      <c r="GNM62" s="15"/>
      <c r="GNN62" s="15"/>
      <c r="GNO62" s="15"/>
      <c r="GNP62" s="15"/>
      <c r="GNQ62" s="15"/>
      <c r="GNR62" s="15"/>
      <c r="GNS62" s="15"/>
      <c r="GNT62" s="15"/>
      <c r="GNU62" s="15"/>
      <c r="GNV62" s="15"/>
      <c r="GNW62" s="15"/>
      <c r="GNX62" s="15"/>
      <c r="GNY62" s="15"/>
      <c r="GNZ62" s="15"/>
      <c r="GOA62" s="15"/>
      <c r="GOB62" s="15"/>
      <c r="GOC62" s="15"/>
      <c r="GOD62" s="15"/>
      <c r="GOE62" s="15"/>
      <c r="GOF62" s="15"/>
      <c r="GOG62" s="15"/>
      <c r="GOH62" s="15"/>
      <c r="GOI62" s="15"/>
      <c r="GOJ62" s="15"/>
      <c r="GOK62" s="15"/>
      <c r="GOL62" s="15"/>
      <c r="GOM62" s="15"/>
      <c r="GON62" s="15"/>
      <c r="GOO62" s="15"/>
      <c r="GOP62" s="15"/>
      <c r="GOQ62" s="15"/>
      <c r="GOR62" s="15"/>
      <c r="GOS62" s="15"/>
      <c r="GOT62" s="15"/>
      <c r="GOU62" s="15"/>
      <c r="GOV62" s="15"/>
      <c r="GOW62" s="15"/>
      <c r="GOX62" s="15"/>
      <c r="GOY62" s="15"/>
      <c r="GOZ62" s="15"/>
      <c r="GPA62" s="15"/>
      <c r="GPB62" s="15"/>
      <c r="GPC62" s="15"/>
      <c r="GPD62" s="15"/>
      <c r="GPE62" s="15"/>
      <c r="GPF62" s="15"/>
      <c r="GPG62" s="15"/>
      <c r="GPH62" s="15"/>
      <c r="GPI62" s="15"/>
      <c r="GPJ62" s="15"/>
      <c r="GPK62" s="15"/>
      <c r="GPL62" s="15"/>
      <c r="GPM62" s="15"/>
      <c r="GPN62" s="15"/>
      <c r="GPO62" s="15"/>
      <c r="GPP62" s="15"/>
      <c r="GPQ62" s="15"/>
      <c r="GPR62" s="15"/>
      <c r="GPS62" s="15"/>
      <c r="GPT62" s="15"/>
      <c r="GPU62" s="15"/>
      <c r="GPV62" s="15"/>
      <c r="GPW62" s="15"/>
      <c r="GPX62" s="15"/>
      <c r="GPY62" s="15"/>
      <c r="GPZ62" s="15"/>
      <c r="GQA62" s="15"/>
      <c r="GQB62" s="15"/>
      <c r="GQC62" s="15"/>
      <c r="GQD62" s="15"/>
      <c r="GQE62" s="15"/>
      <c r="GQF62" s="15"/>
      <c r="GQG62" s="15"/>
      <c r="GQH62" s="15"/>
      <c r="GQI62" s="15"/>
      <c r="GQJ62" s="15"/>
      <c r="GQK62" s="15"/>
      <c r="GQL62" s="15"/>
      <c r="GQM62" s="15"/>
      <c r="GQN62" s="15"/>
      <c r="GQO62" s="15"/>
      <c r="GQP62" s="15"/>
      <c r="GQQ62" s="15"/>
      <c r="GQR62" s="15"/>
      <c r="GQS62" s="15"/>
      <c r="GQT62" s="15"/>
      <c r="GQU62" s="15"/>
      <c r="GQV62" s="15"/>
      <c r="GQW62" s="15"/>
      <c r="GQX62" s="15"/>
      <c r="GQY62" s="15"/>
      <c r="GQZ62" s="15"/>
      <c r="GRA62" s="15"/>
      <c r="GRB62" s="15"/>
      <c r="GRC62" s="15"/>
      <c r="GRD62" s="15"/>
      <c r="GRE62" s="15"/>
      <c r="GRF62" s="15"/>
      <c r="GRG62" s="15"/>
      <c r="GRH62" s="15"/>
      <c r="GRI62" s="15"/>
      <c r="GRJ62" s="15"/>
      <c r="GRK62" s="15"/>
      <c r="GRL62" s="15"/>
      <c r="GRM62" s="15"/>
      <c r="GRN62" s="15"/>
      <c r="GRO62" s="15"/>
      <c r="GRP62" s="15"/>
      <c r="GRQ62" s="15"/>
      <c r="GRR62" s="15"/>
      <c r="GRS62" s="15"/>
      <c r="GRT62" s="15"/>
      <c r="GRU62" s="15"/>
      <c r="GRV62" s="15"/>
      <c r="GRW62" s="15"/>
      <c r="GRX62" s="15"/>
      <c r="GRY62" s="15"/>
      <c r="GRZ62" s="15"/>
      <c r="GSA62" s="15"/>
      <c r="GSB62" s="15"/>
      <c r="GSC62" s="15"/>
      <c r="GSD62" s="15"/>
      <c r="GSE62" s="15"/>
      <c r="GSF62" s="15"/>
      <c r="GSG62" s="15"/>
      <c r="GSH62" s="15"/>
      <c r="GSI62" s="15"/>
      <c r="GSJ62" s="15"/>
      <c r="GSK62" s="15"/>
      <c r="GSL62" s="15"/>
      <c r="GSM62" s="15"/>
      <c r="GSN62" s="15"/>
      <c r="GSO62" s="15"/>
      <c r="GSP62" s="15"/>
      <c r="GSQ62" s="15"/>
      <c r="GSR62" s="15"/>
      <c r="GSS62" s="15"/>
      <c r="GST62" s="15"/>
      <c r="GSU62" s="15"/>
      <c r="GSV62" s="15"/>
      <c r="GSW62" s="15"/>
      <c r="GSX62" s="15"/>
      <c r="GSY62" s="15"/>
      <c r="GSZ62" s="15"/>
      <c r="GTA62" s="15"/>
      <c r="GTB62" s="15"/>
      <c r="GTC62" s="15"/>
      <c r="GTD62" s="15"/>
      <c r="GTE62" s="15"/>
      <c r="GTF62" s="15"/>
      <c r="GTG62" s="15"/>
      <c r="GTH62" s="15"/>
      <c r="GTI62" s="15"/>
      <c r="GTJ62" s="15"/>
      <c r="GTK62" s="15"/>
      <c r="GTL62" s="15"/>
      <c r="GTM62" s="15"/>
      <c r="GTN62" s="15"/>
      <c r="GTO62" s="15"/>
      <c r="GTP62" s="15"/>
      <c r="GTQ62" s="15"/>
      <c r="GTR62" s="15"/>
      <c r="GTS62" s="15"/>
      <c r="GTT62" s="15"/>
      <c r="GTU62" s="15"/>
      <c r="GTV62" s="15"/>
      <c r="GTW62" s="15"/>
      <c r="GTX62" s="15"/>
      <c r="GTY62" s="15"/>
      <c r="GTZ62" s="15"/>
      <c r="GUA62" s="15"/>
      <c r="GUB62" s="15"/>
      <c r="GUC62" s="15"/>
      <c r="GUD62" s="15"/>
      <c r="GUE62" s="15"/>
      <c r="GUF62" s="15"/>
      <c r="GUG62" s="15"/>
      <c r="GUH62" s="15"/>
      <c r="GUI62" s="15"/>
      <c r="GUJ62" s="15"/>
      <c r="GUK62" s="15"/>
      <c r="GUL62" s="15"/>
      <c r="GUM62" s="15"/>
      <c r="GUN62" s="15"/>
      <c r="GUO62" s="15"/>
      <c r="GUP62" s="15"/>
      <c r="GUQ62" s="15"/>
      <c r="GUR62" s="15"/>
      <c r="GUS62" s="15"/>
      <c r="GUT62" s="15"/>
      <c r="GUU62" s="15"/>
      <c r="GUV62" s="15"/>
      <c r="GUW62" s="15"/>
      <c r="GUX62" s="15"/>
      <c r="GUY62" s="15"/>
      <c r="GUZ62" s="15"/>
      <c r="GVA62" s="15"/>
      <c r="GVB62" s="15"/>
      <c r="GVC62" s="15"/>
      <c r="GVD62" s="15"/>
      <c r="GVE62" s="15"/>
      <c r="GVF62" s="15"/>
      <c r="GVG62" s="15"/>
      <c r="GVH62" s="15"/>
      <c r="GVI62" s="15"/>
      <c r="GVJ62" s="15"/>
      <c r="GVK62" s="15"/>
      <c r="GVL62" s="15"/>
      <c r="GVM62" s="15"/>
      <c r="GVN62" s="15"/>
      <c r="GVO62" s="15"/>
      <c r="GVP62" s="15"/>
      <c r="GVQ62" s="15"/>
      <c r="GVR62" s="15"/>
      <c r="GVS62" s="15"/>
      <c r="GVT62" s="15"/>
      <c r="GVU62" s="15"/>
      <c r="GVV62" s="15"/>
      <c r="GVW62" s="15"/>
      <c r="GVX62" s="15"/>
      <c r="GVY62" s="15"/>
      <c r="GVZ62" s="15"/>
      <c r="GWA62" s="15"/>
      <c r="GWB62" s="15"/>
      <c r="GWC62" s="15"/>
      <c r="GWD62" s="15"/>
      <c r="GWE62" s="15"/>
      <c r="GWF62" s="15"/>
      <c r="GWG62" s="15"/>
      <c r="GWH62" s="15"/>
      <c r="GWI62" s="15"/>
      <c r="GWJ62" s="15"/>
      <c r="GWK62" s="15"/>
      <c r="GWL62" s="15"/>
      <c r="GWM62" s="15"/>
      <c r="GWN62" s="15"/>
      <c r="GWO62" s="15"/>
      <c r="GWP62" s="15"/>
      <c r="GWQ62" s="15"/>
      <c r="GWR62" s="15"/>
      <c r="GWS62" s="15"/>
      <c r="GWT62" s="15"/>
      <c r="GWU62" s="15"/>
      <c r="GWV62" s="15"/>
      <c r="GWW62" s="15"/>
      <c r="GWX62" s="15"/>
      <c r="GWY62" s="15"/>
      <c r="GWZ62" s="15"/>
      <c r="GXA62" s="15"/>
      <c r="GXB62" s="15"/>
      <c r="GXC62" s="15"/>
      <c r="GXD62" s="15"/>
      <c r="GXE62" s="15"/>
      <c r="GXF62" s="15"/>
      <c r="GXG62" s="15"/>
      <c r="GXH62" s="15"/>
      <c r="GXI62" s="15"/>
      <c r="GXJ62" s="15"/>
      <c r="GXK62" s="15"/>
      <c r="GXL62" s="15"/>
      <c r="GXM62" s="15"/>
      <c r="GXN62" s="15"/>
      <c r="GXO62" s="15"/>
      <c r="GXP62" s="15"/>
      <c r="GXQ62" s="15"/>
      <c r="GXR62" s="15"/>
      <c r="GXS62" s="15"/>
      <c r="GXT62" s="15"/>
      <c r="GXU62" s="15"/>
      <c r="GXV62" s="15"/>
      <c r="GXW62" s="15"/>
      <c r="GXX62" s="15"/>
      <c r="GXY62" s="15"/>
      <c r="GXZ62" s="15"/>
      <c r="GYA62" s="15"/>
      <c r="GYB62" s="15"/>
      <c r="GYC62" s="15"/>
      <c r="GYD62" s="15"/>
      <c r="GYE62" s="15"/>
      <c r="GYF62" s="15"/>
      <c r="GYG62" s="15"/>
      <c r="GYH62" s="15"/>
      <c r="GYI62" s="15"/>
      <c r="GYJ62" s="15"/>
      <c r="GYK62" s="15"/>
      <c r="GYL62" s="15"/>
      <c r="GYM62" s="15"/>
      <c r="GYN62" s="15"/>
      <c r="GYO62" s="15"/>
      <c r="GYP62" s="15"/>
      <c r="GYQ62" s="15"/>
      <c r="GYR62" s="15"/>
      <c r="GYS62" s="15"/>
      <c r="GYT62" s="15"/>
      <c r="GYU62" s="15"/>
      <c r="GYV62" s="15"/>
      <c r="GYW62" s="15"/>
      <c r="GYX62" s="15"/>
      <c r="GYY62" s="15"/>
      <c r="GYZ62" s="15"/>
      <c r="GZA62" s="15"/>
      <c r="GZB62" s="15"/>
      <c r="GZC62" s="15"/>
      <c r="GZD62" s="15"/>
      <c r="GZE62" s="15"/>
      <c r="GZF62" s="15"/>
      <c r="GZG62" s="15"/>
      <c r="GZH62" s="15"/>
      <c r="GZI62" s="15"/>
      <c r="GZJ62" s="15"/>
      <c r="GZK62" s="15"/>
      <c r="GZL62" s="15"/>
      <c r="GZM62" s="15"/>
      <c r="GZN62" s="15"/>
      <c r="GZO62" s="15"/>
      <c r="GZP62" s="15"/>
      <c r="GZQ62" s="15"/>
      <c r="GZR62" s="15"/>
      <c r="GZS62" s="15"/>
      <c r="GZT62" s="15"/>
      <c r="GZU62" s="15"/>
      <c r="GZV62" s="15"/>
      <c r="GZW62" s="15"/>
      <c r="GZX62" s="15"/>
      <c r="GZY62" s="15"/>
      <c r="GZZ62" s="15"/>
      <c r="HAA62" s="15"/>
      <c r="HAB62" s="15"/>
      <c r="HAC62" s="15"/>
      <c r="HAD62" s="15"/>
      <c r="HAE62" s="15"/>
      <c r="HAF62" s="15"/>
      <c r="HAG62" s="15"/>
      <c r="HAH62" s="15"/>
      <c r="HAI62" s="15"/>
      <c r="HAJ62" s="15"/>
      <c r="HAK62" s="15"/>
      <c r="HAL62" s="15"/>
      <c r="HAM62" s="15"/>
      <c r="HAN62" s="15"/>
      <c r="HAO62" s="15"/>
      <c r="HAP62" s="15"/>
      <c r="HAQ62" s="15"/>
      <c r="HAR62" s="15"/>
      <c r="HAS62" s="15"/>
      <c r="HAT62" s="15"/>
      <c r="HAU62" s="15"/>
      <c r="HAV62" s="15"/>
      <c r="HAW62" s="15"/>
      <c r="HAX62" s="15"/>
      <c r="HAY62" s="15"/>
      <c r="HAZ62" s="15"/>
      <c r="HBA62" s="15"/>
      <c r="HBB62" s="15"/>
      <c r="HBC62" s="15"/>
      <c r="HBD62" s="15"/>
      <c r="HBE62" s="15"/>
      <c r="HBF62" s="15"/>
      <c r="HBG62" s="15"/>
      <c r="HBH62" s="15"/>
      <c r="HBI62" s="15"/>
      <c r="HBJ62" s="15"/>
      <c r="HBK62" s="15"/>
      <c r="HBL62" s="15"/>
      <c r="HBM62" s="15"/>
      <c r="HBN62" s="15"/>
      <c r="HBO62" s="15"/>
      <c r="HBP62" s="15"/>
      <c r="HBQ62" s="15"/>
      <c r="HBR62" s="15"/>
      <c r="HBS62" s="15"/>
      <c r="HBT62" s="15"/>
      <c r="HBU62" s="15"/>
      <c r="HBV62" s="15"/>
      <c r="HBW62" s="15"/>
      <c r="HBX62" s="15"/>
      <c r="HBY62" s="15"/>
      <c r="HBZ62" s="15"/>
      <c r="HCA62" s="15"/>
      <c r="HCB62" s="15"/>
      <c r="HCC62" s="15"/>
      <c r="HCD62" s="15"/>
      <c r="HCE62" s="15"/>
      <c r="HCF62" s="15"/>
      <c r="HCG62" s="15"/>
      <c r="HCH62" s="15"/>
      <c r="HCI62" s="15"/>
      <c r="HCJ62" s="15"/>
      <c r="HCK62" s="15"/>
      <c r="HCL62" s="15"/>
      <c r="HCM62" s="15"/>
      <c r="HCN62" s="15"/>
      <c r="HCO62" s="15"/>
      <c r="HCP62" s="15"/>
      <c r="HCQ62" s="15"/>
      <c r="HCR62" s="15"/>
      <c r="HCS62" s="15"/>
      <c r="HCT62" s="15"/>
      <c r="HCU62" s="15"/>
      <c r="HCV62" s="15"/>
      <c r="HCW62" s="15"/>
      <c r="HCX62" s="15"/>
      <c r="HCY62" s="15"/>
      <c r="HCZ62" s="15"/>
      <c r="HDA62" s="15"/>
      <c r="HDB62" s="15"/>
      <c r="HDC62" s="15"/>
      <c r="HDD62" s="15"/>
      <c r="HDE62" s="15"/>
      <c r="HDF62" s="15"/>
      <c r="HDG62" s="15"/>
      <c r="HDH62" s="15"/>
      <c r="HDI62" s="15"/>
      <c r="HDJ62" s="15"/>
      <c r="HDK62" s="15"/>
      <c r="HDL62" s="15"/>
      <c r="HDM62" s="15"/>
      <c r="HDN62" s="15"/>
      <c r="HDO62" s="15"/>
      <c r="HDP62" s="15"/>
      <c r="HDQ62" s="15"/>
      <c r="HDR62" s="15"/>
      <c r="HDS62" s="15"/>
      <c r="HDT62" s="15"/>
      <c r="HDU62" s="15"/>
      <c r="HDV62" s="15"/>
      <c r="HDW62" s="15"/>
      <c r="HDX62" s="15"/>
      <c r="HDY62" s="15"/>
      <c r="HDZ62" s="15"/>
      <c r="HEA62" s="15"/>
      <c r="HEB62" s="15"/>
      <c r="HEC62" s="15"/>
      <c r="HED62" s="15"/>
      <c r="HEE62" s="15"/>
      <c r="HEF62" s="15"/>
      <c r="HEG62" s="15"/>
      <c r="HEH62" s="15"/>
      <c r="HEI62" s="15"/>
      <c r="HEJ62" s="15"/>
      <c r="HEK62" s="15"/>
      <c r="HEL62" s="15"/>
      <c r="HEM62" s="15"/>
      <c r="HEN62" s="15"/>
      <c r="HEO62" s="15"/>
      <c r="HEP62" s="15"/>
      <c r="HEQ62" s="15"/>
      <c r="HER62" s="15"/>
      <c r="HES62" s="15"/>
      <c r="HET62" s="15"/>
      <c r="HEU62" s="15"/>
      <c r="HEV62" s="15"/>
      <c r="HEW62" s="15"/>
      <c r="HEX62" s="15"/>
      <c r="HEY62" s="15"/>
      <c r="HEZ62" s="15"/>
      <c r="HFA62" s="15"/>
      <c r="HFB62" s="15"/>
      <c r="HFC62" s="15"/>
      <c r="HFD62" s="15"/>
      <c r="HFE62" s="15"/>
      <c r="HFF62" s="15"/>
      <c r="HFG62" s="15"/>
      <c r="HFH62" s="15"/>
      <c r="HFI62" s="15"/>
      <c r="HFJ62" s="15"/>
      <c r="HFK62" s="15"/>
      <c r="HFL62" s="15"/>
      <c r="HFM62" s="15"/>
      <c r="HFN62" s="15"/>
      <c r="HFO62" s="15"/>
      <c r="HFP62" s="15"/>
      <c r="HFQ62" s="15"/>
      <c r="HFR62" s="15"/>
      <c r="HFS62" s="15"/>
      <c r="HFT62" s="15"/>
      <c r="HFU62" s="15"/>
      <c r="HFV62" s="15"/>
      <c r="HFW62" s="15"/>
      <c r="HFX62" s="15"/>
      <c r="HFY62" s="15"/>
      <c r="HFZ62" s="15"/>
      <c r="HGA62" s="15"/>
      <c r="HGB62" s="15"/>
      <c r="HGC62" s="15"/>
      <c r="HGD62" s="15"/>
      <c r="HGE62" s="15"/>
      <c r="HGF62" s="15"/>
      <c r="HGG62" s="15"/>
      <c r="HGH62" s="15"/>
      <c r="HGI62" s="15"/>
      <c r="HGJ62" s="15"/>
      <c r="HGK62" s="15"/>
      <c r="HGL62" s="15"/>
      <c r="HGM62" s="15"/>
      <c r="HGN62" s="15"/>
      <c r="HGO62" s="15"/>
      <c r="HGP62" s="15"/>
      <c r="HGQ62" s="15"/>
      <c r="HGR62" s="15"/>
      <c r="HGS62" s="15"/>
      <c r="HGT62" s="15"/>
      <c r="HGU62" s="15"/>
      <c r="HGV62" s="15"/>
      <c r="HGW62" s="15"/>
      <c r="HGX62" s="15"/>
      <c r="HGY62" s="15"/>
      <c r="HGZ62" s="15"/>
      <c r="HHA62" s="15"/>
      <c r="HHB62" s="15"/>
      <c r="HHC62" s="15"/>
      <c r="HHD62" s="15"/>
      <c r="HHE62" s="15"/>
      <c r="HHF62" s="15"/>
      <c r="HHG62" s="15"/>
      <c r="HHH62" s="15"/>
      <c r="HHI62" s="15"/>
      <c r="HHJ62" s="15"/>
      <c r="HHK62" s="15"/>
      <c r="HHL62" s="15"/>
      <c r="HHM62" s="15"/>
      <c r="HHN62" s="15"/>
      <c r="HHO62" s="15"/>
      <c r="HHP62" s="15"/>
      <c r="HHQ62" s="15"/>
      <c r="HHR62" s="15"/>
      <c r="HHS62" s="15"/>
      <c r="HHT62" s="15"/>
      <c r="HHU62" s="15"/>
      <c r="HHV62" s="15"/>
      <c r="HHW62" s="15"/>
      <c r="HHX62" s="15"/>
      <c r="HHY62" s="15"/>
      <c r="HHZ62" s="15"/>
      <c r="HIA62" s="15"/>
      <c r="HIB62" s="15"/>
      <c r="HIC62" s="15"/>
      <c r="HID62" s="15"/>
      <c r="HIE62" s="15"/>
      <c r="HIF62" s="15"/>
      <c r="HIG62" s="15"/>
      <c r="HIH62" s="15"/>
      <c r="HII62" s="15"/>
      <c r="HIJ62" s="15"/>
      <c r="HIK62" s="15"/>
      <c r="HIL62" s="15"/>
      <c r="HIM62" s="15"/>
      <c r="HIN62" s="15"/>
      <c r="HIO62" s="15"/>
      <c r="HIP62" s="15"/>
      <c r="HIQ62" s="15"/>
      <c r="HIR62" s="15"/>
      <c r="HIS62" s="15"/>
      <c r="HIT62" s="15"/>
      <c r="HIU62" s="15"/>
      <c r="HIV62" s="15"/>
      <c r="HIW62" s="15"/>
      <c r="HIX62" s="15"/>
      <c r="HIY62" s="15"/>
      <c r="HIZ62" s="15"/>
      <c r="HJA62" s="15"/>
      <c r="HJB62" s="15"/>
      <c r="HJC62" s="15"/>
      <c r="HJD62" s="15"/>
      <c r="HJE62" s="15"/>
      <c r="HJF62" s="15"/>
      <c r="HJG62" s="15"/>
      <c r="HJH62" s="15"/>
      <c r="HJI62" s="15"/>
      <c r="HJJ62" s="15"/>
      <c r="HJK62" s="15"/>
      <c r="HJL62" s="15"/>
      <c r="HJM62" s="15"/>
      <c r="HJN62" s="15"/>
      <c r="HJO62" s="15"/>
      <c r="HJP62" s="15"/>
      <c r="HJQ62" s="15"/>
      <c r="HJR62" s="15"/>
      <c r="HJS62" s="15"/>
      <c r="HJT62" s="15"/>
      <c r="HJU62" s="15"/>
      <c r="HJV62" s="15"/>
      <c r="HJW62" s="15"/>
      <c r="HJX62" s="15"/>
      <c r="HJY62" s="15"/>
      <c r="HJZ62" s="15"/>
      <c r="HKA62" s="15"/>
      <c r="HKB62" s="15"/>
      <c r="HKC62" s="15"/>
      <c r="HKD62" s="15"/>
      <c r="HKE62" s="15"/>
      <c r="HKF62" s="15"/>
      <c r="HKG62" s="15"/>
      <c r="HKH62" s="15"/>
      <c r="HKI62" s="15"/>
      <c r="HKJ62" s="15"/>
      <c r="HKK62" s="15"/>
      <c r="HKL62" s="15"/>
      <c r="HKM62" s="15"/>
      <c r="HKN62" s="15"/>
      <c r="HKO62" s="15"/>
      <c r="HKP62" s="15"/>
      <c r="HKQ62" s="15"/>
      <c r="HKR62" s="15"/>
      <c r="HKS62" s="15"/>
      <c r="HKT62" s="15"/>
      <c r="HKU62" s="15"/>
      <c r="HKV62" s="15"/>
      <c r="HKW62" s="15"/>
      <c r="HKX62" s="15"/>
      <c r="HKY62" s="15"/>
      <c r="HKZ62" s="15"/>
      <c r="HLA62" s="15"/>
      <c r="HLB62" s="15"/>
      <c r="HLC62" s="15"/>
      <c r="HLD62" s="15"/>
      <c r="HLE62" s="15"/>
      <c r="HLF62" s="15"/>
      <c r="HLG62" s="15"/>
      <c r="HLH62" s="15"/>
      <c r="HLI62" s="15"/>
      <c r="HLJ62" s="15"/>
      <c r="HLK62" s="15"/>
      <c r="HLL62" s="15"/>
      <c r="HLM62" s="15"/>
      <c r="HLN62" s="15"/>
      <c r="HLO62" s="15"/>
      <c r="HLP62" s="15"/>
      <c r="HLQ62" s="15"/>
      <c r="HLR62" s="15"/>
      <c r="HLS62" s="15"/>
      <c r="HLT62" s="15"/>
      <c r="HLU62" s="15"/>
      <c r="HLV62" s="15"/>
      <c r="HLW62" s="15"/>
      <c r="HLX62" s="15"/>
      <c r="HLY62" s="15"/>
      <c r="HLZ62" s="15"/>
      <c r="HMA62" s="15"/>
      <c r="HMB62" s="15"/>
      <c r="HMC62" s="15"/>
      <c r="HMD62" s="15"/>
      <c r="HME62" s="15"/>
      <c r="HMF62" s="15"/>
      <c r="HMG62" s="15"/>
      <c r="HMH62" s="15"/>
      <c r="HMI62" s="15"/>
      <c r="HMJ62" s="15"/>
      <c r="HMK62" s="15"/>
      <c r="HML62" s="15"/>
      <c r="HMM62" s="15"/>
      <c r="HMN62" s="15"/>
      <c r="HMO62" s="15"/>
      <c r="HMP62" s="15"/>
      <c r="HMQ62" s="15"/>
      <c r="HMR62" s="15"/>
      <c r="HMS62" s="15"/>
      <c r="HMT62" s="15"/>
      <c r="HMU62" s="15"/>
      <c r="HMV62" s="15"/>
      <c r="HMW62" s="15"/>
      <c r="HMX62" s="15"/>
      <c r="HMY62" s="15"/>
      <c r="HMZ62" s="15"/>
      <c r="HNA62" s="15"/>
      <c r="HNB62" s="15"/>
      <c r="HNC62" s="15"/>
      <c r="HND62" s="15"/>
      <c r="HNE62" s="15"/>
      <c r="HNF62" s="15"/>
      <c r="HNG62" s="15"/>
      <c r="HNH62" s="15"/>
      <c r="HNI62" s="15"/>
      <c r="HNJ62" s="15"/>
      <c r="HNK62" s="15"/>
      <c r="HNL62" s="15"/>
      <c r="HNM62" s="15"/>
      <c r="HNN62" s="15"/>
      <c r="HNO62" s="15"/>
      <c r="HNP62" s="15"/>
      <c r="HNQ62" s="15"/>
      <c r="HNR62" s="15"/>
      <c r="HNS62" s="15"/>
      <c r="HNT62" s="15"/>
      <c r="HNU62" s="15"/>
      <c r="HNV62" s="15"/>
      <c r="HNW62" s="15"/>
      <c r="HNX62" s="15"/>
      <c r="HNY62" s="15"/>
      <c r="HNZ62" s="15"/>
      <c r="HOA62" s="15"/>
      <c r="HOB62" s="15"/>
      <c r="HOC62" s="15"/>
      <c r="HOD62" s="15"/>
      <c r="HOE62" s="15"/>
      <c r="HOF62" s="15"/>
      <c r="HOG62" s="15"/>
      <c r="HOH62" s="15"/>
      <c r="HOI62" s="15"/>
      <c r="HOJ62" s="15"/>
      <c r="HOK62" s="15"/>
      <c r="HOL62" s="15"/>
      <c r="HOM62" s="15"/>
      <c r="HON62" s="15"/>
      <c r="HOO62" s="15"/>
      <c r="HOP62" s="15"/>
      <c r="HOQ62" s="15"/>
      <c r="HOR62" s="15"/>
      <c r="HOS62" s="15"/>
      <c r="HOT62" s="15"/>
      <c r="HOU62" s="15"/>
      <c r="HOV62" s="15"/>
      <c r="HOW62" s="15"/>
      <c r="HOX62" s="15"/>
      <c r="HOY62" s="15"/>
      <c r="HOZ62" s="15"/>
      <c r="HPA62" s="15"/>
      <c r="HPB62" s="15"/>
      <c r="HPC62" s="15"/>
      <c r="HPD62" s="15"/>
      <c r="HPE62" s="15"/>
      <c r="HPF62" s="15"/>
      <c r="HPG62" s="15"/>
      <c r="HPH62" s="15"/>
      <c r="HPI62" s="15"/>
      <c r="HPJ62" s="15"/>
      <c r="HPK62" s="15"/>
      <c r="HPL62" s="15"/>
      <c r="HPM62" s="15"/>
      <c r="HPN62" s="15"/>
      <c r="HPO62" s="15"/>
      <c r="HPP62" s="15"/>
      <c r="HPQ62" s="15"/>
      <c r="HPR62" s="15"/>
      <c r="HPS62" s="15"/>
      <c r="HPT62" s="15"/>
      <c r="HPU62" s="15"/>
      <c r="HPV62" s="15"/>
      <c r="HPW62" s="15"/>
      <c r="HPX62" s="15"/>
      <c r="HPY62" s="15"/>
      <c r="HPZ62" s="15"/>
      <c r="HQA62" s="15"/>
      <c r="HQB62" s="15"/>
      <c r="HQC62" s="15"/>
      <c r="HQD62" s="15"/>
      <c r="HQE62" s="15"/>
      <c r="HQF62" s="15"/>
      <c r="HQG62" s="15"/>
      <c r="HQH62" s="15"/>
      <c r="HQI62" s="15"/>
      <c r="HQJ62" s="15"/>
      <c r="HQK62" s="15"/>
      <c r="HQL62" s="15"/>
      <c r="HQM62" s="15"/>
      <c r="HQN62" s="15"/>
      <c r="HQO62" s="15"/>
      <c r="HQP62" s="15"/>
      <c r="HQQ62" s="15"/>
      <c r="HQR62" s="15"/>
      <c r="HQS62" s="15"/>
      <c r="HQT62" s="15"/>
      <c r="HQU62" s="15"/>
      <c r="HQV62" s="15"/>
      <c r="HQW62" s="15"/>
      <c r="HQX62" s="15"/>
      <c r="HQY62" s="15"/>
      <c r="HQZ62" s="15"/>
      <c r="HRA62" s="15"/>
      <c r="HRB62" s="15"/>
      <c r="HRC62" s="15"/>
      <c r="HRD62" s="15"/>
      <c r="HRE62" s="15"/>
      <c r="HRF62" s="15"/>
      <c r="HRG62" s="15"/>
      <c r="HRH62" s="15"/>
      <c r="HRI62" s="15"/>
      <c r="HRJ62" s="15"/>
      <c r="HRK62" s="15"/>
      <c r="HRL62" s="15"/>
      <c r="HRM62" s="15"/>
      <c r="HRN62" s="15"/>
      <c r="HRO62" s="15"/>
      <c r="HRP62" s="15"/>
      <c r="HRQ62" s="15"/>
      <c r="HRR62" s="15"/>
      <c r="HRS62" s="15"/>
      <c r="HRT62" s="15"/>
      <c r="HRU62" s="15"/>
      <c r="HRV62" s="15"/>
      <c r="HRW62" s="15"/>
      <c r="HRX62" s="15"/>
      <c r="HRY62" s="15"/>
      <c r="HRZ62" s="15"/>
      <c r="HSA62" s="15"/>
      <c r="HSB62" s="15"/>
      <c r="HSC62" s="15"/>
      <c r="HSD62" s="15"/>
      <c r="HSE62" s="15"/>
      <c r="HSF62" s="15"/>
      <c r="HSG62" s="15"/>
      <c r="HSH62" s="15"/>
      <c r="HSI62" s="15"/>
      <c r="HSJ62" s="15"/>
      <c r="HSK62" s="15"/>
      <c r="HSL62" s="15"/>
      <c r="HSM62" s="15"/>
      <c r="HSN62" s="15"/>
      <c r="HSO62" s="15"/>
      <c r="HSP62" s="15"/>
      <c r="HSQ62" s="15"/>
      <c r="HSR62" s="15"/>
      <c r="HSS62" s="15"/>
      <c r="HST62" s="15"/>
      <c r="HSU62" s="15"/>
      <c r="HSV62" s="15"/>
      <c r="HSW62" s="15"/>
      <c r="HSX62" s="15"/>
      <c r="HSY62" s="15"/>
      <c r="HSZ62" s="15"/>
      <c r="HTA62" s="15"/>
      <c r="HTB62" s="15"/>
      <c r="HTC62" s="15"/>
      <c r="HTD62" s="15"/>
      <c r="HTE62" s="15"/>
      <c r="HTF62" s="15"/>
      <c r="HTG62" s="15"/>
      <c r="HTH62" s="15"/>
      <c r="HTI62" s="15"/>
      <c r="HTJ62" s="15"/>
      <c r="HTK62" s="15"/>
      <c r="HTL62" s="15"/>
      <c r="HTM62" s="15"/>
      <c r="HTN62" s="15"/>
      <c r="HTO62" s="15"/>
      <c r="HTP62" s="15"/>
      <c r="HTQ62" s="15"/>
      <c r="HTR62" s="15"/>
      <c r="HTS62" s="15"/>
      <c r="HTT62" s="15"/>
      <c r="HTU62" s="15"/>
      <c r="HTV62" s="15"/>
      <c r="HTW62" s="15"/>
      <c r="HTX62" s="15"/>
      <c r="HTY62" s="15"/>
      <c r="HTZ62" s="15"/>
      <c r="HUA62" s="15"/>
      <c r="HUB62" s="15"/>
      <c r="HUC62" s="15"/>
      <c r="HUD62" s="15"/>
      <c r="HUE62" s="15"/>
      <c r="HUF62" s="15"/>
      <c r="HUG62" s="15"/>
      <c r="HUH62" s="15"/>
      <c r="HUI62" s="15"/>
      <c r="HUJ62" s="15"/>
      <c r="HUK62" s="15"/>
      <c r="HUL62" s="15"/>
      <c r="HUM62" s="15"/>
      <c r="HUN62" s="15"/>
      <c r="HUO62" s="15"/>
      <c r="HUP62" s="15"/>
      <c r="HUQ62" s="15"/>
      <c r="HUR62" s="15"/>
      <c r="HUS62" s="15"/>
      <c r="HUT62" s="15"/>
      <c r="HUU62" s="15"/>
      <c r="HUV62" s="15"/>
      <c r="HUW62" s="15"/>
      <c r="HUX62" s="15"/>
      <c r="HUY62" s="15"/>
      <c r="HUZ62" s="15"/>
      <c r="HVA62" s="15"/>
      <c r="HVB62" s="15"/>
      <c r="HVC62" s="15"/>
      <c r="HVD62" s="15"/>
      <c r="HVE62" s="15"/>
      <c r="HVF62" s="15"/>
      <c r="HVG62" s="15"/>
      <c r="HVH62" s="15"/>
      <c r="HVI62" s="15"/>
      <c r="HVJ62" s="15"/>
      <c r="HVK62" s="15"/>
      <c r="HVL62" s="15"/>
      <c r="HVM62" s="15"/>
      <c r="HVN62" s="15"/>
      <c r="HVO62" s="15"/>
      <c r="HVP62" s="15"/>
      <c r="HVQ62" s="15"/>
      <c r="HVR62" s="15"/>
      <c r="HVS62" s="15"/>
      <c r="HVT62" s="15"/>
      <c r="HVU62" s="15"/>
      <c r="HVV62" s="15"/>
      <c r="HVW62" s="15"/>
      <c r="HVX62" s="15"/>
      <c r="HVY62" s="15"/>
      <c r="HVZ62" s="15"/>
      <c r="HWA62" s="15"/>
      <c r="HWB62" s="15"/>
      <c r="HWC62" s="15"/>
      <c r="HWD62" s="15"/>
      <c r="HWE62" s="15"/>
      <c r="HWF62" s="15"/>
      <c r="HWG62" s="15"/>
      <c r="HWH62" s="15"/>
      <c r="HWI62" s="15"/>
      <c r="HWJ62" s="15"/>
      <c r="HWK62" s="15"/>
      <c r="HWL62" s="15"/>
      <c r="HWM62" s="15"/>
      <c r="HWN62" s="15"/>
      <c r="HWO62" s="15"/>
      <c r="HWP62" s="15"/>
      <c r="HWQ62" s="15"/>
      <c r="HWR62" s="15"/>
      <c r="HWS62" s="15"/>
      <c r="HWT62" s="15"/>
      <c r="HWU62" s="15"/>
      <c r="HWV62" s="15"/>
      <c r="HWW62" s="15"/>
      <c r="HWX62" s="15"/>
      <c r="HWY62" s="15"/>
      <c r="HWZ62" s="15"/>
      <c r="HXA62" s="15"/>
      <c r="HXB62" s="15"/>
      <c r="HXC62" s="15"/>
      <c r="HXD62" s="15"/>
      <c r="HXE62" s="15"/>
      <c r="HXF62" s="15"/>
      <c r="HXG62" s="15"/>
      <c r="HXH62" s="15"/>
      <c r="HXI62" s="15"/>
      <c r="HXJ62" s="15"/>
      <c r="HXK62" s="15"/>
      <c r="HXL62" s="15"/>
      <c r="HXM62" s="15"/>
      <c r="HXN62" s="15"/>
      <c r="HXO62" s="15"/>
      <c r="HXP62" s="15"/>
      <c r="HXQ62" s="15"/>
      <c r="HXR62" s="15"/>
      <c r="HXS62" s="15"/>
      <c r="HXT62" s="15"/>
      <c r="HXU62" s="15"/>
      <c r="HXV62" s="15"/>
      <c r="HXW62" s="15"/>
      <c r="HXX62" s="15"/>
      <c r="HXY62" s="15"/>
      <c r="HXZ62" s="15"/>
      <c r="HYA62" s="15"/>
      <c r="HYB62" s="15"/>
      <c r="HYC62" s="15"/>
      <c r="HYD62" s="15"/>
      <c r="HYE62" s="15"/>
      <c r="HYF62" s="15"/>
      <c r="HYG62" s="15"/>
      <c r="HYH62" s="15"/>
      <c r="HYI62" s="15"/>
      <c r="HYJ62" s="15"/>
      <c r="HYK62" s="15"/>
      <c r="HYL62" s="15"/>
      <c r="HYM62" s="15"/>
      <c r="HYN62" s="15"/>
      <c r="HYO62" s="15"/>
      <c r="HYP62" s="15"/>
      <c r="HYQ62" s="15"/>
      <c r="HYR62" s="15"/>
      <c r="HYS62" s="15"/>
      <c r="HYT62" s="15"/>
      <c r="HYU62" s="15"/>
      <c r="HYV62" s="15"/>
      <c r="HYW62" s="15"/>
      <c r="HYX62" s="15"/>
      <c r="HYY62" s="15"/>
      <c r="HYZ62" s="15"/>
      <c r="HZA62" s="15"/>
      <c r="HZB62" s="15"/>
      <c r="HZC62" s="15"/>
      <c r="HZD62" s="15"/>
      <c r="HZE62" s="15"/>
      <c r="HZF62" s="15"/>
      <c r="HZG62" s="15"/>
      <c r="HZH62" s="15"/>
      <c r="HZI62" s="15"/>
      <c r="HZJ62" s="15"/>
      <c r="HZK62" s="15"/>
      <c r="HZL62" s="15"/>
      <c r="HZM62" s="15"/>
      <c r="HZN62" s="15"/>
      <c r="HZO62" s="15"/>
      <c r="HZP62" s="15"/>
      <c r="HZQ62" s="15"/>
      <c r="HZR62" s="15"/>
      <c r="HZS62" s="15"/>
      <c r="HZT62" s="15"/>
      <c r="HZU62" s="15"/>
      <c r="HZV62" s="15"/>
      <c r="HZW62" s="15"/>
      <c r="HZX62" s="15"/>
      <c r="HZY62" s="15"/>
      <c r="HZZ62" s="15"/>
      <c r="IAA62" s="15"/>
      <c r="IAB62" s="15"/>
      <c r="IAC62" s="15"/>
      <c r="IAD62" s="15"/>
      <c r="IAE62" s="15"/>
      <c r="IAF62" s="15"/>
      <c r="IAG62" s="15"/>
      <c r="IAH62" s="15"/>
      <c r="IAI62" s="15"/>
      <c r="IAJ62" s="15"/>
      <c r="IAK62" s="15"/>
      <c r="IAL62" s="15"/>
      <c r="IAM62" s="15"/>
      <c r="IAN62" s="15"/>
      <c r="IAO62" s="15"/>
      <c r="IAP62" s="15"/>
      <c r="IAQ62" s="15"/>
      <c r="IAR62" s="15"/>
      <c r="IAS62" s="15"/>
      <c r="IAT62" s="15"/>
      <c r="IAU62" s="15"/>
      <c r="IAV62" s="15"/>
      <c r="IAW62" s="15"/>
      <c r="IAX62" s="15"/>
      <c r="IAY62" s="15"/>
      <c r="IAZ62" s="15"/>
      <c r="IBA62" s="15"/>
      <c r="IBB62" s="15"/>
      <c r="IBC62" s="15"/>
      <c r="IBD62" s="15"/>
      <c r="IBE62" s="15"/>
      <c r="IBF62" s="15"/>
      <c r="IBG62" s="15"/>
      <c r="IBH62" s="15"/>
      <c r="IBI62" s="15"/>
      <c r="IBJ62" s="15"/>
      <c r="IBK62" s="15"/>
      <c r="IBL62" s="15"/>
      <c r="IBM62" s="15"/>
      <c r="IBN62" s="15"/>
      <c r="IBO62" s="15"/>
      <c r="IBP62" s="15"/>
      <c r="IBQ62" s="15"/>
      <c r="IBR62" s="15"/>
      <c r="IBS62" s="15"/>
      <c r="IBT62" s="15"/>
      <c r="IBU62" s="15"/>
      <c r="IBV62" s="15"/>
      <c r="IBW62" s="15"/>
      <c r="IBX62" s="15"/>
      <c r="IBY62" s="15"/>
      <c r="IBZ62" s="15"/>
      <c r="ICA62" s="15"/>
      <c r="ICB62" s="15"/>
      <c r="ICC62" s="15"/>
      <c r="ICD62" s="15"/>
      <c r="ICE62" s="15"/>
      <c r="ICF62" s="15"/>
      <c r="ICG62" s="15"/>
      <c r="ICH62" s="15"/>
      <c r="ICI62" s="15"/>
      <c r="ICJ62" s="15"/>
      <c r="ICK62" s="15"/>
      <c r="ICL62" s="15"/>
      <c r="ICM62" s="15"/>
      <c r="ICN62" s="15"/>
      <c r="ICO62" s="15"/>
      <c r="ICP62" s="15"/>
      <c r="ICQ62" s="15"/>
      <c r="ICR62" s="15"/>
      <c r="ICS62" s="15"/>
      <c r="ICT62" s="15"/>
      <c r="ICU62" s="15"/>
      <c r="ICV62" s="15"/>
      <c r="ICW62" s="15"/>
      <c r="ICX62" s="15"/>
      <c r="ICY62" s="15"/>
      <c r="ICZ62" s="15"/>
      <c r="IDA62" s="15"/>
      <c r="IDB62" s="15"/>
      <c r="IDC62" s="15"/>
      <c r="IDD62" s="15"/>
      <c r="IDE62" s="15"/>
      <c r="IDF62" s="15"/>
      <c r="IDG62" s="15"/>
      <c r="IDH62" s="15"/>
      <c r="IDI62" s="15"/>
      <c r="IDJ62" s="15"/>
      <c r="IDK62" s="15"/>
      <c r="IDL62" s="15"/>
      <c r="IDM62" s="15"/>
      <c r="IDN62" s="15"/>
      <c r="IDO62" s="15"/>
      <c r="IDP62" s="15"/>
      <c r="IDQ62" s="15"/>
      <c r="IDR62" s="15"/>
      <c r="IDS62" s="15"/>
      <c r="IDT62" s="15"/>
      <c r="IDU62" s="15"/>
      <c r="IDV62" s="15"/>
      <c r="IDW62" s="15"/>
      <c r="IDX62" s="15"/>
      <c r="IDY62" s="15"/>
      <c r="IDZ62" s="15"/>
      <c r="IEA62" s="15"/>
      <c r="IEB62" s="15"/>
      <c r="IEC62" s="15"/>
      <c r="IED62" s="15"/>
      <c r="IEE62" s="15"/>
      <c r="IEF62" s="15"/>
      <c r="IEG62" s="15"/>
      <c r="IEH62" s="15"/>
      <c r="IEI62" s="15"/>
      <c r="IEJ62" s="15"/>
      <c r="IEK62" s="15"/>
      <c r="IEL62" s="15"/>
      <c r="IEM62" s="15"/>
      <c r="IEN62" s="15"/>
      <c r="IEO62" s="15"/>
      <c r="IEP62" s="15"/>
      <c r="IEQ62" s="15"/>
      <c r="IER62" s="15"/>
      <c r="IES62" s="15"/>
      <c r="IET62" s="15"/>
      <c r="IEU62" s="15"/>
      <c r="IEV62" s="15"/>
      <c r="IEW62" s="15"/>
      <c r="IEX62" s="15"/>
      <c r="IEY62" s="15"/>
      <c r="IEZ62" s="15"/>
      <c r="IFA62" s="15"/>
      <c r="IFB62" s="15"/>
      <c r="IFC62" s="15"/>
      <c r="IFD62" s="15"/>
      <c r="IFE62" s="15"/>
      <c r="IFF62" s="15"/>
      <c r="IFG62" s="15"/>
      <c r="IFH62" s="15"/>
      <c r="IFI62" s="15"/>
      <c r="IFJ62" s="15"/>
      <c r="IFK62" s="15"/>
      <c r="IFL62" s="15"/>
      <c r="IFM62" s="15"/>
      <c r="IFN62" s="15"/>
      <c r="IFO62" s="15"/>
      <c r="IFP62" s="15"/>
      <c r="IFQ62" s="15"/>
      <c r="IFR62" s="15"/>
      <c r="IFS62" s="15"/>
      <c r="IFT62" s="15"/>
      <c r="IFU62" s="15"/>
      <c r="IFV62" s="15"/>
      <c r="IFW62" s="15"/>
      <c r="IFX62" s="15"/>
      <c r="IFY62" s="15"/>
      <c r="IFZ62" s="15"/>
      <c r="IGA62" s="15"/>
      <c r="IGB62" s="15"/>
      <c r="IGC62" s="15"/>
      <c r="IGD62" s="15"/>
      <c r="IGE62" s="15"/>
      <c r="IGF62" s="15"/>
      <c r="IGG62" s="15"/>
      <c r="IGH62" s="15"/>
      <c r="IGI62" s="15"/>
      <c r="IGJ62" s="15"/>
      <c r="IGK62" s="15"/>
      <c r="IGL62" s="15"/>
      <c r="IGM62" s="15"/>
      <c r="IGN62" s="15"/>
      <c r="IGO62" s="15"/>
      <c r="IGP62" s="15"/>
      <c r="IGQ62" s="15"/>
      <c r="IGR62" s="15"/>
      <c r="IGS62" s="15"/>
      <c r="IGT62" s="15"/>
      <c r="IGU62" s="15"/>
      <c r="IGV62" s="15"/>
      <c r="IGW62" s="15"/>
      <c r="IGX62" s="15"/>
      <c r="IGY62" s="15"/>
      <c r="IGZ62" s="15"/>
      <c r="IHA62" s="15"/>
      <c r="IHB62" s="15"/>
      <c r="IHC62" s="15"/>
      <c r="IHD62" s="15"/>
      <c r="IHE62" s="15"/>
      <c r="IHF62" s="15"/>
      <c r="IHG62" s="15"/>
      <c r="IHH62" s="15"/>
      <c r="IHI62" s="15"/>
      <c r="IHJ62" s="15"/>
      <c r="IHK62" s="15"/>
      <c r="IHL62" s="15"/>
      <c r="IHM62" s="15"/>
      <c r="IHN62" s="15"/>
      <c r="IHO62" s="15"/>
      <c r="IHP62" s="15"/>
      <c r="IHQ62" s="15"/>
      <c r="IHR62" s="15"/>
      <c r="IHS62" s="15"/>
      <c r="IHT62" s="15"/>
      <c r="IHU62" s="15"/>
      <c r="IHV62" s="15"/>
      <c r="IHW62" s="15"/>
      <c r="IHX62" s="15"/>
      <c r="IHY62" s="15"/>
      <c r="IHZ62" s="15"/>
      <c r="IIA62" s="15"/>
      <c r="IIB62" s="15"/>
      <c r="IIC62" s="15"/>
      <c r="IID62" s="15"/>
      <c r="IIE62" s="15"/>
      <c r="IIF62" s="15"/>
      <c r="IIG62" s="15"/>
      <c r="IIH62" s="15"/>
      <c r="III62" s="15"/>
      <c r="IIJ62" s="15"/>
      <c r="IIK62" s="15"/>
      <c r="IIL62" s="15"/>
      <c r="IIM62" s="15"/>
      <c r="IIN62" s="15"/>
      <c r="IIO62" s="15"/>
      <c r="IIP62" s="15"/>
      <c r="IIQ62" s="15"/>
      <c r="IIR62" s="15"/>
      <c r="IIS62" s="15"/>
      <c r="IIT62" s="15"/>
      <c r="IIU62" s="15"/>
      <c r="IIV62" s="15"/>
      <c r="IIW62" s="15"/>
      <c r="IIX62" s="15"/>
      <c r="IIY62" s="15"/>
      <c r="IIZ62" s="15"/>
      <c r="IJA62" s="15"/>
      <c r="IJB62" s="15"/>
      <c r="IJC62" s="15"/>
      <c r="IJD62" s="15"/>
      <c r="IJE62" s="15"/>
      <c r="IJF62" s="15"/>
      <c r="IJG62" s="15"/>
      <c r="IJH62" s="15"/>
      <c r="IJI62" s="15"/>
      <c r="IJJ62" s="15"/>
      <c r="IJK62" s="15"/>
      <c r="IJL62" s="15"/>
      <c r="IJM62" s="15"/>
      <c r="IJN62" s="15"/>
      <c r="IJO62" s="15"/>
      <c r="IJP62" s="15"/>
      <c r="IJQ62" s="15"/>
      <c r="IJR62" s="15"/>
      <c r="IJS62" s="15"/>
      <c r="IJT62" s="15"/>
      <c r="IJU62" s="15"/>
      <c r="IJV62" s="15"/>
      <c r="IJW62" s="15"/>
      <c r="IJX62" s="15"/>
      <c r="IJY62" s="15"/>
      <c r="IJZ62" s="15"/>
      <c r="IKA62" s="15"/>
      <c r="IKB62" s="15"/>
      <c r="IKC62" s="15"/>
      <c r="IKD62" s="15"/>
      <c r="IKE62" s="15"/>
      <c r="IKF62" s="15"/>
      <c r="IKG62" s="15"/>
      <c r="IKH62" s="15"/>
      <c r="IKI62" s="15"/>
      <c r="IKJ62" s="15"/>
      <c r="IKK62" s="15"/>
      <c r="IKL62" s="15"/>
      <c r="IKM62" s="15"/>
      <c r="IKN62" s="15"/>
      <c r="IKO62" s="15"/>
      <c r="IKP62" s="15"/>
      <c r="IKQ62" s="15"/>
      <c r="IKR62" s="15"/>
      <c r="IKS62" s="15"/>
      <c r="IKT62" s="15"/>
      <c r="IKU62" s="15"/>
      <c r="IKV62" s="15"/>
      <c r="IKW62" s="15"/>
      <c r="IKX62" s="15"/>
      <c r="IKY62" s="15"/>
      <c r="IKZ62" s="15"/>
      <c r="ILA62" s="15"/>
      <c r="ILB62" s="15"/>
      <c r="ILC62" s="15"/>
      <c r="ILD62" s="15"/>
      <c r="ILE62" s="15"/>
      <c r="ILF62" s="15"/>
      <c r="ILG62" s="15"/>
      <c r="ILH62" s="15"/>
      <c r="ILI62" s="15"/>
      <c r="ILJ62" s="15"/>
      <c r="ILK62" s="15"/>
      <c r="ILL62" s="15"/>
      <c r="ILM62" s="15"/>
      <c r="ILN62" s="15"/>
      <c r="ILO62" s="15"/>
      <c r="ILP62" s="15"/>
      <c r="ILQ62" s="15"/>
      <c r="ILR62" s="15"/>
      <c r="ILS62" s="15"/>
      <c r="ILT62" s="15"/>
      <c r="ILU62" s="15"/>
      <c r="ILV62" s="15"/>
      <c r="ILW62" s="15"/>
      <c r="ILX62" s="15"/>
      <c r="ILY62" s="15"/>
      <c r="ILZ62" s="15"/>
      <c r="IMA62" s="15"/>
      <c r="IMB62" s="15"/>
      <c r="IMC62" s="15"/>
      <c r="IMD62" s="15"/>
      <c r="IME62" s="15"/>
      <c r="IMF62" s="15"/>
      <c r="IMG62" s="15"/>
      <c r="IMH62" s="15"/>
      <c r="IMI62" s="15"/>
      <c r="IMJ62" s="15"/>
      <c r="IMK62" s="15"/>
      <c r="IML62" s="15"/>
      <c r="IMM62" s="15"/>
      <c r="IMN62" s="15"/>
      <c r="IMO62" s="15"/>
      <c r="IMP62" s="15"/>
      <c r="IMQ62" s="15"/>
      <c r="IMR62" s="15"/>
      <c r="IMS62" s="15"/>
      <c r="IMT62" s="15"/>
      <c r="IMU62" s="15"/>
      <c r="IMV62" s="15"/>
      <c r="IMW62" s="15"/>
      <c r="IMX62" s="15"/>
      <c r="IMY62" s="15"/>
      <c r="IMZ62" s="15"/>
      <c r="INA62" s="15"/>
      <c r="INB62" s="15"/>
      <c r="INC62" s="15"/>
      <c r="IND62" s="15"/>
      <c r="INE62" s="15"/>
      <c r="INF62" s="15"/>
      <c r="ING62" s="15"/>
      <c r="INH62" s="15"/>
      <c r="INI62" s="15"/>
      <c r="INJ62" s="15"/>
      <c r="INK62" s="15"/>
      <c r="INL62" s="15"/>
      <c r="INM62" s="15"/>
      <c r="INN62" s="15"/>
      <c r="INO62" s="15"/>
      <c r="INP62" s="15"/>
      <c r="INQ62" s="15"/>
      <c r="INR62" s="15"/>
      <c r="INS62" s="15"/>
      <c r="INT62" s="15"/>
      <c r="INU62" s="15"/>
      <c r="INV62" s="15"/>
      <c r="INW62" s="15"/>
      <c r="INX62" s="15"/>
      <c r="INY62" s="15"/>
      <c r="INZ62" s="15"/>
      <c r="IOA62" s="15"/>
      <c r="IOB62" s="15"/>
      <c r="IOC62" s="15"/>
      <c r="IOD62" s="15"/>
      <c r="IOE62" s="15"/>
      <c r="IOF62" s="15"/>
      <c r="IOG62" s="15"/>
      <c r="IOH62" s="15"/>
      <c r="IOI62" s="15"/>
      <c r="IOJ62" s="15"/>
      <c r="IOK62" s="15"/>
      <c r="IOL62" s="15"/>
      <c r="IOM62" s="15"/>
      <c r="ION62" s="15"/>
      <c r="IOO62" s="15"/>
      <c r="IOP62" s="15"/>
      <c r="IOQ62" s="15"/>
      <c r="IOR62" s="15"/>
      <c r="IOS62" s="15"/>
      <c r="IOT62" s="15"/>
      <c r="IOU62" s="15"/>
      <c r="IOV62" s="15"/>
      <c r="IOW62" s="15"/>
      <c r="IOX62" s="15"/>
      <c r="IOY62" s="15"/>
      <c r="IOZ62" s="15"/>
      <c r="IPA62" s="15"/>
      <c r="IPB62" s="15"/>
      <c r="IPC62" s="15"/>
      <c r="IPD62" s="15"/>
      <c r="IPE62" s="15"/>
      <c r="IPF62" s="15"/>
      <c r="IPG62" s="15"/>
      <c r="IPH62" s="15"/>
      <c r="IPI62" s="15"/>
      <c r="IPJ62" s="15"/>
      <c r="IPK62" s="15"/>
      <c r="IPL62" s="15"/>
      <c r="IPM62" s="15"/>
      <c r="IPN62" s="15"/>
      <c r="IPO62" s="15"/>
      <c r="IPP62" s="15"/>
      <c r="IPQ62" s="15"/>
      <c r="IPR62" s="15"/>
      <c r="IPS62" s="15"/>
      <c r="IPT62" s="15"/>
      <c r="IPU62" s="15"/>
      <c r="IPV62" s="15"/>
      <c r="IPW62" s="15"/>
      <c r="IPX62" s="15"/>
      <c r="IPY62" s="15"/>
      <c r="IPZ62" s="15"/>
      <c r="IQA62" s="15"/>
      <c r="IQB62" s="15"/>
      <c r="IQC62" s="15"/>
      <c r="IQD62" s="15"/>
      <c r="IQE62" s="15"/>
      <c r="IQF62" s="15"/>
      <c r="IQG62" s="15"/>
      <c r="IQH62" s="15"/>
      <c r="IQI62" s="15"/>
      <c r="IQJ62" s="15"/>
      <c r="IQK62" s="15"/>
      <c r="IQL62" s="15"/>
      <c r="IQM62" s="15"/>
      <c r="IQN62" s="15"/>
      <c r="IQO62" s="15"/>
      <c r="IQP62" s="15"/>
      <c r="IQQ62" s="15"/>
      <c r="IQR62" s="15"/>
      <c r="IQS62" s="15"/>
      <c r="IQT62" s="15"/>
      <c r="IQU62" s="15"/>
      <c r="IQV62" s="15"/>
      <c r="IQW62" s="15"/>
      <c r="IQX62" s="15"/>
      <c r="IQY62" s="15"/>
      <c r="IQZ62" s="15"/>
      <c r="IRA62" s="15"/>
      <c r="IRB62" s="15"/>
      <c r="IRC62" s="15"/>
      <c r="IRD62" s="15"/>
      <c r="IRE62" s="15"/>
      <c r="IRF62" s="15"/>
      <c r="IRG62" s="15"/>
      <c r="IRH62" s="15"/>
      <c r="IRI62" s="15"/>
      <c r="IRJ62" s="15"/>
      <c r="IRK62" s="15"/>
      <c r="IRL62" s="15"/>
      <c r="IRM62" s="15"/>
      <c r="IRN62" s="15"/>
      <c r="IRO62" s="15"/>
      <c r="IRP62" s="15"/>
      <c r="IRQ62" s="15"/>
      <c r="IRR62" s="15"/>
      <c r="IRS62" s="15"/>
      <c r="IRT62" s="15"/>
      <c r="IRU62" s="15"/>
      <c r="IRV62" s="15"/>
      <c r="IRW62" s="15"/>
      <c r="IRX62" s="15"/>
      <c r="IRY62" s="15"/>
      <c r="IRZ62" s="15"/>
      <c r="ISA62" s="15"/>
      <c r="ISB62" s="15"/>
      <c r="ISC62" s="15"/>
      <c r="ISD62" s="15"/>
      <c r="ISE62" s="15"/>
      <c r="ISF62" s="15"/>
      <c r="ISG62" s="15"/>
      <c r="ISH62" s="15"/>
      <c r="ISI62" s="15"/>
      <c r="ISJ62" s="15"/>
      <c r="ISK62" s="15"/>
      <c r="ISL62" s="15"/>
      <c r="ISM62" s="15"/>
      <c r="ISN62" s="15"/>
      <c r="ISO62" s="15"/>
      <c r="ISP62" s="15"/>
      <c r="ISQ62" s="15"/>
      <c r="ISR62" s="15"/>
      <c r="ISS62" s="15"/>
      <c r="IST62" s="15"/>
      <c r="ISU62" s="15"/>
      <c r="ISV62" s="15"/>
      <c r="ISW62" s="15"/>
      <c r="ISX62" s="15"/>
      <c r="ISY62" s="15"/>
      <c r="ISZ62" s="15"/>
      <c r="ITA62" s="15"/>
      <c r="ITB62" s="15"/>
      <c r="ITC62" s="15"/>
      <c r="ITD62" s="15"/>
      <c r="ITE62" s="15"/>
      <c r="ITF62" s="15"/>
      <c r="ITG62" s="15"/>
      <c r="ITH62" s="15"/>
      <c r="ITI62" s="15"/>
      <c r="ITJ62" s="15"/>
      <c r="ITK62" s="15"/>
      <c r="ITL62" s="15"/>
      <c r="ITM62" s="15"/>
      <c r="ITN62" s="15"/>
      <c r="ITO62" s="15"/>
      <c r="ITP62" s="15"/>
      <c r="ITQ62" s="15"/>
      <c r="ITR62" s="15"/>
      <c r="ITS62" s="15"/>
      <c r="ITT62" s="15"/>
      <c r="ITU62" s="15"/>
      <c r="ITV62" s="15"/>
      <c r="ITW62" s="15"/>
      <c r="ITX62" s="15"/>
      <c r="ITY62" s="15"/>
      <c r="ITZ62" s="15"/>
      <c r="IUA62" s="15"/>
      <c r="IUB62" s="15"/>
      <c r="IUC62" s="15"/>
      <c r="IUD62" s="15"/>
      <c r="IUE62" s="15"/>
      <c r="IUF62" s="15"/>
      <c r="IUG62" s="15"/>
      <c r="IUH62" s="15"/>
      <c r="IUI62" s="15"/>
      <c r="IUJ62" s="15"/>
      <c r="IUK62" s="15"/>
      <c r="IUL62" s="15"/>
      <c r="IUM62" s="15"/>
      <c r="IUN62" s="15"/>
      <c r="IUO62" s="15"/>
      <c r="IUP62" s="15"/>
      <c r="IUQ62" s="15"/>
      <c r="IUR62" s="15"/>
      <c r="IUS62" s="15"/>
      <c r="IUT62" s="15"/>
      <c r="IUU62" s="15"/>
      <c r="IUV62" s="15"/>
      <c r="IUW62" s="15"/>
      <c r="IUX62" s="15"/>
      <c r="IUY62" s="15"/>
      <c r="IUZ62" s="15"/>
      <c r="IVA62" s="15"/>
      <c r="IVB62" s="15"/>
      <c r="IVC62" s="15"/>
      <c r="IVD62" s="15"/>
      <c r="IVE62" s="15"/>
      <c r="IVF62" s="15"/>
      <c r="IVG62" s="15"/>
      <c r="IVH62" s="15"/>
      <c r="IVI62" s="15"/>
      <c r="IVJ62" s="15"/>
      <c r="IVK62" s="15"/>
      <c r="IVL62" s="15"/>
      <c r="IVM62" s="15"/>
      <c r="IVN62" s="15"/>
      <c r="IVO62" s="15"/>
      <c r="IVP62" s="15"/>
      <c r="IVQ62" s="15"/>
      <c r="IVR62" s="15"/>
      <c r="IVS62" s="15"/>
      <c r="IVT62" s="15"/>
      <c r="IVU62" s="15"/>
      <c r="IVV62" s="15"/>
      <c r="IVW62" s="15"/>
      <c r="IVX62" s="15"/>
      <c r="IVY62" s="15"/>
      <c r="IVZ62" s="15"/>
      <c r="IWA62" s="15"/>
      <c r="IWB62" s="15"/>
      <c r="IWC62" s="15"/>
      <c r="IWD62" s="15"/>
      <c r="IWE62" s="15"/>
      <c r="IWF62" s="15"/>
      <c r="IWG62" s="15"/>
      <c r="IWH62" s="15"/>
      <c r="IWI62" s="15"/>
      <c r="IWJ62" s="15"/>
      <c r="IWK62" s="15"/>
      <c r="IWL62" s="15"/>
      <c r="IWM62" s="15"/>
      <c r="IWN62" s="15"/>
      <c r="IWO62" s="15"/>
      <c r="IWP62" s="15"/>
      <c r="IWQ62" s="15"/>
      <c r="IWR62" s="15"/>
      <c r="IWS62" s="15"/>
      <c r="IWT62" s="15"/>
      <c r="IWU62" s="15"/>
      <c r="IWV62" s="15"/>
      <c r="IWW62" s="15"/>
      <c r="IWX62" s="15"/>
      <c r="IWY62" s="15"/>
      <c r="IWZ62" s="15"/>
      <c r="IXA62" s="15"/>
      <c r="IXB62" s="15"/>
      <c r="IXC62" s="15"/>
      <c r="IXD62" s="15"/>
      <c r="IXE62" s="15"/>
      <c r="IXF62" s="15"/>
      <c r="IXG62" s="15"/>
      <c r="IXH62" s="15"/>
      <c r="IXI62" s="15"/>
      <c r="IXJ62" s="15"/>
      <c r="IXK62" s="15"/>
      <c r="IXL62" s="15"/>
      <c r="IXM62" s="15"/>
      <c r="IXN62" s="15"/>
      <c r="IXO62" s="15"/>
      <c r="IXP62" s="15"/>
      <c r="IXQ62" s="15"/>
      <c r="IXR62" s="15"/>
      <c r="IXS62" s="15"/>
      <c r="IXT62" s="15"/>
      <c r="IXU62" s="15"/>
      <c r="IXV62" s="15"/>
      <c r="IXW62" s="15"/>
      <c r="IXX62" s="15"/>
      <c r="IXY62" s="15"/>
      <c r="IXZ62" s="15"/>
      <c r="IYA62" s="15"/>
      <c r="IYB62" s="15"/>
      <c r="IYC62" s="15"/>
      <c r="IYD62" s="15"/>
      <c r="IYE62" s="15"/>
      <c r="IYF62" s="15"/>
      <c r="IYG62" s="15"/>
      <c r="IYH62" s="15"/>
      <c r="IYI62" s="15"/>
      <c r="IYJ62" s="15"/>
      <c r="IYK62" s="15"/>
      <c r="IYL62" s="15"/>
      <c r="IYM62" s="15"/>
      <c r="IYN62" s="15"/>
      <c r="IYO62" s="15"/>
      <c r="IYP62" s="15"/>
      <c r="IYQ62" s="15"/>
      <c r="IYR62" s="15"/>
      <c r="IYS62" s="15"/>
      <c r="IYT62" s="15"/>
      <c r="IYU62" s="15"/>
      <c r="IYV62" s="15"/>
      <c r="IYW62" s="15"/>
      <c r="IYX62" s="15"/>
      <c r="IYY62" s="15"/>
      <c r="IYZ62" s="15"/>
      <c r="IZA62" s="15"/>
      <c r="IZB62" s="15"/>
      <c r="IZC62" s="15"/>
      <c r="IZD62" s="15"/>
      <c r="IZE62" s="15"/>
      <c r="IZF62" s="15"/>
      <c r="IZG62" s="15"/>
      <c r="IZH62" s="15"/>
      <c r="IZI62" s="15"/>
      <c r="IZJ62" s="15"/>
      <c r="IZK62" s="15"/>
      <c r="IZL62" s="15"/>
      <c r="IZM62" s="15"/>
      <c r="IZN62" s="15"/>
      <c r="IZO62" s="15"/>
      <c r="IZP62" s="15"/>
      <c r="IZQ62" s="15"/>
      <c r="IZR62" s="15"/>
      <c r="IZS62" s="15"/>
      <c r="IZT62" s="15"/>
      <c r="IZU62" s="15"/>
      <c r="IZV62" s="15"/>
      <c r="IZW62" s="15"/>
      <c r="IZX62" s="15"/>
      <c r="IZY62" s="15"/>
      <c r="IZZ62" s="15"/>
      <c r="JAA62" s="15"/>
      <c r="JAB62" s="15"/>
      <c r="JAC62" s="15"/>
      <c r="JAD62" s="15"/>
      <c r="JAE62" s="15"/>
      <c r="JAF62" s="15"/>
      <c r="JAG62" s="15"/>
      <c r="JAH62" s="15"/>
      <c r="JAI62" s="15"/>
      <c r="JAJ62" s="15"/>
      <c r="JAK62" s="15"/>
      <c r="JAL62" s="15"/>
      <c r="JAM62" s="15"/>
      <c r="JAN62" s="15"/>
      <c r="JAO62" s="15"/>
      <c r="JAP62" s="15"/>
      <c r="JAQ62" s="15"/>
      <c r="JAR62" s="15"/>
      <c r="JAS62" s="15"/>
      <c r="JAT62" s="15"/>
      <c r="JAU62" s="15"/>
      <c r="JAV62" s="15"/>
      <c r="JAW62" s="15"/>
      <c r="JAX62" s="15"/>
      <c r="JAY62" s="15"/>
      <c r="JAZ62" s="15"/>
      <c r="JBA62" s="15"/>
      <c r="JBB62" s="15"/>
      <c r="JBC62" s="15"/>
      <c r="JBD62" s="15"/>
      <c r="JBE62" s="15"/>
      <c r="JBF62" s="15"/>
      <c r="JBG62" s="15"/>
      <c r="JBH62" s="15"/>
      <c r="JBI62" s="15"/>
      <c r="JBJ62" s="15"/>
      <c r="JBK62" s="15"/>
      <c r="JBL62" s="15"/>
      <c r="JBM62" s="15"/>
      <c r="JBN62" s="15"/>
      <c r="JBO62" s="15"/>
      <c r="JBP62" s="15"/>
      <c r="JBQ62" s="15"/>
      <c r="JBR62" s="15"/>
      <c r="JBS62" s="15"/>
      <c r="JBT62" s="15"/>
      <c r="JBU62" s="15"/>
      <c r="JBV62" s="15"/>
      <c r="JBW62" s="15"/>
      <c r="JBX62" s="15"/>
      <c r="JBY62" s="15"/>
      <c r="JBZ62" s="15"/>
      <c r="JCA62" s="15"/>
      <c r="JCB62" s="15"/>
      <c r="JCC62" s="15"/>
      <c r="JCD62" s="15"/>
      <c r="JCE62" s="15"/>
      <c r="JCF62" s="15"/>
      <c r="JCG62" s="15"/>
      <c r="JCH62" s="15"/>
      <c r="JCI62" s="15"/>
      <c r="JCJ62" s="15"/>
      <c r="JCK62" s="15"/>
      <c r="JCL62" s="15"/>
      <c r="JCM62" s="15"/>
      <c r="JCN62" s="15"/>
      <c r="JCO62" s="15"/>
      <c r="JCP62" s="15"/>
      <c r="JCQ62" s="15"/>
      <c r="JCR62" s="15"/>
      <c r="JCS62" s="15"/>
      <c r="JCT62" s="15"/>
      <c r="JCU62" s="15"/>
      <c r="JCV62" s="15"/>
      <c r="JCW62" s="15"/>
      <c r="JCX62" s="15"/>
      <c r="JCY62" s="15"/>
      <c r="JCZ62" s="15"/>
      <c r="JDA62" s="15"/>
      <c r="JDB62" s="15"/>
      <c r="JDC62" s="15"/>
      <c r="JDD62" s="15"/>
      <c r="JDE62" s="15"/>
      <c r="JDF62" s="15"/>
      <c r="JDG62" s="15"/>
      <c r="JDH62" s="15"/>
      <c r="JDI62" s="15"/>
      <c r="JDJ62" s="15"/>
      <c r="JDK62" s="15"/>
      <c r="JDL62" s="15"/>
      <c r="JDM62" s="15"/>
      <c r="JDN62" s="15"/>
      <c r="JDO62" s="15"/>
      <c r="JDP62" s="15"/>
      <c r="JDQ62" s="15"/>
      <c r="JDR62" s="15"/>
      <c r="JDS62" s="15"/>
      <c r="JDT62" s="15"/>
      <c r="JDU62" s="15"/>
      <c r="JDV62" s="15"/>
      <c r="JDW62" s="15"/>
      <c r="JDX62" s="15"/>
      <c r="JDY62" s="15"/>
      <c r="JDZ62" s="15"/>
      <c r="JEA62" s="15"/>
      <c r="JEB62" s="15"/>
      <c r="JEC62" s="15"/>
      <c r="JED62" s="15"/>
      <c r="JEE62" s="15"/>
      <c r="JEF62" s="15"/>
      <c r="JEG62" s="15"/>
      <c r="JEH62" s="15"/>
      <c r="JEI62" s="15"/>
      <c r="JEJ62" s="15"/>
      <c r="JEK62" s="15"/>
      <c r="JEL62" s="15"/>
      <c r="JEM62" s="15"/>
      <c r="JEN62" s="15"/>
      <c r="JEO62" s="15"/>
      <c r="JEP62" s="15"/>
      <c r="JEQ62" s="15"/>
      <c r="JER62" s="15"/>
      <c r="JES62" s="15"/>
      <c r="JET62" s="15"/>
      <c r="JEU62" s="15"/>
      <c r="JEV62" s="15"/>
      <c r="JEW62" s="15"/>
      <c r="JEX62" s="15"/>
      <c r="JEY62" s="15"/>
      <c r="JEZ62" s="15"/>
      <c r="JFA62" s="15"/>
      <c r="JFB62" s="15"/>
      <c r="JFC62" s="15"/>
      <c r="JFD62" s="15"/>
      <c r="JFE62" s="15"/>
      <c r="JFF62" s="15"/>
      <c r="JFG62" s="15"/>
      <c r="JFH62" s="15"/>
      <c r="JFI62" s="15"/>
      <c r="JFJ62" s="15"/>
      <c r="JFK62" s="15"/>
      <c r="JFL62" s="15"/>
      <c r="JFM62" s="15"/>
      <c r="JFN62" s="15"/>
      <c r="JFO62" s="15"/>
      <c r="JFP62" s="15"/>
      <c r="JFQ62" s="15"/>
      <c r="JFR62" s="15"/>
      <c r="JFS62" s="15"/>
      <c r="JFT62" s="15"/>
      <c r="JFU62" s="15"/>
      <c r="JFV62" s="15"/>
      <c r="JFW62" s="15"/>
      <c r="JFX62" s="15"/>
      <c r="JFY62" s="15"/>
      <c r="JFZ62" s="15"/>
      <c r="JGA62" s="15"/>
      <c r="JGB62" s="15"/>
      <c r="JGC62" s="15"/>
      <c r="JGD62" s="15"/>
      <c r="JGE62" s="15"/>
      <c r="JGF62" s="15"/>
      <c r="JGG62" s="15"/>
      <c r="JGH62" s="15"/>
      <c r="JGI62" s="15"/>
      <c r="JGJ62" s="15"/>
      <c r="JGK62" s="15"/>
      <c r="JGL62" s="15"/>
      <c r="JGM62" s="15"/>
      <c r="JGN62" s="15"/>
      <c r="JGO62" s="15"/>
      <c r="JGP62" s="15"/>
      <c r="JGQ62" s="15"/>
      <c r="JGR62" s="15"/>
      <c r="JGS62" s="15"/>
      <c r="JGT62" s="15"/>
      <c r="JGU62" s="15"/>
      <c r="JGV62" s="15"/>
      <c r="JGW62" s="15"/>
      <c r="JGX62" s="15"/>
      <c r="JGY62" s="15"/>
      <c r="JGZ62" s="15"/>
      <c r="JHA62" s="15"/>
      <c r="JHB62" s="15"/>
      <c r="JHC62" s="15"/>
      <c r="JHD62" s="15"/>
      <c r="JHE62" s="15"/>
      <c r="JHF62" s="15"/>
      <c r="JHG62" s="15"/>
      <c r="JHH62" s="15"/>
      <c r="JHI62" s="15"/>
      <c r="JHJ62" s="15"/>
      <c r="JHK62" s="15"/>
      <c r="JHL62" s="15"/>
      <c r="JHM62" s="15"/>
      <c r="JHN62" s="15"/>
      <c r="JHO62" s="15"/>
      <c r="JHP62" s="15"/>
      <c r="JHQ62" s="15"/>
      <c r="JHR62" s="15"/>
      <c r="JHS62" s="15"/>
      <c r="JHT62" s="15"/>
      <c r="JHU62" s="15"/>
      <c r="JHV62" s="15"/>
      <c r="JHW62" s="15"/>
      <c r="JHX62" s="15"/>
      <c r="JHY62" s="15"/>
      <c r="JHZ62" s="15"/>
      <c r="JIA62" s="15"/>
      <c r="JIB62" s="15"/>
      <c r="JIC62" s="15"/>
      <c r="JID62" s="15"/>
      <c r="JIE62" s="15"/>
      <c r="JIF62" s="15"/>
      <c r="JIG62" s="15"/>
      <c r="JIH62" s="15"/>
      <c r="JII62" s="15"/>
      <c r="JIJ62" s="15"/>
      <c r="JIK62" s="15"/>
      <c r="JIL62" s="15"/>
      <c r="JIM62" s="15"/>
      <c r="JIN62" s="15"/>
      <c r="JIO62" s="15"/>
      <c r="JIP62" s="15"/>
      <c r="JIQ62" s="15"/>
      <c r="JIR62" s="15"/>
      <c r="JIS62" s="15"/>
      <c r="JIT62" s="15"/>
      <c r="JIU62" s="15"/>
      <c r="JIV62" s="15"/>
      <c r="JIW62" s="15"/>
      <c r="JIX62" s="15"/>
      <c r="JIY62" s="15"/>
      <c r="JIZ62" s="15"/>
      <c r="JJA62" s="15"/>
      <c r="JJB62" s="15"/>
      <c r="JJC62" s="15"/>
      <c r="JJD62" s="15"/>
      <c r="JJE62" s="15"/>
      <c r="JJF62" s="15"/>
      <c r="JJG62" s="15"/>
      <c r="JJH62" s="15"/>
      <c r="JJI62" s="15"/>
      <c r="JJJ62" s="15"/>
      <c r="JJK62" s="15"/>
      <c r="JJL62" s="15"/>
      <c r="JJM62" s="15"/>
      <c r="JJN62" s="15"/>
      <c r="JJO62" s="15"/>
      <c r="JJP62" s="15"/>
      <c r="JJQ62" s="15"/>
      <c r="JJR62" s="15"/>
      <c r="JJS62" s="15"/>
      <c r="JJT62" s="15"/>
      <c r="JJU62" s="15"/>
      <c r="JJV62" s="15"/>
      <c r="JJW62" s="15"/>
      <c r="JJX62" s="15"/>
      <c r="JJY62" s="15"/>
      <c r="JJZ62" s="15"/>
      <c r="JKA62" s="15"/>
      <c r="JKB62" s="15"/>
      <c r="JKC62" s="15"/>
      <c r="JKD62" s="15"/>
      <c r="JKE62" s="15"/>
      <c r="JKF62" s="15"/>
      <c r="JKG62" s="15"/>
      <c r="JKH62" s="15"/>
      <c r="JKI62" s="15"/>
      <c r="JKJ62" s="15"/>
      <c r="JKK62" s="15"/>
      <c r="JKL62" s="15"/>
      <c r="JKM62" s="15"/>
      <c r="JKN62" s="15"/>
      <c r="JKO62" s="15"/>
      <c r="JKP62" s="15"/>
      <c r="JKQ62" s="15"/>
      <c r="JKR62" s="15"/>
      <c r="JKS62" s="15"/>
      <c r="JKT62" s="15"/>
      <c r="JKU62" s="15"/>
      <c r="JKV62" s="15"/>
      <c r="JKW62" s="15"/>
      <c r="JKX62" s="15"/>
      <c r="JKY62" s="15"/>
      <c r="JKZ62" s="15"/>
      <c r="JLA62" s="15"/>
      <c r="JLB62" s="15"/>
      <c r="JLC62" s="15"/>
      <c r="JLD62" s="15"/>
      <c r="JLE62" s="15"/>
      <c r="JLF62" s="15"/>
      <c r="JLG62" s="15"/>
      <c r="JLH62" s="15"/>
      <c r="JLI62" s="15"/>
      <c r="JLJ62" s="15"/>
      <c r="JLK62" s="15"/>
      <c r="JLL62" s="15"/>
      <c r="JLM62" s="15"/>
      <c r="JLN62" s="15"/>
      <c r="JLO62" s="15"/>
      <c r="JLP62" s="15"/>
      <c r="JLQ62" s="15"/>
      <c r="JLR62" s="15"/>
      <c r="JLS62" s="15"/>
      <c r="JLT62" s="15"/>
      <c r="JLU62" s="15"/>
      <c r="JLV62" s="15"/>
      <c r="JLW62" s="15"/>
      <c r="JLX62" s="15"/>
      <c r="JLY62" s="15"/>
      <c r="JLZ62" s="15"/>
      <c r="JMA62" s="15"/>
      <c r="JMB62" s="15"/>
      <c r="JMC62" s="15"/>
      <c r="JMD62" s="15"/>
      <c r="JME62" s="15"/>
      <c r="JMF62" s="15"/>
      <c r="JMG62" s="15"/>
      <c r="JMH62" s="15"/>
      <c r="JMI62" s="15"/>
      <c r="JMJ62" s="15"/>
      <c r="JMK62" s="15"/>
      <c r="JML62" s="15"/>
      <c r="JMM62" s="15"/>
      <c r="JMN62" s="15"/>
      <c r="JMO62" s="15"/>
      <c r="JMP62" s="15"/>
      <c r="JMQ62" s="15"/>
      <c r="JMR62" s="15"/>
      <c r="JMS62" s="15"/>
      <c r="JMT62" s="15"/>
      <c r="JMU62" s="15"/>
      <c r="JMV62" s="15"/>
      <c r="JMW62" s="15"/>
      <c r="JMX62" s="15"/>
      <c r="JMY62" s="15"/>
      <c r="JMZ62" s="15"/>
      <c r="JNA62" s="15"/>
      <c r="JNB62" s="15"/>
      <c r="JNC62" s="15"/>
      <c r="JND62" s="15"/>
      <c r="JNE62" s="15"/>
      <c r="JNF62" s="15"/>
      <c r="JNG62" s="15"/>
      <c r="JNH62" s="15"/>
      <c r="JNI62" s="15"/>
      <c r="JNJ62" s="15"/>
      <c r="JNK62" s="15"/>
      <c r="JNL62" s="15"/>
      <c r="JNM62" s="15"/>
      <c r="JNN62" s="15"/>
      <c r="JNO62" s="15"/>
      <c r="JNP62" s="15"/>
      <c r="JNQ62" s="15"/>
      <c r="JNR62" s="15"/>
      <c r="JNS62" s="15"/>
      <c r="JNT62" s="15"/>
      <c r="JNU62" s="15"/>
      <c r="JNV62" s="15"/>
      <c r="JNW62" s="15"/>
      <c r="JNX62" s="15"/>
      <c r="JNY62" s="15"/>
      <c r="JNZ62" s="15"/>
      <c r="JOA62" s="15"/>
      <c r="JOB62" s="15"/>
      <c r="JOC62" s="15"/>
      <c r="JOD62" s="15"/>
      <c r="JOE62" s="15"/>
      <c r="JOF62" s="15"/>
      <c r="JOG62" s="15"/>
      <c r="JOH62" s="15"/>
      <c r="JOI62" s="15"/>
      <c r="JOJ62" s="15"/>
      <c r="JOK62" s="15"/>
      <c r="JOL62" s="15"/>
      <c r="JOM62" s="15"/>
      <c r="JON62" s="15"/>
      <c r="JOO62" s="15"/>
      <c r="JOP62" s="15"/>
      <c r="JOQ62" s="15"/>
      <c r="JOR62" s="15"/>
      <c r="JOS62" s="15"/>
      <c r="JOT62" s="15"/>
      <c r="JOU62" s="15"/>
      <c r="JOV62" s="15"/>
      <c r="JOW62" s="15"/>
      <c r="JOX62" s="15"/>
      <c r="JOY62" s="15"/>
      <c r="JOZ62" s="15"/>
      <c r="JPA62" s="15"/>
      <c r="JPB62" s="15"/>
      <c r="JPC62" s="15"/>
      <c r="JPD62" s="15"/>
      <c r="JPE62" s="15"/>
      <c r="JPF62" s="15"/>
      <c r="JPG62" s="15"/>
      <c r="JPH62" s="15"/>
      <c r="JPI62" s="15"/>
      <c r="JPJ62" s="15"/>
      <c r="JPK62" s="15"/>
      <c r="JPL62" s="15"/>
      <c r="JPM62" s="15"/>
      <c r="JPN62" s="15"/>
      <c r="JPO62" s="15"/>
      <c r="JPP62" s="15"/>
      <c r="JPQ62" s="15"/>
      <c r="JPR62" s="15"/>
      <c r="JPS62" s="15"/>
      <c r="JPT62" s="15"/>
      <c r="JPU62" s="15"/>
      <c r="JPV62" s="15"/>
      <c r="JPW62" s="15"/>
      <c r="JPX62" s="15"/>
      <c r="JPY62" s="15"/>
      <c r="JPZ62" s="15"/>
      <c r="JQA62" s="15"/>
      <c r="JQB62" s="15"/>
      <c r="JQC62" s="15"/>
      <c r="JQD62" s="15"/>
      <c r="JQE62" s="15"/>
      <c r="JQF62" s="15"/>
      <c r="JQG62" s="15"/>
      <c r="JQH62" s="15"/>
      <c r="JQI62" s="15"/>
      <c r="JQJ62" s="15"/>
      <c r="JQK62" s="15"/>
      <c r="JQL62" s="15"/>
      <c r="JQM62" s="15"/>
      <c r="JQN62" s="15"/>
      <c r="JQO62" s="15"/>
      <c r="JQP62" s="15"/>
      <c r="JQQ62" s="15"/>
      <c r="JQR62" s="15"/>
      <c r="JQS62" s="15"/>
      <c r="JQT62" s="15"/>
      <c r="JQU62" s="15"/>
      <c r="JQV62" s="15"/>
      <c r="JQW62" s="15"/>
      <c r="JQX62" s="15"/>
      <c r="JQY62" s="15"/>
      <c r="JQZ62" s="15"/>
      <c r="JRA62" s="15"/>
      <c r="JRB62" s="15"/>
      <c r="JRC62" s="15"/>
      <c r="JRD62" s="15"/>
      <c r="JRE62" s="15"/>
      <c r="JRF62" s="15"/>
      <c r="JRG62" s="15"/>
      <c r="JRH62" s="15"/>
      <c r="JRI62" s="15"/>
      <c r="JRJ62" s="15"/>
      <c r="JRK62" s="15"/>
      <c r="JRL62" s="15"/>
      <c r="JRM62" s="15"/>
      <c r="JRN62" s="15"/>
      <c r="JRO62" s="15"/>
      <c r="JRP62" s="15"/>
      <c r="JRQ62" s="15"/>
      <c r="JRR62" s="15"/>
      <c r="JRS62" s="15"/>
      <c r="JRT62" s="15"/>
      <c r="JRU62" s="15"/>
      <c r="JRV62" s="15"/>
      <c r="JRW62" s="15"/>
      <c r="JRX62" s="15"/>
      <c r="JRY62" s="15"/>
      <c r="JRZ62" s="15"/>
      <c r="JSA62" s="15"/>
      <c r="JSB62" s="15"/>
      <c r="JSC62" s="15"/>
      <c r="JSD62" s="15"/>
      <c r="JSE62" s="15"/>
      <c r="JSF62" s="15"/>
      <c r="JSG62" s="15"/>
      <c r="JSH62" s="15"/>
      <c r="JSI62" s="15"/>
      <c r="JSJ62" s="15"/>
      <c r="JSK62" s="15"/>
      <c r="JSL62" s="15"/>
      <c r="JSM62" s="15"/>
      <c r="JSN62" s="15"/>
      <c r="JSO62" s="15"/>
      <c r="JSP62" s="15"/>
      <c r="JSQ62" s="15"/>
      <c r="JSR62" s="15"/>
      <c r="JSS62" s="15"/>
      <c r="JST62" s="15"/>
      <c r="JSU62" s="15"/>
      <c r="JSV62" s="15"/>
      <c r="JSW62" s="15"/>
      <c r="JSX62" s="15"/>
      <c r="JSY62" s="15"/>
      <c r="JSZ62" s="15"/>
      <c r="JTA62" s="15"/>
      <c r="JTB62" s="15"/>
      <c r="JTC62" s="15"/>
      <c r="JTD62" s="15"/>
      <c r="JTE62" s="15"/>
      <c r="JTF62" s="15"/>
      <c r="JTG62" s="15"/>
      <c r="JTH62" s="15"/>
      <c r="JTI62" s="15"/>
      <c r="JTJ62" s="15"/>
      <c r="JTK62" s="15"/>
      <c r="JTL62" s="15"/>
      <c r="JTM62" s="15"/>
      <c r="JTN62" s="15"/>
      <c r="JTO62" s="15"/>
      <c r="JTP62" s="15"/>
      <c r="JTQ62" s="15"/>
      <c r="JTR62" s="15"/>
      <c r="JTS62" s="15"/>
      <c r="JTT62" s="15"/>
      <c r="JTU62" s="15"/>
      <c r="JTV62" s="15"/>
      <c r="JTW62" s="15"/>
      <c r="JTX62" s="15"/>
      <c r="JTY62" s="15"/>
      <c r="JTZ62" s="15"/>
      <c r="JUA62" s="15"/>
      <c r="JUB62" s="15"/>
      <c r="JUC62" s="15"/>
      <c r="JUD62" s="15"/>
      <c r="JUE62" s="15"/>
      <c r="JUF62" s="15"/>
      <c r="JUG62" s="15"/>
      <c r="JUH62" s="15"/>
      <c r="JUI62" s="15"/>
      <c r="JUJ62" s="15"/>
      <c r="JUK62" s="15"/>
      <c r="JUL62" s="15"/>
      <c r="JUM62" s="15"/>
      <c r="JUN62" s="15"/>
      <c r="JUO62" s="15"/>
      <c r="JUP62" s="15"/>
      <c r="JUQ62" s="15"/>
      <c r="JUR62" s="15"/>
      <c r="JUS62" s="15"/>
      <c r="JUT62" s="15"/>
      <c r="JUU62" s="15"/>
      <c r="JUV62" s="15"/>
      <c r="JUW62" s="15"/>
      <c r="JUX62" s="15"/>
      <c r="JUY62" s="15"/>
      <c r="JUZ62" s="15"/>
      <c r="JVA62" s="15"/>
      <c r="JVB62" s="15"/>
      <c r="JVC62" s="15"/>
      <c r="JVD62" s="15"/>
      <c r="JVE62" s="15"/>
      <c r="JVF62" s="15"/>
      <c r="JVG62" s="15"/>
      <c r="JVH62" s="15"/>
      <c r="JVI62" s="15"/>
      <c r="JVJ62" s="15"/>
      <c r="JVK62" s="15"/>
      <c r="JVL62" s="15"/>
      <c r="JVM62" s="15"/>
      <c r="JVN62" s="15"/>
      <c r="JVO62" s="15"/>
      <c r="JVP62" s="15"/>
      <c r="JVQ62" s="15"/>
      <c r="JVR62" s="15"/>
      <c r="JVS62" s="15"/>
      <c r="JVT62" s="15"/>
      <c r="JVU62" s="15"/>
      <c r="JVV62" s="15"/>
      <c r="JVW62" s="15"/>
      <c r="JVX62" s="15"/>
      <c r="JVY62" s="15"/>
      <c r="JVZ62" s="15"/>
      <c r="JWA62" s="15"/>
      <c r="JWB62" s="15"/>
      <c r="JWC62" s="15"/>
      <c r="JWD62" s="15"/>
      <c r="JWE62" s="15"/>
      <c r="JWF62" s="15"/>
      <c r="JWG62" s="15"/>
      <c r="JWH62" s="15"/>
      <c r="JWI62" s="15"/>
      <c r="JWJ62" s="15"/>
      <c r="JWK62" s="15"/>
      <c r="JWL62" s="15"/>
      <c r="JWM62" s="15"/>
      <c r="JWN62" s="15"/>
      <c r="JWO62" s="15"/>
      <c r="JWP62" s="15"/>
      <c r="JWQ62" s="15"/>
      <c r="JWR62" s="15"/>
      <c r="JWS62" s="15"/>
      <c r="JWT62" s="15"/>
      <c r="JWU62" s="15"/>
      <c r="JWV62" s="15"/>
      <c r="JWW62" s="15"/>
      <c r="JWX62" s="15"/>
      <c r="JWY62" s="15"/>
      <c r="JWZ62" s="15"/>
      <c r="JXA62" s="15"/>
      <c r="JXB62" s="15"/>
      <c r="JXC62" s="15"/>
      <c r="JXD62" s="15"/>
      <c r="JXE62" s="15"/>
      <c r="JXF62" s="15"/>
      <c r="JXG62" s="15"/>
      <c r="JXH62" s="15"/>
      <c r="JXI62" s="15"/>
      <c r="JXJ62" s="15"/>
      <c r="JXK62" s="15"/>
      <c r="JXL62" s="15"/>
      <c r="JXM62" s="15"/>
      <c r="JXN62" s="15"/>
      <c r="JXO62" s="15"/>
      <c r="JXP62" s="15"/>
      <c r="JXQ62" s="15"/>
      <c r="JXR62" s="15"/>
      <c r="JXS62" s="15"/>
      <c r="JXT62" s="15"/>
      <c r="JXU62" s="15"/>
      <c r="JXV62" s="15"/>
      <c r="JXW62" s="15"/>
      <c r="JXX62" s="15"/>
      <c r="JXY62" s="15"/>
      <c r="JXZ62" s="15"/>
      <c r="JYA62" s="15"/>
      <c r="JYB62" s="15"/>
      <c r="JYC62" s="15"/>
      <c r="JYD62" s="15"/>
      <c r="JYE62" s="15"/>
      <c r="JYF62" s="15"/>
      <c r="JYG62" s="15"/>
      <c r="JYH62" s="15"/>
      <c r="JYI62" s="15"/>
      <c r="JYJ62" s="15"/>
      <c r="JYK62" s="15"/>
      <c r="JYL62" s="15"/>
      <c r="JYM62" s="15"/>
      <c r="JYN62" s="15"/>
      <c r="JYO62" s="15"/>
      <c r="JYP62" s="15"/>
      <c r="JYQ62" s="15"/>
      <c r="JYR62" s="15"/>
      <c r="JYS62" s="15"/>
      <c r="JYT62" s="15"/>
      <c r="JYU62" s="15"/>
      <c r="JYV62" s="15"/>
      <c r="JYW62" s="15"/>
      <c r="JYX62" s="15"/>
      <c r="JYY62" s="15"/>
      <c r="JYZ62" s="15"/>
      <c r="JZA62" s="15"/>
      <c r="JZB62" s="15"/>
      <c r="JZC62" s="15"/>
      <c r="JZD62" s="15"/>
      <c r="JZE62" s="15"/>
      <c r="JZF62" s="15"/>
      <c r="JZG62" s="15"/>
      <c r="JZH62" s="15"/>
      <c r="JZI62" s="15"/>
      <c r="JZJ62" s="15"/>
      <c r="JZK62" s="15"/>
      <c r="JZL62" s="15"/>
      <c r="JZM62" s="15"/>
      <c r="JZN62" s="15"/>
      <c r="JZO62" s="15"/>
      <c r="JZP62" s="15"/>
      <c r="JZQ62" s="15"/>
      <c r="JZR62" s="15"/>
      <c r="JZS62" s="15"/>
      <c r="JZT62" s="15"/>
      <c r="JZU62" s="15"/>
      <c r="JZV62" s="15"/>
      <c r="JZW62" s="15"/>
      <c r="JZX62" s="15"/>
      <c r="JZY62" s="15"/>
      <c r="JZZ62" s="15"/>
      <c r="KAA62" s="15"/>
      <c r="KAB62" s="15"/>
      <c r="KAC62" s="15"/>
      <c r="KAD62" s="15"/>
      <c r="KAE62" s="15"/>
      <c r="KAF62" s="15"/>
      <c r="KAG62" s="15"/>
      <c r="KAH62" s="15"/>
      <c r="KAI62" s="15"/>
      <c r="KAJ62" s="15"/>
      <c r="KAK62" s="15"/>
      <c r="KAL62" s="15"/>
      <c r="KAM62" s="15"/>
      <c r="KAN62" s="15"/>
      <c r="KAO62" s="15"/>
      <c r="KAP62" s="15"/>
      <c r="KAQ62" s="15"/>
      <c r="KAR62" s="15"/>
      <c r="KAS62" s="15"/>
      <c r="KAT62" s="15"/>
      <c r="KAU62" s="15"/>
      <c r="KAV62" s="15"/>
      <c r="KAW62" s="15"/>
      <c r="KAX62" s="15"/>
      <c r="KAY62" s="15"/>
      <c r="KAZ62" s="15"/>
      <c r="KBA62" s="15"/>
      <c r="KBB62" s="15"/>
      <c r="KBC62" s="15"/>
      <c r="KBD62" s="15"/>
      <c r="KBE62" s="15"/>
      <c r="KBF62" s="15"/>
      <c r="KBG62" s="15"/>
      <c r="KBH62" s="15"/>
      <c r="KBI62" s="15"/>
      <c r="KBJ62" s="15"/>
      <c r="KBK62" s="15"/>
      <c r="KBL62" s="15"/>
      <c r="KBM62" s="15"/>
      <c r="KBN62" s="15"/>
      <c r="KBO62" s="15"/>
      <c r="KBP62" s="15"/>
      <c r="KBQ62" s="15"/>
      <c r="KBR62" s="15"/>
      <c r="KBS62" s="15"/>
      <c r="KBT62" s="15"/>
      <c r="KBU62" s="15"/>
      <c r="KBV62" s="15"/>
      <c r="KBW62" s="15"/>
      <c r="KBX62" s="15"/>
      <c r="KBY62" s="15"/>
      <c r="KBZ62" s="15"/>
      <c r="KCA62" s="15"/>
      <c r="KCB62" s="15"/>
      <c r="KCC62" s="15"/>
      <c r="KCD62" s="15"/>
      <c r="KCE62" s="15"/>
      <c r="KCF62" s="15"/>
      <c r="KCG62" s="15"/>
      <c r="KCH62" s="15"/>
      <c r="KCI62" s="15"/>
      <c r="KCJ62" s="15"/>
      <c r="KCK62" s="15"/>
      <c r="KCL62" s="15"/>
      <c r="KCM62" s="15"/>
      <c r="KCN62" s="15"/>
      <c r="KCO62" s="15"/>
      <c r="KCP62" s="15"/>
      <c r="KCQ62" s="15"/>
      <c r="KCR62" s="15"/>
      <c r="KCS62" s="15"/>
      <c r="KCT62" s="15"/>
      <c r="KCU62" s="15"/>
      <c r="KCV62" s="15"/>
      <c r="KCW62" s="15"/>
      <c r="KCX62" s="15"/>
      <c r="KCY62" s="15"/>
      <c r="KCZ62" s="15"/>
      <c r="KDA62" s="15"/>
      <c r="KDB62" s="15"/>
      <c r="KDC62" s="15"/>
      <c r="KDD62" s="15"/>
      <c r="KDE62" s="15"/>
      <c r="KDF62" s="15"/>
      <c r="KDG62" s="15"/>
      <c r="KDH62" s="15"/>
      <c r="KDI62" s="15"/>
      <c r="KDJ62" s="15"/>
      <c r="KDK62" s="15"/>
      <c r="KDL62" s="15"/>
      <c r="KDM62" s="15"/>
      <c r="KDN62" s="15"/>
      <c r="KDO62" s="15"/>
      <c r="KDP62" s="15"/>
      <c r="KDQ62" s="15"/>
      <c r="KDR62" s="15"/>
      <c r="KDS62" s="15"/>
      <c r="KDT62" s="15"/>
      <c r="KDU62" s="15"/>
      <c r="KDV62" s="15"/>
      <c r="KDW62" s="15"/>
      <c r="KDX62" s="15"/>
      <c r="KDY62" s="15"/>
      <c r="KDZ62" s="15"/>
      <c r="KEA62" s="15"/>
      <c r="KEB62" s="15"/>
      <c r="KEC62" s="15"/>
      <c r="KED62" s="15"/>
      <c r="KEE62" s="15"/>
      <c r="KEF62" s="15"/>
      <c r="KEG62" s="15"/>
      <c r="KEH62" s="15"/>
      <c r="KEI62" s="15"/>
      <c r="KEJ62" s="15"/>
      <c r="KEK62" s="15"/>
      <c r="KEL62" s="15"/>
      <c r="KEM62" s="15"/>
      <c r="KEN62" s="15"/>
      <c r="KEO62" s="15"/>
      <c r="KEP62" s="15"/>
      <c r="KEQ62" s="15"/>
      <c r="KER62" s="15"/>
      <c r="KES62" s="15"/>
      <c r="KET62" s="15"/>
      <c r="KEU62" s="15"/>
      <c r="KEV62" s="15"/>
      <c r="KEW62" s="15"/>
      <c r="KEX62" s="15"/>
      <c r="KEY62" s="15"/>
      <c r="KEZ62" s="15"/>
      <c r="KFA62" s="15"/>
      <c r="KFB62" s="15"/>
      <c r="KFC62" s="15"/>
      <c r="KFD62" s="15"/>
      <c r="KFE62" s="15"/>
      <c r="KFF62" s="15"/>
      <c r="KFG62" s="15"/>
      <c r="KFH62" s="15"/>
      <c r="KFI62" s="15"/>
      <c r="KFJ62" s="15"/>
      <c r="KFK62" s="15"/>
      <c r="KFL62" s="15"/>
      <c r="KFM62" s="15"/>
      <c r="KFN62" s="15"/>
      <c r="KFO62" s="15"/>
      <c r="KFP62" s="15"/>
      <c r="KFQ62" s="15"/>
      <c r="KFR62" s="15"/>
      <c r="KFS62" s="15"/>
      <c r="KFT62" s="15"/>
      <c r="KFU62" s="15"/>
      <c r="KFV62" s="15"/>
      <c r="KFW62" s="15"/>
      <c r="KFX62" s="15"/>
      <c r="KFY62" s="15"/>
      <c r="KFZ62" s="15"/>
      <c r="KGA62" s="15"/>
      <c r="KGB62" s="15"/>
      <c r="KGC62" s="15"/>
      <c r="KGD62" s="15"/>
      <c r="KGE62" s="15"/>
      <c r="KGF62" s="15"/>
      <c r="KGG62" s="15"/>
      <c r="KGH62" s="15"/>
      <c r="KGI62" s="15"/>
      <c r="KGJ62" s="15"/>
      <c r="KGK62" s="15"/>
      <c r="KGL62" s="15"/>
      <c r="KGM62" s="15"/>
      <c r="KGN62" s="15"/>
      <c r="KGO62" s="15"/>
      <c r="KGP62" s="15"/>
      <c r="KGQ62" s="15"/>
      <c r="KGR62" s="15"/>
      <c r="KGS62" s="15"/>
      <c r="KGT62" s="15"/>
      <c r="KGU62" s="15"/>
      <c r="KGV62" s="15"/>
      <c r="KGW62" s="15"/>
      <c r="KGX62" s="15"/>
      <c r="KGY62" s="15"/>
      <c r="KGZ62" s="15"/>
      <c r="KHA62" s="15"/>
      <c r="KHB62" s="15"/>
      <c r="KHC62" s="15"/>
      <c r="KHD62" s="15"/>
      <c r="KHE62" s="15"/>
      <c r="KHF62" s="15"/>
      <c r="KHG62" s="15"/>
      <c r="KHH62" s="15"/>
      <c r="KHI62" s="15"/>
      <c r="KHJ62" s="15"/>
      <c r="KHK62" s="15"/>
      <c r="KHL62" s="15"/>
      <c r="KHM62" s="15"/>
      <c r="KHN62" s="15"/>
      <c r="KHO62" s="15"/>
      <c r="KHP62" s="15"/>
      <c r="KHQ62" s="15"/>
      <c r="KHR62" s="15"/>
      <c r="KHS62" s="15"/>
      <c r="KHT62" s="15"/>
      <c r="KHU62" s="15"/>
      <c r="KHV62" s="15"/>
      <c r="KHW62" s="15"/>
      <c r="KHX62" s="15"/>
      <c r="KHY62" s="15"/>
      <c r="KHZ62" s="15"/>
      <c r="KIA62" s="15"/>
      <c r="KIB62" s="15"/>
      <c r="KIC62" s="15"/>
      <c r="KID62" s="15"/>
      <c r="KIE62" s="15"/>
      <c r="KIF62" s="15"/>
      <c r="KIG62" s="15"/>
      <c r="KIH62" s="15"/>
      <c r="KII62" s="15"/>
      <c r="KIJ62" s="15"/>
      <c r="KIK62" s="15"/>
      <c r="KIL62" s="15"/>
      <c r="KIM62" s="15"/>
      <c r="KIN62" s="15"/>
      <c r="KIO62" s="15"/>
      <c r="KIP62" s="15"/>
      <c r="KIQ62" s="15"/>
      <c r="KIR62" s="15"/>
      <c r="KIS62" s="15"/>
      <c r="KIT62" s="15"/>
      <c r="KIU62" s="15"/>
      <c r="KIV62" s="15"/>
      <c r="KIW62" s="15"/>
      <c r="KIX62" s="15"/>
      <c r="KIY62" s="15"/>
      <c r="KIZ62" s="15"/>
      <c r="KJA62" s="15"/>
      <c r="KJB62" s="15"/>
      <c r="KJC62" s="15"/>
      <c r="KJD62" s="15"/>
      <c r="KJE62" s="15"/>
      <c r="KJF62" s="15"/>
      <c r="KJG62" s="15"/>
      <c r="KJH62" s="15"/>
      <c r="KJI62" s="15"/>
      <c r="KJJ62" s="15"/>
      <c r="KJK62" s="15"/>
      <c r="KJL62" s="15"/>
      <c r="KJM62" s="15"/>
      <c r="KJN62" s="15"/>
      <c r="KJO62" s="15"/>
      <c r="KJP62" s="15"/>
      <c r="KJQ62" s="15"/>
      <c r="KJR62" s="15"/>
      <c r="KJS62" s="15"/>
      <c r="KJT62" s="15"/>
      <c r="KJU62" s="15"/>
      <c r="KJV62" s="15"/>
      <c r="KJW62" s="15"/>
      <c r="KJX62" s="15"/>
      <c r="KJY62" s="15"/>
      <c r="KJZ62" s="15"/>
      <c r="KKA62" s="15"/>
      <c r="KKB62" s="15"/>
      <c r="KKC62" s="15"/>
      <c r="KKD62" s="15"/>
      <c r="KKE62" s="15"/>
      <c r="KKF62" s="15"/>
      <c r="KKG62" s="15"/>
      <c r="KKH62" s="15"/>
      <c r="KKI62" s="15"/>
      <c r="KKJ62" s="15"/>
      <c r="KKK62" s="15"/>
      <c r="KKL62" s="15"/>
      <c r="KKM62" s="15"/>
      <c r="KKN62" s="15"/>
      <c r="KKO62" s="15"/>
      <c r="KKP62" s="15"/>
      <c r="KKQ62" s="15"/>
      <c r="KKR62" s="15"/>
      <c r="KKS62" s="15"/>
      <c r="KKT62" s="15"/>
      <c r="KKU62" s="15"/>
      <c r="KKV62" s="15"/>
      <c r="KKW62" s="15"/>
      <c r="KKX62" s="15"/>
      <c r="KKY62" s="15"/>
      <c r="KKZ62" s="15"/>
      <c r="KLA62" s="15"/>
      <c r="KLB62" s="15"/>
      <c r="KLC62" s="15"/>
      <c r="KLD62" s="15"/>
      <c r="KLE62" s="15"/>
      <c r="KLF62" s="15"/>
      <c r="KLG62" s="15"/>
      <c r="KLH62" s="15"/>
      <c r="KLI62" s="15"/>
      <c r="KLJ62" s="15"/>
      <c r="KLK62" s="15"/>
      <c r="KLL62" s="15"/>
      <c r="KLM62" s="15"/>
      <c r="KLN62" s="15"/>
      <c r="KLO62" s="15"/>
      <c r="KLP62" s="15"/>
      <c r="KLQ62" s="15"/>
      <c r="KLR62" s="15"/>
      <c r="KLS62" s="15"/>
      <c r="KLT62" s="15"/>
      <c r="KLU62" s="15"/>
      <c r="KLV62" s="15"/>
      <c r="KLW62" s="15"/>
      <c r="KLX62" s="15"/>
      <c r="KLY62" s="15"/>
      <c r="KLZ62" s="15"/>
      <c r="KMA62" s="15"/>
      <c r="KMB62" s="15"/>
      <c r="KMC62" s="15"/>
      <c r="KMD62" s="15"/>
      <c r="KME62" s="15"/>
      <c r="KMF62" s="15"/>
      <c r="KMG62" s="15"/>
      <c r="KMH62" s="15"/>
      <c r="KMI62" s="15"/>
      <c r="KMJ62" s="15"/>
      <c r="KMK62" s="15"/>
      <c r="KML62" s="15"/>
      <c r="KMM62" s="15"/>
      <c r="KMN62" s="15"/>
      <c r="KMO62" s="15"/>
      <c r="KMP62" s="15"/>
      <c r="KMQ62" s="15"/>
      <c r="KMR62" s="15"/>
      <c r="KMS62" s="15"/>
      <c r="KMT62" s="15"/>
      <c r="KMU62" s="15"/>
      <c r="KMV62" s="15"/>
      <c r="KMW62" s="15"/>
      <c r="KMX62" s="15"/>
      <c r="KMY62" s="15"/>
      <c r="KMZ62" s="15"/>
      <c r="KNA62" s="15"/>
      <c r="KNB62" s="15"/>
      <c r="KNC62" s="15"/>
      <c r="KND62" s="15"/>
      <c r="KNE62" s="15"/>
      <c r="KNF62" s="15"/>
      <c r="KNG62" s="15"/>
      <c r="KNH62" s="15"/>
      <c r="KNI62" s="15"/>
      <c r="KNJ62" s="15"/>
      <c r="KNK62" s="15"/>
      <c r="KNL62" s="15"/>
      <c r="KNM62" s="15"/>
      <c r="KNN62" s="15"/>
      <c r="KNO62" s="15"/>
      <c r="KNP62" s="15"/>
      <c r="KNQ62" s="15"/>
      <c r="KNR62" s="15"/>
      <c r="KNS62" s="15"/>
      <c r="KNT62" s="15"/>
      <c r="KNU62" s="15"/>
      <c r="KNV62" s="15"/>
      <c r="KNW62" s="15"/>
      <c r="KNX62" s="15"/>
      <c r="KNY62" s="15"/>
      <c r="KNZ62" s="15"/>
      <c r="KOA62" s="15"/>
      <c r="KOB62" s="15"/>
      <c r="KOC62" s="15"/>
      <c r="KOD62" s="15"/>
      <c r="KOE62" s="15"/>
      <c r="KOF62" s="15"/>
      <c r="KOG62" s="15"/>
      <c r="KOH62" s="15"/>
      <c r="KOI62" s="15"/>
      <c r="KOJ62" s="15"/>
      <c r="KOK62" s="15"/>
      <c r="KOL62" s="15"/>
      <c r="KOM62" s="15"/>
      <c r="KON62" s="15"/>
      <c r="KOO62" s="15"/>
      <c r="KOP62" s="15"/>
      <c r="KOQ62" s="15"/>
      <c r="KOR62" s="15"/>
      <c r="KOS62" s="15"/>
      <c r="KOT62" s="15"/>
      <c r="KOU62" s="15"/>
      <c r="KOV62" s="15"/>
      <c r="KOW62" s="15"/>
      <c r="KOX62" s="15"/>
      <c r="KOY62" s="15"/>
      <c r="KOZ62" s="15"/>
      <c r="KPA62" s="15"/>
      <c r="KPB62" s="15"/>
      <c r="KPC62" s="15"/>
      <c r="KPD62" s="15"/>
      <c r="KPE62" s="15"/>
      <c r="KPF62" s="15"/>
      <c r="KPG62" s="15"/>
      <c r="KPH62" s="15"/>
      <c r="KPI62" s="15"/>
      <c r="KPJ62" s="15"/>
      <c r="KPK62" s="15"/>
      <c r="KPL62" s="15"/>
      <c r="KPM62" s="15"/>
      <c r="KPN62" s="15"/>
      <c r="KPO62" s="15"/>
      <c r="KPP62" s="15"/>
      <c r="KPQ62" s="15"/>
      <c r="KPR62" s="15"/>
      <c r="KPS62" s="15"/>
      <c r="KPT62" s="15"/>
      <c r="KPU62" s="15"/>
      <c r="KPV62" s="15"/>
      <c r="KPW62" s="15"/>
      <c r="KPX62" s="15"/>
      <c r="KPY62" s="15"/>
      <c r="KPZ62" s="15"/>
      <c r="KQA62" s="15"/>
      <c r="KQB62" s="15"/>
      <c r="KQC62" s="15"/>
      <c r="KQD62" s="15"/>
      <c r="KQE62" s="15"/>
      <c r="KQF62" s="15"/>
      <c r="KQG62" s="15"/>
      <c r="KQH62" s="15"/>
      <c r="KQI62" s="15"/>
      <c r="KQJ62" s="15"/>
      <c r="KQK62" s="15"/>
      <c r="KQL62" s="15"/>
      <c r="KQM62" s="15"/>
      <c r="KQN62" s="15"/>
      <c r="KQO62" s="15"/>
      <c r="KQP62" s="15"/>
      <c r="KQQ62" s="15"/>
      <c r="KQR62" s="15"/>
      <c r="KQS62" s="15"/>
      <c r="KQT62" s="15"/>
      <c r="KQU62" s="15"/>
      <c r="KQV62" s="15"/>
      <c r="KQW62" s="15"/>
      <c r="KQX62" s="15"/>
      <c r="KQY62" s="15"/>
      <c r="KQZ62" s="15"/>
      <c r="KRA62" s="15"/>
      <c r="KRB62" s="15"/>
      <c r="KRC62" s="15"/>
      <c r="KRD62" s="15"/>
      <c r="KRE62" s="15"/>
      <c r="KRF62" s="15"/>
      <c r="KRG62" s="15"/>
      <c r="KRH62" s="15"/>
      <c r="KRI62" s="15"/>
      <c r="KRJ62" s="15"/>
      <c r="KRK62" s="15"/>
      <c r="KRL62" s="15"/>
      <c r="KRM62" s="15"/>
      <c r="KRN62" s="15"/>
      <c r="KRO62" s="15"/>
      <c r="KRP62" s="15"/>
      <c r="KRQ62" s="15"/>
      <c r="KRR62" s="15"/>
      <c r="KRS62" s="15"/>
      <c r="KRT62" s="15"/>
      <c r="KRU62" s="15"/>
      <c r="KRV62" s="15"/>
      <c r="KRW62" s="15"/>
      <c r="KRX62" s="15"/>
      <c r="KRY62" s="15"/>
      <c r="KRZ62" s="15"/>
      <c r="KSA62" s="15"/>
      <c r="KSB62" s="15"/>
      <c r="KSC62" s="15"/>
      <c r="KSD62" s="15"/>
      <c r="KSE62" s="15"/>
      <c r="KSF62" s="15"/>
      <c r="KSG62" s="15"/>
      <c r="KSH62" s="15"/>
      <c r="KSI62" s="15"/>
      <c r="KSJ62" s="15"/>
      <c r="KSK62" s="15"/>
      <c r="KSL62" s="15"/>
      <c r="KSM62" s="15"/>
      <c r="KSN62" s="15"/>
      <c r="KSO62" s="15"/>
      <c r="KSP62" s="15"/>
      <c r="KSQ62" s="15"/>
      <c r="KSR62" s="15"/>
      <c r="KSS62" s="15"/>
      <c r="KST62" s="15"/>
      <c r="KSU62" s="15"/>
      <c r="KSV62" s="15"/>
      <c r="KSW62" s="15"/>
      <c r="KSX62" s="15"/>
      <c r="KSY62" s="15"/>
      <c r="KSZ62" s="15"/>
      <c r="KTA62" s="15"/>
      <c r="KTB62" s="15"/>
      <c r="KTC62" s="15"/>
      <c r="KTD62" s="15"/>
      <c r="KTE62" s="15"/>
      <c r="KTF62" s="15"/>
      <c r="KTG62" s="15"/>
      <c r="KTH62" s="15"/>
      <c r="KTI62" s="15"/>
      <c r="KTJ62" s="15"/>
      <c r="KTK62" s="15"/>
      <c r="KTL62" s="15"/>
      <c r="KTM62" s="15"/>
      <c r="KTN62" s="15"/>
      <c r="KTO62" s="15"/>
      <c r="KTP62" s="15"/>
      <c r="KTQ62" s="15"/>
      <c r="KTR62" s="15"/>
      <c r="KTS62" s="15"/>
      <c r="KTT62" s="15"/>
      <c r="KTU62" s="15"/>
      <c r="KTV62" s="15"/>
      <c r="KTW62" s="15"/>
      <c r="KTX62" s="15"/>
      <c r="KTY62" s="15"/>
      <c r="KTZ62" s="15"/>
      <c r="KUA62" s="15"/>
      <c r="KUB62" s="15"/>
      <c r="KUC62" s="15"/>
      <c r="KUD62" s="15"/>
      <c r="KUE62" s="15"/>
      <c r="KUF62" s="15"/>
      <c r="KUG62" s="15"/>
      <c r="KUH62" s="15"/>
      <c r="KUI62" s="15"/>
      <c r="KUJ62" s="15"/>
      <c r="KUK62" s="15"/>
      <c r="KUL62" s="15"/>
      <c r="KUM62" s="15"/>
      <c r="KUN62" s="15"/>
      <c r="KUO62" s="15"/>
      <c r="KUP62" s="15"/>
      <c r="KUQ62" s="15"/>
      <c r="KUR62" s="15"/>
      <c r="KUS62" s="15"/>
      <c r="KUT62" s="15"/>
      <c r="KUU62" s="15"/>
      <c r="KUV62" s="15"/>
      <c r="KUW62" s="15"/>
      <c r="KUX62" s="15"/>
      <c r="KUY62" s="15"/>
      <c r="KUZ62" s="15"/>
      <c r="KVA62" s="15"/>
      <c r="KVB62" s="15"/>
      <c r="KVC62" s="15"/>
      <c r="KVD62" s="15"/>
      <c r="KVE62" s="15"/>
      <c r="KVF62" s="15"/>
      <c r="KVG62" s="15"/>
      <c r="KVH62" s="15"/>
      <c r="KVI62" s="15"/>
      <c r="KVJ62" s="15"/>
      <c r="KVK62" s="15"/>
      <c r="KVL62" s="15"/>
      <c r="KVM62" s="15"/>
      <c r="KVN62" s="15"/>
      <c r="KVO62" s="15"/>
      <c r="KVP62" s="15"/>
      <c r="KVQ62" s="15"/>
      <c r="KVR62" s="15"/>
      <c r="KVS62" s="15"/>
      <c r="KVT62" s="15"/>
      <c r="KVU62" s="15"/>
      <c r="KVV62" s="15"/>
      <c r="KVW62" s="15"/>
      <c r="KVX62" s="15"/>
      <c r="KVY62" s="15"/>
      <c r="KVZ62" s="15"/>
      <c r="KWA62" s="15"/>
      <c r="KWB62" s="15"/>
      <c r="KWC62" s="15"/>
      <c r="KWD62" s="15"/>
      <c r="KWE62" s="15"/>
      <c r="KWF62" s="15"/>
      <c r="KWG62" s="15"/>
      <c r="KWH62" s="15"/>
      <c r="KWI62" s="15"/>
      <c r="KWJ62" s="15"/>
      <c r="KWK62" s="15"/>
      <c r="KWL62" s="15"/>
      <c r="KWM62" s="15"/>
      <c r="KWN62" s="15"/>
      <c r="KWO62" s="15"/>
      <c r="KWP62" s="15"/>
      <c r="KWQ62" s="15"/>
      <c r="KWR62" s="15"/>
      <c r="KWS62" s="15"/>
      <c r="KWT62" s="15"/>
      <c r="KWU62" s="15"/>
      <c r="KWV62" s="15"/>
      <c r="KWW62" s="15"/>
      <c r="KWX62" s="15"/>
      <c r="KWY62" s="15"/>
      <c r="KWZ62" s="15"/>
      <c r="KXA62" s="15"/>
      <c r="KXB62" s="15"/>
      <c r="KXC62" s="15"/>
      <c r="KXD62" s="15"/>
      <c r="KXE62" s="15"/>
      <c r="KXF62" s="15"/>
      <c r="KXG62" s="15"/>
      <c r="KXH62" s="15"/>
      <c r="KXI62" s="15"/>
      <c r="KXJ62" s="15"/>
      <c r="KXK62" s="15"/>
      <c r="KXL62" s="15"/>
      <c r="KXM62" s="15"/>
      <c r="KXN62" s="15"/>
      <c r="KXO62" s="15"/>
      <c r="KXP62" s="15"/>
      <c r="KXQ62" s="15"/>
      <c r="KXR62" s="15"/>
      <c r="KXS62" s="15"/>
      <c r="KXT62" s="15"/>
      <c r="KXU62" s="15"/>
      <c r="KXV62" s="15"/>
      <c r="KXW62" s="15"/>
      <c r="KXX62" s="15"/>
      <c r="KXY62" s="15"/>
      <c r="KXZ62" s="15"/>
      <c r="KYA62" s="15"/>
      <c r="KYB62" s="15"/>
      <c r="KYC62" s="15"/>
      <c r="KYD62" s="15"/>
      <c r="KYE62" s="15"/>
      <c r="KYF62" s="15"/>
      <c r="KYG62" s="15"/>
      <c r="KYH62" s="15"/>
      <c r="KYI62" s="15"/>
      <c r="KYJ62" s="15"/>
      <c r="KYK62" s="15"/>
      <c r="KYL62" s="15"/>
      <c r="KYM62" s="15"/>
      <c r="KYN62" s="15"/>
      <c r="KYO62" s="15"/>
      <c r="KYP62" s="15"/>
      <c r="KYQ62" s="15"/>
      <c r="KYR62" s="15"/>
      <c r="KYS62" s="15"/>
      <c r="KYT62" s="15"/>
      <c r="KYU62" s="15"/>
      <c r="KYV62" s="15"/>
      <c r="KYW62" s="15"/>
      <c r="KYX62" s="15"/>
      <c r="KYY62" s="15"/>
      <c r="KYZ62" s="15"/>
      <c r="KZA62" s="15"/>
      <c r="KZB62" s="15"/>
      <c r="KZC62" s="15"/>
      <c r="KZD62" s="15"/>
      <c r="KZE62" s="15"/>
      <c r="KZF62" s="15"/>
      <c r="KZG62" s="15"/>
      <c r="KZH62" s="15"/>
      <c r="KZI62" s="15"/>
      <c r="KZJ62" s="15"/>
      <c r="KZK62" s="15"/>
      <c r="KZL62" s="15"/>
      <c r="KZM62" s="15"/>
      <c r="KZN62" s="15"/>
      <c r="KZO62" s="15"/>
      <c r="KZP62" s="15"/>
      <c r="KZQ62" s="15"/>
      <c r="KZR62" s="15"/>
      <c r="KZS62" s="15"/>
      <c r="KZT62" s="15"/>
      <c r="KZU62" s="15"/>
      <c r="KZV62" s="15"/>
      <c r="KZW62" s="15"/>
      <c r="KZX62" s="15"/>
      <c r="KZY62" s="15"/>
      <c r="KZZ62" s="15"/>
      <c r="LAA62" s="15"/>
      <c r="LAB62" s="15"/>
      <c r="LAC62" s="15"/>
      <c r="LAD62" s="15"/>
      <c r="LAE62" s="15"/>
      <c r="LAF62" s="15"/>
      <c r="LAG62" s="15"/>
      <c r="LAH62" s="15"/>
      <c r="LAI62" s="15"/>
      <c r="LAJ62" s="15"/>
      <c r="LAK62" s="15"/>
      <c r="LAL62" s="15"/>
      <c r="LAM62" s="15"/>
      <c r="LAN62" s="15"/>
      <c r="LAO62" s="15"/>
      <c r="LAP62" s="15"/>
      <c r="LAQ62" s="15"/>
      <c r="LAR62" s="15"/>
      <c r="LAS62" s="15"/>
      <c r="LAT62" s="15"/>
      <c r="LAU62" s="15"/>
      <c r="LAV62" s="15"/>
      <c r="LAW62" s="15"/>
      <c r="LAX62" s="15"/>
      <c r="LAY62" s="15"/>
      <c r="LAZ62" s="15"/>
      <c r="LBA62" s="15"/>
      <c r="LBB62" s="15"/>
      <c r="LBC62" s="15"/>
      <c r="LBD62" s="15"/>
      <c r="LBE62" s="15"/>
      <c r="LBF62" s="15"/>
      <c r="LBG62" s="15"/>
      <c r="LBH62" s="15"/>
      <c r="LBI62" s="15"/>
      <c r="LBJ62" s="15"/>
      <c r="LBK62" s="15"/>
      <c r="LBL62" s="15"/>
      <c r="LBM62" s="15"/>
      <c r="LBN62" s="15"/>
      <c r="LBO62" s="15"/>
      <c r="LBP62" s="15"/>
      <c r="LBQ62" s="15"/>
      <c r="LBR62" s="15"/>
      <c r="LBS62" s="15"/>
      <c r="LBT62" s="15"/>
      <c r="LBU62" s="15"/>
      <c r="LBV62" s="15"/>
      <c r="LBW62" s="15"/>
      <c r="LBX62" s="15"/>
      <c r="LBY62" s="15"/>
      <c r="LBZ62" s="15"/>
      <c r="LCA62" s="15"/>
      <c r="LCB62" s="15"/>
      <c r="LCC62" s="15"/>
      <c r="LCD62" s="15"/>
      <c r="LCE62" s="15"/>
      <c r="LCF62" s="15"/>
      <c r="LCG62" s="15"/>
      <c r="LCH62" s="15"/>
      <c r="LCI62" s="15"/>
      <c r="LCJ62" s="15"/>
      <c r="LCK62" s="15"/>
      <c r="LCL62" s="15"/>
      <c r="LCM62" s="15"/>
      <c r="LCN62" s="15"/>
      <c r="LCO62" s="15"/>
      <c r="LCP62" s="15"/>
      <c r="LCQ62" s="15"/>
      <c r="LCR62" s="15"/>
      <c r="LCS62" s="15"/>
      <c r="LCT62" s="15"/>
      <c r="LCU62" s="15"/>
      <c r="LCV62" s="15"/>
      <c r="LCW62" s="15"/>
      <c r="LCX62" s="15"/>
      <c r="LCY62" s="15"/>
      <c r="LCZ62" s="15"/>
      <c r="LDA62" s="15"/>
      <c r="LDB62" s="15"/>
      <c r="LDC62" s="15"/>
      <c r="LDD62" s="15"/>
      <c r="LDE62" s="15"/>
      <c r="LDF62" s="15"/>
      <c r="LDG62" s="15"/>
      <c r="LDH62" s="15"/>
      <c r="LDI62" s="15"/>
      <c r="LDJ62" s="15"/>
      <c r="LDK62" s="15"/>
      <c r="LDL62" s="15"/>
      <c r="LDM62" s="15"/>
      <c r="LDN62" s="15"/>
      <c r="LDO62" s="15"/>
      <c r="LDP62" s="15"/>
      <c r="LDQ62" s="15"/>
      <c r="LDR62" s="15"/>
      <c r="LDS62" s="15"/>
      <c r="LDT62" s="15"/>
      <c r="LDU62" s="15"/>
      <c r="LDV62" s="15"/>
      <c r="LDW62" s="15"/>
      <c r="LDX62" s="15"/>
      <c r="LDY62" s="15"/>
      <c r="LDZ62" s="15"/>
      <c r="LEA62" s="15"/>
      <c r="LEB62" s="15"/>
      <c r="LEC62" s="15"/>
      <c r="LED62" s="15"/>
      <c r="LEE62" s="15"/>
      <c r="LEF62" s="15"/>
      <c r="LEG62" s="15"/>
      <c r="LEH62" s="15"/>
      <c r="LEI62" s="15"/>
      <c r="LEJ62" s="15"/>
      <c r="LEK62" s="15"/>
      <c r="LEL62" s="15"/>
      <c r="LEM62" s="15"/>
      <c r="LEN62" s="15"/>
      <c r="LEO62" s="15"/>
      <c r="LEP62" s="15"/>
      <c r="LEQ62" s="15"/>
      <c r="LER62" s="15"/>
      <c r="LES62" s="15"/>
      <c r="LET62" s="15"/>
      <c r="LEU62" s="15"/>
      <c r="LEV62" s="15"/>
      <c r="LEW62" s="15"/>
      <c r="LEX62" s="15"/>
      <c r="LEY62" s="15"/>
      <c r="LEZ62" s="15"/>
      <c r="LFA62" s="15"/>
      <c r="LFB62" s="15"/>
      <c r="LFC62" s="15"/>
      <c r="LFD62" s="15"/>
      <c r="LFE62" s="15"/>
      <c r="LFF62" s="15"/>
      <c r="LFG62" s="15"/>
      <c r="LFH62" s="15"/>
      <c r="LFI62" s="15"/>
      <c r="LFJ62" s="15"/>
      <c r="LFK62" s="15"/>
      <c r="LFL62" s="15"/>
      <c r="LFM62" s="15"/>
      <c r="LFN62" s="15"/>
      <c r="LFO62" s="15"/>
      <c r="LFP62" s="15"/>
      <c r="LFQ62" s="15"/>
      <c r="LFR62" s="15"/>
      <c r="LFS62" s="15"/>
      <c r="LFT62" s="15"/>
      <c r="LFU62" s="15"/>
      <c r="LFV62" s="15"/>
      <c r="LFW62" s="15"/>
      <c r="LFX62" s="15"/>
      <c r="LFY62" s="15"/>
      <c r="LFZ62" s="15"/>
      <c r="LGA62" s="15"/>
      <c r="LGB62" s="15"/>
      <c r="LGC62" s="15"/>
      <c r="LGD62" s="15"/>
      <c r="LGE62" s="15"/>
      <c r="LGF62" s="15"/>
      <c r="LGG62" s="15"/>
      <c r="LGH62" s="15"/>
      <c r="LGI62" s="15"/>
      <c r="LGJ62" s="15"/>
      <c r="LGK62" s="15"/>
      <c r="LGL62" s="15"/>
      <c r="LGM62" s="15"/>
      <c r="LGN62" s="15"/>
      <c r="LGO62" s="15"/>
      <c r="LGP62" s="15"/>
      <c r="LGQ62" s="15"/>
      <c r="LGR62" s="15"/>
      <c r="LGS62" s="15"/>
      <c r="LGT62" s="15"/>
      <c r="LGU62" s="15"/>
      <c r="LGV62" s="15"/>
      <c r="LGW62" s="15"/>
      <c r="LGX62" s="15"/>
      <c r="LGY62" s="15"/>
      <c r="LGZ62" s="15"/>
      <c r="LHA62" s="15"/>
      <c r="LHB62" s="15"/>
      <c r="LHC62" s="15"/>
      <c r="LHD62" s="15"/>
      <c r="LHE62" s="15"/>
      <c r="LHF62" s="15"/>
      <c r="LHG62" s="15"/>
      <c r="LHH62" s="15"/>
      <c r="LHI62" s="15"/>
      <c r="LHJ62" s="15"/>
      <c r="LHK62" s="15"/>
      <c r="LHL62" s="15"/>
      <c r="LHM62" s="15"/>
      <c r="LHN62" s="15"/>
      <c r="LHO62" s="15"/>
      <c r="LHP62" s="15"/>
      <c r="LHQ62" s="15"/>
      <c r="LHR62" s="15"/>
      <c r="LHS62" s="15"/>
      <c r="LHT62" s="15"/>
      <c r="LHU62" s="15"/>
      <c r="LHV62" s="15"/>
      <c r="LHW62" s="15"/>
      <c r="LHX62" s="15"/>
      <c r="LHY62" s="15"/>
      <c r="LHZ62" s="15"/>
      <c r="LIA62" s="15"/>
      <c r="LIB62" s="15"/>
      <c r="LIC62" s="15"/>
      <c r="LID62" s="15"/>
      <c r="LIE62" s="15"/>
      <c r="LIF62" s="15"/>
      <c r="LIG62" s="15"/>
      <c r="LIH62" s="15"/>
      <c r="LII62" s="15"/>
      <c r="LIJ62" s="15"/>
      <c r="LIK62" s="15"/>
      <c r="LIL62" s="15"/>
      <c r="LIM62" s="15"/>
      <c r="LIN62" s="15"/>
      <c r="LIO62" s="15"/>
      <c r="LIP62" s="15"/>
      <c r="LIQ62" s="15"/>
      <c r="LIR62" s="15"/>
      <c r="LIS62" s="15"/>
      <c r="LIT62" s="15"/>
      <c r="LIU62" s="15"/>
      <c r="LIV62" s="15"/>
      <c r="LIW62" s="15"/>
      <c r="LIX62" s="15"/>
      <c r="LIY62" s="15"/>
      <c r="LIZ62" s="15"/>
      <c r="LJA62" s="15"/>
      <c r="LJB62" s="15"/>
      <c r="LJC62" s="15"/>
      <c r="LJD62" s="15"/>
      <c r="LJE62" s="15"/>
      <c r="LJF62" s="15"/>
      <c r="LJG62" s="15"/>
      <c r="LJH62" s="15"/>
      <c r="LJI62" s="15"/>
      <c r="LJJ62" s="15"/>
      <c r="LJK62" s="15"/>
      <c r="LJL62" s="15"/>
      <c r="LJM62" s="15"/>
      <c r="LJN62" s="15"/>
      <c r="LJO62" s="15"/>
      <c r="LJP62" s="15"/>
      <c r="LJQ62" s="15"/>
      <c r="LJR62" s="15"/>
      <c r="LJS62" s="15"/>
      <c r="LJT62" s="15"/>
      <c r="LJU62" s="15"/>
      <c r="LJV62" s="15"/>
      <c r="LJW62" s="15"/>
      <c r="LJX62" s="15"/>
      <c r="LJY62" s="15"/>
      <c r="LJZ62" s="15"/>
      <c r="LKA62" s="15"/>
      <c r="LKB62" s="15"/>
      <c r="LKC62" s="15"/>
      <c r="LKD62" s="15"/>
      <c r="LKE62" s="15"/>
      <c r="LKF62" s="15"/>
      <c r="LKG62" s="15"/>
      <c r="LKH62" s="15"/>
      <c r="LKI62" s="15"/>
      <c r="LKJ62" s="15"/>
      <c r="LKK62" s="15"/>
      <c r="LKL62" s="15"/>
      <c r="LKM62" s="15"/>
      <c r="LKN62" s="15"/>
      <c r="LKO62" s="15"/>
      <c r="LKP62" s="15"/>
      <c r="LKQ62" s="15"/>
      <c r="LKR62" s="15"/>
      <c r="LKS62" s="15"/>
      <c r="LKT62" s="15"/>
      <c r="LKU62" s="15"/>
      <c r="LKV62" s="15"/>
      <c r="LKW62" s="15"/>
      <c r="LKX62" s="15"/>
      <c r="LKY62" s="15"/>
      <c r="LKZ62" s="15"/>
      <c r="LLA62" s="15"/>
      <c r="LLB62" s="15"/>
      <c r="LLC62" s="15"/>
      <c r="LLD62" s="15"/>
      <c r="LLE62" s="15"/>
      <c r="LLF62" s="15"/>
      <c r="LLG62" s="15"/>
      <c r="LLH62" s="15"/>
      <c r="LLI62" s="15"/>
      <c r="LLJ62" s="15"/>
      <c r="LLK62" s="15"/>
      <c r="LLL62" s="15"/>
      <c r="LLM62" s="15"/>
      <c r="LLN62" s="15"/>
      <c r="LLO62" s="15"/>
      <c r="LLP62" s="15"/>
      <c r="LLQ62" s="15"/>
      <c r="LLR62" s="15"/>
      <c r="LLS62" s="15"/>
      <c r="LLT62" s="15"/>
      <c r="LLU62" s="15"/>
      <c r="LLV62" s="15"/>
      <c r="LLW62" s="15"/>
      <c r="LLX62" s="15"/>
      <c r="LLY62" s="15"/>
      <c r="LLZ62" s="15"/>
      <c r="LMA62" s="15"/>
      <c r="LMB62" s="15"/>
      <c r="LMC62" s="15"/>
      <c r="LMD62" s="15"/>
      <c r="LME62" s="15"/>
      <c r="LMF62" s="15"/>
      <c r="LMG62" s="15"/>
      <c r="LMH62" s="15"/>
      <c r="LMI62" s="15"/>
      <c r="LMJ62" s="15"/>
      <c r="LMK62" s="15"/>
      <c r="LML62" s="15"/>
      <c r="LMM62" s="15"/>
      <c r="LMN62" s="15"/>
      <c r="LMO62" s="15"/>
      <c r="LMP62" s="15"/>
      <c r="LMQ62" s="15"/>
      <c r="LMR62" s="15"/>
      <c r="LMS62" s="15"/>
      <c r="LMT62" s="15"/>
      <c r="LMU62" s="15"/>
      <c r="LMV62" s="15"/>
      <c r="LMW62" s="15"/>
      <c r="LMX62" s="15"/>
      <c r="LMY62" s="15"/>
      <c r="LMZ62" s="15"/>
      <c r="LNA62" s="15"/>
      <c r="LNB62" s="15"/>
      <c r="LNC62" s="15"/>
      <c r="LND62" s="15"/>
      <c r="LNE62" s="15"/>
      <c r="LNF62" s="15"/>
      <c r="LNG62" s="15"/>
      <c r="LNH62" s="15"/>
      <c r="LNI62" s="15"/>
      <c r="LNJ62" s="15"/>
      <c r="LNK62" s="15"/>
      <c r="LNL62" s="15"/>
      <c r="LNM62" s="15"/>
      <c r="LNN62" s="15"/>
      <c r="LNO62" s="15"/>
      <c r="LNP62" s="15"/>
      <c r="LNQ62" s="15"/>
      <c r="LNR62" s="15"/>
      <c r="LNS62" s="15"/>
      <c r="LNT62" s="15"/>
      <c r="LNU62" s="15"/>
      <c r="LNV62" s="15"/>
      <c r="LNW62" s="15"/>
      <c r="LNX62" s="15"/>
      <c r="LNY62" s="15"/>
      <c r="LNZ62" s="15"/>
      <c r="LOA62" s="15"/>
      <c r="LOB62" s="15"/>
      <c r="LOC62" s="15"/>
      <c r="LOD62" s="15"/>
      <c r="LOE62" s="15"/>
      <c r="LOF62" s="15"/>
      <c r="LOG62" s="15"/>
      <c r="LOH62" s="15"/>
      <c r="LOI62" s="15"/>
      <c r="LOJ62" s="15"/>
      <c r="LOK62" s="15"/>
      <c r="LOL62" s="15"/>
      <c r="LOM62" s="15"/>
      <c r="LON62" s="15"/>
      <c r="LOO62" s="15"/>
      <c r="LOP62" s="15"/>
      <c r="LOQ62" s="15"/>
      <c r="LOR62" s="15"/>
      <c r="LOS62" s="15"/>
      <c r="LOT62" s="15"/>
      <c r="LOU62" s="15"/>
      <c r="LOV62" s="15"/>
      <c r="LOW62" s="15"/>
      <c r="LOX62" s="15"/>
      <c r="LOY62" s="15"/>
      <c r="LOZ62" s="15"/>
      <c r="LPA62" s="15"/>
      <c r="LPB62" s="15"/>
      <c r="LPC62" s="15"/>
      <c r="LPD62" s="15"/>
      <c r="LPE62" s="15"/>
      <c r="LPF62" s="15"/>
      <c r="LPG62" s="15"/>
      <c r="LPH62" s="15"/>
      <c r="LPI62" s="15"/>
      <c r="LPJ62" s="15"/>
      <c r="LPK62" s="15"/>
      <c r="LPL62" s="15"/>
      <c r="LPM62" s="15"/>
      <c r="LPN62" s="15"/>
      <c r="LPO62" s="15"/>
      <c r="LPP62" s="15"/>
      <c r="LPQ62" s="15"/>
      <c r="LPR62" s="15"/>
      <c r="LPS62" s="15"/>
      <c r="LPT62" s="15"/>
      <c r="LPU62" s="15"/>
      <c r="LPV62" s="15"/>
      <c r="LPW62" s="15"/>
      <c r="LPX62" s="15"/>
      <c r="LPY62" s="15"/>
      <c r="LPZ62" s="15"/>
      <c r="LQA62" s="15"/>
      <c r="LQB62" s="15"/>
      <c r="LQC62" s="15"/>
      <c r="LQD62" s="15"/>
      <c r="LQE62" s="15"/>
      <c r="LQF62" s="15"/>
      <c r="LQG62" s="15"/>
      <c r="LQH62" s="15"/>
      <c r="LQI62" s="15"/>
      <c r="LQJ62" s="15"/>
      <c r="LQK62" s="15"/>
      <c r="LQL62" s="15"/>
      <c r="LQM62" s="15"/>
      <c r="LQN62" s="15"/>
      <c r="LQO62" s="15"/>
      <c r="LQP62" s="15"/>
      <c r="LQQ62" s="15"/>
      <c r="LQR62" s="15"/>
      <c r="LQS62" s="15"/>
      <c r="LQT62" s="15"/>
      <c r="LQU62" s="15"/>
      <c r="LQV62" s="15"/>
      <c r="LQW62" s="15"/>
      <c r="LQX62" s="15"/>
      <c r="LQY62" s="15"/>
      <c r="LQZ62" s="15"/>
      <c r="LRA62" s="15"/>
      <c r="LRB62" s="15"/>
      <c r="LRC62" s="15"/>
      <c r="LRD62" s="15"/>
      <c r="LRE62" s="15"/>
      <c r="LRF62" s="15"/>
      <c r="LRG62" s="15"/>
      <c r="LRH62" s="15"/>
      <c r="LRI62" s="15"/>
      <c r="LRJ62" s="15"/>
      <c r="LRK62" s="15"/>
      <c r="LRL62" s="15"/>
      <c r="LRM62" s="15"/>
      <c r="LRN62" s="15"/>
      <c r="LRO62" s="15"/>
      <c r="LRP62" s="15"/>
      <c r="LRQ62" s="15"/>
      <c r="LRR62" s="15"/>
      <c r="LRS62" s="15"/>
      <c r="LRT62" s="15"/>
      <c r="LRU62" s="15"/>
      <c r="LRV62" s="15"/>
      <c r="LRW62" s="15"/>
      <c r="LRX62" s="15"/>
      <c r="LRY62" s="15"/>
      <c r="LRZ62" s="15"/>
      <c r="LSA62" s="15"/>
      <c r="LSB62" s="15"/>
      <c r="LSC62" s="15"/>
      <c r="LSD62" s="15"/>
      <c r="LSE62" s="15"/>
      <c r="LSF62" s="15"/>
      <c r="LSG62" s="15"/>
      <c r="LSH62" s="15"/>
      <c r="LSI62" s="15"/>
      <c r="LSJ62" s="15"/>
      <c r="LSK62" s="15"/>
      <c r="LSL62" s="15"/>
      <c r="LSM62" s="15"/>
      <c r="LSN62" s="15"/>
      <c r="LSO62" s="15"/>
      <c r="LSP62" s="15"/>
      <c r="LSQ62" s="15"/>
      <c r="LSR62" s="15"/>
      <c r="LSS62" s="15"/>
      <c r="LST62" s="15"/>
      <c r="LSU62" s="15"/>
      <c r="LSV62" s="15"/>
      <c r="LSW62" s="15"/>
      <c r="LSX62" s="15"/>
      <c r="LSY62" s="15"/>
      <c r="LSZ62" s="15"/>
      <c r="LTA62" s="15"/>
      <c r="LTB62" s="15"/>
      <c r="LTC62" s="15"/>
      <c r="LTD62" s="15"/>
      <c r="LTE62" s="15"/>
      <c r="LTF62" s="15"/>
      <c r="LTG62" s="15"/>
      <c r="LTH62" s="15"/>
      <c r="LTI62" s="15"/>
      <c r="LTJ62" s="15"/>
      <c r="LTK62" s="15"/>
      <c r="LTL62" s="15"/>
      <c r="LTM62" s="15"/>
      <c r="LTN62" s="15"/>
      <c r="LTO62" s="15"/>
      <c r="LTP62" s="15"/>
      <c r="LTQ62" s="15"/>
      <c r="LTR62" s="15"/>
      <c r="LTS62" s="15"/>
      <c r="LTT62" s="15"/>
      <c r="LTU62" s="15"/>
      <c r="LTV62" s="15"/>
      <c r="LTW62" s="15"/>
      <c r="LTX62" s="15"/>
      <c r="LTY62" s="15"/>
      <c r="LTZ62" s="15"/>
      <c r="LUA62" s="15"/>
      <c r="LUB62" s="15"/>
      <c r="LUC62" s="15"/>
      <c r="LUD62" s="15"/>
      <c r="LUE62" s="15"/>
      <c r="LUF62" s="15"/>
      <c r="LUG62" s="15"/>
      <c r="LUH62" s="15"/>
      <c r="LUI62" s="15"/>
      <c r="LUJ62" s="15"/>
      <c r="LUK62" s="15"/>
      <c r="LUL62" s="15"/>
      <c r="LUM62" s="15"/>
      <c r="LUN62" s="15"/>
      <c r="LUO62" s="15"/>
      <c r="LUP62" s="15"/>
      <c r="LUQ62" s="15"/>
      <c r="LUR62" s="15"/>
      <c r="LUS62" s="15"/>
      <c r="LUT62" s="15"/>
      <c r="LUU62" s="15"/>
      <c r="LUV62" s="15"/>
      <c r="LUW62" s="15"/>
      <c r="LUX62" s="15"/>
      <c r="LUY62" s="15"/>
      <c r="LUZ62" s="15"/>
      <c r="LVA62" s="15"/>
      <c r="LVB62" s="15"/>
      <c r="LVC62" s="15"/>
      <c r="LVD62" s="15"/>
      <c r="LVE62" s="15"/>
      <c r="LVF62" s="15"/>
      <c r="LVG62" s="15"/>
      <c r="LVH62" s="15"/>
      <c r="LVI62" s="15"/>
      <c r="LVJ62" s="15"/>
      <c r="LVK62" s="15"/>
      <c r="LVL62" s="15"/>
      <c r="LVM62" s="15"/>
      <c r="LVN62" s="15"/>
      <c r="LVO62" s="15"/>
      <c r="LVP62" s="15"/>
      <c r="LVQ62" s="15"/>
      <c r="LVR62" s="15"/>
      <c r="LVS62" s="15"/>
      <c r="LVT62" s="15"/>
      <c r="LVU62" s="15"/>
      <c r="LVV62" s="15"/>
      <c r="LVW62" s="15"/>
      <c r="LVX62" s="15"/>
      <c r="LVY62" s="15"/>
      <c r="LVZ62" s="15"/>
      <c r="LWA62" s="15"/>
      <c r="LWB62" s="15"/>
      <c r="LWC62" s="15"/>
      <c r="LWD62" s="15"/>
      <c r="LWE62" s="15"/>
      <c r="LWF62" s="15"/>
      <c r="LWG62" s="15"/>
      <c r="LWH62" s="15"/>
      <c r="LWI62" s="15"/>
      <c r="LWJ62" s="15"/>
      <c r="LWK62" s="15"/>
      <c r="LWL62" s="15"/>
      <c r="LWM62" s="15"/>
      <c r="LWN62" s="15"/>
      <c r="LWO62" s="15"/>
      <c r="LWP62" s="15"/>
      <c r="LWQ62" s="15"/>
      <c r="LWR62" s="15"/>
      <c r="LWS62" s="15"/>
      <c r="LWT62" s="15"/>
      <c r="LWU62" s="15"/>
      <c r="LWV62" s="15"/>
      <c r="LWW62" s="15"/>
      <c r="LWX62" s="15"/>
      <c r="LWY62" s="15"/>
      <c r="LWZ62" s="15"/>
      <c r="LXA62" s="15"/>
      <c r="LXB62" s="15"/>
      <c r="LXC62" s="15"/>
      <c r="LXD62" s="15"/>
      <c r="LXE62" s="15"/>
      <c r="LXF62" s="15"/>
      <c r="LXG62" s="15"/>
      <c r="LXH62" s="15"/>
      <c r="LXI62" s="15"/>
      <c r="LXJ62" s="15"/>
      <c r="LXK62" s="15"/>
      <c r="LXL62" s="15"/>
      <c r="LXM62" s="15"/>
      <c r="LXN62" s="15"/>
      <c r="LXO62" s="15"/>
      <c r="LXP62" s="15"/>
      <c r="LXQ62" s="15"/>
      <c r="LXR62" s="15"/>
      <c r="LXS62" s="15"/>
      <c r="LXT62" s="15"/>
      <c r="LXU62" s="15"/>
      <c r="LXV62" s="15"/>
      <c r="LXW62" s="15"/>
      <c r="LXX62" s="15"/>
      <c r="LXY62" s="15"/>
      <c r="LXZ62" s="15"/>
      <c r="LYA62" s="15"/>
      <c r="LYB62" s="15"/>
      <c r="LYC62" s="15"/>
      <c r="LYD62" s="15"/>
      <c r="LYE62" s="15"/>
      <c r="LYF62" s="15"/>
      <c r="LYG62" s="15"/>
      <c r="LYH62" s="15"/>
      <c r="LYI62" s="15"/>
      <c r="LYJ62" s="15"/>
      <c r="LYK62" s="15"/>
      <c r="LYL62" s="15"/>
      <c r="LYM62" s="15"/>
      <c r="LYN62" s="15"/>
      <c r="LYO62" s="15"/>
      <c r="LYP62" s="15"/>
      <c r="LYQ62" s="15"/>
      <c r="LYR62" s="15"/>
      <c r="LYS62" s="15"/>
      <c r="LYT62" s="15"/>
      <c r="LYU62" s="15"/>
      <c r="LYV62" s="15"/>
      <c r="LYW62" s="15"/>
      <c r="LYX62" s="15"/>
      <c r="LYY62" s="15"/>
      <c r="LYZ62" s="15"/>
      <c r="LZA62" s="15"/>
      <c r="LZB62" s="15"/>
      <c r="LZC62" s="15"/>
      <c r="LZD62" s="15"/>
      <c r="LZE62" s="15"/>
      <c r="LZF62" s="15"/>
      <c r="LZG62" s="15"/>
      <c r="LZH62" s="15"/>
      <c r="LZI62" s="15"/>
      <c r="LZJ62" s="15"/>
      <c r="LZK62" s="15"/>
      <c r="LZL62" s="15"/>
      <c r="LZM62" s="15"/>
      <c r="LZN62" s="15"/>
      <c r="LZO62" s="15"/>
      <c r="LZP62" s="15"/>
      <c r="LZQ62" s="15"/>
      <c r="LZR62" s="15"/>
      <c r="LZS62" s="15"/>
      <c r="LZT62" s="15"/>
      <c r="LZU62" s="15"/>
      <c r="LZV62" s="15"/>
      <c r="LZW62" s="15"/>
      <c r="LZX62" s="15"/>
      <c r="LZY62" s="15"/>
      <c r="LZZ62" s="15"/>
      <c r="MAA62" s="15"/>
      <c r="MAB62" s="15"/>
      <c r="MAC62" s="15"/>
      <c r="MAD62" s="15"/>
      <c r="MAE62" s="15"/>
      <c r="MAF62" s="15"/>
      <c r="MAG62" s="15"/>
      <c r="MAH62" s="15"/>
      <c r="MAI62" s="15"/>
      <c r="MAJ62" s="15"/>
      <c r="MAK62" s="15"/>
      <c r="MAL62" s="15"/>
      <c r="MAM62" s="15"/>
      <c r="MAN62" s="15"/>
      <c r="MAO62" s="15"/>
      <c r="MAP62" s="15"/>
      <c r="MAQ62" s="15"/>
      <c r="MAR62" s="15"/>
      <c r="MAS62" s="15"/>
      <c r="MAT62" s="15"/>
      <c r="MAU62" s="15"/>
      <c r="MAV62" s="15"/>
      <c r="MAW62" s="15"/>
      <c r="MAX62" s="15"/>
      <c r="MAY62" s="15"/>
      <c r="MAZ62" s="15"/>
      <c r="MBA62" s="15"/>
      <c r="MBB62" s="15"/>
      <c r="MBC62" s="15"/>
      <c r="MBD62" s="15"/>
      <c r="MBE62" s="15"/>
      <c r="MBF62" s="15"/>
      <c r="MBG62" s="15"/>
      <c r="MBH62" s="15"/>
      <c r="MBI62" s="15"/>
      <c r="MBJ62" s="15"/>
      <c r="MBK62" s="15"/>
      <c r="MBL62" s="15"/>
      <c r="MBM62" s="15"/>
      <c r="MBN62" s="15"/>
      <c r="MBO62" s="15"/>
      <c r="MBP62" s="15"/>
      <c r="MBQ62" s="15"/>
      <c r="MBR62" s="15"/>
      <c r="MBS62" s="15"/>
      <c r="MBT62" s="15"/>
      <c r="MBU62" s="15"/>
      <c r="MBV62" s="15"/>
      <c r="MBW62" s="15"/>
      <c r="MBX62" s="15"/>
      <c r="MBY62" s="15"/>
      <c r="MBZ62" s="15"/>
      <c r="MCA62" s="15"/>
      <c r="MCB62" s="15"/>
      <c r="MCC62" s="15"/>
      <c r="MCD62" s="15"/>
      <c r="MCE62" s="15"/>
      <c r="MCF62" s="15"/>
      <c r="MCG62" s="15"/>
      <c r="MCH62" s="15"/>
      <c r="MCI62" s="15"/>
      <c r="MCJ62" s="15"/>
      <c r="MCK62" s="15"/>
      <c r="MCL62" s="15"/>
      <c r="MCM62" s="15"/>
      <c r="MCN62" s="15"/>
      <c r="MCO62" s="15"/>
      <c r="MCP62" s="15"/>
      <c r="MCQ62" s="15"/>
      <c r="MCR62" s="15"/>
      <c r="MCS62" s="15"/>
      <c r="MCT62" s="15"/>
      <c r="MCU62" s="15"/>
      <c r="MCV62" s="15"/>
      <c r="MCW62" s="15"/>
      <c r="MCX62" s="15"/>
      <c r="MCY62" s="15"/>
      <c r="MCZ62" s="15"/>
      <c r="MDA62" s="15"/>
      <c r="MDB62" s="15"/>
      <c r="MDC62" s="15"/>
      <c r="MDD62" s="15"/>
      <c r="MDE62" s="15"/>
      <c r="MDF62" s="15"/>
      <c r="MDG62" s="15"/>
      <c r="MDH62" s="15"/>
      <c r="MDI62" s="15"/>
      <c r="MDJ62" s="15"/>
      <c r="MDK62" s="15"/>
      <c r="MDL62" s="15"/>
      <c r="MDM62" s="15"/>
      <c r="MDN62" s="15"/>
      <c r="MDO62" s="15"/>
      <c r="MDP62" s="15"/>
      <c r="MDQ62" s="15"/>
      <c r="MDR62" s="15"/>
      <c r="MDS62" s="15"/>
      <c r="MDT62" s="15"/>
      <c r="MDU62" s="15"/>
      <c r="MDV62" s="15"/>
      <c r="MDW62" s="15"/>
      <c r="MDX62" s="15"/>
      <c r="MDY62" s="15"/>
      <c r="MDZ62" s="15"/>
      <c r="MEA62" s="15"/>
      <c r="MEB62" s="15"/>
      <c r="MEC62" s="15"/>
      <c r="MED62" s="15"/>
      <c r="MEE62" s="15"/>
      <c r="MEF62" s="15"/>
      <c r="MEG62" s="15"/>
      <c r="MEH62" s="15"/>
      <c r="MEI62" s="15"/>
      <c r="MEJ62" s="15"/>
      <c r="MEK62" s="15"/>
      <c r="MEL62" s="15"/>
      <c r="MEM62" s="15"/>
      <c r="MEN62" s="15"/>
      <c r="MEO62" s="15"/>
      <c r="MEP62" s="15"/>
      <c r="MEQ62" s="15"/>
      <c r="MER62" s="15"/>
      <c r="MES62" s="15"/>
      <c r="MET62" s="15"/>
      <c r="MEU62" s="15"/>
      <c r="MEV62" s="15"/>
      <c r="MEW62" s="15"/>
      <c r="MEX62" s="15"/>
      <c r="MEY62" s="15"/>
      <c r="MEZ62" s="15"/>
      <c r="MFA62" s="15"/>
      <c r="MFB62" s="15"/>
      <c r="MFC62" s="15"/>
      <c r="MFD62" s="15"/>
      <c r="MFE62" s="15"/>
      <c r="MFF62" s="15"/>
      <c r="MFG62" s="15"/>
      <c r="MFH62" s="15"/>
      <c r="MFI62" s="15"/>
      <c r="MFJ62" s="15"/>
      <c r="MFK62" s="15"/>
      <c r="MFL62" s="15"/>
      <c r="MFM62" s="15"/>
      <c r="MFN62" s="15"/>
      <c r="MFO62" s="15"/>
      <c r="MFP62" s="15"/>
      <c r="MFQ62" s="15"/>
      <c r="MFR62" s="15"/>
      <c r="MFS62" s="15"/>
      <c r="MFT62" s="15"/>
      <c r="MFU62" s="15"/>
      <c r="MFV62" s="15"/>
      <c r="MFW62" s="15"/>
      <c r="MFX62" s="15"/>
      <c r="MFY62" s="15"/>
      <c r="MFZ62" s="15"/>
      <c r="MGA62" s="15"/>
      <c r="MGB62" s="15"/>
      <c r="MGC62" s="15"/>
      <c r="MGD62" s="15"/>
      <c r="MGE62" s="15"/>
      <c r="MGF62" s="15"/>
      <c r="MGG62" s="15"/>
      <c r="MGH62" s="15"/>
      <c r="MGI62" s="15"/>
      <c r="MGJ62" s="15"/>
      <c r="MGK62" s="15"/>
      <c r="MGL62" s="15"/>
      <c r="MGM62" s="15"/>
      <c r="MGN62" s="15"/>
      <c r="MGO62" s="15"/>
      <c r="MGP62" s="15"/>
      <c r="MGQ62" s="15"/>
      <c r="MGR62" s="15"/>
      <c r="MGS62" s="15"/>
      <c r="MGT62" s="15"/>
      <c r="MGU62" s="15"/>
      <c r="MGV62" s="15"/>
      <c r="MGW62" s="15"/>
      <c r="MGX62" s="15"/>
      <c r="MGY62" s="15"/>
      <c r="MGZ62" s="15"/>
      <c r="MHA62" s="15"/>
      <c r="MHB62" s="15"/>
      <c r="MHC62" s="15"/>
      <c r="MHD62" s="15"/>
      <c r="MHE62" s="15"/>
      <c r="MHF62" s="15"/>
      <c r="MHG62" s="15"/>
      <c r="MHH62" s="15"/>
      <c r="MHI62" s="15"/>
      <c r="MHJ62" s="15"/>
      <c r="MHK62" s="15"/>
      <c r="MHL62" s="15"/>
      <c r="MHM62" s="15"/>
      <c r="MHN62" s="15"/>
      <c r="MHO62" s="15"/>
      <c r="MHP62" s="15"/>
      <c r="MHQ62" s="15"/>
      <c r="MHR62" s="15"/>
      <c r="MHS62" s="15"/>
      <c r="MHT62" s="15"/>
      <c r="MHU62" s="15"/>
      <c r="MHV62" s="15"/>
      <c r="MHW62" s="15"/>
      <c r="MHX62" s="15"/>
      <c r="MHY62" s="15"/>
      <c r="MHZ62" s="15"/>
      <c r="MIA62" s="15"/>
      <c r="MIB62" s="15"/>
      <c r="MIC62" s="15"/>
      <c r="MID62" s="15"/>
      <c r="MIE62" s="15"/>
      <c r="MIF62" s="15"/>
      <c r="MIG62" s="15"/>
      <c r="MIH62" s="15"/>
      <c r="MII62" s="15"/>
      <c r="MIJ62" s="15"/>
      <c r="MIK62" s="15"/>
      <c r="MIL62" s="15"/>
      <c r="MIM62" s="15"/>
      <c r="MIN62" s="15"/>
      <c r="MIO62" s="15"/>
      <c r="MIP62" s="15"/>
      <c r="MIQ62" s="15"/>
      <c r="MIR62" s="15"/>
      <c r="MIS62" s="15"/>
      <c r="MIT62" s="15"/>
      <c r="MIU62" s="15"/>
      <c r="MIV62" s="15"/>
      <c r="MIW62" s="15"/>
      <c r="MIX62" s="15"/>
      <c r="MIY62" s="15"/>
      <c r="MIZ62" s="15"/>
      <c r="MJA62" s="15"/>
      <c r="MJB62" s="15"/>
      <c r="MJC62" s="15"/>
      <c r="MJD62" s="15"/>
      <c r="MJE62" s="15"/>
      <c r="MJF62" s="15"/>
      <c r="MJG62" s="15"/>
      <c r="MJH62" s="15"/>
      <c r="MJI62" s="15"/>
      <c r="MJJ62" s="15"/>
      <c r="MJK62" s="15"/>
      <c r="MJL62" s="15"/>
      <c r="MJM62" s="15"/>
      <c r="MJN62" s="15"/>
      <c r="MJO62" s="15"/>
      <c r="MJP62" s="15"/>
      <c r="MJQ62" s="15"/>
      <c r="MJR62" s="15"/>
      <c r="MJS62" s="15"/>
      <c r="MJT62" s="15"/>
      <c r="MJU62" s="15"/>
      <c r="MJV62" s="15"/>
      <c r="MJW62" s="15"/>
      <c r="MJX62" s="15"/>
      <c r="MJY62" s="15"/>
      <c r="MJZ62" s="15"/>
      <c r="MKA62" s="15"/>
      <c r="MKB62" s="15"/>
      <c r="MKC62" s="15"/>
      <c r="MKD62" s="15"/>
      <c r="MKE62" s="15"/>
      <c r="MKF62" s="15"/>
      <c r="MKG62" s="15"/>
      <c r="MKH62" s="15"/>
      <c r="MKI62" s="15"/>
      <c r="MKJ62" s="15"/>
      <c r="MKK62" s="15"/>
      <c r="MKL62" s="15"/>
      <c r="MKM62" s="15"/>
      <c r="MKN62" s="15"/>
      <c r="MKO62" s="15"/>
      <c r="MKP62" s="15"/>
      <c r="MKQ62" s="15"/>
      <c r="MKR62" s="15"/>
      <c r="MKS62" s="15"/>
      <c r="MKT62" s="15"/>
      <c r="MKU62" s="15"/>
      <c r="MKV62" s="15"/>
      <c r="MKW62" s="15"/>
      <c r="MKX62" s="15"/>
      <c r="MKY62" s="15"/>
      <c r="MKZ62" s="15"/>
      <c r="MLA62" s="15"/>
      <c r="MLB62" s="15"/>
      <c r="MLC62" s="15"/>
      <c r="MLD62" s="15"/>
      <c r="MLE62" s="15"/>
      <c r="MLF62" s="15"/>
      <c r="MLG62" s="15"/>
      <c r="MLH62" s="15"/>
      <c r="MLI62" s="15"/>
      <c r="MLJ62" s="15"/>
      <c r="MLK62" s="15"/>
      <c r="MLL62" s="15"/>
      <c r="MLM62" s="15"/>
      <c r="MLN62" s="15"/>
      <c r="MLO62" s="15"/>
      <c r="MLP62" s="15"/>
      <c r="MLQ62" s="15"/>
      <c r="MLR62" s="15"/>
      <c r="MLS62" s="15"/>
      <c r="MLT62" s="15"/>
      <c r="MLU62" s="15"/>
      <c r="MLV62" s="15"/>
      <c r="MLW62" s="15"/>
      <c r="MLX62" s="15"/>
      <c r="MLY62" s="15"/>
      <c r="MLZ62" s="15"/>
      <c r="MMA62" s="15"/>
      <c r="MMB62" s="15"/>
      <c r="MMC62" s="15"/>
      <c r="MMD62" s="15"/>
      <c r="MME62" s="15"/>
      <c r="MMF62" s="15"/>
      <c r="MMG62" s="15"/>
      <c r="MMH62" s="15"/>
      <c r="MMI62" s="15"/>
      <c r="MMJ62" s="15"/>
      <c r="MMK62" s="15"/>
      <c r="MML62" s="15"/>
      <c r="MMM62" s="15"/>
      <c r="MMN62" s="15"/>
      <c r="MMO62" s="15"/>
      <c r="MMP62" s="15"/>
      <c r="MMQ62" s="15"/>
      <c r="MMR62" s="15"/>
      <c r="MMS62" s="15"/>
      <c r="MMT62" s="15"/>
      <c r="MMU62" s="15"/>
      <c r="MMV62" s="15"/>
      <c r="MMW62" s="15"/>
      <c r="MMX62" s="15"/>
      <c r="MMY62" s="15"/>
      <c r="MMZ62" s="15"/>
      <c r="MNA62" s="15"/>
      <c r="MNB62" s="15"/>
      <c r="MNC62" s="15"/>
      <c r="MND62" s="15"/>
      <c r="MNE62" s="15"/>
      <c r="MNF62" s="15"/>
      <c r="MNG62" s="15"/>
      <c r="MNH62" s="15"/>
      <c r="MNI62" s="15"/>
      <c r="MNJ62" s="15"/>
      <c r="MNK62" s="15"/>
      <c r="MNL62" s="15"/>
      <c r="MNM62" s="15"/>
      <c r="MNN62" s="15"/>
      <c r="MNO62" s="15"/>
      <c r="MNP62" s="15"/>
      <c r="MNQ62" s="15"/>
      <c r="MNR62" s="15"/>
      <c r="MNS62" s="15"/>
      <c r="MNT62" s="15"/>
      <c r="MNU62" s="15"/>
      <c r="MNV62" s="15"/>
      <c r="MNW62" s="15"/>
      <c r="MNX62" s="15"/>
      <c r="MNY62" s="15"/>
      <c r="MNZ62" s="15"/>
      <c r="MOA62" s="15"/>
      <c r="MOB62" s="15"/>
      <c r="MOC62" s="15"/>
      <c r="MOD62" s="15"/>
      <c r="MOE62" s="15"/>
      <c r="MOF62" s="15"/>
      <c r="MOG62" s="15"/>
      <c r="MOH62" s="15"/>
      <c r="MOI62" s="15"/>
      <c r="MOJ62" s="15"/>
      <c r="MOK62" s="15"/>
      <c r="MOL62" s="15"/>
      <c r="MOM62" s="15"/>
      <c r="MON62" s="15"/>
      <c r="MOO62" s="15"/>
      <c r="MOP62" s="15"/>
      <c r="MOQ62" s="15"/>
      <c r="MOR62" s="15"/>
      <c r="MOS62" s="15"/>
      <c r="MOT62" s="15"/>
      <c r="MOU62" s="15"/>
      <c r="MOV62" s="15"/>
      <c r="MOW62" s="15"/>
      <c r="MOX62" s="15"/>
      <c r="MOY62" s="15"/>
      <c r="MOZ62" s="15"/>
      <c r="MPA62" s="15"/>
      <c r="MPB62" s="15"/>
      <c r="MPC62" s="15"/>
      <c r="MPD62" s="15"/>
      <c r="MPE62" s="15"/>
      <c r="MPF62" s="15"/>
      <c r="MPG62" s="15"/>
      <c r="MPH62" s="15"/>
      <c r="MPI62" s="15"/>
      <c r="MPJ62" s="15"/>
      <c r="MPK62" s="15"/>
      <c r="MPL62" s="15"/>
      <c r="MPM62" s="15"/>
      <c r="MPN62" s="15"/>
      <c r="MPO62" s="15"/>
      <c r="MPP62" s="15"/>
      <c r="MPQ62" s="15"/>
      <c r="MPR62" s="15"/>
      <c r="MPS62" s="15"/>
      <c r="MPT62" s="15"/>
      <c r="MPU62" s="15"/>
      <c r="MPV62" s="15"/>
      <c r="MPW62" s="15"/>
      <c r="MPX62" s="15"/>
      <c r="MPY62" s="15"/>
      <c r="MPZ62" s="15"/>
      <c r="MQA62" s="15"/>
      <c r="MQB62" s="15"/>
      <c r="MQC62" s="15"/>
      <c r="MQD62" s="15"/>
      <c r="MQE62" s="15"/>
      <c r="MQF62" s="15"/>
      <c r="MQG62" s="15"/>
      <c r="MQH62" s="15"/>
      <c r="MQI62" s="15"/>
      <c r="MQJ62" s="15"/>
      <c r="MQK62" s="15"/>
      <c r="MQL62" s="15"/>
      <c r="MQM62" s="15"/>
      <c r="MQN62" s="15"/>
      <c r="MQO62" s="15"/>
      <c r="MQP62" s="15"/>
      <c r="MQQ62" s="15"/>
      <c r="MQR62" s="15"/>
      <c r="MQS62" s="15"/>
      <c r="MQT62" s="15"/>
      <c r="MQU62" s="15"/>
      <c r="MQV62" s="15"/>
      <c r="MQW62" s="15"/>
      <c r="MQX62" s="15"/>
      <c r="MQY62" s="15"/>
      <c r="MQZ62" s="15"/>
      <c r="MRA62" s="15"/>
      <c r="MRB62" s="15"/>
      <c r="MRC62" s="15"/>
      <c r="MRD62" s="15"/>
      <c r="MRE62" s="15"/>
      <c r="MRF62" s="15"/>
      <c r="MRG62" s="15"/>
      <c r="MRH62" s="15"/>
      <c r="MRI62" s="15"/>
      <c r="MRJ62" s="15"/>
      <c r="MRK62" s="15"/>
      <c r="MRL62" s="15"/>
      <c r="MRM62" s="15"/>
      <c r="MRN62" s="15"/>
      <c r="MRO62" s="15"/>
      <c r="MRP62" s="15"/>
      <c r="MRQ62" s="15"/>
      <c r="MRR62" s="15"/>
      <c r="MRS62" s="15"/>
      <c r="MRT62" s="15"/>
      <c r="MRU62" s="15"/>
      <c r="MRV62" s="15"/>
      <c r="MRW62" s="15"/>
      <c r="MRX62" s="15"/>
      <c r="MRY62" s="15"/>
      <c r="MRZ62" s="15"/>
      <c r="MSA62" s="15"/>
      <c r="MSB62" s="15"/>
      <c r="MSC62" s="15"/>
      <c r="MSD62" s="15"/>
      <c r="MSE62" s="15"/>
      <c r="MSF62" s="15"/>
      <c r="MSG62" s="15"/>
      <c r="MSH62" s="15"/>
      <c r="MSI62" s="15"/>
      <c r="MSJ62" s="15"/>
      <c r="MSK62" s="15"/>
      <c r="MSL62" s="15"/>
      <c r="MSM62" s="15"/>
      <c r="MSN62" s="15"/>
      <c r="MSO62" s="15"/>
      <c r="MSP62" s="15"/>
      <c r="MSQ62" s="15"/>
      <c r="MSR62" s="15"/>
      <c r="MSS62" s="15"/>
      <c r="MST62" s="15"/>
      <c r="MSU62" s="15"/>
      <c r="MSV62" s="15"/>
      <c r="MSW62" s="15"/>
      <c r="MSX62" s="15"/>
      <c r="MSY62" s="15"/>
      <c r="MSZ62" s="15"/>
      <c r="MTA62" s="15"/>
      <c r="MTB62" s="15"/>
      <c r="MTC62" s="15"/>
      <c r="MTD62" s="15"/>
      <c r="MTE62" s="15"/>
      <c r="MTF62" s="15"/>
      <c r="MTG62" s="15"/>
      <c r="MTH62" s="15"/>
      <c r="MTI62" s="15"/>
      <c r="MTJ62" s="15"/>
      <c r="MTK62" s="15"/>
      <c r="MTL62" s="15"/>
      <c r="MTM62" s="15"/>
      <c r="MTN62" s="15"/>
      <c r="MTO62" s="15"/>
      <c r="MTP62" s="15"/>
      <c r="MTQ62" s="15"/>
      <c r="MTR62" s="15"/>
      <c r="MTS62" s="15"/>
      <c r="MTT62" s="15"/>
      <c r="MTU62" s="15"/>
      <c r="MTV62" s="15"/>
      <c r="MTW62" s="15"/>
      <c r="MTX62" s="15"/>
      <c r="MTY62" s="15"/>
      <c r="MTZ62" s="15"/>
      <c r="MUA62" s="15"/>
      <c r="MUB62" s="15"/>
      <c r="MUC62" s="15"/>
      <c r="MUD62" s="15"/>
      <c r="MUE62" s="15"/>
      <c r="MUF62" s="15"/>
      <c r="MUG62" s="15"/>
      <c r="MUH62" s="15"/>
      <c r="MUI62" s="15"/>
      <c r="MUJ62" s="15"/>
      <c r="MUK62" s="15"/>
      <c r="MUL62" s="15"/>
      <c r="MUM62" s="15"/>
      <c r="MUN62" s="15"/>
      <c r="MUO62" s="15"/>
      <c r="MUP62" s="15"/>
      <c r="MUQ62" s="15"/>
      <c r="MUR62" s="15"/>
      <c r="MUS62" s="15"/>
      <c r="MUT62" s="15"/>
      <c r="MUU62" s="15"/>
      <c r="MUV62" s="15"/>
      <c r="MUW62" s="15"/>
      <c r="MUX62" s="15"/>
      <c r="MUY62" s="15"/>
      <c r="MUZ62" s="15"/>
      <c r="MVA62" s="15"/>
      <c r="MVB62" s="15"/>
      <c r="MVC62" s="15"/>
      <c r="MVD62" s="15"/>
      <c r="MVE62" s="15"/>
      <c r="MVF62" s="15"/>
      <c r="MVG62" s="15"/>
      <c r="MVH62" s="15"/>
      <c r="MVI62" s="15"/>
      <c r="MVJ62" s="15"/>
      <c r="MVK62" s="15"/>
      <c r="MVL62" s="15"/>
      <c r="MVM62" s="15"/>
      <c r="MVN62" s="15"/>
      <c r="MVO62" s="15"/>
      <c r="MVP62" s="15"/>
      <c r="MVQ62" s="15"/>
      <c r="MVR62" s="15"/>
      <c r="MVS62" s="15"/>
      <c r="MVT62" s="15"/>
      <c r="MVU62" s="15"/>
      <c r="MVV62" s="15"/>
      <c r="MVW62" s="15"/>
      <c r="MVX62" s="15"/>
      <c r="MVY62" s="15"/>
      <c r="MVZ62" s="15"/>
      <c r="MWA62" s="15"/>
      <c r="MWB62" s="15"/>
      <c r="MWC62" s="15"/>
      <c r="MWD62" s="15"/>
      <c r="MWE62" s="15"/>
      <c r="MWF62" s="15"/>
      <c r="MWG62" s="15"/>
      <c r="MWH62" s="15"/>
      <c r="MWI62" s="15"/>
      <c r="MWJ62" s="15"/>
      <c r="MWK62" s="15"/>
      <c r="MWL62" s="15"/>
      <c r="MWM62" s="15"/>
      <c r="MWN62" s="15"/>
      <c r="MWO62" s="15"/>
      <c r="MWP62" s="15"/>
      <c r="MWQ62" s="15"/>
      <c r="MWR62" s="15"/>
      <c r="MWS62" s="15"/>
      <c r="MWT62" s="15"/>
      <c r="MWU62" s="15"/>
      <c r="MWV62" s="15"/>
      <c r="MWW62" s="15"/>
      <c r="MWX62" s="15"/>
      <c r="MWY62" s="15"/>
      <c r="MWZ62" s="15"/>
      <c r="MXA62" s="15"/>
      <c r="MXB62" s="15"/>
      <c r="MXC62" s="15"/>
      <c r="MXD62" s="15"/>
      <c r="MXE62" s="15"/>
      <c r="MXF62" s="15"/>
      <c r="MXG62" s="15"/>
      <c r="MXH62" s="15"/>
      <c r="MXI62" s="15"/>
      <c r="MXJ62" s="15"/>
      <c r="MXK62" s="15"/>
      <c r="MXL62" s="15"/>
      <c r="MXM62" s="15"/>
      <c r="MXN62" s="15"/>
      <c r="MXO62" s="15"/>
      <c r="MXP62" s="15"/>
      <c r="MXQ62" s="15"/>
      <c r="MXR62" s="15"/>
      <c r="MXS62" s="15"/>
      <c r="MXT62" s="15"/>
      <c r="MXU62" s="15"/>
      <c r="MXV62" s="15"/>
      <c r="MXW62" s="15"/>
      <c r="MXX62" s="15"/>
      <c r="MXY62" s="15"/>
      <c r="MXZ62" s="15"/>
      <c r="MYA62" s="15"/>
      <c r="MYB62" s="15"/>
      <c r="MYC62" s="15"/>
      <c r="MYD62" s="15"/>
      <c r="MYE62" s="15"/>
      <c r="MYF62" s="15"/>
      <c r="MYG62" s="15"/>
      <c r="MYH62" s="15"/>
      <c r="MYI62" s="15"/>
      <c r="MYJ62" s="15"/>
      <c r="MYK62" s="15"/>
      <c r="MYL62" s="15"/>
      <c r="MYM62" s="15"/>
      <c r="MYN62" s="15"/>
      <c r="MYO62" s="15"/>
      <c r="MYP62" s="15"/>
      <c r="MYQ62" s="15"/>
      <c r="MYR62" s="15"/>
      <c r="MYS62" s="15"/>
      <c r="MYT62" s="15"/>
      <c r="MYU62" s="15"/>
      <c r="MYV62" s="15"/>
      <c r="MYW62" s="15"/>
      <c r="MYX62" s="15"/>
      <c r="MYY62" s="15"/>
      <c r="MYZ62" s="15"/>
      <c r="MZA62" s="15"/>
      <c r="MZB62" s="15"/>
      <c r="MZC62" s="15"/>
      <c r="MZD62" s="15"/>
      <c r="MZE62" s="15"/>
      <c r="MZF62" s="15"/>
      <c r="MZG62" s="15"/>
      <c r="MZH62" s="15"/>
      <c r="MZI62" s="15"/>
      <c r="MZJ62" s="15"/>
      <c r="MZK62" s="15"/>
      <c r="MZL62" s="15"/>
      <c r="MZM62" s="15"/>
      <c r="MZN62" s="15"/>
      <c r="MZO62" s="15"/>
      <c r="MZP62" s="15"/>
      <c r="MZQ62" s="15"/>
      <c r="MZR62" s="15"/>
      <c r="MZS62" s="15"/>
      <c r="MZT62" s="15"/>
      <c r="MZU62" s="15"/>
      <c r="MZV62" s="15"/>
      <c r="MZW62" s="15"/>
      <c r="MZX62" s="15"/>
      <c r="MZY62" s="15"/>
      <c r="MZZ62" s="15"/>
      <c r="NAA62" s="15"/>
      <c r="NAB62" s="15"/>
      <c r="NAC62" s="15"/>
      <c r="NAD62" s="15"/>
      <c r="NAE62" s="15"/>
      <c r="NAF62" s="15"/>
      <c r="NAG62" s="15"/>
      <c r="NAH62" s="15"/>
      <c r="NAI62" s="15"/>
      <c r="NAJ62" s="15"/>
      <c r="NAK62" s="15"/>
      <c r="NAL62" s="15"/>
      <c r="NAM62" s="15"/>
      <c r="NAN62" s="15"/>
      <c r="NAO62" s="15"/>
      <c r="NAP62" s="15"/>
      <c r="NAQ62" s="15"/>
      <c r="NAR62" s="15"/>
      <c r="NAS62" s="15"/>
      <c r="NAT62" s="15"/>
      <c r="NAU62" s="15"/>
      <c r="NAV62" s="15"/>
      <c r="NAW62" s="15"/>
      <c r="NAX62" s="15"/>
      <c r="NAY62" s="15"/>
      <c r="NAZ62" s="15"/>
      <c r="NBA62" s="15"/>
      <c r="NBB62" s="15"/>
      <c r="NBC62" s="15"/>
      <c r="NBD62" s="15"/>
      <c r="NBE62" s="15"/>
      <c r="NBF62" s="15"/>
      <c r="NBG62" s="15"/>
      <c r="NBH62" s="15"/>
      <c r="NBI62" s="15"/>
      <c r="NBJ62" s="15"/>
      <c r="NBK62" s="15"/>
      <c r="NBL62" s="15"/>
      <c r="NBM62" s="15"/>
      <c r="NBN62" s="15"/>
      <c r="NBO62" s="15"/>
      <c r="NBP62" s="15"/>
      <c r="NBQ62" s="15"/>
      <c r="NBR62" s="15"/>
      <c r="NBS62" s="15"/>
      <c r="NBT62" s="15"/>
      <c r="NBU62" s="15"/>
      <c r="NBV62" s="15"/>
      <c r="NBW62" s="15"/>
      <c r="NBX62" s="15"/>
      <c r="NBY62" s="15"/>
      <c r="NBZ62" s="15"/>
      <c r="NCA62" s="15"/>
      <c r="NCB62" s="15"/>
      <c r="NCC62" s="15"/>
      <c r="NCD62" s="15"/>
      <c r="NCE62" s="15"/>
      <c r="NCF62" s="15"/>
      <c r="NCG62" s="15"/>
      <c r="NCH62" s="15"/>
      <c r="NCI62" s="15"/>
      <c r="NCJ62" s="15"/>
      <c r="NCK62" s="15"/>
      <c r="NCL62" s="15"/>
      <c r="NCM62" s="15"/>
      <c r="NCN62" s="15"/>
      <c r="NCO62" s="15"/>
      <c r="NCP62" s="15"/>
      <c r="NCQ62" s="15"/>
      <c r="NCR62" s="15"/>
      <c r="NCS62" s="15"/>
      <c r="NCT62" s="15"/>
      <c r="NCU62" s="15"/>
      <c r="NCV62" s="15"/>
      <c r="NCW62" s="15"/>
      <c r="NCX62" s="15"/>
      <c r="NCY62" s="15"/>
      <c r="NCZ62" s="15"/>
      <c r="NDA62" s="15"/>
      <c r="NDB62" s="15"/>
      <c r="NDC62" s="15"/>
      <c r="NDD62" s="15"/>
      <c r="NDE62" s="15"/>
      <c r="NDF62" s="15"/>
      <c r="NDG62" s="15"/>
      <c r="NDH62" s="15"/>
      <c r="NDI62" s="15"/>
      <c r="NDJ62" s="15"/>
      <c r="NDK62" s="15"/>
      <c r="NDL62" s="15"/>
      <c r="NDM62" s="15"/>
      <c r="NDN62" s="15"/>
      <c r="NDO62" s="15"/>
      <c r="NDP62" s="15"/>
      <c r="NDQ62" s="15"/>
      <c r="NDR62" s="15"/>
      <c r="NDS62" s="15"/>
      <c r="NDT62" s="15"/>
      <c r="NDU62" s="15"/>
      <c r="NDV62" s="15"/>
      <c r="NDW62" s="15"/>
      <c r="NDX62" s="15"/>
      <c r="NDY62" s="15"/>
      <c r="NDZ62" s="15"/>
      <c r="NEA62" s="15"/>
      <c r="NEB62" s="15"/>
      <c r="NEC62" s="15"/>
      <c r="NED62" s="15"/>
      <c r="NEE62" s="15"/>
      <c r="NEF62" s="15"/>
      <c r="NEG62" s="15"/>
      <c r="NEH62" s="15"/>
      <c r="NEI62" s="15"/>
      <c r="NEJ62" s="15"/>
      <c r="NEK62" s="15"/>
      <c r="NEL62" s="15"/>
      <c r="NEM62" s="15"/>
      <c r="NEN62" s="15"/>
      <c r="NEO62" s="15"/>
      <c r="NEP62" s="15"/>
      <c r="NEQ62" s="15"/>
      <c r="NER62" s="15"/>
      <c r="NES62" s="15"/>
      <c r="NET62" s="15"/>
      <c r="NEU62" s="15"/>
      <c r="NEV62" s="15"/>
      <c r="NEW62" s="15"/>
      <c r="NEX62" s="15"/>
      <c r="NEY62" s="15"/>
      <c r="NEZ62" s="15"/>
      <c r="NFA62" s="15"/>
      <c r="NFB62" s="15"/>
      <c r="NFC62" s="15"/>
      <c r="NFD62" s="15"/>
      <c r="NFE62" s="15"/>
      <c r="NFF62" s="15"/>
      <c r="NFG62" s="15"/>
      <c r="NFH62" s="15"/>
      <c r="NFI62" s="15"/>
      <c r="NFJ62" s="15"/>
      <c r="NFK62" s="15"/>
      <c r="NFL62" s="15"/>
      <c r="NFM62" s="15"/>
      <c r="NFN62" s="15"/>
      <c r="NFO62" s="15"/>
      <c r="NFP62" s="15"/>
      <c r="NFQ62" s="15"/>
      <c r="NFR62" s="15"/>
      <c r="NFS62" s="15"/>
      <c r="NFT62" s="15"/>
      <c r="NFU62" s="15"/>
      <c r="NFV62" s="15"/>
      <c r="NFW62" s="15"/>
      <c r="NFX62" s="15"/>
      <c r="NFY62" s="15"/>
      <c r="NFZ62" s="15"/>
      <c r="NGA62" s="15"/>
      <c r="NGB62" s="15"/>
      <c r="NGC62" s="15"/>
      <c r="NGD62" s="15"/>
      <c r="NGE62" s="15"/>
      <c r="NGF62" s="15"/>
      <c r="NGG62" s="15"/>
      <c r="NGH62" s="15"/>
      <c r="NGI62" s="15"/>
      <c r="NGJ62" s="15"/>
      <c r="NGK62" s="15"/>
      <c r="NGL62" s="15"/>
      <c r="NGM62" s="15"/>
      <c r="NGN62" s="15"/>
      <c r="NGO62" s="15"/>
      <c r="NGP62" s="15"/>
      <c r="NGQ62" s="15"/>
      <c r="NGR62" s="15"/>
      <c r="NGS62" s="15"/>
      <c r="NGT62" s="15"/>
      <c r="NGU62" s="15"/>
      <c r="NGV62" s="15"/>
      <c r="NGW62" s="15"/>
      <c r="NGX62" s="15"/>
      <c r="NGY62" s="15"/>
      <c r="NGZ62" s="15"/>
      <c r="NHA62" s="15"/>
      <c r="NHB62" s="15"/>
      <c r="NHC62" s="15"/>
      <c r="NHD62" s="15"/>
      <c r="NHE62" s="15"/>
      <c r="NHF62" s="15"/>
      <c r="NHG62" s="15"/>
      <c r="NHH62" s="15"/>
      <c r="NHI62" s="15"/>
      <c r="NHJ62" s="15"/>
      <c r="NHK62" s="15"/>
      <c r="NHL62" s="15"/>
      <c r="NHM62" s="15"/>
      <c r="NHN62" s="15"/>
      <c r="NHO62" s="15"/>
      <c r="NHP62" s="15"/>
      <c r="NHQ62" s="15"/>
      <c r="NHR62" s="15"/>
      <c r="NHS62" s="15"/>
      <c r="NHT62" s="15"/>
      <c r="NHU62" s="15"/>
      <c r="NHV62" s="15"/>
      <c r="NHW62" s="15"/>
      <c r="NHX62" s="15"/>
      <c r="NHY62" s="15"/>
      <c r="NHZ62" s="15"/>
      <c r="NIA62" s="15"/>
      <c r="NIB62" s="15"/>
      <c r="NIC62" s="15"/>
      <c r="NID62" s="15"/>
      <c r="NIE62" s="15"/>
      <c r="NIF62" s="15"/>
      <c r="NIG62" s="15"/>
      <c r="NIH62" s="15"/>
      <c r="NII62" s="15"/>
      <c r="NIJ62" s="15"/>
      <c r="NIK62" s="15"/>
      <c r="NIL62" s="15"/>
      <c r="NIM62" s="15"/>
      <c r="NIN62" s="15"/>
      <c r="NIO62" s="15"/>
      <c r="NIP62" s="15"/>
      <c r="NIQ62" s="15"/>
      <c r="NIR62" s="15"/>
      <c r="NIS62" s="15"/>
      <c r="NIT62" s="15"/>
      <c r="NIU62" s="15"/>
      <c r="NIV62" s="15"/>
      <c r="NIW62" s="15"/>
      <c r="NIX62" s="15"/>
      <c r="NIY62" s="15"/>
      <c r="NIZ62" s="15"/>
      <c r="NJA62" s="15"/>
      <c r="NJB62" s="15"/>
      <c r="NJC62" s="15"/>
      <c r="NJD62" s="15"/>
      <c r="NJE62" s="15"/>
      <c r="NJF62" s="15"/>
      <c r="NJG62" s="15"/>
      <c r="NJH62" s="15"/>
      <c r="NJI62" s="15"/>
      <c r="NJJ62" s="15"/>
      <c r="NJK62" s="15"/>
      <c r="NJL62" s="15"/>
      <c r="NJM62" s="15"/>
      <c r="NJN62" s="15"/>
      <c r="NJO62" s="15"/>
      <c r="NJP62" s="15"/>
      <c r="NJQ62" s="15"/>
      <c r="NJR62" s="15"/>
      <c r="NJS62" s="15"/>
      <c r="NJT62" s="15"/>
      <c r="NJU62" s="15"/>
      <c r="NJV62" s="15"/>
      <c r="NJW62" s="15"/>
      <c r="NJX62" s="15"/>
      <c r="NJY62" s="15"/>
      <c r="NJZ62" s="15"/>
      <c r="NKA62" s="15"/>
      <c r="NKB62" s="15"/>
      <c r="NKC62" s="15"/>
      <c r="NKD62" s="15"/>
      <c r="NKE62" s="15"/>
      <c r="NKF62" s="15"/>
      <c r="NKG62" s="15"/>
      <c r="NKH62" s="15"/>
      <c r="NKI62" s="15"/>
      <c r="NKJ62" s="15"/>
      <c r="NKK62" s="15"/>
      <c r="NKL62" s="15"/>
      <c r="NKM62" s="15"/>
      <c r="NKN62" s="15"/>
      <c r="NKO62" s="15"/>
      <c r="NKP62" s="15"/>
      <c r="NKQ62" s="15"/>
      <c r="NKR62" s="15"/>
      <c r="NKS62" s="15"/>
      <c r="NKT62" s="15"/>
      <c r="NKU62" s="15"/>
      <c r="NKV62" s="15"/>
      <c r="NKW62" s="15"/>
      <c r="NKX62" s="15"/>
      <c r="NKY62" s="15"/>
      <c r="NKZ62" s="15"/>
      <c r="NLA62" s="15"/>
      <c r="NLB62" s="15"/>
      <c r="NLC62" s="15"/>
      <c r="NLD62" s="15"/>
      <c r="NLE62" s="15"/>
      <c r="NLF62" s="15"/>
      <c r="NLG62" s="15"/>
      <c r="NLH62" s="15"/>
      <c r="NLI62" s="15"/>
      <c r="NLJ62" s="15"/>
      <c r="NLK62" s="15"/>
      <c r="NLL62" s="15"/>
      <c r="NLM62" s="15"/>
      <c r="NLN62" s="15"/>
      <c r="NLO62" s="15"/>
      <c r="NLP62" s="15"/>
      <c r="NLQ62" s="15"/>
      <c r="NLR62" s="15"/>
      <c r="NLS62" s="15"/>
      <c r="NLT62" s="15"/>
      <c r="NLU62" s="15"/>
      <c r="NLV62" s="15"/>
      <c r="NLW62" s="15"/>
      <c r="NLX62" s="15"/>
      <c r="NLY62" s="15"/>
      <c r="NLZ62" s="15"/>
      <c r="NMA62" s="15"/>
      <c r="NMB62" s="15"/>
      <c r="NMC62" s="15"/>
      <c r="NMD62" s="15"/>
      <c r="NME62" s="15"/>
      <c r="NMF62" s="15"/>
      <c r="NMG62" s="15"/>
      <c r="NMH62" s="15"/>
      <c r="NMI62" s="15"/>
      <c r="NMJ62" s="15"/>
      <c r="NMK62" s="15"/>
      <c r="NML62" s="15"/>
      <c r="NMM62" s="15"/>
      <c r="NMN62" s="15"/>
      <c r="NMO62" s="15"/>
      <c r="NMP62" s="15"/>
      <c r="NMQ62" s="15"/>
      <c r="NMR62" s="15"/>
      <c r="NMS62" s="15"/>
      <c r="NMT62" s="15"/>
      <c r="NMU62" s="15"/>
      <c r="NMV62" s="15"/>
      <c r="NMW62" s="15"/>
      <c r="NMX62" s="15"/>
      <c r="NMY62" s="15"/>
      <c r="NMZ62" s="15"/>
      <c r="NNA62" s="15"/>
      <c r="NNB62" s="15"/>
      <c r="NNC62" s="15"/>
      <c r="NND62" s="15"/>
      <c r="NNE62" s="15"/>
      <c r="NNF62" s="15"/>
      <c r="NNG62" s="15"/>
      <c r="NNH62" s="15"/>
      <c r="NNI62" s="15"/>
      <c r="NNJ62" s="15"/>
      <c r="NNK62" s="15"/>
      <c r="NNL62" s="15"/>
      <c r="NNM62" s="15"/>
      <c r="NNN62" s="15"/>
      <c r="NNO62" s="15"/>
      <c r="NNP62" s="15"/>
      <c r="NNQ62" s="15"/>
      <c r="NNR62" s="15"/>
      <c r="NNS62" s="15"/>
      <c r="NNT62" s="15"/>
      <c r="NNU62" s="15"/>
      <c r="NNV62" s="15"/>
      <c r="NNW62" s="15"/>
      <c r="NNX62" s="15"/>
      <c r="NNY62" s="15"/>
      <c r="NNZ62" s="15"/>
      <c r="NOA62" s="15"/>
      <c r="NOB62" s="15"/>
      <c r="NOC62" s="15"/>
      <c r="NOD62" s="15"/>
      <c r="NOE62" s="15"/>
      <c r="NOF62" s="15"/>
      <c r="NOG62" s="15"/>
      <c r="NOH62" s="15"/>
      <c r="NOI62" s="15"/>
      <c r="NOJ62" s="15"/>
      <c r="NOK62" s="15"/>
      <c r="NOL62" s="15"/>
      <c r="NOM62" s="15"/>
      <c r="NON62" s="15"/>
      <c r="NOO62" s="15"/>
      <c r="NOP62" s="15"/>
      <c r="NOQ62" s="15"/>
      <c r="NOR62" s="15"/>
      <c r="NOS62" s="15"/>
      <c r="NOT62" s="15"/>
      <c r="NOU62" s="15"/>
      <c r="NOV62" s="15"/>
      <c r="NOW62" s="15"/>
      <c r="NOX62" s="15"/>
      <c r="NOY62" s="15"/>
      <c r="NOZ62" s="15"/>
      <c r="NPA62" s="15"/>
      <c r="NPB62" s="15"/>
      <c r="NPC62" s="15"/>
      <c r="NPD62" s="15"/>
      <c r="NPE62" s="15"/>
      <c r="NPF62" s="15"/>
      <c r="NPG62" s="15"/>
      <c r="NPH62" s="15"/>
      <c r="NPI62" s="15"/>
      <c r="NPJ62" s="15"/>
      <c r="NPK62" s="15"/>
      <c r="NPL62" s="15"/>
      <c r="NPM62" s="15"/>
      <c r="NPN62" s="15"/>
      <c r="NPO62" s="15"/>
      <c r="NPP62" s="15"/>
      <c r="NPQ62" s="15"/>
      <c r="NPR62" s="15"/>
      <c r="NPS62" s="15"/>
      <c r="NPT62" s="15"/>
      <c r="NPU62" s="15"/>
      <c r="NPV62" s="15"/>
      <c r="NPW62" s="15"/>
      <c r="NPX62" s="15"/>
      <c r="NPY62" s="15"/>
      <c r="NPZ62" s="15"/>
      <c r="NQA62" s="15"/>
      <c r="NQB62" s="15"/>
      <c r="NQC62" s="15"/>
      <c r="NQD62" s="15"/>
      <c r="NQE62" s="15"/>
      <c r="NQF62" s="15"/>
      <c r="NQG62" s="15"/>
      <c r="NQH62" s="15"/>
      <c r="NQI62" s="15"/>
      <c r="NQJ62" s="15"/>
      <c r="NQK62" s="15"/>
      <c r="NQL62" s="15"/>
      <c r="NQM62" s="15"/>
      <c r="NQN62" s="15"/>
      <c r="NQO62" s="15"/>
      <c r="NQP62" s="15"/>
      <c r="NQQ62" s="15"/>
      <c r="NQR62" s="15"/>
      <c r="NQS62" s="15"/>
      <c r="NQT62" s="15"/>
      <c r="NQU62" s="15"/>
      <c r="NQV62" s="15"/>
      <c r="NQW62" s="15"/>
      <c r="NQX62" s="15"/>
      <c r="NQY62" s="15"/>
      <c r="NQZ62" s="15"/>
      <c r="NRA62" s="15"/>
      <c r="NRB62" s="15"/>
      <c r="NRC62" s="15"/>
      <c r="NRD62" s="15"/>
      <c r="NRE62" s="15"/>
      <c r="NRF62" s="15"/>
      <c r="NRG62" s="15"/>
      <c r="NRH62" s="15"/>
      <c r="NRI62" s="15"/>
      <c r="NRJ62" s="15"/>
      <c r="NRK62" s="15"/>
      <c r="NRL62" s="15"/>
      <c r="NRM62" s="15"/>
      <c r="NRN62" s="15"/>
      <c r="NRO62" s="15"/>
      <c r="NRP62" s="15"/>
      <c r="NRQ62" s="15"/>
      <c r="NRR62" s="15"/>
      <c r="NRS62" s="15"/>
      <c r="NRT62" s="15"/>
      <c r="NRU62" s="15"/>
      <c r="NRV62" s="15"/>
      <c r="NRW62" s="15"/>
      <c r="NRX62" s="15"/>
      <c r="NRY62" s="15"/>
      <c r="NRZ62" s="15"/>
      <c r="NSA62" s="15"/>
      <c r="NSB62" s="15"/>
      <c r="NSC62" s="15"/>
      <c r="NSD62" s="15"/>
      <c r="NSE62" s="15"/>
      <c r="NSF62" s="15"/>
      <c r="NSG62" s="15"/>
      <c r="NSH62" s="15"/>
      <c r="NSI62" s="15"/>
      <c r="NSJ62" s="15"/>
      <c r="NSK62" s="15"/>
      <c r="NSL62" s="15"/>
      <c r="NSM62" s="15"/>
      <c r="NSN62" s="15"/>
      <c r="NSO62" s="15"/>
      <c r="NSP62" s="15"/>
      <c r="NSQ62" s="15"/>
      <c r="NSR62" s="15"/>
      <c r="NSS62" s="15"/>
      <c r="NST62" s="15"/>
      <c r="NSU62" s="15"/>
      <c r="NSV62" s="15"/>
      <c r="NSW62" s="15"/>
      <c r="NSX62" s="15"/>
      <c r="NSY62" s="15"/>
      <c r="NSZ62" s="15"/>
      <c r="NTA62" s="15"/>
      <c r="NTB62" s="15"/>
      <c r="NTC62" s="15"/>
      <c r="NTD62" s="15"/>
      <c r="NTE62" s="15"/>
      <c r="NTF62" s="15"/>
      <c r="NTG62" s="15"/>
      <c r="NTH62" s="15"/>
      <c r="NTI62" s="15"/>
      <c r="NTJ62" s="15"/>
      <c r="NTK62" s="15"/>
      <c r="NTL62" s="15"/>
      <c r="NTM62" s="15"/>
      <c r="NTN62" s="15"/>
      <c r="NTO62" s="15"/>
      <c r="NTP62" s="15"/>
      <c r="NTQ62" s="15"/>
      <c r="NTR62" s="15"/>
      <c r="NTS62" s="15"/>
      <c r="NTT62" s="15"/>
      <c r="NTU62" s="15"/>
      <c r="NTV62" s="15"/>
      <c r="NTW62" s="15"/>
      <c r="NTX62" s="15"/>
      <c r="NTY62" s="15"/>
      <c r="NTZ62" s="15"/>
      <c r="NUA62" s="15"/>
      <c r="NUB62" s="15"/>
      <c r="NUC62" s="15"/>
      <c r="NUD62" s="15"/>
      <c r="NUE62" s="15"/>
      <c r="NUF62" s="15"/>
      <c r="NUG62" s="15"/>
      <c r="NUH62" s="15"/>
      <c r="NUI62" s="15"/>
      <c r="NUJ62" s="15"/>
      <c r="NUK62" s="15"/>
      <c r="NUL62" s="15"/>
      <c r="NUM62" s="15"/>
      <c r="NUN62" s="15"/>
      <c r="NUO62" s="15"/>
      <c r="NUP62" s="15"/>
      <c r="NUQ62" s="15"/>
      <c r="NUR62" s="15"/>
      <c r="NUS62" s="15"/>
      <c r="NUT62" s="15"/>
      <c r="NUU62" s="15"/>
      <c r="NUV62" s="15"/>
      <c r="NUW62" s="15"/>
      <c r="NUX62" s="15"/>
      <c r="NUY62" s="15"/>
      <c r="NUZ62" s="15"/>
      <c r="NVA62" s="15"/>
      <c r="NVB62" s="15"/>
      <c r="NVC62" s="15"/>
      <c r="NVD62" s="15"/>
      <c r="NVE62" s="15"/>
      <c r="NVF62" s="15"/>
      <c r="NVG62" s="15"/>
      <c r="NVH62" s="15"/>
      <c r="NVI62" s="15"/>
      <c r="NVJ62" s="15"/>
      <c r="NVK62" s="15"/>
      <c r="NVL62" s="15"/>
      <c r="NVM62" s="15"/>
      <c r="NVN62" s="15"/>
      <c r="NVO62" s="15"/>
      <c r="NVP62" s="15"/>
      <c r="NVQ62" s="15"/>
      <c r="NVR62" s="15"/>
      <c r="NVS62" s="15"/>
      <c r="NVT62" s="15"/>
      <c r="NVU62" s="15"/>
      <c r="NVV62" s="15"/>
      <c r="NVW62" s="15"/>
      <c r="NVX62" s="15"/>
      <c r="NVY62" s="15"/>
      <c r="NVZ62" s="15"/>
      <c r="NWA62" s="15"/>
      <c r="NWB62" s="15"/>
      <c r="NWC62" s="15"/>
      <c r="NWD62" s="15"/>
      <c r="NWE62" s="15"/>
      <c r="NWF62" s="15"/>
      <c r="NWG62" s="15"/>
      <c r="NWH62" s="15"/>
      <c r="NWI62" s="15"/>
      <c r="NWJ62" s="15"/>
      <c r="NWK62" s="15"/>
      <c r="NWL62" s="15"/>
      <c r="NWM62" s="15"/>
      <c r="NWN62" s="15"/>
      <c r="NWO62" s="15"/>
      <c r="NWP62" s="15"/>
      <c r="NWQ62" s="15"/>
      <c r="NWR62" s="15"/>
      <c r="NWS62" s="15"/>
      <c r="NWT62" s="15"/>
      <c r="NWU62" s="15"/>
      <c r="NWV62" s="15"/>
      <c r="NWW62" s="15"/>
      <c r="NWX62" s="15"/>
      <c r="NWY62" s="15"/>
      <c r="NWZ62" s="15"/>
      <c r="NXA62" s="15"/>
      <c r="NXB62" s="15"/>
      <c r="NXC62" s="15"/>
      <c r="NXD62" s="15"/>
      <c r="NXE62" s="15"/>
      <c r="NXF62" s="15"/>
      <c r="NXG62" s="15"/>
      <c r="NXH62" s="15"/>
      <c r="NXI62" s="15"/>
      <c r="NXJ62" s="15"/>
      <c r="NXK62" s="15"/>
      <c r="NXL62" s="15"/>
      <c r="NXM62" s="15"/>
      <c r="NXN62" s="15"/>
      <c r="NXO62" s="15"/>
      <c r="NXP62" s="15"/>
      <c r="NXQ62" s="15"/>
      <c r="NXR62" s="15"/>
      <c r="NXS62" s="15"/>
      <c r="NXT62" s="15"/>
      <c r="NXU62" s="15"/>
      <c r="NXV62" s="15"/>
      <c r="NXW62" s="15"/>
      <c r="NXX62" s="15"/>
      <c r="NXY62" s="15"/>
      <c r="NXZ62" s="15"/>
      <c r="NYA62" s="15"/>
      <c r="NYB62" s="15"/>
      <c r="NYC62" s="15"/>
      <c r="NYD62" s="15"/>
      <c r="NYE62" s="15"/>
      <c r="NYF62" s="15"/>
      <c r="NYG62" s="15"/>
      <c r="NYH62" s="15"/>
      <c r="NYI62" s="15"/>
      <c r="NYJ62" s="15"/>
      <c r="NYK62" s="15"/>
      <c r="NYL62" s="15"/>
      <c r="NYM62" s="15"/>
      <c r="NYN62" s="15"/>
      <c r="NYO62" s="15"/>
      <c r="NYP62" s="15"/>
      <c r="NYQ62" s="15"/>
      <c r="NYR62" s="15"/>
      <c r="NYS62" s="15"/>
      <c r="NYT62" s="15"/>
      <c r="NYU62" s="15"/>
      <c r="NYV62" s="15"/>
      <c r="NYW62" s="15"/>
      <c r="NYX62" s="15"/>
      <c r="NYY62" s="15"/>
      <c r="NYZ62" s="15"/>
      <c r="NZA62" s="15"/>
      <c r="NZB62" s="15"/>
      <c r="NZC62" s="15"/>
      <c r="NZD62" s="15"/>
      <c r="NZE62" s="15"/>
      <c r="NZF62" s="15"/>
      <c r="NZG62" s="15"/>
      <c r="NZH62" s="15"/>
      <c r="NZI62" s="15"/>
      <c r="NZJ62" s="15"/>
      <c r="NZK62" s="15"/>
      <c r="NZL62" s="15"/>
      <c r="NZM62" s="15"/>
      <c r="NZN62" s="15"/>
      <c r="NZO62" s="15"/>
      <c r="NZP62" s="15"/>
      <c r="NZQ62" s="15"/>
      <c r="NZR62" s="15"/>
      <c r="NZS62" s="15"/>
      <c r="NZT62" s="15"/>
      <c r="NZU62" s="15"/>
      <c r="NZV62" s="15"/>
      <c r="NZW62" s="15"/>
      <c r="NZX62" s="15"/>
      <c r="NZY62" s="15"/>
      <c r="NZZ62" s="15"/>
      <c r="OAA62" s="15"/>
      <c r="OAB62" s="15"/>
      <c r="OAC62" s="15"/>
      <c r="OAD62" s="15"/>
      <c r="OAE62" s="15"/>
      <c r="OAF62" s="15"/>
      <c r="OAG62" s="15"/>
      <c r="OAH62" s="15"/>
      <c r="OAI62" s="15"/>
      <c r="OAJ62" s="15"/>
      <c r="OAK62" s="15"/>
      <c r="OAL62" s="15"/>
      <c r="OAM62" s="15"/>
      <c r="OAN62" s="15"/>
      <c r="OAO62" s="15"/>
      <c r="OAP62" s="15"/>
      <c r="OAQ62" s="15"/>
      <c r="OAR62" s="15"/>
      <c r="OAS62" s="15"/>
      <c r="OAT62" s="15"/>
      <c r="OAU62" s="15"/>
      <c r="OAV62" s="15"/>
      <c r="OAW62" s="15"/>
      <c r="OAX62" s="15"/>
      <c r="OAY62" s="15"/>
      <c r="OAZ62" s="15"/>
      <c r="OBA62" s="15"/>
      <c r="OBB62" s="15"/>
      <c r="OBC62" s="15"/>
      <c r="OBD62" s="15"/>
      <c r="OBE62" s="15"/>
      <c r="OBF62" s="15"/>
      <c r="OBG62" s="15"/>
      <c r="OBH62" s="15"/>
      <c r="OBI62" s="15"/>
      <c r="OBJ62" s="15"/>
      <c r="OBK62" s="15"/>
      <c r="OBL62" s="15"/>
      <c r="OBM62" s="15"/>
      <c r="OBN62" s="15"/>
      <c r="OBO62" s="15"/>
      <c r="OBP62" s="15"/>
      <c r="OBQ62" s="15"/>
      <c r="OBR62" s="15"/>
      <c r="OBS62" s="15"/>
      <c r="OBT62" s="15"/>
      <c r="OBU62" s="15"/>
      <c r="OBV62" s="15"/>
      <c r="OBW62" s="15"/>
      <c r="OBX62" s="15"/>
      <c r="OBY62" s="15"/>
      <c r="OBZ62" s="15"/>
      <c r="OCA62" s="15"/>
      <c r="OCB62" s="15"/>
      <c r="OCC62" s="15"/>
      <c r="OCD62" s="15"/>
      <c r="OCE62" s="15"/>
      <c r="OCF62" s="15"/>
      <c r="OCG62" s="15"/>
      <c r="OCH62" s="15"/>
      <c r="OCI62" s="15"/>
      <c r="OCJ62" s="15"/>
      <c r="OCK62" s="15"/>
      <c r="OCL62" s="15"/>
      <c r="OCM62" s="15"/>
      <c r="OCN62" s="15"/>
      <c r="OCO62" s="15"/>
      <c r="OCP62" s="15"/>
      <c r="OCQ62" s="15"/>
      <c r="OCR62" s="15"/>
      <c r="OCS62" s="15"/>
      <c r="OCT62" s="15"/>
      <c r="OCU62" s="15"/>
      <c r="OCV62" s="15"/>
      <c r="OCW62" s="15"/>
      <c r="OCX62" s="15"/>
      <c r="OCY62" s="15"/>
      <c r="OCZ62" s="15"/>
      <c r="ODA62" s="15"/>
      <c r="ODB62" s="15"/>
      <c r="ODC62" s="15"/>
      <c r="ODD62" s="15"/>
      <c r="ODE62" s="15"/>
      <c r="ODF62" s="15"/>
      <c r="ODG62" s="15"/>
      <c r="ODH62" s="15"/>
      <c r="ODI62" s="15"/>
      <c r="ODJ62" s="15"/>
      <c r="ODK62" s="15"/>
      <c r="ODL62" s="15"/>
      <c r="ODM62" s="15"/>
      <c r="ODN62" s="15"/>
      <c r="ODO62" s="15"/>
      <c r="ODP62" s="15"/>
      <c r="ODQ62" s="15"/>
      <c r="ODR62" s="15"/>
      <c r="ODS62" s="15"/>
      <c r="ODT62" s="15"/>
      <c r="ODU62" s="15"/>
      <c r="ODV62" s="15"/>
      <c r="ODW62" s="15"/>
      <c r="ODX62" s="15"/>
      <c r="ODY62" s="15"/>
      <c r="ODZ62" s="15"/>
      <c r="OEA62" s="15"/>
      <c r="OEB62" s="15"/>
      <c r="OEC62" s="15"/>
      <c r="OED62" s="15"/>
      <c r="OEE62" s="15"/>
      <c r="OEF62" s="15"/>
      <c r="OEG62" s="15"/>
      <c r="OEH62" s="15"/>
      <c r="OEI62" s="15"/>
      <c r="OEJ62" s="15"/>
      <c r="OEK62" s="15"/>
      <c r="OEL62" s="15"/>
      <c r="OEM62" s="15"/>
      <c r="OEN62" s="15"/>
      <c r="OEO62" s="15"/>
      <c r="OEP62" s="15"/>
      <c r="OEQ62" s="15"/>
      <c r="OER62" s="15"/>
      <c r="OES62" s="15"/>
      <c r="OET62" s="15"/>
      <c r="OEU62" s="15"/>
      <c r="OEV62" s="15"/>
      <c r="OEW62" s="15"/>
      <c r="OEX62" s="15"/>
      <c r="OEY62" s="15"/>
      <c r="OEZ62" s="15"/>
      <c r="OFA62" s="15"/>
      <c r="OFB62" s="15"/>
      <c r="OFC62" s="15"/>
      <c r="OFD62" s="15"/>
      <c r="OFE62" s="15"/>
      <c r="OFF62" s="15"/>
      <c r="OFG62" s="15"/>
      <c r="OFH62" s="15"/>
      <c r="OFI62" s="15"/>
      <c r="OFJ62" s="15"/>
      <c r="OFK62" s="15"/>
      <c r="OFL62" s="15"/>
      <c r="OFM62" s="15"/>
      <c r="OFN62" s="15"/>
      <c r="OFO62" s="15"/>
      <c r="OFP62" s="15"/>
      <c r="OFQ62" s="15"/>
      <c r="OFR62" s="15"/>
      <c r="OFS62" s="15"/>
      <c r="OFT62" s="15"/>
      <c r="OFU62" s="15"/>
      <c r="OFV62" s="15"/>
      <c r="OFW62" s="15"/>
      <c r="OFX62" s="15"/>
      <c r="OFY62" s="15"/>
      <c r="OFZ62" s="15"/>
      <c r="OGA62" s="15"/>
      <c r="OGB62" s="15"/>
      <c r="OGC62" s="15"/>
      <c r="OGD62" s="15"/>
      <c r="OGE62" s="15"/>
      <c r="OGF62" s="15"/>
      <c r="OGG62" s="15"/>
      <c r="OGH62" s="15"/>
      <c r="OGI62" s="15"/>
      <c r="OGJ62" s="15"/>
      <c r="OGK62" s="15"/>
      <c r="OGL62" s="15"/>
      <c r="OGM62" s="15"/>
      <c r="OGN62" s="15"/>
      <c r="OGO62" s="15"/>
      <c r="OGP62" s="15"/>
      <c r="OGQ62" s="15"/>
      <c r="OGR62" s="15"/>
      <c r="OGS62" s="15"/>
      <c r="OGT62" s="15"/>
      <c r="OGU62" s="15"/>
      <c r="OGV62" s="15"/>
      <c r="OGW62" s="15"/>
      <c r="OGX62" s="15"/>
      <c r="OGY62" s="15"/>
      <c r="OGZ62" s="15"/>
      <c r="OHA62" s="15"/>
      <c r="OHB62" s="15"/>
      <c r="OHC62" s="15"/>
      <c r="OHD62" s="15"/>
      <c r="OHE62" s="15"/>
      <c r="OHF62" s="15"/>
      <c r="OHG62" s="15"/>
      <c r="OHH62" s="15"/>
      <c r="OHI62" s="15"/>
      <c r="OHJ62" s="15"/>
      <c r="OHK62" s="15"/>
      <c r="OHL62" s="15"/>
      <c r="OHM62" s="15"/>
      <c r="OHN62" s="15"/>
      <c r="OHO62" s="15"/>
      <c r="OHP62" s="15"/>
      <c r="OHQ62" s="15"/>
      <c r="OHR62" s="15"/>
      <c r="OHS62" s="15"/>
      <c r="OHT62" s="15"/>
      <c r="OHU62" s="15"/>
      <c r="OHV62" s="15"/>
      <c r="OHW62" s="15"/>
      <c r="OHX62" s="15"/>
      <c r="OHY62" s="15"/>
      <c r="OHZ62" s="15"/>
      <c r="OIA62" s="15"/>
      <c r="OIB62" s="15"/>
      <c r="OIC62" s="15"/>
      <c r="OID62" s="15"/>
      <c r="OIE62" s="15"/>
      <c r="OIF62" s="15"/>
      <c r="OIG62" s="15"/>
      <c r="OIH62" s="15"/>
      <c r="OII62" s="15"/>
      <c r="OIJ62" s="15"/>
      <c r="OIK62" s="15"/>
      <c r="OIL62" s="15"/>
      <c r="OIM62" s="15"/>
      <c r="OIN62" s="15"/>
      <c r="OIO62" s="15"/>
      <c r="OIP62" s="15"/>
      <c r="OIQ62" s="15"/>
      <c r="OIR62" s="15"/>
      <c r="OIS62" s="15"/>
      <c r="OIT62" s="15"/>
      <c r="OIU62" s="15"/>
      <c r="OIV62" s="15"/>
      <c r="OIW62" s="15"/>
      <c r="OIX62" s="15"/>
      <c r="OIY62" s="15"/>
      <c r="OIZ62" s="15"/>
      <c r="OJA62" s="15"/>
      <c r="OJB62" s="15"/>
      <c r="OJC62" s="15"/>
      <c r="OJD62" s="15"/>
      <c r="OJE62" s="15"/>
      <c r="OJF62" s="15"/>
      <c r="OJG62" s="15"/>
      <c r="OJH62" s="15"/>
      <c r="OJI62" s="15"/>
      <c r="OJJ62" s="15"/>
      <c r="OJK62" s="15"/>
      <c r="OJL62" s="15"/>
      <c r="OJM62" s="15"/>
      <c r="OJN62" s="15"/>
      <c r="OJO62" s="15"/>
      <c r="OJP62" s="15"/>
      <c r="OJQ62" s="15"/>
      <c r="OJR62" s="15"/>
      <c r="OJS62" s="15"/>
      <c r="OJT62" s="15"/>
      <c r="OJU62" s="15"/>
      <c r="OJV62" s="15"/>
      <c r="OJW62" s="15"/>
      <c r="OJX62" s="15"/>
      <c r="OJY62" s="15"/>
      <c r="OJZ62" s="15"/>
      <c r="OKA62" s="15"/>
      <c r="OKB62" s="15"/>
      <c r="OKC62" s="15"/>
      <c r="OKD62" s="15"/>
      <c r="OKE62" s="15"/>
      <c r="OKF62" s="15"/>
      <c r="OKG62" s="15"/>
      <c r="OKH62" s="15"/>
      <c r="OKI62" s="15"/>
      <c r="OKJ62" s="15"/>
      <c r="OKK62" s="15"/>
      <c r="OKL62" s="15"/>
      <c r="OKM62" s="15"/>
      <c r="OKN62" s="15"/>
      <c r="OKO62" s="15"/>
      <c r="OKP62" s="15"/>
      <c r="OKQ62" s="15"/>
      <c r="OKR62" s="15"/>
      <c r="OKS62" s="15"/>
      <c r="OKT62" s="15"/>
      <c r="OKU62" s="15"/>
      <c r="OKV62" s="15"/>
      <c r="OKW62" s="15"/>
      <c r="OKX62" s="15"/>
      <c r="OKY62" s="15"/>
      <c r="OKZ62" s="15"/>
      <c r="OLA62" s="15"/>
      <c r="OLB62" s="15"/>
      <c r="OLC62" s="15"/>
      <c r="OLD62" s="15"/>
      <c r="OLE62" s="15"/>
      <c r="OLF62" s="15"/>
      <c r="OLG62" s="15"/>
      <c r="OLH62" s="15"/>
      <c r="OLI62" s="15"/>
      <c r="OLJ62" s="15"/>
      <c r="OLK62" s="15"/>
      <c r="OLL62" s="15"/>
      <c r="OLM62" s="15"/>
      <c r="OLN62" s="15"/>
      <c r="OLO62" s="15"/>
      <c r="OLP62" s="15"/>
      <c r="OLQ62" s="15"/>
      <c r="OLR62" s="15"/>
      <c r="OLS62" s="15"/>
      <c r="OLT62" s="15"/>
      <c r="OLU62" s="15"/>
      <c r="OLV62" s="15"/>
      <c r="OLW62" s="15"/>
      <c r="OLX62" s="15"/>
      <c r="OLY62" s="15"/>
      <c r="OLZ62" s="15"/>
      <c r="OMA62" s="15"/>
      <c r="OMB62" s="15"/>
      <c r="OMC62" s="15"/>
      <c r="OMD62" s="15"/>
      <c r="OME62" s="15"/>
      <c r="OMF62" s="15"/>
      <c r="OMG62" s="15"/>
      <c r="OMH62" s="15"/>
      <c r="OMI62" s="15"/>
      <c r="OMJ62" s="15"/>
      <c r="OMK62" s="15"/>
      <c r="OML62" s="15"/>
      <c r="OMM62" s="15"/>
      <c r="OMN62" s="15"/>
      <c r="OMO62" s="15"/>
      <c r="OMP62" s="15"/>
      <c r="OMQ62" s="15"/>
      <c r="OMR62" s="15"/>
      <c r="OMS62" s="15"/>
      <c r="OMT62" s="15"/>
      <c r="OMU62" s="15"/>
      <c r="OMV62" s="15"/>
      <c r="OMW62" s="15"/>
      <c r="OMX62" s="15"/>
      <c r="OMY62" s="15"/>
      <c r="OMZ62" s="15"/>
      <c r="ONA62" s="15"/>
      <c r="ONB62" s="15"/>
      <c r="ONC62" s="15"/>
      <c r="OND62" s="15"/>
      <c r="ONE62" s="15"/>
      <c r="ONF62" s="15"/>
      <c r="ONG62" s="15"/>
      <c r="ONH62" s="15"/>
      <c r="ONI62" s="15"/>
      <c r="ONJ62" s="15"/>
      <c r="ONK62" s="15"/>
      <c r="ONL62" s="15"/>
      <c r="ONM62" s="15"/>
      <c r="ONN62" s="15"/>
      <c r="ONO62" s="15"/>
      <c r="ONP62" s="15"/>
      <c r="ONQ62" s="15"/>
      <c r="ONR62" s="15"/>
      <c r="ONS62" s="15"/>
      <c r="ONT62" s="15"/>
      <c r="ONU62" s="15"/>
      <c r="ONV62" s="15"/>
      <c r="ONW62" s="15"/>
      <c r="ONX62" s="15"/>
      <c r="ONY62" s="15"/>
      <c r="ONZ62" s="15"/>
      <c r="OOA62" s="15"/>
      <c r="OOB62" s="15"/>
      <c r="OOC62" s="15"/>
      <c r="OOD62" s="15"/>
      <c r="OOE62" s="15"/>
      <c r="OOF62" s="15"/>
      <c r="OOG62" s="15"/>
      <c r="OOH62" s="15"/>
      <c r="OOI62" s="15"/>
      <c r="OOJ62" s="15"/>
      <c r="OOK62" s="15"/>
      <c r="OOL62" s="15"/>
      <c r="OOM62" s="15"/>
      <c r="OON62" s="15"/>
      <c r="OOO62" s="15"/>
      <c r="OOP62" s="15"/>
      <c r="OOQ62" s="15"/>
      <c r="OOR62" s="15"/>
      <c r="OOS62" s="15"/>
      <c r="OOT62" s="15"/>
      <c r="OOU62" s="15"/>
      <c r="OOV62" s="15"/>
      <c r="OOW62" s="15"/>
      <c r="OOX62" s="15"/>
      <c r="OOY62" s="15"/>
      <c r="OOZ62" s="15"/>
      <c r="OPA62" s="15"/>
      <c r="OPB62" s="15"/>
      <c r="OPC62" s="15"/>
      <c r="OPD62" s="15"/>
      <c r="OPE62" s="15"/>
      <c r="OPF62" s="15"/>
      <c r="OPG62" s="15"/>
      <c r="OPH62" s="15"/>
      <c r="OPI62" s="15"/>
      <c r="OPJ62" s="15"/>
      <c r="OPK62" s="15"/>
      <c r="OPL62" s="15"/>
      <c r="OPM62" s="15"/>
      <c r="OPN62" s="15"/>
      <c r="OPO62" s="15"/>
      <c r="OPP62" s="15"/>
      <c r="OPQ62" s="15"/>
      <c r="OPR62" s="15"/>
      <c r="OPS62" s="15"/>
      <c r="OPT62" s="15"/>
      <c r="OPU62" s="15"/>
      <c r="OPV62" s="15"/>
      <c r="OPW62" s="15"/>
      <c r="OPX62" s="15"/>
      <c r="OPY62" s="15"/>
      <c r="OPZ62" s="15"/>
      <c r="OQA62" s="15"/>
      <c r="OQB62" s="15"/>
      <c r="OQC62" s="15"/>
      <c r="OQD62" s="15"/>
      <c r="OQE62" s="15"/>
      <c r="OQF62" s="15"/>
      <c r="OQG62" s="15"/>
      <c r="OQH62" s="15"/>
      <c r="OQI62" s="15"/>
      <c r="OQJ62" s="15"/>
      <c r="OQK62" s="15"/>
      <c r="OQL62" s="15"/>
      <c r="OQM62" s="15"/>
      <c r="OQN62" s="15"/>
      <c r="OQO62" s="15"/>
      <c r="OQP62" s="15"/>
      <c r="OQQ62" s="15"/>
      <c r="OQR62" s="15"/>
      <c r="OQS62" s="15"/>
      <c r="OQT62" s="15"/>
      <c r="OQU62" s="15"/>
      <c r="OQV62" s="15"/>
      <c r="OQW62" s="15"/>
      <c r="OQX62" s="15"/>
      <c r="OQY62" s="15"/>
      <c r="OQZ62" s="15"/>
      <c r="ORA62" s="15"/>
      <c r="ORB62" s="15"/>
      <c r="ORC62" s="15"/>
      <c r="ORD62" s="15"/>
      <c r="ORE62" s="15"/>
      <c r="ORF62" s="15"/>
      <c r="ORG62" s="15"/>
      <c r="ORH62" s="15"/>
      <c r="ORI62" s="15"/>
      <c r="ORJ62" s="15"/>
      <c r="ORK62" s="15"/>
      <c r="ORL62" s="15"/>
      <c r="ORM62" s="15"/>
      <c r="ORN62" s="15"/>
      <c r="ORO62" s="15"/>
      <c r="ORP62" s="15"/>
      <c r="ORQ62" s="15"/>
      <c r="ORR62" s="15"/>
      <c r="ORS62" s="15"/>
      <c r="ORT62" s="15"/>
      <c r="ORU62" s="15"/>
      <c r="ORV62" s="15"/>
      <c r="ORW62" s="15"/>
      <c r="ORX62" s="15"/>
      <c r="ORY62" s="15"/>
      <c r="ORZ62" s="15"/>
      <c r="OSA62" s="15"/>
      <c r="OSB62" s="15"/>
      <c r="OSC62" s="15"/>
      <c r="OSD62" s="15"/>
      <c r="OSE62" s="15"/>
      <c r="OSF62" s="15"/>
      <c r="OSG62" s="15"/>
      <c r="OSH62" s="15"/>
      <c r="OSI62" s="15"/>
      <c r="OSJ62" s="15"/>
      <c r="OSK62" s="15"/>
      <c r="OSL62" s="15"/>
      <c r="OSM62" s="15"/>
      <c r="OSN62" s="15"/>
      <c r="OSO62" s="15"/>
      <c r="OSP62" s="15"/>
      <c r="OSQ62" s="15"/>
      <c r="OSR62" s="15"/>
      <c r="OSS62" s="15"/>
      <c r="OST62" s="15"/>
      <c r="OSU62" s="15"/>
      <c r="OSV62" s="15"/>
      <c r="OSW62" s="15"/>
      <c r="OSX62" s="15"/>
      <c r="OSY62" s="15"/>
      <c r="OSZ62" s="15"/>
      <c r="OTA62" s="15"/>
      <c r="OTB62" s="15"/>
      <c r="OTC62" s="15"/>
      <c r="OTD62" s="15"/>
      <c r="OTE62" s="15"/>
      <c r="OTF62" s="15"/>
      <c r="OTG62" s="15"/>
      <c r="OTH62" s="15"/>
      <c r="OTI62" s="15"/>
      <c r="OTJ62" s="15"/>
      <c r="OTK62" s="15"/>
      <c r="OTL62" s="15"/>
      <c r="OTM62" s="15"/>
      <c r="OTN62" s="15"/>
      <c r="OTO62" s="15"/>
      <c r="OTP62" s="15"/>
      <c r="OTQ62" s="15"/>
      <c r="OTR62" s="15"/>
      <c r="OTS62" s="15"/>
      <c r="OTT62" s="15"/>
      <c r="OTU62" s="15"/>
      <c r="OTV62" s="15"/>
      <c r="OTW62" s="15"/>
      <c r="OTX62" s="15"/>
      <c r="OTY62" s="15"/>
      <c r="OTZ62" s="15"/>
      <c r="OUA62" s="15"/>
      <c r="OUB62" s="15"/>
      <c r="OUC62" s="15"/>
      <c r="OUD62" s="15"/>
      <c r="OUE62" s="15"/>
      <c r="OUF62" s="15"/>
      <c r="OUG62" s="15"/>
      <c r="OUH62" s="15"/>
      <c r="OUI62" s="15"/>
      <c r="OUJ62" s="15"/>
      <c r="OUK62" s="15"/>
      <c r="OUL62" s="15"/>
      <c r="OUM62" s="15"/>
      <c r="OUN62" s="15"/>
      <c r="OUO62" s="15"/>
      <c r="OUP62" s="15"/>
      <c r="OUQ62" s="15"/>
      <c r="OUR62" s="15"/>
      <c r="OUS62" s="15"/>
      <c r="OUT62" s="15"/>
      <c r="OUU62" s="15"/>
      <c r="OUV62" s="15"/>
      <c r="OUW62" s="15"/>
      <c r="OUX62" s="15"/>
      <c r="OUY62" s="15"/>
      <c r="OUZ62" s="15"/>
      <c r="OVA62" s="15"/>
      <c r="OVB62" s="15"/>
      <c r="OVC62" s="15"/>
      <c r="OVD62" s="15"/>
      <c r="OVE62" s="15"/>
      <c r="OVF62" s="15"/>
      <c r="OVG62" s="15"/>
      <c r="OVH62" s="15"/>
      <c r="OVI62" s="15"/>
      <c r="OVJ62" s="15"/>
      <c r="OVK62" s="15"/>
      <c r="OVL62" s="15"/>
      <c r="OVM62" s="15"/>
      <c r="OVN62" s="15"/>
      <c r="OVO62" s="15"/>
      <c r="OVP62" s="15"/>
      <c r="OVQ62" s="15"/>
      <c r="OVR62" s="15"/>
      <c r="OVS62" s="15"/>
      <c r="OVT62" s="15"/>
      <c r="OVU62" s="15"/>
      <c r="OVV62" s="15"/>
      <c r="OVW62" s="15"/>
      <c r="OVX62" s="15"/>
      <c r="OVY62" s="15"/>
      <c r="OVZ62" s="15"/>
      <c r="OWA62" s="15"/>
      <c r="OWB62" s="15"/>
      <c r="OWC62" s="15"/>
      <c r="OWD62" s="15"/>
      <c r="OWE62" s="15"/>
      <c r="OWF62" s="15"/>
      <c r="OWG62" s="15"/>
      <c r="OWH62" s="15"/>
      <c r="OWI62" s="15"/>
      <c r="OWJ62" s="15"/>
      <c r="OWK62" s="15"/>
      <c r="OWL62" s="15"/>
      <c r="OWM62" s="15"/>
      <c r="OWN62" s="15"/>
      <c r="OWO62" s="15"/>
      <c r="OWP62" s="15"/>
      <c r="OWQ62" s="15"/>
      <c r="OWR62" s="15"/>
      <c r="OWS62" s="15"/>
      <c r="OWT62" s="15"/>
      <c r="OWU62" s="15"/>
      <c r="OWV62" s="15"/>
      <c r="OWW62" s="15"/>
      <c r="OWX62" s="15"/>
      <c r="OWY62" s="15"/>
      <c r="OWZ62" s="15"/>
      <c r="OXA62" s="15"/>
      <c r="OXB62" s="15"/>
      <c r="OXC62" s="15"/>
      <c r="OXD62" s="15"/>
      <c r="OXE62" s="15"/>
      <c r="OXF62" s="15"/>
      <c r="OXG62" s="15"/>
      <c r="OXH62" s="15"/>
      <c r="OXI62" s="15"/>
      <c r="OXJ62" s="15"/>
      <c r="OXK62" s="15"/>
      <c r="OXL62" s="15"/>
      <c r="OXM62" s="15"/>
      <c r="OXN62" s="15"/>
      <c r="OXO62" s="15"/>
      <c r="OXP62" s="15"/>
      <c r="OXQ62" s="15"/>
      <c r="OXR62" s="15"/>
      <c r="OXS62" s="15"/>
      <c r="OXT62" s="15"/>
      <c r="OXU62" s="15"/>
      <c r="OXV62" s="15"/>
      <c r="OXW62" s="15"/>
      <c r="OXX62" s="15"/>
      <c r="OXY62" s="15"/>
      <c r="OXZ62" s="15"/>
      <c r="OYA62" s="15"/>
      <c r="OYB62" s="15"/>
      <c r="OYC62" s="15"/>
      <c r="OYD62" s="15"/>
      <c r="OYE62" s="15"/>
      <c r="OYF62" s="15"/>
      <c r="OYG62" s="15"/>
      <c r="OYH62" s="15"/>
      <c r="OYI62" s="15"/>
      <c r="OYJ62" s="15"/>
      <c r="OYK62" s="15"/>
      <c r="OYL62" s="15"/>
      <c r="OYM62" s="15"/>
      <c r="OYN62" s="15"/>
      <c r="OYO62" s="15"/>
      <c r="OYP62" s="15"/>
      <c r="OYQ62" s="15"/>
      <c r="OYR62" s="15"/>
      <c r="OYS62" s="15"/>
      <c r="OYT62" s="15"/>
      <c r="OYU62" s="15"/>
      <c r="OYV62" s="15"/>
      <c r="OYW62" s="15"/>
      <c r="OYX62" s="15"/>
      <c r="OYY62" s="15"/>
      <c r="OYZ62" s="15"/>
      <c r="OZA62" s="15"/>
      <c r="OZB62" s="15"/>
      <c r="OZC62" s="15"/>
      <c r="OZD62" s="15"/>
      <c r="OZE62" s="15"/>
      <c r="OZF62" s="15"/>
      <c r="OZG62" s="15"/>
      <c r="OZH62" s="15"/>
      <c r="OZI62" s="15"/>
      <c r="OZJ62" s="15"/>
      <c r="OZK62" s="15"/>
      <c r="OZL62" s="15"/>
      <c r="OZM62" s="15"/>
      <c r="OZN62" s="15"/>
      <c r="OZO62" s="15"/>
      <c r="OZP62" s="15"/>
      <c r="OZQ62" s="15"/>
      <c r="OZR62" s="15"/>
      <c r="OZS62" s="15"/>
      <c r="OZT62" s="15"/>
      <c r="OZU62" s="15"/>
      <c r="OZV62" s="15"/>
      <c r="OZW62" s="15"/>
      <c r="OZX62" s="15"/>
      <c r="OZY62" s="15"/>
      <c r="OZZ62" s="15"/>
      <c r="PAA62" s="15"/>
      <c r="PAB62" s="15"/>
      <c r="PAC62" s="15"/>
      <c r="PAD62" s="15"/>
      <c r="PAE62" s="15"/>
      <c r="PAF62" s="15"/>
      <c r="PAG62" s="15"/>
      <c r="PAH62" s="15"/>
      <c r="PAI62" s="15"/>
      <c r="PAJ62" s="15"/>
      <c r="PAK62" s="15"/>
      <c r="PAL62" s="15"/>
      <c r="PAM62" s="15"/>
      <c r="PAN62" s="15"/>
      <c r="PAO62" s="15"/>
      <c r="PAP62" s="15"/>
      <c r="PAQ62" s="15"/>
      <c r="PAR62" s="15"/>
      <c r="PAS62" s="15"/>
      <c r="PAT62" s="15"/>
      <c r="PAU62" s="15"/>
      <c r="PAV62" s="15"/>
      <c r="PAW62" s="15"/>
      <c r="PAX62" s="15"/>
      <c r="PAY62" s="15"/>
      <c r="PAZ62" s="15"/>
      <c r="PBA62" s="15"/>
      <c r="PBB62" s="15"/>
      <c r="PBC62" s="15"/>
      <c r="PBD62" s="15"/>
      <c r="PBE62" s="15"/>
      <c r="PBF62" s="15"/>
      <c r="PBG62" s="15"/>
      <c r="PBH62" s="15"/>
      <c r="PBI62" s="15"/>
      <c r="PBJ62" s="15"/>
      <c r="PBK62" s="15"/>
      <c r="PBL62" s="15"/>
      <c r="PBM62" s="15"/>
      <c r="PBN62" s="15"/>
      <c r="PBO62" s="15"/>
      <c r="PBP62" s="15"/>
      <c r="PBQ62" s="15"/>
      <c r="PBR62" s="15"/>
      <c r="PBS62" s="15"/>
      <c r="PBT62" s="15"/>
      <c r="PBU62" s="15"/>
      <c r="PBV62" s="15"/>
      <c r="PBW62" s="15"/>
      <c r="PBX62" s="15"/>
      <c r="PBY62" s="15"/>
      <c r="PBZ62" s="15"/>
      <c r="PCA62" s="15"/>
      <c r="PCB62" s="15"/>
      <c r="PCC62" s="15"/>
      <c r="PCD62" s="15"/>
      <c r="PCE62" s="15"/>
      <c r="PCF62" s="15"/>
      <c r="PCG62" s="15"/>
      <c r="PCH62" s="15"/>
      <c r="PCI62" s="15"/>
      <c r="PCJ62" s="15"/>
      <c r="PCK62" s="15"/>
      <c r="PCL62" s="15"/>
      <c r="PCM62" s="15"/>
      <c r="PCN62" s="15"/>
      <c r="PCO62" s="15"/>
      <c r="PCP62" s="15"/>
      <c r="PCQ62" s="15"/>
      <c r="PCR62" s="15"/>
      <c r="PCS62" s="15"/>
      <c r="PCT62" s="15"/>
      <c r="PCU62" s="15"/>
      <c r="PCV62" s="15"/>
      <c r="PCW62" s="15"/>
      <c r="PCX62" s="15"/>
      <c r="PCY62" s="15"/>
      <c r="PCZ62" s="15"/>
      <c r="PDA62" s="15"/>
      <c r="PDB62" s="15"/>
      <c r="PDC62" s="15"/>
      <c r="PDD62" s="15"/>
      <c r="PDE62" s="15"/>
      <c r="PDF62" s="15"/>
      <c r="PDG62" s="15"/>
      <c r="PDH62" s="15"/>
      <c r="PDI62" s="15"/>
      <c r="PDJ62" s="15"/>
      <c r="PDK62" s="15"/>
      <c r="PDL62" s="15"/>
      <c r="PDM62" s="15"/>
      <c r="PDN62" s="15"/>
      <c r="PDO62" s="15"/>
      <c r="PDP62" s="15"/>
      <c r="PDQ62" s="15"/>
      <c r="PDR62" s="15"/>
      <c r="PDS62" s="15"/>
      <c r="PDT62" s="15"/>
      <c r="PDU62" s="15"/>
      <c r="PDV62" s="15"/>
      <c r="PDW62" s="15"/>
      <c r="PDX62" s="15"/>
      <c r="PDY62" s="15"/>
      <c r="PDZ62" s="15"/>
      <c r="PEA62" s="15"/>
      <c r="PEB62" s="15"/>
      <c r="PEC62" s="15"/>
      <c r="PED62" s="15"/>
      <c r="PEE62" s="15"/>
      <c r="PEF62" s="15"/>
      <c r="PEG62" s="15"/>
      <c r="PEH62" s="15"/>
      <c r="PEI62" s="15"/>
      <c r="PEJ62" s="15"/>
      <c r="PEK62" s="15"/>
      <c r="PEL62" s="15"/>
      <c r="PEM62" s="15"/>
      <c r="PEN62" s="15"/>
      <c r="PEO62" s="15"/>
      <c r="PEP62" s="15"/>
      <c r="PEQ62" s="15"/>
      <c r="PER62" s="15"/>
      <c r="PES62" s="15"/>
      <c r="PET62" s="15"/>
      <c r="PEU62" s="15"/>
      <c r="PEV62" s="15"/>
      <c r="PEW62" s="15"/>
      <c r="PEX62" s="15"/>
      <c r="PEY62" s="15"/>
      <c r="PEZ62" s="15"/>
      <c r="PFA62" s="15"/>
      <c r="PFB62" s="15"/>
      <c r="PFC62" s="15"/>
      <c r="PFD62" s="15"/>
      <c r="PFE62" s="15"/>
      <c r="PFF62" s="15"/>
      <c r="PFG62" s="15"/>
      <c r="PFH62" s="15"/>
      <c r="PFI62" s="15"/>
      <c r="PFJ62" s="15"/>
      <c r="PFK62" s="15"/>
      <c r="PFL62" s="15"/>
      <c r="PFM62" s="15"/>
      <c r="PFN62" s="15"/>
      <c r="PFO62" s="15"/>
      <c r="PFP62" s="15"/>
      <c r="PFQ62" s="15"/>
      <c r="PFR62" s="15"/>
      <c r="PFS62" s="15"/>
      <c r="PFT62" s="15"/>
      <c r="PFU62" s="15"/>
      <c r="PFV62" s="15"/>
      <c r="PFW62" s="15"/>
      <c r="PFX62" s="15"/>
      <c r="PFY62" s="15"/>
      <c r="PFZ62" s="15"/>
      <c r="PGA62" s="15"/>
      <c r="PGB62" s="15"/>
      <c r="PGC62" s="15"/>
      <c r="PGD62" s="15"/>
      <c r="PGE62" s="15"/>
      <c r="PGF62" s="15"/>
      <c r="PGG62" s="15"/>
      <c r="PGH62" s="15"/>
      <c r="PGI62" s="15"/>
      <c r="PGJ62" s="15"/>
      <c r="PGK62" s="15"/>
      <c r="PGL62" s="15"/>
      <c r="PGM62" s="15"/>
      <c r="PGN62" s="15"/>
      <c r="PGO62" s="15"/>
      <c r="PGP62" s="15"/>
      <c r="PGQ62" s="15"/>
      <c r="PGR62" s="15"/>
      <c r="PGS62" s="15"/>
      <c r="PGT62" s="15"/>
      <c r="PGU62" s="15"/>
      <c r="PGV62" s="15"/>
      <c r="PGW62" s="15"/>
      <c r="PGX62" s="15"/>
      <c r="PGY62" s="15"/>
      <c r="PGZ62" s="15"/>
      <c r="PHA62" s="15"/>
      <c r="PHB62" s="15"/>
      <c r="PHC62" s="15"/>
      <c r="PHD62" s="15"/>
      <c r="PHE62" s="15"/>
      <c r="PHF62" s="15"/>
      <c r="PHG62" s="15"/>
      <c r="PHH62" s="15"/>
      <c r="PHI62" s="15"/>
      <c r="PHJ62" s="15"/>
      <c r="PHK62" s="15"/>
      <c r="PHL62" s="15"/>
      <c r="PHM62" s="15"/>
      <c r="PHN62" s="15"/>
      <c r="PHO62" s="15"/>
      <c r="PHP62" s="15"/>
      <c r="PHQ62" s="15"/>
      <c r="PHR62" s="15"/>
      <c r="PHS62" s="15"/>
      <c r="PHT62" s="15"/>
      <c r="PHU62" s="15"/>
      <c r="PHV62" s="15"/>
      <c r="PHW62" s="15"/>
      <c r="PHX62" s="15"/>
      <c r="PHY62" s="15"/>
      <c r="PHZ62" s="15"/>
      <c r="PIA62" s="15"/>
      <c r="PIB62" s="15"/>
      <c r="PIC62" s="15"/>
      <c r="PID62" s="15"/>
      <c r="PIE62" s="15"/>
      <c r="PIF62" s="15"/>
      <c r="PIG62" s="15"/>
      <c r="PIH62" s="15"/>
      <c r="PII62" s="15"/>
      <c r="PIJ62" s="15"/>
      <c r="PIK62" s="15"/>
      <c r="PIL62" s="15"/>
      <c r="PIM62" s="15"/>
      <c r="PIN62" s="15"/>
      <c r="PIO62" s="15"/>
      <c r="PIP62" s="15"/>
      <c r="PIQ62" s="15"/>
      <c r="PIR62" s="15"/>
      <c r="PIS62" s="15"/>
      <c r="PIT62" s="15"/>
      <c r="PIU62" s="15"/>
      <c r="PIV62" s="15"/>
      <c r="PIW62" s="15"/>
      <c r="PIX62" s="15"/>
      <c r="PIY62" s="15"/>
      <c r="PIZ62" s="15"/>
      <c r="PJA62" s="15"/>
      <c r="PJB62" s="15"/>
      <c r="PJC62" s="15"/>
      <c r="PJD62" s="15"/>
      <c r="PJE62" s="15"/>
      <c r="PJF62" s="15"/>
      <c r="PJG62" s="15"/>
      <c r="PJH62" s="15"/>
      <c r="PJI62" s="15"/>
      <c r="PJJ62" s="15"/>
      <c r="PJK62" s="15"/>
      <c r="PJL62" s="15"/>
      <c r="PJM62" s="15"/>
      <c r="PJN62" s="15"/>
      <c r="PJO62" s="15"/>
      <c r="PJP62" s="15"/>
      <c r="PJQ62" s="15"/>
      <c r="PJR62" s="15"/>
      <c r="PJS62" s="15"/>
      <c r="PJT62" s="15"/>
      <c r="PJU62" s="15"/>
      <c r="PJV62" s="15"/>
      <c r="PJW62" s="15"/>
      <c r="PJX62" s="15"/>
      <c r="PJY62" s="15"/>
      <c r="PJZ62" s="15"/>
      <c r="PKA62" s="15"/>
      <c r="PKB62" s="15"/>
      <c r="PKC62" s="15"/>
      <c r="PKD62" s="15"/>
      <c r="PKE62" s="15"/>
      <c r="PKF62" s="15"/>
      <c r="PKG62" s="15"/>
      <c r="PKH62" s="15"/>
      <c r="PKI62" s="15"/>
      <c r="PKJ62" s="15"/>
      <c r="PKK62" s="15"/>
      <c r="PKL62" s="15"/>
      <c r="PKM62" s="15"/>
      <c r="PKN62" s="15"/>
      <c r="PKO62" s="15"/>
      <c r="PKP62" s="15"/>
      <c r="PKQ62" s="15"/>
      <c r="PKR62" s="15"/>
      <c r="PKS62" s="15"/>
      <c r="PKT62" s="15"/>
      <c r="PKU62" s="15"/>
      <c r="PKV62" s="15"/>
      <c r="PKW62" s="15"/>
      <c r="PKX62" s="15"/>
      <c r="PKY62" s="15"/>
      <c r="PKZ62" s="15"/>
      <c r="PLA62" s="15"/>
      <c r="PLB62" s="15"/>
      <c r="PLC62" s="15"/>
      <c r="PLD62" s="15"/>
      <c r="PLE62" s="15"/>
      <c r="PLF62" s="15"/>
      <c r="PLG62" s="15"/>
      <c r="PLH62" s="15"/>
      <c r="PLI62" s="15"/>
      <c r="PLJ62" s="15"/>
      <c r="PLK62" s="15"/>
      <c r="PLL62" s="15"/>
      <c r="PLM62" s="15"/>
      <c r="PLN62" s="15"/>
      <c r="PLO62" s="15"/>
      <c r="PLP62" s="15"/>
      <c r="PLQ62" s="15"/>
      <c r="PLR62" s="15"/>
      <c r="PLS62" s="15"/>
      <c r="PLT62" s="15"/>
      <c r="PLU62" s="15"/>
      <c r="PLV62" s="15"/>
      <c r="PLW62" s="15"/>
      <c r="PLX62" s="15"/>
      <c r="PLY62" s="15"/>
      <c r="PLZ62" s="15"/>
      <c r="PMA62" s="15"/>
      <c r="PMB62" s="15"/>
      <c r="PMC62" s="15"/>
      <c r="PMD62" s="15"/>
      <c r="PME62" s="15"/>
      <c r="PMF62" s="15"/>
      <c r="PMG62" s="15"/>
      <c r="PMH62" s="15"/>
      <c r="PMI62" s="15"/>
      <c r="PMJ62" s="15"/>
      <c r="PMK62" s="15"/>
      <c r="PML62" s="15"/>
      <c r="PMM62" s="15"/>
      <c r="PMN62" s="15"/>
      <c r="PMO62" s="15"/>
      <c r="PMP62" s="15"/>
      <c r="PMQ62" s="15"/>
      <c r="PMR62" s="15"/>
      <c r="PMS62" s="15"/>
      <c r="PMT62" s="15"/>
      <c r="PMU62" s="15"/>
      <c r="PMV62" s="15"/>
      <c r="PMW62" s="15"/>
      <c r="PMX62" s="15"/>
      <c r="PMY62" s="15"/>
      <c r="PMZ62" s="15"/>
      <c r="PNA62" s="15"/>
      <c r="PNB62" s="15"/>
      <c r="PNC62" s="15"/>
      <c r="PND62" s="15"/>
      <c r="PNE62" s="15"/>
      <c r="PNF62" s="15"/>
      <c r="PNG62" s="15"/>
      <c r="PNH62" s="15"/>
      <c r="PNI62" s="15"/>
      <c r="PNJ62" s="15"/>
      <c r="PNK62" s="15"/>
      <c r="PNL62" s="15"/>
      <c r="PNM62" s="15"/>
      <c r="PNN62" s="15"/>
      <c r="PNO62" s="15"/>
      <c r="PNP62" s="15"/>
      <c r="PNQ62" s="15"/>
      <c r="PNR62" s="15"/>
      <c r="PNS62" s="15"/>
      <c r="PNT62" s="15"/>
      <c r="PNU62" s="15"/>
      <c r="PNV62" s="15"/>
      <c r="PNW62" s="15"/>
      <c r="PNX62" s="15"/>
      <c r="PNY62" s="15"/>
      <c r="PNZ62" s="15"/>
      <c r="POA62" s="15"/>
      <c r="POB62" s="15"/>
      <c r="POC62" s="15"/>
      <c r="POD62" s="15"/>
      <c r="POE62" s="15"/>
      <c r="POF62" s="15"/>
      <c r="POG62" s="15"/>
      <c r="POH62" s="15"/>
      <c r="POI62" s="15"/>
      <c r="POJ62" s="15"/>
      <c r="POK62" s="15"/>
      <c r="POL62" s="15"/>
      <c r="POM62" s="15"/>
      <c r="PON62" s="15"/>
      <c r="POO62" s="15"/>
      <c r="POP62" s="15"/>
      <c r="POQ62" s="15"/>
      <c r="POR62" s="15"/>
      <c r="POS62" s="15"/>
      <c r="POT62" s="15"/>
      <c r="POU62" s="15"/>
      <c r="POV62" s="15"/>
      <c r="POW62" s="15"/>
      <c r="POX62" s="15"/>
      <c r="POY62" s="15"/>
      <c r="POZ62" s="15"/>
      <c r="PPA62" s="15"/>
      <c r="PPB62" s="15"/>
      <c r="PPC62" s="15"/>
      <c r="PPD62" s="15"/>
      <c r="PPE62" s="15"/>
      <c r="PPF62" s="15"/>
      <c r="PPG62" s="15"/>
      <c r="PPH62" s="15"/>
      <c r="PPI62" s="15"/>
      <c r="PPJ62" s="15"/>
      <c r="PPK62" s="15"/>
      <c r="PPL62" s="15"/>
      <c r="PPM62" s="15"/>
      <c r="PPN62" s="15"/>
      <c r="PPO62" s="15"/>
      <c r="PPP62" s="15"/>
      <c r="PPQ62" s="15"/>
      <c r="PPR62" s="15"/>
      <c r="PPS62" s="15"/>
      <c r="PPT62" s="15"/>
      <c r="PPU62" s="15"/>
      <c r="PPV62" s="15"/>
      <c r="PPW62" s="15"/>
      <c r="PPX62" s="15"/>
      <c r="PPY62" s="15"/>
      <c r="PPZ62" s="15"/>
      <c r="PQA62" s="15"/>
      <c r="PQB62" s="15"/>
      <c r="PQC62" s="15"/>
      <c r="PQD62" s="15"/>
      <c r="PQE62" s="15"/>
      <c r="PQF62" s="15"/>
      <c r="PQG62" s="15"/>
      <c r="PQH62" s="15"/>
      <c r="PQI62" s="15"/>
      <c r="PQJ62" s="15"/>
      <c r="PQK62" s="15"/>
      <c r="PQL62" s="15"/>
      <c r="PQM62" s="15"/>
      <c r="PQN62" s="15"/>
      <c r="PQO62" s="15"/>
      <c r="PQP62" s="15"/>
      <c r="PQQ62" s="15"/>
      <c r="PQR62" s="15"/>
      <c r="PQS62" s="15"/>
      <c r="PQT62" s="15"/>
      <c r="PQU62" s="15"/>
      <c r="PQV62" s="15"/>
      <c r="PQW62" s="15"/>
      <c r="PQX62" s="15"/>
      <c r="PQY62" s="15"/>
      <c r="PQZ62" s="15"/>
      <c r="PRA62" s="15"/>
      <c r="PRB62" s="15"/>
      <c r="PRC62" s="15"/>
      <c r="PRD62" s="15"/>
      <c r="PRE62" s="15"/>
      <c r="PRF62" s="15"/>
      <c r="PRG62" s="15"/>
      <c r="PRH62" s="15"/>
      <c r="PRI62" s="15"/>
      <c r="PRJ62" s="15"/>
      <c r="PRK62" s="15"/>
      <c r="PRL62" s="15"/>
      <c r="PRM62" s="15"/>
      <c r="PRN62" s="15"/>
      <c r="PRO62" s="15"/>
      <c r="PRP62" s="15"/>
      <c r="PRQ62" s="15"/>
      <c r="PRR62" s="15"/>
      <c r="PRS62" s="15"/>
      <c r="PRT62" s="15"/>
      <c r="PRU62" s="15"/>
      <c r="PRV62" s="15"/>
      <c r="PRW62" s="15"/>
      <c r="PRX62" s="15"/>
      <c r="PRY62" s="15"/>
      <c r="PRZ62" s="15"/>
      <c r="PSA62" s="15"/>
      <c r="PSB62" s="15"/>
      <c r="PSC62" s="15"/>
      <c r="PSD62" s="15"/>
      <c r="PSE62" s="15"/>
      <c r="PSF62" s="15"/>
      <c r="PSG62" s="15"/>
      <c r="PSH62" s="15"/>
      <c r="PSI62" s="15"/>
      <c r="PSJ62" s="15"/>
      <c r="PSK62" s="15"/>
      <c r="PSL62" s="15"/>
      <c r="PSM62" s="15"/>
      <c r="PSN62" s="15"/>
      <c r="PSO62" s="15"/>
      <c r="PSP62" s="15"/>
      <c r="PSQ62" s="15"/>
      <c r="PSR62" s="15"/>
      <c r="PSS62" s="15"/>
      <c r="PST62" s="15"/>
      <c r="PSU62" s="15"/>
      <c r="PSV62" s="15"/>
      <c r="PSW62" s="15"/>
      <c r="PSX62" s="15"/>
      <c r="PSY62" s="15"/>
      <c r="PSZ62" s="15"/>
      <c r="PTA62" s="15"/>
      <c r="PTB62" s="15"/>
      <c r="PTC62" s="15"/>
      <c r="PTD62" s="15"/>
      <c r="PTE62" s="15"/>
      <c r="PTF62" s="15"/>
      <c r="PTG62" s="15"/>
      <c r="PTH62" s="15"/>
      <c r="PTI62" s="15"/>
      <c r="PTJ62" s="15"/>
      <c r="PTK62" s="15"/>
      <c r="PTL62" s="15"/>
      <c r="PTM62" s="15"/>
      <c r="PTN62" s="15"/>
      <c r="PTO62" s="15"/>
      <c r="PTP62" s="15"/>
      <c r="PTQ62" s="15"/>
      <c r="PTR62" s="15"/>
      <c r="PTS62" s="15"/>
      <c r="PTT62" s="15"/>
      <c r="PTU62" s="15"/>
      <c r="PTV62" s="15"/>
      <c r="PTW62" s="15"/>
      <c r="PTX62" s="15"/>
      <c r="PTY62" s="15"/>
      <c r="PTZ62" s="15"/>
      <c r="PUA62" s="15"/>
      <c r="PUB62" s="15"/>
      <c r="PUC62" s="15"/>
      <c r="PUD62" s="15"/>
      <c r="PUE62" s="15"/>
      <c r="PUF62" s="15"/>
      <c r="PUG62" s="15"/>
      <c r="PUH62" s="15"/>
      <c r="PUI62" s="15"/>
      <c r="PUJ62" s="15"/>
      <c r="PUK62" s="15"/>
      <c r="PUL62" s="15"/>
      <c r="PUM62" s="15"/>
      <c r="PUN62" s="15"/>
      <c r="PUO62" s="15"/>
      <c r="PUP62" s="15"/>
      <c r="PUQ62" s="15"/>
      <c r="PUR62" s="15"/>
      <c r="PUS62" s="15"/>
      <c r="PUT62" s="15"/>
      <c r="PUU62" s="15"/>
      <c r="PUV62" s="15"/>
      <c r="PUW62" s="15"/>
      <c r="PUX62" s="15"/>
      <c r="PUY62" s="15"/>
      <c r="PUZ62" s="15"/>
      <c r="PVA62" s="15"/>
      <c r="PVB62" s="15"/>
      <c r="PVC62" s="15"/>
      <c r="PVD62" s="15"/>
      <c r="PVE62" s="15"/>
      <c r="PVF62" s="15"/>
      <c r="PVG62" s="15"/>
      <c r="PVH62" s="15"/>
      <c r="PVI62" s="15"/>
      <c r="PVJ62" s="15"/>
      <c r="PVK62" s="15"/>
      <c r="PVL62" s="15"/>
      <c r="PVM62" s="15"/>
      <c r="PVN62" s="15"/>
      <c r="PVO62" s="15"/>
      <c r="PVP62" s="15"/>
      <c r="PVQ62" s="15"/>
      <c r="PVR62" s="15"/>
      <c r="PVS62" s="15"/>
      <c r="PVT62" s="15"/>
      <c r="PVU62" s="15"/>
      <c r="PVV62" s="15"/>
      <c r="PVW62" s="15"/>
      <c r="PVX62" s="15"/>
      <c r="PVY62" s="15"/>
      <c r="PVZ62" s="15"/>
      <c r="PWA62" s="15"/>
      <c r="PWB62" s="15"/>
      <c r="PWC62" s="15"/>
      <c r="PWD62" s="15"/>
      <c r="PWE62" s="15"/>
      <c r="PWF62" s="15"/>
      <c r="PWG62" s="15"/>
      <c r="PWH62" s="15"/>
      <c r="PWI62" s="15"/>
      <c r="PWJ62" s="15"/>
      <c r="PWK62" s="15"/>
      <c r="PWL62" s="15"/>
      <c r="PWM62" s="15"/>
      <c r="PWN62" s="15"/>
      <c r="PWO62" s="15"/>
      <c r="PWP62" s="15"/>
      <c r="PWQ62" s="15"/>
      <c r="PWR62" s="15"/>
      <c r="PWS62" s="15"/>
      <c r="PWT62" s="15"/>
      <c r="PWU62" s="15"/>
      <c r="PWV62" s="15"/>
      <c r="PWW62" s="15"/>
      <c r="PWX62" s="15"/>
      <c r="PWY62" s="15"/>
      <c r="PWZ62" s="15"/>
      <c r="PXA62" s="15"/>
      <c r="PXB62" s="15"/>
      <c r="PXC62" s="15"/>
      <c r="PXD62" s="15"/>
      <c r="PXE62" s="15"/>
      <c r="PXF62" s="15"/>
      <c r="PXG62" s="15"/>
      <c r="PXH62" s="15"/>
      <c r="PXI62" s="15"/>
      <c r="PXJ62" s="15"/>
      <c r="PXK62" s="15"/>
      <c r="PXL62" s="15"/>
      <c r="PXM62" s="15"/>
      <c r="PXN62" s="15"/>
      <c r="PXO62" s="15"/>
      <c r="PXP62" s="15"/>
      <c r="PXQ62" s="15"/>
      <c r="PXR62" s="15"/>
      <c r="PXS62" s="15"/>
      <c r="PXT62" s="15"/>
      <c r="PXU62" s="15"/>
      <c r="PXV62" s="15"/>
      <c r="PXW62" s="15"/>
      <c r="PXX62" s="15"/>
      <c r="PXY62" s="15"/>
      <c r="PXZ62" s="15"/>
      <c r="PYA62" s="15"/>
      <c r="PYB62" s="15"/>
      <c r="PYC62" s="15"/>
      <c r="PYD62" s="15"/>
      <c r="PYE62" s="15"/>
      <c r="PYF62" s="15"/>
      <c r="PYG62" s="15"/>
      <c r="PYH62" s="15"/>
      <c r="PYI62" s="15"/>
      <c r="PYJ62" s="15"/>
      <c r="PYK62" s="15"/>
      <c r="PYL62" s="15"/>
      <c r="PYM62" s="15"/>
      <c r="PYN62" s="15"/>
      <c r="PYO62" s="15"/>
      <c r="PYP62" s="15"/>
      <c r="PYQ62" s="15"/>
      <c r="PYR62" s="15"/>
      <c r="PYS62" s="15"/>
      <c r="PYT62" s="15"/>
      <c r="PYU62" s="15"/>
      <c r="PYV62" s="15"/>
      <c r="PYW62" s="15"/>
      <c r="PYX62" s="15"/>
      <c r="PYY62" s="15"/>
      <c r="PYZ62" s="15"/>
      <c r="PZA62" s="15"/>
      <c r="PZB62" s="15"/>
      <c r="PZC62" s="15"/>
      <c r="PZD62" s="15"/>
      <c r="PZE62" s="15"/>
      <c r="PZF62" s="15"/>
      <c r="PZG62" s="15"/>
      <c r="PZH62" s="15"/>
      <c r="PZI62" s="15"/>
      <c r="PZJ62" s="15"/>
      <c r="PZK62" s="15"/>
      <c r="PZL62" s="15"/>
      <c r="PZM62" s="15"/>
      <c r="PZN62" s="15"/>
      <c r="PZO62" s="15"/>
      <c r="PZP62" s="15"/>
      <c r="PZQ62" s="15"/>
      <c r="PZR62" s="15"/>
      <c r="PZS62" s="15"/>
      <c r="PZT62" s="15"/>
      <c r="PZU62" s="15"/>
      <c r="PZV62" s="15"/>
      <c r="PZW62" s="15"/>
      <c r="PZX62" s="15"/>
      <c r="PZY62" s="15"/>
      <c r="PZZ62" s="15"/>
      <c r="QAA62" s="15"/>
      <c r="QAB62" s="15"/>
      <c r="QAC62" s="15"/>
      <c r="QAD62" s="15"/>
      <c r="QAE62" s="15"/>
      <c r="QAF62" s="15"/>
      <c r="QAG62" s="15"/>
      <c r="QAH62" s="15"/>
      <c r="QAI62" s="15"/>
      <c r="QAJ62" s="15"/>
      <c r="QAK62" s="15"/>
      <c r="QAL62" s="15"/>
      <c r="QAM62" s="15"/>
      <c r="QAN62" s="15"/>
      <c r="QAO62" s="15"/>
      <c r="QAP62" s="15"/>
      <c r="QAQ62" s="15"/>
      <c r="QAR62" s="15"/>
      <c r="QAS62" s="15"/>
      <c r="QAT62" s="15"/>
      <c r="QAU62" s="15"/>
      <c r="QAV62" s="15"/>
      <c r="QAW62" s="15"/>
      <c r="QAX62" s="15"/>
      <c r="QAY62" s="15"/>
      <c r="QAZ62" s="15"/>
      <c r="QBA62" s="15"/>
      <c r="QBB62" s="15"/>
      <c r="QBC62" s="15"/>
      <c r="QBD62" s="15"/>
      <c r="QBE62" s="15"/>
      <c r="QBF62" s="15"/>
      <c r="QBG62" s="15"/>
      <c r="QBH62" s="15"/>
      <c r="QBI62" s="15"/>
      <c r="QBJ62" s="15"/>
      <c r="QBK62" s="15"/>
      <c r="QBL62" s="15"/>
      <c r="QBM62" s="15"/>
      <c r="QBN62" s="15"/>
      <c r="QBO62" s="15"/>
      <c r="QBP62" s="15"/>
      <c r="QBQ62" s="15"/>
      <c r="QBR62" s="15"/>
      <c r="QBS62" s="15"/>
      <c r="QBT62" s="15"/>
      <c r="QBU62" s="15"/>
      <c r="QBV62" s="15"/>
      <c r="QBW62" s="15"/>
      <c r="QBX62" s="15"/>
      <c r="QBY62" s="15"/>
      <c r="QBZ62" s="15"/>
      <c r="QCA62" s="15"/>
      <c r="QCB62" s="15"/>
      <c r="QCC62" s="15"/>
      <c r="QCD62" s="15"/>
      <c r="QCE62" s="15"/>
      <c r="QCF62" s="15"/>
      <c r="QCG62" s="15"/>
      <c r="QCH62" s="15"/>
      <c r="QCI62" s="15"/>
      <c r="QCJ62" s="15"/>
      <c r="QCK62" s="15"/>
      <c r="QCL62" s="15"/>
      <c r="QCM62" s="15"/>
      <c r="QCN62" s="15"/>
      <c r="QCO62" s="15"/>
      <c r="QCP62" s="15"/>
      <c r="QCQ62" s="15"/>
      <c r="QCR62" s="15"/>
      <c r="QCS62" s="15"/>
      <c r="QCT62" s="15"/>
      <c r="QCU62" s="15"/>
      <c r="QCV62" s="15"/>
      <c r="QCW62" s="15"/>
      <c r="QCX62" s="15"/>
      <c r="QCY62" s="15"/>
      <c r="QCZ62" s="15"/>
      <c r="QDA62" s="15"/>
      <c r="QDB62" s="15"/>
      <c r="QDC62" s="15"/>
      <c r="QDD62" s="15"/>
      <c r="QDE62" s="15"/>
      <c r="QDF62" s="15"/>
      <c r="QDG62" s="15"/>
      <c r="QDH62" s="15"/>
      <c r="QDI62" s="15"/>
      <c r="QDJ62" s="15"/>
      <c r="QDK62" s="15"/>
      <c r="QDL62" s="15"/>
      <c r="QDM62" s="15"/>
      <c r="QDN62" s="15"/>
      <c r="QDO62" s="15"/>
      <c r="QDP62" s="15"/>
      <c r="QDQ62" s="15"/>
      <c r="QDR62" s="15"/>
      <c r="QDS62" s="15"/>
      <c r="QDT62" s="15"/>
      <c r="QDU62" s="15"/>
      <c r="QDV62" s="15"/>
      <c r="QDW62" s="15"/>
      <c r="QDX62" s="15"/>
      <c r="QDY62" s="15"/>
      <c r="QDZ62" s="15"/>
      <c r="QEA62" s="15"/>
      <c r="QEB62" s="15"/>
      <c r="QEC62" s="15"/>
      <c r="QED62" s="15"/>
      <c r="QEE62" s="15"/>
      <c r="QEF62" s="15"/>
      <c r="QEG62" s="15"/>
      <c r="QEH62" s="15"/>
      <c r="QEI62" s="15"/>
      <c r="QEJ62" s="15"/>
      <c r="QEK62" s="15"/>
      <c r="QEL62" s="15"/>
      <c r="QEM62" s="15"/>
      <c r="QEN62" s="15"/>
      <c r="QEO62" s="15"/>
      <c r="QEP62" s="15"/>
      <c r="QEQ62" s="15"/>
      <c r="QER62" s="15"/>
      <c r="QES62" s="15"/>
      <c r="QET62" s="15"/>
      <c r="QEU62" s="15"/>
      <c r="QEV62" s="15"/>
      <c r="QEW62" s="15"/>
      <c r="QEX62" s="15"/>
      <c r="QEY62" s="15"/>
      <c r="QEZ62" s="15"/>
      <c r="QFA62" s="15"/>
      <c r="QFB62" s="15"/>
      <c r="QFC62" s="15"/>
      <c r="QFD62" s="15"/>
      <c r="QFE62" s="15"/>
      <c r="QFF62" s="15"/>
      <c r="QFG62" s="15"/>
      <c r="QFH62" s="15"/>
      <c r="QFI62" s="15"/>
      <c r="QFJ62" s="15"/>
      <c r="QFK62" s="15"/>
      <c r="QFL62" s="15"/>
      <c r="QFM62" s="15"/>
      <c r="QFN62" s="15"/>
      <c r="QFO62" s="15"/>
      <c r="QFP62" s="15"/>
      <c r="QFQ62" s="15"/>
      <c r="QFR62" s="15"/>
      <c r="QFS62" s="15"/>
      <c r="QFT62" s="15"/>
      <c r="QFU62" s="15"/>
      <c r="QFV62" s="15"/>
      <c r="QFW62" s="15"/>
      <c r="QFX62" s="15"/>
      <c r="QFY62" s="15"/>
      <c r="QFZ62" s="15"/>
      <c r="QGA62" s="15"/>
      <c r="QGB62" s="15"/>
      <c r="QGC62" s="15"/>
      <c r="QGD62" s="15"/>
      <c r="QGE62" s="15"/>
      <c r="QGF62" s="15"/>
      <c r="QGG62" s="15"/>
      <c r="QGH62" s="15"/>
      <c r="QGI62" s="15"/>
      <c r="QGJ62" s="15"/>
      <c r="QGK62" s="15"/>
      <c r="QGL62" s="15"/>
      <c r="QGM62" s="15"/>
      <c r="QGN62" s="15"/>
      <c r="QGO62" s="15"/>
      <c r="QGP62" s="15"/>
      <c r="QGQ62" s="15"/>
      <c r="QGR62" s="15"/>
      <c r="QGS62" s="15"/>
      <c r="QGT62" s="15"/>
      <c r="QGU62" s="15"/>
      <c r="QGV62" s="15"/>
      <c r="QGW62" s="15"/>
      <c r="QGX62" s="15"/>
      <c r="QGY62" s="15"/>
      <c r="QGZ62" s="15"/>
      <c r="QHA62" s="15"/>
      <c r="QHB62" s="15"/>
      <c r="QHC62" s="15"/>
      <c r="QHD62" s="15"/>
      <c r="QHE62" s="15"/>
      <c r="QHF62" s="15"/>
      <c r="QHG62" s="15"/>
      <c r="QHH62" s="15"/>
      <c r="QHI62" s="15"/>
      <c r="QHJ62" s="15"/>
      <c r="QHK62" s="15"/>
      <c r="QHL62" s="15"/>
      <c r="QHM62" s="15"/>
      <c r="QHN62" s="15"/>
      <c r="QHO62" s="15"/>
      <c r="QHP62" s="15"/>
      <c r="QHQ62" s="15"/>
      <c r="QHR62" s="15"/>
      <c r="QHS62" s="15"/>
      <c r="QHT62" s="15"/>
      <c r="QHU62" s="15"/>
      <c r="QHV62" s="15"/>
      <c r="QHW62" s="15"/>
      <c r="QHX62" s="15"/>
      <c r="QHY62" s="15"/>
      <c r="QHZ62" s="15"/>
      <c r="QIA62" s="15"/>
      <c r="QIB62" s="15"/>
      <c r="QIC62" s="15"/>
      <c r="QID62" s="15"/>
      <c r="QIE62" s="15"/>
      <c r="QIF62" s="15"/>
      <c r="QIG62" s="15"/>
      <c r="QIH62" s="15"/>
      <c r="QII62" s="15"/>
      <c r="QIJ62" s="15"/>
      <c r="QIK62" s="15"/>
      <c r="QIL62" s="15"/>
      <c r="QIM62" s="15"/>
      <c r="QIN62" s="15"/>
      <c r="QIO62" s="15"/>
      <c r="QIP62" s="15"/>
      <c r="QIQ62" s="15"/>
      <c r="QIR62" s="15"/>
      <c r="QIS62" s="15"/>
      <c r="QIT62" s="15"/>
      <c r="QIU62" s="15"/>
      <c r="QIV62" s="15"/>
      <c r="QIW62" s="15"/>
      <c r="QIX62" s="15"/>
      <c r="QIY62" s="15"/>
      <c r="QIZ62" s="15"/>
      <c r="QJA62" s="15"/>
      <c r="QJB62" s="15"/>
      <c r="QJC62" s="15"/>
      <c r="QJD62" s="15"/>
      <c r="QJE62" s="15"/>
      <c r="QJF62" s="15"/>
      <c r="QJG62" s="15"/>
      <c r="QJH62" s="15"/>
      <c r="QJI62" s="15"/>
      <c r="QJJ62" s="15"/>
      <c r="QJK62" s="15"/>
      <c r="QJL62" s="15"/>
      <c r="QJM62" s="15"/>
      <c r="QJN62" s="15"/>
      <c r="QJO62" s="15"/>
      <c r="QJP62" s="15"/>
      <c r="QJQ62" s="15"/>
      <c r="QJR62" s="15"/>
      <c r="QJS62" s="15"/>
      <c r="QJT62" s="15"/>
      <c r="QJU62" s="15"/>
      <c r="QJV62" s="15"/>
      <c r="QJW62" s="15"/>
      <c r="QJX62" s="15"/>
      <c r="QJY62" s="15"/>
      <c r="QJZ62" s="15"/>
      <c r="QKA62" s="15"/>
      <c r="QKB62" s="15"/>
      <c r="QKC62" s="15"/>
      <c r="QKD62" s="15"/>
      <c r="QKE62" s="15"/>
      <c r="QKF62" s="15"/>
      <c r="QKG62" s="15"/>
      <c r="QKH62" s="15"/>
      <c r="QKI62" s="15"/>
      <c r="QKJ62" s="15"/>
      <c r="QKK62" s="15"/>
      <c r="QKL62" s="15"/>
      <c r="QKM62" s="15"/>
      <c r="QKN62" s="15"/>
      <c r="QKO62" s="15"/>
      <c r="QKP62" s="15"/>
      <c r="QKQ62" s="15"/>
      <c r="QKR62" s="15"/>
      <c r="QKS62" s="15"/>
      <c r="QKT62" s="15"/>
      <c r="QKU62" s="15"/>
      <c r="QKV62" s="15"/>
      <c r="QKW62" s="15"/>
      <c r="QKX62" s="15"/>
      <c r="QKY62" s="15"/>
      <c r="QKZ62" s="15"/>
      <c r="QLA62" s="15"/>
      <c r="QLB62" s="15"/>
      <c r="QLC62" s="15"/>
      <c r="QLD62" s="15"/>
      <c r="QLE62" s="15"/>
      <c r="QLF62" s="15"/>
      <c r="QLG62" s="15"/>
      <c r="QLH62" s="15"/>
      <c r="QLI62" s="15"/>
      <c r="QLJ62" s="15"/>
      <c r="QLK62" s="15"/>
      <c r="QLL62" s="15"/>
      <c r="QLM62" s="15"/>
      <c r="QLN62" s="15"/>
      <c r="QLO62" s="15"/>
      <c r="QLP62" s="15"/>
      <c r="QLQ62" s="15"/>
      <c r="QLR62" s="15"/>
      <c r="QLS62" s="15"/>
      <c r="QLT62" s="15"/>
      <c r="QLU62" s="15"/>
      <c r="QLV62" s="15"/>
      <c r="QLW62" s="15"/>
      <c r="QLX62" s="15"/>
      <c r="QLY62" s="15"/>
      <c r="QLZ62" s="15"/>
      <c r="QMA62" s="15"/>
      <c r="QMB62" s="15"/>
      <c r="QMC62" s="15"/>
      <c r="QMD62" s="15"/>
      <c r="QME62" s="15"/>
      <c r="QMF62" s="15"/>
      <c r="QMG62" s="15"/>
      <c r="QMH62" s="15"/>
      <c r="QMI62" s="15"/>
      <c r="QMJ62" s="15"/>
      <c r="QMK62" s="15"/>
      <c r="QML62" s="15"/>
      <c r="QMM62" s="15"/>
      <c r="QMN62" s="15"/>
      <c r="QMO62" s="15"/>
      <c r="QMP62" s="15"/>
      <c r="QMQ62" s="15"/>
      <c r="QMR62" s="15"/>
      <c r="QMS62" s="15"/>
      <c r="QMT62" s="15"/>
      <c r="QMU62" s="15"/>
      <c r="QMV62" s="15"/>
      <c r="QMW62" s="15"/>
      <c r="QMX62" s="15"/>
      <c r="QMY62" s="15"/>
      <c r="QMZ62" s="15"/>
      <c r="QNA62" s="15"/>
      <c r="QNB62" s="15"/>
      <c r="QNC62" s="15"/>
      <c r="QND62" s="15"/>
      <c r="QNE62" s="15"/>
      <c r="QNF62" s="15"/>
      <c r="QNG62" s="15"/>
      <c r="QNH62" s="15"/>
      <c r="QNI62" s="15"/>
      <c r="QNJ62" s="15"/>
      <c r="QNK62" s="15"/>
      <c r="QNL62" s="15"/>
      <c r="QNM62" s="15"/>
      <c r="QNN62" s="15"/>
      <c r="QNO62" s="15"/>
      <c r="QNP62" s="15"/>
      <c r="QNQ62" s="15"/>
      <c r="QNR62" s="15"/>
      <c r="QNS62" s="15"/>
      <c r="QNT62" s="15"/>
      <c r="QNU62" s="15"/>
      <c r="QNV62" s="15"/>
      <c r="QNW62" s="15"/>
      <c r="QNX62" s="15"/>
      <c r="QNY62" s="15"/>
      <c r="QNZ62" s="15"/>
      <c r="QOA62" s="15"/>
      <c r="QOB62" s="15"/>
      <c r="QOC62" s="15"/>
      <c r="QOD62" s="15"/>
      <c r="QOE62" s="15"/>
      <c r="QOF62" s="15"/>
      <c r="QOG62" s="15"/>
      <c r="QOH62" s="15"/>
      <c r="QOI62" s="15"/>
      <c r="QOJ62" s="15"/>
      <c r="QOK62" s="15"/>
      <c r="QOL62" s="15"/>
      <c r="QOM62" s="15"/>
      <c r="QON62" s="15"/>
      <c r="QOO62" s="15"/>
      <c r="QOP62" s="15"/>
      <c r="QOQ62" s="15"/>
      <c r="QOR62" s="15"/>
      <c r="QOS62" s="15"/>
      <c r="QOT62" s="15"/>
      <c r="QOU62" s="15"/>
      <c r="QOV62" s="15"/>
      <c r="QOW62" s="15"/>
      <c r="QOX62" s="15"/>
      <c r="QOY62" s="15"/>
      <c r="QOZ62" s="15"/>
      <c r="QPA62" s="15"/>
      <c r="QPB62" s="15"/>
      <c r="QPC62" s="15"/>
      <c r="QPD62" s="15"/>
      <c r="QPE62" s="15"/>
      <c r="QPF62" s="15"/>
      <c r="QPG62" s="15"/>
      <c r="QPH62" s="15"/>
      <c r="QPI62" s="15"/>
      <c r="QPJ62" s="15"/>
      <c r="QPK62" s="15"/>
      <c r="QPL62" s="15"/>
      <c r="QPM62" s="15"/>
      <c r="QPN62" s="15"/>
      <c r="QPO62" s="15"/>
      <c r="QPP62" s="15"/>
      <c r="QPQ62" s="15"/>
      <c r="QPR62" s="15"/>
      <c r="QPS62" s="15"/>
      <c r="QPT62" s="15"/>
      <c r="QPU62" s="15"/>
      <c r="QPV62" s="15"/>
      <c r="QPW62" s="15"/>
      <c r="QPX62" s="15"/>
      <c r="QPY62" s="15"/>
      <c r="QPZ62" s="15"/>
      <c r="QQA62" s="15"/>
      <c r="QQB62" s="15"/>
      <c r="QQC62" s="15"/>
      <c r="QQD62" s="15"/>
      <c r="QQE62" s="15"/>
      <c r="QQF62" s="15"/>
      <c r="QQG62" s="15"/>
      <c r="QQH62" s="15"/>
      <c r="QQI62" s="15"/>
      <c r="QQJ62" s="15"/>
      <c r="QQK62" s="15"/>
      <c r="QQL62" s="15"/>
      <c r="QQM62" s="15"/>
      <c r="QQN62" s="15"/>
      <c r="QQO62" s="15"/>
      <c r="QQP62" s="15"/>
      <c r="QQQ62" s="15"/>
      <c r="QQR62" s="15"/>
      <c r="QQS62" s="15"/>
      <c r="QQT62" s="15"/>
      <c r="QQU62" s="15"/>
      <c r="QQV62" s="15"/>
      <c r="QQW62" s="15"/>
      <c r="QQX62" s="15"/>
      <c r="QQY62" s="15"/>
      <c r="QQZ62" s="15"/>
      <c r="QRA62" s="15"/>
      <c r="QRB62" s="15"/>
      <c r="QRC62" s="15"/>
      <c r="QRD62" s="15"/>
      <c r="QRE62" s="15"/>
      <c r="QRF62" s="15"/>
      <c r="QRG62" s="15"/>
      <c r="QRH62" s="15"/>
      <c r="QRI62" s="15"/>
      <c r="QRJ62" s="15"/>
      <c r="QRK62" s="15"/>
      <c r="QRL62" s="15"/>
      <c r="QRM62" s="15"/>
      <c r="QRN62" s="15"/>
      <c r="QRO62" s="15"/>
      <c r="QRP62" s="15"/>
      <c r="QRQ62" s="15"/>
      <c r="QRR62" s="15"/>
      <c r="QRS62" s="15"/>
      <c r="QRT62" s="15"/>
      <c r="QRU62" s="15"/>
      <c r="QRV62" s="15"/>
      <c r="QRW62" s="15"/>
      <c r="QRX62" s="15"/>
      <c r="QRY62" s="15"/>
      <c r="QRZ62" s="15"/>
      <c r="QSA62" s="15"/>
      <c r="QSB62" s="15"/>
      <c r="QSC62" s="15"/>
      <c r="QSD62" s="15"/>
      <c r="QSE62" s="15"/>
      <c r="QSF62" s="15"/>
      <c r="QSG62" s="15"/>
      <c r="QSH62" s="15"/>
      <c r="QSI62" s="15"/>
      <c r="QSJ62" s="15"/>
      <c r="QSK62" s="15"/>
      <c r="QSL62" s="15"/>
      <c r="QSM62" s="15"/>
      <c r="QSN62" s="15"/>
      <c r="QSO62" s="15"/>
      <c r="QSP62" s="15"/>
      <c r="QSQ62" s="15"/>
      <c r="QSR62" s="15"/>
      <c r="QSS62" s="15"/>
      <c r="QST62" s="15"/>
      <c r="QSU62" s="15"/>
      <c r="QSV62" s="15"/>
      <c r="QSW62" s="15"/>
      <c r="QSX62" s="15"/>
      <c r="QSY62" s="15"/>
      <c r="QSZ62" s="15"/>
      <c r="QTA62" s="15"/>
      <c r="QTB62" s="15"/>
      <c r="QTC62" s="15"/>
      <c r="QTD62" s="15"/>
      <c r="QTE62" s="15"/>
      <c r="QTF62" s="15"/>
      <c r="QTG62" s="15"/>
      <c r="QTH62" s="15"/>
      <c r="QTI62" s="15"/>
      <c r="QTJ62" s="15"/>
      <c r="QTK62" s="15"/>
      <c r="QTL62" s="15"/>
      <c r="QTM62" s="15"/>
      <c r="QTN62" s="15"/>
      <c r="QTO62" s="15"/>
      <c r="QTP62" s="15"/>
      <c r="QTQ62" s="15"/>
      <c r="QTR62" s="15"/>
      <c r="QTS62" s="15"/>
      <c r="QTT62" s="15"/>
      <c r="QTU62" s="15"/>
      <c r="QTV62" s="15"/>
      <c r="QTW62" s="15"/>
      <c r="QTX62" s="15"/>
      <c r="QTY62" s="15"/>
      <c r="QTZ62" s="15"/>
      <c r="QUA62" s="15"/>
      <c r="QUB62" s="15"/>
      <c r="QUC62" s="15"/>
      <c r="QUD62" s="15"/>
      <c r="QUE62" s="15"/>
      <c r="QUF62" s="15"/>
      <c r="QUG62" s="15"/>
      <c r="QUH62" s="15"/>
      <c r="QUI62" s="15"/>
      <c r="QUJ62" s="15"/>
      <c r="QUK62" s="15"/>
      <c r="QUL62" s="15"/>
      <c r="QUM62" s="15"/>
      <c r="QUN62" s="15"/>
      <c r="QUO62" s="15"/>
      <c r="QUP62" s="15"/>
      <c r="QUQ62" s="15"/>
      <c r="QUR62" s="15"/>
      <c r="QUS62" s="15"/>
      <c r="QUT62" s="15"/>
      <c r="QUU62" s="15"/>
      <c r="QUV62" s="15"/>
      <c r="QUW62" s="15"/>
      <c r="QUX62" s="15"/>
      <c r="QUY62" s="15"/>
      <c r="QUZ62" s="15"/>
      <c r="QVA62" s="15"/>
      <c r="QVB62" s="15"/>
      <c r="QVC62" s="15"/>
      <c r="QVD62" s="15"/>
      <c r="QVE62" s="15"/>
      <c r="QVF62" s="15"/>
      <c r="QVG62" s="15"/>
      <c r="QVH62" s="15"/>
      <c r="QVI62" s="15"/>
      <c r="QVJ62" s="15"/>
      <c r="QVK62" s="15"/>
      <c r="QVL62" s="15"/>
      <c r="QVM62" s="15"/>
      <c r="QVN62" s="15"/>
      <c r="QVO62" s="15"/>
      <c r="QVP62" s="15"/>
      <c r="QVQ62" s="15"/>
      <c r="QVR62" s="15"/>
      <c r="QVS62" s="15"/>
      <c r="QVT62" s="15"/>
      <c r="QVU62" s="15"/>
      <c r="QVV62" s="15"/>
      <c r="QVW62" s="15"/>
      <c r="QVX62" s="15"/>
      <c r="QVY62" s="15"/>
      <c r="QVZ62" s="15"/>
      <c r="QWA62" s="15"/>
      <c r="QWB62" s="15"/>
      <c r="QWC62" s="15"/>
      <c r="QWD62" s="15"/>
      <c r="QWE62" s="15"/>
      <c r="QWF62" s="15"/>
      <c r="QWG62" s="15"/>
      <c r="QWH62" s="15"/>
      <c r="QWI62" s="15"/>
      <c r="QWJ62" s="15"/>
      <c r="QWK62" s="15"/>
      <c r="QWL62" s="15"/>
      <c r="QWM62" s="15"/>
      <c r="QWN62" s="15"/>
      <c r="QWO62" s="15"/>
      <c r="QWP62" s="15"/>
      <c r="QWQ62" s="15"/>
      <c r="QWR62" s="15"/>
      <c r="QWS62" s="15"/>
      <c r="QWT62" s="15"/>
      <c r="QWU62" s="15"/>
      <c r="QWV62" s="15"/>
      <c r="QWW62" s="15"/>
      <c r="QWX62" s="15"/>
      <c r="QWY62" s="15"/>
      <c r="QWZ62" s="15"/>
      <c r="QXA62" s="15"/>
      <c r="QXB62" s="15"/>
      <c r="QXC62" s="15"/>
      <c r="QXD62" s="15"/>
      <c r="QXE62" s="15"/>
      <c r="QXF62" s="15"/>
      <c r="QXG62" s="15"/>
      <c r="QXH62" s="15"/>
      <c r="QXI62" s="15"/>
      <c r="QXJ62" s="15"/>
      <c r="QXK62" s="15"/>
      <c r="QXL62" s="15"/>
      <c r="QXM62" s="15"/>
      <c r="QXN62" s="15"/>
      <c r="QXO62" s="15"/>
      <c r="QXP62" s="15"/>
      <c r="QXQ62" s="15"/>
      <c r="QXR62" s="15"/>
      <c r="QXS62" s="15"/>
      <c r="QXT62" s="15"/>
      <c r="QXU62" s="15"/>
      <c r="QXV62" s="15"/>
      <c r="QXW62" s="15"/>
      <c r="QXX62" s="15"/>
      <c r="QXY62" s="15"/>
      <c r="QXZ62" s="15"/>
      <c r="QYA62" s="15"/>
      <c r="QYB62" s="15"/>
      <c r="QYC62" s="15"/>
      <c r="QYD62" s="15"/>
      <c r="QYE62" s="15"/>
      <c r="QYF62" s="15"/>
      <c r="QYG62" s="15"/>
      <c r="QYH62" s="15"/>
      <c r="QYI62" s="15"/>
      <c r="QYJ62" s="15"/>
      <c r="QYK62" s="15"/>
      <c r="QYL62" s="15"/>
      <c r="QYM62" s="15"/>
      <c r="QYN62" s="15"/>
      <c r="QYO62" s="15"/>
      <c r="QYP62" s="15"/>
      <c r="QYQ62" s="15"/>
      <c r="QYR62" s="15"/>
      <c r="QYS62" s="15"/>
      <c r="QYT62" s="15"/>
      <c r="QYU62" s="15"/>
      <c r="QYV62" s="15"/>
      <c r="QYW62" s="15"/>
      <c r="QYX62" s="15"/>
      <c r="QYY62" s="15"/>
      <c r="QYZ62" s="15"/>
      <c r="QZA62" s="15"/>
      <c r="QZB62" s="15"/>
      <c r="QZC62" s="15"/>
      <c r="QZD62" s="15"/>
      <c r="QZE62" s="15"/>
      <c r="QZF62" s="15"/>
      <c r="QZG62" s="15"/>
      <c r="QZH62" s="15"/>
      <c r="QZI62" s="15"/>
      <c r="QZJ62" s="15"/>
      <c r="QZK62" s="15"/>
      <c r="QZL62" s="15"/>
      <c r="QZM62" s="15"/>
      <c r="QZN62" s="15"/>
      <c r="QZO62" s="15"/>
      <c r="QZP62" s="15"/>
      <c r="QZQ62" s="15"/>
      <c r="QZR62" s="15"/>
      <c r="QZS62" s="15"/>
      <c r="QZT62" s="15"/>
      <c r="QZU62" s="15"/>
      <c r="QZV62" s="15"/>
      <c r="QZW62" s="15"/>
      <c r="QZX62" s="15"/>
      <c r="QZY62" s="15"/>
      <c r="QZZ62" s="15"/>
      <c r="RAA62" s="15"/>
      <c r="RAB62" s="15"/>
      <c r="RAC62" s="15"/>
      <c r="RAD62" s="15"/>
      <c r="RAE62" s="15"/>
      <c r="RAF62" s="15"/>
      <c r="RAG62" s="15"/>
      <c r="RAH62" s="15"/>
      <c r="RAI62" s="15"/>
      <c r="RAJ62" s="15"/>
      <c r="RAK62" s="15"/>
      <c r="RAL62" s="15"/>
      <c r="RAM62" s="15"/>
      <c r="RAN62" s="15"/>
      <c r="RAO62" s="15"/>
      <c r="RAP62" s="15"/>
      <c r="RAQ62" s="15"/>
      <c r="RAR62" s="15"/>
      <c r="RAS62" s="15"/>
      <c r="RAT62" s="15"/>
      <c r="RAU62" s="15"/>
      <c r="RAV62" s="15"/>
      <c r="RAW62" s="15"/>
      <c r="RAX62" s="15"/>
      <c r="RAY62" s="15"/>
      <c r="RAZ62" s="15"/>
      <c r="RBA62" s="15"/>
      <c r="RBB62" s="15"/>
      <c r="RBC62" s="15"/>
      <c r="RBD62" s="15"/>
      <c r="RBE62" s="15"/>
      <c r="RBF62" s="15"/>
      <c r="RBG62" s="15"/>
      <c r="RBH62" s="15"/>
      <c r="RBI62" s="15"/>
      <c r="RBJ62" s="15"/>
      <c r="RBK62" s="15"/>
      <c r="RBL62" s="15"/>
      <c r="RBM62" s="15"/>
      <c r="RBN62" s="15"/>
      <c r="RBO62" s="15"/>
      <c r="RBP62" s="15"/>
      <c r="RBQ62" s="15"/>
      <c r="RBR62" s="15"/>
      <c r="RBS62" s="15"/>
      <c r="RBT62" s="15"/>
      <c r="RBU62" s="15"/>
      <c r="RBV62" s="15"/>
      <c r="RBW62" s="15"/>
      <c r="RBX62" s="15"/>
      <c r="RBY62" s="15"/>
      <c r="RBZ62" s="15"/>
      <c r="RCA62" s="15"/>
      <c r="RCB62" s="15"/>
      <c r="RCC62" s="15"/>
      <c r="RCD62" s="15"/>
      <c r="RCE62" s="15"/>
      <c r="RCF62" s="15"/>
      <c r="RCG62" s="15"/>
      <c r="RCH62" s="15"/>
      <c r="RCI62" s="15"/>
      <c r="RCJ62" s="15"/>
      <c r="RCK62" s="15"/>
      <c r="RCL62" s="15"/>
      <c r="RCM62" s="15"/>
      <c r="RCN62" s="15"/>
      <c r="RCO62" s="15"/>
      <c r="RCP62" s="15"/>
      <c r="RCQ62" s="15"/>
      <c r="RCR62" s="15"/>
      <c r="RCS62" s="15"/>
      <c r="RCT62" s="15"/>
      <c r="RCU62" s="15"/>
      <c r="RCV62" s="15"/>
      <c r="RCW62" s="15"/>
      <c r="RCX62" s="15"/>
      <c r="RCY62" s="15"/>
      <c r="RCZ62" s="15"/>
      <c r="RDA62" s="15"/>
      <c r="RDB62" s="15"/>
      <c r="RDC62" s="15"/>
      <c r="RDD62" s="15"/>
      <c r="RDE62" s="15"/>
      <c r="RDF62" s="15"/>
      <c r="RDG62" s="15"/>
      <c r="RDH62" s="15"/>
      <c r="RDI62" s="15"/>
      <c r="RDJ62" s="15"/>
      <c r="RDK62" s="15"/>
      <c r="RDL62" s="15"/>
      <c r="RDM62" s="15"/>
      <c r="RDN62" s="15"/>
      <c r="RDO62" s="15"/>
      <c r="RDP62" s="15"/>
      <c r="RDQ62" s="15"/>
      <c r="RDR62" s="15"/>
      <c r="RDS62" s="15"/>
      <c r="RDT62" s="15"/>
      <c r="RDU62" s="15"/>
      <c r="RDV62" s="15"/>
      <c r="RDW62" s="15"/>
      <c r="RDX62" s="15"/>
      <c r="RDY62" s="15"/>
      <c r="RDZ62" s="15"/>
      <c r="REA62" s="15"/>
      <c r="REB62" s="15"/>
      <c r="REC62" s="15"/>
      <c r="RED62" s="15"/>
      <c r="REE62" s="15"/>
      <c r="REF62" s="15"/>
      <c r="REG62" s="15"/>
      <c r="REH62" s="15"/>
      <c r="REI62" s="15"/>
      <c r="REJ62" s="15"/>
      <c r="REK62" s="15"/>
      <c r="REL62" s="15"/>
      <c r="REM62" s="15"/>
      <c r="REN62" s="15"/>
      <c r="REO62" s="15"/>
      <c r="REP62" s="15"/>
      <c r="REQ62" s="15"/>
      <c r="RER62" s="15"/>
      <c r="RES62" s="15"/>
      <c r="RET62" s="15"/>
      <c r="REU62" s="15"/>
      <c r="REV62" s="15"/>
      <c r="REW62" s="15"/>
      <c r="REX62" s="15"/>
      <c r="REY62" s="15"/>
      <c r="REZ62" s="15"/>
      <c r="RFA62" s="15"/>
      <c r="RFB62" s="15"/>
      <c r="RFC62" s="15"/>
      <c r="RFD62" s="15"/>
      <c r="RFE62" s="15"/>
      <c r="RFF62" s="15"/>
      <c r="RFG62" s="15"/>
      <c r="RFH62" s="15"/>
      <c r="RFI62" s="15"/>
      <c r="RFJ62" s="15"/>
      <c r="RFK62" s="15"/>
      <c r="RFL62" s="15"/>
      <c r="RFM62" s="15"/>
      <c r="RFN62" s="15"/>
      <c r="RFO62" s="15"/>
      <c r="RFP62" s="15"/>
      <c r="RFQ62" s="15"/>
      <c r="RFR62" s="15"/>
      <c r="RFS62" s="15"/>
      <c r="RFT62" s="15"/>
      <c r="RFU62" s="15"/>
      <c r="RFV62" s="15"/>
      <c r="RFW62" s="15"/>
      <c r="RFX62" s="15"/>
      <c r="RFY62" s="15"/>
      <c r="RFZ62" s="15"/>
      <c r="RGA62" s="15"/>
      <c r="RGB62" s="15"/>
      <c r="RGC62" s="15"/>
      <c r="RGD62" s="15"/>
      <c r="RGE62" s="15"/>
      <c r="RGF62" s="15"/>
      <c r="RGG62" s="15"/>
      <c r="RGH62" s="15"/>
      <c r="RGI62" s="15"/>
      <c r="RGJ62" s="15"/>
      <c r="RGK62" s="15"/>
      <c r="RGL62" s="15"/>
      <c r="RGM62" s="15"/>
      <c r="RGN62" s="15"/>
      <c r="RGO62" s="15"/>
      <c r="RGP62" s="15"/>
      <c r="RGQ62" s="15"/>
      <c r="RGR62" s="15"/>
      <c r="RGS62" s="15"/>
      <c r="RGT62" s="15"/>
      <c r="RGU62" s="15"/>
      <c r="RGV62" s="15"/>
      <c r="RGW62" s="15"/>
      <c r="RGX62" s="15"/>
      <c r="RGY62" s="15"/>
      <c r="RGZ62" s="15"/>
      <c r="RHA62" s="15"/>
      <c r="RHB62" s="15"/>
      <c r="RHC62" s="15"/>
      <c r="RHD62" s="15"/>
      <c r="RHE62" s="15"/>
      <c r="RHF62" s="15"/>
      <c r="RHG62" s="15"/>
      <c r="RHH62" s="15"/>
      <c r="RHI62" s="15"/>
      <c r="RHJ62" s="15"/>
      <c r="RHK62" s="15"/>
      <c r="RHL62" s="15"/>
      <c r="RHM62" s="15"/>
      <c r="RHN62" s="15"/>
      <c r="RHO62" s="15"/>
      <c r="RHP62" s="15"/>
      <c r="RHQ62" s="15"/>
      <c r="RHR62" s="15"/>
      <c r="RHS62" s="15"/>
      <c r="RHT62" s="15"/>
      <c r="RHU62" s="15"/>
      <c r="RHV62" s="15"/>
      <c r="RHW62" s="15"/>
      <c r="RHX62" s="15"/>
      <c r="RHY62" s="15"/>
      <c r="RHZ62" s="15"/>
      <c r="RIA62" s="15"/>
      <c r="RIB62" s="15"/>
      <c r="RIC62" s="15"/>
      <c r="RID62" s="15"/>
      <c r="RIE62" s="15"/>
      <c r="RIF62" s="15"/>
      <c r="RIG62" s="15"/>
      <c r="RIH62" s="15"/>
      <c r="RII62" s="15"/>
      <c r="RIJ62" s="15"/>
      <c r="RIK62" s="15"/>
      <c r="RIL62" s="15"/>
      <c r="RIM62" s="15"/>
      <c r="RIN62" s="15"/>
      <c r="RIO62" s="15"/>
      <c r="RIP62" s="15"/>
      <c r="RIQ62" s="15"/>
      <c r="RIR62" s="15"/>
      <c r="RIS62" s="15"/>
      <c r="RIT62" s="15"/>
      <c r="RIU62" s="15"/>
      <c r="RIV62" s="15"/>
      <c r="RIW62" s="15"/>
      <c r="RIX62" s="15"/>
      <c r="RIY62" s="15"/>
      <c r="RIZ62" s="15"/>
      <c r="RJA62" s="15"/>
      <c r="RJB62" s="15"/>
      <c r="RJC62" s="15"/>
      <c r="RJD62" s="15"/>
      <c r="RJE62" s="15"/>
      <c r="RJF62" s="15"/>
      <c r="RJG62" s="15"/>
      <c r="RJH62" s="15"/>
      <c r="RJI62" s="15"/>
      <c r="RJJ62" s="15"/>
      <c r="RJK62" s="15"/>
      <c r="RJL62" s="15"/>
      <c r="RJM62" s="15"/>
      <c r="RJN62" s="15"/>
      <c r="RJO62" s="15"/>
      <c r="RJP62" s="15"/>
      <c r="RJQ62" s="15"/>
      <c r="RJR62" s="15"/>
      <c r="RJS62" s="15"/>
      <c r="RJT62" s="15"/>
      <c r="RJU62" s="15"/>
      <c r="RJV62" s="15"/>
      <c r="RJW62" s="15"/>
      <c r="RJX62" s="15"/>
      <c r="RJY62" s="15"/>
      <c r="RJZ62" s="15"/>
      <c r="RKA62" s="15"/>
      <c r="RKB62" s="15"/>
      <c r="RKC62" s="15"/>
      <c r="RKD62" s="15"/>
      <c r="RKE62" s="15"/>
      <c r="RKF62" s="15"/>
      <c r="RKG62" s="15"/>
      <c r="RKH62" s="15"/>
      <c r="RKI62" s="15"/>
      <c r="RKJ62" s="15"/>
      <c r="RKK62" s="15"/>
      <c r="RKL62" s="15"/>
      <c r="RKM62" s="15"/>
      <c r="RKN62" s="15"/>
      <c r="RKO62" s="15"/>
      <c r="RKP62" s="15"/>
      <c r="RKQ62" s="15"/>
      <c r="RKR62" s="15"/>
      <c r="RKS62" s="15"/>
      <c r="RKT62" s="15"/>
      <c r="RKU62" s="15"/>
      <c r="RKV62" s="15"/>
      <c r="RKW62" s="15"/>
      <c r="RKX62" s="15"/>
      <c r="RKY62" s="15"/>
      <c r="RKZ62" s="15"/>
      <c r="RLA62" s="15"/>
      <c r="RLB62" s="15"/>
      <c r="RLC62" s="15"/>
      <c r="RLD62" s="15"/>
      <c r="RLE62" s="15"/>
      <c r="RLF62" s="15"/>
      <c r="RLG62" s="15"/>
      <c r="RLH62" s="15"/>
      <c r="RLI62" s="15"/>
      <c r="RLJ62" s="15"/>
      <c r="RLK62" s="15"/>
      <c r="RLL62" s="15"/>
      <c r="RLM62" s="15"/>
      <c r="RLN62" s="15"/>
      <c r="RLO62" s="15"/>
      <c r="RLP62" s="15"/>
      <c r="RLQ62" s="15"/>
      <c r="RLR62" s="15"/>
      <c r="RLS62" s="15"/>
      <c r="RLT62" s="15"/>
      <c r="RLU62" s="15"/>
      <c r="RLV62" s="15"/>
      <c r="RLW62" s="15"/>
      <c r="RLX62" s="15"/>
      <c r="RLY62" s="15"/>
      <c r="RLZ62" s="15"/>
      <c r="RMA62" s="15"/>
      <c r="RMB62" s="15"/>
      <c r="RMC62" s="15"/>
      <c r="RMD62" s="15"/>
      <c r="RME62" s="15"/>
      <c r="RMF62" s="15"/>
      <c r="RMG62" s="15"/>
      <c r="RMH62" s="15"/>
      <c r="RMI62" s="15"/>
      <c r="RMJ62" s="15"/>
      <c r="RMK62" s="15"/>
      <c r="RML62" s="15"/>
      <c r="RMM62" s="15"/>
      <c r="RMN62" s="15"/>
      <c r="RMO62" s="15"/>
      <c r="RMP62" s="15"/>
      <c r="RMQ62" s="15"/>
      <c r="RMR62" s="15"/>
      <c r="RMS62" s="15"/>
      <c r="RMT62" s="15"/>
      <c r="RMU62" s="15"/>
      <c r="RMV62" s="15"/>
      <c r="RMW62" s="15"/>
      <c r="RMX62" s="15"/>
      <c r="RMY62" s="15"/>
      <c r="RMZ62" s="15"/>
      <c r="RNA62" s="15"/>
      <c r="RNB62" s="15"/>
      <c r="RNC62" s="15"/>
      <c r="RND62" s="15"/>
      <c r="RNE62" s="15"/>
      <c r="RNF62" s="15"/>
      <c r="RNG62" s="15"/>
      <c r="RNH62" s="15"/>
      <c r="RNI62" s="15"/>
      <c r="RNJ62" s="15"/>
      <c r="RNK62" s="15"/>
      <c r="RNL62" s="15"/>
      <c r="RNM62" s="15"/>
      <c r="RNN62" s="15"/>
      <c r="RNO62" s="15"/>
      <c r="RNP62" s="15"/>
      <c r="RNQ62" s="15"/>
      <c r="RNR62" s="15"/>
      <c r="RNS62" s="15"/>
      <c r="RNT62" s="15"/>
      <c r="RNU62" s="15"/>
      <c r="RNV62" s="15"/>
      <c r="RNW62" s="15"/>
      <c r="RNX62" s="15"/>
      <c r="RNY62" s="15"/>
      <c r="RNZ62" s="15"/>
      <c r="ROA62" s="15"/>
      <c r="ROB62" s="15"/>
      <c r="ROC62" s="15"/>
      <c r="ROD62" s="15"/>
      <c r="ROE62" s="15"/>
      <c r="ROF62" s="15"/>
      <c r="ROG62" s="15"/>
      <c r="ROH62" s="15"/>
      <c r="ROI62" s="15"/>
      <c r="ROJ62" s="15"/>
      <c r="ROK62" s="15"/>
      <c r="ROL62" s="15"/>
      <c r="ROM62" s="15"/>
      <c r="RON62" s="15"/>
      <c r="ROO62" s="15"/>
      <c r="ROP62" s="15"/>
      <c r="ROQ62" s="15"/>
      <c r="ROR62" s="15"/>
      <c r="ROS62" s="15"/>
      <c r="ROT62" s="15"/>
      <c r="ROU62" s="15"/>
      <c r="ROV62" s="15"/>
      <c r="ROW62" s="15"/>
      <c r="ROX62" s="15"/>
      <c r="ROY62" s="15"/>
      <c r="ROZ62" s="15"/>
      <c r="RPA62" s="15"/>
      <c r="RPB62" s="15"/>
      <c r="RPC62" s="15"/>
      <c r="RPD62" s="15"/>
      <c r="RPE62" s="15"/>
      <c r="RPF62" s="15"/>
      <c r="RPG62" s="15"/>
      <c r="RPH62" s="15"/>
      <c r="RPI62" s="15"/>
      <c r="RPJ62" s="15"/>
      <c r="RPK62" s="15"/>
      <c r="RPL62" s="15"/>
      <c r="RPM62" s="15"/>
      <c r="RPN62" s="15"/>
      <c r="RPO62" s="15"/>
      <c r="RPP62" s="15"/>
      <c r="RPQ62" s="15"/>
      <c r="RPR62" s="15"/>
      <c r="RPS62" s="15"/>
      <c r="RPT62" s="15"/>
      <c r="RPU62" s="15"/>
      <c r="RPV62" s="15"/>
      <c r="RPW62" s="15"/>
      <c r="RPX62" s="15"/>
      <c r="RPY62" s="15"/>
      <c r="RPZ62" s="15"/>
      <c r="RQA62" s="15"/>
      <c r="RQB62" s="15"/>
      <c r="RQC62" s="15"/>
      <c r="RQD62" s="15"/>
      <c r="RQE62" s="15"/>
      <c r="RQF62" s="15"/>
      <c r="RQG62" s="15"/>
      <c r="RQH62" s="15"/>
      <c r="RQI62" s="15"/>
      <c r="RQJ62" s="15"/>
      <c r="RQK62" s="15"/>
      <c r="RQL62" s="15"/>
      <c r="RQM62" s="15"/>
      <c r="RQN62" s="15"/>
      <c r="RQO62" s="15"/>
      <c r="RQP62" s="15"/>
      <c r="RQQ62" s="15"/>
      <c r="RQR62" s="15"/>
      <c r="RQS62" s="15"/>
      <c r="RQT62" s="15"/>
      <c r="RQU62" s="15"/>
      <c r="RQV62" s="15"/>
      <c r="RQW62" s="15"/>
      <c r="RQX62" s="15"/>
      <c r="RQY62" s="15"/>
      <c r="RQZ62" s="15"/>
      <c r="RRA62" s="15"/>
      <c r="RRB62" s="15"/>
      <c r="RRC62" s="15"/>
      <c r="RRD62" s="15"/>
      <c r="RRE62" s="15"/>
      <c r="RRF62" s="15"/>
      <c r="RRG62" s="15"/>
      <c r="RRH62" s="15"/>
      <c r="RRI62" s="15"/>
      <c r="RRJ62" s="15"/>
      <c r="RRK62" s="15"/>
      <c r="RRL62" s="15"/>
      <c r="RRM62" s="15"/>
      <c r="RRN62" s="15"/>
      <c r="RRO62" s="15"/>
      <c r="RRP62" s="15"/>
      <c r="RRQ62" s="15"/>
      <c r="RRR62" s="15"/>
      <c r="RRS62" s="15"/>
      <c r="RRT62" s="15"/>
      <c r="RRU62" s="15"/>
      <c r="RRV62" s="15"/>
      <c r="RRW62" s="15"/>
      <c r="RRX62" s="15"/>
      <c r="RRY62" s="15"/>
      <c r="RRZ62" s="15"/>
      <c r="RSA62" s="15"/>
      <c r="RSB62" s="15"/>
      <c r="RSC62" s="15"/>
      <c r="RSD62" s="15"/>
      <c r="RSE62" s="15"/>
      <c r="RSF62" s="15"/>
      <c r="RSG62" s="15"/>
      <c r="RSH62" s="15"/>
      <c r="RSI62" s="15"/>
      <c r="RSJ62" s="15"/>
      <c r="RSK62" s="15"/>
      <c r="RSL62" s="15"/>
      <c r="RSM62" s="15"/>
      <c r="RSN62" s="15"/>
      <c r="RSO62" s="15"/>
      <c r="RSP62" s="15"/>
      <c r="RSQ62" s="15"/>
      <c r="RSR62" s="15"/>
      <c r="RSS62" s="15"/>
      <c r="RST62" s="15"/>
      <c r="RSU62" s="15"/>
      <c r="RSV62" s="15"/>
      <c r="RSW62" s="15"/>
      <c r="RSX62" s="15"/>
      <c r="RSY62" s="15"/>
      <c r="RSZ62" s="15"/>
      <c r="RTA62" s="15"/>
      <c r="RTB62" s="15"/>
      <c r="RTC62" s="15"/>
      <c r="RTD62" s="15"/>
      <c r="RTE62" s="15"/>
      <c r="RTF62" s="15"/>
      <c r="RTG62" s="15"/>
      <c r="RTH62" s="15"/>
      <c r="RTI62" s="15"/>
      <c r="RTJ62" s="15"/>
      <c r="RTK62" s="15"/>
      <c r="RTL62" s="15"/>
      <c r="RTM62" s="15"/>
      <c r="RTN62" s="15"/>
      <c r="RTO62" s="15"/>
      <c r="RTP62" s="15"/>
      <c r="RTQ62" s="15"/>
      <c r="RTR62" s="15"/>
      <c r="RTS62" s="15"/>
      <c r="RTT62" s="15"/>
      <c r="RTU62" s="15"/>
      <c r="RTV62" s="15"/>
      <c r="RTW62" s="15"/>
      <c r="RTX62" s="15"/>
      <c r="RTY62" s="15"/>
      <c r="RTZ62" s="15"/>
      <c r="RUA62" s="15"/>
      <c r="RUB62" s="15"/>
      <c r="RUC62" s="15"/>
      <c r="RUD62" s="15"/>
      <c r="RUE62" s="15"/>
      <c r="RUF62" s="15"/>
      <c r="RUG62" s="15"/>
      <c r="RUH62" s="15"/>
      <c r="RUI62" s="15"/>
      <c r="RUJ62" s="15"/>
      <c r="RUK62" s="15"/>
      <c r="RUL62" s="15"/>
      <c r="RUM62" s="15"/>
      <c r="RUN62" s="15"/>
      <c r="RUO62" s="15"/>
      <c r="RUP62" s="15"/>
      <c r="RUQ62" s="15"/>
      <c r="RUR62" s="15"/>
      <c r="RUS62" s="15"/>
      <c r="RUT62" s="15"/>
      <c r="RUU62" s="15"/>
      <c r="RUV62" s="15"/>
      <c r="RUW62" s="15"/>
      <c r="RUX62" s="15"/>
      <c r="RUY62" s="15"/>
      <c r="RUZ62" s="15"/>
      <c r="RVA62" s="15"/>
      <c r="RVB62" s="15"/>
      <c r="RVC62" s="15"/>
      <c r="RVD62" s="15"/>
      <c r="RVE62" s="15"/>
      <c r="RVF62" s="15"/>
      <c r="RVG62" s="15"/>
      <c r="RVH62" s="15"/>
      <c r="RVI62" s="15"/>
      <c r="RVJ62" s="15"/>
      <c r="RVK62" s="15"/>
      <c r="RVL62" s="15"/>
      <c r="RVM62" s="15"/>
      <c r="RVN62" s="15"/>
      <c r="RVO62" s="15"/>
      <c r="RVP62" s="15"/>
      <c r="RVQ62" s="15"/>
      <c r="RVR62" s="15"/>
      <c r="RVS62" s="15"/>
      <c r="RVT62" s="15"/>
      <c r="RVU62" s="15"/>
      <c r="RVV62" s="15"/>
      <c r="RVW62" s="15"/>
      <c r="RVX62" s="15"/>
      <c r="RVY62" s="15"/>
      <c r="RVZ62" s="15"/>
      <c r="RWA62" s="15"/>
      <c r="RWB62" s="15"/>
      <c r="RWC62" s="15"/>
      <c r="RWD62" s="15"/>
      <c r="RWE62" s="15"/>
      <c r="RWF62" s="15"/>
      <c r="RWG62" s="15"/>
      <c r="RWH62" s="15"/>
      <c r="RWI62" s="15"/>
      <c r="RWJ62" s="15"/>
      <c r="RWK62" s="15"/>
      <c r="RWL62" s="15"/>
      <c r="RWM62" s="15"/>
      <c r="RWN62" s="15"/>
      <c r="RWO62" s="15"/>
      <c r="RWP62" s="15"/>
      <c r="RWQ62" s="15"/>
      <c r="RWR62" s="15"/>
      <c r="RWS62" s="15"/>
      <c r="RWT62" s="15"/>
      <c r="RWU62" s="15"/>
      <c r="RWV62" s="15"/>
      <c r="RWW62" s="15"/>
      <c r="RWX62" s="15"/>
      <c r="RWY62" s="15"/>
      <c r="RWZ62" s="15"/>
      <c r="RXA62" s="15"/>
      <c r="RXB62" s="15"/>
      <c r="RXC62" s="15"/>
      <c r="RXD62" s="15"/>
      <c r="RXE62" s="15"/>
      <c r="RXF62" s="15"/>
      <c r="RXG62" s="15"/>
      <c r="RXH62" s="15"/>
      <c r="RXI62" s="15"/>
      <c r="RXJ62" s="15"/>
      <c r="RXK62" s="15"/>
      <c r="RXL62" s="15"/>
      <c r="RXM62" s="15"/>
      <c r="RXN62" s="15"/>
      <c r="RXO62" s="15"/>
      <c r="RXP62" s="15"/>
      <c r="RXQ62" s="15"/>
      <c r="RXR62" s="15"/>
      <c r="RXS62" s="15"/>
      <c r="RXT62" s="15"/>
      <c r="RXU62" s="15"/>
      <c r="RXV62" s="15"/>
      <c r="RXW62" s="15"/>
      <c r="RXX62" s="15"/>
      <c r="RXY62" s="15"/>
      <c r="RXZ62" s="15"/>
      <c r="RYA62" s="15"/>
      <c r="RYB62" s="15"/>
      <c r="RYC62" s="15"/>
      <c r="RYD62" s="15"/>
      <c r="RYE62" s="15"/>
      <c r="RYF62" s="15"/>
      <c r="RYG62" s="15"/>
      <c r="RYH62" s="15"/>
      <c r="RYI62" s="15"/>
      <c r="RYJ62" s="15"/>
      <c r="RYK62" s="15"/>
      <c r="RYL62" s="15"/>
      <c r="RYM62" s="15"/>
      <c r="RYN62" s="15"/>
      <c r="RYO62" s="15"/>
      <c r="RYP62" s="15"/>
      <c r="RYQ62" s="15"/>
      <c r="RYR62" s="15"/>
      <c r="RYS62" s="15"/>
      <c r="RYT62" s="15"/>
      <c r="RYU62" s="15"/>
      <c r="RYV62" s="15"/>
      <c r="RYW62" s="15"/>
      <c r="RYX62" s="15"/>
      <c r="RYY62" s="15"/>
      <c r="RYZ62" s="15"/>
      <c r="RZA62" s="15"/>
      <c r="RZB62" s="15"/>
      <c r="RZC62" s="15"/>
      <c r="RZD62" s="15"/>
      <c r="RZE62" s="15"/>
      <c r="RZF62" s="15"/>
      <c r="RZG62" s="15"/>
      <c r="RZH62" s="15"/>
      <c r="RZI62" s="15"/>
      <c r="RZJ62" s="15"/>
      <c r="RZK62" s="15"/>
      <c r="RZL62" s="15"/>
      <c r="RZM62" s="15"/>
      <c r="RZN62" s="15"/>
      <c r="RZO62" s="15"/>
      <c r="RZP62" s="15"/>
      <c r="RZQ62" s="15"/>
      <c r="RZR62" s="15"/>
      <c r="RZS62" s="15"/>
      <c r="RZT62" s="15"/>
      <c r="RZU62" s="15"/>
      <c r="RZV62" s="15"/>
      <c r="RZW62" s="15"/>
      <c r="RZX62" s="15"/>
      <c r="RZY62" s="15"/>
      <c r="RZZ62" s="15"/>
      <c r="SAA62" s="15"/>
      <c r="SAB62" s="15"/>
      <c r="SAC62" s="15"/>
      <c r="SAD62" s="15"/>
      <c r="SAE62" s="15"/>
      <c r="SAF62" s="15"/>
      <c r="SAG62" s="15"/>
      <c r="SAH62" s="15"/>
      <c r="SAI62" s="15"/>
      <c r="SAJ62" s="15"/>
      <c r="SAK62" s="15"/>
      <c r="SAL62" s="15"/>
      <c r="SAM62" s="15"/>
      <c r="SAN62" s="15"/>
      <c r="SAO62" s="15"/>
      <c r="SAP62" s="15"/>
      <c r="SAQ62" s="15"/>
      <c r="SAR62" s="15"/>
      <c r="SAS62" s="15"/>
      <c r="SAT62" s="15"/>
      <c r="SAU62" s="15"/>
      <c r="SAV62" s="15"/>
      <c r="SAW62" s="15"/>
      <c r="SAX62" s="15"/>
      <c r="SAY62" s="15"/>
      <c r="SAZ62" s="15"/>
      <c r="SBA62" s="15"/>
      <c r="SBB62" s="15"/>
      <c r="SBC62" s="15"/>
      <c r="SBD62" s="15"/>
      <c r="SBE62" s="15"/>
      <c r="SBF62" s="15"/>
      <c r="SBG62" s="15"/>
      <c r="SBH62" s="15"/>
      <c r="SBI62" s="15"/>
      <c r="SBJ62" s="15"/>
      <c r="SBK62" s="15"/>
      <c r="SBL62" s="15"/>
      <c r="SBM62" s="15"/>
      <c r="SBN62" s="15"/>
      <c r="SBO62" s="15"/>
      <c r="SBP62" s="15"/>
      <c r="SBQ62" s="15"/>
      <c r="SBR62" s="15"/>
      <c r="SBS62" s="15"/>
      <c r="SBT62" s="15"/>
      <c r="SBU62" s="15"/>
      <c r="SBV62" s="15"/>
      <c r="SBW62" s="15"/>
      <c r="SBX62" s="15"/>
      <c r="SBY62" s="15"/>
      <c r="SBZ62" s="15"/>
      <c r="SCA62" s="15"/>
      <c r="SCB62" s="15"/>
      <c r="SCC62" s="15"/>
      <c r="SCD62" s="15"/>
      <c r="SCE62" s="15"/>
      <c r="SCF62" s="15"/>
      <c r="SCG62" s="15"/>
      <c r="SCH62" s="15"/>
      <c r="SCI62" s="15"/>
      <c r="SCJ62" s="15"/>
      <c r="SCK62" s="15"/>
      <c r="SCL62" s="15"/>
      <c r="SCM62" s="15"/>
      <c r="SCN62" s="15"/>
      <c r="SCO62" s="15"/>
      <c r="SCP62" s="15"/>
      <c r="SCQ62" s="15"/>
      <c r="SCR62" s="15"/>
      <c r="SCS62" s="15"/>
      <c r="SCT62" s="15"/>
      <c r="SCU62" s="15"/>
      <c r="SCV62" s="15"/>
      <c r="SCW62" s="15"/>
      <c r="SCX62" s="15"/>
      <c r="SCY62" s="15"/>
      <c r="SCZ62" s="15"/>
      <c r="SDA62" s="15"/>
      <c r="SDB62" s="15"/>
      <c r="SDC62" s="15"/>
      <c r="SDD62" s="15"/>
      <c r="SDE62" s="15"/>
      <c r="SDF62" s="15"/>
      <c r="SDG62" s="15"/>
      <c r="SDH62" s="15"/>
      <c r="SDI62" s="15"/>
      <c r="SDJ62" s="15"/>
      <c r="SDK62" s="15"/>
      <c r="SDL62" s="15"/>
      <c r="SDM62" s="15"/>
      <c r="SDN62" s="15"/>
      <c r="SDO62" s="15"/>
      <c r="SDP62" s="15"/>
      <c r="SDQ62" s="15"/>
      <c r="SDR62" s="15"/>
      <c r="SDS62" s="15"/>
      <c r="SDT62" s="15"/>
      <c r="SDU62" s="15"/>
      <c r="SDV62" s="15"/>
      <c r="SDW62" s="15"/>
      <c r="SDX62" s="15"/>
      <c r="SDY62" s="15"/>
      <c r="SDZ62" s="15"/>
      <c r="SEA62" s="15"/>
      <c r="SEB62" s="15"/>
      <c r="SEC62" s="15"/>
      <c r="SED62" s="15"/>
      <c r="SEE62" s="15"/>
      <c r="SEF62" s="15"/>
      <c r="SEG62" s="15"/>
      <c r="SEH62" s="15"/>
      <c r="SEI62" s="15"/>
      <c r="SEJ62" s="15"/>
      <c r="SEK62" s="15"/>
      <c r="SEL62" s="15"/>
      <c r="SEM62" s="15"/>
      <c r="SEN62" s="15"/>
      <c r="SEO62" s="15"/>
      <c r="SEP62" s="15"/>
      <c r="SEQ62" s="15"/>
      <c r="SER62" s="15"/>
      <c r="SES62" s="15"/>
      <c r="SET62" s="15"/>
      <c r="SEU62" s="15"/>
      <c r="SEV62" s="15"/>
      <c r="SEW62" s="15"/>
      <c r="SEX62" s="15"/>
      <c r="SEY62" s="15"/>
      <c r="SEZ62" s="15"/>
      <c r="SFA62" s="15"/>
      <c r="SFB62" s="15"/>
      <c r="SFC62" s="15"/>
      <c r="SFD62" s="15"/>
      <c r="SFE62" s="15"/>
      <c r="SFF62" s="15"/>
      <c r="SFG62" s="15"/>
      <c r="SFH62" s="15"/>
      <c r="SFI62" s="15"/>
      <c r="SFJ62" s="15"/>
      <c r="SFK62" s="15"/>
      <c r="SFL62" s="15"/>
      <c r="SFM62" s="15"/>
      <c r="SFN62" s="15"/>
      <c r="SFO62" s="15"/>
      <c r="SFP62" s="15"/>
      <c r="SFQ62" s="15"/>
      <c r="SFR62" s="15"/>
      <c r="SFS62" s="15"/>
      <c r="SFT62" s="15"/>
      <c r="SFU62" s="15"/>
      <c r="SFV62" s="15"/>
      <c r="SFW62" s="15"/>
      <c r="SFX62" s="15"/>
      <c r="SFY62" s="15"/>
      <c r="SFZ62" s="15"/>
      <c r="SGA62" s="15"/>
      <c r="SGB62" s="15"/>
      <c r="SGC62" s="15"/>
      <c r="SGD62" s="15"/>
      <c r="SGE62" s="15"/>
      <c r="SGF62" s="15"/>
      <c r="SGG62" s="15"/>
      <c r="SGH62" s="15"/>
      <c r="SGI62" s="15"/>
      <c r="SGJ62" s="15"/>
      <c r="SGK62" s="15"/>
      <c r="SGL62" s="15"/>
      <c r="SGM62" s="15"/>
      <c r="SGN62" s="15"/>
      <c r="SGO62" s="15"/>
      <c r="SGP62" s="15"/>
      <c r="SGQ62" s="15"/>
      <c r="SGR62" s="15"/>
      <c r="SGS62" s="15"/>
      <c r="SGT62" s="15"/>
      <c r="SGU62" s="15"/>
      <c r="SGV62" s="15"/>
      <c r="SGW62" s="15"/>
      <c r="SGX62" s="15"/>
      <c r="SGY62" s="15"/>
      <c r="SGZ62" s="15"/>
      <c r="SHA62" s="15"/>
      <c r="SHB62" s="15"/>
      <c r="SHC62" s="15"/>
      <c r="SHD62" s="15"/>
      <c r="SHE62" s="15"/>
      <c r="SHF62" s="15"/>
      <c r="SHG62" s="15"/>
      <c r="SHH62" s="15"/>
      <c r="SHI62" s="15"/>
      <c r="SHJ62" s="15"/>
      <c r="SHK62" s="15"/>
      <c r="SHL62" s="15"/>
      <c r="SHM62" s="15"/>
      <c r="SHN62" s="15"/>
      <c r="SHO62" s="15"/>
      <c r="SHP62" s="15"/>
      <c r="SHQ62" s="15"/>
      <c r="SHR62" s="15"/>
      <c r="SHS62" s="15"/>
      <c r="SHT62" s="15"/>
      <c r="SHU62" s="15"/>
      <c r="SHV62" s="15"/>
      <c r="SHW62" s="15"/>
      <c r="SHX62" s="15"/>
      <c r="SHY62" s="15"/>
      <c r="SHZ62" s="15"/>
      <c r="SIA62" s="15"/>
      <c r="SIB62" s="15"/>
      <c r="SIC62" s="15"/>
      <c r="SID62" s="15"/>
      <c r="SIE62" s="15"/>
      <c r="SIF62" s="15"/>
      <c r="SIG62" s="15"/>
      <c r="SIH62" s="15"/>
      <c r="SII62" s="15"/>
      <c r="SIJ62" s="15"/>
      <c r="SIK62" s="15"/>
      <c r="SIL62" s="15"/>
      <c r="SIM62" s="15"/>
      <c r="SIN62" s="15"/>
      <c r="SIO62" s="15"/>
      <c r="SIP62" s="15"/>
      <c r="SIQ62" s="15"/>
      <c r="SIR62" s="15"/>
      <c r="SIS62" s="15"/>
      <c r="SIT62" s="15"/>
      <c r="SIU62" s="15"/>
      <c r="SIV62" s="15"/>
      <c r="SIW62" s="15"/>
      <c r="SIX62" s="15"/>
      <c r="SIY62" s="15"/>
      <c r="SIZ62" s="15"/>
      <c r="SJA62" s="15"/>
      <c r="SJB62" s="15"/>
      <c r="SJC62" s="15"/>
      <c r="SJD62" s="15"/>
      <c r="SJE62" s="15"/>
      <c r="SJF62" s="15"/>
      <c r="SJG62" s="15"/>
      <c r="SJH62" s="15"/>
      <c r="SJI62" s="15"/>
      <c r="SJJ62" s="15"/>
      <c r="SJK62" s="15"/>
      <c r="SJL62" s="15"/>
      <c r="SJM62" s="15"/>
      <c r="SJN62" s="15"/>
      <c r="SJO62" s="15"/>
      <c r="SJP62" s="15"/>
      <c r="SJQ62" s="15"/>
      <c r="SJR62" s="15"/>
      <c r="SJS62" s="15"/>
      <c r="SJT62" s="15"/>
      <c r="SJU62" s="15"/>
      <c r="SJV62" s="15"/>
      <c r="SJW62" s="15"/>
      <c r="SJX62" s="15"/>
      <c r="SJY62" s="15"/>
      <c r="SJZ62" s="15"/>
      <c r="SKA62" s="15"/>
      <c r="SKB62" s="15"/>
      <c r="SKC62" s="15"/>
      <c r="SKD62" s="15"/>
      <c r="SKE62" s="15"/>
      <c r="SKF62" s="15"/>
      <c r="SKG62" s="15"/>
      <c r="SKH62" s="15"/>
      <c r="SKI62" s="15"/>
      <c r="SKJ62" s="15"/>
      <c r="SKK62" s="15"/>
      <c r="SKL62" s="15"/>
      <c r="SKM62" s="15"/>
      <c r="SKN62" s="15"/>
      <c r="SKO62" s="15"/>
      <c r="SKP62" s="15"/>
      <c r="SKQ62" s="15"/>
      <c r="SKR62" s="15"/>
      <c r="SKS62" s="15"/>
      <c r="SKT62" s="15"/>
      <c r="SKU62" s="15"/>
      <c r="SKV62" s="15"/>
      <c r="SKW62" s="15"/>
      <c r="SKX62" s="15"/>
      <c r="SKY62" s="15"/>
      <c r="SKZ62" s="15"/>
      <c r="SLA62" s="15"/>
      <c r="SLB62" s="15"/>
      <c r="SLC62" s="15"/>
      <c r="SLD62" s="15"/>
      <c r="SLE62" s="15"/>
      <c r="SLF62" s="15"/>
      <c r="SLG62" s="15"/>
      <c r="SLH62" s="15"/>
      <c r="SLI62" s="15"/>
      <c r="SLJ62" s="15"/>
      <c r="SLK62" s="15"/>
      <c r="SLL62" s="15"/>
      <c r="SLM62" s="15"/>
      <c r="SLN62" s="15"/>
      <c r="SLO62" s="15"/>
      <c r="SLP62" s="15"/>
      <c r="SLQ62" s="15"/>
      <c r="SLR62" s="15"/>
      <c r="SLS62" s="15"/>
      <c r="SLT62" s="15"/>
      <c r="SLU62" s="15"/>
      <c r="SLV62" s="15"/>
      <c r="SLW62" s="15"/>
      <c r="SLX62" s="15"/>
      <c r="SLY62" s="15"/>
      <c r="SLZ62" s="15"/>
      <c r="SMA62" s="15"/>
      <c r="SMB62" s="15"/>
      <c r="SMC62" s="15"/>
      <c r="SMD62" s="15"/>
      <c r="SME62" s="15"/>
      <c r="SMF62" s="15"/>
      <c r="SMG62" s="15"/>
      <c r="SMH62" s="15"/>
      <c r="SMI62" s="15"/>
      <c r="SMJ62" s="15"/>
      <c r="SMK62" s="15"/>
      <c r="SML62" s="15"/>
      <c r="SMM62" s="15"/>
      <c r="SMN62" s="15"/>
      <c r="SMO62" s="15"/>
      <c r="SMP62" s="15"/>
      <c r="SMQ62" s="15"/>
      <c r="SMR62" s="15"/>
      <c r="SMS62" s="15"/>
      <c r="SMT62" s="15"/>
      <c r="SMU62" s="15"/>
      <c r="SMV62" s="15"/>
      <c r="SMW62" s="15"/>
      <c r="SMX62" s="15"/>
      <c r="SMY62" s="15"/>
      <c r="SMZ62" s="15"/>
      <c r="SNA62" s="15"/>
      <c r="SNB62" s="15"/>
      <c r="SNC62" s="15"/>
      <c r="SND62" s="15"/>
      <c r="SNE62" s="15"/>
      <c r="SNF62" s="15"/>
      <c r="SNG62" s="15"/>
      <c r="SNH62" s="15"/>
      <c r="SNI62" s="15"/>
      <c r="SNJ62" s="15"/>
      <c r="SNK62" s="15"/>
      <c r="SNL62" s="15"/>
      <c r="SNM62" s="15"/>
      <c r="SNN62" s="15"/>
      <c r="SNO62" s="15"/>
      <c r="SNP62" s="15"/>
      <c r="SNQ62" s="15"/>
      <c r="SNR62" s="15"/>
      <c r="SNS62" s="15"/>
      <c r="SNT62" s="15"/>
      <c r="SNU62" s="15"/>
      <c r="SNV62" s="15"/>
      <c r="SNW62" s="15"/>
      <c r="SNX62" s="15"/>
      <c r="SNY62" s="15"/>
      <c r="SNZ62" s="15"/>
      <c r="SOA62" s="15"/>
      <c r="SOB62" s="15"/>
      <c r="SOC62" s="15"/>
      <c r="SOD62" s="15"/>
      <c r="SOE62" s="15"/>
      <c r="SOF62" s="15"/>
      <c r="SOG62" s="15"/>
      <c r="SOH62" s="15"/>
      <c r="SOI62" s="15"/>
      <c r="SOJ62" s="15"/>
      <c r="SOK62" s="15"/>
      <c r="SOL62" s="15"/>
      <c r="SOM62" s="15"/>
      <c r="SON62" s="15"/>
      <c r="SOO62" s="15"/>
      <c r="SOP62" s="15"/>
      <c r="SOQ62" s="15"/>
      <c r="SOR62" s="15"/>
      <c r="SOS62" s="15"/>
      <c r="SOT62" s="15"/>
      <c r="SOU62" s="15"/>
      <c r="SOV62" s="15"/>
      <c r="SOW62" s="15"/>
      <c r="SOX62" s="15"/>
      <c r="SOY62" s="15"/>
      <c r="SOZ62" s="15"/>
      <c r="SPA62" s="15"/>
      <c r="SPB62" s="15"/>
      <c r="SPC62" s="15"/>
      <c r="SPD62" s="15"/>
      <c r="SPE62" s="15"/>
      <c r="SPF62" s="15"/>
      <c r="SPG62" s="15"/>
      <c r="SPH62" s="15"/>
      <c r="SPI62" s="15"/>
      <c r="SPJ62" s="15"/>
      <c r="SPK62" s="15"/>
      <c r="SPL62" s="15"/>
      <c r="SPM62" s="15"/>
      <c r="SPN62" s="15"/>
      <c r="SPO62" s="15"/>
      <c r="SPP62" s="15"/>
      <c r="SPQ62" s="15"/>
      <c r="SPR62" s="15"/>
      <c r="SPS62" s="15"/>
      <c r="SPT62" s="15"/>
      <c r="SPU62" s="15"/>
      <c r="SPV62" s="15"/>
      <c r="SPW62" s="15"/>
      <c r="SPX62" s="15"/>
      <c r="SPY62" s="15"/>
      <c r="SPZ62" s="15"/>
      <c r="SQA62" s="15"/>
      <c r="SQB62" s="15"/>
      <c r="SQC62" s="15"/>
      <c r="SQD62" s="15"/>
      <c r="SQE62" s="15"/>
      <c r="SQF62" s="15"/>
      <c r="SQG62" s="15"/>
      <c r="SQH62" s="15"/>
      <c r="SQI62" s="15"/>
      <c r="SQJ62" s="15"/>
      <c r="SQK62" s="15"/>
      <c r="SQL62" s="15"/>
      <c r="SQM62" s="15"/>
      <c r="SQN62" s="15"/>
      <c r="SQO62" s="15"/>
      <c r="SQP62" s="15"/>
      <c r="SQQ62" s="15"/>
      <c r="SQR62" s="15"/>
      <c r="SQS62" s="15"/>
      <c r="SQT62" s="15"/>
      <c r="SQU62" s="15"/>
      <c r="SQV62" s="15"/>
      <c r="SQW62" s="15"/>
      <c r="SQX62" s="15"/>
      <c r="SQY62" s="15"/>
      <c r="SQZ62" s="15"/>
      <c r="SRA62" s="15"/>
      <c r="SRB62" s="15"/>
      <c r="SRC62" s="15"/>
      <c r="SRD62" s="15"/>
      <c r="SRE62" s="15"/>
      <c r="SRF62" s="15"/>
      <c r="SRG62" s="15"/>
      <c r="SRH62" s="15"/>
      <c r="SRI62" s="15"/>
      <c r="SRJ62" s="15"/>
      <c r="SRK62" s="15"/>
      <c r="SRL62" s="15"/>
      <c r="SRM62" s="15"/>
      <c r="SRN62" s="15"/>
      <c r="SRO62" s="15"/>
      <c r="SRP62" s="15"/>
      <c r="SRQ62" s="15"/>
      <c r="SRR62" s="15"/>
      <c r="SRS62" s="15"/>
      <c r="SRT62" s="15"/>
      <c r="SRU62" s="15"/>
      <c r="SRV62" s="15"/>
      <c r="SRW62" s="15"/>
      <c r="SRX62" s="15"/>
      <c r="SRY62" s="15"/>
      <c r="SRZ62" s="15"/>
      <c r="SSA62" s="15"/>
      <c r="SSB62" s="15"/>
      <c r="SSC62" s="15"/>
      <c r="SSD62" s="15"/>
      <c r="SSE62" s="15"/>
      <c r="SSF62" s="15"/>
      <c r="SSG62" s="15"/>
      <c r="SSH62" s="15"/>
      <c r="SSI62" s="15"/>
      <c r="SSJ62" s="15"/>
      <c r="SSK62" s="15"/>
      <c r="SSL62" s="15"/>
      <c r="SSM62" s="15"/>
      <c r="SSN62" s="15"/>
      <c r="SSO62" s="15"/>
      <c r="SSP62" s="15"/>
      <c r="SSQ62" s="15"/>
      <c r="SSR62" s="15"/>
      <c r="SSS62" s="15"/>
      <c r="SST62" s="15"/>
      <c r="SSU62" s="15"/>
      <c r="SSV62" s="15"/>
      <c r="SSW62" s="15"/>
      <c r="SSX62" s="15"/>
      <c r="SSY62" s="15"/>
      <c r="SSZ62" s="15"/>
      <c r="STA62" s="15"/>
      <c r="STB62" s="15"/>
      <c r="STC62" s="15"/>
      <c r="STD62" s="15"/>
      <c r="STE62" s="15"/>
      <c r="STF62" s="15"/>
      <c r="STG62" s="15"/>
      <c r="STH62" s="15"/>
      <c r="STI62" s="15"/>
      <c r="STJ62" s="15"/>
      <c r="STK62" s="15"/>
      <c r="STL62" s="15"/>
      <c r="STM62" s="15"/>
      <c r="STN62" s="15"/>
      <c r="STO62" s="15"/>
      <c r="STP62" s="15"/>
      <c r="STQ62" s="15"/>
      <c r="STR62" s="15"/>
      <c r="STS62" s="15"/>
      <c r="STT62" s="15"/>
      <c r="STU62" s="15"/>
      <c r="STV62" s="15"/>
      <c r="STW62" s="15"/>
      <c r="STX62" s="15"/>
      <c r="STY62" s="15"/>
      <c r="STZ62" s="15"/>
      <c r="SUA62" s="15"/>
      <c r="SUB62" s="15"/>
      <c r="SUC62" s="15"/>
      <c r="SUD62" s="15"/>
      <c r="SUE62" s="15"/>
      <c r="SUF62" s="15"/>
      <c r="SUG62" s="15"/>
      <c r="SUH62" s="15"/>
      <c r="SUI62" s="15"/>
      <c r="SUJ62" s="15"/>
      <c r="SUK62" s="15"/>
      <c r="SUL62" s="15"/>
      <c r="SUM62" s="15"/>
      <c r="SUN62" s="15"/>
      <c r="SUO62" s="15"/>
      <c r="SUP62" s="15"/>
      <c r="SUQ62" s="15"/>
      <c r="SUR62" s="15"/>
      <c r="SUS62" s="15"/>
      <c r="SUT62" s="15"/>
      <c r="SUU62" s="15"/>
      <c r="SUV62" s="15"/>
      <c r="SUW62" s="15"/>
      <c r="SUX62" s="15"/>
      <c r="SUY62" s="15"/>
      <c r="SUZ62" s="15"/>
      <c r="SVA62" s="15"/>
      <c r="SVB62" s="15"/>
      <c r="SVC62" s="15"/>
      <c r="SVD62" s="15"/>
      <c r="SVE62" s="15"/>
      <c r="SVF62" s="15"/>
      <c r="SVG62" s="15"/>
      <c r="SVH62" s="15"/>
      <c r="SVI62" s="15"/>
      <c r="SVJ62" s="15"/>
      <c r="SVK62" s="15"/>
      <c r="SVL62" s="15"/>
      <c r="SVM62" s="15"/>
      <c r="SVN62" s="15"/>
      <c r="SVO62" s="15"/>
      <c r="SVP62" s="15"/>
      <c r="SVQ62" s="15"/>
      <c r="SVR62" s="15"/>
      <c r="SVS62" s="15"/>
      <c r="SVT62" s="15"/>
      <c r="SVU62" s="15"/>
      <c r="SVV62" s="15"/>
      <c r="SVW62" s="15"/>
      <c r="SVX62" s="15"/>
      <c r="SVY62" s="15"/>
      <c r="SVZ62" s="15"/>
      <c r="SWA62" s="15"/>
      <c r="SWB62" s="15"/>
      <c r="SWC62" s="15"/>
      <c r="SWD62" s="15"/>
      <c r="SWE62" s="15"/>
      <c r="SWF62" s="15"/>
      <c r="SWG62" s="15"/>
      <c r="SWH62" s="15"/>
      <c r="SWI62" s="15"/>
      <c r="SWJ62" s="15"/>
      <c r="SWK62" s="15"/>
      <c r="SWL62" s="15"/>
      <c r="SWM62" s="15"/>
      <c r="SWN62" s="15"/>
      <c r="SWO62" s="15"/>
      <c r="SWP62" s="15"/>
      <c r="SWQ62" s="15"/>
      <c r="SWR62" s="15"/>
      <c r="SWS62" s="15"/>
      <c r="SWT62" s="15"/>
      <c r="SWU62" s="15"/>
      <c r="SWV62" s="15"/>
      <c r="SWW62" s="15"/>
      <c r="SWX62" s="15"/>
      <c r="SWY62" s="15"/>
      <c r="SWZ62" s="15"/>
      <c r="SXA62" s="15"/>
      <c r="SXB62" s="15"/>
      <c r="SXC62" s="15"/>
      <c r="SXD62" s="15"/>
      <c r="SXE62" s="15"/>
      <c r="SXF62" s="15"/>
      <c r="SXG62" s="15"/>
      <c r="SXH62" s="15"/>
      <c r="SXI62" s="15"/>
      <c r="SXJ62" s="15"/>
      <c r="SXK62" s="15"/>
      <c r="SXL62" s="15"/>
      <c r="SXM62" s="15"/>
      <c r="SXN62" s="15"/>
      <c r="SXO62" s="15"/>
      <c r="SXP62" s="15"/>
      <c r="SXQ62" s="15"/>
      <c r="SXR62" s="15"/>
      <c r="SXS62" s="15"/>
      <c r="SXT62" s="15"/>
      <c r="SXU62" s="15"/>
      <c r="SXV62" s="15"/>
      <c r="SXW62" s="15"/>
      <c r="SXX62" s="15"/>
      <c r="SXY62" s="15"/>
      <c r="SXZ62" s="15"/>
      <c r="SYA62" s="15"/>
      <c r="SYB62" s="15"/>
      <c r="SYC62" s="15"/>
      <c r="SYD62" s="15"/>
      <c r="SYE62" s="15"/>
      <c r="SYF62" s="15"/>
      <c r="SYG62" s="15"/>
      <c r="SYH62" s="15"/>
      <c r="SYI62" s="15"/>
      <c r="SYJ62" s="15"/>
      <c r="SYK62" s="15"/>
      <c r="SYL62" s="15"/>
      <c r="SYM62" s="15"/>
      <c r="SYN62" s="15"/>
      <c r="SYO62" s="15"/>
      <c r="SYP62" s="15"/>
      <c r="SYQ62" s="15"/>
      <c r="SYR62" s="15"/>
      <c r="SYS62" s="15"/>
      <c r="SYT62" s="15"/>
      <c r="SYU62" s="15"/>
      <c r="SYV62" s="15"/>
      <c r="SYW62" s="15"/>
      <c r="SYX62" s="15"/>
      <c r="SYY62" s="15"/>
      <c r="SYZ62" s="15"/>
      <c r="SZA62" s="15"/>
      <c r="SZB62" s="15"/>
      <c r="SZC62" s="15"/>
      <c r="SZD62" s="15"/>
      <c r="SZE62" s="15"/>
      <c r="SZF62" s="15"/>
      <c r="SZG62" s="15"/>
      <c r="SZH62" s="15"/>
      <c r="SZI62" s="15"/>
      <c r="SZJ62" s="15"/>
      <c r="SZK62" s="15"/>
      <c r="SZL62" s="15"/>
      <c r="SZM62" s="15"/>
      <c r="SZN62" s="15"/>
      <c r="SZO62" s="15"/>
      <c r="SZP62" s="15"/>
      <c r="SZQ62" s="15"/>
      <c r="SZR62" s="15"/>
      <c r="SZS62" s="15"/>
      <c r="SZT62" s="15"/>
      <c r="SZU62" s="15"/>
      <c r="SZV62" s="15"/>
      <c r="SZW62" s="15"/>
      <c r="SZX62" s="15"/>
      <c r="SZY62" s="15"/>
      <c r="SZZ62" s="15"/>
      <c r="TAA62" s="15"/>
      <c r="TAB62" s="15"/>
      <c r="TAC62" s="15"/>
      <c r="TAD62" s="15"/>
      <c r="TAE62" s="15"/>
      <c r="TAF62" s="15"/>
      <c r="TAG62" s="15"/>
      <c r="TAH62" s="15"/>
      <c r="TAI62" s="15"/>
      <c r="TAJ62" s="15"/>
      <c r="TAK62" s="15"/>
      <c r="TAL62" s="15"/>
      <c r="TAM62" s="15"/>
      <c r="TAN62" s="15"/>
      <c r="TAO62" s="15"/>
      <c r="TAP62" s="15"/>
      <c r="TAQ62" s="15"/>
      <c r="TAR62" s="15"/>
      <c r="TAS62" s="15"/>
      <c r="TAT62" s="15"/>
      <c r="TAU62" s="15"/>
      <c r="TAV62" s="15"/>
      <c r="TAW62" s="15"/>
      <c r="TAX62" s="15"/>
      <c r="TAY62" s="15"/>
      <c r="TAZ62" s="15"/>
      <c r="TBA62" s="15"/>
      <c r="TBB62" s="15"/>
      <c r="TBC62" s="15"/>
      <c r="TBD62" s="15"/>
      <c r="TBE62" s="15"/>
      <c r="TBF62" s="15"/>
      <c r="TBG62" s="15"/>
      <c r="TBH62" s="15"/>
      <c r="TBI62" s="15"/>
      <c r="TBJ62" s="15"/>
      <c r="TBK62" s="15"/>
      <c r="TBL62" s="15"/>
      <c r="TBM62" s="15"/>
      <c r="TBN62" s="15"/>
      <c r="TBO62" s="15"/>
      <c r="TBP62" s="15"/>
      <c r="TBQ62" s="15"/>
      <c r="TBR62" s="15"/>
      <c r="TBS62" s="15"/>
      <c r="TBT62" s="15"/>
      <c r="TBU62" s="15"/>
      <c r="TBV62" s="15"/>
      <c r="TBW62" s="15"/>
      <c r="TBX62" s="15"/>
      <c r="TBY62" s="15"/>
      <c r="TBZ62" s="15"/>
      <c r="TCA62" s="15"/>
      <c r="TCB62" s="15"/>
      <c r="TCC62" s="15"/>
      <c r="TCD62" s="15"/>
      <c r="TCE62" s="15"/>
      <c r="TCF62" s="15"/>
      <c r="TCG62" s="15"/>
      <c r="TCH62" s="15"/>
      <c r="TCI62" s="15"/>
      <c r="TCJ62" s="15"/>
      <c r="TCK62" s="15"/>
      <c r="TCL62" s="15"/>
      <c r="TCM62" s="15"/>
      <c r="TCN62" s="15"/>
      <c r="TCO62" s="15"/>
      <c r="TCP62" s="15"/>
      <c r="TCQ62" s="15"/>
      <c r="TCR62" s="15"/>
      <c r="TCS62" s="15"/>
      <c r="TCT62" s="15"/>
      <c r="TCU62" s="15"/>
      <c r="TCV62" s="15"/>
      <c r="TCW62" s="15"/>
      <c r="TCX62" s="15"/>
      <c r="TCY62" s="15"/>
      <c r="TCZ62" s="15"/>
      <c r="TDA62" s="15"/>
      <c r="TDB62" s="15"/>
      <c r="TDC62" s="15"/>
      <c r="TDD62" s="15"/>
      <c r="TDE62" s="15"/>
      <c r="TDF62" s="15"/>
      <c r="TDG62" s="15"/>
      <c r="TDH62" s="15"/>
      <c r="TDI62" s="15"/>
      <c r="TDJ62" s="15"/>
      <c r="TDK62" s="15"/>
      <c r="TDL62" s="15"/>
      <c r="TDM62" s="15"/>
      <c r="TDN62" s="15"/>
      <c r="TDO62" s="15"/>
      <c r="TDP62" s="15"/>
      <c r="TDQ62" s="15"/>
      <c r="TDR62" s="15"/>
      <c r="TDS62" s="15"/>
      <c r="TDT62" s="15"/>
      <c r="TDU62" s="15"/>
      <c r="TDV62" s="15"/>
      <c r="TDW62" s="15"/>
      <c r="TDX62" s="15"/>
      <c r="TDY62" s="15"/>
      <c r="TDZ62" s="15"/>
      <c r="TEA62" s="15"/>
      <c r="TEB62" s="15"/>
      <c r="TEC62" s="15"/>
      <c r="TED62" s="15"/>
      <c r="TEE62" s="15"/>
      <c r="TEF62" s="15"/>
      <c r="TEG62" s="15"/>
      <c r="TEH62" s="15"/>
      <c r="TEI62" s="15"/>
      <c r="TEJ62" s="15"/>
      <c r="TEK62" s="15"/>
      <c r="TEL62" s="15"/>
      <c r="TEM62" s="15"/>
      <c r="TEN62" s="15"/>
      <c r="TEO62" s="15"/>
      <c r="TEP62" s="15"/>
      <c r="TEQ62" s="15"/>
      <c r="TER62" s="15"/>
      <c r="TES62" s="15"/>
      <c r="TET62" s="15"/>
      <c r="TEU62" s="15"/>
      <c r="TEV62" s="15"/>
      <c r="TEW62" s="15"/>
      <c r="TEX62" s="15"/>
      <c r="TEY62" s="15"/>
      <c r="TEZ62" s="15"/>
      <c r="TFA62" s="15"/>
      <c r="TFB62" s="15"/>
      <c r="TFC62" s="15"/>
      <c r="TFD62" s="15"/>
      <c r="TFE62" s="15"/>
      <c r="TFF62" s="15"/>
      <c r="TFG62" s="15"/>
      <c r="TFH62" s="15"/>
      <c r="TFI62" s="15"/>
      <c r="TFJ62" s="15"/>
      <c r="TFK62" s="15"/>
      <c r="TFL62" s="15"/>
      <c r="TFM62" s="15"/>
      <c r="TFN62" s="15"/>
      <c r="TFO62" s="15"/>
      <c r="TFP62" s="15"/>
      <c r="TFQ62" s="15"/>
      <c r="TFR62" s="15"/>
      <c r="TFS62" s="15"/>
      <c r="TFT62" s="15"/>
      <c r="TFU62" s="15"/>
      <c r="TFV62" s="15"/>
      <c r="TFW62" s="15"/>
      <c r="TFX62" s="15"/>
      <c r="TFY62" s="15"/>
      <c r="TFZ62" s="15"/>
      <c r="TGA62" s="15"/>
      <c r="TGB62" s="15"/>
      <c r="TGC62" s="15"/>
      <c r="TGD62" s="15"/>
      <c r="TGE62" s="15"/>
      <c r="TGF62" s="15"/>
      <c r="TGG62" s="15"/>
      <c r="TGH62" s="15"/>
      <c r="TGI62" s="15"/>
      <c r="TGJ62" s="15"/>
      <c r="TGK62" s="15"/>
      <c r="TGL62" s="15"/>
      <c r="TGM62" s="15"/>
      <c r="TGN62" s="15"/>
      <c r="TGO62" s="15"/>
      <c r="TGP62" s="15"/>
      <c r="TGQ62" s="15"/>
      <c r="TGR62" s="15"/>
      <c r="TGS62" s="15"/>
      <c r="TGT62" s="15"/>
      <c r="TGU62" s="15"/>
      <c r="TGV62" s="15"/>
      <c r="TGW62" s="15"/>
      <c r="TGX62" s="15"/>
      <c r="TGY62" s="15"/>
      <c r="TGZ62" s="15"/>
      <c r="THA62" s="15"/>
      <c r="THB62" s="15"/>
      <c r="THC62" s="15"/>
      <c r="THD62" s="15"/>
      <c r="THE62" s="15"/>
      <c r="THF62" s="15"/>
      <c r="THG62" s="15"/>
      <c r="THH62" s="15"/>
      <c r="THI62" s="15"/>
      <c r="THJ62" s="15"/>
      <c r="THK62" s="15"/>
      <c r="THL62" s="15"/>
      <c r="THM62" s="15"/>
      <c r="THN62" s="15"/>
      <c r="THO62" s="15"/>
      <c r="THP62" s="15"/>
      <c r="THQ62" s="15"/>
      <c r="THR62" s="15"/>
      <c r="THS62" s="15"/>
      <c r="THT62" s="15"/>
      <c r="THU62" s="15"/>
      <c r="THV62" s="15"/>
      <c r="THW62" s="15"/>
      <c r="THX62" s="15"/>
      <c r="THY62" s="15"/>
      <c r="THZ62" s="15"/>
      <c r="TIA62" s="15"/>
      <c r="TIB62" s="15"/>
      <c r="TIC62" s="15"/>
      <c r="TID62" s="15"/>
      <c r="TIE62" s="15"/>
      <c r="TIF62" s="15"/>
      <c r="TIG62" s="15"/>
      <c r="TIH62" s="15"/>
      <c r="TII62" s="15"/>
      <c r="TIJ62" s="15"/>
      <c r="TIK62" s="15"/>
      <c r="TIL62" s="15"/>
      <c r="TIM62" s="15"/>
      <c r="TIN62" s="15"/>
      <c r="TIO62" s="15"/>
      <c r="TIP62" s="15"/>
      <c r="TIQ62" s="15"/>
      <c r="TIR62" s="15"/>
      <c r="TIS62" s="15"/>
      <c r="TIT62" s="15"/>
      <c r="TIU62" s="15"/>
      <c r="TIV62" s="15"/>
      <c r="TIW62" s="15"/>
      <c r="TIX62" s="15"/>
      <c r="TIY62" s="15"/>
      <c r="TIZ62" s="15"/>
      <c r="TJA62" s="15"/>
      <c r="TJB62" s="15"/>
      <c r="TJC62" s="15"/>
      <c r="TJD62" s="15"/>
      <c r="TJE62" s="15"/>
      <c r="TJF62" s="15"/>
      <c r="TJG62" s="15"/>
      <c r="TJH62" s="15"/>
      <c r="TJI62" s="15"/>
      <c r="TJJ62" s="15"/>
      <c r="TJK62" s="15"/>
      <c r="TJL62" s="15"/>
      <c r="TJM62" s="15"/>
      <c r="TJN62" s="15"/>
      <c r="TJO62" s="15"/>
      <c r="TJP62" s="15"/>
      <c r="TJQ62" s="15"/>
      <c r="TJR62" s="15"/>
      <c r="TJS62" s="15"/>
      <c r="TJT62" s="15"/>
      <c r="TJU62" s="15"/>
      <c r="TJV62" s="15"/>
      <c r="TJW62" s="15"/>
      <c r="TJX62" s="15"/>
      <c r="TJY62" s="15"/>
      <c r="TJZ62" s="15"/>
      <c r="TKA62" s="15"/>
      <c r="TKB62" s="15"/>
      <c r="TKC62" s="15"/>
      <c r="TKD62" s="15"/>
      <c r="TKE62" s="15"/>
      <c r="TKF62" s="15"/>
      <c r="TKG62" s="15"/>
      <c r="TKH62" s="15"/>
      <c r="TKI62" s="15"/>
      <c r="TKJ62" s="15"/>
      <c r="TKK62" s="15"/>
      <c r="TKL62" s="15"/>
      <c r="TKM62" s="15"/>
      <c r="TKN62" s="15"/>
      <c r="TKO62" s="15"/>
      <c r="TKP62" s="15"/>
      <c r="TKQ62" s="15"/>
      <c r="TKR62" s="15"/>
      <c r="TKS62" s="15"/>
      <c r="TKT62" s="15"/>
      <c r="TKU62" s="15"/>
      <c r="TKV62" s="15"/>
      <c r="TKW62" s="15"/>
      <c r="TKX62" s="15"/>
      <c r="TKY62" s="15"/>
      <c r="TKZ62" s="15"/>
      <c r="TLA62" s="15"/>
      <c r="TLB62" s="15"/>
      <c r="TLC62" s="15"/>
      <c r="TLD62" s="15"/>
      <c r="TLE62" s="15"/>
      <c r="TLF62" s="15"/>
      <c r="TLG62" s="15"/>
      <c r="TLH62" s="15"/>
      <c r="TLI62" s="15"/>
      <c r="TLJ62" s="15"/>
      <c r="TLK62" s="15"/>
      <c r="TLL62" s="15"/>
      <c r="TLM62" s="15"/>
      <c r="TLN62" s="15"/>
      <c r="TLO62" s="15"/>
      <c r="TLP62" s="15"/>
      <c r="TLQ62" s="15"/>
      <c r="TLR62" s="15"/>
      <c r="TLS62" s="15"/>
      <c r="TLT62" s="15"/>
      <c r="TLU62" s="15"/>
      <c r="TLV62" s="15"/>
      <c r="TLW62" s="15"/>
      <c r="TLX62" s="15"/>
      <c r="TLY62" s="15"/>
      <c r="TLZ62" s="15"/>
      <c r="TMA62" s="15"/>
      <c r="TMB62" s="15"/>
      <c r="TMC62" s="15"/>
      <c r="TMD62" s="15"/>
      <c r="TME62" s="15"/>
      <c r="TMF62" s="15"/>
      <c r="TMG62" s="15"/>
      <c r="TMH62" s="15"/>
      <c r="TMI62" s="15"/>
      <c r="TMJ62" s="15"/>
      <c r="TMK62" s="15"/>
      <c r="TML62" s="15"/>
      <c r="TMM62" s="15"/>
      <c r="TMN62" s="15"/>
      <c r="TMO62" s="15"/>
      <c r="TMP62" s="15"/>
      <c r="TMQ62" s="15"/>
      <c r="TMR62" s="15"/>
      <c r="TMS62" s="15"/>
      <c r="TMT62" s="15"/>
      <c r="TMU62" s="15"/>
      <c r="TMV62" s="15"/>
      <c r="TMW62" s="15"/>
      <c r="TMX62" s="15"/>
      <c r="TMY62" s="15"/>
      <c r="TMZ62" s="15"/>
      <c r="TNA62" s="15"/>
      <c r="TNB62" s="15"/>
      <c r="TNC62" s="15"/>
      <c r="TND62" s="15"/>
      <c r="TNE62" s="15"/>
      <c r="TNF62" s="15"/>
      <c r="TNG62" s="15"/>
      <c r="TNH62" s="15"/>
      <c r="TNI62" s="15"/>
      <c r="TNJ62" s="15"/>
      <c r="TNK62" s="15"/>
      <c r="TNL62" s="15"/>
      <c r="TNM62" s="15"/>
      <c r="TNN62" s="15"/>
      <c r="TNO62" s="15"/>
      <c r="TNP62" s="15"/>
      <c r="TNQ62" s="15"/>
      <c r="TNR62" s="15"/>
      <c r="TNS62" s="15"/>
      <c r="TNT62" s="15"/>
      <c r="TNU62" s="15"/>
      <c r="TNV62" s="15"/>
      <c r="TNW62" s="15"/>
      <c r="TNX62" s="15"/>
      <c r="TNY62" s="15"/>
      <c r="TNZ62" s="15"/>
      <c r="TOA62" s="15"/>
      <c r="TOB62" s="15"/>
      <c r="TOC62" s="15"/>
      <c r="TOD62" s="15"/>
      <c r="TOE62" s="15"/>
      <c r="TOF62" s="15"/>
      <c r="TOG62" s="15"/>
      <c r="TOH62" s="15"/>
      <c r="TOI62" s="15"/>
      <c r="TOJ62" s="15"/>
      <c r="TOK62" s="15"/>
      <c r="TOL62" s="15"/>
      <c r="TOM62" s="15"/>
      <c r="TON62" s="15"/>
      <c r="TOO62" s="15"/>
      <c r="TOP62" s="15"/>
      <c r="TOQ62" s="15"/>
      <c r="TOR62" s="15"/>
      <c r="TOS62" s="15"/>
      <c r="TOT62" s="15"/>
      <c r="TOU62" s="15"/>
      <c r="TOV62" s="15"/>
      <c r="TOW62" s="15"/>
      <c r="TOX62" s="15"/>
      <c r="TOY62" s="15"/>
      <c r="TOZ62" s="15"/>
      <c r="TPA62" s="15"/>
      <c r="TPB62" s="15"/>
      <c r="TPC62" s="15"/>
      <c r="TPD62" s="15"/>
      <c r="TPE62" s="15"/>
      <c r="TPF62" s="15"/>
      <c r="TPG62" s="15"/>
      <c r="TPH62" s="15"/>
      <c r="TPI62" s="15"/>
      <c r="TPJ62" s="15"/>
      <c r="TPK62" s="15"/>
      <c r="TPL62" s="15"/>
      <c r="TPM62" s="15"/>
      <c r="TPN62" s="15"/>
      <c r="TPO62" s="15"/>
      <c r="TPP62" s="15"/>
      <c r="TPQ62" s="15"/>
      <c r="TPR62" s="15"/>
      <c r="TPS62" s="15"/>
      <c r="TPT62" s="15"/>
      <c r="TPU62" s="15"/>
      <c r="TPV62" s="15"/>
      <c r="TPW62" s="15"/>
      <c r="TPX62" s="15"/>
      <c r="TPY62" s="15"/>
      <c r="TPZ62" s="15"/>
      <c r="TQA62" s="15"/>
      <c r="TQB62" s="15"/>
      <c r="TQC62" s="15"/>
      <c r="TQD62" s="15"/>
      <c r="TQE62" s="15"/>
      <c r="TQF62" s="15"/>
      <c r="TQG62" s="15"/>
      <c r="TQH62" s="15"/>
      <c r="TQI62" s="15"/>
      <c r="TQJ62" s="15"/>
      <c r="TQK62" s="15"/>
      <c r="TQL62" s="15"/>
      <c r="TQM62" s="15"/>
      <c r="TQN62" s="15"/>
      <c r="TQO62" s="15"/>
      <c r="TQP62" s="15"/>
      <c r="TQQ62" s="15"/>
      <c r="TQR62" s="15"/>
      <c r="TQS62" s="15"/>
      <c r="TQT62" s="15"/>
      <c r="TQU62" s="15"/>
      <c r="TQV62" s="15"/>
      <c r="TQW62" s="15"/>
      <c r="TQX62" s="15"/>
      <c r="TQY62" s="15"/>
      <c r="TQZ62" s="15"/>
      <c r="TRA62" s="15"/>
      <c r="TRB62" s="15"/>
      <c r="TRC62" s="15"/>
      <c r="TRD62" s="15"/>
      <c r="TRE62" s="15"/>
      <c r="TRF62" s="15"/>
      <c r="TRG62" s="15"/>
      <c r="TRH62" s="15"/>
      <c r="TRI62" s="15"/>
      <c r="TRJ62" s="15"/>
      <c r="TRK62" s="15"/>
      <c r="TRL62" s="15"/>
      <c r="TRM62" s="15"/>
      <c r="TRN62" s="15"/>
      <c r="TRO62" s="15"/>
      <c r="TRP62" s="15"/>
      <c r="TRQ62" s="15"/>
      <c r="TRR62" s="15"/>
      <c r="TRS62" s="15"/>
      <c r="TRT62" s="15"/>
      <c r="TRU62" s="15"/>
      <c r="TRV62" s="15"/>
      <c r="TRW62" s="15"/>
      <c r="TRX62" s="15"/>
      <c r="TRY62" s="15"/>
      <c r="TRZ62" s="15"/>
      <c r="TSA62" s="15"/>
      <c r="TSB62" s="15"/>
      <c r="TSC62" s="15"/>
      <c r="TSD62" s="15"/>
      <c r="TSE62" s="15"/>
      <c r="TSF62" s="15"/>
      <c r="TSG62" s="15"/>
      <c r="TSH62" s="15"/>
      <c r="TSI62" s="15"/>
      <c r="TSJ62" s="15"/>
      <c r="TSK62" s="15"/>
      <c r="TSL62" s="15"/>
      <c r="TSM62" s="15"/>
      <c r="TSN62" s="15"/>
      <c r="TSO62" s="15"/>
      <c r="TSP62" s="15"/>
      <c r="TSQ62" s="15"/>
      <c r="TSR62" s="15"/>
      <c r="TSS62" s="15"/>
      <c r="TST62" s="15"/>
      <c r="TSU62" s="15"/>
      <c r="TSV62" s="15"/>
      <c r="TSW62" s="15"/>
      <c r="TSX62" s="15"/>
      <c r="TSY62" s="15"/>
      <c r="TSZ62" s="15"/>
      <c r="TTA62" s="15"/>
      <c r="TTB62" s="15"/>
      <c r="TTC62" s="15"/>
      <c r="TTD62" s="15"/>
      <c r="TTE62" s="15"/>
      <c r="TTF62" s="15"/>
      <c r="TTG62" s="15"/>
      <c r="TTH62" s="15"/>
      <c r="TTI62" s="15"/>
      <c r="TTJ62" s="15"/>
      <c r="TTK62" s="15"/>
      <c r="TTL62" s="15"/>
      <c r="TTM62" s="15"/>
      <c r="TTN62" s="15"/>
      <c r="TTO62" s="15"/>
      <c r="TTP62" s="15"/>
      <c r="TTQ62" s="15"/>
      <c r="TTR62" s="15"/>
      <c r="TTS62" s="15"/>
      <c r="TTT62" s="15"/>
      <c r="TTU62" s="15"/>
      <c r="TTV62" s="15"/>
      <c r="TTW62" s="15"/>
      <c r="TTX62" s="15"/>
      <c r="TTY62" s="15"/>
      <c r="TTZ62" s="15"/>
      <c r="TUA62" s="15"/>
      <c r="TUB62" s="15"/>
      <c r="TUC62" s="15"/>
      <c r="TUD62" s="15"/>
      <c r="TUE62" s="15"/>
      <c r="TUF62" s="15"/>
      <c r="TUG62" s="15"/>
      <c r="TUH62" s="15"/>
      <c r="TUI62" s="15"/>
      <c r="TUJ62" s="15"/>
      <c r="TUK62" s="15"/>
      <c r="TUL62" s="15"/>
      <c r="TUM62" s="15"/>
      <c r="TUN62" s="15"/>
      <c r="TUO62" s="15"/>
      <c r="TUP62" s="15"/>
      <c r="TUQ62" s="15"/>
      <c r="TUR62" s="15"/>
      <c r="TUS62" s="15"/>
      <c r="TUT62" s="15"/>
      <c r="TUU62" s="15"/>
      <c r="TUV62" s="15"/>
      <c r="TUW62" s="15"/>
      <c r="TUX62" s="15"/>
      <c r="TUY62" s="15"/>
      <c r="TUZ62" s="15"/>
      <c r="TVA62" s="15"/>
      <c r="TVB62" s="15"/>
      <c r="TVC62" s="15"/>
      <c r="TVD62" s="15"/>
      <c r="TVE62" s="15"/>
      <c r="TVF62" s="15"/>
      <c r="TVG62" s="15"/>
      <c r="TVH62" s="15"/>
      <c r="TVI62" s="15"/>
      <c r="TVJ62" s="15"/>
      <c r="TVK62" s="15"/>
      <c r="TVL62" s="15"/>
      <c r="TVM62" s="15"/>
      <c r="TVN62" s="15"/>
      <c r="TVO62" s="15"/>
      <c r="TVP62" s="15"/>
      <c r="TVQ62" s="15"/>
      <c r="TVR62" s="15"/>
      <c r="TVS62" s="15"/>
      <c r="TVT62" s="15"/>
      <c r="TVU62" s="15"/>
      <c r="TVV62" s="15"/>
      <c r="TVW62" s="15"/>
      <c r="TVX62" s="15"/>
      <c r="TVY62" s="15"/>
      <c r="TVZ62" s="15"/>
      <c r="TWA62" s="15"/>
      <c r="TWB62" s="15"/>
      <c r="TWC62" s="15"/>
      <c r="TWD62" s="15"/>
      <c r="TWE62" s="15"/>
      <c r="TWF62" s="15"/>
      <c r="TWG62" s="15"/>
      <c r="TWH62" s="15"/>
      <c r="TWI62" s="15"/>
      <c r="TWJ62" s="15"/>
      <c r="TWK62" s="15"/>
      <c r="TWL62" s="15"/>
      <c r="TWM62" s="15"/>
      <c r="TWN62" s="15"/>
      <c r="TWO62" s="15"/>
      <c r="TWP62" s="15"/>
      <c r="TWQ62" s="15"/>
      <c r="TWR62" s="15"/>
      <c r="TWS62" s="15"/>
      <c r="TWT62" s="15"/>
      <c r="TWU62" s="15"/>
      <c r="TWV62" s="15"/>
      <c r="TWW62" s="15"/>
      <c r="TWX62" s="15"/>
      <c r="TWY62" s="15"/>
      <c r="TWZ62" s="15"/>
      <c r="TXA62" s="15"/>
      <c r="TXB62" s="15"/>
      <c r="TXC62" s="15"/>
      <c r="TXD62" s="15"/>
      <c r="TXE62" s="15"/>
      <c r="TXF62" s="15"/>
      <c r="TXG62" s="15"/>
      <c r="TXH62" s="15"/>
      <c r="TXI62" s="15"/>
      <c r="TXJ62" s="15"/>
      <c r="TXK62" s="15"/>
      <c r="TXL62" s="15"/>
      <c r="TXM62" s="15"/>
      <c r="TXN62" s="15"/>
      <c r="TXO62" s="15"/>
      <c r="TXP62" s="15"/>
      <c r="TXQ62" s="15"/>
      <c r="TXR62" s="15"/>
      <c r="TXS62" s="15"/>
      <c r="TXT62" s="15"/>
      <c r="TXU62" s="15"/>
      <c r="TXV62" s="15"/>
      <c r="TXW62" s="15"/>
      <c r="TXX62" s="15"/>
      <c r="TXY62" s="15"/>
      <c r="TXZ62" s="15"/>
      <c r="TYA62" s="15"/>
      <c r="TYB62" s="15"/>
      <c r="TYC62" s="15"/>
      <c r="TYD62" s="15"/>
      <c r="TYE62" s="15"/>
      <c r="TYF62" s="15"/>
      <c r="TYG62" s="15"/>
      <c r="TYH62" s="15"/>
      <c r="TYI62" s="15"/>
      <c r="TYJ62" s="15"/>
      <c r="TYK62" s="15"/>
      <c r="TYL62" s="15"/>
      <c r="TYM62" s="15"/>
      <c r="TYN62" s="15"/>
      <c r="TYO62" s="15"/>
      <c r="TYP62" s="15"/>
      <c r="TYQ62" s="15"/>
      <c r="TYR62" s="15"/>
      <c r="TYS62" s="15"/>
      <c r="TYT62" s="15"/>
      <c r="TYU62" s="15"/>
      <c r="TYV62" s="15"/>
      <c r="TYW62" s="15"/>
      <c r="TYX62" s="15"/>
      <c r="TYY62" s="15"/>
      <c r="TYZ62" s="15"/>
      <c r="TZA62" s="15"/>
      <c r="TZB62" s="15"/>
      <c r="TZC62" s="15"/>
      <c r="TZD62" s="15"/>
      <c r="TZE62" s="15"/>
      <c r="TZF62" s="15"/>
      <c r="TZG62" s="15"/>
      <c r="TZH62" s="15"/>
      <c r="TZI62" s="15"/>
      <c r="TZJ62" s="15"/>
      <c r="TZK62" s="15"/>
      <c r="TZL62" s="15"/>
      <c r="TZM62" s="15"/>
      <c r="TZN62" s="15"/>
      <c r="TZO62" s="15"/>
      <c r="TZP62" s="15"/>
      <c r="TZQ62" s="15"/>
      <c r="TZR62" s="15"/>
      <c r="TZS62" s="15"/>
      <c r="TZT62" s="15"/>
      <c r="TZU62" s="15"/>
      <c r="TZV62" s="15"/>
      <c r="TZW62" s="15"/>
      <c r="TZX62" s="15"/>
      <c r="TZY62" s="15"/>
      <c r="TZZ62" s="15"/>
      <c r="UAA62" s="15"/>
      <c r="UAB62" s="15"/>
      <c r="UAC62" s="15"/>
      <c r="UAD62" s="15"/>
      <c r="UAE62" s="15"/>
      <c r="UAF62" s="15"/>
      <c r="UAG62" s="15"/>
      <c r="UAH62" s="15"/>
      <c r="UAI62" s="15"/>
      <c r="UAJ62" s="15"/>
      <c r="UAK62" s="15"/>
      <c r="UAL62" s="15"/>
      <c r="UAM62" s="15"/>
      <c r="UAN62" s="15"/>
      <c r="UAO62" s="15"/>
      <c r="UAP62" s="15"/>
      <c r="UAQ62" s="15"/>
      <c r="UAR62" s="15"/>
      <c r="UAS62" s="15"/>
      <c r="UAT62" s="15"/>
      <c r="UAU62" s="15"/>
      <c r="UAV62" s="15"/>
      <c r="UAW62" s="15"/>
      <c r="UAX62" s="15"/>
      <c r="UAY62" s="15"/>
      <c r="UAZ62" s="15"/>
      <c r="UBA62" s="15"/>
      <c r="UBB62" s="15"/>
      <c r="UBC62" s="15"/>
      <c r="UBD62" s="15"/>
      <c r="UBE62" s="15"/>
      <c r="UBF62" s="15"/>
      <c r="UBG62" s="15"/>
      <c r="UBH62" s="15"/>
      <c r="UBI62" s="15"/>
      <c r="UBJ62" s="15"/>
      <c r="UBK62" s="15"/>
      <c r="UBL62" s="15"/>
      <c r="UBM62" s="15"/>
      <c r="UBN62" s="15"/>
      <c r="UBO62" s="15"/>
      <c r="UBP62" s="15"/>
      <c r="UBQ62" s="15"/>
      <c r="UBR62" s="15"/>
      <c r="UBS62" s="15"/>
      <c r="UBT62" s="15"/>
      <c r="UBU62" s="15"/>
      <c r="UBV62" s="15"/>
      <c r="UBW62" s="15"/>
      <c r="UBX62" s="15"/>
      <c r="UBY62" s="15"/>
      <c r="UBZ62" s="15"/>
      <c r="UCA62" s="15"/>
      <c r="UCB62" s="15"/>
      <c r="UCC62" s="15"/>
      <c r="UCD62" s="15"/>
      <c r="UCE62" s="15"/>
      <c r="UCF62" s="15"/>
      <c r="UCG62" s="15"/>
      <c r="UCH62" s="15"/>
      <c r="UCI62" s="15"/>
      <c r="UCJ62" s="15"/>
      <c r="UCK62" s="15"/>
      <c r="UCL62" s="15"/>
      <c r="UCM62" s="15"/>
      <c r="UCN62" s="15"/>
      <c r="UCO62" s="15"/>
      <c r="UCP62" s="15"/>
      <c r="UCQ62" s="15"/>
      <c r="UCR62" s="15"/>
      <c r="UCS62" s="15"/>
      <c r="UCT62" s="15"/>
      <c r="UCU62" s="15"/>
      <c r="UCV62" s="15"/>
      <c r="UCW62" s="15"/>
      <c r="UCX62" s="15"/>
      <c r="UCY62" s="15"/>
      <c r="UCZ62" s="15"/>
      <c r="UDA62" s="15"/>
      <c r="UDB62" s="15"/>
      <c r="UDC62" s="15"/>
      <c r="UDD62" s="15"/>
      <c r="UDE62" s="15"/>
      <c r="UDF62" s="15"/>
      <c r="UDG62" s="15"/>
      <c r="UDH62" s="15"/>
      <c r="UDI62" s="15"/>
      <c r="UDJ62" s="15"/>
      <c r="UDK62" s="15"/>
      <c r="UDL62" s="15"/>
      <c r="UDM62" s="15"/>
      <c r="UDN62" s="15"/>
      <c r="UDO62" s="15"/>
      <c r="UDP62" s="15"/>
      <c r="UDQ62" s="15"/>
      <c r="UDR62" s="15"/>
      <c r="UDS62" s="15"/>
      <c r="UDT62" s="15"/>
      <c r="UDU62" s="15"/>
      <c r="UDV62" s="15"/>
      <c r="UDW62" s="15"/>
      <c r="UDX62" s="15"/>
      <c r="UDY62" s="15"/>
      <c r="UDZ62" s="15"/>
      <c r="UEA62" s="15"/>
      <c r="UEB62" s="15"/>
      <c r="UEC62" s="15"/>
      <c r="UED62" s="15"/>
      <c r="UEE62" s="15"/>
      <c r="UEF62" s="15"/>
      <c r="UEG62" s="15"/>
      <c r="UEH62" s="15"/>
      <c r="UEI62" s="15"/>
      <c r="UEJ62" s="15"/>
      <c r="UEK62" s="15"/>
      <c r="UEL62" s="15"/>
      <c r="UEM62" s="15"/>
      <c r="UEN62" s="15"/>
      <c r="UEO62" s="15"/>
      <c r="UEP62" s="15"/>
      <c r="UEQ62" s="15"/>
      <c r="UER62" s="15"/>
      <c r="UES62" s="15"/>
      <c r="UET62" s="15"/>
      <c r="UEU62" s="15"/>
      <c r="UEV62" s="15"/>
      <c r="UEW62" s="15"/>
      <c r="UEX62" s="15"/>
      <c r="UEY62" s="15"/>
      <c r="UEZ62" s="15"/>
      <c r="UFA62" s="15"/>
      <c r="UFB62" s="15"/>
      <c r="UFC62" s="15"/>
      <c r="UFD62" s="15"/>
      <c r="UFE62" s="15"/>
      <c r="UFF62" s="15"/>
      <c r="UFG62" s="15"/>
      <c r="UFH62" s="15"/>
      <c r="UFI62" s="15"/>
      <c r="UFJ62" s="15"/>
      <c r="UFK62" s="15"/>
      <c r="UFL62" s="15"/>
      <c r="UFM62" s="15"/>
      <c r="UFN62" s="15"/>
      <c r="UFO62" s="15"/>
      <c r="UFP62" s="15"/>
      <c r="UFQ62" s="15"/>
      <c r="UFR62" s="15"/>
      <c r="UFS62" s="15"/>
      <c r="UFT62" s="15"/>
      <c r="UFU62" s="15"/>
      <c r="UFV62" s="15"/>
      <c r="UFW62" s="15"/>
      <c r="UFX62" s="15"/>
      <c r="UFY62" s="15"/>
      <c r="UFZ62" s="15"/>
      <c r="UGA62" s="15"/>
      <c r="UGB62" s="15"/>
      <c r="UGC62" s="15"/>
      <c r="UGD62" s="15"/>
      <c r="UGE62" s="15"/>
      <c r="UGF62" s="15"/>
      <c r="UGG62" s="15"/>
      <c r="UGH62" s="15"/>
      <c r="UGI62" s="15"/>
      <c r="UGJ62" s="15"/>
      <c r="UGK62" s="15"/>
      <c r="UGL62" s="15"/>
      <c r="UGM62" s="15"/>
      <c r="UGN62" s="15"/>
      <c r="UGO62" s="15"/>
      <c r="UGP62" s="15"/>
      <c r="UGQ62" s="15"/>
      <c r="UGR62" s="15"/>
      <c r="UGS62" s="15"/>
      <c r="UGT62" s="15"/>
      <c r="UGU62" s="15"/>
      <c r="UGV62" s="15"/>
      <c r="UGW62" s="15"/>
      <c r="UGX62" s="15"/>
      <c r="UGY62" s="15"/>
      <c r="UGZ62" s="15"/>
      <c r="UHA62" s="15"/>
      <c r="UHB62" s="15"/>
      <c r="UHC62" s="15"/>
      <c r="UHD62" s="15"/>
      <c r="UHE62" s="15"/>
      <c r="UHF62" s="15"/>
      <c r="UHG62" s="15"/>
      <c r="UHH62" s="15"/>
      <c r="UHI62" s="15"/>
      <c r="UHJ62" s="15"/>
      <c r="UHK62" s="15"/>
      <c r="UHL62" s="15"/>
      <c r="UHM62" s="15"/>
      <c r="UHN62" s="15"/>
      <c r="UHO62" s="15"/>
      <c r="UHP62" s="15"/>
      <c r="UHQ62" s="15"/>
      <c r="UHR62" s="15"/>
      <c r="UHS62" s="15"/>
      <c r="UHT62" s="15"/>
      <c r="UHU62" s="15"/>
      <c r="UHV62" s="15"/>
      <c r="UHW62" s="15"/>
      <c r="UHX62" s="15"/>
      <c r="UHY62" s="15"/>
      <c r="UHZ62" s="15"/>
      <c r="UIA62" s="15"/>
      <c r="UIB62" s="15"/>
      <c r="UIC62" s="15"/>
      <c r="UID62" s="15"/>
      <c r="UIE62" s="15"/>
      <c r="UIF62" s="15"/>
      <c r="UIG62" s="15"/>
      <c r="UIH62" s="15"/>
      <c r="UII62" s="15"/>
      <c r="UIJ62" s="15"/>
      <c r="UIK62" s="15"/>
      <c r="UIL62" s="15"/>
      <c r="UIM62" s="15"/>
      <c r="UIN62" s="15"/>
      <c r="UIO62" s="15"/>
      <c r="UIP62" s="15"/>
      <c r="UIQ62" s="15"/>
      <c r="UIR62" s="15"/>
      <c r="UIS62" s="15"/>
      <c r="UIT62" s="15"/>
      <c r="UIU62" s="15"/>
      <c r="UIV62" s="15"/>
      <c r="UIW62" s="15"/>
      <c r="UIX62" s="15"/>
      <c r="UIY62" s="15"/>
      <c r="UIZ62" s="15"/>
      <c r="UJA62" s="15"/>
      <c r="UJB62" s="15"/>
      <c r="UJC62" s="15"/>
      <c r="UJD62" s="15"/>
      <c r="UJE62" s="15"/>
      <c r="UJF62" s="15"/>
      <c r="UJG62" s="15"/>
      <c r="UJH62" s="15"/>
      <c r="UJI62" s="15"/>
      <c r="UJJ62" s="15"/>
      <c r="UJK62" s="15"/>
      <c r="UJL62" s="15"/>
      <c r="UJM62" s="15"/>
      <c r="UJN62" s="15"/>
      <c r="UJO62" s="15"/>
      <c r="UJP62" s="15"/>
      <c r="UJQ62" s="15"/>
      <c r="UJR62" s="15"/>
      <c r="UJS62" s="15"/>
      <c r="UJT62" s="15"/>
      <c r="UJU62" s="15"/>
      <c r="UJV62" s="15"/>
      <c r="UJW62" s="15"/>
      <c r="UJX62" s="15"/>
      <c r="UJY62" s="15"/>
      <c r="UJZ62" s="15"/>
      <c r="UKA62" s="15"/>
      <c r="UKB62" s="15"/>
      <c r="UKC62" s="15"/>
      <c r="UKD62" s="15"/>
      <c r="UKE62" s="15"/>
      <c r="UKF62" s="15"/>
      <c r="UKG62" s="15"/>
      <c r="UKH62" s="15"/>
      <c r="UKI62" s="15"/>
      <c r="UKJ62" s="15"/>
      <c r="UKK62" s="15"/>
      <c r="UKL62" s="15"/>
      <c r="UKM62" s="15"/>
      <c r="UKN62" s="15"/>
      <c r="UKO62" s="15"/>
      <c r="UKP62" s="15"/>
      <c r="UKQ62" s="15"/>
      <c r="UKR62" s="15"/>
      <c r="UKS62" s="15"/>
      <c r="UKT62" s="15"/>
      <c r="UKU62" s="15"/>
      <c r="UKV62" s="15"/>
      <c r="UKW62" s="15"/>
      <c r="UKX62" s="15"/>
      <c r="UKY62" s="15"/>
      <c r="UKZ62" s="15"/>
      <c r="ULA62" s="15"/>
      <c r="ULB62" s="15"/>
      <c r="ULC62" s="15"/>
      <c r="ULD62" s="15"/>
      <c r="ULE62" s="15"/>
      <c r="ULF62" s="15"/>
      <c r="ULG62" s="15"/>
      <c r="ULH62" s="15"/>
      <c r="ULI62" s="15"/>
      <c r="ULJ62" s="15"/>
      <c r="ULK62" s="15"/>
      <c r="ULL62" s="15"/>
      <c r="ULM62" s="15"/>
      <c r="ULN62" s="15"/>
      <c r="ULO62" s="15"/>
      <c r="ULP62" s="15"/>
      <c r="ULQ62" s="15"/>
      <c r="ULR62" s="15"/>
      <c r="ULS62" s="15"/>
      <c r="ULT62" s="15"/>
      <c r="ULU62" s="15"/>
      <c r="ULV62" s="15"/>
      <c r="ULW62" s="15"/>
      <c r="ULX62" s="15"/>
      <c r="ULY62" s="15"/>
      <c r="ULZ62" s="15"/>
      <c r="UMA62" s="15"/>
      <c r="UMB62" s="15"/>
      <c r="UMC62" s="15"/>
      <c r="UMD62" s="15"/>
      <c r="UME62" s="15"/>
      <c r="UMF62" s="15"/>
      <c r="UMG62" s="15"/>
      <c r="UMH62" s="15"/>
      <c r="UMI62" s="15"/>
      <c r="UMJ62" s="15"/>
      <c r="UMK62" s="15"/>
      <c r="UML62" s="15"/>
      <c r="UMM62" s="15"/>
      <c r="UMN62" s="15"/>
      <c r="UMO62" s="15"/>
      <c r="UMP62" s="15"/>
      <c r="UMQ62" s="15"/>
      <c r="UMR62" s="15"/>
      <c r="UMS62" s="15"/>
      <c r="UMT62" s="15"/>
      <c r="UMU62" s="15"/>
      <c r="UMV62" s="15"/>
      <c r="UMW62" s="15"/>
      <c r="UMX62" s="15"/>
      <c r="UMY62" s="15"/>
      <c r="UMZ62" s="15"/>
      <c r="UNA62" s="15"/>
      <c r="UNB62" s="15"/>
      <c r="UNC62" s="15"/>
      <c r="UND62" s="15"/>
      <c r="UNE62" s="15"/>
      <c r="UNF62" s="15"/>
      <c r="UNG62" s="15"/>
      <c r="UNH62" s="15"/>
      <c r="UNI62" s="15"/>
      <c r="UNJ62" s="15"/>
      <c r="UNK62" s="15"/>
      <c r="UNL62" s="15"/>
      <c r="UNM62" s="15"/>
      <c r="UNN62" s="15"/>
      <c r="UNO62" s="15"/>
      <c r="UNP62" s="15"/>
      <c r="UNQ62" s="15"/>
      <c r="UNR62" s="15"/>
      <c r="UNS62" s="15"/>
      <c r="UNT62" s="15"/>
      <c r="UNU62" s="15"/>
      <c r="UNV62" s="15"/>
      <c r="UNW62" s="15"/>
      <c r="UNX62" s="15"/>
      <c r="UNY62" s="15"/>
      <c r="UNZ62" s="15"/>
      <c r="UOA62" s="15"/>
      <c r="UOB62" s="15"/>
      <c r="UOC62" s="15"/>
      <c r="UOD62" s="15"/>
      <c r="UOE62" s="15"/>
      <c r="UOF62" s="15"/>
      <c r="UOG62" s="15"/>
      <c r="UOH62" s="15"/>
      <c r="UOI62" s="15"/>
      <c r="UOJ62" s="15"/>
      <c r="UOK62" s="15"/>
      <c r="UOL62" s="15"/>
      <c r="UOM62" s="15"/>
      <c r="UON62" s="15"/>
      <c r="UOO62" s="15"/>
      <c r="UOP62" s="15"/>
      <c r="UOQ62" s="15"/>
      <c r="UOR62" s="15"/>
      <c r="UOS62" s="15"/>
      <c r="UOT62" s="15"/>
      <c r="UOU62" s="15"/>
      <c r="UOV62" s="15"/>
      <c r="UOW62" s="15"/>
      <c r="UOX62" s="15"/>
      <c r="UOY62" s="15"/>
      <c r="UOZ62" s="15"/>
      <c r="UPA62" s="15"/>
      <c r="UPB62" s="15"/>
      <c r="UPC62" s="15"/>
      <c r="UPD62" s="15"/>
      <c r="UPE62" s="15"/>
      <c r="UPF62" s="15"/>
      <c r="UPG62" s="15"/>
      <c r="UPH62" s="15"/>
      <c r="UPI62" s="15"/>
      <c r="UPJ62" s="15"/>
      <c r="UPK62" s="15"/>
      <c r="UPL62" s="15"/>
      <c r="UPM62" s="15"/>
      <c r="UPN62" s="15"/>
      <c r="UPO62" s="15"/>
      <c r="UPP62" s="15"/>
      <c r="UPQ62" s="15"/>
      <c r="UPR62" s="15"/>
      <c r="UPS62" s="15"/>
      <c r="UPT62" s="15"/>
      <c r="UPU62" s="15"/>
      <c r="UPV62" s="15"/>
      <c r="UPW62" s="15"/>
      <c r="UPX62" s="15"/>
      <c r="UPY62" s="15"/>
      <c r="UPZ62" s="15"/>
      <c r="UQA62" s="15"/>
      <c r="UQB62" s="15"/>
      <c r="UQC62" s="15"/>
      <c r="UQD62" s="15"/>
      <c r="UQE62" s="15"/>
      <c r="UQF62" s="15"/>
      <c r="UQG62" s="15"/>
      <c r="UQH62" s="15"/>
      <c r="UQI62" s="15"/>
      <c r="UQJ62" s="15"/>
      <c r="UQK62" s="15"/>
      <c r="UQL62" s="15"/>
      <c r="UQM62" s="15"/>
      <c r="UQN62" s="15"/>
      <c r="UQO62" s="15"/>
      <c r="UQP62" s="15"/>
      <c r="UQQ62" s="15"/>
      <c r="UQR62" s="15"/>
      <c r="UQS62" s="15"/>
      <c r="UQT62" s="15"/>
      <c r="UQU62" s="15"/>
      <c r="UQV62" s="15"/>
      <c r="UQW62" s="15"/>
      <c r="UQX62" s="15"/>
      <c r="UQY62" s="15"/>
      <c r="UQZ62" s="15"/>
      <c r="URA62" s="15"/>
      <c r="URB62" s="15"/>
      <c r="URC62" s="15"/>
      <c r="URD62" s="15"/>
      <c r="URE62" s="15"/>
      <c r="URF62" s="15"/>
      <c r="URG62" s="15"/>
      <c r="URH62" s="15"/>
      <c r="URI62" s="15"/>
      <c r="URJ62" s="15"/>
      <c r="URK62" s="15"/>
      <c r="URL62" s="15"/>
      <c r="URM62" s="15"/>
      <c r="URN62" s="15"/>
      <c r="URO62" s="15"/>
      <c r="URP62" s="15"/>
      <c r="URQ62" s="15"/>
      <c r="URR62" s="15"/>
      <c r="URS62" s="15"/>
      <c r="URT62" s="15"/>
      <c r="URU62" s="15"/>
      <c r="URV62" s="15"/>
      <c r="URW62" s="15"/>
      <c r="URX62" s="15"/>
      <c r="URY62" s="15"/>
      <c r="URZ62" s="15"/>
      <c r="USA62" s="15"/>
      <c r="USB62" s="15"/>
      <c r="USC62" s="15"/>
      <c r="USD62" s="15"/>
      <c r="USE62" s="15"/>
      <c r="USF62" s="15"/>
      <c r="USG62" s="15"/>
      <c r="USH62" s="15"/>
      <c r="USI62" s="15"/>
      <c r="USJ62" s="15"/>
      <c r="USK62" s="15"/>
      <c r="USL62" s="15"/>
      <c r="USM62" s="15"/>
      <c r="USN62" s="15"/>
      <c r="USO62" s="15"/>
      <c r="USP62" s="15"/>
      <c r="USQ62" s="15"/>
      <c r="USR62" s="15"/>
      <c r="USS62" s="15"/>
      <c r="UST62" s="15"/>
      <c r="USU62" s="15"/>
      <c r="USV62" s="15"/>
      <c r="USW62" s="15"/>
      <c r="USX62" s="15"/>
      <c r="USY62" s="15"/>
      <c r="USZ62" s="15"/>
      <c r="UTA62" s="15"/>
      <c r="UTB62" s="15"/>
      <c r="UTC62" s="15"/>
      <c r="UTD62" s="15"/>
      <c r="UTE62" s="15"/>
      <c r="UTF62" s="15"/>
      <c r="UTG62" s="15"/>
      <c r="UTH62" s="15"/>
      <c r="UTI62" s="15"/>
      <c r="UTJ62" s="15"/>
      <c r="UTK62" s="15"/>
      <c r="UTL62" s="15"/>
      <c r="UTM62" s="15"/>
      <c r="UTN62" s="15"/>
      <c r="UTO62" s="15"/>
      <c r="UTP62" s="15"/>
      <c r="UTQ62" s="15"/>
      <c r="UTR62" s="15"/>
      <c r="UTS62" s="15"/>
      <c r="UTT62" s="15"/>
      <c r="UTU62" s="15"/>
      <c r="UTV62" s="15"/>
      <c r="UTW62" s="15"/>
      <c r="UTX62" s="15"/>
      <c r="UTY62" s="15"/>
      <c r="UTZ62" s="15"/>
      <c r="UUA62" s="15"/>
      <c r="UUB62" s="15"/>
      <c r="UUC62" s="15"/>
      <c r="UUD62" s="15"/>
      <c r="UUE62" s="15"/>
      <c r="UUF62" s="15"/>
      <c r="UUG62" s="15"/>
      <c r="UUH62" s="15"/>
      <c r="UUI62" s="15"/>
      <c r="UUJ62" s="15"/>
      <c r="UUK62" s="15"/>
      <c r="UUL62" s="15"/>
      <c r="UUM62" s="15"/>
      <c r="UUN62" s="15"/>
      <c r="UUO62" s="15"/>
      <c r="UUP62" s="15"/>
      <c r="UUQ62" s="15"/>
      <c r="UUR62" s="15"/>
      <c r="UUS62" s="15"/>
      <c r="UUT62" s="15"/>
      <c r="UUU62" s="15"/>
      <c r="UUV62" s="15"/>
      <c r="UUW62" s="15"/>
      <c r="UUX62" s="15"/>
      <c r="UUY62" s="15"/>
      <c r="UUZ62" s="15"/>
      <c r="UVA62" s="15"/>
      <c r="UVB62" s="15"/>
      <c r="UVC62" s="15"/>
      <c r="UVD62" s="15"/>
      <c r="UVE62" s="15"/>
      <c r="UVF62" s="15"/>
      <c r="UVG62" s="15"/>
      <c r="UVH62" s="15"/>
      <c r="UVI62" s="15"/>
      <c r="UVJ62" s="15"/>
      <c r="UVK62" s="15"/>
      <c r="UVL62" s="15"/>
      <c r="UVM62" s="15"/>
      <c r="UVN62" s="15"/>
      <c r="UVO62" s="15"/>
      <c r="UVP62" s="15"/>
      <c r="UVQ62" s="15"/>
      <c r="UVR62" s="15"/>
      <c r="UVS62" s="15"/>
      <c r="UVT62" s="15"/>
      <c r="UVU62" s="15"/>
      <c r="UVV62" s="15"/>
      <c r="UVW62" s="15"/>
      <c r="UVX62" s="15"/>
      <c r="UVY62" s="15"/>
      <c r="UVZ62" s="15"/>
      <c r="UWA62" s="15"/>
      <c r="UWB62" s="15"/>
      <c r="UWC62" s="15"/>
      <c r="UWD62" s="15"/>
      <c r="UWE62" s="15"/>
      <c r="UWF62" s="15"/>
      <c r="UWG62" s="15"/>
      <c r="UWH62" s="15"/>
      <c r="UWI62" s="15"/>
      <c r="UWJ62" s="15"/>
      <c r="UWK62" s="15"/>
      <c r="UWL62" s="15"/>
      <c r="UWM62" s="15"/>
      <c r="UWN62" s="15"/>
      <c r="UWO62" s="15"/>
      <c r="UWP62" s="15"/>
      <c r="UWQ62" s="15"/>
      <c r="UWR62" s="15"/>
      <c r="UWS62" s="15"/>
      <c r="UWT62" s="15"/>
      <c r="UWU62" s="15"/>
      <c r="UWV62" s="15"/>
      <c r="UWW62" s="15"/>
      <c r="UWX62" s="15"/>
      <c r="UWY62" s="15"/>
      <c r="UWZ62" s="15"/>
      <c r="UXA62" s="15"/>
      <c r="UXB62" s="15"/>
      <c r="UXC62" s="15"/>
      <c r="UXD62" s="15"/>
      <c r="UXE62" s="15"/>
      <c r="UXF62" s="15"/>
      <c r="UXG62" s="15"/>
      <c r="UXH62" s="15"/>
      <c r="UXI62" s="15"/>
      <c r="UXJ62" s="15"/>
      <c r="UXK62" s="15"/>
      <c r="UXL62" s="15"/>
      <c r="UXM62" s="15"/>
      <c r="UXN62" s="15"/>
      <c r="UXO62" s="15"/>
      <c r="UXP62" s="15"/>
      <c r="UXQ62" s="15"/>
      <c r="UXR62" s="15"/>
      <c r="UXS62" s="15"/>
      <c r="UXT62" s="15"/>
      <c r="UXU62" s="15"/>
      <c r="UXV62" s="15"/>
      <c r="UXW62" s="15"/>
      <c r="UXX62" s="15"/>
      <c r="UXY62" s="15"/>
      <c r="UXZ62" s="15"/>
      <c r="UYA62" s="15"/>
      <c r="UYB62" s="15"/>
      <c r="UYC62" s="15"/>
      <c r="UYD62" s="15"/>
      <c r="UYE62" s="15"/>
      <c r="UYF62" s="15"/>
      <c r="UYG62" s="15"/>
      <c r="UYH62" s="15"/>
      <c r="UYI62" s="15"/>
      <c r="UYJ62" s="15"/>
      <c r="UYK62" s="15"/>
      <c r="UYL62" s="15"/>
      <c r="UYM62" s="15"/>
      <c r="UYN62" s="15"/>
      <c r="UYO62" s="15"/>
      <c r="UYP62" s="15"/>
      <c r="UYQ62" s="15"/>
      <c r="UYR62" s="15"/>
      <c r="UYS62" s="15"/>
      <c r="UYT62" s="15"/>
      <c r="UYU62" s="15"/>
      <c r="UYV62" s="15"/>
      <c r="UYW62" s="15"/>
      <c r="UYX62" s="15"/>
      <c r="UYY62" s="15"/>
      <c r="UYZ62" s="15"/>
      <c r="UZA62" s="15"/>
      <c r="UZB62" s="15"/>
      <c r="UZC62" s="15"/>
      <c r="UZD62" s="15"/>
      <c r="UZE62" s="15"/>
      <c r="UZF62" s="15"/>
      <c r="UZG62" s="15"/>
      <c r="UZH62" s="15"/>
      <c r="UZI62" s="15"/>
      <c r="UZJ62" s="15"/>
      <c r="UZK62" s="15"/>
      <c r="UZL62" s="15"/>
      <c r="UZM62" s="15"/>
      <c r="UZN62" s="15"/>
      <c r="UZO62" s="15"/>
      <c r="UZP62" s="15"/>
      <c r="UZQ62" s="15"/>
      <c r="UZR62" s="15"/>
      <c r="UZS62" s="15"/>
      <c r="UZT62" s="15"/>
      <c r="UZU62" s="15"/>
      <c r="UZV62" s="15"/>
      <c r="UZW62" s="15"/>
      <c r="UZX62" s="15"/>
      <c r="UZY62" s="15"/>
      <c r="UZZ62" s="15"/>
      <c r="VAA62" s="15"/>
      <c r="VAB62" s="15"/>
      <c r="VAC62" s="15"/>
      <c r="VAD62" s="15"/>
      <c r="VAE62" s="15"/>
      <c r="VAF62" s="15"/>
      <c r="VAG62" s="15"/>
      <c r="VAH62" s="15"/>
      <c r="VAI62" s="15"/>
      <c r="VAJ62" s="15"/>
      <c r="VAK62" s="15"/>
      <c r="VAL62" s="15"/>
      <c r="VAM62" s="15"/>
      <c r="VAN62" s="15"/>
      <c r="VAO62" s="15"/>
      <c r="VAP62" s="15"/>
      <c r="VAQ62" s="15"/>
      <c r="VAR62" s="15"/>
      <c r="VAS62" s="15"/>
      <c r="VAT62" s="15"/>
      <c r="VAU62" s="15"/>
      <c r="VAV62" s="15"/>
      <c r="VAW62" s="15"/>
      <c r="VAX62" s="15"/>
      <c r="VAY62" s="15"/>
      <c r="VAZ62" s="15"/>
      <c r="VBA62" s="15"/>
      <c r="VBB62" s="15"/>
      <c r="VBC62" s="15"/>
      <c r="VBD62" s="15"/>
      <c r="VBE62" s="15"/>
      <c r="VBF62" s="15"/>
      <c r="VBG62" s="15"/>
      <c r="VBH62" s="15"/>
      <c r="VBI62" s="15"/>
      <c r="VBJ62" s="15"/>
      <c r="VBK62" s="15"/>
      <c r="VBL62" s="15"/>
      <c r="VBM62" s="15"/>
      <c r="VBN62" s="15"/>
      <c r="VBO62" s="15"/>
      <c r="VBP62" s="15"/>
      <c r="VBQ62" s="15"/>
      <c r="VBR62" s="15"/>
      <c r="VBS62" s="15"/>
      <c r="VBT62" s="15"/>
      <c r="VBU62" s="15"/>
      <c r="VBV62" s="15"/>
      <c r="VBW62" s="15"/>
      <c r="VBX62" s="15"/>
      <c r="VBY62" s="15"/>
      <c r="VBZ62" s="15"/>
      <c r="VCA62" s="15"/>
      <c r="VCB62" s="15"/>
      <c r="VCC62" s="15"/>
      <c r="VCD62" s="15"/>
      <c r="VCE62" s="15"/>
      <c r="VCF62" s="15"/>
      <c r="VCG62" s="15"/>
      <c r="VCH62" s="15"/>
      <c r="VCI62" s="15"/>
      <c r="VCJ62" s="15"/>
      <c r="VCK62" s="15"/>
      <c r="VCL62" s="15"/>
      <c r="VCM62" s="15"/>
      <c r="VCN62" s="15"/>
      <c r="VCO62" s="15"/>
      <c r="VCP62" s="15"/>
      <c r="VCQ62" s="15"/>
      <c r="VCR62" s="15"/>
      <c r="VCS62" s="15"/>
      <c r="VCT62" s="15"/>
      <c r="VCU62" s="15"/>
      <c r="VCV62" s="15"/>
      <c r="VCW62" s="15"/>
      <c r="VCX62" s="15"/>
      <c r="VCY62" s="15"/>
      <c r="VCZ62" s="15"/>
      <c r="VDA62" s="15"/>
      <c r="VDB62" s="15"/>
      <c r="VDC62" s="15"/>
      <c r="VDD62" s="15"/>
      <c r="VDE62" s="15"/>
      <c r="VDF62" s="15"/>
      <c r="VDG62" s="15"/>
      <c r="VDH62" s="15"/>
      <c r="VDI62" s="15"/>
      <c r="VDJ62" s="15"/>
      <c r="VDK62" s="15"/>
      <c r="VDL62" s="15"/>
      <c r="VDM62" s="15"/>
      <c r="VDN62" s="15"/>
      <c r="VDO62" s="15"/>
      <c r="VDP62" s="15"/>
      <c r="VDQ62" s="15"/>
      <c r="VDR62" s="15"/>
      <c r="VDS62" s="15"/>
      <c r="VDT62" s="15"/>
      <c r="VDU62" s="15"/>
      <c r="VDV62" s="15"/>
      <c r="VDW62" s="15"/>
      <c r="VDX62" s="15"/>
      <c r="VDY62" s="15"/>
      <c r="VDZ62" s="15"/>
      <c r="VEA62" s="15"/>
      <c r="VEB62" s="15"/>
      <c r="VEC62" s="15"/>
      <c r="VED62" s="15"/>
      <c r="VEE62" s="15"/>
      <c r="VEF62" s="15"/>
      <c r="VEG62" s="15"/>
      <c r="VEH62" s="15"/>
      <c r="VEI62" s="15"/>
      <c r="VEJ62" s="15"/>
      <c r="VEK62" s="15"/>
      <c r="VEL62" s="15"/>
      <c r="VEM62" s="15"/>
      <c r="VEN62" s="15"/>
      <c r="VEO62" s="15"/>
      <c r="VEP62" s="15"/>
      <c r="VEQ62" s="15"/>
      <c r="VER62" s="15"/>
      <c r="VES62" s="15"/>
      <c r="VET62" s="15"/>
      <c r="VEU62" s="15"/>
      <c r="VEV62" s="15"/>
      <c r="VEW62" s="15"/>
      <c r="VEX62" s="15"/>
      <c r="VEY62" s="15"/>
      <c r="VEZ62" s="15"/>
      <c r="VFA62" s="15"/>
      <c r="VFB62" s="15"/>
      <c r="VFC62" s="15"/>
      <c r="VFD62" s="15"/>
      <c r="VFE62" s="15"/>
      <c r="VFF62" s="15"/>
      <c r="VFG62" s="15"/>
      <c r="VFH62" s="15"/>
      <c r="VFI62" s="15"/>
      <c r="VFJ62" s="15"/>
      <c r="VFK62" s="15"/>
      <c r="VFL62" s="15"/>
      <c r="VFM62" s="15"/>
      <c r="VFN62" s="15"/>
      <c r="VFO62" s="15"/>
      <c r="VFP62" s="15"/>
      <c r="VFQ62" s="15"/>
      <c r="VFR62" s="15"/>
      <c r="VFS62" s="15"/>
      <c r="VFT62" s="15"/>
      <c r="VFU62" s="15"/>
      <c r="VFV62" s="15"/>
      <c r="VFW62" s="15"/>
      <c r="VFX62" s="15"/>
      <c r="VFY62" s="15"/>
      <c r="VFZ62" s="15"/>
      <c r="VGA62" s="15"/>
      <c r="VGB62" s="15"/>
      <c r="VGC62" s="15"/>
      <c r="VGD62" s="15"/>
      <c r="VGE62" s="15"/>
      <c r="VGF62" s="15"/>
      <c r="VGG62" s="15"/>
      <c r="VGH62" s="15"/>
      <c r="VGI62" s="15"/>
      <c r="VGJ62" s="15"/>
      <c r="VGK62" s="15"/>
      <c r="VGL62" s="15"/>
      <c r="VGM62" s="15"/>
      <c r="VGN62" s="15"/>
      <c r="VGO62" s="15"/>
      <c r="VGP62" s="15"/>
      <c r="VGQ62" s="15"/>
      <c r="VGR62" s="15"/>
      <c r="VGS62" s="15"/>
      <c r="VGT62" s="15"/>
      <c r="VGU62" s="15"/>
      <c r="VGV62" s="15"/>
      <c r="VGW62" s="15"/>
      <c r="VGX62" s="15"/>
      <c r="VGY62" s="15"/>
      <c r="VGZ62" s="15"/>
      <c r="VHA62" s="15"/>
      <c r="VHB62" s="15"/>
      <c r="VHC62" s="15"/>
      <c r="VHD62" s="15"/>
      <c r="VHE62" s="15"/>
      <c r="VHF62" s="15"/>
      <c r="VHG62" s="15"/>
      <c r="VHH62" s="15"/>
      <c r="VHI62" s="15"/>
      <c r="VHJ62" s="15"/>
      <c r="VHK62" s="15"/>
      <c r="VHL62" s="15"/>
      <c r="VHM62" s="15"/>
      <c r="VHN62" s="15"/>
      <c r="VHO62" s="15"/>
      <c r="VHP62" s="15"/>
      <c r="VHQ62" s="15"/>
      <c r="VHR62" s="15"/>
      <c r="VHS62" s="15"/>
      <c r="VHT62" s="15"/>
      <c r="VHU62" s="15"/>
      <c r="VHV62" s="15"/>
      <c r="VHW62" s="15"/>
      <c r="VHX62" s="15"/>
      <c r="VHY62" s="15"/>
      <c r="VHZ62" s="15"/>
      <c r="VIA62" s="15"/>
      <c r="VIB62" s="15"/>
      <c r="VIC62" s="15"/>
      <c r="VID62" s="15"/>
      <c r="VIE62" s="15"/>
      <c r="VIF62" s="15"/>
      <c r="VIG62" s="15"/>
      <c r="VIH62" s="15"/>
      <c r="VII62" s="15"/>
      <c r="VIJ62" s="15"/>
      <c r="VIK62" s="15"/>
      <c r="VIL62" s="15"/>
      <c r="VIM62" s="15"/>
      <c r="VIN62" s="15"/>
      <c r="VIO62" s="15"/>
      <c r="VIP62" s="15"/>
      <c r="VIQ62" s="15"/>
      <c r="VIR62" s="15"/>
      <c r="VIS62" s="15"/>
      <c r="VIT62" s="15"/>
      <c r="VIU62" s="15"/>
      <c r="VIV62" s="15"/>
      <c r="VIW62" s="15"/>
      <c r="VIX62" s="15"/>
      <c r="VIY62" s="15"/>
      <c r="VIZ62" s="15"/>
      <c r="VJA62" s="15"/>
      <c r="VJB62" s="15"/>
      <c r="VJC62" s="15"/>
      <c r="VJD62" s="15"/>
      <c r="VJE62" s="15"/>
      <c r="VJF62" s="15"/>
      <c r="VJG62" s="15"/>
      <c r="VJH62" s="15"/>
      <c r="VJI62" s="15"/>
      <c r="VJJ62" s="15"/>
      <c r="VJK62" s="15"/>
      <c r="VJL62" s="15"/>
      <c r="VJM62" s="15"/>
      <c r="VJN62" s="15"/>
      <c r="VJO62" s="15"/>
      <c r="VJP62" s="15"/>
      <c r="VJQ62" s="15"/>
      <c r="VJR62" s="15"/>
      <c r="VJS62" s="15"/>
      <c r="VJT62" s="15"/>
      <c r="VJU62" s="15"/>
      <c r="VJV62" s="15"/>
      <c r="VJW62" s="15"/>
      <c r="VJX62" s="15"/>
      <c r="VJY62" s="15"/>
      <c r="VJZ62" s="15"/>
      <c r="VKA62" s="15"/>
      <c r="VKB62" s="15"/>
      <c r="VKC62" s="15"/>
      <c r="VKD62" s="15"/>
      <c r="VKE62" s="15"/>
      <c r="VKF62" s="15"/>
      <c r="VKG62" s="15"/>
      <c r="VKH62" s="15"/>
      <c r="VKI62" s="15"/>
      <c r="VKJ62" s="15"/>
      <c r="VKK62" s="15"/>
      <c r="VKL62" s="15"/>
      <c r="VKM62" s="15"/>
      <c r="VKN62" s="15"/>
      <c r="VKO62" s="15"/>
      <c r="VKP62" s="15"/>
      <c r="VKQ62" s="15"/>
      <c r="VKR62" s="15"/>
      <c r="VKS62" s="15"/>
      <c r="VKT62" s="15"/>
      <c r="VKU62" s="15"/>
      <c r="VKV62" s="15"/>
      <c r="VKW62" s="15"/>
      <c r="VKX62" s="15"/>
      <c r="VKY62" s="15"/>
      <c r="VKZ62" s="15"/>
      <c r="VLA62" s="15"/>
      <c r="VLB62" s="15"/>
      <c r="VLC62" s="15"/>
      <c r="VLD62" s="15"/>
      <c r="VLE62" s="15"/>
      <c r="VLF62" s="15"/>
      <c r="VLG62" s="15"/>
      <c r="VLH62" s="15"/>
      <c r="VLI62" s="15"/>
      <c r="VLJ62" s="15"/>
      <c r="VLK62" s="15"/>
      <c r="VLL62" s="15"/>
      <c r="VLM62" s="15"/>
      <c r="VLN62" s="15"/>
      <c r="VLO62" s="15"/>
      <c r="VLP62" s="15"/>
      <c r="VLQ62" s="15"/>
      <c r="VLR62" s="15"/>
      <c r="VLS62" s="15"/>
      <c r="VLT62" s="15"/>
      <c r="VLU62" s="15"/>
      <c r="VLV62" s="15"/>
      <c r="VLW62" s="15"/>
      <c r="VLX62" s="15"/>
      <c r="VLY62" s="15"/>
      <c r="VLZ62" s="15"/>
      <c r="VMA62" s="15"/>
      <c r="VMB62" s="15"/>
      <c r="VMC62" s="15"/>
      <c r="VMD62" s="15"/>
      <c r="VME62" s="15"/>
      <c r="VMF62" s="15"/>
      <c r="VMG62" s="15"/>
      <c r="VMH62" s="15"/>
      <c r="VMI62" s="15"/>
      <c r="VMJ62" s="15"/>
      <c r="VMK62" s="15"/>
      <c r="VML62" s="15"/>
      <c r="VMM62" s="15"/>
      <c r="VMN62" s="15"/>
      <c r="VMO62" s="15"/>
      <c r="VMP62" s="15"/>
      <c r="VMQ62" s="15"/>
      <c r="VMR62" s="15"/>
      <c r="VMS62" s="15"/>
      <c r="VMT62" s="15"/>
      <c r="VMU62" s="15"/>
      <c r="VMV62" s="15"/>
      <c r="VMW62" s="15"/>
      <c r="VMX62" s="15"/>
      <c r="VMY62" s="15"/>
      <c r="VMZ62" s="15"/>
      <c r="VNA62" s="15"/>
      <c r="VNB62" s="15"/>
      <c r="VNC62" s="15"/>
      <c r="VND62" s="15"/>
      <c r="VNE62" s="15"/>
      <c r="VNF62" s="15"/>
      <c r="VNG62" s="15"/>
      <c r="VNH62" s="15"/>
      <c r="VNI62" s="15"/>
      <c r="VNJ62" s="15"/>
      <c r="VNK62" s="15"/>
      <c r="VNL62" s="15"/>
      <c r="VNM62" s="15"/>
      <c r="VNN62" s="15"/>
      <c r="VNO62" s="15"/>
      <c r="VNP62" s="15"/>
      <c r="VNQ62" s="15"/>
      <c r="VNR62" s="15"/>
      <c r="VNS62" s="15"/>
      <c r="VNT62" s="15"/>
      <c r="VNU62" s="15"/>
      <c r="VNV62" s="15"/>
      <c r="VNW62" s="15"/>
      <c r="VNX62" s="15"/>
      <c r="VNY62" s="15"/>
      <c r="VNZ62" s="15"/>
      <c r="VOA62" s="15"/>
      <c r="VOB62" s="15"/>
      <c r="VOC62" s="15"/>
      <c r="VOD62" s="15"/>
      <c r="VOE62" s="15"/>
      <c r="VOF62" s="15"/>
      <c r="VOG62" s="15"/>
      <c r="VOH62" s="15"/>
      <c r="VOI62" s="15"/>
      <c r="VOJ62" s="15"/>
      <c r="VOK62" s="15"/>
      <c r="VOL62" s="15"/>
      <c r="VOM62" s="15"/>
      <c r="VON62" s="15"/>
      <c r="VOO62" s="15"/>
      <c r="VOP62" s="15"/>
      <c r="VOQ62" s="15"/>
      <c r="VOR62" s="15"/>
      <c r="VOS62" s="15"/>
      <c r="VOT62" s="15"/>
      <c r="VOU62" s="15"/>
      <c r="VOV62" s="15"/>
      <c r="VOW62" s="15"/>
      <c r="VOX62" s="15"/>
      <c r="VOY62" s="15"/>
      <c r="VOZ62" s="15"/>
      <c r="VPA62" s="15"/>
      <c r="VPB62" s="15"/>
      <c r="VPC62" s="15"/>
      <c r="VPD62" s="15"/>
      <c r="VPE62" s="15"/>
      <c r="VPF62" s="15"/>
      <c r="VPG62" s="15"/>
      <c r="VPH62" s="15"/>
      <c r="VPI62" s="15"/>
      <c r="VPJ62" s="15"/>
      <c r="VPK62" s="15"/>
      <c r="VPL62" s="15"/>
      <c r="VPM62" s="15"/>
      <c r="VPN62" s="15"/>
      <c r="VPO62" s="15"/>
      <c r="VPP62" s="15"/>
      <c r="VPQ62" s="15"/>
      <c r="VPR62" s="15"/>
      <c r="VPS62" s="15"/>
      <c r="VPT62" s="15"/>
      <c r="VPU62" s="15"/>
      <c r="VPV62" s="15"/>
      <c r="VPW62" s="15"/>
      <c r="VPX62" s="15"/>
      <c r="VPY62" s="15"/>
      <c r="VPZ62" s="15"/>
      <c r="VQA62" s="15"/>
      <c r="VQB62" s="15"/>
      <c r="VQC62" s="15"/>
      <c r="VQD62" s="15"/>
      <c r="VQE62" s="15"/>
      <c r="VQF62" s="15"/>
      <c r="VQG62" s="15"/>
      <c r="VQH62" s="15"/>
      <c r="VQI62" s="15"/>
      <c r="VQJ62" s="15"/>
      <c r="VQK62" s="15"/>
      <c r="VQL62" s="15"/>
      <c r="VQM62" s="15"/>
      <c r="VQN62" s="15"/>
      <c r="VQO62" s="15"/>
      <c r="VQP62" s="15"/>
      <c r="VQQ62" s="15"/>
      <c r="VQR62" s="15"/>
      <c r="VQS62" s="15"/>
      <c r="VQT62" s="15"/>
      <c r="VQU62" s="15"/>
      <c r="VQV62" s="15"/>
      <c r="VQW62" s="15"/>
      <c r="VQX62" s="15"/>
      <c r="VQY62" s="15"/>
      <c r="VQZ62" s="15"/>
      <c r="VRA62" s="15"/>
      <c r="VRB62" s="15"/>
      <c r="VRC62" s="15"/>
      <c r="VRD62" s="15"/>
      <c r="VRE62" s="15"/>
      <c r="VRF62" s="15"/>
      <c r="VRG62" s="15"/>
      <c r="VRH62" s="15"/>
      <c r="VRI62" s="15"/>
      <c r="VRJ62" s="15"/>
      <c r="VRK62" s="15"/>
      <c r="VRL62" s="15"/>
      <c r="VRM62" s="15"/>
      <c r="VRN62" s="15"/>
      <c r="VRO62" s="15"/>
      <c r="VRP62" s="15"/>
      <c r="VRQ62" s="15"/>
      <c r="VRR62" s="15"/>
      <c r="VRS62" s="15"/>
      <c r="VRT62" s="15"/>
      <c r="VRU62" s="15"/>
      <c r="VRV62" s="15"/>
      <c r="VRW62" s="15"/>
      <c r="VRX62" s="15"/>
      <c r="VRY62" s="15"/>
      <c r="VRZ62" s="15"/>
      <c r="VSA62" s="15"/>
      <c r="VSB62" s="15"/>
      <c r="VSC62" s="15"/>
      <c r="VSD62" s="15"/>
      <c r="VSE62" s="15"/>
      <c r="VSF62" s="15"/>
      <c r="VSG62" s="15"/>
      <c r="VSH62" s="15"/>
      <c r="VSI62" s="15"/>
      <c r="VSJ62" s="15"/>
      <c r="VSK62" s="15"/>
      <c r="VSL62" s="15"/>
      <c r="VSM62" s="15"/>
      <c r="VSN62" s="15"/>
      <c r="VSO62" s="15"/>
      <c r="VSP62" s="15"/>
      <c r="VSQ62" s="15"/>
      <c r="VSR62" s="15"/>
      <c r="VSS62" s="15"/>
      <c r="VST62" s="15"/>
      <c r="VSU62" s="15"/>
      <c r="VSV62" s="15"/>
      <c r="VSW62" s="15"/>
      <c r="VSX62" s="15"/>
      <c r="VSY62" s="15"/>
      <c r="VSZ62" s="15"/>
      <c r="VTA62" s="15"/>
      <c r="VTB62" s="15"/>
      <c r="VTC62" s="15"/>
      <c r="VTD62" s="15"/>
      <c r="VTE62" s="15"/>
      <c r="VTF62" s="15"/>
      <c r="VTG62" s="15"/>
      <c r="VTH62" s="15"/>
      <c r="VTI62" s="15"/>
      <c r="VTJ62" s="15"/>
      <c r="VTK62" s="15"/>
      <c r="VTL62" s="15"/>
      <c r="VTM62" s="15"/>
      <c r="VTN62" s="15"/>
      <c r="VTO62" s="15"/>
      <c r="VTP62" s="15"/>
      <c r="VTQ62" s="15"/>
      <c r="VTR62" s="15"/>
      <c r="VTS62" s="15"/>
      <c r="VTT62" s="15"/>
      <c r="VTU62" s="15"/>
      <c r="VTV62" s="15"/>
      <c r="VTW62" s="15"/>
      <c r="VTX62" s="15"/>
      <c r="VTY62" s="15"/>
      <c r="VTZ62" s="15"/>
      <c r="VUA62" s="15"/>
      <c r="VUB62" s="15"/>
      <c r="VUC62" s="15"/>
      <c r="VUD62" s="15"/>
      <c r="VUE62" s="15"/>
      <c r="VUF62" s="15"/>
      <c r="VUG62" s="15"/>
      <c r="VUH62" s="15"/>
      <c r="VUI62" s="15"/>
      <c r="VUJ62" s="15"/>
      <c r="VUK62" s="15"/>
      <c r="VUL62" s="15"/>
      <c r="VUM62" s="15"/>
      <c r="VUN62" s="15"/>
      <c r="VUO62" s="15"/>
      <c r="VUP62" s="15"/>
      <c r="VUQ62" s="15"/>
      <c r="VUR62" s="15"/>
      <c r="VUS62" s="15"/>
      <c r="VUT62" s="15"/>
      <c r="VUU62" s="15"/>
      <c r="VUV62" s="15"/>
      <c r="VUW62" s="15"/>
      <c r="VUX62" s="15"/>
      <c r="VUY62" s="15"/>
      <c r="VUZ62" s="15"/>
      <c r="VVA62" s="15"/>
      <c r="VVB62" s="15"/>
      <c r="VVC62" s="15"/>
      <c r="VVD62" s="15"/>
      <c r="VVE62" s="15"/>
      <c r="VVF62" s="15"/>
      <c r="VVG62" s="15"/>
      <c r="VVH62" s="15"/>
      <c r="VVI62" s="15"/>
      <c r="VVJ62" s="15"/>
      <c r="VVK62" s="15"/>
      <c r="VVL62" s="15"/>
      <c r="VVM62" s="15"/>
      <c r="VVN62" s="15"/>
      <c r="VVO62" s="15"/>
      <c r="VVP62" s="15"/>
      <c r="VVQ62" s="15"/>
      <c r="VVR62" s="15"/>
      <c r="VVS62" s="15"/>
      <c r="VVT62" s="15"/>
      <c r="VVU62" s="15"/>
      <c r="VVV62" s="15"/>
      <c r="VVW62" s="15"/>
      <c r="VVX62" s="15"/>
      <c r="VVY62" s="15"/>
      <c r="VVZ62" s="15"/>
      <c r="VWA62" s="15"/>
      <c r="VWB62" s="15"/>
      <c r="VWC62" s="15"/>
      <c r="VWD62" s="15"/>
      <c r="VWE62" s="15"/>
      <c r="VWF62" s="15"/>
      <c r="VWG62" s="15"/>
      <c r="VWH62" s="15"/>
      <c r="VWI62" s="15"/>
      <c r="VWJ62" s="15"/>
      <c r="VWK62" s="15"/>
      <c r="VWL62" s="15"/>
      <c r="VWM62" s="15"/>
      <c r="VWN62" s="15"/>
      <c r="VWO62" s="15"/>
      <c r="VWP62" s="15"/>
      <c r="VWQ62" s="15"/>
      <c r="VWR62" s="15"/>
      <c r="VWS62" s="15"/>
      <c r="VWT62" s="15"/>
      <c r="VWU62" s="15"/>
      <c r="VWV62" s="15"/>
      <c r="VWW62" s="15"/>
      <c r="VWX62" s="15"/>
      <c r="VWY62" s="15"/>
      <c r="VWZ62" s="15"/>
      <c r="VXA62" s="15"/>
      <c r="VXB62" s="15"/>
      <c r="VXC62" s="15"/>
      <c r="VXD62" s="15"/>
      <c r="VXE62" s="15"/>
      <c r="VXF62" s="15"/>
      <c r="VXG62" s="15"/>
      <c r="VXH62" s="15"/>
      <c r="VXI62" s="15"/>
      <c r="VXJ62" s="15"/>
      <c r="VXK62" s="15"/>
      <c r="VXL62" s="15"/>
      <c r="VXM62" s="15"/>
      <c r="VXN62" s="15"/>
      <c r="VXO62" s="15"/>
      <c r="VXP62" s="15"/>
      <c r="VXQ62" s="15"/>
      <c r="VXR62" s="15"/>
      <c r="VXS62" s="15"/>
      <c r="VXT62" s="15"/>
      <c r="VXU62" s="15"/>
      <c r="VXV62" s="15"/>
      <c r="VXW62" s="15"/>
      <c r="VXX62" s="15"/>
      <c r="VXY62" s="15"/>
      <c r="VXZ62" s="15"/>
      <c r="VYA62" s="15"/>
      <c r="VYB62" s="15"/>
      <c r="VYC62" s="15"/>
      <c r="VYD62" s="15"/>
      <c r="VYE62" s="15"/>
      <c r="VYF62" s="15"/>
      <c r="VYG62" s="15"/>
      <c r="VYH62" s="15"/>
      <c r="VYI62" s="15"/>
      <c r="VYJ62" s="15"/>
      <c r="VYK62" s="15"/>
      <c r="VYL62" s="15"/>
      <c r="VYM62" s="15"/>
      <c r="VYN62" s="15"/>
      <c r="VYO62" s="15"/>
      <c r="VYP62" s="15"/>
      <c r="VYQ62" s="15"/>
      <c r="VYR62" s="15"/>
      <c r="VYS62" s="15"/>
      <c r="VYT62" s="15"/>
      <c r="VYU62" s="15"/>
      <c r="VYV62" s="15"/>
      <c r="VYW62" s="15"/>
      <c r="VYX62" s="15"/>
      <c r="VYY62" s="15"/>
      <c r="VYZ62" s="15"/>
      <c r="VZA62" s="15"/>
      <c r="VZB62" s="15"/>
      <c r="VZC62" s="15"/>
      <c r="VZD62" s="15"/>
      <c r="VZE62" s="15"/>
      <c r="VZF62" s="15"/>
      <c r="VZG62" s="15"/>
      <c r="VZH62" s="15"/>
      <c r="VZI62" s="15"/>
      <c r="VZJ62" s="15"/>
      <c r="VZK62" s="15"/>
      <c r="VZL62" s="15"/>
      <c r="VZM62" s="15"/>
      <c r="VZN62" s="15"/>
      <c r="VZO62" s="15"/>
      <c r="VZP62" s="15"/>
      <c r="VZQ62" s="15"/>
      <c r="VZR62" s="15"/>
      <c r="VZS62" s="15"/>
      <c r="VZT62" s="15"/>
      <c r="VZU62" s="15"/>
      <c r="VZV62" s="15"/>
      <c r="VZW62" s="15"/>
      <c r="VZX62" s="15"/>
      <c r="VZY62" s="15"/>
      <c r="VZZ62" s="15"/>
      <c r="WAA62" s="15"/>
      <c r="WAB62" s="15"/>
      <c r="WAC62" s="15"/>
      <c r="WAD62" s="15"/>
      <c r="WAE62" s="15"/>
      <c r="WAF62" s="15"/>
      <c r="WAG62" s="15"/>
      <c r="WAH62" s="15"/>
      <c r="WAI62" s="15"/>
      <c r="WAJ62" s="15"/>
      <c r="WAK62" s="15"/>
      <c r="WAL62" s="15"/>
      <c r="WAM62" s="15"/>
      <c r="WAN62" s="15"/>
      <c r="WAO62" s="15"/>
      <c r="WAP62" s="15"/>
      <c r="WAQ62" s="15"/>
      <c r="WAR62" s="15"/>
      <c r="WAS62" s="15"/>
      <c r="WAT62" s="15"/>
      <c r="WAU62" s="15"/>
      <c r="WAV62" s="15"/>
      <c r="WAW62" s="15"/>
      <c r="WAX62" s="15"/>
      <c r="WAY62" s="15"/>
      <c r="WAZ62" s="15"/>
      <c r="WBA62" s="15"/>
      <c r="WBB62" s="15"/>
      <c r="WBC62" s="15"/>
      <c r="WBD62" s="15"/>
      <c r="WBE62" s="15"/>
      <c r="WBF62" s="15"/>
      <c r="WBG62" s="15"/>
      <c r="WBH62" s="15"/>
      <c r="WBI62" s="15"/>
      <c r="WBJ62" s="15"/>
      <c r="WBK62" s="15"/>
      <c r="WBL62" s="15"/>
      <c r="WBM62" s="15"/>
      <c r="WBN62" s="15"/>
      <c r="WBO62" s="15"/>
      <c r="WBP62" s="15"/>
      <c r="WBQ62" s="15"/>
      <c r="WBR62" s="15"/>
      <c r="WBS62" s="15"/>
      <c r="WBT62" s="15"/>
      <c r="WBU62" s="15"/>
      <c r="WBV62" s="15"/>
      <c r="WBW62" s="15"/>
      <c r="WBX62" s="15"/>
      <c r="WBY62" s="15"/>
      <c r="WBZ62" s="15"/>
      <c r="WCA62" s="15"/>
      <c r="WCB62" s="15"/>
      <c r="WCC62" s="15"/>
      <c r="WCD62" s="15"/>
      <c r="WCE62" s="15"/>
      <c r="WCF62" s="15"/>
      <c r="WCG62" s="15"/>
      <c r="WCH62" s="15"/>
      <c r="WCI62" s="15"/>
      <c r="WCJ62" s="15"/>
      <c r="WCK62" s="15"/>
      <c r="WCL62" s="15"/>
      <c r="WCM62" s="15"/>
      <c r="WCN62" s="15"/>
      <c r="WCO62" s="15"/>
      <c r="WCP62" s="15"/>
      <c r="WCQ62" s="15"/>
      <c r="WCR62" s="15"/>
      <c r="WCS62" s="15"/>
      <c r="WCT62" s="15"/>
      <c r="WCU62" s="15"/>
      <c r="WCV62" s="15"/>
      <c r="WCW62" s="15"/>
      <c r="WCX62" s="15"/>
      <c r="WCY62" s="15"/>
      <c r="WCZ62" s="15"/>
      <c r="WDA62" s="15"/>
      <c r="WDB62" s="15"/>
      <c r="WDC62" s="15"/>
      <c r="WDD62" s="15"/>
      <c r="WDE62" s="15"/>
      <c r="WDF62" s="15"/>
      <c r="WDG62" s="15"/>
      <c r="WDH62" s="15"/>
      <c r="WDI62" s="15"/>
      <c r="WDJ62" s="15"/>
      <c r="WDK62" s="15"/>
      <c r="WDL62" s="15"/>
      <c r="WDM62" s="15"/>
      <c r="WDN62" s="15"/>
      <c r="WDO62" s="15"/>
      <c r="WDP62" s="15"/>
      <c r="WDQ62" s="15"/>
      <c r="WDR62" s="15"/>
      <c r="WDS62" s="15"/>
      <c r="WDT62" s="15"/>
      <c r="WDU62" s="15"/>
      <c r="WDV62" s="15"/>
      <c r="WDW62" s="15"/>
      <c r="WDX62" s="15"/>
      <c r="WDY62" s="15"/>
      <c r="WDZ62" s="15"/>
      <c r="WEA62" s="15"/>
      <c r="WEB62" s="15"/>
      <c r="WEC62" s="15"/>
      <c r="WED62" s="15"/>
      <c r="WEE62" s="15"/>
      <c r="WEF62" s="15"/>
      <c r="WEG62" s="15"/>
      <c r="WEH62" s="15"/>
      <c r="WEI62" s="15"/>
      <c r="WEJ62" s="15"/>
      <c r="WEK62" s="15"/>
      <c r="WEL62" s="15"/>
      <c r="WEM62" s="15"/>
      <c r="WEN62" s="15"/>
      <c r="WEO62" s="15"/>
      <c r="WEP62" s="15"/>
      <c r="WEQ62" s="15"/>
      <c r="WER62" s="15"/>
      <c r="WES62" s="15"/>
      <c r="WET62" s="15"/>
      <c r="WEU62" s="15"/>
      <c r="WEV62" s="15"/>
      <c r="WEW62" s="15"/>
      <c r="WEX62" s="15"/>
      <c r="WEY62" s="15"/>
      <c r="WEZ62" s="15"/>
      <c r="WFA62" s="15"/>
      <c r="WFB62" s="15"/>
      <c r="WFC62" s="15"/>
      <c r="WFD62" s="15"/>
      <c r="WFE62" s="15"/>
      <c r="WFF62" s="15"/>
      <c r="WFG62" s="15"/>
      <c r="WFH62" s="15"/>
      <c r="WFI62" s="15"/>
      <c r="WFJ62" s="15"/>
      <c r="WFK62" s="15"/>
      <c r="WFL62" s="15"/>
      <c r="WFM62" s="15"/>
      <c r="WFN62" s="15"/>
      <c r="WFO62" s="15"/>
      <c r="WFP62" s="15"/>
      <c r="WFQ62" s="15"/>
      <c r="WFR62" s="15"/>
      <c r="WFS62" s="15"/>
      <c r="WFT62" s="15"/>
      <c r="WFU62" s="15"/>
      <c r="WFV62" s="15"/>
      <c r="WFW62" s="15"/>
      <c r="WFX62" s="15"/>
      <c r="WFY62" s="15"/>
      <c r="WFZ62" s="15"/>
      <c r="WGA62" s="15"/>
      <c r="WGB62" s="15"/>
      <c r="WGC62" s="15"/>
      <c r="WGD62" s="15"/>
      <c r="WGE62" s="15"/>
      <c r="WGF62" s="15"/>
      <c r="WGG62" s="15"/>
      <c r="WGH62" s="15"/>
      <c r="WGI62" s="15"/>
      <c r="WGJ62" s="15"/>
      <c r="WGK62" s="15"/>
      <c r="WGL62" s="15"/>
      <c r="WGM62" s="15"/>
      <c r="WGN62" s="15"/>
      <c r="WGO62" s="15"/>
      <c r="WGP62" s="15"/>
      <c r="WGQ62" s="15"/>
      <c r="WGR62" s="15"/>
      <c r="WGS62" s="15"/>
      <c r="WGT62" s="15"/>
      <c r="WGU62" s="15"/>
      <c r="WGV62" s="15"/>
      <c r="WGW62" s="15"/>
      <c r="WGX62" s="15"/>
      <c r="WGY62" s="15"/>
      <c r="WGZ62" s="15"/>
      <c r="WHA62" s="15"/>
      <c r="WHB62" s="15"/>
      <c r="WHC62" s="15"/>
      <c r="WHD62" s="15"/>
      <c r="WHE62" s="15"/>
      <c r="WHF62" s="15"/>
      <c r="WHG62" s="15"/>
      <c r="WHH62" s="15"/>
      <c r="WHI62" s="15"/>
      <c r="WHJ62" s="15"/>
      <c r="WHK62" s="15"/>
      <c r="WHL62" s="15"/>
      <c r="WHM62" s="15"/>
      <c r="WHN62" s="15"/>
      <c r="WHO62" s="15"/>
      <c r="WHP62" s="15"/>
      <c r="WHQ62" s="15"/>
      <c r="WHR62" s="15"/>
      <c r="WHS62" s="15"/>
      <c r="WHT62" s="15"/>
      <c r="WHU62" s="15"/>
      <c r="WHV62" s="15"/>
      <c r="WHW62" s="15"/>
      <c r="WHX62" s="15"/>
      <c r="WHY62" s="15"/>
      <c r="WHZ62" s="15"/>
      <c r="WIA62" s="15"/>
      <c r="WIB62" s="15"/>
      <c r="WIC62" s="15"/>
      <c r="WID62" s="15"/>
      <c r="WIE62" s="15"/>
      <c r="WIF62" s="15"/>
      <c r="WIG62" s="15"/>
      <c r="WIH62" s="15"/>
      <c r="WII62" s="15"/>
      <c r="WIJ62" s="15"/>
      <c r="WIK62" s="15"/>
      <c r="WIL62" s="15"/>
      <c r="WIM62" s="15"/>
      <c r="WIN62" s="15"/>
      <c r="WIO62" s="15"/>
      <c r="WIP62" s="15"/>
      <c r="WIQ62" s="15"/>
      <c r="WIR62" s="15"/>
      <c r="WIS62" s="15"/>
      <c r="WIT62" s="15"/>
      <c r="WIU62" s="15"/>
      <c r="WIV62" s="15"/>
      <c r="WIW62" s="15"/>
      <c r="WIX62" s="15"/>
      <c r="WIY62" s="15"/>
      <c r="WIZ62" s="15"/>
      <c r="WJA62" s="15"/>
      <c r="WJB62" s="15"/>
      <c r="WJC62" s="15"/>
      <c r="WJD62" s="15"/>
      <c r="WJE62" s="15"/>
      <c r="WJF62" s="15"/>
      <c r="WJG62" s="15"/>
      <c r="WJH62" s="15"/>
      <c r="WJI62" s="15"/>
      <c r="WJJ62" s="15"/>
      <c r="WJK62" s="15"/>
      <c r="WJL62" s="15"/>
      <c r="WJM62" s="15"/>
      <c r="WJN62" s="15"/>
      <c r="WJO62" s="15"/>
      <c r="WJP62" s="15"/>
      <c r="WJQ62" s="15"/>
      <c r="WJR62" s="15"/>
      <c r="WJS62" s="15"/>
      <c r="WJT62" s="15"/>
      <c r="WJU62" s="15"/>
      <c r="WJV62" s="15"/>
      <c r="WJW62" s="15"/>
      <c r="WJX62" s="15"/>
      <c r="WJY62" s="15"/>
      <c r="WJZ62" s="15"/>
      <c r="WKA62" s="15"/>
      <c r="WKB62" s="15"/>
      <c r="WKC62" s="15"/>
      <c r="WKD62" s="15"/>
      <c r="WKE62" s="15"/>
      <c r="WKF62" s="15"/>
      <c r="WKG62" s="15"/>
      <c r="WKH62" s="15"/>
      <c r="WKI62" s="15"/>
      <c r="WKJ62" s="15"/>
      <c r="WKK62" s="15"/>
      <c r="WKL62" s="15"/>
      <c r="WKM62" s="15"/>
      <c r="WKN62" s="15"/>
      <c r="WKO62" s="15"/>
      <c r="WKP62" s="15"/>
      <c r="WKQ62" s="15"/>
      <c r="WKR62" s="15"/>
      <c r="WKS62" s="15"/>
      <c r="WKT62" s="15"/>
      <c r="WKU62" s="15"/>
      <c r="WKV62" s="15"/>
      <c r="WKW62" s="15"/>
      <c r="WKX62" s="15"/>
      <c r="WKY62" s="15"/>
      <c r="WKZ62" s="15"/>
      <c r="WLA62" s="15"/>
      <c r="WLB62" s="15"/>
      <c r="WLC62" s="15"/>
      <c r="WLD62" s="15"/>
      <c r="WLE62" s="15"/>
      <c r="WLF62" s="15"/>
      <c r="WLG62" s="15"/>
      <c r="WLH62" s="15"/>
      <c r="WLI62" s="15"/>
      <c r="WLJ62" s="15"/>
      <c r="WLK62" s="15"/>
      <c r="WLL62" s="15"/>
      <c r="WLM62" s="15"/>
      <c r="WLN62" s="15"/>
      <c r="WLO62" s="15"/>
      <c r="WLP62" s="15"/>
      <c r="WLQ62" s="15"/>
      <c r="WLR62" s="15"/>
      <c r="WLS62" s="15"/>
      <c r="WLT62" s="15"/>
      <c r="WLU62" s="15"/>
      <c r="WLV62" s="15"/>
      <c r="WLW62" s="15"/>
      <c r="WLX62" s="15"/>
      <c r="WLY62" s="15"/>
      <c r="WLZ62" s="15"/>
      <c r="WMA62" s="15"/>
      <c r="WMB62" s="15"/>
      <c r="WMC62" s="15"/>
      <c r="WMD62" s="15"/>
      <c r="WME62" s="15"/>
      <c r="WMF62" s="15"/>
      <c r="WMG62" s="15"/>
      <c r="WMH62" s="15"/>
      <c r="WMI62" s="15"/>
      <c r="WMJ62" s="15"/>
      <c r="WMK62" s="15"/>
      <c r="WML62" s="15"/>
      <c r="WMM62" s="15"/>
      <c r="WMN62" s="15"/>
      <c r="WMO62" s="15"/>
      <c r="WMP62" s="15"/>
      <c r="WMQ62" s="15"/>
      <c r="WMR62" s="15"/>
      <c r="WMS62" s="15"/>
      <c r="WMT62" s="15"/>
      <c r="WMU62" s="15"/>
      <c r="WMV62" s="15"/>
      <c r="WMW62" s="15"/>
      <c r="WMX62" s="15"/>
      <c r="WMY62" s="15"/>
      <c r="WMZ62" s="15"/>
      <c r="WNA62" s="15"/>
      <c r="WNB62" s="15"/>
      <c r="WNC62" s="15"/>
      <c r="WND62" s="15"/>
      <c r="WNE62" s="15"/>
      <c r="WNF62" s="15"/>
      <c r="WNG62" s="15"/>
      <c r="WNH62" s="15"/>
      <c r="WNI62" s="15"/>
      <c r="WNJ62" s="15"/>
      <c r="WNK62" s="15"/>
      <c r="WNL62" s="15"/>
      <c r="WNM62" s="15"/>
      <c r="WNN62" s="15"/>
      <c r="WNO62" s="15"/>
      <c r="WNP62" s="15"/>
      <c r="WNQ62" s="15"/>
      <c r="WNR62" s="15"/>
      <c r="WNS62" s="15"/>
      <c r="WNT62" s="15"/>
      <c r="WNU62" s="15"/>
      <c r="WNV62" s="15"/>
      <c r="WNW62" s="15"/>
      <c r="WNX62" s="15"/>
      <c r="WNY62" s="15"/>
      <c r="WNZ62" s="15"/>
      <c r="WOA62" s="15"/>
      <c r="WOB62" s="15"/>
      <c r="WOC62" s="15"/>
      <c r="WOD62" s="15"/>
      <c r="WOE62" s="15"/>
      <c r="WOF62" s="15"/>
      <c r="WOG62" s="15"/>
      <c r="WOH62" s="15"/>
      <c r="WOI62" s="15"/>
      <c r="WOJ62" s="15"/>
      <c r="WOK62" s="15"/>
      <c r="WOL62" s="15"/>
      <c r="WOM62" s="15"/>
      <c r="WON62" s="15"/>
      <c r="WOO62" s="15"/>
      <c r="WOP62" s="15"/>
      <c r="WOQ62" s="15"/>
      <c r="WOR62" s="15"/>
      <c r="WOS62" s="15"/>
      <c r="WOT62" s="15"/>
      <c r="WOU62" s="15"/>
      <c r="WOV62" s="15"/>
      <c r="WOW62" s="15"/>
      <c r="WOX62" s="15"/>
      <c r="WOY62" s="15"/>
      <c r="WOZ62" s="15"/>
      <c r="WPA62" s="15"/>
      <c r="WPB62" s="15"/>
      <c r="WPC62" s="15"/>
      <c r="WPD62" s="15"/>
      <c r="WPE62" s="15"/>
      <c r="WPF62" s="15"/>
      <c r="WPG62" s="15"/>
      <c r="WPH62" s="15"/>
      <c r="WPI62" s="15"/>
      <c r="WPJ62" s="15"/>
      <c r="WPK62" s="15"/>
      <c r="WPL62" s="15"/>
      <c r="WPM62" s="15"/>
      <c r="WPN62" s="15"/>
      <c r="WPO62" s="15"/>
      <c r="WPP62" s="15"/>
      <c r="WPQ62" s="15"/>
      <c r="WPR62" s="15"/>
      <c r="WPS62" s="15"/>
      <c r="WPT62" s="15"/>
      <c r="WPU62" s="15"/>
      <c r="WPV62" s="15"/>
      <c r="WPW62" s="15"/>
      <c r="WPX62" s="15"/>
      <c r="WPY62" s="15"/>
      <c r="WPZ62" s="15"/>
      <c r="WQA62" s="15"/>
      <c r="WQB62" s="15"/>
      <c r="WQC62" s="15"/>
      <c r="WQD62" s="15"/>
      <c r="WQE62" s="15"/>
      <c r="WQF62" s="15"/>
      <c r="WQG62" s="15"/>
      <c r="WQH62" s="15"/>
      <c r="WQI62" s="15"/>
      <c r="WQJ62" s="15"/>
      <c r="WQK62" s="15"/>
      <c r="WQL62" s="15"/>
      <c r="WQM62" s="15"/>
      <c r="WQN62" s="15"/>
      <c r="WQO62" s="15"/>
      <c r="WQP62" s="15"/>
      <c r="WQQ62" s="15"/>
      <c r="WQR62" s="15"/>
      <c r="WQS62" s="15"/>
      <c r="WQT62" s="15"/>
      <c r="WQU62" s="15"/>
      <c r="WQV62" s="15"/>
      <c r="WQW62" s="15"/>
      <c r="WQX62" s="15"/>
      <c r="WQY62" s="15"/>
      <c r="WQZ62" s="15"/>
      <c r="WRA62" s="15"/>
      <c r="WRB62" s="15"/>
      <c r="WRC62" s="15"/>
      <c r="WRD62" s="15"/>
      <c r="WRE62" s="15"/>
      <c r="WRF62" s="15"/>
      <c r="WRG62" s="15"/>
      <c r="WRH62" s="15"/>
      <c r="WRI62" s="15"/>
      <c r="WRJ62" s="15"/>
      <c r="WRK62" s="15"/>
      <c r="WRL62" s="15"/>
      <c r="WRM62" s="15"/>
      <c r="WRN62" s="15"/>
      <c r="WRO62" s="15"/>
      <c r="WRP62" s="15"/>
      <c r="WRQ62" s="15"/>
      <c r="WRR62" s="15"/>
      <c r="WRS62" s="15"/>
      <c r="WRT62" s="15"/>
      <c r="WRU62" s="15"/>
      <c r="WRV62" s="15"/>
      <c r="WRW62" s="15"/>
      <c r="WRX62" s="15"/>
      <c r="WRY62" s="15"/>
      <c r="WRZ62" s="15"/>
      <c r="WSA62" s="15"/>
      <c r="WSB62" s="15"/>
      <c r="WSC62" s="15"/>
      <c r="WSD62" s="15"/>
      <c r="WSE62" s="15"/>
      <c r="WSF62" s="15"/>
      <c r="WSG62" s="15"/>
      <c r="WSH62" s="15"/>
      <c r="WSI62" s="15"/>
      <c r="WSJ62" s="15"/>
      <c r="WSK62" s="15"/>
      <c r="WSL62" s="15"/>
      <c r="WSM62" s="15"/>
      <c r="WSN62" s="15"/>
      <c r="WSO62" s="15"/>
      <c r="WSP62" s="15"/>
      <c r="WSQ62" s="15"/>
      <c r="WSR62" s="15"/>
      <c r="WSS62" s="15"/>
      <c r="WST62" s="15"/>
      <c r="WSU62" s="15"/>
      <c r="WSV62" s="15"/>
      <c r="WSW62" s="15"/>
      <c r="WSX62" s="15"/>
      <c r="WSY62" s="15"/>
      <c r="WSZ62" s="15"/>
      <c r="WTA62" s="15"/>
      <c r="WTB62" s="15"/>
      <c r="WTC62" s="15"/>
      <c r="WTD62" s="15"/>
      <c r="WTE62" s="15"/>
      <c r="WTF62" s="15"/>
      <c r="WTG62" s="15"/>
      <c r="WTH62" s="15"/>
      <c r="WTI62" s="15"/>
      <c r="WTJ62" s="15"/>
      <c r="WTK62" s="15"/>
      <c r="WTL62" s="15"/>
      <c r="WTM62" s="15"/>
      <c r="WTN62" s="15"/>
      <c r="WTO62" s="15"/>
      <c r="WTP62" s="15"/>
      <c r="WTQ62" s="15"/>
      <c r="WTR62" s="15"/>
      <c r="WTS62" s="15"/>
      <c r="WTT62" s="15"/>
      <c r="WTU62" s="15"/>
      <c r="WTV62" s="15"/>
      <c r="WTW62" s="15"/>
      <c r="WTX62" s="15"/>
      <c r="WTY62" s="15"/>
      <c r="WTZ62" s="15"/>
      <c r="WUA62" s="15"/>
      <c r="WUB62" s="15"/>
      <c r="WUC62" s="15"/>
      <c r="WUD62" s="15"/>
      <c r="WUE62" s="15"/>
      <c r="WUF62" s="15"/>
      <c r="WUG62" s="15"/>
      <c r="WUH62" s="15"/>
      <c r="WUI62" s="15"/>
      <c r="WUJ62" s="15"/>
      <c r="WUK62" s="15"/>
      <c r="WUL62" s="15"/>
      <c r="WUM62" s="15"/>
      <c r="WUN62" s="15"/>
      <c r="WUO62" s="15"/>
      <c r="WUP62" s="15"/>
      <c r="WUQ62" s="15"/>
      <c r="WUR62" s="15"/>
      <c r="WUS62" s="15"/>
      <c r="WUT62" s="15"/>
      <c r="WUU62" s="15"/>
      <c r="WUV62" s="15"/>
      <c r="WUW62" s="15"/>
      <c r="WUX62" s="15"/>
      <c r="WUY62" s="15"/>
      <c r="WUZ62" s="15"/>
      <c r="WVA62" s="15"/>
      <c r="WVB62" s="15"/>
      <c r="WVC62" s="15"/>
      <c r="WVD62" s="15"/>
      <c r="WVE62" s="15"/>
      <c r="WVF62" s="15"/>
      <c r="WVG62" s="15"/>
      <c r="WVH62" s="15"/>
      <c r="WVI62" s="15"/>
      <c r="WVJ62" s="15"/>
      <c r="WVK62" s="15"/>
      <c r="WVL62" s="15"/>
      <c r="WVM62" s="15"/>
      <c r="WVN62" s="15"/>
      <c r="WVO62" s="15"/>
      <c r="WVP62" s="15"/>
      <c r="WVQ62" s="15"/>
      <c r="WVR62" s="15"/>
      <c r="WVS62" s="15"/>
      <c r="WVT62" s="15"/>
      <c r="WVU62" s="15"/>
      <c r="WVV62" s="15"/>
      <c r="WVW62" s="15"/>
      <c r="WVX62" s="15"/>
      <c r="WVY62" s="15"/>
      <c r="WVZ62" s="15"/>
      <c r="WWA62" s="15"/>
      <c r="WWB62" s="15"/>
      <c r="WWC62" s="15"/>
      <c r="WWD62" s="15"/>
      <c r="WWE62" s="15"/>
      <c r="WWF62" s="15"/>
      <c r="WWG62" s="15"/>
      <c r="WWH62" s="15"/>
      <c r="WWI62" s="15"/>
      <c r="WWJ62" s="15"/>
      <c r="WWK62" s="15"/>
      <c r="WWL62" s="15"/>
      <c r="WWM62" s="15"/>
      <c r="WWN62" s="15"/>
      <c r="WWO62" s="15"/>
      <c r="WWP62" s="15"/>
      <c r="WWQ62" s="15"/>
      <c r="WWR62" s="15"/>
      <c r="WWS62" s="15"/>
      <c r="WWT62" s="15"/>
      <c r="WWU62" s="15"/>
      <c r="WWV62" s="15"/>
      <c r="WWW62" s="15"/>
      <c r="WWX62" s="15"/>
      <c r="WWY62" s="15"/>
      <c r="WWZ62" s="15"/>
      <c r="WXA62" s="15"/>
      <c r="WXB62" s="15"/>
      <c r="WXC62" s="15"/>
      <c r="WXD62" s="15"/>
      <c r="WXE62" s="15"/>
      <c r="WXF62" s="15"/>
      <c r="WXG62" s="15"/>
      <c r="WXH62" s="15"/>
      <c r="WXI62" s="15"/>
      <c r="WXJ62" s="15"/>
      <c r="WXK62" s="15"/>
      <c r="WXL62" s="15"/>
      <c r="WXM62" s="15"/>
      <c r="WXN62" s="15"/>
      <c r="WXO62" s="15"/>
      <c r="WXP62" s="15"/>
      <c r="WXQ62" s="15"/>
      <c r="WXR62" s="15"/>
      <c r="WXS62" s="15"/>
      <c r="WXT62" s="15"/>
      <c r="WXU62" s="15"/>
      <c r="WXV62" s="15"/>
      <c r="WXW62" s="15"/>
      <c r="WXX62" s="15"/>
      <c r="WXY62" s="15"/>
      <c r="WXZ62" s="15"/>
      <c r="WYA62" s="15"/>
      <c r="WYB62" s="15"/>
      <c r="WYC62" s="15"/>
      <c r="WYD62" s="15"/>
      <c r="WYE62" s="15"/>
      <c r="WYF62" s="15"/>
      <c r="WYG62" s="15"/>
      <c r="WYH62" s="15"/>
      <c r="WYI62" s="15"/>
      <c r="WYJ62" s="15"/>
      <c r="WYK62" s="15"/>
      <c r="WYL62" s="15"/>
      <c r="WYM62" s="15"/>
      <c r="WYN62" s="15"/>
      <c r="WYO62" s="15"/>
      <c r="WYP62" s="15"/>
      <c r="WYQ62" s="15"/>
      <c r="WYR62" s="15"/>
      <c r="WYS62" s="15"/>
      <c r="WYT62" s="15"/>
      <c r="WYU62" s="15"/>
      <c r="WYV62" s="15"/>
      <c r="WYW62" s="15"/>
      <c r="WYX62" s="15"/>
      <c r="WYY62" s="15"/>
      <c r="WYZ62" s="15"/>
      <c r="WZA62" s="15"/>
      <c r="WZB62" s="15"/>
      <c r="WZC62" s="15"/>
      <c r="WZD62" s="15"/>
      <c r="WZE62" s="15"/>
      <c r="WZF62" s="15"/>
      <c r="WZG62" s="15"/>
      <c r="WZH62" s="15"/>
      <c r="WZI62" s="15"/>
      <c r="WZJ62" s="15"/>
      <c r="WZK62" s="15"/>
      <c r="WZL62" s="15"/>
      <c r="WZM62" s="15"/>
      <c r="WZN62" s="15"/>
      <c r="WZO62" s="15"/>
      <c r="WZP62" s="15"/>
      <c r="WZQ62" s="15"/>
      <c r="WZR62" s="15"/>
      <c r="WZS62" s="15"/>
      <c r="WZT62" s="15"/>
      <c r="WZU62" s="15"/>
      <c r="WZV62" s="15"/>
      <c r="WZW62" s="15"/>
      <c r="WZX62" s="15"/>
      <c r="WZY62" s="15"/>
      <c r="WZZ62" s="15"/>
      <c r="XAA62" s="15"/>
      <c r="XAB62" s="15"/>
      <c r="XAC62" s="15"/>
      <c r="XAD62" s="15"/>
      <c r="XAE62" s="15"/>
      <c r="XAF62" s="15"/>
      <c r="XAG62" s="15"/>
      <c r="XAH62" s="15"/>
      <c r="XAI62" s="15"/>
      <c r="XAJ62" s="15"/>
      <c r="XAK62" s="15"/>
      <c r="XAL62" s="15"/>
      <c r="XAM62" s="15"/>
      <c r="XAN62" s="15"/>
      <c r="XAO62" s="15"/>
      <c r="XAP62" s="15"/>
      <c r="XAQ62" s="15"/>
      <c r="XAR62" s="15"/>
      <c r="XAS62" s="15"/>
      <c r="XAT62" s="15"/>
      <c r="XAU62" s="15"/>
      <c r="XAV62" s="15"/>
      <c r="XAW62" s="15"/>
      <c r="XAX62" s="15"/>
      <c r="XAY62" s="15"/>
      <c r="XAZ62" s="15"/>
      <c r="XBA62" s="15"/>
      <c r="XBB62" s="15"/>
      <c r="XBC62" s="15"/>
      <c r="XBD62" s="15"/>
      <c r="XBE62" s="15"/>
      <c r="XBF62" s="15"/>
      <c r="XBG62" s="15"/>
      <c r="XBH62" s="15"/>
      <c r="XBI62" s="15"/>
      <c r="XBJ62" s="15"/>
      <c r="XBK62" s="15"/>
      <c r="XBL62" s="15"/>
      <c r="XBM62" s="15"/>
      <c r="XBN62" s="15"/>
      <c r="XBO62" s="15"/>
      <c r="XBP62" s="15"/>
      <c r="XBQ62" s="15"/>
      <c r="XBR62" s="15"/>
      <c r="XBS62" s="15"/>
      <c r="XBT62" s="15"/>
      <c r="XBU62" s="15"/>
      <c r="XBV62" s="15"/>
      <c r="XBW62" s="15"/>
      <c r="XBX62" s="15"/>
      <c r="XBY62" s="15"/>
      <c r="XBZ62" s="15"/>
      <c r="XCA62" s="15"/>
      <c r="XCB62" s="15"/>
      <c r="XCC62" s="15"/>
      <c r="XCD62" s="15"/>
      <c r="XCE62" s="15"/>
      <c r="XCF62" s="15"/>
      <c r="XCG62" s="15"/>
      <c r="XCH62" s="15"/>
      <c r="XCI62" s="15"/>
      <c r="XCJ62" s="15"/>
      <c r="XCK62" s="15"/>
      <c r="XCL62" s="15"/>
      <c r="XCM62" s="15"/>
      <c r="XCN62" s="15"/>
      <c r="XCO62" s="15"/>
      <c r="XCP62" s="15"/>
      <c r="XCQ62" s="15"/>
      <c r="XCR62" s="15"/>
      <c r="XCS62" s="15"/>
      <c r="XCT62" s="15"/>
      <c r="XCU62" s="15"/>
      <c r="XCV62" s="15"/>
      <c r="XCW62" s="15"/>
      <c r="XCX62" s="15"/>
      <c r="XCY62" s="15"/>
      <c r="XCZ62" s="15"/>
      <c r="XDA62" s="15"/>
      <c r="XDB62" s="15"/>
      <c r="XDC62" s="15"/>
      <c r="XDD62" s="15"/>
      <c r="XDE62" s="15"/>
      <c r="XDF62" s="15"/>
      <c r="XDG62" s="15"/>
      <c r="XDH62" s="15"/>
      <c r="XDI62" s="15"/>
      <c r="XDJ62" s="15"/>
      <c r="XDK62" s="15"/>
      <c r="XDL62" s="15"/>
      <c r="XDM62" s="15"/>
      <c r="XDN62" s="15"/>
      <c r="XDO62" s="15"/>
      <c r="XDP62" s="15"/>
      <c r="XDQ62" s="15"/>
      <c r="XDR62" s="15"/>
      <c r="XDS62" s="15"/>
      <c r="XDT62" s="15"/>
      <c r="XDU62" s="15"/>
      <c r="XDV62" s="15"/>
      <c r="XDW62" s="15"/>
      <c r="XDX62" s="15"/>
      <c r="XDY62" s="15"/>
      <c r="XDZ62" s="15"/>
      <c r="XEA62" s="15"/>
      <c r="XEB62" s="15"/>
      <c r="XEC62" s="15"/>
      <c r="XED62" s="15"/>
      <c r="XEE62" s="15"/>
      <c r="XEF62" s="15"/>
      <c r="XEG62" s="15"/>
      <c r="XEH62" s="15"/>
      <c r="XEI62" s="15"/>
      <c r="XEJ62" s="15"/>
      <c r="XEK62" s="15"/>
      <c r="XEL62" s="15"/>
      <c r="XEM62" s="15"/>
      <c r="XEN62" s="15"/>
      <c r="XEO62" s="15"/>
      <c r="XEP62" s="15"/>
      <c r="XEQ62" s="15"/>
      <c r="XER62" s="15"/>
      <c r="XES62" s="15"/>
      <c r="XET62" s="15"/>
      <c r="XEU62" s="15"/>
      <c r="XEV62" s="15"/>
      <c r="XEW62" s="15"/>
      <c r="XEX62" s="15"/>
      <c r="XEY62" s="15"/>
      <c r="XEZ62" s="15"/>
      <c r="XFA62" s="15"/>
      <c r="XFB62" s="15"/>
      <c r="XFC62" s="15"/>
      <c r="XFD62" s="15"/>
    </row>
    <row r="63" spans="1:16384" ht="13.8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  <c r="MZ63" s="15"/>
      <c r="NA63" s="15"/>
      <c r="NB63" s="15"/>
      <c r="NC63" s="15"/>
      <c r="ND63" s="15"/>
      <c r="NE63" s="15"/>
      <c r="NF63" s="15"/>
      <c r="NG63" s="15"/>
      <c r="NH63" s="15"/>
      <c r="NI63" s="15"/>
      <c r="NJ63" s="15"/>
      <c r="NK63" s="15"/>
      <c r="NL63" s="15"/>
      <c r="NM63" s="15"/>
      <c r="NN63" s="15"/>
      <c r="NO63" s="15"/>
      <c r="NP63" s="15"/>
      <c r="NQ63" s="15"/>
      <c r="NR63" s="15"/>
      <c r="NS63" s="15"/>
      <c r="NT63" s="15"/>
      <c r="NU63" s="15"/>
      <c r="NV63" s="15"/>
      <c r="NW63" s="15"/>
      <c r="NX63" s="15"/>
      <c r="NY63" s="15"/>
      <c r="NZ63" s="15"/>
      <c r="OA63" s="15"/>
      <c r="OB63" s="15"/>
      <c r="OC63" s="15"/>
      <c r="OD63" s="15"/>
      <c r="OE63" s="15"/>
      <c r="OF63" s="15"/>
      <c r="OG63" s="15"/>
      <c r="OH63" s="15"/>
      <c r="OI63" s="15"/>
      <c r="OJ63" s="15"/>
      <c r="OK63" s="15"/>
      <c r="OL63" s="15"/>
      <c r="OM63" s="15"/>
      <c r="ON63" s="15"/>
      <c r="OO63" s="15"/>
      <c r="OP63" s="15"/>
      <c r="OQ63" s="15"/>
      <c r="OR63" s="15"/>
      <c r="OS63" s="15"/>
      <c r="OT63" s="15"/>
      <c r="OU63" s="15"/>
      <c r="OV63" s="15"/>
      <c r="OW63" s="15"/>
      <c r="OX63" s="15"/>
      <c r="OY63" s="15"/>
      <c r="OZ63" s="15"/>
      <c r="PA63" s="15"/>
      <c r="PB63" s="15"/>
      <c r="PC63" s="15"/>
      <c r="PD63" s="15"/>
      <c r="PE63" s="15"/>
      <c r="PF63" s="15"/>
      <c r="PG63" s="15"/>
      <c r="PH63" s="15"/>
      <c r="PI63" s="15"/>
      <c r="PJ63" s="15"/>
      <c r="PK63" s="15"/>
      <c r="PL63" s="15"/>
      <c r="PM63" s="15"/>
      <c r="PN63" s="15"/>
      <c r="PO63" s="15"/>
      <c r="PP63" s="15"/>
      <c r="PQ63" s="15"/>
      <c r="PR63" s="15"/>
      <c r="PS63" s="15"/>
      <c r="PT63" s="15"/>
      <c r="PU63" s="15"/>
      <c r="PV63" s="15"/>
      <c r="PW63" s="15"/>
      <c r="PX63" s="15"/>
      <c r="PY63" s="15"/>
      <c r="PZ63" s="15"/>
      <c r="QA63" s="15"/>
      <c r="QB63" s="15"/>
      <c r="QC63" s="15"/>
      <c r="QD63" s="15"/>
      <c r="QE63" s="15"/>
      <c r="QF63" s="15"/>
      <c r="QG63" s="15"/>
      <c r="QH63" s="15"/>
      <c r="QI63" s="15"/>
      <c r="QJ63" s="15"/>
      <c r="QK63" s="15"/>
      <c r="QL63" s="15"/>
      <c r="QM63" s="15"/>
      <c r="QN63" s="15"/>
      <c r="QO63" s="15"/>
      <c r="QP63" s="15"/>
      <c r="QQ63" s="15"/>
      <c r="QR63" s="15"/>
      <c r="QS63" s="15"/>
      <c r="QT63" s="15"/>
      <c r="QU63" s="15"/>
      <c r="QV63" s="15"/>
      <c r="QW63" s="15"/>
      <c r="QX63" s="15"/>
      <c r="QY63" s="15"/>
      <c r="QZ63" s="15"/>
      <c r="RA63" s="15"/>
      <c r="RB63" s="15"/>
      <c r="RC63" s="15"/>
      <c r="RD63" s="15"/>
      <c r="RE63" s="15"/>
      <c r="RF63" s="15"/>
      <c r="RG63" s="15"/>
      <c r="RH63" s="15"/>
      <c r="RI63" s="15"/>
      <c r="RJ63" s="15"/>
      <c r="RK63" s="15"/>
      <c r="RL63" s="15"/>
      <c r="RM63" s="15"/>
      <c r="RN63" s="15"/>
      <c r="RO63" s="15"/>
      <c r="RP63" s="15"/>
      <c r="RQ63" s="15"/>
      <c r="RR63" s="15"/>
      <c r="RS63" s="15"/>
      <c r="RT63" s="15"/>
      <c r="RU63" s="15"/>
      <c r="RV63" s="15"/>
      <c r="RW63" s="15"/>
      <c r="RX63" s="15"/>
      <c r="RY63" s="15"/>
      <c r="RZ63" s="15"/>
      <c r="SA63" s="15"/>
      <c r="SB63" s="15"/>
      <c r="SC63" s="15"/>
      <c r="SD63" s="15"/>
      <c r="SE63" s="15"/>
      <c r="SF63" s="15"/>
      <c r="SG63" s="15"/>
      <c r="SH63" s="15"/>
      <c r="SI63" s="15"/>
      <c r="SJ63" s="15"/>
      <c r="SK63" s="15"/>
      <c r="SL63" s="15"/>
      <c r="SM63" s="15"/>
      <c r="SN63" s="15"/>
      <c r="SO63" s="15"/>
      <c r="SP63" s="15"/>
      <c r="SQ63" s="15"/>
      <c r="SR63" s="15"/>
      <c r="SS63" s="15"/>
      <c r="ST63" s="15"/>
      <c r="SU63" s="15"/>
      <c r="SV63" s="15"/>
      <c r="SW63" s="15"/>
      <c r="SX63" s="15"/>
      <c r="SY63" s="15"/>
      <c r="SZ63" s="15"/>
      <c r="TA63" s="15"/>
      <c r="TB63" s="15"/>
      <c r="TC63" s="15"/>
      <c r="TD63" s="15"/>
      <c r="TE63" s="15"/>
      <c r="TF63" s="15"/>
      <c r="TG63" s="15"/>
      <c r="TH63" s="15"/>
      <c r="TI63" s="15"/>
      <c r="TJ63" s="15"/>
      <c r="TK63" s="15"/>
      <c r="TL63" s="15"/>
      <c r="TM63" s="15"/>
      <c r="TN63" s="15"/>
      <c r="TO63" s="15"/>
      <c r="TP63" s="15"/>
      <c r="TQ63" s="15"/>
      <c r="TR63" s="15"/>
      <c r="TS63" s="15"/>
      <c r="TT63" s="15"/>
      <c r="TU63" s="15"/>
      <c r="TV63" s="15"/>
      <c r="TW63" s="15"/>
      <c r="TX63" s="15"/>
      <c r="TY63" s="15"/>
      <c r="TZ63" s="15"/>
      <c r="UA63" s="15"/>
      <c r="UB63" s="15"/>
      <c r="UC63" s="15"/>
      <c r="UD63" s="15"/>
      <c r="UE63" s="15"/>
      <c r="UF63" s="15"/>
      <c r="UG63" s="15"/>
      <c r="UH63" s="15"/>
      <c r="UI63" s="15"/>
      <c r="UJ63" s="15"/>
      <c r="UK63" s="15"/>
      <c r="UL63" s="15"/>
      <c r="UM63" s="15"/>
      <c r="UN63" s="15"/>
      <c r="UO63" s="15"/>
      <c r="UP63" s="15"/>
      <c r="UQ63" s="15"/>
      <c r="UR63" s="15"/>
      <c r="US63" s="15"/>
      <c r="UT63" s="15"/>
      <c r="UU63" s="15"/>
      <c r="UV63" s="15"/>
      <c r="UW63" s="15"/>
      <c r="UX63" s="15"/>
      <c r="UY63" s="15"/>
      <c r="UZ63" s="15"/>
      <c r="VA63" s="15"/>
      <c r="VB63" s="15"/>
      <c r="VC63" s="15"/>
      <c r="VD63" s="15"/>
      <c r="VE63" s="15"/>
      <c r="VF63" s="15"/>
      <c r="VG63" s="15"/>
      <c r="VH63" s="15"/>
      <c r="VI63" s="15"/>
      <c r="VJ63" s="15"/>
      <c r="VK63" s="15"/>
      <c r="VL63" s="15"/>
      <c r="VM63" s="15"/>
      <c r="VN63" s="15"/>
      <c r="VO63" s="15"/>
      <c r="VP63" s="15"/>
      <c r="VQ63" s="15"/>
      <c r="VR63" s="15"/>
      <c r="VS63" s="15"/>
      <c r="VT63" s="15"/>
      <c r="VU63" s="15"/>
      <c r="VV63" s="15"/>
      <c r="VW63" s="15"/>
      <c r="VX63" s="15"/>
      <c r="VY63" s="15"/>
      <c r="VZ63" s="15"/>
      <c r="WA63" s="15"/>
      <c r="WB63" s="15"/>
      <c r="WC63" s="15"/>
      <c r="WD63" s="15"/>
      <c r="WE63" s="15"/>
      <c r="WF63" s="15"/>
      <c r="WG63" s="15"/>
      <c r="WH63" s="15"/>
      <c r="WI63" s="15"/>
      <c r="WJ63" s="15"/>
      <c r="WK63" s="15"/>
      <c r="WL63" s="15"/>
      <c r="WM63" s="15"/>
      <c r="WN63" s="15"/>
      <c r="WO63" s="15"/>
      <c r="WP63" s="15"/>
      <c r="WQ63" s="15"/>
      <c r="WR63" s="15"/>
      <c r="WS63" s="15"/>
      <c r="WT63" s="15"/>
      <c r="WU63" s="15"/>
      <c r="WV63" s="15"/>
      <c r="WW63" s="15"/>
      <c r="WX63" s="15"/>
      <c r="WY63" s="15"/>
      <c r="WZ63" s="15"/>
      <c r="XA63" s="15"/>
      <c r="XB63" s="15"/>
      <c r="XC63" s="15"/>
      <c r="XD63" s="15"/>
      <c r="XE63" s="15"/>
      <c r="XF63" s="15"/>
      <c r="XG63" s="15"/>
      <c r="XH63" s="15"/>
      <c r="XI63" s="15"/>
      <c r="XJ63" s="15"/>
      <c r="XK63" s="15"/>
      <c r="XL63" s="15"/>
      <c r="XM63" s="15"/>
      <c r="XN63" s="15"/>
      <c r="XO63" s="15"/>
      <c r="XP63" s="15"/>
      <c r="XQ63" s="15"/>
      <c r="XR63" s="15"/>
      <c r="XS63" s="15"/>
      <c r="XT63" s="15"/>
      <c r="XU63" s="15"/>
      <c r="XV63" s="15"/>
      <c r="XW63" s="15"/>
      <c r="XX63" s="15"/>
      <c r="XY63" s="15"/>
      <c r="XZ63" s="15"/>
      <c r="YA63" s="15"/>
      <c r="YB63" s="15"/>
      <c r="YC63" s="15"/>
      <c r="YD63" s="15"/>
      <c r="YE63" s="15"/>
      <c r="YF63" s="15"/>
      <c r="YG63" s="15"/>
      <c r="YH63" s="15"/>
      <c r="YI63" s="15"/>
      <c r="YJ63" s="15"/>
      <c r="YK63" s="15"/>
      <c r="YL63" s="15"/>
      <c r="YM63" s="15"/>
      <c r="YN63" s="15"/>
      <c r="YO63" s="15"/>
      <c r="YP63" s="15"/>
      <c r="YQ63" s="15"/>
      <c r="YR63" s="15"/>
      <c r="YS63" s="15"/>
      <c r="YT63" s="15"/>
      <c r="YU63" s="15"/>
      <c r="YV63" s="15"/>
      <c r="YW63" s="15"/>
      <c r="YX63" s="15"/>
      <c r="YY63" s="15"/>
      <c r="YZ63" s="15"/>
      <c r="ZA63" s="15"/>
      <c r="ZB63" s="15"/>
      <c r="ZC63" s="15"/>
      <c r="ZD63" s="15"/>
      <c r="ZE63" s="15"/>
      <c r="ZF63" s="15"/>
      <c r="ZG63" s="15"/>
      <c r="ZH63" s="15"/>
      <c r="ZI63" s="15"/>
      <c r="ZJ63" s="15"/>
      <c r="ZK63" s="15"/>
      <c r="ZL63" s="15"/>
      <c r="ZM63" s="15"/>
      <c r="ZN63" s="15"/>
      <c r="ZO63" s="15"/>
      <c r="ZP63" s="15"/>
      <c r="ZQ63" s="15"/>
      <c r="ZR63" s="15"/>
      <c r="ZS63" s="15"/>
      <c r="ZT63" s="15"/>
      <c r="ZU63" s="15"/>
      <c r="ZV63" s="15"/>
      <c r="ZW63" s="15"/>
      <c r="ZX63" s="15"/>
      <c r="ZY63" s="15"/>
      <c r="ZZ63" s="15"/>
      <c r="AAA63" s="15"/>
      <c r="AAB63" s="15"/>
      <c r="AAC63" s="15"/>
      <c r="AAD63" s="15"/>
      <c r="AAE63" s="15"/>
      <c r="AAF63" s="15"/>
      <c r="AAG63" s="15"/>
      <c r="AAH63" s="15"/>
      <c r="AAI63" s="15"/>
      <c r="AAJ63" s="15"/>
      <c r="AAK63" s="15"/>
      <c r="AAL63" s="15"/>
      <c r="AAM63" s="15"/>
      <c r="AAN63" s="15"/>
      <c r="AAO63" s="15"/>
      <c r="AAP63" s="15"/>
      <c r="AAQ63" s="15"/>
      <c r="AAR63" s="15"/>
      <c r="AAS63" s="15"/>
      <c r="AAT63" s="15"/>
      <c r="AAU63" s="15"/>
      <c r="AAV63" s="15"/>
      <c r="AAW63" s="15"/>
      <c r="AAX63" s="15"/>
      <c r="AAY63" s="15"/>
      <c r="AAZ63" s="15"/>
      <c r="ABA63" s="15"/>
      <c r="ABB63" s="15"/>
      <c r="ABC63" s="15"/>
      <c r="ABD63" s="15"/>
      <c r="ABE63" s="15"/>
      <c r="ABF63" s="15"/>
      <c r="ABG63" s="15"/>
      <c r="ABH63" s="15"/>
      <c r="ABI63" s="15"/>
      <c r="ABJ63" s="15"/>
      <c r="ABK63" s="15"/>
      <c r="ABL63" s="15"/>
      <c r="ABM63" s="15"/>
      <c r="ABN63" s="15"/>
      <c r="ABO63" s="15"/>
      <c r="ABP63" s="15"/>
      <c r="ABQ63" s="15"/>
      <c r="ABR63" s="15"/>
      <c r="ABS63" s="15"/>
      <c r="ABT63" s="15"/>
      <c r="ABU63" s="15"/>
      <c r="ABV63" s="15"/>
      <c r="ABW63" s="15"/>
      <c r="ABX63" s="15"/>
      <c r="ABY63" s="15"/>
      <c r="ABZ63" s="15"/>
      <c r="ACA63" s="15"/>
      <c r="ACB63" s="15"/>
      <c r="ACC63" s="15"/>
      <c r="ACD63" s="15"/>
      <c r="ACE63" s="15"/>
      <c r="ACF63" s="15"/>
      <c r="ACG63" s="15"/>
      <c r="ACH63" s="15"/>
      <c r="ACI63" s="15"/>
      <c r="ACJ63" s="15"/>
      <c r="ACK63" s="15"/>
      <c r="ACL63" s="15"/>
      <c r="ACM63" s="15"/>
      <c r="ACN63" s="15"/>
      <c r="ACO63" s="15"/>
      <c r="ACP63" s="15"/>
      <c r="ACQ63" s="15"/>
      <c r="ACR63" s="15"/>
      <c r="ACS63" s="15"/>
      <c r="ACT63" s="15"/>
      <c r="ACU63" s="15"/>
      <c r="ACV63" s="15"/>
      <c r="ACW63" s="15"/>
      <c r="ACX63" s="15"/>
      <c r="ACY63" s="15"/>
      <c r="ACZ63" s="15"/>
      <c r="ADA63" s="15"/>
      <c r="ADB63" s="15"/>
      <c r="ADC63" s="15"/>
      <c r="ADD63" s="15"/>
      <c r="ADE63" s="15"/>
      <c r="ADF63" s="15"/>
      <c r="ADG63" s="15"/>
      <c r="ADH63" s="15"/>
      <c r="ADI63" s="15"/>
      <c r="ADJ63" s="15"/>
      <c r="ADK63" s="15"/>
      <c r="ADL63" s="15"/>
      <c r="ADM63" s="15"/>
      <c r="ADN63" s="15"/>
      <c r="ADO63" s="15"/>
      <c r="ADP63" s="15"/>
      <c r="ADQ63" s="15"/>
      <c r="ADR63" s="15"/>
      <c r="ADS63" s="15"/>
      <c r="ADT63" s="15"/>
      <c r="ADU63" s="15"/>
      <c r="ADV63" s="15"/>
      <c r="ADW63" s="15"/>
      <c r="ADX63" s="15"/>
      <c r="ADY63" s="15"/>
      <c r="ADZ63" s="15"/>
      <c r="AEA63" s="15"/>
      <c r="AEB63" s="15"/>
      <c r="AEC63" s="15"/>
      <c r="AED63" s="15"/>
      <c r="AEE63" s="15"/>
      <c r="AEF63" s="15"/>
      <c r="AEG63" s="15"/>
      <c r="AEH63" s="15"/>
      <c r="AEI63" s="15"/>
      <c r="AEJ63" s="15"/>
      <c r="AEK63" s="15"/>
      <c r="AEL63" s="15"/>
      <c r="AEM63" s="15"/>
      <c r="AEN63" s="15"/>
      <c r="AEO63" s="15"/>
      <c r="AEP63" s="15"/>
      <c r="AEQ63" s="15"/>
      <c r="AER63" s="15"/>
      <c r="AES63" s="15"/>
      <c r="AET63" s="15"/>
      <c r="AEU63" s="15"/>
      <c r="AEV63" s="15"/>
      <c r="AEW63" s="15"/>
      <c r="AEX63" s="15"/>
      <c r="AEY63" s="15"/>
      <c r="AEZ63" s="15"/>
      <c r="AFA63" s="15"/>
      <c r="AFB63" s="15"/>
      <c r="AFC63" s="15"/>
      <c r="AFD63" s="15"/>
      <c r="AFE63" s="15"/>
      <c r="AFF63" s="15"/>
      <c r="AFG63" s="15"/>
      <c r="AFH63" s="15"/>
      <c r="AFI63" s="15"/>
      <c r="AFJ63" s="15"/>
      <c r="AFK63" s="15"/>
      <c r="AFL63" s="15"/>
      <c r="AFM63" s="15"/>
      <c r="AFN63" s="15"/>
      <c r="AFO63" s="15"/>
      <c r="AFP63" s="15"/>
      <c r="AFQ63" s="15"/>
      <c r="AFR63" s="15"/>
      <c r="AFS63" s="15"/>
      <c r="AFT63" s="15"/>
      <c r="AFU63" s="15"/>
      <c r="AFV63" s="15"/>
      <c r="AFW63" s="15"/>
      <c r="AFX63" s="15"/>
      <c r="AFY63" s="15"/>
      <c r="AFZ63" s="15"/>
      <c r="AGA63" s="15"/>
      <c r="AGB63" s="15"/>
      <c r="AGC63" s="15"/>
      <c r="AGD63" s="15"/>
      <c r="AGE63" s="15"/>
      <c r="AGF63" s="15"/>
      <c r="AGG63" s="15"/>
      <c r="AGH63" s="15"/>
      <c r="AGI63" s="15"/>
      <c r="AGJ63" s="15"/>
      <c r="AGK63" s="15"/>
      <c r="AGL63" s="15"/>
      <c r="AGM63" s="15"/>
      <c r="AGN63" s="15"/>
      <c r="AGO63" s="15"/>
      <c r="AGP63" s="15"/>
      <c r="AGQ63" s="15"/>
      <c r="AGR63" s="15"/>
      <c r="AGS63" s="15"/>
      <c r="AGT63" s="15"/>
      <c r="AGU63" s="15"/>
      <c r="AGV63" s="15"/>
      <c r="AGW63" s="15"/>
      <c r="AGX63" s="15"/>
      <c r="AGY63" s="15"/>
      <c r="AGZ63" s="15"/>
      <c r="AHA63" s="15"/>
      <c r="AHB63" s="15"/>
      <c r="AHC63" s="15"/>
      <c r="AHD63" s="15"/>
      <c r="AHE63" s="15"/>
      <c r="AHF63" s="15"/>
      <c r="AHG63" s="15"/>
      <c r="AHH63" s="15"/>
      <c r="AHI63" s="15"/>
      <c r="AHJ63" s="15"/>
      <c r="AHK63" s="15"/>
      <c r="AHL63" s="15"/>
      <c r="AHM63" s="15"/>
      <c r="AHN63" s="15"/>
      <c r="AHO63" s="15"/>
      <c r="AHP63" s="15"/>
      <c r="AHQ63" s="15"/>
      <c r="AHR63" s="15"/>
      <c r="AHS63" s="15"/>
      <c r="AHT63" s="15"/>
      <c r="AHU63" s="15"/>
      <c r="AHV63" s="15"/>
      <c r="AHW63" s="15"/>
      <c r="AHX63" s="15"/>
      <c r="AHY63" s="15"/>
      <c r="AHZ63" s="15"/>
      <c r="AIA63" s="15"/>
      <c r="AIB63" s="15"/>
      <c r="AIC63" s="15"/>
      <c r="AID63" s="15"/>
      <c r="AIE63" s="15"/>
      <c r="AIF63" s="15"/>
      <c r="AIG63" s="15"/>
      <c r="AIH63" s="15"/>
      <c r="AII63" s="15"/>
      <c r="AIJ63" s="15"/>
      <c r="AIK63" s="15"/>
      <c r="AIL63" s="15"/>
      <c r="AIM63" s="15"/>
      <c r="AIN63" s="15"/>
      <c r="AIO63" s="15"/>
      <c r="AIP63" s="15"/>
      <c r="AIQ63" s="15"/>
      <c r="AIR63" s="15"/>
      <c r="AIS63" s="15"/>
      <c r="AIT63" s="15"/>
      <c r="AIU63" s="15"/>
      <c r="AIV63" s="15"/>
      <c r="AIW63" s="15"/>
      <c r="AIX63" s="15"/>
      <c r="AIY63" s="15"/>
      <c r="AIZ63" s="15"/>
      <c r="AJA63" s="15"/>
      <c r="AJB63" s="15"/>
      <c r="AJC63" s="15"/>
      <c r="AJD63" s="15"/>
      <c r="AJE63" s="15"/>
      <c r="AJF63" s="15"/>
      <c r="AJG63" s="15"/>
      <c r="AJH63" s="15"/>
      <c r="AJI63" s="15"/>
      <c r="AJJ63" s="15"/>
      <c r="AJK63" s="15"/>
      <c r="AJL63" s="15"/>
      <c r="AJM63" s="15"/>
      <c r="AJN63" s="15"/>
      <c r="AJO63" s="15"/>
      <c r="AJP63" s="15"/>
      <c r="AJQ63" s="15"/>
      <c r="AJR63" s="15"/>
      <c r="AJS63" s="15"/>
      <c r="AJT63" s="15"/>
      <c r="AJU63" s="15"/>
      <c r="AJV63" s="15"/>
      <c r="AJW63" s="15"/>
      <c r="AJX63" s="15"/>
      <c r="AJY63" s="15"/>
      <c r="AJZ63" s="15"/>
      <c r="AKA63" s="15"/>
      <c r="AKB63" s="15"/>
      <c r="AKC63" s="15"/>
      <c r="AKD63" s="15"/>
      <c r="AKE63" s="15"/>
      <c r="AKF63" s="15"/>
      <c r="AKG63" s="15"/>
      <c r="AKH63" s="15"/>
      <c r="AKI63" s="15"/>
      <c r="AKJ63" s="15"/>
      <c r="AKK63" s="15"/>
      <c r="AKL63" s="15"/>
      <c r="AKM63" s="15"/>
      <c r="AKN63" s="15"/>
      <c r="AKO63" s="15"/>
      <c r="AKP63" s="15"/>
      <c r="AKQ63" s="15"/>
      <c r="AKR63" s="15"/>
      <c r="AKS63" s="15"/>
      <c r="AKT63" s="15"/>
      <c r="AKU63" s="15"/>
      <c r="AKV63" s="15"/>
      <c r="AKW63" s="15"/>
      <c r="AKX63" s="15"/>
      <c r="AKY63" s="15"/>
      <c r="AKZ63" s="15"/>
      <c r="ALA63" s="15"/>
      <c r="ALB63" s="15"/>
      <c r="ALC63" s="15"/>
      <c r="ALD63" s="15"/>
      <c r="ALE63" s="15"/>
      <c r="ALF63" s="15"/>
      <c r="ALG63" s="15"/>
      <c r="ALH63" s="15"/>
      <c r="ALI63" s="15"/>
      <c r="ALJ63" s="15"/>
      <c r="ALK63" s="15"/>
      <c r="ALL63" s="15"/>
      <c r="ALM63" s="15"/>
      <c r="ALN63" s="15"/>
      <c r="ALO63" s="15"/>
      <c r="ALP63" s="15"/>
      <c r="ALQ63" s="15"/>
      <c r="ALR63" s="15"/>
      <c r="ALS63" s="15"/>
      <c r="ALT63" s="15"/>
      <c r="ALU63" s="15"/>
      <c r="ALV63" s="15"/>
      <c r="ALW63" s="15"/>
      <c r="ALX63" s="15"/>
      <c r="ALY63" s="15"/>
      <c r="ALZ63" s="15"/>
      <c r="AMA63" s="15"/>
      <c r="AMB63" s="15"/>
      <c r="AMC63" s="15"/>
      <c r="AMD63" s="15"/>
      <c r="AME63" s="15"/>
      <c r="AMF63" s="15"/>
      <c r="AMG63" s="15"/>
      <c r="AMH63" s="15"/>
      <c r="AMI63" s="15"/>
      <c r="AMJ63" s="15"/>
      <c r="AMK63" s="15"/>
      <c r="AML63" s="15"/>
      <c r="AMM63" s="15"/>
      <c r="AMN63" s="15"/>
      <c r="AMO63" s="15"/>
      <c r="AMP63" s="15"/>
      <c r="AMQ63" s="15"/>
      <c r="AMR63" s="15"/>
      <c r="AMS63" s="15"/>
      <c r="AMT63" s="15"/>
      <c r="AMU63" s="15"/>
      <c r="AMV63" s="15"/>
      <c r="AMW63" s="15"/>
      <c r="AMX63" s="15"/>
      <c r="AMY63" s="15"/>
      <c r="AMZ63" s="15"/>
      <c r="ANA63" s="15"/>
      <c r="ANB63" s="15"/>
      <c r="ANC63" s="15"/>
      <c r="AND63" s="15"/>
      <c r="ANE63" s="15"/>
      <c r="ANF63" s="15"/>
      <c r="ANG63" s="15"/>
      <c r="ANH63" s="15"/>
      <c r="ANI63" s="15"/>
      <c r="ANJ63" s="15"/>
      <c r="ANK63" s="15"/>
      <c r="ANL63" s="15"/>
      <c r="ANM63" s="15"/>
      <c r="ANN63" s="15"/>
      <c r="ANO63" s="15"/>
      <c r="ANP63" s="15"/>
      <c r="ANQ63" s="15"/>
      <c r="ANR63" s="15"/>
      <c r="ANS63" s="15"/>
      <c r="ANT63" s="15"/>
      <c r="ANU63" s="15"/>
      <c r="ANV63" s="15"/>
      <c r="ANW63" s="15"/>
      <c r="ANX63" s="15"/>
      <c r="ANY63" s="15"/>
      <c r="ANZ63" s="15"/>
      <c r="AOA63" s="15"/>
      <c r="AOB63" s="15"/>
      <c r="AOC63" s="15"/>
      <c r="AOD63" s="15"/>
      <c r="AOE63" s="15"/>
      <c r="AOF63" s="15"/>
      <c r="AOG63" s="15"/>
      <c r="AOH63" s="15"/>
      <c r="AOI63" s="15"/>
      <c r="AOJ63" s="15"/>
      <c r="AOK63" s="15"/>
      <c r="AOL63" s="15"/>
      <c r="AOM63" s="15"/>
      <c r="AON63" s="15"/>
      <c r="AOO63" s="15"/>
      <c r="AOP63" s="15"/>
      <c r="AOQ63" s="15"/>
      <c r="AOR63" s="15"/>
      <c r="AOS63" s="15"/>
      <c r="AOT63" s="15"/>
      <c r="AOU63" s="15"/>
      <c r="AOV63" s="15"/>
      <c r="AOW63" s="15"/>
      <c r="AOX63" s="15"/>
      <c r="AOY63" s="15"/>
      <c r="AOZ63" s="15"/>
      <c r="APA63" s="15"/>
      <c r="APB63" s="15"/>
      <c r="APC63" s="15"/>
      <c r="APD63" s="15"/>
      <c r="APE63" s="15"/>
      <c r="APF63" s="15"/>
      <c r="APG63" s="15"/>
      <c r="APH63" s="15"/>
      <c r="API63" s="15"/>
      <c r="APJ63" s="15"/>
      <c r="APK63" s="15"/>
      <c r="APL63" s="15"/>
      <c r="APM63" s="15"/>
      <c r="APN63" s="15"/>
      <c r="APO63" s="15"/>
      <c r="APP63" s="15"/>
      <c r="APQ63" s="15"/>
      <c r="APR63" s="15"/>
      <c r="APS63" s="15"/>
      <c r="APT63" s="15"/>
      <c r="APU63" s="15"/>
      <c r="APV63" s="15"/>
      <c r="APW63" s="15"/>
      <c r="APX63" s="15"/>
      <c r="APY63" s="15"/>
      <c r="APZ63" s="15"/>
      <c r="AQA63" s="15"/>
      <c r="AQB63" s="15"/>
      <c r="AQC63" s="15"/>
      <c r="AQD63" s="15"/>
      <c r="AQE63" s="15"/>
      <c r="AQF63" s="15"/>
      <c r="AQG63" s="15"/>
      <c r="AQH63" s="15"/>
      <c r="AQI63" s="15"/>
      <c r="AQJ63" s="15"/>
      <c r="AQK63" s="15"/>
      <c r="AQL63" s="15"/>
      <c r="AQM63" s="15"/>
      <c r="AQN63" s="15"/>
      <c r="AQO63" s="15"/>
      <c r="AQP63" s="15"/>
      <c r="AQQ63" s="15"/>
      <c r="AQR63" s="15"/>
      <c r="AQS63" s="15"/>
      <c r="AQT63" s="15"/>
      <c r="AQU63" s="15"/>
      <c r="AQV63" s="15"/>
      <c r="AQW63" s="15"/>
      <c r="AQX63" s="15"/>
      <c r="AQY63" s="15"/>
      <c r="AQZ63" s="15"/>
      <c r="ARA63" s="15"/>
      <c r="ARB63" s="15"/>
      <c r="ARC63" s="15"/>
      <c r="ARD63" s="15"/>
      <c r="ARE63" s="15"/>
      <c r="ARF63" s="15"/>
      <c r="ARG63" s="15"/>
      <c r="ARH63" s="15"/>
      <c r="ARI63" s="15"/>
      <c r="ARJ63" s="15"/>
      <c r="ARK63" s="15"/>
      <c r="ARL63" s="15"/>
      <c r="ARM63" s="15"/>
      <c r="ARN63" s="15"/>
      <c r="ARO63" s="15"/>
      <c r="ARP63" s="15"/>
      <c r="ARQ63" s="15"/>
      <c r="ARR63" s="15"/>
      <c r="ARS63" s="15"/>
      <c r="ART63" s="15"/>
      <c r="ARU63" s="15"/>
      <c r="ARV63" s="15"/>
      <c r="ARW63" s="15"/>
      <c r="ARX63" s="15"/>
      <c r="ARY63" s="15"/>
      <c r="ARZ63" s="15"/>
      <c r="ASA63" s="15"/>
      <c r="ASB63" s="15"/>
      <c r="ASC63" s="15"/>
      <c r="ASD63" s="15"/>
      <c r="ASE63" s="15"/>
      <c r="ASF63" s="15"/>
      <c r="ASG63" s="15"/>
      <c r="ASH63" s="15"/>
      <c r="ASI63" s="15"/>
      <c r="ASJ63" s="15"/>
      <c r="ASK63" s="15"/>
      <c r="ASL63" s="15"/>
      <c r="ASM63" s="15"/>
      <c r="ASN63" s="15"/>
      <c r="ASO63" s="15"/>
      <c r="ASP63" s="15"/>
      <c r="ASQ63" s="15"/>
      <c r="ASR63" s="15"/>
      <c r="ASS63" s="15"/>
      <c r="AST63" s="15"/>
      <c r="ASU63" s="15"/>
      <c r="ASV63" s="15"/>
      <c r="ASW63" s="15"/>
      <c r="ASX63" s="15"/>
      <c r="ASY63" s="15"/>
      <c r="ASZ63" s="15"/>
      <c r="ATA63" s="15"/>
      <c r="ATB63" s="15"/>
      <c r="ATC63" s="15"/>
      <c r="ATD63" s="15"/>
      <c r="ATE63" s="15"/>
      <c r="ATF63" s="15"/>
      <c r="ATG63" s="15"/>
      <c r="ATH63" s="15"/>
      <c r="ATI63" s="15"/>
      <c r="ATJ63" s="15"/>
      <c r="ATK63" s="15"/>
      <c r="ATL63" s="15"/>
      <c r="ATM63" s="15"/>
      <c r="ATN63" s="15"/>
      <c r="ATO63" s="15"/>
      <c r="ATP63" s="15"/>
      <c r="ATQ63" s="15"/>
      <c r="ATR63" s="15"/>
      <c r="ATS63" s="15"/>
      <c r="ATT63" s="15"/>
      <c r="ATU63" s="15"/>
      <c r="ATV63" s="15"/>
      <c r="ATW63" s="15"/>
      <c r="ATX63" s="15"/>
      <c r="ATY63" s="15"/>
      <c r="ATZ63" s="15"/>
      <c r="AUA63" s="15"/>
      <c r="AUB63" s="15"/>
      <c r="AUC63" s="15"/>
      <c r="AUD63" s="15"/>
      <c r="AUE63" s="15"/>
      <c r="AUF63" s="15"/>
      <c r="AUG63" s="15"/>
      <c r="AUH63" s="15"/>
      <c r="AUI63" s="15"/>
      <c r="AUJ63" s="15"/>
      <c r="AUK63" s="15"/>
      <c r="AUL63" s="15"/>
      <c r="AUM63" s="15"/>
      <c r="AUN63" s="15"/>
      <c r="AUO63" s="15"/>
      <c r="AUP63" s="15"/>
      <c r="AUQ63" s="15"/>
      <c r="AUR63" s="15"/>
      <c r="AUS63" s="15"/>
      <c r="AUT63" s="15"/>
      <c r="AUU63" s="15"/>
      <c r="AUV63" s="15"/>
      <c r="AUW63" s="15"/>
      <c r="AUX63" s="15"/>
      <c r="AUY63" s="15"/>
      <c r="AUZ63" s="15"/>
      <c r="AVA63" s="15"/>
      <c r="AVB63" s="15"/>
      <c r="AVC63" s="15"/>
      <c r="AVD63" s="15"/>
      <c r="AVE63" s="15"/>
      <c r="AVF63" s="15"/>
      <c r="AVG63" s="15"/>
      <c r="AVH63" s="15"/>
      <c r="AVI63" s="15"/>
      <c r="AVJ63" s="15"/>
      <c r="AVK63" s="15"/>
      <c r="AVL63" s="15"/>
      <c r="AVM63" s="15"/>
      <c r="AVN63" s="15"/>
      <c r="AVO63" s="15"/>
      <c r="AVP63" s="15"/>
      <c r="AVQ63" s="15"/>
      <c r="AVR63" s="15"/>
      <c r="AVS63" s="15"/>
      <c r="AVT63" s="15"/>
      <c r="AVU63" s="15"/>
      <c r="AVV63" s="15"/>
      <c r="AVW63" s="15"/>
      <c r="AVX63" s="15"/>
      <c r="AVY63" s="15"/>
      <c r="AVZ63" s="15"/>
      <c r="AWA63" s="15"/>
      <c r="AWB63" s="15"/>
      <c r="AWC63" s="15"/>
      <c r="AWD63" s="15"/>
      <c r="AWE63" s="15"/>
      <c r="AWF63" s="15"/>
      <c r="AWG63" s="15"/>
      <c r="AWH63" s="15"/>
      <c r="AWI63" s="15"/>
      <c r="AWJ63" s="15"/>
      <c r="AWK63" s="15"/>
      <c r="AWL63" s="15"/>
      <c r="AWM63" s="15"/>
      <c r="AWN63" s="15"/>
      <c r="AWO63" s="15"/>
      <c r="AWP63" s="15"/>
      <c r="AWQ63" s="15"/>
      <c r="AWR63" s="15"/>
      <c r="AWS63" s="15"/>
      <c r="AWT63" s="15"/>
      <c r="AWU63" s="15"/>
      <c r="AWV63" s="15"/>
      <c r="AWW63" s="15"/>
      <c r="AWX63" s="15"/>
      <c r="AWY63" s="15"/>
      <c r="AWZ63" s="15"/>
      <c r="AXA63" s="15"/>
      <c r="AXB63" s="15"/>
      <c r="AXC63" s="15"/>
      <c r="AXD63" s="15"/>
      <c r="AXE63" s="15"/>
      <c r="AXF63" s="15"/>
      <c r="AXG63" s="15"/>
      <c r="AXH63" s="15"/>
      <c r="AXI63" s="15"/>
      <c r="AXJ63" s="15"/>
      <c r="AXK63" s="15"/>
      <c r="AXL63" s="15"/>
      <c r="AXM63" s="15"/>
      <c r="AXN63" s="15"/>
      <c r="AXO63" s="15"/>
      <c r="AXP63" s="15"/>
      <c r="AXQ63" s="15"/>
      <c r="AXR63" s="15"/>
      <c r="AXS63" s="15"/>
      <c r="AXT63" s="15"/>
      <c r="AXU63" s="15"/>
      <c r="AXV63" s="15"/>
      <c r="AXW63" s="15"/>
      <c r="AXX63" s="15"/>
      <c r="AXY63" s="15"/>
      <c r="AXZ63" s="15"/>
      <c r="AYA63" s="15"/>
      <c r="AYB63" s="15"/>
      <c r="AYC63" s="15"/>
      <c r="AYD63" s="15"/>
      <c r="AYE63" s="15"/>
      <c r="AYF63" s="15"/>
      <c r="AYG63" s="15"/>
      <c r="AYH63" s="15"/>
      <c r="AYI63" s="15"/>
      <c r="AYJ63" s="15"/>
      <c r="AYK63" s="15"/>
      <c r="AYL63" s="15"/>
      <c r="AYM63" s="15"/>
      <c r="AYN63" s="15"/>
      <c r="AYO63" s="15"/>
      <c r="AYP63" s="15"/>
      <c r="AYQ63" s="15"/>
      <c r="AYR63" s="15"/>
      <c r="AYS63" s="15"/>
      <c r="AYT63" s="15"/>
      <c r="AYU63" s="15"/>
      <c r="AYV63" s="15"/>
      <c r="AYW63" s="15"/>
      <c r="AYX63" s="15"/>
      <c r="AYY63" s="15"/>
      <c r="AYZ63" s="15"/>
      <c r="AZA63" s="15"/>
      <c r="AZB63" s="15"/>
      <c r="AZC63" s="15"/>
      <c r="AZD63" s="15"/>
      <c r="AZE63" s="15"/>
      <c r="AZF63" s="15"/>
      <c r="AZG63" s="15"/>
      <c r="AZH63" s="15"/>
      <c r="AZI63" s="15"/>
      <c r="AZJ63" s="15"/>
      <c r="AZK63" s="15"/>
      <c r="AZL63" s="15"/>
      <c r="AZM63" s="15"/>
      <c r="AZN63" s="15"/>
      <c r="AZO63" s="15"/>
      <c r="AZP63" s="15"/>
      <c r="AZQ63" s="15"/>
      <c r="AZR63" s="15"/>
      <c r="AZS63" s="15"/>
      <c r="AZT63" s="15"/>
      <c r="AZU63" s="15"/>
      <c r="AZV63" s="15"/>
      <c r="AZW63" s="15"/>
      <c r="AZX63" s="15"/>
      <c r="AZY63" s="15"/>
      <c r="AZZ63" s="15"/>
      <c r="BAA63" s="15"/>
      <c r="BAB63" s="15"/>
      <c r="BAC63" s="15"/>
      <c r="BAD63" s="15"/>
      <c r="BAE63" s="15"/>
      <c r="BAF63" s="15"/>
      <c r="BAG63" s="15"/>
      <c r="BAH63" s="15"/>
      <c r="BAI63" s="15"/>
      <c r="BAJ63" s="15"/>
      <c r="BAK63" s="15"/>
      <c r="BAL63" s="15"/>
      <c r="BAM63" s="15"/>
      <c r="BAN63" s="15"/>
      <c r="BAO63" s="15"/>
      <c r="BAP63" s="15"/>
      <c r="BAQ63" s="15"/>
      <c r="BAR63" s="15"/>
      <c r="BAS63" s="15"/>
      <c r="BAT63" s="15"/>
      <c r="BAU63" s="15"/>
      <c r="BAV63" s="15"/>
      <c r="BAW63" s="15"/>
      <c r="BAX63" s="15"/>
      <c r="BAY63" s="15"/>
      <c r="BAZ63" s="15"/>
      <c r="BBA63" s="15"/>
      <c r="BBB63" s="15"/>
      <c r="BBC63" s="15"/>
      <c r="BBD63" s="15"/>
      <c r="BBE63" s="15"/>
      <c r="BBF63" s="15"/>
      <c r="BBG63" s="15"/>
      <c r="BBH63" s="15"/>
      <c r="BBI63" s="15"/>
      <c r="BBJ63" s="15"/>
      <c r="BBK63" s="15"/>
      <c r="BBL63" s="15"/>
      <c r="BBM63" s="15"/>
      <c r="BBN63" s="15"/>
      <c r="BBO63" s="15"/>
      <c r="BBP63" s="15"/>
      <c r="BBQ63" s="15"/>
      <c r="BBR63" s="15"/>
      <c r="BBS63" s="15"/>
      <c r="BBT63" s="15"/>
      <c r="BBU63" s="15"/>
      <c r="BBV63" s="15"/>
      <c r="BBW63" s="15"/>
      <c r="BBX63" s="15"/>
      <c r="BBY63" s="15"/>
      <c r="BBZ63" s="15"/>
      <c r="BCA63" s="15"/>
      <c r="BCB63" s="15"/>
      <c r="BCC63" s="15"/>
      <c r="BCD63" s="15"/>
      <c r="BCE63" s="15"/>
      <c r="BCF63" s="15"/>
      <c r="BCG63" s="15"/>
      <c r="BCH63" s="15"/>
      <c r="BCI63" s="15"/>
      <c r="BCJ63" s="15"/>
      <c r="BCK63" s="15"/>
      <c r="BCL63" s="15"/>
      <c r="BCM63" s="15"/>
      <c r="BCN63" s="15"/>
      <c r="BCO63" s="15"/>
      <c r="BCP63" s="15"/>
      <c r="BCQ63" s="15"/>
      <c r="BCR63" s="15"/>
      <c r="BCS63" s="15"/>
      <c r="BCT63" s="15"/>
      <c r="BCU63" s="15"/>
      <c r="BCV63" s="15"/>
      <c r="BCW63" s="15"/>
      <c r="BCX63" s="15"/>
      <c r="BCY63" s="15"/>
      <c r="BCZ63" s="15"/>
      <c r="BDA63" s="15"/>
      <c r="BDB63" s="15"/>
      <c r="BDC63" s="15"/>
      <c r="BDD63" s="15"/>
      <c r="BDE63" s="15"/>
      <c r="BDF63" s="15"/>
      <c r="BDG63" s="15"/>
      <c r="BDH63" s="15"/>
      <c r="BDI63" s="15"/>
      <c r="BDJ63" s="15"/>
      <c r="BDK63" s="15"/>
      <c r="BDL63" s="15"/>
      <c r="BDM63" s="15"/>
      <c r="BDN63" s="15"/>
      <c r="BDO63" s="15"/>
      <c r="BDP63" s="15"/>
      <c r="BDQ63" s="15"/>
      <c r="BDR63" s="15"/>
      <c r="BDS63" s="15"/>
      <c r="BDT63" s="15"/>
      <c r="BDU63" s="15"/>
      <c r="BDV63" s="15"/>
      <c r="BDW63" s="15"/>
      <c r="BDX63" s="15"/>
      <c r="BDY63" s="15"/>
      <c r="BDZ63" s="15"/>
      <c r="BEA63" s="15"/>
      <c r="BEB63" s="15"/>
      <c r="BEC63" s="15"/>
      <c r="BED63" s="15"/>
      <c r="BEE63" s="15"/>
      <c r="BEF63" s="15"/>
      <c r="BEG63" s="15"/>
      <c r="BEH63" s="15"/>
      <c r="BEI63" s="15"/>
      <c r="BEJ63" s="15"/>
      <c r="BEK63" s="15"/>
      <c r="BEL63" s="15"/>
      <c r="BEM63" s="15"/>
      <c r="BEN63" s="15"/>
      <c r="BEO63" s="15"/>
      <c r="BEP63" s="15"/>
      <c r="BEQ63" s="15"/>
      <c r="BER63" s="15"/>
      <c r="BES63" s="15"/>
      <c r="BET63" s="15"/>
      <c r="BEU63" s="15"/>
      <c r="BEV63" s="15"/>
      <c r="BEW63" s="15"/>
      <c r="BEX63" s="15"/>
      <c r="BEY63" s="15"/>
      <c r="BEZ63" s="15"/>
      <c r="BFA63" s="15"/>
      <c r="BFB63" s="15"/>
      <c r="BFC63" s="15"/>
      <c r="BFD63" s="15"/>
      <c r="BFE63" s="15"/>
      <c r="BFF63" s="15"/>
      <c r="BFG63" s="15"/>
      <c r="BFH63" s="15"/>
      <c r="BFI63" s="15"/>
      <c r="BFJ63" s="15"/>
      <c r="BFK63" s="15"/>
      <c r="BFL63" s="15"/>
      <c r="BFM63" s="15"/>
      <c r="BFN63" s="15"/>
      <c r="BFO63" s="15"/>
      <c r="BFP63" s="15"/>
      <c r="BFQ63" s="15"/>
      <c r="BFR63" s="15"/>
      <c r="BFS63" s="15"/>
      <c r="BFT63" s="15"/>
      <c r="BFU63" s="15"/>
      <c r="BFV63" s="15"/>
      <c r="BFW63" s="15"/>
      <c r="BFX63" s="15"/>
      <c r="BFY63" s="15"/>
      <c r="BFZ63" s="15"/>
      <c r="BGA63" s="15"/>
      <c r="BGB63" s="15"/>
      <c r="BGC63" s="15"/>
      <c r="BGD63" s="15"/>
      <c r="BGE63" s="15"/>
      <c r="BGF63" s="15"/>
      <c r="BGG63" s="15"/>
      <c r="BGH63" s="15"/>
      <c r="BGI63" s="15"/>
      <c r="BGJ63" s="15"/>
      <c r="BGK63" s="15"/>
      <c r="BGL63" s="15"/>
      <c r="BGM63" s="15"/>
      <c r="BGN63" s="15"/>
      <c r="BGO63" s="15"/>
      <c r="BGP63" s="15"/>
      <c r="BGQ63" s="15"/>
      <c r="BGR63" s="15"/>
      <c r="BGS63" s="15"/>
      <c r="BGT63" s="15"/>
      <c r="BGU63" s="15"/>
      <c r="BGV63" s="15"/>
      <c r="BGW63" s="15"/>
      <c r="BGX63" s="15"/>
      <c r="BGY63" s="15"/>
      <c r="BGZ63" s="15"/>
      <c r="BHA63" s="15"/>
      <c r="BHB63" s="15"/>
      <c r="BHC63" s="15"/>
      <c r="BHD63" s="15"/>
      <c r="BHE63" s="15"/>
      <c r="BHF63" s="15"/>
      <c r="BHG63" s="15"/>
      <c r="BHH63" s="15"/>
      <c r="BHI63" s="15"/>
      <c r="BHJ63" s="15"/>
      <c r="BHK63" s="15"/>
      <c r="BHL63" s="15"/>
      <c r="BHM63" s="15"/>
      <c r="BHN63" s="15"/>
      <c r="BHO63" s="15"/>
      <c r="BHP63" s="15"/>
      <c r="BHQ63" s="15"/>
      <c r="BHR63" s="15"/>
      <c r="BHS63" s="15"/>
      <c r="BHT63" s="15"/>
      <c r="BHU63" s="15"/>
      <c r="BHV63" s="15"/>
      <c r="BHW63" s="15"/>
      <c r="BHX63" s="15"/>
      <c r="BHY63" s="15"/>
      <c r="BHZ63" s="15"/>
      <c r="BIA63" s="15"/>
      <c r="BIB63" s="15"/>
      <c r="BIC63" s="15"/>
      <c r="BID63" s="15"/>
      <c r="BIE63" s="15"/>
      <c r="BIF63" s="15"/>
      <c r="BIG63" s="15"/>
      <c r="BIH63" s="15"/>
      <c r="BII63" s="15"/>
      <c r="BIJ63" s="15"/>
      <c r="BIK63" s="15"/>
      <c r="BIL63" s="15"/>
      <c r="BIM63" s="15"/>
      <c r="BIN63" s="15"/>
      <c r="BIO63" s="15"/>
      <c r="BIP63" s="15"/>
      <c r="BIQ63" s="15"/>
      <c r="BIR63" s="15"/>
      <c r="BIS63" s="15"/>
      <c r="BIT63" s="15"/>
      <c r="BIU63" s="15"/>
      <c r="BIV63" s="15"/>
      <c r="BIW63" s="15"/>
      <c r="BIX63" s="15"/>
      <c r="BIY63" s="15"/>
      <c r="BIZ63" s="15"/>
      <c r="BJA63" s="15"/>
      <c r="BJB63" s="15"/>
      <c r="BJC63" s="15"/>
      <c r="BJD63" s="15"/>
      <c r="BJE63" s="15"/>
      <c r="BJF63" s="15"/>
      <c r="BJG63" s="15"/>
      <c r="BJH63" s="15"/>
      <c r="BJI63" s="15"/>
      <c r="BJJ63" s="15"/>
      <c r="BJK63" s="15"/>
      <c r="BJL63" s="15"/>
      <c r="BJM63" s="15"/>
      <c r="BJN63" s="15"/>
      <c r="BJO63" s="15"/>
      <c r="BJP63" s="15"/>
      <c r="BJQ63" s="15"/>
      <c r="BJR63" s="15"/>
      <c r="BJS63" s="15"/>
      <c r="BJT63" s="15"/>
      <c r="BJU63" s="15"/>
      <c r="BJV63" s="15"/>
      <c r="BJW63" s="15"/>
      <c r="BJX63" s="15"/>
      <c r="BJY63" s="15"/>
      <c r="BJZ63" s="15"/>
      <c r="BKA63" s="15"/>
      <c r="BKB63" s="15"/>
      <c r="BKC63" s="15"/>
      <c r="BKD63" s="15"/>
      <c r="BKE63" s="15"/>
      <c r="BKF63" s="15"/>
      <c r="BKG63" s="15"/>
      <c r="BKH63" s="15"/>
      <c r="BKI63" s="15"/>
      <c r="BKJ63" s="15"/>
      <c r="BKK63" s="15"/>
      <c r="BKL63" s="15"/>
      <c r="BKM63" s="15"/>
      <c r="BKN63" s="15"/>
      <c r="BKO63" s="15"/>
      <c r="BKP63" s="15"/>
      <c r="BKQ63" s="15"/>
      <c r="BKR63" s="15"/>
      <c r="BKS63" s="15"/>
      <c r="BKT63" s="15"/>
      <c r="BKU63" s="15"/>
      <c r="BKV63" s="15"/>
      <c r="BKW63" s="15"/>
      <c r="BKX63" s="15"/>
      <c r="BKY63" s="15"/>
      <c r="BKZ63" s="15"/>
      <c r="BLA63" s="15"/>
      <c r="BLB63" s="15"/>
      <c r="BLC63" s="15"/>
      <c r="BLD63" s="15"/>
      <c r="BLE63" s="15"/>
      <c r="BLF63" s="15"/>
      <c r="BLG63" s="15"/>
      <c r="BLH63" s="15"/>
      <c r="BLI63" s="15"/>
      <c r="BLJ63" s="15"/>
      <c r="BLK63" s="15"/>
      <c r="BLL63" s="15"/>
      <c r="BLM63" s="15"/>
      <c r="BLN63" s="15"/>
      <c r="BLO63" s="15"/>
      <c r="BLP63" s="15"/>
      <c r="BLQ63" s="15"/>
      <c r="BLR63" s="15"/>
      <c r="BLS63" s="15"/>
      <c r="BLT63" s="15"/>
      <c r="BLU63" s="15"/>
      <c r="BLV63" s="15"/>
      <c r="BLW63" s="15"/>
      <c r="BLX63" s="15"/>
      <c r="BLY63" s="15"/>
      <c r="BLZ63" s="15"/>
      <c r="BMA63" s="15"/>
      <c r="BMB63" s="15"/>
      <c r="BMC63" s="15"/>
      <c r="BMD63" s="15"/>
      <c r="BME63" s="15"/>
      <c r="BMF63" s="15"/>
      <c r="BMG63" s="15"/>
      <c r="BMH63" s="15"/>
      <c r="BMI63" s="15"/>
      <c r="BMJ63" s="15"/>
      <c r="BMK63" s="15"/>
      <c r="BML63" s="15"/>
      <c r="BMM63" s="15"/>
      <c r="BMN63" s="15"/>
      <c r="BMO63" s="15"/>
      <c r="BMP63" s="15"/>
      <c r="BMQ63" s="15"/>
      <c r="BMR63" s="15"/>
      <c r="BMS63" s="15"/>
      <c r="BMT63" s="15"/>
      <c r="BMU63" s="15"/>
      <c r="BMV63" s="15"/>
      <c r="BMW63" s="15"/>
      <c r="BMX63" s="15"/>
      <c r="BMY63" s="15"/>
      <c r="BMZ63" s="15"/>
      <c r="BNA63" s="15"/>
      <c r="BNB63" s="15"/>
      <c r="BNC63" s="15"/>
      <c r="BND63" s="15"/>
      <c r="BNE63" s="15"/>
      <c r="BNF63" s="15"/>
      <c r="BNG63" s="15"/>
      <c r="BNH63" s="15"/>
      <c r="BNI63" s="15"/>
      <c r="BNJ63" s="15"/>
      <c r="BNK63" s="15"/>
      <c r="BNL63" s="15"/>
      <c r="BNM63" s="15"/>
      <c r="BNN63" s="15"/>
      <c r="BNO63" s="15"/>
      <c r="BNP63" s="15"/>
      <c r="BNQ63" s="15"/>
      <c r="BNR63" s="15"/>
      <c r="BNS63" s="15"/>
      <c r="BNT63" s="15"/>
      <c r="BNU63" s="15"/>
      <c r="BNV63" s="15"/>
      <c r="BNW63" s="15"/>
      <c r="BNX63" s="15"/>
      <c r="BNY63" s="15"/>
      <c r="BNZ63" s="15"/>
      <c r="BOA63" s="15"/>
      <c r="BOB63" s="15"/>
      <c r="BOC63" s="15"/>
      <c r="BOD63" s="15"/>
      <c r="BOE63" s="15"/>
      <c r="BOF63" s="15"/>
      <c r="BOG63" s="15"/>
      <c r="BOH63" s="15"/>
      <c r="BOI63" s="15"/>
      <c r="BOJ63" s="15"/>
      <c r="BOK63" s="15"/>
      <c r="BOL63" s="15"/>
      <c r="BOM63" s="15"/>
      <c r="BON63" s="15"/>
      <c r="BOO63" s="15"/>
      <c r="BOP63" s="15"/>
      <c r="BOQ63" s="15"/>
      <c r="BOR63" s="15"/>
      <c r="BOS63" s="15"/>
      <c r="BOT63" s="15"/>
      <c r="BOU63" s="15"/>
      <c r="BOV63" s="15"/>
      <c r="BOW63" s="15"/>
      <c r="BOX63" s="15"/>
      <c r="BOY63" s="15"/>
      <c r="BOZ63" s="15"/>
      <c r="BPA63" s="15"/>
      <c r="BPB63" s="15"/>
      <c r="BPC63" s="15"/>
      <c r="BPD63" s="15"/>
      <c r="BPE63" s="15"/>
      <c r="BPF63" s="15"/>
      <c r="BPG63" s="15"/>
      <c r="BPH63" s="15"/>
      <c r="BPI63" s="15"/>
      <c r="BPJ63" s="15"/>
      <c r="BPK63" s="15"/>
      <c r="BPL63" s="15"/>
      <c r="BPM63" s="15"/>
      <c r="BPN63" s="15"/>
      <c r="BPO63" s="15"/>
      <c r="BPP63" s="15"/>
      <c r="BPQ63" s="15"/>
      <c r="BPR63" s="15"/>
      <c r="BPS63" s="15"/>
      <c r="BPT63" s="15"/>
      <c r="BPU63" s="15"/>
      <c r="BPV63" s="15"/>
      <c r="BPW63" s="15"/>
      <c r="BPX63" s="15"/>
      <c r="BPY63" s="15"/>
      <c r="BPZ63" s="15"/>
      <c r="BQA63" s="15"/>
      <c r="BQB63" s="15"/>
      <c r="BQC63" s="15"/>
      <c r="BQD63" s="15"/>
      <c r="BQE63" s="15"/>
      <c r="BQF63" s="15"/>
      <c r="BQG63" s="15"/>
      <c r="BQH63" s="15"/>
      <c r="BQI63" s="15"/>
      <c r="BQJ63" s="15"/>
      <c r="BQK63" s="15"/>
      <c r="BQL63" s="15"/>
      <c r="BQM63" s="15"/>
      <c r="BQN63" s="15"/>
      <c r="BQO63" s="15"/>
      <c r="BQP63" s="15"/>
      <c r="BQQ63" s="15"/>
      <c r="BQR63" s="15"/>
      <c r="BQS63" s="15"/>
      <c r="BQT63" s="15"/>
      <c r="BQU63" s="15"/>
      <c r="BQV63" s="15"/>
      <c r="BQW63" s="15"/>
      <c r="BQX63" s="15"/>
      <c r="BQY63" s="15"/>
      <c r="BQZ63" s="15"/>
      <c r="BRA63" s="15"/>
      <c r="BRB63" s="15"/>
      <c r="BRC63" s="15"/>
      <c r="BRD63" s="15"/>
      <c r="BRE63" s="15"/>
      <c r="BRF63" s="15"/>
      <c r="BRG63" s="15"/>
      <c r="BRH63" s="15"/>
      <c r="BRI63" s="15"/>
      <c r="BRJ63" s="15"/>
      <c r="BRK63" s="15"/>
      <c r="BRL63" s="15"/>
      <c r="BRM63" s="15"/>
      <c r="BRN63" s="15"/>
      <c r="BRO63" s="15"/>
      <c r="BRP63" s="15"/>
      <c r="BRQ63" s="15"/>
      <c r="BRR63" s="15"/>
      <c r="BRS63" s="15"/>
      <c r="BRT63" s="15"/>
      <c r="BRU63" s="15"/>
      <c r="BRV63" s="15"/>
      <c r="BRW63" s="15"/>
      <c r="BRX63" s="15"/>
      <c r="BRY63" s="15"/>
      <c r="BRZ63" s="15"/>
      <c r="BSA63" s="15"/>
      <c r="BSB63" s="15"/>
      <c r="BSC63" s="15"/>
      <c r="BSD63" s="15"/>
      <c r="BSE63" s="15"/>
      <c r="BSF63" s="15"/>
      <c r="BSG63" s="15"/>
      <c r="BSH63" s="15"/>
      <c r="BSI63" s="15"/>
      <c r="BSJ63" s="15"/>
      <c r="BSK63" s="15"/>
      <c r="BSL63" s="15"/>
      <c r="BSM63" s="15"/>
      <c r="BSN63" s="15"/>
      <c r="BSO63" s="15"/>
      <c r="BSP63" s="15"/>
      <c r="BSQ63" s="15"/>
      <c r="BSR63" s="15"/>
      <c r="BSS63" s="15"/>
      <c r="BST63" s="15"/>
      <c r="BSU63" s="15"/>
      <c r="BSV63" s="15"/>
      <c r="BSW63" s="15"/>
      <c r="BSX63" s="15"/>
      <c r="BSY63" s="15"/>
      <c r="BSZ63" s="15"/>
      <c r="BTA63" s="15"/>
      <c r="BTB63" s="15"/>
      <c r="BTC63" s="15"/>
      <c r="BTD63" s="15"/>
      <c r="BTE63" s="15"/>
      <c r="BTF63" s="15"/>
      <c r="BTG63" s="15"/>
      <c r="BTH63" s="15"/>
      <c r="BTI63" s="15"/>
      <c r="BTJ63" s="15"/>
      <c r="BTK63" s="15"/>
      <c r="BTL63" s="15"/>
      <c r="BTM63" s="15"/>
      <c r="BTN63" s="15"/>
      <c r="BTO63" s="15"/>
      <c r="BTP63" s="15"/>
      <c r="BTQ63" s="15"/>
      <c r="BTR63" s="15"/>
      <c r="BTS63" s="15"/>
      <c r="BTT63" s="15"/>
      <c r="BTU63" s="15"/>
      <c r="BTV63" s="15"/>
      <c r="BTW63" s="15"/>
      <c r="BTX63" s="15"/>
      <c r="BTY63" s="15"/>
      <c r="BTZ63" s="15"/>
      <c r="BUA63" s="15"/>
      <c r="BUB63" s="15"/>
      <c r="BUC63" s="15"/>
      <c r="BUD63" s="15"/>
      <c r="BUE63" s="15"/>
      <c r="BUF63" s="15"/>
      <c r="BUG63" s="15"/>
      <c r="BUH63" s="15"/>
      <c r="BUI63" s="15"/>
      <c r="BUJ63" s="15"/>
      <c r="BUK63" s="15"/>
      <c r="BUL63" s="15"/>
      <c r="BUM63" s="15"/>
      <c r="BUN63" s="15"/>
      <c r="BUO63" s="15"/>
      <c r="BUP63" s="15"/>
      <c r="BUQ63" s="15"/>
      <c r="BUR63" s="15"/>
      <c r="BUS63" s="15"/>
      <c r="BUT63" s="15"/>
      <c r="BUU63" s="15"/>
      <c r="BUV63" s="15"/>
      <c r="BUW63" s="15"/>
      <c r="BUX63" s="15"/>
      <c r="BUY63" s="15"/>
      <c r="BUZ63" s="15"/>
      <c r="BVA63" s="15"/>
      <c r="BVB63" s="15"/>
      <c r="BVC63" s="15"/>
      <c r="BVD63" s="15"/>
      <c r="BVE63" s="15"/>
      <c r="BVF63" s="15"/>
      <c r="BVG63" s="15"/>
      <c r="BVH63" s="15"/>
      <c r="BVI63" s="15"/>
      <c r="BVJ63" s="15"/>
      <c r="BVK63" s="15"/>
      <c r="BVL63" s="15"/>
      <c r="BVM63" s="15"/>
      <c r="BVN63" s="15"/>
      <c r="BVO63" s="15"/>
      <c r="BVP63" s="15"/>
      <c r="BVQ63" s="15"/>
      <c r="BVR63" s="15"/>
      <c r="BVS63" s="15"/>
      <c r="BVT63" s="15"/>
      <c r="BVU63" s="15"/>
      <c r="BVV63" s="15"/>
      <c r="BVW63" s="15"/>
      <c r="BVX63" s="15"/>
      <c r="BVY63" s="15"/>
      <c r="BVZ63" s="15"/>
      <c r="BWA63" s="15"/>
      <c r="BWB63" s="15"/>
      <c r="BWC63" s="15"/>
      <c r="BWD63" s="15"/>
      <c r="BWE63" s="15"/>
      <c r="BWF63" s="15"/>
      <c r="BWG63" s="15"/>
      <c r="BWH63" s="15"/>
      <c r="BWI63" s="15"/>
      <c r="BWJ63" s="15"/>
      <c r="BWK63" s="15"/>
      <c r="BWL63" s="15"/>
      <c r="BWM63" s="15"/>
      <c r="BWN63" s="15"/>
      <c r="BWO63" s="15"/>
      <c r="BWP63" s="15"/>
      <c r="BWQ63" s="15"/>
      <c r="BWR63" s="15"/>
      <c r="BWS63" s="15"/>
      <c r="BWT63" s="15"/>
      <c r="BWU63" s="15"/>
      <c r="BWV63" s="15"/>
      <c r="BWW63" s="15"/>
      <c r="BWX63" s="15"/>
      <c r="BWY63" s="15"/>
      <c r="BWZ63" s="15"/>
      <c r="BXA63" s="15"/>
      <c r="BXB63" s="15"/>
      <c r="BXC63" s="15"/>
      <c r="BXD63" s="15"/>
      <c r="BXE63" s="15"/>
      <c r="BXF63" s="15"/>
      <c r="BXG63" s="15"/>
      <c r="BXH63" s="15"/>
      <c r="BXI63" s="15"/>
      <c r="BXJ63" s="15"/>
      <c r="BXK63" s="15"/>
      <c r="BXL63" s="15"/>
      <c r="BXM63" s="15"/>
      <c r="BXN63" s="15"/>
      <c r="BXO63" s="15"/>
      <c r="BXP63" s="15"/>
      <c r="BXQ63" s="15"/>
      <c r="BXR63" s="15"/>
      <c r="BXS63" s="15"/>
      <c r="BXT63" s="15"/>
      <c r="BXU63" s="15"/>
      <c r="BXV63" s="15"/>
      <c r="BXW63" s="15"/>
      <c r="BXX63" s="15"/>
      <c r="BXY63" s="15"/>
      <c r="BXZ63" s="15"/>
      <c r="BYA63" s="15"/>
      <c r="BYB63" s="15"/>
      <c r="BYC63" s="15"/>
      <c r="BYD63" s="15"/>
      <c r="BYE63" s="15"/>
      <c r="BYF63" s="15"/>
      <c r="BYG63" s="15"/>
      <c r="BYH63" s="15"/>
      <c r="BYI63" s="15"/>
      <c r="BYJ63" s="15"/>
      <c r="BYK63" s="15"/>
      <c r="BYL63" s="15"/>
      <c r="BYM63" s="15"/>
      <c r="BYN63" s="15"/>
      <c r="BYO63" s="15"/>
      <c r="BYP63" s="15"/>
      <c r="BYQ63" s="15"/>
      <c r="BYR63" s="15"/>
      <c r="BYS63" s="15"/>
      <c r="BYT63" s="15"/>
      <c r="BYU63" s="15"/>
      <c r="BYV63" s="15"/>
      <c r="BYW63" s="15"/>
      <c r="BYX63" s="15"/>
      <c r="BYY63" s="15"/>
      <c r="BYZ63" s="15"/>
      <c r="BZA63" s="15"/>
      <c r="BZB63" s="15"/>
      <c r="BZC63" s="15"/>
      <c r="BZD63" s="15"/>
      <c r="BZE63" s="15"/>
      <c r="BZF63" s="15"/>
      <c r="BZG63" s="15"/>
      <c r="BZH63" s="15"/>
      <c r="BZI63" s="15"/>
      <c r="BZJ63" s="15"/>
      <c r="BZK63" s="15"/>
      <c r="BZL63" s="15"/>
      <c r="BZM63" s="15"/>
      <c r="BZN63" s="15"/>
      <c r="BZO63" s="15"/>
      <c r="BZP63" s="15"/>
      <c r="BZQ63" s="15"/>
      <c r="BZR63" s="15"/>
      <c r="BZS63" s="15"/>
      <c r="BZT63" s="15"/>
      <c r="BZU63" s="15"/>
      <c r="BZV63" s="15"/>
      <c r="BZW63" s="15"/>
      <c r="BZX63" s="15"/>
      <c r="BZY63" s="15"/>
      <c r="BZZ63" s="15"/>
      <c r="CAA63" s="15"/>
      <c r="CAB63" s="15"/>
      <c r="CAC63" s="15"/>
      <c r="CAD63" s="15"/>
      <c r="CAE63" s="15"/>
      <c r="CAF63" s="15"/>
      <c r="CAG63" s="15"/>
      <c r="CAH63" s="15"/>
      <c r="CAI63" s="15"/>
      <c r="CAJ63" s="15"/>
      <c r="CAK63" s="15"/>
      <c r="CAL63" s="15"/>
      <c r="CAM63" s="15"/>
      <c r="CAN63" s="15"/>
      <c r="CAO63" s="15"/>
      <c r="CAP63" s="15"/>
      <c r="CAQ63" s="15"/>
      <c r="CAR63" s="15"/>
      <c r="CAS63" s="15"/>
      <c r="CAT63" s="15"/>
      <c r="CAU63" s="15"/>
      <c r="CAV63" s="15"/>
      <c r="CAW63" s="15"/>
      <c r="CAX63" s="15"/>
      <c r="CAY63" s="15"/>
      <c r="CAZ63" s="15"/>
      <c r="CBA63" s="15"/>
      <c r="CBB63" s="15"/>
      <c r="CBC63" s="15"/>
      <c r="CBD63" s="15"/>
      <c r="CBE63" s="15"/>
      <c r="CBF63" s="15"/>
      <c r="CBG63" s="15"/>
      <c r="CBH63" s="15"/>
      <c r="CBI63" s="15"/>
      <c r="CBJ63" s="15"/>
      <c r="CBK63" s="15"/>
      <c r="CBL63" s="15"/>
      <c r="CBM63" s="15"/>
      <c r="CBN63" s="15"/>
      <c r="CBO63" s="15"/>
      <c r="CBP63" s="15"/>
      <c r="CBQ63" s="15"/>
      <c r="CBR63" s="15"/>
      <c r="CBS63" s="15"/>
      <c r="CBT63" s="15"/>
      <c r="CBU63" s="15"/>
      <c r="CBV63" s="15"/>
      <c r="CBW63" s="15"/>
      <c r="CBX63" s="15"/>
      <c r="CBY63" s="15"/>
      <c r="CBZ63" s="15"/>
      <c r="CCA63" s="15"/>
      <c r="CCB63" s="15"/>
      <c r="CCC63" s="15"/>
      <c r="CCD63" s="15"/>
      <c r="CCE63" s="15"/>
      <c r="CCF63" s="15"/>
      <c r="CCG63" s="15"/>
      <c r="CCH63" s="15"/>
      <c r="CCI63" s="15"/>
      <c r="CCJ63" s="15"/>
      <c r="CCK63" s="15"/>
      <c r="CCL63" s="15"/>
      <c r="CCM63" s="15"/>
      <c r="CCN63" s="15"/>
      <c r="CCO63" s="15"/>
      <c r="CCP63" s="15"/>
      <c r="CCQ63" s="15"/>
      <c r="CCR63" s="15"/>
      <c r="CCS63" s="15"/>
      <c r="CCT63" s="15"/>
      <c r="CCU63" s="15"/>
      <c r="CCV63" s="15"/>
      <c r="CCW63" s="15"/>
      <c r="CCX63" s="15"/>
      <c r="CCY63" s="15"/>
      <c r="CCZ63" s="15"/>
      <c r="CDA63" s="15"/>
      <c r="CDB63" s="15"/>
      <c r="CDC63" s="15"/>
      <c r="CDD63" s="15"/>
      <c r="CDE63" s="15"/>
      <c r="CDF63" s="15"/>
      <c r="CDG63" s="15"/>
      <c r="CDH63" s="15"/>
      <c r="CDI63" s="15"/>
      <c r="CDJ63" s="15"/>
      <c r="CDK63" s="15"/>
      <c r="CDL63" s="15"/>
      <c r="CDM63" s="15"/>
      <c r="CDN63" s="15"/>
      <c r="CDO63" s="15"/>
      <c r="CDP63" s="15"/>
      <c r="CDQ63" s="15"/>
      <c r="CDR63" s="15"/>
      <c r="CDS63" s="15"/>
      <c r="CDT63" s="15"/>
      <c r="CDU63" s="15"/>
      <c r="CDV63" s="15"/>
      <c r="CDW63" s="15"/>
      <c r="CDX63" s="15"/>
      <c r="CDY63" s="15"/>
      <c r="CDZ63" s="15"/>
      <c r="CEA63" s="15"/>
      <c r="CEB63" s="15"/>
      <c r="CEC63" s="15"/>
      <c r="CED63" s="15"/>
      <c r="CEE63" s="15"/>
      <c r="CEF63" s="15"/>
      <c r="CEG63" s="15"/>
      <c r="CEH63" s="15"/>
      <c r="CEI63" s="15"/>
      <c r="CEJ63" s="15"/>
      <c r="CEK63" s="15"/>
      <c r="CEL63" s="15"/>
      <c r="CEM63" s="15"/>
      <c r="CEN63" s="15"/>
      <c r="CEO63" s="15"/>
      <c r="CEP63" s="15"/>
      <c r="CEQ63" s="15"/>
      <c r="CER63" s="15"/>
      <c r="CES63" s="15"/>
      <c r="CET63" s="15"/>
      <c r="CEU63" s="15"/>
      <c r="CEV63" s="15"/>
      <c r="CEW63" s="15"/>
      <c r="CEX63" s="15"/>
      <c r="CEY63" s="15"/>
      <c r="CEZ63" s="15"/>
      <c r="CFA63" s="15"/>
      <c r="CFB63" s="15"/>
      <c r="CFC63" s="15"/>
      <c r="CFD63" s="15"/>
      <c r="CFE63" s="15"/>
      <c r="CFF63" s="15"/>
      <c r="CFG63" s="15"/>
      <c r="CFH63" s="15"/>
      <c r="CFI63" s="15"/>
      <c r="CFJ63" s="15"/>
      <c r="CFK63" s="15"/>
      <c r="CFL63" s="15"/>
      <c r="CFM63" s="15"/>
      <c r="CFN63" s="15"/>
      <c r="CFO63" s="15"/>
      <c r="CFP63" s="15"/>
      <c r="CFQ63" s="15"/>
      <c r="CFR63" s="15"/>
      <c r="CFS63" s="15"/>
      <c r="CFT63" s="15"/>
      <c r="CFU63" s="15"/>
      <c r="CFV63" s="15"/>
      <c r="CFW63" s="15"/>
      <c r="CFX63" s="15"/>
      <c r="CFY63" s="15"/>
      <c r="CFZ63" s="15"/>
      <c r="CGA63" s="15"/>
      <c r="CGB63" s="15"/>
      <c r="CGC63" s="15"/>
      <c r="CGD63" s="15"/>
      <c r="CGE63" s="15"/>
      <c r="CGF63" s="15"/>
      <c r="CGG63" s="15"/>
      <c r="CGH63" s="15"/>
      <c r="CGI63" s="15"/>
      <c r="CGJ63" s="15"/>
      <c r="CGK63" s="15"/>
      <c r="CGL63" s="15"/>
      <c r="CGM63" s="15"/>
      <c r="CGN63" s="15"/>
      <c r="CGO63" s="15"/>
      <c r="CGP63" s="15"/>
      <c r="CGQ63" s="15"/>
      <c r="CGR63" s="15"/>
      <c r="CGS63" s="15"/>
      <c r="CGT63" s="15"/>
      <c r="CGU63" s="15"/>
      <c r="CGV63" s="15"/>
      <c r="CGW63" s="15"/>
      <c r="CGX63" s="15"/>
      <c r="CGY63" s="15"/>
      <c r="CGZ63" s="15"/>
      <c r="CHA63" s="15"/>
      <c r="CHB63" s="15"/>
      <c r="CHC63" s="15"/>
      <c r="CHD63" s="15"/>
      <c r="CHE63" s="15"/>
      <c r="CHF63" s="15"/>
      <c r="CHG63" s="15"/>
      <c r="CHH63" s="15"/>
      <c r="CHI63" s="15"/>
      <c r="CHJ63" s="15"/>
      <c r="CHK63" s="15"/>
      <c r="CHL63" s="15"/>
      <c r="CHM63" s="15"/>
      <c r="CHN63" s="15"/>
      <c r="CHO63" s="15"/>
      <c r="CHP63" s="15"/>
      <c r="CHQ63" s="15"/>
      <c r="CHR63" s="15"/>
      <c r="CHS63" s="15"/>
      <c r="CHT63" s="15"/>
      <c r="CHU63" s="15"/>
      <c r="CHV63" s="15"/>
      <c r="CHW63" s="15"/>
      <c r="CHX63" s="15"/>
      <c r="CHY63" s="15"/>
      <c r="CHZ63" s="15"/>
      <c r="CIA63" s="15"/>
      <c r="CIB63" s="15"/>
      <c r="CIC63" s="15"/>
      <c r="CID63" s="15"/>
      <c r="CIE63" s="15"/>
      <c r="CIF63" s="15"/>
      <c r="CIG63" s="15"/>
      <c r="CIH63" s="15"/>
      <c r="CII63" s="15"/>
      <c r="CIJ63" s="15"/>
      <c r="CIK63" s="15"/>
      <c r="CIL63" s="15"/>
      <c r="CIM63" s="15"/>
      <c r="CIN63" s="15"/>
      <c r="CIO63" s="15"/>
      <c r="CIP63" s="15"/>
      <c r="CIQ63" s="15"/>
      <c r="CIR63" s="15"/>
      <c r="CIS63" s="15"/>
      <c r="CIT63" s="15"/>
      <c r="CIU63" s="15"/>
      <c r="CIV63" s="15"/>
      <c r="CIW63" s="15"/>
      <c r="CIX63" s="15"/>
      <c r="CIY63" s="15"/>
      <c r="CIZ63" s="15"/>
      <c r="CJA63" s="15"/>
      <c r="CJB63" s="15"/>
      <c r="CJC63" s="15"/>
      <c r="CJD63" s="15"/>
      <c r="CJE63" s="15"/>
      <c r="CJF63" s="15"/>
      <c r="CJG63" s="15"/>
      <c r="CJH63" s="15"/>
      <c r="CJI63" s="15"/>
      <c r="CJJ63" s="15"/>
      <c r="CJK63" s="15"/>
      <c r="CJL63" s="15"/>
      <c r="CJM63" s="15"/>
      <c r="CJN63" s="15"/>
      <c r="CJO63" s="15"/>
      <c r="CJP63" s="15"/>
      <c r="CJQ63" s="15"/>
      <c r="CJR63" s="15"/>
      <c r="CJS63" s="15"/>
      <c r="CJT63" s="15"/>
      <c r="CJU63" s="15"/>
      <c r="CJV63" s="15"/>
      <c r="CJW63" s="15"/>
      <c r="CJX63" s="15"/>
      <c r="CJY63" s="15"/>
      <c r="CJZ63" s="15"/>
      <c r="CKA63" s="15"/>
      <c r="CKB63" s="15"/>
      <c r="CKC63" s="15"/>
      <c r="CKD63" s="15"/>
      <c r="CKE63" s="15"/>
      <c r="CKF63" s="15"/>
      <c r="CKG63" s="15"/>
      <c r="CKH63" s="15"/>
      <c r="CKI63" s="15"/>
      <c r="CKJ63" s="15"/>
      <c r="CKK63" s="15"/>
      <c r="CKL63" s="15"/>
      <c r="CKM63" s="15"/>
      <c r="CKN63" s="15"/>
      <c r="CKO63" s="15"/>
      <c r="CKP63" s="15"/>
      <c r="CKQ63" s="15"/>
      <c r="CKR63" s="15"/>
      <c r="CKS63" s="15"/>
      <c r="CKT63" s="15"/>
      <c r="CKU63" s="15"/>
      <c r="CKV63" s="15"/>
      <c r="CKW63" s="15"/>
      <c r="CKX63" s="15"/>
      <c r="CKY63" s="15"/>
      <c r="CKZ63" s="15"/>
      <c r="CLA63" s="15"/>
      <c r="CLB63" s="15"/>
      <c r="CLC63" s="15"/>
      <c r="CLD63" s="15"/>
      <c r="CLE63" s="15"/>
      <c r="CLF63" s="15"/>
      <c r="CLG63" s="15"/>
      <c r="CLH63" s="15"/>
      <c r="CLI63" s="15"/>
      <c r="CLJ63" s="15"/>
      <c r="CLK63" s="15"/>
      <c r="CLL63" s="15"/>
      <c r="CLM63" s="15"/>
      <c r="CLN63" s="15"/>
      <c r="CLO63" s="15"/>
      <c r="CLP63" s="15"/>
      <c r="CLQ63" s="15"/>
      <c r="CLR63" s="15"/>
      <c r="CLS63" s="15"/>
      <c r="CLT63" s="15"/>
      <c r="CLU63" s="15"/>
      <c r="CLV63" s="15"/>
      <c r="CLW63" s="15"/>
      <c r="CLX63" s="15"/>
      <c r="CLY63" s="15"/>
      <c r="CLZ63" s="15"/>
      <c r="CMA63" s="15"/>
      <c r="CMB63" s="15"/>
      <c r="CMC63" s="15"/>
      <c r="CMD63" s="15"/>
      <c r="CME63" s="15"/>
      <c r="CMF63" s="15"/>
      <c r="CMG63" s="15"/>
      <c r="CMH63" s="15"/>
      <c r="CMI63" s="15"/>
      <c r="CMJ63" s="15"/>
      <c r="CMK63" s="15"/>
      <c r="CML63" s="15"/>
      <c r="CMM63" s="15"/>
      <c r="CMN63" s="15"/>
      <c r="CMO63" s="15"/>
      <c r="CMP63" s="15"/>
      <c r="CMQ63" s="15"/>
      <c r="CMR63" s="15"/>
      <c r="CMS63" s="15"/>
      <c r="CMT63" s="15"/>
      <c r="CMU63" s="15"/>
      <c r="CMV63" s="15"/>
      <c r="CMW63" s="15"/>
      <c r="CMX63" s="15"/>
      <c r="CMY63" s="15"/>
      <c r="CMZ63" s="15"/>
      <c r="CNA63" s="15"/>
      <c r="CNB63" s="15"/>
      <c r="CNC63" s="15"/>
      <c r="CND63" s="15"/>
      <c r="CNE63" s="15"/>
      <c r="CNF63" s="15"/>
      <c r="CNG63" s="15"/>
      <c r="CNH63" s="15"/>
      <c r="CNI63" s="15"/>
      <c r="CNJ63" s="15"/>
      <c r="CNK63" s="15"/>
      <c r="CNL63" s="15"/>
      <c r="CNM63" s="15"/>
      <c r="CNN63" s="15"/>
      <c r="CNO63" s="15"/>
      <c r="CNP63" s="15"/>
      <c r="CNQ63" s="15"/>
      <c r="CNR63" s="15"/>
      <c r="CNS63" s="15"/>
      <c r="CNT63" s="15"/>
      <c r="CNU63" s="15"/>
      <c r="CNV63" s="15"/>
      <c r="CNW63" s="15"/>
      <c r="CNX63" s="15"/>
      <c r="CNY63" s="15"/>
      <c r="CNZ63" s="15"/>
      <c r="COA63" s="15"/>
      <c r="COB63" s="15"/>
      <c r="COC63" s="15"/>
      <c r="COD63" s="15"/>
      <c r="COE63" s="15"/>
      <c r="COF63" s="15"/>
      <c r="COG63" s="15"/>
      <c r="COH63" s="15"/>
      <c r="COI63" s="15"/>
      <c r="COJ63" s="15"/>
      <c r="COK63" s="15"/>
      <c r="COL63" s="15"/>
      <c r="COM63" s="15"/>
      <c r="CON63" s="15"/>
      <c r="COO63" s="15"/>
      <c r="COP63" s="15"/>
      <c r="COQ63" s="15"/>
      <c r="COR63" s="15"/>
      <c r="COS63" s="15"/>
      <c r="COT63" s="15"/>
      <c r="COU63" s="15"/>
      <c r="COV63" s="15"/>
      <c r="COW63" s="15"/>
      <c r="COX63" s="15"/>
      <c r="COY63" s="15"/>
      <c r="COZ63" s="15"/>
      <c r="CPA63" s="15"/>
      <c r="CPB63" s="15"/>
      <c r="CPC63" s="15"/>
      <c r="CPD63" s="15"/>
      <c r="CPE63" s="15"/>
      <c r="CPF63" s="15"/>
      <c r="CPG63" s="15"/>
      <c r="CPH63" s="15"/>
      <c r="CPI63" s="15"/>
      <c r="CPJ63" s="15"/>
      <c r="CPK63" s="15"/>
      <c r="CPL63" s="15"/>
      <c r="CPM63" s="15"/>
      <c r="CPN63" s="15"/>
      <c r="CPO63" s="15"/>
      <c r="CPP63" s="15"/>
      <c r="CPQ63" s="15"/>
      <c r="CPR63" s="15"/>
      <c r="CPS63" s="15"/>
      <c r="CPT63" s="15"/>
      <c r="CPU63" s="15"/>
      <c r="CPV63" s="15"/>
      <c r="CPW63" s="15"/>
      <c r="CPX63" s="15"/>
      <c r="CPY63" s="15"/>
      <c r="CPZ63" s="15"/>
      <c r="CQA63" s="15"/>
      <c r="CQB63" s="15"/>
      <c r="CQC63" s="15"/>
      <c r="CQD63" s="15"/>
      <c r="CQE63" s="15"/>
      <c r="CQF63" s="15"/>
      <c r="CQG63" s="15"/>
      <c r="CQH63" s="15"/>
      <c r="CQI63" s="15"/>
      <c r="CQJ63" s="15"/>
      <c r="CQK63" s="15"/>
      <c r="CQL63" s="15"/>
      <c r="CQM63" s="15"/>
      <c r="CQN63" s="15"/>
      <c r="CQO63" s="15"/>
      <c r="CQP63" s="15"/>
      <c r="CQQ63" s="15"/>
      <c r="CQR63" s="15"/>
      <c r="CQS63" s="15"/>
      <c r="CQT63" s="15"/>
      <c r="CQU63" s="15"/>
      <c r="CQV63" s="15"/>
      <c r="CQW63" s="15"/>
      <c r="CQX63" s="15"/>
      <c r="CQY63" s="15"/>
      <c r="CQZ63" s="15"/>
      <c r="CRA63" s="15"/>
      <c r="CRB63" s="15"/>
      <c r="CRC63" s="15"/>
      <c r="CRD63" s="15"/>
      <c r="CRE63" s="15"/>
      <c r="CRF63" s="15"/>
      <c r="CRG63" s="15"/>
      <c r="CRH63" s="15"/>
      <c r="CRI63" s="15"/>
      <c r="CRJ63" s="15"/>
      <c r="CRK63" s="15"/>
      <c r="CRL63" s="15"/>
      <c r="CRM63" s="15"/>
      <c r="CRN63" s="15"/>
      <c r="CRO63" s="15"/>
      <c r="CRP63" s="15"/>
      <c r="CRQ63" s="15"/>
      <c r="CRR63" s="15"/>
      <c r="CRS63" s="15"/>
      <c r="CRT63" s="15"/>
      <c r="CRU63" s="15"/>
      <c r="CRV63" s="15"/>
      <c r="CRW63" s="15"/>
      <c r="CRX63" s="15"/>
      <c r="CRY63" s="15"/>
      <c r="CRZ63" s="15"/>
      <c r="CSA63" s="15"/>
      <c r="CSB63" s="15"/>
      <c r="CSC63" s="15"/>
      <c r="CSD63" s="15"/>
      <c r="CSE63" s="15"/>
      <c r="CSF63" s="15"/>
      <c r="CSG63" s="15"/>
      <c r="CSH63" s="15"/>
      <c r="CSI63" s="15"/>
      <c r="CSJ63" s="15"/>
      <c r="CSK63" s="15"/>
      <c r="CSL63" s="15"/>
      <c r="CSM63" s="15"/>
      <c r="CSN63" s="15"/>
      <c r="CSO63" s="15"/>
      <c r="CSP63" s="15"/>
      <c r="CSQ63" s="15"/>
      <c r="CSR63" s="15"/>
      <c r="CSS63" s="15"/>
      <c r="CST63" s="15"/>
      <c r="CSU63" s="15"/>
      <c r="CSV63" s="15"/>
      <c r="CSW63" s="15"/>
      <c r="CSX63" s="15"/>
      <c r="CSY63" s="15"/>
      <c r="CSZ63" s="15"/>
      <c r="CTA63" s="15"/>
      <c r="CTB63" s="15"/>
      <c r="CTC63" s="15"/>
      <c r="CTD63" s="15"/>
      <c r="CTE63" s="15"/>
      <c r="CTF63" s="15"/>
      <c r="CTG63" s="15"/>
      <c r="CTH63" s="15"/>
      <c r="CTI63" s="15"/>
      <c r="CTJ63" s="15"/>
      <c r="CTK63" s="15"/>
      <c r="CTL63" s="15"/>
      <c r="CTM63" s="15"/>
      <c r="CTN63" s="15"/>
      <c r="CTO63" s="15"/>
      <c r="CTP63" s="15"/>
      <c r="CTQ63" s="15"/>
      <c r="CTR63" s="15"/>
      <c r="CTS63" s="15"/>
      <c r="CTT63" s="15"/>
      <c r="CTU63" s="15"/>
      <c r="CTV63" s="15"/>
      <c r="CTW63" s="15"/>
      <c r="CTX63" s="15"/>
      <c r="CTY63" s="15"/>
      <c r="CTZ63" s="15"/>
      <c r="CUA63" s="15"/>
      <c r="CUB63" s="15"/>
      <c r="CUC63" s="15"/>
      <c r="CUD63" s="15"/>
      <c r="CUE63" s="15"/>
      <c r="CUF63" s="15"/>
      <c r="CUG63" s="15"/>
      <c r="CUH63" s="15"/>
      <c r="CUI63" s="15"/>
      <c r="CUJ63" s="15"/>
      <c r="CUK63" s="15"/>
      <c r="CUL63" s="15"/>
      <c r="CUM63" s="15"/>
      <c r="CUN63" s="15"/>
      <c r="CUO63" s="15"/>
      <c r="CUP63" s="15"/>
      <c r="CUQ63" s="15"/>
      <c r="CUR63" s="15"/>
      <c r="CUS63" s="15"/>
      <c r="CUT63" s="15"/>
      <c r="CUU63" s="15"/>
      <c r="CUV63" s="15"/>
      <c r="CUW63" s="15"/>
      <c r="CUX63" s="15"/>
      <c r="CUY63" s="15"/>
      <c r="CUZ63" s="15"/>
      <c r="CVA63" s="15"/>
      <c r="CVB63" s="15"/>
      <c r="CVC63" s="15"/>
      <c r="CVD63" s="15"/>
      <c r="CVE63" s="15"/>
      <c r="CVF63" s="15"/>
      <c r="CVG63" s="15"/>
      <c r="CVH63" s="15"/>
      <c r="CVI63" s="15"/>
      <c r="CVJ63" s="15"/>
      <c r="CVK63" s="15"/>
      <c r="CVL63" s="15"/>
      <c r="CVM63" s="15"/>
      <c r="CVN63" s="15"/>
      <c r="CVO63" s="15"/>
      <c r="CVP63" s="15"/>
      <c r="CVQ63" s="15"/>
      <c r="CVR63" s="15"/>
      <c r="CVS63" s="15"/>
      <c r="CVT63" s="15"/>
      <c r="CVU63" s="15"/>
      <c r="CVV63" s="15"/>
      <c r="CVW63" s="15"/>
      <c r="CVX63" s="15"/>
      <c r="CVY63" s="15"/>
      <c r="CVZ63" s="15"/>
      <c r="CWA63" s="15"/>
      <c r="CWB63" s="15"/>
      <c r="CWC63" s="15"/>
      <c r="CWD63" s="15"/>
      <c r="CWE63" s="15"/>
      <c r="CWF63" s="15"/>
      <c r="CWG63" s="15"/>
      <c r="CWH63" s="15"/>
      <c r="CWI63" s="15"/>
      <c r="CWJ63" s="15"/>
      <c r="CWK63" s="15"/>
      <c r="CWL63" s="15"/>
      <c r="CWM63" s="15"/>
      <c r="CWN63" s="15"/>
      <c r="CWO63" s="15"/>
      <c r="CWP63" s="15"/>
      <c r="CWQ63" s="15"/>
      <c r="CWR63" s="15"/>
      <c r="CWS63" s="15"/>
      <c r="CWT63" s="15"/>
      <c r="CWU63" s="15"/>
      <c r="CWV63" s="15"/>
      <c r="CWW63" s="15"/>
      <c r="CWX63" s="15"/>
      <c r="CWY63" s="15"/>
      <c r="CWZ63" s="15"/>
      <c r="CXA63" s="15"/>
      <c r="CXB63" s="15"/>
      <c r="CXC63" s="15"/>
      <c r="CXD63" s="15"/>
      <c r="CXE63" s="15"/>
      <c r="CXF63" s="15"/>
      <c r="CXG63" s="15"/>
      <c r="CXH63" s="15"/>
      <c r="CXI63" s="15"/>
      <c r="CXJ63" s="15"/>
      <c r="CXK63" s="15"/>
      <c r="CXL63" s="15"/>
      <c r="CXM63" s="15"/>
      <c r="CXN63" s="15"/>
      <c r="CXO63" s="15"/>
      <c r="CXP63" s="15"/>
      <c r="CXQ63" s="15"/>
      <c r="CXR63" s="15"/>
      <c r="CXS63" s="15"/>
      <c r="CXT63" s="15"/>
      <c r="CXU63" s="15"/>
      <c r="CXV63" s="15"/>
      <c r="CXW63" s="15"/>
      <c r="CXX63" s="15"/>
      <c r="CXY63" s="15"/>
      <c r="CXZ63" s="15"/>
      <c r="CYA63" s="15"/>
      <c r="CYB63" s="15"/>
      <c r="CYC63" s="15"/>
      <c r="CYD63" s="15"/>
      <c r="CYE63" s="15"/>
      <c r="CYF63" s="15"/>
      <c r="CYG63" s="15"/>
      <c r="CYH63" s="15"/>
      <c r="CYI63" s="15"/>
      <c r="CYJ63" s="15"/>
      <c r="CYK63" s="15"/>
      <c r="CYL63" s="15"/>
      <c r="CYM63" s="15"/>
      <c r="CYN63" s="15"/>
      <c r="CYO63" s="15"/>
      <c r="CYP63" s="15"/>
      <c r="CYQ63" s="15"/>
      <c r="CYR63" s="15"/>
      <c r="CYS63" s="15"/>
      <c r="CYT63" s="15"/>
      <c r="CYU63" s="15"/>
      <c r="CYV63" s="15"/>
      <c r="CYW63" s="15"/>
      <c r="CYX63" s="15"/>
      <c r="CYY63" s="15"/>
      <c r="CYZ63" s="15"/>
      <c r="CZA63" s="15"/>
      <c r="CZB63" s="15"/>
      <c r="CZC63" s="15"/>
      <c r="CZD63" s="15"/>
      <c r="CZE63" s="15"/>
      <c r="CZF63" s="15"/>
      <c r="CZG63" s="15"/>
      <c r="CZH63" s="15"/>
      <c r="CZI63" s="15"/>
      <c r="CZJ63" s="15"/>
      <c r="CZK63" s="15"/>
      <c r="CZL63" s="15"/>
      <c r="CZM63" s="15"/>
      <c r="CZN63" s="15"/>
      <c r="CZO63" s="15"/>
      <c r="CZP63" s="15"/>
      <c r="CZQ63" s="15"/>
      <c r="CZR63" s="15"/>
      <c r="CZS63" s="15"/>
      <c r="CZT63" s="15"/>
      <c r="CZU63" s="15"/>
      <c r="CZV63" s="15"/>
      <c r="CZW63" s="15"/>
      <c r="CZX63" s="15"/>
      <c r="CZY63" s="15"/>
      <c r="CZZ63" s="15"/>
      <c r="DAA63" s="15"/>
      <c r="DAB63" s="15"/>
      <c r="DAC63" s="15"/>
      <c r="DAD63" s="15"/>
      <c r="DAE63" s="15"/>
      <c r="DAF63" s="15"/>
      <c r="DAG63" s="15"/>
      <c r="DAH63" s="15"/>
      <c r="DAI63" s="15"/>
      <c r="DAJ63" s="15"/>
      <c r="DAK63" s="15"/>
      <c r="DAL63" s="15"/>
      <c r="DAM63" s="15"/>
      <c r="DAN63" s="15"/>
      <c r="DAO63" s="15"/>
      <c r="DAP63" s="15"/>
      <c r="DAQ63" s="15"/>
      <c r="DAR63" s="15"/>
      <c r="DAS63" s="15"/>
      <c r="DAT63" s="15"/>
      <c r="DAU63" s="15"/>
      <c r="DAV63" s="15"/>
      <c r="DAW63" s="15"/>
      <c r="DAX63" s="15"/>
      <c r="DAY63" s="15"/>
      <c r="DAZ63" s="15"/>
      <c r="DBA63" s="15"/>
      <c r="DBB63" s="15"/>
      <c r="DBC63" s="15"/>
      <c r="DBD63" s="15"/>
      <c r="DBE63" s="15"/>
      <c r="DBF63" s="15"/>
      <c r="DBG63" s="15"/>
      <c r="DBH63" s="15"/>
      <c r="DBI63" s="15"/>
      <c r="DBJ63" s="15"/>
      <c r="DBK63" s="15"/>
      <c r="DBL63" s="15"/>
      <c r="DBM63" s="15"/>
      <c r="DBN63" s="15"/>
      <c r="DBO63" s="15"/>
      <c r="DBP63" s="15"/>
      <c r="DBQ63" s="15"/>
      <c r="DBR63" s="15"/>
      <c r="DBS63" s="15"/>
      <c r="DBT63" s="15"/>
      <c r="DBU63" s="15"/>
      <c r="DBV63" s="15"/>
      <c r="DBW63" s="15"/>
      <c r="DBX63" s="15"/>
      <c r="DBY63" s="15"/>
      <c r="DBZ63" s="15"/>
      <c r="DCA63" s="15"/>
      <c r="DCB63" s="15"/>
      <c r="DCC63" s="15"/>
      <c r="DCD63" s="15"/>
      <c r="DCE63" s="15"/>
      <c r="DCF63" s="15"/>
      <c r="DCG63" s="15"/>
      <c r="DCH63" s="15"/>
      <c r="DCI63" s="15"/>
      <c r="DCJ63" s="15"/>
      <c r="DCK63" s="15"/>
      <c r="DCL63" s="15"/>
      <c r="DCM63" s="15"/>
      <c r="DCN63" s="15"/>
      <c r="DCO63" s="15"/>
      <c r="DCP63" s="15"/>
      <c r="DCQ63" s="15"/>
      <c r="DCR63" s="15"/>
      <c r="DCS63" s="15"/>
      <c r="DCT63" s="15"/>
      <c r="DCU63" s="15"/>
      <c r="DCV63" s="15"/>
      <c r="DCW63" s="15"/>
      <c r="DCX63" s="15"/>
      <c r="DCY63" s="15"/>
      <c r="DCZ63" s="15"/>
      <c r="DDA63" s="15"/>
      <c r="DDB63" s="15"/>
      <c r="DDC63" s="15"/>
      <c r="DDD63" s="15"/>
      <c r="DDE63" s="15"/>
      <c r="DDF63" s="15"/>
      <c r="DDG63" s="15"/>
      <c r="DDH63" s="15"/>
      <c r="DDI63" s="15"/>
      <c r="DDJ63" s="15"/>
      <c r="DDK63" s="15"/>
      <c r="DDL63" s="15"/>
      <c r="DDM63" s="15"/>
      <c r="DDN63" s="15"/>
      <c r="DDO63" s="15"/>
      <c r="DDP63" s="15"/>
      <c r="DDQ63" s="15"/>
      <c r="DDR63" s="15"/>
      <c r="DDS63" s="15"/>
      <c r="DDT63" s="15"/>
      <c r="DDU63" s="15"/>
      <c r="DDV63" s="15"/>
      <c r="DDW63" s="15"/>
      <c r="DDX63" s="15"/>
      <c r="DDY63" s="15"/>
      <c r="DDZ63" s="15"/>
      <c r="DEA63" s="15"/>
      <c r="DEB63" s="15"/>
      <c r="DEC63" s="15"/>
      <c r="DED63" s="15"/>
      <c r="DEE63" s="15"/>
      <c r="DEF63" s="15"/>
      <c r="DEG63" s="15"/>
      <c r="DEH63" s="15"/>
      <c r="DEI63" s="15"/>
      <c r="DEJ63" s="15"/>
      <c r="DEK63" s="15"/>
      <c r="DEL63" s="15"/>
      <c r="DEM63" s="15"/>
      <c r="DEN63" s="15"/>
      <c r="DEO63" s="15"/>
      <c r="DEP63" s="15"/>
      <c r="DEQ63" s="15"/>
      <c r="DER63" s="15"/>
      <c r="DES63" s="15"/>
      <c r="DET63" s="15"/>
      <c r="DEU63" s="15"/>
      <c r="DEV63" s="15"/>
      <c r="DEW63" s="15"/>
      <c r="DEX63" s="15"/>
      <c r="DEY63" s="15"/>
      <c r="DEZ63" s="15"/>
      <c r="DFA63" s="15"/>
      <c r="DFB63" s="15"/>
      <c r="DFC63" s="15"/>
      <c r="DFD63" s="15"/>
      <c r="DFE63" s="15"/>
      <c r="DFF63" s="15"/>
      <c r="DFG63" s="15"/>
      <c r="DFH63" s="15"/>
      <c r="DFI63" s="15"/>
      <c r="DFJ63" s="15"/>
      <c r="DFK63" s="15"/>
      <c r="DFL63" s="15"/>
      <c r="DFM63" s="15"/>
      <c r="DFN63" s="15"/>
      <c r="DFO63" s="15"/>
      <c r="DFP63" s="15"/>
      <c r="DFQ63" s="15"/>
      <c r="DFR63" s="15"/>
      <c r="DFS63" s="15"/>
      <c r="DFT63" s="15"/>
      <c r="DFU63" s="15"/>
      <c r="DFV63" s="15"/>
      <c r="DFW63" s="15"/>
      <c r="DFX63" s="15"/>
      <c r="DFY63" s="15"/>
      <c r="DFZ63" s="15"/>
      <c r="DGA63" s="15"/>
      <c r="DGB63" s="15"/>
      <c r="DGC63" s="15"/>
      <c r="DGD63" s="15"/>
      <c r="DGE63" s="15"/>
      <c r="DGF63" s="15"/>
      <c r="DGG63" s="15"/>
      <c r="DGH63" s="15"/>
      <c r="DGI63" s="15"/>
      <c r="DGJ63" s="15"/>
      <c r="DGK63" s="15"/>
      <c r="DGL63" s="15"/>
      <c r="DGM63" s="15"/>
      <c r="DGN63" s="15"/>
      <c r="DGO63" s="15"/>
      <c r="DGP63" s="15"/>
      <c r="DGQ63" s="15"/>
      <c r="DGR63" s="15"/>
      <c r="DGS63" s="15"/>
      <c r="DGT63" s="15"/>
      <c r="DGU63" s="15"/>
      <c r="DGV63" s="15"/>
      <c r="DGW63" s="15"/>
      <c r="DGX63" s="15"/>
      <c r="DGY63" s="15"/>
      <c r="DGZ63" s="15"/>
      <c r="DHA63" s="15"/>
      <c r="DHB63" s="15"/>
      <c r="DHC63" s="15"/>
      <c r="DHD63" s="15"/>
      <c r="DHE63" s="15"/>
      <c r="DHF63" s="15"/>
      <c r="DHG63" s="15"/>
      <c r="DHH63" s="15"/>
      <c r="DHI63" s="15"/>
      <c r="DHJ63" s="15"/>
      <c r="DHK63" s="15"/>
      <c r="DHL63" s="15"/>
      <c r="DHM63" s="15"/>
      <c r="DHN63" s="15"/>
      <c r="DHO63" s="15"/>
      <c r="DHP63" s="15"/>
      <c r="DHQ63" s="15"/>
      <c r="DHR63" s="15"/>
      <c r="DHS63" s="15"/>
      <c r="DHT63" s="15"/>
      <c r="DHU63" s="15"/>
      <c r="DHV63" s="15"/>
      <c r="DHW63" s="15"/>
      <c r="DHX63" s="15"/>
      <c r="DHY63" s="15"/>
      <c r="DHZ63" s="15"/>
      <c r="DIA63" s="15"/>
      <c r="DIB63" s="15"/>
      <c r="DIC63" s="15"/>
      <c r="DID63" s="15"/>
      <c r="DIE63" s="15"/>
      <c r="DIF63" s="15"/>
      <c r="DIG63" s="15"/>
      <c r="DIH63" s="15"/>
      <c r="DII63" s="15"/>
      <c r="DIJ63" s="15"/>
      <c r="DIK63" s="15"/>
      <c r="DIL63" s="15"/>
      <c r="DIM63" s="15"/>
      <c r="DIN63" s="15"/>
      <c r="DIO63" s="15"/>
      <c r="DIP63" s="15"/>
      <c r="DIQ63" s="15"/>
      <c r="DIR63" s="15"/>
      <c r="DIS63" s="15"/>
      <c r="DIT63" s="15"/>
      <c r="DIU63" s="15"/>
      <c r="DIV63" s="15"/>
      <c r="DIW63" s="15"/>
      <c r="DIX63" s="15"/>
      <c r="DIY63" s="15"/>
      <c r="DIZ63" s="15"/>
      <c r="DJA63" s="15"/>
      <c r="DJB63" s="15"/>
      <c r="DJC63" s="15"/>
      <c r="DJD63" s="15"/>
      <c r="DJE63" s="15"/>
      <c r="DJF63" s="15"/>
      <c r="DJG63" s="15"/>
      <c r="DJH63" s="15"/>
      <c r="DJI63" s="15"/>
      <c r="DJJ63" s="15"/>
      <c r="DJK63" s="15"/>
      <c r="DJL63" s="15"/>
      <c r="DJM63" s="15"/>
      <c r="DJN63" s="15"/>
      <c r="DJO63" s="15"/>
      <c r="DJP63" s="15"/>
      <c r="DJQ63" s="15"/>
      <c r="DJR63" s="15"/>
      <c r="DJS63" s="15"/>
      <c r="DJT63" s="15"/>
      <c r="DJU63" s="15"/>
      <c r="DJV63" s="15"/>
      <c r="DJW63" s="15"/>
      <c r="DJX63" s="15"/>
      <c r="DJY63" s="15"/>
      <c r="DJZ63" s="15"/>
      <c r="DKA63" s="15"/>
      <c r="DKB63" s="15"/>
      <c r="DKC63" s="15"/>
      <c r="DKD63" s="15"/>
      <c r="DKE63" s="15"/>
      <c r="DKF63" s="15"/>
      <c r="DKG63" s="15"/>
      <c r="DKH63" s="15"/>
      <c r="DKI63" s="15"/>
      <c r="DKJ63" s="15"/>
      <c r="DKK63" s="15"/>
      <c r="DKL63" s="15"/>
      <c r="DKM63" s="15"/>
      <c r="DKN63" s="15"/>
      <c r="DKO63" s="15"/>
      <c r="DKP63" s="15"/>
      <c r="DKQ63" s="15"/>
      <c r="DKR63" s="15"/>
      <c r="DKS63" s="15"/>
      <c r="DKT63" s="15"/>
      <c r="DKU63" s="15"/>
      <c r="DKV63" s="15"/>
      <c r="DKW63" s="15"/>
      <c r="DKX63" s="15"/>
      <c r="DKY63" s="15"/>
      <c r="DKZ63" s="15"/>
      <c r="DLA63" s="15"/>
      <c r="DLB63" s="15"/>
      <c r="DLC63" s="15"/>
      <c r="DLD63" s="15"/>
      <c r="DLE63" s="15"/>
      <c r="DLF63" s="15"/>
      <c r="DLG63" s="15"/>
      <c r="DLH63" s="15"/>
      <c r="DLI63" s="15"/>
      <c r="DLJ63" s="15"/>
      <c r="DLK63" s="15"/>
      <c r="DLL63" s="15"/>
      <c r="DLM63" s="15"/>
      <c r="DLN63" s="15"/>
      <c r="DLO63" s="15"/>
      <c r="DLP63" s="15"/>
      <c r="DLQ63" s="15"/>
      <c r="DLR63" s="15"/>
      <c r="DLS63" s="15"/>
      <c r="DLT63" s="15"/>
      <c r="DLU63" s="15"/>
      <c r="DLV63" s="15"/>
      <c r="DLW63" s="15"/>
      <c r="DLX63" s="15"/>
      <c r="DLY63" s="15"/>
      <c r="DLZ63" s="15"/>
      <c r="DMA63" s="15"/>
      <c r="DMB63" s="15"/>
      <c r="DMC63" s="15"/>
      <c r="DMD63" s="15"/>
      <c r="DME63" s="15"/>
      <c r="DMF63" s="15"/>
      <c r="DMG63" s="15"/>
      <c r="DMH63" s="15"/>
      <c r="DMI63" s="15"/>
      <c r="DMJ63" s="15"/>
      <c r="DMK63" s="15"/>
      <c r="DML63" s="15"/>
      <c r="DMM63" s="15"/>
      <c r="DMN63" s="15"/>
      <c r="DMO63" s="15"/>
      <c r="DMP63" s="15"/>
      <c r="DMQ63" s="15"/>
      <c r="DMR63" s="15"/>
      <c r="DMS63" s="15"/>
      <c r="DMT63" s="15"/>
      <c r="DMU63" s="15"/>
      <c r="DMV63" s="15"/>
      <c r="DMW63" s="15"/>
      <c r="DMX63" s="15"/>
      <c r="DMY63" s="15"/>
      <c r="DMZ63" s="15"/>
      <c r="DNA63" s="15"/>
      <c r="DNB63" s="15"/>
      <c r="DNC63" s="15"/>
      <c r="DND63" s="15"/>
      <c r="DNE63" s="15"/>
      <c r="DNF63" s="15"/>
      <c r="DNG63" s="15"/>
      <c r="DNH63" s="15"/>
      <c r="DNI63" s="15"/>
      <c r="DNJ63" s="15"/>
      <c r="DNK63" s="15"/>
      <c r="DNL63" s="15"/>
      <c r="DNM63" s="15"/>
      <c r="DNN63" s="15"/>
      <c r="DNO63" s="15"/>
      <c r="DNP63" s="15"/>
      <c r="DNQ63" s="15"/>
      <c r="DNR63" s="15"/>
      <c r="DNS63" s="15"/>
      <c r="DNT63" s="15"/>
      <c r="DNU63" s="15"/>
      <c r="DNV63" s="15"/>
      <c r="DNW63" s="15"/>
      <c r="DNX63" s="15"/>
      <c r="DNY63" s="15"/>
      <c r="DNZ63" s="15"/>
      <c r="DOA63" s="15"/>
      <c r="DOB63" s="15"/>
      <c r="DOC63" s="15"/>
      <c r="DOD63" s="15"/>
      <c r="DOE63" s="15"/>
      <c r="DOF63" s="15"/>
      <c r="DOG63" s="15"/>
      <c r="DOH63" s="15"/>
      <c r="DOI63" s="15"/>
      <c r="DOJ63" s="15"/>
      <c r="DOK63" s="15"/>
      <c r="DOL63" s="15"/>
      <c r="DOM63" s="15"/>
      <c r="DON63" s="15"/>
      <c r="DOO63" s="15"/>
      <c r="DOP63" s="15"/>
      <c r="DOQ63" s="15"/>
      <c r="DOR63" s="15"/>
      <c r="DOS63" s="15"/>
      <c r="DOT63" s="15"/>
      <c r="DOU63" s="15"/>
      <c r="DOV63" s="15"/>
      <c r="DOW63" s="15"/>
      <c r="DOX63" s="15"/>
      <c r="DOY63" s="15"/>
      <c r="DOZ63" s="15"/>
      <c r="DPA63" s="15"/>
      <c r="DPB63" s="15"/>
      <c r="DPC63" s="15"/>
      <c r="DPD63" s="15"/>
      <c r="DPE63" s="15"/>
      <c r="DPF63" s="15"/>
      <c r="DPG63" s="15"/>
      <c r="DPH63" s="15"/>
      <c r="DPI63" s="15"/>
      <c r="DPJ63" s="15"/>
      <c r="DPK63" s="15"/>
      <c r="DPL63" s="15"/>
      <c r="DPM63" s="15"/>
      <c r="DPN63" s="15"/>
      <c r="DPO63" s="15"/>
      <c r="DPP63" s="15"/>
      <c r="DPQ63" s="15"/>
      <c r="DPR63" s="15"/>
      <c r="DPS63" s="15"/>
      <c r="DPT63" s="15"/>
      <c r="DPU63" s="15"/>
      <c r="DPV63" s="15"/>
      <c r="DPW63" s="15"/>
      <c r="DPX63" s="15"/>
      <c r="DPY63" s="15"/>
      <c r="DPZ63" s="15"/>
      <c r="DQA63" s="15"/>
      <c r="DQB63" s="15"/>
      <c r="DQC63" s="15"/>
      <c r="DQD63" s="15"/>
      <c r="DQE63" s="15"/>
      <c r="DQF63" s="15"/>
      <c r="DQG63" s="15"/>
      <c r="DQH63" s="15"/>
      <c r="DQI63" s="15"/>
      <c r="DQJ63" s="15"/>
      <c r="DQK63" s="15"/>
      <c r="DQL63" s="15"/>
      <c r="DQM63" s="15"/>
      <c r="DQN63" s="15"/>
      <c r="DQO63" s="15"/>
      <c r="DQP63" s="15"/>
      <c r="DQQ63" s="15"/>
      <c r="DQR63" s="15"/>
      <c r="DQS63" s="15"/>
      <c r="DQT63" s="15"/>
      <c r="DQU63" s="15"/>
      <c r="DQV63" s="15"/>
      <c r="DQW63" s="15"/>
      <c r="DQX63" s="15"/>
      <c r="DQY63" s="15"/>
      <c r="DQZ63" s="15"/>
      <c r="DRA63" s="15"/>
      <c r="DRB63" s="15"/>
      <c r="DRC63" s="15"/>
      <c r="DRD63" s="15"/>
      <c r="DRE63" s="15"/>
      <c r="DRF63" s="15"/>
      <c r="DRG63" s="15"/>
      <c r="DRH63" s="15"/>
      <c r="DRI63" s="15"/>
      <c r="DRJ63" s="15"/>
      <c r="DRK63" s="15"/>
      <c r="DRL63" s="15"/>
      <c r="DRM63" s="15"/>
      <c r="DRN63" s="15"/>
      <c r="DRO63" s="15"/>
      <c r="DRP63" s="15"/>
      <c r="DRQ63" s="15"/>
      <c r="DRR63" s="15"/>
      <c r="DRS63" s="15"/>
      <c r="DRT63" s="15"/>
      <c r="DRU63" s="15"/>
      <c r="DRV63" s="15"/>
      <c r="DRW63" s="15"/>
      <c r="DRX63" s="15"/>
      <c r="DRY63" s="15"/>
      <c r="DRZ63" s="15"/>
      <c r="DSA63" s="15"/>
      <c r="DSB63" s="15"/>
      <c r="DSC63" s="15"/>
      <c r="DSD63" s="15"/>
      <c r="DSE63" s="15"/>
      <c r="DSF63" s="15"/>
      <c r="DSG63" s="15"/>
      <c r="DSH63" s="15"/>
      <c r="DSI63" s="15"/>
      <c r="DSJ63" s="15"/>
      <c r="DSK63" s="15"/>
      <c r="DSL63" s="15"/>
      <c r="DSM63" s="15"/>
      <c r="DSN63" s="15"/>
      <c r="DSO63" s="15"/>
      <c r="DSP63" s="15"/>
      <c r="DSQ63" s="15"/>
      <c r="DSR63" s="15"/>
      <c r="DSS63" s="15"/>
      <c r="DST63" s="15"/>
      <c r="DSU63" s="15"/>
      <c r="DSV63" s="15"/>
      <c r="DSW63" s="15"/>
      <c r="DSX63" s="15"/>
      <c r="DSY63" s="15"/>
      <c r="DSZ63" s="15"/>
      <c r="DTA63" s="15"/>
      <c r="DTB63" s="15"/>
      <c r="DTC63" s="15"/>
      <c r="DTD63" s="15"/>
      <c r="DTE63" s="15"/>
      <c r="DTF63" s="15"/>
      <c r="DTG63" s="15"/>
      <c r="DTH63" s="15"/>
      <c r="DTI63" s="15"/>
      <c r="DTJ63" s="15"/>
      <c r="DTK63" s="15"/>
      <c r="DTL63" s="15"/>
      <c r="DTM63" s="15"/>
      <c r="DTN63" s="15"/>
      <c r="DTO63" s="15"/>
      <c r="DTP63" s="15"/>
      <c r="DTQ63" s="15"/>
      <c r="DTR63" s="15"/>
      <c r="DTS63" s="15"/>
      <c r="DTT63" s="15"/>
      <c r="DTU63" s="15"/>
      <c r="DTV63" s="15"/>
      <c r="DTW63" s="15"/>
      <c r="DTX63" s="15"/>
      <c r="DTY63" s="15"/>
      <c r="DTZ63" s="15"/>
      <c r="DUA63" s="15"/>
      <c r="DUB63" s="15"/>
      <c r="DUC63" s="15"/>
      <c r="DUD63" s="15"/>
      <c r="DUE63" s="15"/>
      <c r="DUF63" s="15"/>
      <c r="DUG63" s="15"/>
      <c r="DUH63" s="15"/>
      <c r="DUI63" s="15"/>
      <c r="DUJ63" s="15"/>
      <c r="DUK63" s="15"/>
      <c r="DUL63" s="15"/>
      <c r="DUM63" s="15"/>
      <c r="DUN63" s="15"/>
      <c r="DUO63" s="15"/>
      <c r="DUP63" s="15"/>
      <c r="DUQ63" s="15"/>
      <c r="DUR63" s="15"/>
      <c r="DUS63" s="15"/>
      <c r="DUT63" s="15"/>
      <c r="DUU63" s="15"/>
      <c r="DUV63" s="15"/>
      <c r="DUW63" s="15"/>
      <c r="DUX63" s="15"/>
      <c r="DUY63" s="15"/>
      <c r="DUZ63" s="15"/>
      <c r="DVA63" s="15"/>
      <c r="DVB63" s="15"/>
      <c r="DVC63" s="15"/>
      <c r="DVD63" s="15"/>
      <c r="DVE63" s="15"/>
      <c r="DVF63" s="15"/>
      <c r="DVG63" s="15"/>
      <c r="DVH63" s="15"/>
      <c r="DVI63" s="15"/>
      <c r="DVJ63" s="15"/>
      <c r="DVK63" s="15"/>
      <c r="DVL63" s="15"/>
      <c r="DVM63" s="15"/>
      <c r="DVN63" s="15"/>
      <c r="DVO63" s="15"/>
      <c r="DVP63" s="15"/>
      <c r="DVQ63" s="15"/>
      <c r="DVR63" s="15"/>
      <c r="DVS63" s="15"/>
      <c r="DVT63" s="15"/>
      <c r="DVU63" s="15"/>
      <c r="DVV63" s="15"/>
      <c r="DVW63" s="15"/>
      <c r="DVX63" s="15"/>
      <c r="DVY63" s="15"/>
      <c r="DVZ63" s="15"/>
      <c r="DWA63" s="15"/>
      <c r="DWB63" s="15"/>
      <c r="DWC63" s="15"/>
      <c r="DWD63" s="15"/>
      <c r="DWE63" s="15"/>
      <c r="DWF63" s="15"/>
      <c r="DWG63" s="15"/>
      <c r="DWH63" s="15"/>
      <c r="DWI63" s="15"/>
      <c r="DWJ63" s="15"/>
      <c r="DWK63" s="15"/>
      <c r="DWL63" s="15"/>
      <c r="DWM63" s="15"/>
      <c r="DWN63" s="15"/>
      <c r="DWO63" s="15"/>
      <c r="DWP63" s="15"/>
      <c r="DWQ63" s="15"/>
      <c r="DWR63" s="15"/>
      <c r="DWS63" s="15"/>
      <c r="DWT63" s="15"/>
      <c r="DWU63" s="15"/>
      <c r="DWV63" s="15"/>
      <c r="DWW63" s="15"/>
      <c r="DWX63" s="15"/>
      <c r="DWY63" s="15"/>
      <c r="DWZ63" s="15"/>
      <c r="DXA63" s="15"/>
      <c r="DXB63" s="15"/>
      <c r="DXC63" s="15"/>
      <c r="DXD63" s="15"/>
      <c r="DXE63" s="15"/>
      <c r="DXF63" s="15"/>
      <c r="DXG63" s="15"/>
      <c r="DXH63" s="15"/>
      <c r="DXI63" s="15"/>
      <c r="DXJ63" s="15"/>
      <c r="DXK63" s="15"/>
      <c r="DXL63" s="15"/>
      <c r="DXM63" s="15"/>
      <c r="DXN63" s="15"/>
      <c r="DXO63" s="15"/>
      <c r="DXP63" s="15"/>
      <c r="DXQ63" s="15"/>
      <c r="DXR63" s="15"/>
      <c r="DXS63" s="15"/>
      <c r="DXT63" s="15"/>
      <c r="DXU63" s="15"/>
      <c r="DXV63" s="15"/>
      <c r="DXW63" s="15"/>
      <c r="DXX63" s="15"/>
      <c r="DXY63" s="15"/>
      <c r="DXZ63" s="15"/>
      <c r="DYA63" s="15"/>
      <c r="DYB63" s="15"/>
      <c r="DYC63" s="15"/>
      <c r="DYD63" s="15"/>
      <c r="DYE63" s="15"/>
      <c r="DYF63" s="15"/>
      <c r="DYG63" s="15"/>
      <c r="DYH63" s="15"/>
      <c r="DYI63" s="15"/>
      <c r="DYJ63" s="15"/>
      <c r="DYK63" s="15"/>
      <c r="DYL63" s="15"/>
      <c r="DYM63" s="15"/>
      <c r="DYN63" s="15"/>
      <c r="DYO63" s="15"/>
      <c r="DYP63" s="15"/>
      <c r="DYQ63" s="15"/>
      <c r="DYR63" s="15"/>
      <c r="DYS63" s="15"/>
      <c r="DYT63" s="15"/>
      <c r="DYU63" s="15"/>
      <c r="DYV63" s="15"/>
      <c r="DYW63" s="15"/>
      <c r="DYX63" s="15"/>
      <c r="DYY63" s="15"/>
      <c r="DYZ63" s="15"/>
      <c r="DZA63" s="15"/>
      <c r="DZB63" s="15"/>
      <c r="DZC63" s="15"/>
      <c r="DZD63" s="15"/>
      <c r="DZE63" s="15"/>
      <c r="DZF63" s="15"/>
      <c r="DZG63" s="15"/>
      <c r="DZH63" s="15"/>
      <c r="DZI63" s="15"/>
      <c r="DZJ63" s="15"/>
      <c r="DZK63" s="15"/>
      <c r="DZL63" s="15"/>
      <c r="DZM63" s="15"/>
      <c r="DZN63" s="15"/>
      <c r="DZO63" s="15"/>
      <c r="DZP63" s="15"/>
      <c r="DZQ63" s="15"/>
      <c r="DZR63" s="15"/>
      <c r="DZS63" s="15"/>
      <c r="DZT63" s="15"/>
      <c r="DZU63" s="15"/>
      <c r="DZV63" s="15"/>
      <c r="DZW63" s="15"/>
      <c r="DZX63" s="15"/>
      <c r="DZY63" s="15"/>
      <c r="DZZ63" s="15"/>
      <c r="EAA63" s="15"/>
      <c r="EAB63" s="15"/>
      <c r="EAC63" s="15"/>
      <c r="EAD63" s="15"/>
      <c r="EAE63" s="15"/>
      <c r="EAF63" s="15"/>
      <c r="EAG63" s="15"/>
      <c r="EAH63" s="15"/>
      <c r="EAI63" s="15"/>
      <c r="EAJ63" s="15"/>
      <c r="EAK63" s="15"/>
      <c r="EAL63" s="15"/>
      <c r="EAM63" s="15"/>
      <c r="EAN63" s="15"/>
      <c r="EAO63" s="15"/>
      <c r="EAP63" s="15"/>
      <c r="EAQ63" s="15"/>
      <c r="EAR63" s="15"/>
      <c r="EAS63" s="15"/>
      <c r="EAT63" s="15"/>
      <c r="EAU63" s="15"/>
      <c r="EAV63" s="15"/>
      <c r="EAW63" s="15"/>
      <c r="EAX63" s="15"/>
      <c r="EAY63" s="15"/>
      <c r="EAZ63" s="15"/>
      <c r="EBA63" s="15"/>
      <c r="EBB63" s="15"/>
      <c r="EBC63" s="15"/>
      <c r="EBD63" s="15"/>
      <c r="EBE63" s="15"/>
      <c r="EBF63" s="15"/>
      <c r="EBG63" s="15"/>
      <c r="EBH63" s="15"/>
      <c r="EBI63" s="15"/>
      <c r="EBJ63" s="15"/>
      <c r="EBK63" s="15"/>
      <c r="EBL63" s="15"/>
      <c r="EBM63" s="15"/>
      <c r="EBN63" s="15"/>
      <c r="EBO63" s="15"/>
      <c r="EBP63" s="15"/>
      <c r="EBQ63" s="15"/>
      <c r="EBR63" s="15"/>
      <c r="EBS63" s="15"/>
      <c r="EBT63" s="15"/>
      <c r="EBU63" s="15"/>
      <c r="EBV63" s="15"/>
      <c r="EBW63" s="15"/>
      <c r="EBX63" s="15"/>
      <c r="EBY63" s="15"/>
      <c r="EBZ63" s="15"/>
      <c r="ECA63" s="15"/>
      <c r="ECB63" s="15"/>
      <c r="ECC63" s="15"/>
      <c r="ECD63" s="15"/>
      <c r="ECE63" s="15"/>
      <c r="ECF63" s="15"/>
      <c r="ECG63" s="15"/>
      <c r="ECH63" s="15"/>
      <c r="ECI63" s="15"/>
      <c r="ECJ63" s="15"/>
      <c r="ECK63" s="15"/>
      <c r="ECL63" s="15"/>
      <c r="ECM63" s="15"/>
      <c r="ECN63" s="15"/>
      <c r="ECO63" s="15"/>
      <c r="ECP63" s="15"/>
      <c r="ECQ63" s="15"/>
      <c r="ECR63" s="15"/>
      <c r="ECS63" s="15"/>
      <c r="ECT63" s="15"/>
      <c r="ECU63" s="15"/>
      <c r="ECV63" s="15"/>
      <c r="ECW63" s="15"/>
      <c r="ECX63" s="15"/>
      <c r="ECY63" s="15"/>
      <c r="ECZ63" s="15"/>
      <c r="EDA63" s="15"/>
      <c r="EDB63" s="15"/>
      <c r="EDC63" s="15"/>
      <c r="EDD63" s="15"/>
      <c r="EDE63" s="15"/>
      <c r="EDF63" s="15"/>
      <c r="EDG63" s="15"/>
      <c r="EDH63" s="15"/>
      <c r="EDI63" s="15"/>
      <c r="EDJ63" s="15"/>
      <c r="EDK63" s="15"/>
      <c r="EDL63" s="15"/>
      <c r="EDM63" s="15"/>
      <c r="EDN63" s="15"/>
      <c r="EDO63" s="15"/>
      <c r="EDP63" s="15"/>
      <c r="EDQ63" s="15"/>
      <c r="EDR63" s="15"/>
      <c r="EDS63" s="15"/>
      <c r="EDT63" s="15"/>
      <c r="EDU63" s="15"/>
      <c r="EDV63" s="15"/>
      <c r="EDW63" s="15"/>
      <c r="EDX63" s="15"/>
      <c r="EDY63" s="15"/>
      <c r="EDZ63" s="15"/>
      <c r="EEA63" s="15"/>
      <c r="EEB63" s="15"/>
      <c r="EEC63" s="15"/>
      <c r="EED63" s="15"/>
      <c r="EEE63" s="15"/>
      <c r="EEF63" s="15"/>
      <c r="EEG63" s="15"/>
      <c r="EEH63" s="15"/>
      <c r="EEI63" s="15"/>
      <c r="EEJ63" s="15"/>
      <c r="EEK63" s="15"/>
      <c r="EEL63" s="15"/>
      <c r="EEM63" s="15"/>
      <c r="EEN63" s="15"/>
      <c r="EEO63" s="15"/>
      <c r="EEP63" s="15"/>
      <c r="EEQ63" s="15"/>
      <c r="EER63" s="15"/>
      <c r="EES63" s="15"/>
      <c r="EET63" s="15"/>
      <c r="EEU63" s="15"/>
      <c r="EEV63" s="15"/>
      <c r="EEW63" s="15"/>
      <c r="EEX63" s="15"/>
      <c r="EEY63" s="15"/>
      <c r="EEZ63" s="15"/>
      <c r="EFA63" s="15"/>
      <c r="EFB63" s="15"/>
      <c r="EFC63" s="15"/>
      <c r="EFD63" s="15"/>
      <c r="EFE63" s="15"/>
      <c r="EFF63" s="15"/>
      <c r="EFG63" s="15"/>
      <c r="EFH63" s="15"/>
      <c r="EFI63" s="15"/>
      <c r="EFJ63" s="15"/>
      <c r="EFK63" s="15"/>
      <c r="EFL63" s="15"/>
      <c r="EFM63" s="15"/>
      <c r="EFN63" s="15"/>
      <c r="EFO63" s="15"/>
      <c r="EFP63" s="15"/>
      <c r="EFQ63" s="15"/>
      <c r="EFR63" s="15"/>
      <c r="EFS63" s="15"/>
      <c r="EFT63" s="15"/>
      <c r="EFU63" s="15"/>
      <c r="EFV63" s="15"/>
      <c r="EFW63" s="15"/>
      <c r="EFX63" s="15"/>
      <c r="EFY63" s="15"/>
      <c r="EFZ63" s="15"/>
      <c r="EGA63" s="15"/>
      <c r="EGB63" s="15"/>
      <c r="EGC63" s="15"/>
      <c r="EGD63" s="15"/>
      <c r="EGE63" s="15"/>
      <c r="EGF63" s="15"/>
      <c r="EGG63" s="15"/>
      <c r="EGH63" s="15"/>
      <c r="EGI63" s="15"/>
      <c r="EGJ63" s="15"/>
      <c r="EGK63" s="15"/>
      <c r="EGL63" s="15"/>
      <c r="EGM63" s="15"/>
      <c r="EGN63" s="15"/>
      <c r="EGO63" s="15"/>
      <c r="EGP63" s="15"/>
      <c r="EGQ63" s="15"/>
      <c r="EGR63" s="15"/>
      <c r="EGS63" s="15"/>
      <c r="EGT63" s="15"/>
      <c r="EGU63" s="15"/>
      <c r="EGV63" s="15"/>
      <c r="EGW63" s="15"/>
      <c r="EGX63" s="15"/>
      <c r="EGY63" s="15"/>
      <c r="EGZ63" s="15"/>
      <c r="EHA63" s="15"/>
      <c r="EHB63" s="15"/>
      <c r="EHC63" s="15"/>
      <c r="EHD63" s="15"/>
      <c r="EHE63" s="15"/>
      <c r="EHF63" s="15"/>
      <c r="EHG63" s="15"/>
      <c r="EHH63" s="15"/>
      <c r="EHI63" s="15"/>
      <c r="EHJ63" s="15"/>
      <c r="EHK63" s="15"/>
      <c r="EHL63" s="15"/>
      <c r="EHM63" s="15"/>
      <c r="EHN63" s="15"/>
      <c r="EHO63" s="15"/>
      <c r="EHP63" s="15"/>
      <c r="EHQ63" s="15"/>
      <c r="EHR63" s="15"/>
      <c r="EHS63" s="15"/>
      <c r="EHT63" s="15"/>
      <c r="EHU63" s="15"/>
      <c r="EHV63" s="15"/>
      <c r="EHW63" s="15"/>
      <c r="EHX63" s="15"/>
      <c r="EHY63" s="15"/>
      <c r="EHZ63" s="15"/>
      <c r="EIA63" s="15"/>
      <c r="EIB63" s="15"/>
      <c r="EIC63" s="15"/>
      <c r="EID63" s="15"/>
      <c r="EIE63" s="15"/>
      <c r="EIF63" s="15"/>
      <c r="EIG63" s="15"/>
      <c r="EIH63" s="15"/>
      <c r="EII63" s="15"/>
      <c r="EIJ63" s="15"/>
      <c r="EIK63" s="15"/>
      <c r="EIL63" s="15"/>
      <c r="EIM63" s="15"/>
      <c r="EIN63" s="15"/>
      <c r="EIO63" s="15"/>
      <c r="EIP63" s="15"/>
      <c r="EIQ63" s="15"/>
      <c r="EIR63" s="15"/>
      <c r="EIS63" s="15"/>
      <c r="EIT63" s="15"/>
      <c r="EIU63" s="15"/>
      <c r="EIV63" s="15"/>
      <c r="EIW63" s="15"/>
      <c r="EIX63" s="15"/>
      <c r="EIY63" s="15"/>
      <c r="EIZ63" s="15"/>
      <c r="EJA63" s="15"/>
      <c r="EJB63" s="15"/>
      <c r="EJC63" s="15"/>
      <c r="EJD63" s="15"/>
      <c r="EJE63" s="15"/>
      <c r="EJF63" s="15"/>
      <c r="EJG63" s="15"/>
      <c r="EJH63" s="15"/>
      <c r="EJI63" s="15"/>
      <c r="EJJ63" s="15"/>
      <c r="EJK63" s="15"/>
      <c r="EJL63" s="15"/>
      <c r="EJM63" s="15"/>
      <c r="EJN63" s="15"/>
      <c r="EJO63" s="15"/>
      <c r="EJP63" s="15"/>
      <c r="EJQ63" s="15"/>
      <c r="EJR63" s="15"/>
      <c r="EJS63" s="15"/>
      <c r="EJT63" s="15"/>
      <c r="EJU63" s="15"/>
      <c r="EJV63" s="15"/>
      <c r="EJW63" s="15"/>
      <c r="EJX63" s="15"/>
      <c r="EJY63" s="15"/>
      <c r="EJZ63" s="15"/>
      <c r="EKA63" s="15"/>
      <c r="EKB63" s="15"/>
      <c r="EKC63" s="15"/>
      <c r="EKD63" s="15"/>
      <c r="EKE63" s="15"/>
      <c r="EKF63" s="15"/>
      <c r="EKG63" s="15"/>
      <c r="EKH63" s="15"/>
      <c r="EKI63" s="15"/>
      <c r="EKJ63" s="15"/>
      <c r="EKK63" s="15"/>
      <c r="EKL63" s="15"/>
      <c r="EKM63" s="15"/>
      <c r="EKN63" s="15"/>
      <c r="EKO63" s="15"/>
      <c r="EKP63" s="15"/>
      <c r="EKQ63" s="15"/>
      <c r="EKR63" s="15"/>
      <c r="EKS63" s="15"/>
      <c r="EKT63" s="15"/>
      <c r="EKU63" s="15"/>
      <c r="EKV63" s="15"/>
      <c r="EKW63" s="15"/>
      <c r="EKX63" s="15"/>
      <c r="EKY63" s="15"/>
      <c r="EKZ63" s="15"/>
      <c r="ELA63" s="15"/>
      <c r="ELB63" s="15"/>
      <c r="ELC63" s="15"/>
      <c r="ELD63" s="15"/>
      <c r="ELE63" s="15"/>
      <c r="ELF63" s="15"/>
      <c r="ELG63" s="15"/>
      <c r="ELH63" s="15"/>
      <c r="ELI63" s="15"/>
      <c r="ELJ63" s="15"/>
      <c r="ELK63" s="15"/>
      <c r="ELL63" s="15"/>
      <c r="ELM63" s="15"/>
      <c r="ELN63" s="15"/>
      <c r="ELO63" s="15"/>
      <c r="ELP63" s="15"/>
      <c r="ELQ63" s="15"/>
      <c r="ELR63" s="15"/>
      <c r="ELS63" s="15"/>
      <c r="ELT63" s="15"/>
      <c r="ELU63" s="15"/>
      <c r="ELV63" s="15"/>
      <c r="ELW63" s="15"/>
      <c r="ELX63" s="15"/>
      <c r="ELY63" s="15"/>
      <c r="ELZ63" s="15"/>
      <c r="EMA63" s="15"/>
      <c r="EMB63" s="15"/>
      <c r="EMC63" s="15"/>
      <c r="EMD63" s="15"/>
      <c r="EME63" s="15"/>
      <c r="EMF63" s="15"/>
      <c r="EMG63" s="15"/>
      <c r="EMH63" s="15"/>
      <c r="EMI63" s="15"/>
      <c r="EMJ63" s="15"/>
      <c r="EMK63" s="15"/>
      <c r="EML63" s="15"/>
      <c r="EMM63" s="15"/>
      <c r="EMN63" s="15"/>
      <c r="EMO63" s="15"/>
      <c r="EMP63" s="15"/>
      <c r="EMQ63" s="15"/>
      <c r="EMR63" s="15"/>
      <c r="EMS63" s="15"/>
      <c r="EMT63" s="15"/>
      <c r="EMU63" s="15"/>
      <c r="EMV63" s="15"/>
      <c r="EMW63" s="15"/>
      <c r="EMX63" s="15"/>
      <c r="EMY63" s="15"/>
      <c r="EMZ63" s="15"/>
      <c r="ENA63" s="15"/>
      <c r="ENB63" s="15"/>
      <c r="ENC63" s="15"/>
      <c r="END63" s="15"/>
      <c r="ENE63" s="15"/>
      <c r="ENF63" s="15"/>
      <c r="ENG63" s="15"/>
      <c r="ENH63" s="15"/>
      <c r="ENI63" s="15"/>
      <c r="ENJ63" s="15"/>
      <c r="ENK63" s="15"/>
      <c r="ENL63" s="15"/>
      <c r="ENM63" s="15"/>
      <c r="ENN63" s="15"/>
      <c r="ENO63" s="15"/>
      <c r="ENP63" s="15"/>
      <c r="ENQ63" s="15"/>
      <c r="ENR63" s="15"/>
      <c r="ENS63" s="15"/>
      <c r="ENT63" s="15"/>
      <c r="ENU63" s="15"/>
      <c r="ENV63" s="15"/>
      <c r="ENW63" s="15"/>
      <c r="ENX63" s="15"/>
      <c r="ENY63" s="15"/>
      <c r="ENZ63" s="15"/>
      <c r="EOA63" s="15"/>
      <c r="EOB63" s="15"/>
      <c r="EOC63" s="15"/>
      <c r="EOD63" s="15"/>
      <c r="EOE63" s="15"/>
      <c r="EOF63" s="15"/>
      <c r="EOG63" s="15"/>
      <c r="EOH63" s="15"/>
      <c r="EOI63" s="15"/>
      <c r="EOJ63" s="15"/>
      <c r="EOK63" s="15"/>
      <c r="EOL63" s="15"/>
      <c r="EOM63" s="15"/>
      <c r="EON63" s="15"/>
      <c r="EOO63" s="15"/>
      <c r="EOP63" s="15"/>
      <c r="EOQ63" s="15"/>
      <c r="EOR63" s="15"/>
      <c r="EOS63" s="15"/>
      <c r="EOT63" s="15"/>
      <c r="EOU63" s="15"/>
      <c r="EOV63" s="15"/>
      <c r="EOW63" s="15"/>
      <c r="EOX63" s="15"/>
      <c r="EOY63" s="15"/>
      <c r="EOZ63" s="15"/>
      <c r="EPA63" s="15"/>
      <c r="EPB63" s="15"/>
      <c r="EPC63" s="15"/>
      <c r="EPD63" s="15"/>
      <c r="EPE63" s="15"/>
      <c r="EPF63" s="15"/>
      <c r="EPG63" s="15"/>
      <c r="EPH63" s="15"/>
      <c r="EPI63" s="15"/>
      <c r="EPJ63" s="15"/>
      <c r="EPK63" s="15"/>
      <c r="EPL63" s="15"/>
      <c r="EPM63" s="15"/>
      <c r="EPN63" s="15"/>
      <c r="EPO63" s="15"/>
      <c r="EPP63" s="15"/>
      <c r="EPQ63" s="15"/>
      <c r="EPR63" s="15"/>
      <c r="EPS63" s="15"/>
      <c r="EPT63" s="15"/>
      <c r="EPU63" s="15"/>
      <c r="EPV63" s="15"/>
      <c r="EPW63" s="15"/>
      <c r="EPX63" s="15"/>
      <c r="EPY63" s="15"/>
      <c r="EPZ63" s="15"/>
      <c r="EQA63" s="15"/>
      <c r="EQB63" s="15"/>
      <c r="EQC63" s="15"/>
      <c r="EQD63" s="15"/>
      <c r="EQE63" s="15"/>
      <c r="EQF63" s="15"/>
      <c r="EQG63" s="15"/>
      <c r="EQH63" s="15"/>
      <c r="EQI63" s="15"/>
      <c r="EQJ63" s="15"/>
      <c r="EQK63" s="15"/>
      <c r="EQL63" s="15"/>
      <c r="EQM63" s="15"/>
      <c r="EQN63" s="15"/>
      <c r="EQO63" s="15"/>
      <c r="EQP63" s="15"/>
      <c r="EQQ63" s="15"/>
      <c r="EQR63" s="15"/>
      <c r="EQS63" s="15"/>
      <c r="EQT63" s="15"/>
      <c r="EQU63" s="15"/>
      <c r="EQV63" s="15"/>
      <c r="EQW63" s="15"/>
      <c r="EQX63" s="15"/>
      <c r="EQY63" s="15"/>
      <c r="EQZ63" s="15"/>
      <c r="ERA63" s="15"/>
      <c r="ERB63" s="15"/>
      <c r="ERC63" s="15"/>
      <c r="ERD63" s="15"/>
      <c r="ERE63" s="15"/>
      <c r="ERF63" s="15"/>
      <c r="ERG63" s="15"/>
      <c r="ERH63" s="15"/>
      <c r="ERI63" s="15"/>
      <c r="ERJ63" s="15"/>
      <c r="ERK63" s="15"/>
      <c r="ERL63" s="15"/>
      <c r="ERM63" s="15"/>
      <c r="ERN63" s="15"/>
      <c r="ERO63" s="15"/>
      <c r="ERP63" s="15"/>
      <c r="ERQ63" s="15"/>
      <c r="ERR63" s="15"/>
      <c r="ERS63" s="15"/>
      <c r="ERT63" s="15"/>
      <c r="ERU63" s="15"/>
      <c r="ERV63" s="15"/>
      <c r="ERW63" s="15"/>
      <c r="ERX63" s="15"/>
      <c r="ERY63" s="15"/>
      <c r="ERZ63" s="15"/>
      <c r="ESA63" s="15"/>
      <c r="ESB63" s="15"/>
      <c r="ESC63" s="15"/>
      <c r="ESD63" s="15"/>
      <c r="ESE63" s="15"/>
      <c r="ESF63" s="15"/>
      <c r="ESG63" s="15"/>
      <c r="ESH63" s="15"/>
      <c r="ESI63" s="15"/>
      <c r="ESJ63" s="15"/>
      <c r="ESK63" s="15"/>
      <c r="ESL63" s="15"/>
      <c r="ESM63" s="15"/>
      <c r="ESN63" s="15"/>
      <c r="ESO63" s="15"/>
      <c r="ESP63" s="15"/>
      <c r="ESQ63" s="15"/>
      <c r="ESR63" s="15"/>
      <c r="ESS63" s="15"/>
      <c r="EST63" s="15"/>
      <c r="ESU63" s="15"/>
      <c r="ESV63" s="15"/>
      <c r="ESW63" s="15"/>
      <c r="ESX63" s="15"/>
      <c r="ESY63" s="15"/>
      <c r="ESZ63" s="15"/>
      <c r="ETA63" s="15"/>
      <c r="ETB63" s="15"/>
      <c r="ETC63" s="15"/>
      <c r="ETD63" s="15"/>
      <c r="ETE63" s="15"/>
      <c r="ETF63" s="15"/>
      <c r="ETG63" s="15"/>
      <c r="ETH63" s="15"/>
      <c r="ETI63" s="15"/>
      <c r="ETJ63" s="15"/>
      <c r="ETK63" s="15"/>
      <c r="ETL63" s="15"/>
      <c r="ETM63" s="15"/>
      <c r="ETN63" s="15"/>
      <c r="ETO63" s="15"/>
      <c r="ETP63" s="15"/>
      <c r="ETQ63" s="15"/>
      <c r="ETR63" s="15"/>
      <c r="ETS63" s="15"/>
      <c r="ETT63" s="15"/>
      <c r="ETU63" s="15"/>
      <c r="ETV63" s="15"/>
      <c r="ETW63" s="15"/>
      <c r="ETX63" s="15"/>
      <c r="ETY63" s="15"/>
      <c r="ETZ63" s="15"/>
      <c r="EUA63" s="15"/>
      <c r="EUB63" s="15"/>
      <c r="EUC63" s="15"/>
      <c r="EUD63" s="15"/>
      <c r="EUE63" s="15"/>
      <c r="EUF63" s="15"/>
      <c r="EUG63" s="15"/>
      <c r="EUH63" s="15"/>
      <c r="EUI63" s="15"/>
      <c r="EUJ63" s="15"/>
      <c r="EUK63" s="15"/>
      <c r="EUL63" s="15"/>
      <c r="EUM63" s="15"/>
      <c r="EUN63" s="15"/>
      <c r="EUO63" s="15"/>
      <c r="EUP63" s="15"/>
      <c r="EUQ63" s="15"/>
      <c r="EUR63" s="15"/>
      <c r="EUS63" s="15"/>
      <c r="EUT63" s="15"/>
      <c r="EUU63" s="15"/>
      <c r="EUV63" s="15"/>
      <c r="EUW63" s="15"/>
      <c r="EUX63" s="15"/>
      <c r="EUY63" s="15"/>
      <c r="EUZ63" s="15"/>
      <c r="EVA63" s="15"/>
      <c r="EVB63" s="15"/>
      <c r="EVC63" s="15"/>
      <c r="EVD63" s="15"/>
      <c r="EVE63" s="15"/>
      <c r="EVF63" s="15"/>
      <c r="EVG63" s="15"/>
      <c r="EVH63" s="15"/>
      <c r="EVI63" s="15"/>
      <c r="EVJ63" s="15"/>
      <c r="EVK63" s="15"/>
      <c r="EVL63" s="15"/>
      <c r="EVM63" s="15"/>
      <c r="EVN63" s="15"/>
      <c r="EVO63" s="15"/>
      <c r="EVP63" s="15"/>
      <c r="EVQ63" s="15"/>
      <c r="EVR63" s="15"/>
      <c r="EVS63" s="15"/>
      <c r="EVT63" s="15"/>
      <c r="EVU63" s="15"/>
      <c r="EVV63" s="15"/>
      <c r="EVW63" s="15"/>
      <c r="EVX63" s="15"/>
      <c r="EVY63" s="15"/>
      <c r="EVZ63" s="15"/>
      <c r="EWA63" s="15"/>
      <c r="EWB63" s="15"/>
      <c r="EWC63" s="15"/>
      <c r="EWD63" s="15"/>
      <c r="EWE63" s="15"/>
      <c r="EWF63" s="15"/>
      <c r="EWG63" s="15"/>
      <c r="EWH63" s="15"/>
      <c r="EWI63" s="15"/>
      <c r="EWJ63" s="15"/>
      <c r="EWK63" s="15"/>
      <c r="EWL63" s="15"/>
      <c r="EWM63" s="15"/>
      <c r="EWN63" s="15"/>
      <c r="EWO63" s="15"/>
      <c r="EWP63" s="15"/>
      <c r="EWQ63" s="15"/>
      <c r="EWR63" s="15"/>
      <c r="EWS63" s="15"/>
      <c r="EWT63" s="15"/>
      <c r="EWU63" s="15"/>
      <c r="EWV63" s="15"/>
      <c r="EWW63" s="15"/>
      <c r="EWX63" s="15"/>
      <c r="EWY63" s="15"/>
      <c r="EWZ63" s="15"/>
      <c r="EXA63" s="15"/>
      <c r="EXB63" s="15"/>
      <c r="EXC63" s="15"/>
      <c r="EXD63" s="15"/>
      <c r="EXE63" s="15"/>
      <c r="EXF63" s="15"/>
      <c r="EXG63" s="15"/>
      <c r="EXH63" s="15"/>
      <c r="EXI63" s="15"/>
      <c r="EXJ63" s="15"/>
      <c r="EXK63" s="15"/>
      <c r="EXL63" s="15"/>
      <c r="EXM63" s="15"/>
      <c r="EXN63" s="15"/>
      <c r="EXO63" s="15"/>
      <c r="EXP63" s="15"/>
      <c r="EXQ63" s="15"/>
      <c r="EXR63" s="15"/>
      <c r="EXS63" s="15"/>
      <c r="EXT63" s="15"/>
      <c r="EXU63" s="15"/>
      <c r="EXV63" s="15"/>
      <c r="EXW63" s="15"/>
      <c r="EXX63" s="15"/>
      <c r="EXY63" s="15"/>
      <c r="EXZ63" s="15"/>
      <c r="EYA63" s="15"/>
      <c r="EYB63" s="15"/>
      <c r="EYC63" s="15"/>
      <c r="EYD63" s="15"/>
      <c r="EYE63" s="15"/>
      <c r="EYF63" s="15"/>
      <c r="EYG63" s="15"/>
      <c r="EYH63" s="15"/>
      <c r="EYI63" s="15"/>
      <c r="EYJ63" s="15"/>
      <c r="EYK63" s="15"/>
      <c r="EYL63" s="15"/>
      <c r="EYM63" s="15"/>
      <c r="EYN63" s="15"/>
      <c r="EYO63" s="15"/>
      <c r="EYP63" s="15"/>
      <c r="EYQ63" s="15"/>
      <c r="EYR63" s="15"/>
      <c r="EYS63" s="15"/>
      <c r="EYT63" s="15"/>
      <c r="EYU63" s="15"/>
      <c r="EYV63" s="15"/>
      <c r="EYW63" s="15"/>
      <c r="EYX63" s="15"/>
      <c r="EYY63" s="15"/>
      <c r="EYZ63" s="15"/>
      <c r="EZA63" s="15"/>
      <c r="EZB63" s="15"/>
      <c r="EZC63" s="15"/>
      <c r="EZD63" s="15"/>
      <c r="EZE63" s="15"/>
      <c r="EZF63" s="15"/>
      <c r="EZG63" s="15"/>
      <c r="EZH63" s="15"/>
      <c r="EZI63" s="15"/>
      <c r="EZJ63" s="15"/>
      <c r="EZK63" s="15"/>
      <c r="EZL63" s="15"/>
      <c r="EZM63" s="15"/>
      <c r="EZN63" s="15"/>
      <c r="EZO63" s="15"/>
      <c r="EZP63" s="15"/>
      <c r="EZQ63" s="15"/>
      <c r="EZR63" s="15"/>
      <c r="EZS63" s="15"/>
      <c r="EZT63" s="15"/>
      <c r="EZU63" s="15"/>
      <c r="EZV63" s="15"/>
      <c r="EZW63" s="15"/>
      <c r="EZX63" s="15"/>
      <c r="EZY63" s="15"/>
      <c r="EZZ63" s="15"/>
      <c r="FAA63" s="15"/>
      <c r="FAB63" s="15"/>
      <c r="FAC63" s="15"/>
      <c r="FAD63" s="15"/>
      <c r="FAE63" s="15"/>
      <c r="FAF63" s="15"/>
      <c r="FAG63" s="15"/>
      <c r="FAH63" s="15"/>
      <c r="FAI63" s="15"/>
      <c r="FAJ63" s="15"/>
      <c r="FAK63" s="15"/>
      <c r="FAL63" s="15"/>
      <c r="FAM63" s="15"/>
      <c r="FAN63" s="15"/>
      <c r="FAO63" s="15"/>
      <c r="FAP63" s="15"/>
      <c r="FAQ63" s="15"/>
      <c r="FAR63" s="15"/>
      <c r="FAS63" s="15"/>
      <c r="FAT63" s="15"/>
      <c r="FAU63" s="15"/>
      <c r="FAV63" s="15"/>
      <c r="FAW63" s="15"/>
      <c r="FAX63" s="15"/>
      <c r="FAY63" s="15"/>
      <c r="FAZ63" s="15"/>
      <c r="FBA63" s="15"/>
      <c r="FBB63" s="15"/>
      <c r="FBC63" s="15"/>
      <c r="FBD63" s="15"/>
      <c r="FBE63" s="15"/>
      <c r="FBF63" s="15"/>
      <c r="FBG63" s="15"/>
      <c r="FBH63" s="15"/>
      <c r="FBI63" s="15"/>
      <c r="FBJ63" s="15"/>
      <c r="FBK63" s="15"/>
      <c r="FBL63" s="15"/>
      <c r="FBM63" s="15"/>
      <c r="FBN63" s="15"/>
      <c r="FBO63" s="15"/>
      <c r="FBP63" s="15"/>
      <c r="FBQ63" s="15"/>
      <c r="FBR63" s="15"/>
      <c r="FBS63" s="15"/>
      <c r="FBT63" s="15"/>
      <c r="FBU63" s="15"/>
      <c r="FBV63" s="15"/>
      <c r="FBW63" s="15"/>
      <c r="FBX63" s="15"/>
      <c r="FBY63" s="15"/>
      <c r="FBZ63" s="15"/>
      <c r="FCA63" s="15"/>
      <c r="FCB63" s="15"/>
      <c r="FCC63" s="15"/>
      <c r="FCD63" s="15"/>
      <c r="FCE63" s="15"/>
      <c r="FCF63" s="15"/>
      <c r="FCG63" s="15"/>
      <c r="FCH63" s="15"/>
      <c r="FCI63" s="15"/>
      <c r="FCJ63" s="15"/>
      <c r="FCK63" s="15"/>
      <c r="FCL63" s="15"/>
      <c r="FCM63" s="15"/>
      <c r="FCN63" s="15"/>
      <c r="FCO63" s="15"/>
      <c r="FCP63" s="15"/>
      <c r="FCQ63" s="15"/>
      <c r="FCR63" s="15"/>
      <c r="FCS63" s="15"/>
      <c r="FCT63" s="15"/>
      <c r="FCU63" s="15"/>
      <c r="FCV63" s="15"/>
      <c r="FCW63" s="15"/>
      <c r="FCX63" s="15"/>
      <c r="FCY63" s="15"/>
      <c r="FCZ63" s="15"/>
      <c r="FDA63" s="15"/>
      <c r="FDB63" s="15"/>
      <c r="FDC63" s="15"/>
      <c r="FDD63" s="15"/>
      <c r="FDE63" s="15"/>
      <c r="FDF63" s="15"/>
      <c r="FDG63" s="15"/>
      <c r="FDH63" s="15"/>
      <c r="FDI63" s="15"/>
      <c r="FDJ63" s="15"/>
      <c r="FDK63" s="15"/>
      <c r="FDL63" s="15"/>
      <c r="FDM63" s="15"/>
      <c r="FDN63" s="15"/>
      <c r="FDO63" s="15"/>
      <c r="FDP63" s="15"/>
      <c r="FDQ63" s="15"/>
      <c r="FDR63" s="15"/>
      <c r="FDS63" s="15"/>
      <c r="FDT63" s="15"/>
      <c r="FDU63" s="15"/>
      <c r="FDV63" s="15"/>
      <c r="FDW63" s="15"/>
      <c r="FDX63" s="15"/>
      <c r="FDY63" s="15"/>
      <c r="FDZ63" s="15"/>
      <c r="FEA63" s="15"/>
      <c r="FEB63" s="15"/>
      <c r="FEC63" s="15"/>
      <c r="FED63" s="15"/>
      <c r="FEE63" s="15"/>
      <c r="FEF63" s="15"/>
      <c r="FEG63" s="15"/>
      <c r="FEH63" s="15"/>
      <c r="FEI63" s="15"/>
      <c r="FEJ63" s="15"/>
      <c r="FEK63" s="15"/>
      <c r="FEL63" s="15"/>
      <c r="FEM63" s="15"/>
      <c r="FEN63" s="15"/>
      <c r="FEO63" s="15"/>
      <c r="FEP63" s="15"/>
      <c r="FEQ63" s="15"/>
      <c r="FER63" s="15"/>
      <c r="FES63" s="15"/>
      <c r="FET63" s="15"/>
      <c r="FEU63" s="15"/>
      <c r="FEV63" s="15"/>
      <c r="FEW63" s="15"/>
      <c r="FEX63" s="15"/>
      <c r="FEY63" s="15"/>
      <c r="FEZ63" s="15"/>
      <c r="FFA63" s="15"/>
      <c r="FFB63" s="15"/>
      <c r="FFC63" s="15"/>
      <c r="FFD63" s="15"/>
      <c r="FFE63" s="15"/>
      <c r="FFF63" s="15"/>
      <c r="FFG63" s="15"/>
      <c r="FFH63" s="15"/>
      <c r="FFI63" s="15"/>
      <c r="FFJ63" s="15"/>
      <c r="FFK63" s="15"/>
      <c r="FFL63" s="15"/>
      <c r="FFM63" s="15"/>
      <c r="FFN63" s="15"/>
      <c r="FFO63" s="15"/>
      <c r="FFP63" s="15"/>
      <c r="FFQ63" s="15"/>
      <c r="FFR63" s="15"/>
      <c r="FFS63" s="15"/>
      <c r="FFT63" s="15"/>
      <c r="FFU63" s="15"/>
      <c r="FFV63" s="15"/>
      <c r="FFW63" s="15"/>
      <c r="FFX63" s="15"/>
      <c r="FFY63" s="15"/>
      <c r="FFZ63" s="15"/>
      <c r="FGA63" s="15"/>
      <c r="FGB63" s="15"/>
      <c r="FGC63" s="15"/>
      <c r="FGD63" s="15"/>
      <c r="FGE63" s="15"/>
      <c r="FGF63" s="15"/>
      <c r="FGG63" s="15"/>
      <c r="FGH63" s="15"/>
      <c r="FGI63" s="15"/>
      <c r="FGJ63" s="15"/>
      <c r="FGK63" s="15"/>
      <c r="FGL63" s="15"/>
      <c r="FGM63" s="15"/>
      <c r="FGN63" s="15"/>
      <c r="FGO63" s="15"/>
      <c r="FGP63" s="15"/>
      <c r="FGQ63" s="15"/>
      <c r="FGR63" s="15"/>
      <c r="FGS63" s="15"/>
      <c r="FGT63" s="15"/>
      <c r="FGU63" s="15"/>
      <c r="FGV63" s="15"/>
      <c r="FGW63" s="15"/>
      <c r="FGX63" s="15"/>
      <c r="FGY63" s="15"/>
      <c r="FGZ63" s="15"/>
      <c r="FHA63" s="15"/>
      <c r="FHB63" s="15"/>
      <c r="FHC63" s="15"/>
      <c r="FHD63" s="15"/>
      <c r="FHE63" s="15"/>
      <c r="FHF63" s="15"/>
      <c r="FHG63" s="15"/>
      <c r="FHH63" s="15"/>
      <c r="FHI63" s="15"/>
      <c r="FHJ63" s="15"/>
      <c r="FHK63" s="15"/>
      <c r="FHL63" s="15"/>
      <c r="FHM63" s="15"/>
      <c r="FHN63" s="15"/>
      <c r="FHO63" s="15"/>
      <c r="FHP63" s="15"/>
      <c r="FHQ63" s="15"/>
      <c r="FHR63" s="15"/>
      <c r="FHS63" s="15"/>
      <c r="FHT63" s="15"/>
      <c r="FHU63" s="15"/>
      <c r="FHV63" s="15"/>
      <c r="FHW63" s="15"/>
      <c r="FHX63" s="15"/>
      <c r="FHY63" s="15"/>
      <c r="FHZ63" s="15"/>
      <c r="FIA63" s="15"/>
      <c r="FIB63" s="15"/>
      <c r="FIC63" s="15"/>
      <c r="FID63" s="15"/>
      <c r="FIE63" s="15"/>
      <c r="FIF63" s="15"/>
      <c r="FIG63" s="15"/>
      <c r="FIH63" s="15"/>
      <c r="FII63" s="15"/>
      <c r="FIJ63" s="15"/>
      <c r="FIK63" s="15"/>
      <c r="FIL63" s="15"/>
      <c r="FIM63" s="15"/>
      <c r="FIN63" s="15"/>
      <c r="FIO63" s="15"/>
      <c r="FIP63" s="15"/>
      <c r="FIQ63" s="15"/>
      <c r="FIR63" s="15"/>
      <c r="FIS63" s="15"/>
      <c r="FIT63" s="15"/>
      <c r="FIU63" s="15"/>
      <c r="FIV63" s="15"/>
      <c r="FIW63" s="15"/>
      <c r="FIX63" s="15"/>
      <c r="FIY63" s="15"/>
      <c r="FIZ63" s="15"/>
      <c r="FJA63" s="15"/>
      <c r="FJB63" s="15"/>
      <c r="FJC63" s="15"/>
      <c r="FJD63" s="15"/>
      <c r="FJE63" s="15"/>
      <c r="FJF63" s="15"/>
      <c r="FJG63" s="15"/>
      <c r="FJH63" s="15"/>
      <c r="FJI63" s="15"/>
      <c r="FJJ63" s="15"/>
      <c r="FJK63" s="15"/>
      <c r="FJL63" s="15"/>
      <c r="FJM63" s="15"/>
      <c r="FJN63" s="15"/>
      <c r="FJO63" s="15"/>
      <c r="FJP63" s="15"/>
      <c r="FJQ63" s="15"/>
      <c r="FJR63" s="15"/>
      <c r="FJS63" s="15"/>
      <c r="FJT63" s="15"/>
      <c r="FJU63" s="15"/>
      <c r="FJV63" s="15"/>
      <c r="FJW63" s="15"/>
      <c r="FJX63" s="15"/>
      <c r="FJY63" s="15"/>
      <c r="FJZ63" s="15"/>
      <c r="FKA63" s="15"/>
      <c r="FKB63" s="15"/>
      <c r="FKC63" s="15"/>
      <c r="FKD63" s="15"/>
      <c r="FKE63" s="15"/>
      <c r="FKF63" s="15"/>
      <c r="FKG63" s="15"/>
      <c r="FKH63" s="15"/>
      <c r="FKI63" s="15"/>
      <c r="FKJ63" s="15"/>
      <c r="FKK63" s="15"/>
      <c r="FKL63" s="15"/>
      <c r="FKM63" s="15"/>
      <c r="FKN63" s="15"/>
      <c r="FKO63" s="15"/>
      <c r="FKP63" s="15"/>
      <c r="FKQ63" s="15"/>
      <c r="FKR63" s="15"/>
      <c r="FKS63" s="15"/>
      <c r="FKT63" s="15"/>
      <c r="FKU63" s="15"/>
      <c r="FKV63" s="15"/>
      <c r="FKW63" s="15"/>
      <c r="FKX63" s="15"/>
      <c r="FKY63" s="15"/>
      <c r="FKZ63" s="15"/>
      <c r="FLA63" s="15"/>
      <c r="FLB63" s="15"/>
      <c r="FLC63" s="15"/>
      <c r="FLD63" s="15"/>
      <c r="FLE63" s="15"/>
      <c r="FLF63" s="15"/>
      <c r="FLG63" s="15"/>
      <c r="FLH63" s="15"/>
      <c r="FLI63" s="15"/>
      <c r="FLJ63" s="15"/>
      <c r="FLK63" s="15"/>
      <c r="FLL63" s="15"/>
      <c r="FLM63" s="15"/>
      <c r="FLN63" s="15"/>
      <c r="FLO63" s="15"/>
      <c r="FLP63" s="15"/>
      <c r="FLQ63" s="15"/>
      <c r="FLR63" s="15"/>
      <c r="FLS63" s="15"/>
      <c r="FLT63" s="15"/>
      <c r="FLU63" s="15"/>
      <c r="FLV63" s="15"/>
      <c r="FLW63" s="15"/>
      <c r="FLX63" s="15"/>
      <c r="FLY63" s="15"/>
      <c r="FLZ63" s="15"/>
      <c r="FMA63" s="15"/>
      <c r="FMB63" s="15"/>
      <c r="FMC63" s="15"/>
      <c r="FMD63" s="15"/>
      <c r="FME63" s="15"/>
      <c r="FMF63" s="15"/>
      <c r="FMG63" s="15"/>
      <c r="FMH63" s="15"/>
      <c r="FMI63" s="15"/>
      <c r="FMJ63" s="15"/>
      <c r="FMK63" s="15"/>
      <c r="FML63" s="15"/>
      <c r="FMM63" s="15"/>
      <c r="FMN63" s="15"/>
      <c r="FMO63" s="15"/>
      <c r="FMP63" s="15"/>
      <c r="FMQ63" s="15"/>
      <c r="FMR63" s="15"/>
      <c r="FMS63" s="15"/>
      <c r="FMT63" s="15"/>
      <c r="FMU63" s="15"/>
      <c r="FMV63" s="15"/>
      <c r="FMW63" s="15"/>
      <c r="FMX63" s="15"/>
      <c r="FMY63" s="15"/>
      <c r="FMZ63" s="15"/>
      <c r="FNA63" s="15"/>
      <c r="FNB63" s="15"/>
      <c r="FNC63" s="15"/>
      <c r="FND63" s="15"/>
      <c r="FNE63" s="15"/>
      <c r="FNF63" s="15"/>
      <c r="FNG63" s="15"/>
      <c r="FNH63" s="15"/>
      <c r="FNI63" s="15"/>
      <c r="FNJ63" s="15"/>
      <c r="FNK63" s="15"/>
      <c r="FNL63" s="15"/>
      <c r="FNM63" s="15"/>
      <c r="FNN63" s="15"/>
      <c r="FNO63" s="15"/>
      <c r="FNP63" s="15"/>
      <c r="FNQ63" s="15"/>
      <c r="FNR63" s="15"/>
      <c r="FNS63" s="15"/>
      <c r="FNT63" s="15"/>
      <c r="FNU63" s="15"/>
      <c r="FNV63" s="15"/>
      <c r="FNW63" s="15"/>
      <c r="FNX63" s="15"/>
      <c r="FNY63" s="15"/>
      <c r="FNZ63" s="15"/>
      <c r="FOA63" s="15"/>
      <c r="FOB63" s="15"/>
      <c r="FOC63" s="15"/>
      <c r="FOD63" s="15"/>
      <c r="FOE63" s="15"/>
      <c r="FOF63" s="15"/>
      <c r="FOG63" s="15"/>
      <c r="FOH63" s="15"/>
      <c r="FOI63" s="15"/>
      <c r="FOJ63" s="15"/>
      <c r="FOK63" s="15"/>
      <c r="FOL63" s="15"/>
      <c r="FOM63" s="15"/>
      <c r="FON63" s="15"/>
      <c r="FOO63" s="15"/>
      <c r="FOP63" s="15"/>
      <c r="FOQ63" s="15"/>
      <c r="FOR63" s="15"/>
      <c r="FOS63" s="15"/>
      <c r="FOT63" s="15"/>
      <c r="FOU63" s="15"/>
      <c r="FOV63" s="15"/>
      <c r="FOW63" s="15"/>
      <c r="FOX63" s="15"/>
      <c r="FOY63" s="15"/>
      <c r="FOZ63" s="15"/>
      <c r="FPA63" s="15"/>
      <c r="FPB63" s="15"/>
      <c r="FPC63" s="15"/>
      <c r="FPD63" s="15"/>
      <c r="FPE63" s="15"/>
      <c r="FPF63" s="15"/>
      <c r="FPG63" s="15"/>
      <c r="FPH63" s="15"/>
      <c r="FPI63" s="15"/>
      <c r="FPJ63" s="15"/>
      <c r="FPK63" s="15"/>
      <c r="FPL63" s="15"/>
      <c r="FPM63" s="15"/>
      <c r="FPN63" s="15"/>
      <c r="FPO63" s="15"/>
      <c r="FPP63" s="15"/>
      <c r="FPQ63" s="15"/>
      <c r="FPR63" s="15"/>
      <c r="FPS63" s="15"/>
      <c r="FPT63" s="15"/>
      <c r="FPU63" s="15"/>
      <c r="FPV63" s="15"/>
      <c r="FPW63" s="15"/>
      <c r="FPX63" s="15"/>
      <c r="FPY63" s="15"/>
      <c r="FPZ63" s="15"/>
      <c r="FQA63" s="15"/>
      <c r="FQB63" s="15"/>
      <c r="FQC63" s="15"/>
      <c r="FQD63" s="15"/>
      <c r="FQE63" s="15"/>
      <c r="FQF63" s="15"/>
      <c r="FQG63" s="15"/>
      <c r="FQH63" s="15"/>
      <c r="FQI63" s="15"/>
      <c r="FQJ63" s="15"/>
      <c r="FQK63" s="15"/>
      <c r="FQL63" s="15"/>
      <c r="FQM63" s="15"/>
      <c r="FQN63" s="15"/>
      <c r="FQO63" s="15"/>
      <c r="FQP63" s="15"/>
      <c r="FQQ63" s="15"/>
      <c r="FQR63" s="15"/>
      <c r="FQS63" s="15"/>
      <c r="FQT63" s="15"/>
      <c r="FQU63" s="15"/>
      <c r="FQV63" s="15"/>
      <c r="FQW63" s="15"/>
      <c r="FQX63" s="15"/>
      <c r="FQY63" s="15"/>
      <c r="FQZ63" s="15"/>
      <c r="FRA63" s="15"/>
      <c r="FRB63" s="15"/>
      <c r="FRC63" s="15"/>
      <c r="FRD63" s="15"/>
      <c r="FRE63" s="15"/>
      <c r="FRF63" s="15"/>
      <c r="FRG63" s="15"/>
      <c r="FRH63" s="15"/>
      <c r="FRI63" s="15"/>
      <c r="FRJ63" s="15"/>
      <c r="FRK63" s="15"/>
      <c r="FRL63" s="15"/>
      <c r="FRM63" s="15"/>
      <c r="FRN63" s="15"/>
      <c r="FRO63" s="15"/>
      <c r="FRP63" s="15"/>
      <c r="FRQ63" s="15"/>
      <c r="FRR63" s="15"/>
      <c r="FRS63" s="15"/>
      <c r="FRT63" s="15"/>
      <c r="FRU63" s="15"/>
      <c r="FRV63" s="15"/>
      <c r="FRW63" s="15"/>
      <c r="FRX63" s="15"/>
      <c r="FRY63" s="15"/>
      <c r="FRZ63" s="15"/>
      <c r="FSA63" s="15"/>
      <c r="FSB63" s="15"/>
      <c r="FSC63" s="15"/>
      <c r="FSD63" s="15"/>
      <c r="FSE63" s="15"/>
      <c r="FSF63" s="15"/>
      <c r="FSG63" s="15"/>
      <c r="FSH63" s="15"/>
      <c r="FSI63" s="15"/>
      <c r="FSJ63" s="15"/>
      <c r="FSK63" s="15"/>
      <c r="FSL63" s="15"/>
      <c r="FSM63" s="15"/>
      <c r="FSN63" s="15"/>
      <c r="FSO63" s="15"/>
      <c r="FSP63" s="15"/>
      <c r="FSQ63" s="15"/>
      <c r="FSR63" s="15"/>
      <c r="FSS63" s="15"/>
      <c r="FST63" s="15"/>
      <c r="FSU63" s="15"/>
      <c r="FSV63" s="15"/>
      <c r="FSW63" s="15"/>
      <c r="FSX63" s="15"/>
      <c r="FSY63" s="15"/>
      <c r="FSZ63" s="15"/>
      <c r="FTA63" s="15"/>
      <c r="FTB63" s="15"/>
      <c r="FTC63" s="15"/>
      <c r="FTD63" s="15"/>
      <c r="FTE63" s="15"/>
      <c r="FTF63" s="15"/>
      <c r="FTG63" s="15"/>
      <c r="FTH63" s="15"/>
      <c r="FTI63" s="15"/>
      <c r="FTJ63" s="15"/>
      <c r="FTK63" s="15"/>
      <c r="FTL63" s="15"/>
      <c r="FTM63" s="15"/>
      <c r="FTN63" s="15"/>
      <c r="FTO63" s="15"/>
      <c r="FTP63" s="15"/>
      <c r="FTQ63" s="15"/>
      <c r="FTR63" s="15"/>
      <c r="FTS63" s="15"/>
      <c r="FTT63" s="15"/>
      <c r="FTU63" s="15"/>
      <c r="FTV63" s="15"/>
      <c r="FTW63" s="15"/>
      <c r="FTX63" s="15"/>
      <c r="FTY63" s="15"/>
      <c r="FTZ63" s="15"/>
      <c r="FUA63" s="15"/>
      <c r="FUB63" s="15"/>
      <c r="FUC63" s="15"/>
      <c r="FUD63" s="15"/>
      <c r="FUE63" s="15"/>
      <c r="FUF63" s="15"/>
      <c r="FUG63" s="15"/>
      <c r="FUH63" s="15"/>
      <c r="FUI63" s="15"/>
      <c r="FUJ63" s="15"/>
      <c r="FUK63" s="15"/>
      <c r="FUL63" s="15"/>
      <c r="FUM63" s="15"/>
      <c r="FUN63" s="15"/>
      <c r="FUO63" s="15"/>
      <c r="FUP63" s="15"/>
      <c r="FUQ63" s="15"/>
      <c r="FUR63" s="15"/>
      <c r="FUS63" s="15"/>
      <c r="FUT63" s="15"/>
      <c r="FUU63" s="15"/>
      <c r="FUV63" s="15"/>
      <c r="FUW63" s="15"/>
      <c r="FUX63" s="15"/>
      <c r="FUY63" s="15"/>
      <c r="FUZ63" s="15"/>
      <c r="FVA63" s="15"/>
      <c r="FVB63" s="15"/>
      <c r="FVC63" s="15"/>
      <c r="FVD63" s="15"/>
      <c r="FVE63" s="15"/>
      <c r="FVF63" s="15"/>
      <c r="FVG63" s="15"/>
      <c r="FVH63" s="15"/>
      <c r="FVI63" s="15"/>
      <c r="FVJ63" s="15"/>
      <c r="FVK63" s="15"/>
      <c r="FVL63" s="15"/>
      <c r="FVM63" s="15"/>
      <c r="FVN63" s="15"/>
      <c r="FVO63" s="15"/>
      <c r="FVP63" s="15"/>
      <c r="FVQ63" s="15"/>
      <c r="FVR63" s="15"/>
      <c r="FVS63" s="15"/>
      <c r="FVT63" s="15"/>
      <c r="FVU63" s="15"/>
      <c r="FVV63" s="15"/>
      <c r="FVW63" s="15"/>
      <c r="FVX63" s="15"/>
      <c r="FVY63" s="15"/>
      <c r="FVZ63" s="15"/>
      <c r="FWA63" s="15"/>
      <c r="FWB63" s="15"/>
      <c r="FWC63" s="15"/>
      <c r="FWD63" s="15"/>
      <c r="FWE63" s="15"/>
      <c r="FWF63" s="15"/>
      <c r="FWG63" s="15"/>
      <c r="FWH63" s="15"/>
      <c r="FWI63" s="15"/>
      <c r="FWJ63" s="15"/>
      <c r="FWK63" s="15"/>
      <c r="FWL63" s="15"/>
      <c r="FWM63" s="15"/>
      <c r="FWN63" s="15"/>
      <c r="FWO63" s="15"/>
      <c r="FWP63" s="15"/>
      <c r="FWQ63" s="15"/>
      <c r="FWR63" s="15"/>
      <c r="FWS63" s="15"/>
      <c r="FWT63" s="15"/>
      <c r="FWU63" s="15"/>
      <c r="FWV63" s="15"/>
      <c r="FWW63" s="15"/>
      <c r="FWX63" s="15"/>
      <c r="FWY63" s="15"/>
      <c r="FWZ63" s="15"/>
      <c r="FXA63" s="15"/>
      <c r="FXB63" s="15"/>
      <c r="FXC63" s="15"/>
      <c r="FXD63" s="15"/>
      <c r="FXE63" s="15"/>
      <c r="FXF63" s="15"/>
      <c r="FXG63" s="15"/>
      <c r="FXH63" s="15"/>
      <c r="FXI63" s="15"/>
      <c r="FXJ63" s="15"/>
      <c r="FXK63" s="15"/>
      <c r="FXL63" s="15"/>
      <c r="FXM63" s="15"/>
      <c r="FXN63" s="15"/>
      <c r="FXO63" s="15"/>
      <c r="FXP63" s="15"/>
      <c r="FXQ63" s="15"/>
      <c r="FXR63" s="15"/>
      <c r="FXS63" s="15"/>
      <c r="FXT63" s="15"/>
      <c r="FXU63" s="15"/>
      <c r="FXV63" s="15"/>
      <c r="FXW63" s="15"/>
      <c r="FXX63" s="15"/>
      <c r="FXY63" s="15"/>
      <c r="FXZ63" s="15"/>
      <c r="FYA63" s="15"/>
      <c r="FYB63" s="15"/>
      <c r="FYC63" s="15"/>
      <c r="FYD63" s="15"/>
      <c r="FYE63" s="15"/>
      <c r="FYF63" s="15"/>
      <c r="FYG63" s="15"/>
      <c r="FYH63" s="15"/>
      <c r="FYI63" s="15"/>
      <c r="FYJ63" s="15"/>
      <c r="FYK63" s="15"/>
      <c r="FYL63" s="15"/>
      <c r="FYM63" s="15"/>
      <c r="FYN63" s="15"/>
      <c r="FYO63" s="15"/>
      <c r="FYP63" s="15"/>
      <c r="FYQ63" s="15"/>
      <c r="FYR63" s="15"/>
      <c r="FYS63" s="15"/>
      <c r="FYT63" s="15"/>
      <c r="FYU63" s="15"/>
      <c r="FYV63" s="15"/>
      <c r="FYW63" s="15"/>
      <c r="FYX63" s="15"/>
      <c r="FYY63" s="15"/>
      <c r="FYZ63" s="15"/>
      <c r="FZA63" s="15"/>
      <c r="FZB63" s="15"/>
      <c r="FZC63" s="15"/>
      <c r="FZD63" s="15"/>
      <c r="FZE63" s="15"/>
      <c r="FZF63" s="15"/>
      <c r="FZG63" s="15"/>
      <c r="FZH63" s="15"/>
      <c r="FZI63" s="15"/>
      <c r="FZJ63" s="15"/>
      <c r="FZK63" s="15"/>
      <c r="FZL63" s="15"/>
      <c r="FZM63" s="15"/>
      <c r="FZN63" s="15"/>
      <c r="FZO63" s="15"/>
      <c r="FZP63" s="15"/>
      <c r="FZQ63" s="15"/>
      <c r="FZR63" s="15"/>
      <c r="FZS63" s="15"/>
      <c r="FZT63" s="15"/>
      <c r="FZU63" s="15"/>
      <c r="FZV63" s="15"/>
      <c r="FZW63" s="15"/>
      <c r="FZX63" s="15"/>
      <c r="FZY63" s="15"/>
      <c r="FZZ63" s="15"/>
      <c r="GAA63" s="15"/>
      <c r="GAB63" s="15"/>
      <c r="GAC63" s="15"/>
      <c r="GAD63" s="15"/>
      <c r="GAE63" s="15"/>
      <c r="GAF63" s="15"/>
      <c r="GAG63" s="15"/>
      <c r="GAH63" s="15"/>
      <c r="GAI63" s="15"/>
      <c r="GAJ63" s="15"/>
      <c r="GAK63" s="15"/>
      <c r="GAL63" s="15"/>
      <c r="GAM63" s="15"/>
      <c r="GAN63" s="15"/>
      <c r="GAO63" s="15"/>
      <c r="GAP63" s="15"/>
      <c r="GAQ63" s="15"/>
      <c r="GAR63" s="15"/>
      <c r="GAS63" s="15"/>
      <c r="GAT63" s="15"/>
      <c r="GAU63" s="15"/>
      <c r="GAV63" s="15"/>
      <c r="GAW63" s="15"/>
      <c r="GAX63" s="15"/>
      <c r="GAY63" s="15"/>
      <c r="GAZ63" s="15"/>
      <c r="GBA63" s="15"/>
      <c r="GBB63" s="15"/>
      <c r="GBC63" s="15"/>
      <c r="GBD63" s="15"/>
      <c r="GBE63" s="15"/>
      <c r="GBF63" s="15"/>
      <c r="GBG63" s="15"/>
      <c r="GBH63" s="15"/>
      <c r="GBI63" s="15"/>
      <c r="GBJ63" s="15"/>
      <c r="GBK63" s="15"/>
      <c r="GBL63" s="15"/>
      <c r="GBM63" s="15"/>
      <c r="GBN63" s="15"/>
      <c r="GBO63" s="15"/>
      <c r="GBP63" s="15"/>
      <c r="GBQ63" s="15"/>
      <c r="GBR63" s="15"/>
      <c r="GBS63" s="15"/>
      <c r="GBT63" s="15"/>
      <c r="GBU63" s="15"/>
      <c r="GBV63" s="15"/>
      <c r="GBW63" s="15"/>
      <c r="GBX63" s="15"/>
      <c r="GBY63" s="15"/>
      <c r="GBZ63" s="15"/>
      <c r="GCA63" s="15"/>
      <c r="GCB63" s="15"/>
      <c r="GCC63" s="15"/>
      <c r="GCD63" s="15"/>
      <c r="GCE63" s="15"/>
      <c r="GCF63" s="15"/>
      <c r="GCG63" s="15"/>
      <c r="GCH63" s="15"/>
      <c r="GCI63" s="15"/>
      <c r="GCJ63" s="15"/>
      <c r="GCK63" s="15"/>
      <c r="GCL63" s="15"/>
      <c r="GCM63" s="15"/>
      <c r="GCN63" s="15"/>
      <c r="GCO63" s="15"/>
      <c r="GCP63" s="15"/>
      <c r="GCQ63" s="15"/>
      <c r="GCR63" s="15"/>
      <c r="GCS63" s="15"/>
      <c r="GCT63" s="15"/>
      <c r="GCU63" s="15"/>
      <c r="GCV63" s="15"/>
      <c r="GCW63" s="15"/>
      <c r="GCX63" s="15"/>
      <c r="GCY63" s="15"/>
      <c r="GCZ63" s="15"/>
      <c r="GDA63" s="15"/>
      <c r="GDB63" s="15"/>
      <c r="GDC63" s="15"/>
      <c r="GDD63" s="15"/>
      <c r="GDE63" s="15"/>
      <c r="GDF63" s="15"/>
      <c r="GDG63" s="15"/>
      <c r="GDH63" s="15"/>
      <c r="GDI63" s="15"/>
      <c r="GDJ63" s="15"/>
      <c r="GDK63" s="15"/>
      <c r="GDL63" s="15"/>
      <c r="GDM63" s="15"/>
      <c r="GDN63" s="15"/>
      <c r="GDO63" s="15"/>
      <c r="GDP63" s="15"/>
      <c r="GDQ63" s="15"/>
      <c r="GDR63" s="15"/>
      <c r="GDS63" s="15"/>
      <c r="GDT63" s="15"/>
      <c r="GDU63" s="15"/>
      <c r="GDV63" s="15"/>
      <c r="GDW63" s="15"/>
      <c r="GDX63" s="15"/>
      <c r="GDY63" s="15"/>
      <c r="GDZ63" s="15"/>
      <c r="GEA63" s="15"/>
      <c r="GEB63" s="15"/>
      <c r="GEC63" s="15"/>
      <c r="GED63" s="15"/>
      <c r="GEE63" s="15"/>
      <c r="GEF63" s="15"/>
      <c r="GEG63" s="15"/>
      <c r="GEH63" s="15"/>
      <c r="GEI63" s="15"/>
      <c r="GEJ63" s="15"/>
      <c r="GEK63" s="15"/>
      <c r="GEL63" s="15"/>
      <c r="GEM63" s="15"/>
      <c r="GEN63" s="15"/>
      <c r="GEO63" s="15"/>
      <c r="GEP63" s="15"/>
      <c r="GEQ63" s="15"/>
      <c r="GER63" s="15"/>
      <c r="GES63" s="15"/>
      <c r="GET63" s="15"/>
      <c r="GEU63" s="15"/>
      <c r="GEV63" s="15"/>
      <c r="GEW63" s="15"/>
      <c r="GEX63" s="15"/>
      <c r="GEY63" s="15"/>
      <c r="GEZ63" s="15"/>
      <c r="GFA63" s="15"/>
      <c r="GFB63" s="15"/>
      <c r="GFC63" s="15"/>
      <c r="GFD63" s="15"/>
      <c r="GFE63" s="15"/>
      <c r="GFF63" s="15"/>
      <c r="GFG63" s="15"/>
      <c r="GFH63" s="15"/>
      <c r="GFI63" s="15"/>
      <c r="GFJ63" s="15"/>
      <c r="GFK63" s="15"/>
      <c r="GFL63" s="15"/>
      <c r="GFM63" s="15"/>
      <c r="GFN63" s="15"/>
      <c r="GFO63" s="15"/>
      <c r="GFP63" s="15"/>
      <c r="GFQ63" s="15"/>
      <c r="GFR63" s="15"/>
      <c r="GFS63" s="15"/>
      <c r="GFT63" s="15"/>
      <c r="GFU63" s="15"/>
      <c r="GFV63" s="15"/>
      <c r="GFW63" s="15"/>
      <c r="GFX63" s="15"/>
      <c r="GFY63" s="15"/>
      <c r="GFZ63" s="15"/>
      <c r="GGA63" s="15"/>
      <c r="GGB63" s="15"/>
      <c r="GGC63" s="15"/>
      <c r="GGD63" s="15"/>
      <c r="GGE63" s="15"/>
      <c r="GGF63" s="15"/>
      <c r="GGG63" s="15"/>
      <c r="GGH63" s="15"/>
      <c r="GGI63" s="15"/>
      <c r="GGJ63" s="15"/>
      <c r="GGK63" s="15"/>
      <c r="GGL63" s="15"/>
      <c r="GGM63" s="15"/>
      <c r="GGN63" s="15"/>
      <c r="GGO63" s="15"/>
      <c r="GGP63" s="15"/>
      <c r="GGQ63" s="15"/>
      <c r="GGR63" s="15"/>
      <c r="GGS63" s="15"/>
      <c r="GGT63" s="15"/>
      <c r="GGU63" s="15"/>
      <c r="GGV63" s="15"/>
      <c r="GGW63" s="15"/>
      <c r="GGX63" s="15"/>
      <c r="GGY63" s="15"/>
      <c r="GGZ63" s="15"/>
      <c r="GHA63" s="15"/>
      <c r="GHB63" s="15"/>
      <c r="GHC63" s="15"/>
      <c r="GHD63" s="15"/>
      <c r="GHE63" s="15"/>
      <c r="GHF63" s="15"/>
      <c r="GHG63" s="15"/>
      <c r="GHH63" s="15"/>
      <c r="GHI63" s="15"/>
      <c r="GHJ63" s="15"/>
      <c r="GHK63" s="15"/>
      <c r="GHL63" s="15"/>
      <c r="GHM63" s="15"/>
      <c r="GHN63" s="15"/>
      <c r="GHO63" s="15"/>
      <c r="GHP63" s="15"/>
      <c r="GHQ63" s="15"/>
      <c r="GHR63" s="15"/>
      <c r="GHS63" s="15"/>
      <c r="GHT63" s="15"/>
      <c r="GHU63" s="15"/>
      <c r="GHV63" s="15"/>
      <c r="GHW63" s="15"/>
      <c r="GHX63" s="15"/>
      <c r="GHY63" s="15"/>
      <c r="GHZ63" s="15"/>
      <c r="GIA63" s="15"/>
      <c r="GIB63" s="15"/>
      <c r="GIC63" s="15"/>
      <c r="GID63" s="15"/>
      <c r="GIE63" s="15"/>
      <c r="GIF63" s="15"/>
      <c r="GIG63" s="15"/>
      <c r="GIH63" s="15"/>
      <c r="GII63" s="15"/>
      <c r="GIJ63" s="15"/>
      <c r="GIK63" s="15"/>
      <c r="GIL63" s="15"/>
      <c r="GIM63" s="15"/>
      <c r="GIN63" s="15"/>
      <c r="GIO63" s="15"/>
      <c r="GIP63" s="15"/>
      <c r="GIQ63" s="15"/>
      <c r="GIR63" s="15"/>
      <c r="GIS63" s="15"/>
      <c r="GIT63" s="15"/>
      <c r="GIU63" s="15"/>
      <c r="GIV63" s="15"/>
      <c r="GIW63" s="15"/>
      <c r="GIX63" s="15"/>
      <c r="GIY63" s="15"/>
      <c r="GIZ63" s="15"/>
      <c r="GJA63" s="15"/>
      <c r="GJB63" s="15"/>
      <c r="GJC63" s="15"/>
      <c r="GJD63" s="15"/>
      <c r="GJE63" s="15"/>
      <c r="GJF63" s="15"/>
      <c r="GJG63" s="15"/>
      <c r="GJH63" s="15"/>
      <c r="GJI63" s="15"/>
      <c r="GJJ63" s="15"/>
      <c r="GJK63" s="15"/>
      <c r="GJL63" s="15"/>
      <c r="GJM63" s="15"/>
      <c r="GJN63" s="15"/>
      <c r="GJO63" s="15"/>
      <c r="GJP63" s="15"/>
      <c r="GJQ63" s="15"/>
      <c r="GJR63" s="15"/>
      <c r="GJS63" s="15"/>
      <c r="GJT63" s="15"/>
      <c r="GJU63" s="15"/>
      <c r="GJV63" s="15"/>
      <c r="GJW63" s="15"/>
      <c r="GJX63" s="15"/>
      <c r="GJY63" s="15"/>
      <c r="GJZ63" s="15"/>
      <c r="GKA63" s="15"/>
      <c r="GKB63" s="15"/>
      <c r="GKC63" s="15"/>
      <c r="GKD63" s="15"/>
      <c r="GKE63" s="15"/>
      <c r="GKF63" s="15"/>
      <c r="GKG63" s="15"/>
      <c r="GKH63" s="15"/>
      <c r="GKI63" s="15"/>
      <c r="GKJ63" s="15"/>
      <c r="GKK63" s="15"/>
      <c r="GKL63" s="15"/>
      <c r="GKM63" s="15"/>
      <c r="GKN63" s="15"/>
      <c r="GKO63" s="15"/>
      <c r="GKP63" s="15"/>
      <c r="GKQ63" s="15"/>
      <c r="GKR63" s="15"/>
      <c r="GKS63" s="15"/>
      <c r="GKT63" s="15"/>
      <c r="GKU63" s="15"/>
      <c r="GKV63" s="15"/>
      <c r="GKW63" s="15"/>
      <c r="GKX63" s="15"/>
      <c r="GKY63" s="15"/>
      <c r="GKZ63" s="15"/>
      <c r="GLA63" s="15"/>
      <c r="GLB63" s="15"/>
      <c r="GLC63" s="15"/>
      <c r="GLD63" s="15"/>
      <c r="GLE63" s="15"/>
      <c r="GLF63" s="15"/>
      <c r="GLG63" s="15"/>
      <c r="GLH63" s="15"/>
      <c r="GLI63" s="15"/>
      <c r="GLJ63" s="15"/>
      <c r="GLK63" s="15"/>
      <c r="GLL63" s="15"/>
      <c r="GLM63" s="15"/>
      <c r="GLN63" s="15"/>
      <c r="GLO63" s="15"/>
      <c r="GLP63" s="15"/>
      <c r="GLQ63" s="15"/>
      <c r="GLR63" s="15"/>
      <c r="GLS63" s="15"/>
      <c r="GLT63" s="15"/>
      <c r="GLU63" s="15"/>
      <c r="GLV63" s="15"/>
      <c r="GLW63" s="15"/>
      <c r="GLX63" s="15"/>
      <c r="GLY63" s="15"/>
      <c r="GLZ63" s="15"/>
      <c r="GMA63" s="15"/>
      <c r="GMB63" s="15"/>
      <c r="GMC63" s="15"/>
      <c r="GMD63" s="15"/>
      <c r="GME63" s="15"/>
      <c r="GMF63" s="15"/>
      <c r="GMG63" s="15"/>
      <c r="GMH63" s="15"/>
      <c r="GMI63" s="15"/>
      <c r="GMJ63" s="15"/>
      <c r="GMK63" s="15"/>
      <c r="GML63" s="15"/>
      <c r="GMM63" s="15"/>
      <c r="GMN63" s="15"/>
      <c r="GMO63" s="15"/>
      <c r="GMP63" s="15"/>
      <c r="GMQ63" s="15"/>
      <c r="GMR63" s="15"/>
      <c r="GMS63" s="15"/>
      <c r="GMT63" s="15"/>
      <c r="GMU63" s="15"/>
      <c r="GMV63" s="15"/>
      <c r="GMW63" s="15"/>
      <c r="GMX63" s="15"/>
      <c r="GMY63" s="15"/>
      <c r="GMZ63" s="15"/>
      <c r="GNA63" s="15"/>
      <c r="GNB63" s="15"/>
      <c r="GNC63" s="15"/>
      <c r="GND63" s="15"/>
      <c r="GNE63" s="15"/>
      <c r="GNF63" s="15"/>
      <c r="GNG63" s="15"/>
      <c r="GNH63" s="15"/>
      <c r="GNI63" s="15"/>
      <c r="GNJ63" s="15"/>
      <c r="GNK63" s="15"/>
      <c r="GNL63" s="15"/>
      <c r="GNM63" s="15"/>
      <c r="GNN63" s="15"/>
      <c r="GNO63" s="15"/>
      <c r="GNP63" s="15"/>
      <c r="GNQ63" s="15"/>
      <c r="GNR63" s="15"/>
      <c r="GNS63" s="15"/>
      <c r="GNT63" s="15"/>
      <c r="GNU63" s="15"/>
      <c r="GNV63" s="15"/>
      <c r="GNW63" s="15"/>
      <c r="GNX63" s="15"/>
      <c r="GNY63" s="15"/>
      <c r="GNZ63" s="15"/>
      <c r="GOA63" s="15"/>
      <c r="GOB63" s="15"/>
      <c r="GOC63" s="15"/>
      <c r="GOD63" s="15"/>
      <c r="GOE63" s="15"/>
      <c r="GOF63" s="15"/>
      <c r="GOG63" s="15"/>
      <c r="GOH63" s="15"/>
      <c r="GOI63" s="15"/>
      <c r="GOJ63" s="15"/>
      <c r="GOK63" s="15"/>
      <c r="GOL63" s="15"/>
      <c r="GOM63" s="15"/>
      <c r="GON63" s="15"/>
      <c r="GOO63" s="15"/>
      <c r="GOP63" s="15"/>
      <c r="GOQ63" s="15"/>
      <c r="GOR63" s="15"/>
      <c r="GOS63" s="15"/>
      <c r="GOT63" s="15"/>
      <c r="GOU63" s="15"/>
      <c r="GOV63" s="15"/>
      <c r="GOW63" s="15"/>
      <c r="GOX63" s="15"/>
      <c r="GOY63" s="15"/>
      <c r="GOZ63" s="15"/>
      <c r="GPA63" s="15"/>
      <c r="GPB63" s="15"/>
      <c r="GPC63" s="15"/>
      <c r="GPD63" s="15"/>
      <c r="GPE63" s="15"/>
      <c r="GPF63" s="15"/>
      <c r="GPG63" s="15"/>
      <c r="GPH63" s="15"/>
      <c r="GPI63" s="15"/>
      <c r="GPJ63" s="15"/>
      <c r="GPK63" s="15"/>
      <c r="GPL63" s="15"/>
      <c r="GPM63" s="15"/>
      <c r="GPN63" s="15"/>
      <c r="GPO63" s="15"/>
      <c r="GPP63" s="15"/>
      <c r="GPQ63" s="15"/>
      <c r="GPR63" s="15"/>
      <c r="GPS63" s="15"/>
      <c r="GPT63" s="15"/>
      <c r="GPU63" s="15"/>
      <c r="GPV63" s="15"/>
      <c r="GPW63" s="15"/>
      <c r="GPX63" s="15"/>
      <c r="GPY63" s="15"/>
      <c r="GPZ63" s="15"/>
      <c r="GQA63" s="15"/>
      <c r="GQB63" s="15"/>
      <c r="GQC63" s="15"/>
      <c r="GQD63" s="15"/>
      <c r="GQE63" s="15"/>
      <c r="GQF63" s="15"/>
      <c r="GQG63" s="15"/>
      <c r="GQH63" s="15"/>
      <c r="GQI63" s="15"/>
      <c r="GQJ63" s="15"/>
      <c r="GQK63" s="15"/>
      <c r="GQL63" s="15"/>
      <c r="GQM63" s="15"/>
      <c r="GQN63" s="15"/>
      <c r="GQO63" s="15"/>
      <c r="GQP63" s="15"/>
      <c r="GQQ63" s="15"/>
      <c r="GQR63" s="15"/>
      <c r="GQS63" s="15"/>
      <c r="GQT63" s="15"/>
      <c r="GQU63" s="15"/>
      <c r="GQV63" s="15"/>
      <c r="GQW63" s="15"/>
      <c r="GQX63" s="15"/>
      <c r="GQY63" s="15"/>
      <c r="GQZ63" s="15"/>
      <c r="GRA63" s="15"/>
      <c r="GRB63" s="15"/>
      <c r="GRC63" s="15"/>
      <c r="GRD63" s="15"/>
      <c r="GRE63" s="15"/>
      <c r="GRF63" s="15"/>
      <c r="GRG63" s="15"/>
      <c r="GRH63" s="15"/>
      <c r="GRI63" s="15"/>
      <c r="GRJ63" s="15"/>
      <c r="GRK63" s="15"/>
      <c r="GRL63" s="15"/>
      <c r="GRM63" s="15"/>
      <c r="GRN63" s="15"/>
      <c r="GRO63" s="15"/>
      <c r="GRP63" s="15"/>
      <c r="GRQ63" s="15"/>
      <c r="GRR63" s="15"/>
      <c r="GRS63" s="15"/>
      <c r="GRT63" s="15"/>
      <c r="GRU63" s="15"/>
      <c r="GRV63" s="15"/>
      <c r="GRW63" s="15"/>
      <c r="GRX63" s="15"/>
      <c r="GRY63" s="15"/>
      <c r="GRZ63" s="15"/>
      <c r="GSA63" s="15"/>
      <c r="GSB63" s="15"/>
      <c r="GSC63" s="15"/>
      <c r="GSD63" s="15"/>
      <c r="GSE63" s="15"/>
      <c r="GSF63" s="15"/>
      <c r="GSG63" s="15"/>
      <c r="GSH63" s="15"/>
      <c r="GSI63" s="15"/>
      <c r="GSJ63" s="15"/>
      <c r="GSK63" s="15"/>
      <c r="GSL63" s="15"/>
      <c r="GSM63" s="15"/>
      <c r="GSN63" s="15"/>
      <c r="GSO63" s="15"/>
      <c r="GSP63" s="15"/>
      <c r="GSQ63" s="15"/>
      <c r="GSR63" s="15"/>
      <c r="GSS63" s="15"/>
      <c r="GST63" s="15"/>
      <c r="GSU63" s="15"/>
      <c r="GSV63" s="15"/>
      <c r="GSW63" s="15"/>
      <c r="GSX63" s="15"/>
      <c r="GSY63" s="15"/>
      <c r="GSZ63" s="15"/>
      <c r="GTA63" s="15"/>
      <c r="GTB63" s="15"/>
      <c r="GTC63" s="15"/>
      <c r="GTD63" s="15"/>
      <c r="GTE63" s="15"/>
      <c r="GTF63" s="15"/>
      <c r="GTG63" s="15"/>
      <c r="GTH63" s="15"/>
      <c r="GTI63" s="15"/>
      <c r="GTJ63" s="15"/>
      <c r="GTK63" s="15"/>
      <c r="GTL63" s="15"/>
      <c r="GTM63" s="15"/>
      <c r="GTN63" s="15"/>
      <c r="GTO63" s="15"/>
      <c r="GTP63" s="15"/>
      <c r="GTQ63" s="15"/>
      <c r="GTR63" s="15"/>
      <c r="GTS63" s="15"/>
      <c r="GTT63" s="15"/>
      <c r="GTU63" s="15"/>
      <c r="GTV63" s="15"/>
      <c r="GTW63" s="15"/>
      <c r="GTX63" s="15"/>
      <c r="GTY63" s="15"/>
      <c r="GTZ63" s="15"/>
      <c r="GUA63" s="15"/>
      <c r="GUB63" s="15"/>
      <c r="GUC63" s="15"/>
      <c r="GUD63" s="15"/>
      <c r="GUE63" s="15"/>
      <c r="GUF63" s="15"/>
      <c r="GUG63" s="15"/>
      <c r="GUH63" s="15"/>
      <c r="GUI63" s="15"/>
      <c r="GUJ63" s="15"/>
      <c r="GUK63" s="15"/>
      <c r="GUL63" s="15"/>
      <c r="GUM63" s="15"/>
      <c r="GUN63" s="15"/>
      <c r="GUO63" s="15"/>
      <c r="GUP63" s="15"/>
      <c r="GUQ63" s="15"/>
      <c r="GUR63" s="15"/>
      <c r="GUS63" s="15"/>
      <c r="GUT63" s="15"/>
      <c r="GUU63" s="15"/>
      <c r="GUV63" s="15"/>
      <c r="GUW63" s="15"/>
      <c r="GUX63" s="15"/>
      <c r="GUY63" s="15"/>
      <c r="GUZ63" s="15"/>
      <c r="GVA63" s="15"/>
      <c r="GVB63" s="15"/>
      <c r="GVC63" s="15"/>
      <c r="GVD63" s="15"/>
      <c r="GVE63" s="15"/>
      <c r="GVF63" s="15"/>
      <c r="GVG63" s="15"/>
      <c r="GVH63" s="15"/>
      <c r="GVI63" s="15"/>
      <c r="GVJ63" s="15"/>
      <c r="GVK63" s="15"/>
      <c r="GVL63" s="15"/>
      <c r="GVM63" s="15"/>
      <c r="GVN63" s="15"/>
      <c r="GVO63" s="15"/>
      <c r="GVP63" s="15"/>
      <c r="GVQ63" s="15"/>
      <c r="GVR63" s="15"/>
      <c r="GVS63" s="15"/>
      <c r="GVT63" s="15"/>
      <c r="GVU63" s="15"/>
      <c r="GVV63" s="15"/>
      <c r="GVW63" s="15"/>
      <c r="GVX63" s="15"/>
      <c r="GVY63" s="15"/>
      <c r="GVZ63" s="15"/>
      <c r="GWA63" s="15"/>
      <c r="GWB63" s="15"/>
      <c r="GWC63" s="15"/>
      <c r="GWD63" s="15"/>
      <c r="GWE63" s="15"/>
      <c r="GWF63" s="15"/>
      <c r="GWG63" s="15"/>
      <c r="GWH63" s="15"/>
      <c r="GWI63" s="15"/>
      <c r="GWJ63" s="15"/>
      <c r="GWK63" s="15"/>
      <c r="GWL63" s="15"/>
      <c r="GWM63" s="15"/>
      <c r="GWN63" s="15"/>
      <c r="GWO63" s="15"/>
      <c r="GWP63" s="15"/>
      <c r="GWQ63" s="15"/>
      <c r="GWR63" s="15"/>
      <c r="GWS63" s="15"/>
      <c r="GWT63" s="15"/>
      <c r="GWU63" s="15"/>
      <c r="GWV63" s="15"/>
      <c r="GWW63" s="15"/>
      <c r="GWX63" s="15"/>
      <c r="GWY63" s="15"/>
      <c r="GWZ63" s="15"/>
      <c r="GXA63" s="15"/>
      <c r="GXB63" s="15"/>
      <c r="GXC63" s="15"/>
      <c r="GXD63" s="15"/>
      <c r="GXE63" s="15"/>
      <c r="GXF63" s="15"/>
      <c r="GXG63" s="15"/>
      <c r="GXH63" s="15"/>
      <c r="GXI63" s="15"/>
      <c r="GXJ63" s="15"/>
      <c r="GXK63" s="15"/>
      <c r="GXL63" s="15"/>
      <c r="GXM63" s="15"/>
      <c r="GXN63" s="15"/>
      <c r="GXO63" s="15"/>
      <c r="GXP63" s="15"/>
      <c r="GXQ63" s="15"/>
      <c r="GXR63" s="15"/>
      <c r="GXS63" s="15"/>
      <c r="GXT63" s="15"/>
      <c r="GXU63" s="15"/>
      <c r="GXV63" s="15"/>
      <c r="GXW63" s="15"/>
      <c r="GXX63" s="15"/>
      <c r="GXY63" s="15"/>
      <c r="GXZ63" s="15"/>
      <c r="GYA63" s="15"/>
      <c r="GYB63" s="15"/>
      <c r="GYC63" s="15"/>
      <c r="GYD63" s="15"/>
      <c r="GYE63" s="15"/>
      <c r="GYF63" s="15"/>
      <c r="GYG63" s="15"/>
      <c r="GYH63" s="15"/>
      <c r="GYI63" s="15"/>
      <c r="GYJ63" s="15"/>
      <c r="GYK63" s="15"/>
      <c r="GYL63" s="15"/>
      <c r="GYM63" s="15"/>
      <c r="GYN63" s="15"/>
      <c r="GYO63" s="15"/>
      <c r="GYP63" s="15"/>
      <c r="GYQ63" s="15"/>
      <c r="GYR63" s="15"/>
      <c r="GYS63" s="15"/>
      <c r="GYT63" s="15"/>
      <c r="GYU63" s="15"/>
      <c r="GYV63" s="15"/>
      <c r="GYW63" s="15"/>
      <c r="GYX63" s="15"/>
      <c r="GYY63" s="15"/>
      <c r="GYZ63" s="15"/>
      <c r="GZA63" s="15"/>
      <c r="GZB63" s="15"/>
      <c r="GZC63" s="15"/>
      <c r="GZD63" s="15"/>
      <c r="GZE63" s="15"/>
      <c r="GZF63" s="15"/>
      <c r="GZG63" s="15"/>
      <c r="GZH63" s="15"/>
      <c r="GZI63" s="15"/>
      <c r="GZJ63" s="15"/>
      <c r="GZK63" s="15"/>
      <c r="GZL63" s="15"/>
      <c r="GZM63" s="15"/>
      <c r="GZN63" s="15"/>
      <c r="GZO63" s="15"/>
      <c r="GZP63" s="15"/>
      <c r="GZQ63" s="15"/>
      <c r="GZR63" s="15"/>
      <c r="GZS63" s="15"/>
      <c r="GZT63" s="15"/>
      <c r="GZU63" s="15"/>
      <c r="GZV63" s="15"/>
      <c r="GZW63" s="15"/>
      <c r="GZX63" s="15"/>
      <c r="GZY63" s="15"/>
      <c r="GZZ63" s="15"/>
      <c r="HAA63" s="15"/>
      <c r="HAB63" s="15"/>
      <c r="HAC63" s="15"/>
      <c r="HAD63" s="15"/>
      <c r="HAE63" s="15"/>
      <c r="HAF63" s="15"/>
      <c r="HAG63" s="15"/>
      <c r="HAH63" s="15"/>
      <c r="HAI63" s="15"/>
      <c r="HAJ63" s="15"/>
      <c r="HAK63" s="15"/>
      <c r="HAL63" s="15"/>
      <c r="HAM63" s="15"/>
      <c r="HAN63" s="15"/>
      <c r="HAO63" s="15"/>
      <c r="HAP63" s="15"/>
      <c r="HAQ63" s="15"/>
      <c r="HAR63" s="15"/>
      <c r="HAS63" s="15"/>
      <c r="HAT63" s="15"/>
      <c r="HAU63" s="15"/>
      <c r="HAV63" s="15"/>
      <c r="HAW63" s="15"/>
      <c r="HAX63" s="15"/>
      <c r="HAY63" s="15"/>
      <c r="HAZ63" s="15"/>
      <c r="HBA63" s="15"/>
      <c r="HBB63" s="15"/>
      <c r="HBC63" s="15"/>
      <c r="HBD63" s="15"/>
      <c r="HBE63" s="15"/>
      <c r="HBF63" s="15"/>
      <c r="HBG63" s="15"/>
      <c r="HBH63" s="15"/>
      <c r="HBI63" s="15"/>
      <c r="HBJ63" s="15"/>
      <c r="HBK63" s="15"/>
      <c r="HBL63" s="15"/>
      <c r="HBM63" s="15"/>
      <c r="HBN63" s="15"/>
      <c r="HBO63" s="15"/>
      <c r="HBP63" s="15"/>
      <c r="HBQ63" s="15"/>
      <c r="HBR63" s="15"/>
      <c r="HBS63" s="15"/>
      <c r="HBT63" s="15"/>
      <c r="HBU63" s="15"/>
      <c r="HBV63" s="15"/>
      <c r="HBW63" s="15"/>
      <c r="HBX63" s="15"/>
      <c r="HBY63" s="15"/>
      <c r="HBZ63" s="15"/>
      <c r="HCA63" s="15"/>
      <c r="HCB63" s="15"/>
      <c r="HCC63" s="15"/>
      <c r="HCD63" s="15"/>
      <c r="HCE63" s="15"/>
      <c r="HCF63" s="15"/>
      <c r="HCG63" s="15"/>
      <c r="HCH63" s="15"/>
      <c r="HCI63" s="15"/>
      <c r="HCJ63" s="15"/>
      <c r="HCK63" s="15"/>
      <c r="HCL63" s="15"/>
      <c r="HCM63" s="15"/>
      <c r="HCN63" s="15"/>
      <c r="HCO63" s="15"/>
      <c r="HCP63" s="15"/>
      <c r="HCQ63" s="15"/>
      <c r="HCR63" s="15"/>
      <c r="HCS63" s="15"/>
      <c r="HCT63" s="15"/>
      <c r="HCU63" s="15"/>
      <c r="HCV63" s="15"/>
      <c r="HCW63" s="15"/>
      <c r="HCX63" s="15"/>
      <c r="HCY63" s="15"/>
      <c r="HCZ63" s="15"/>
      <c r="HDA63" s="15"/>
      <c r="HDB63" s="15"/>
      <c r="HDC63" s="15"/>
      <c r="HDD63" s="15"/>
      <c r="HDE63" s="15"/>
      <c r="HDF63" s="15"/>
      <c r="HDG63" s="15"/>
      <c r="HDH63" s="15"/>
      <c r="HDI63" s="15"/>
      <c r="HDJ63" s="15"/>
      <c r="HDK63" s="15"/>
      <c r="HDL63" s="15"/>
      <c r="HDM63" s="15"/>
      <c r="HDN63" s="15"/>
      <c r="HDO63" s="15"/>
      <c r="HDP63" s="15"/>
      <c r="HDQ63" s="15"/>
      <c r="HDR63" s="15"/>
      <c r="HDS63" s="15"/>
      <c r="HDT63" s="15"/>
      <c r="HDU63" s="15"/>
      <c r="HDV63" s="15"/>
      <c r="HDW63" s="15"/>
      <c r="HDX63" s="15"/>
      <c r="HDY63" s="15"/>
      <c r="HDZ63" s="15"/>
      <c r="HEA63" s="15"/>
      <c r="HEB63" s="15"/>
      <c r="HEC63" s="15"/>
      <c r="HED63" s="15"/>
      <c r="HEE63" s="15"/>
      <c r="HEF63" s="15"/>
      <c r="HEG63" s="15"/>
      <c r="HEH63" s="15"/>
      <c r="HEI63" s="15"/>
      <c r="HEJ63" s="15"/>
      <c r="HEK63" s="15"/>
      <c r="HEL63" s="15"/>
      <c r="HEM63" s="15"/>
      <c r="HEN63" s="15"/>
      <c r="HEO63" s="15"/>
      <c r="HEP63" s="15"/>
      <c r="HEQ63" s="15"/>
      <c r="HER63" s="15"/>
      <c r="HES63" s="15"/>
      <c r="HET63" s="15"/>
      <c r="HEU63" s="15"/>
      <c r="HEV63" s="15"/>
      <c r="HEW63" s="15"/>
      <c r="HEX63" s="15"/>
      <c r="HEY63" s="15"/>
      <c r="HEZ63" s="15"/>
      <c r="HFA63" s="15"/>
      <c r="HFB63" s="15"/>
      <c r="HFC63" s="15"/>
      <c r="HFD63" s="15"/>
      <c r="HFE63" s="15"/>
      <c r="HFF63" s="15"/>
      <c r="HFG63" s="15"/>
      <c r="HFH63" s="15"/>
      <c r="HFI63" s="15"/>
      <c r="HFJ63" s="15"/>
      <c r="HFK63" s="15"/>
      <c r="HFL63" s="15"/>
      <c r="HFM63" s="15"/>
      <c r="HFN63" s="15"/>
      <c r="HFO63" s="15"/>
      <c r="HFP63" s="15"/>
      <c r="HFQ63" s="15"/>
      <c r="HFR63" s="15"/>
      <c r="HFS63" s="15"/>
      <c r="HFT63" s="15"/>
      <c r="HFU63" s="15"/>
      <c r="HFV63" s="15"/>
      <c r="HFW63" s="15"/>
      <c r="HFX63" s="15"/>
      <c r="HFY63" s="15"/>
      <c r="HFZ63" s="15"/>
      <c r="HGA63" s="15"/>
      <c r="HGB63" s="15"/>
      <c r="HGC63" s="15"/>
      <c r="HGD63" s="15"/>
      <c r="HGE63" s="15"/>
      <c r="HGF63" s="15"/>
      <c r="HGG63" s="15"/>
      <c r="HGH63" s="15"/>
      <c r="HGI63" s="15"/>
      <c r="HGJ63" s="15"/>
      <c r="HGK63" s="15"/>
      <c r="HGL63" s="15"/>
      <c r="HGM63" s="15"/>
      <c r="HGN63" s="15"/>
      <c r="HGO63" s="15"/>
      <c r="HGP63" s="15"/>
      <c r="HGQ63" s="15"/>
      <c r="HGR63" s="15"/>
      <c r="HGS63" s="15"/>
      <c r="HGT63" s="15"/>
      <c r="HGU63" s="15"/>
      <c r="HGV63" s="15"/>
      <c r="HGW63" s="15"/>
      <c r="HGX63" s="15"/>
      <c r="HGY63" s="15"/>
      <c r="HGZ63" s="15"/>
      <c r="HHA63" s="15"/>
      <c r="HHB63" s="15"/>
      <c r="HHC63" s="15"/>
      <c r="HHD63" s="15"/>
      <c r="HHE63" s="15"/>
      <c r="HHF63" s="15"/>
      <c r="HHG63" s="15"/>
      <c r="HHH63" s="15"/>
      <c r="HHI63" s="15"/>
      <c r="HHJ63" s="15"/>
      <c r="HHK63" s="15"/>
      <c r="HHL63" s="15"/>
      <c r="HHM63" s="15"/>
      <c r="HHN63" s="15"/>
      <c r="HHO63" s="15"/>
      <c r="HHP63" s="15"/>
      <c r="HHQ63" s="15"/>
      <c r="HHR63" s="15"/>
      <c r="HHS63" s="15"/>
      <c r="HHT63" s="15"/>
      <c r="HHU63" s="15"/>
      <c r="HHV63" s="15"/>
      <c r="HHW63" s="15"/>
      <c r="HHX63" s="15"/>
      <c r="HHY63" s="15"/>
      <c r="HHZ63" s="15"/>
      <c r="HIA63" s="15"/>
      <c r="HIB63" s="15"/>
      <c r="HIC63" s="15"/>
      <c r="HID63" s="15"/>
      <c r="HIE63" s="15"/>
      <c r="HIF63" s="15"/>
      <c r="HIG63" s="15"/>
      <c r="HIH63" s="15"/>
      <c r="HII63" s="15"/>
      <c r="HIJ63" s="15"/>
      <c r="HIK63" s="15"/>
      <c r="HIL63" s="15"/>
      <c r="HIM63" s="15"/>
      <c r="HIN63" s="15"/>
      <c r="HIO63" s="15"/>
      <c r="HIP63" s="15"/>
      <c r="HIQ63" s="15"/>
      <c r="HIR63" s="15"/>
      <c r="HIS63" s="15"/>
      <c r="HIT63" s="15"/>
      <c r="HIU63" s="15"/>
      <c r="HIV63" s="15"/>
      <c r="HIW63" s="15"/>
      <c r="HIX63" s="15"/>
      <c r="HIY63" s="15"/>
      <c r="HIZ63" s="15"/>
      <c r="HJA63" s="15"/>
      <c r="HJB63" s="15"/>
      <c r="HJC63" s="15"/>
      <c r="HJD63" s="15"/>
      <c r="HJE63" s="15"/>
      <c r="HJF63" s="15"/>
      <c r="HJG63" s="15"/>
      <c r="HJH63" s="15"/>
      <c r="HJI63" s="15"/>
      <c r="HJJ63" s="15"/>
      <c r="HJK63" s="15"/>
      <c r="HJL63" s="15"/>
      <c r="HJM63" s="15"/>
      <c r="HJN63" s="15"/>
      <c r="HJO63" s="15"/>
      <c r="HJP63" s="15"/>
      <c r="HJQ63" s="15"/>
      <c r="HJR63" s="15"/>
      <c r="HJS63" s="15"/>
      <c r="HJT63" s="15"/>
      <c r="HJU63" s="15"/>
      <c r="HJV63" s="15"/>
      <c r="HJW63" s="15"/>
      <c r="HJX63" s="15"/>
      <c r="HJY63" s="15"/>
      <c r="HJZ63" s="15"/>
      <c r="HKA63" s="15"/>
      <c r="HKB63" s="15"/>
      <c r="HKC63" s="15"/>
      <c r="HKD63" s="15"/>
      <c r="HKE63" s="15"/>
      <c r="HKF63" s="15"/>
      <c r="HKG63" s="15"/>
      <c r="HKH63" s="15"/>
      <c r="HKI63" s="15"/>
      <c r="HKJ63" s="15"/>
      <c r="HKK63" s="15"/>
      <c r="HKL63" s="15"/>
      <c r="HKM63" s="15"/>
      <c r="HKN63" s="15"/>
      <c r="HKO63" s="15"/>
      <c r="HKP63" s="15"/>
      <c r="HKQ63" s="15"/>
      <c r="HKR63" s="15"/>
      <c r="HKS63" s="15"/>
      <c r="HKT63" s="15"/>
      <c r="HKU63" s="15"/>
      <c r="HKV63" s="15"/>
      <c r="HKW63" s="15"/>
      <c r="HKX63" s="15"/>
      <c r="HKY63" s="15"/>
      <c r="HKZ63" s="15"/>
      <c r="HLA63" s="15"/>
      <c r="HLB63" s="15"/>
      <c r="HLC63" s="15"/>
      <c r="HLD63" s="15"/>
      <c r="HLE63" s="15"/>
      <c r="HLF63" s="15"/>
      <c r="HLG63" s="15"/>
      <c r="HLH63" s="15"/>
      <c r="HLI63" s="15"/>
      <c r="HLJ63" s="15"/>
      <c r="HLK63" s="15"/>
      <c r="HLL63" s="15"/>
      <c r="HLM63" s="15"/>
      <c r="HLN63" s="15"/>
      <c r="HLO63" s="15"/>
      <c r="HLP63" s="15"/>
      <c r="HLQ63" s="15"/>
      <c r="HLR63" s="15"/>
      <c r="HLS63" s="15"/>
      <c r="HLT63" s="15"/>
      <c r="HLU63" s="15"/>
      <c r="HLV63" s="15"/>
      <c r="HLW63" s="15"/>
      <c r="HLX63" s="15"/>
      <c r="HLY63" s="15"/>
      <c r="HLZ63" s="15"/>
      <c r="HMA63" s="15"/>
      <c r="HMB63" s="15"/>
      <c r="HMC63" s="15"/>
      <c r="HMD63" s="15"/>
      <c r="HME63" s="15"/>
      <c r="HMF63" s="15"/>
      <c r="HMG63" s="15"/>
      <c r="HMH63" s="15"/>
      <c r="HMI63" s="15"/>
      <c r="HMJ63" s="15"/>
      <c r="HMK63" s="15"/>
      <c r="HML63" s="15"/>
      <c r="HMM63" s="15"/>
      <c r="HMN63" s="15"/>
      <c r="HMO63" s="15"/>
      <c r="HMP63" s="15"/>
      <c r="HMQ63" s="15"/>
      <c r="HMR63" s="15"/>
      <c r="HMS63" s="15"/>
      <c r="HMT63" s="15"/>
      <c r="HMU63" s="15"/>
      <c r="HMV63" s="15"/>
      <c r="HMW63" s="15"/>
      <c r="HMX63" s="15"/>
      <c r="HMY63" s="15"/>
      <c r="HMZ63" s="15"/>
      <c r="HNA63" s="15"/>
      <c r="HNB63" s="15"/>
      <c r="HNC63" s="15"/>
      <c r="HND63" s="15"/>
      <c r="HNE63" s="15"/>
      <c r="HNF63" s="15"/>
      <c r="HNG63" s="15"/>
      <c r="HNH63" s="15"/>
      <c r="HNI63" s="15"/>
      <c r="HNJ63" s="15"/>
      <c r="HNK63" s="15"/>
      <c r="HNL63" s="15"/>
      <c r="HNM63" s="15"/>
      <c r="HNN63" s="15"/>
      <c r="HNO63" s="15"/>
      <c r="HNP63" s="15"/>
      <c r="HNQ63" s="15"/>
      <c r="HNR63" s="15"/>
      <c r="HNS63" s="15"/>
      <c r="HNT63" s="15"/>
      <c r="HNU63" s="15"/>
      <c r="HNV63" s="15"/>
      <c r="HNW63" s="15"/>
      <c r="HNX63" s="15"/>
      <c r="HNY63" s="15"/>
      <c r="HNZ63" s="15"/>
      <c r="HOA63" s="15"/>
      <c r="HOB63" s="15"/>
      <c r="HOC63" s="15"/>
      <c r="HOD63" s="15"/>
      <c r="HOE63" s="15"/>
      <c r="HOF63" s="15"/>
      <c r="HOG63" s="15"/>
      <c r="HOH63" s="15"/>
      <c r="HOI63" s="15"/>
      <c r="HOJ63" s="15"/>
      <c r="HOK63" s="15"/>
      <c r="HOL63" s="15"/>
      <c r="HOM63" s="15"/>
      <c r="HON63" s="15"/>
      <c r="HOO63" s="15"/>
      <c r="HOP63" s="15"/>
      <c r="HOQ63" s="15"/>
      <c r="HOR63" s="15"/>
      <c r="HOS63" s="15"/>
      <c r="HOT63" s="15"/>
      <c r="HOU63" s="15"/>
      <c r="HOV63" s="15"/>
      <c r="HOW63" s="15"/>
      <c r="HOX63" s="15"/>
      <c r="HOY63" s="15"/>
      <c r="HOZ63" s="15"/>
      <c r="HPA63" s="15"/>
      <c r="HPB63" s="15"/>
      <c r="HPC63" s="15"/>
      <c r="HPD63" s="15"/>
      <c r="HPE63" s="15"/>
      <c r="HPF63" s="15"/>
      <c r="HPG63" s="15"/>
      <c r="HPH63" s="15"/>
      <c r="HPI63" s="15"/>
      <c r="HPJ63" s="15"/>
      <c r="HPK63" s="15"/>
      <c r="HPL63" s="15"/>
      <c r="HPM63" s="15"/>
      <c r="HPN63" s="15"/>
      <c r="HPO63" s="15"/>
      <c r="HPP63" s="15"/>
      <c r="HPQ63" s="15"/>
      <c r="HPR63" s="15"/>
      <c r="HPS63" s="15"/>
      <c r="HPT63" s="15"/>
      <c r="HPU63" s="15"/>
      <c r="HPV63" s="15"/>
      <c r="HPW63" s="15"/>
      <c r="HPX63" s="15"/>
      <c r="HPY63" s="15"/>
      <c r="HPZ63" s="15"/>
      <c r="HQA63" s="15"/>
      <c r="HQB63" s="15"/>
      <c r="HQC63" s="15"/>
      <c r="HQD63" s="15"/>
      <c r="HQE63" s="15"/>
      <c r="HQF63" s="15"/>
      <c r="HQG63" s="15"/>
      <c r="HQH63" s="15"/>
      <c r="HQI63" s="15"/>
      <c r="HQJ63" s="15"/>
      <c r="HQK63" s="15"/>
      <c r="HQL63" s="15"/>
      <c r="HQM63" s="15"/>
      <c r="HQN63" s="15"/>
      <c r="HQO63" s="15"/>
      <c r="HQP63" s="15"/>
      <c r="HQQ63" s="15"/>
      <c r="HQR63" s="15"/>
      <c r="HQS63" s="15"/>
      <c r="HQT63" s="15"/>
      <c r="HQU63" s="15"/>
      <c r="HQV63" s="15"/>
      <c r="HQW63" s="15"/>
      <c r="HQX63" s="15"/>
      <c r="HQY63" s="15"/>
      <c r="HQZ63" s="15"/>
      <c r="HRA63" s="15"/>
      <c r="HRB63" s="15"/>
      <c r="HRC63" s="15"/>
      <c r="HRD63" s="15"/>
      <c r="HRE63" s="15"/>
      <c r="HRF63" s="15"/>
      <c r="HRG63" s="15"/>
      <c r="HRH63" s="15"/>
      <c r="HRI63" s="15"/>
      <c r="HRJ63" s="15"/>
      <c r="HRK63" s="15"/>
      <c r="HRL63" s="15"/>
      <c r="HRM63" s="15"/>
      <c r="HRN63" s="15"/>
      <c r="HRO63" s="15"/>
      <c r="HRP63" s="15"/>
      <c r="HRQ63" s="15"/>
      <c r="HRR63" s="15"/>
      <c r="HRS63" s="15"/>
      <c r="HRT63" s="15"/>
      <c r="HRU63" s="15"/>
      <c r="HRV63" s="15"/>
      <c r="HRW63" s="15"/>
      <c r="HRX63" s="15"/>
      <c r="HRY63" s="15"/>
      <c r="HRZ63" s="15"/>
      <c r="HSA63" s="15"/>
      <c r="HSB63" s="15"/>
      <c r="HSC63" s="15"/>
      <c r="HSD63" s="15"/>
      <c r="HSE63" s="15"/>
      <c r="HSF63" s="15"/>
      <c r="HSG63" s="15"/>
      <c r="HSH63" s="15"/>
      <c r="HSI63" s="15"/>
      <c r="HSJ63" s="15"/>
      <c r="HSK63" s="15"/>
      <c r="HSL63" s="15"/>
      <c r="HSM63" s="15"/>
      <c r="HSN63" s="15"/>
      <c r="HSO63" s="15"/>
      <c r="HSP63" s="15"/>
      <c r="HSQ63" s="15"/>
      <c r="HSR63" s="15"/>
      <c r="HSS63" s="15"/>
      <c r="HST63" s="15"/>
      <c r="HSU63" s="15"/>
      <c r="HSV63" s="15"/>
      <c r="HSW63" s="15"/>
      <c r="HSX63" s="15"/>
      <c r="HSY63" s="15"/>
      <c r="HSZ63" s="15"/>
      <c r="HTA63" s="15"/>
      <c r="HTB63" s="15"/>
      <c r="HTC63" s="15"/>
      <c r="HTD63" s="15"/>
      <c r="HTE63" s="15"/>
      <c r="HTF63" s="15"/>
      <c r="HTG63" s="15"/>
      <c r="HTH63" s="15"/>
      <c r="HTI63" s="15"/>
      <c r="HTJ63" s="15"/>
      <c r="HTK63" s="15"/>
      <c r="HTL63" s="15"/>
      <c r="HTM63" s="15"/>
      <c r="HTN63" s="15"/>
      <c r="HTO63" s="15"/>
      <c r="HTP63" s="15"/>
      <c r="HTQ63" s="15"/>
      <c r="HTR63" s="15"/>
      <c r="HTS63" s="15"/>
      <c r="HTT63" s="15"/>
      <c r="HTU63" s="15"/>
      <c r="HTV63" s="15"/>
      <c r="HTW63" s="15"/>
      <c r="HTX63" s="15"/>
      <c r="HTY63" s="15"/>
      <c r="HTZ63" s="15"/>
      <c r="HUA63" s="15"/>
      <c r="HUB63" s="15"/>
      <c r="HUC63" s="15"/>
      <c r="HUD63" s="15"/>
      <c r="HUE63" s="15"/>
      <c r="HUF63" s="15"/>
      <c r="HUG63" s="15"/>
      <c r="HUH63" s="15"/>
      <c r="HUI63" s="15"/>
      <c r="HUJ63" s="15"/>
      <c r="HUK63" s="15"/>
      <c r="HUL63" s="15"/>
      <c r="HUM63" s="15"/>
      <c r="HUN63" s="15"/>
      <c r="HUO63" s="15"/>
      <c r="HUP63" s="15"/>
      <c r="HUQ63" s="15"/>
      <c r="HUR63" s="15"/>
      <c r="HUS63" s="15"/>
      <c r="HUT63" s="15"/>
      <c r="HUU63" s="15"/>
      <c r="HUV63" s="15"/>
      <c r="HUW63" s="15"/>
      <c r="HUX63" s="15"/>
      <c r="HUY63" s="15"/>
      <c r="HUZ63" s="15"/>
      <c r="HVA63" s="15"/>
      <c r="HVB63" s="15"/>
      <c r="HVC63" s="15"/>
      <c r="HVD63" s="15"/>
      <c r="HVE63" s="15"/>
      <c r="HVF63" s="15"/>
      <c r="HVG63" s="15"/>
      <c r="HVH63" s="15"/>
      <c r="HVI63" s="15"/>
      <c r="HVJ63" s="15"/>
      <c r="HVK63" s="15"/>
      <c r="HVL63" s="15"/>
      <c r="HVM63" s="15"/>
      <c r="HVN63" s="15"/>
      <c r="HVO63" s="15"/>
      <c r="HVP63" s="15"/>
      <c r="HVQ63" s="15"/>
      <c r="HVR63" s="15"/>
      <c r="HVS63" s="15"/>
      <c r="HVT63" s="15"/>
      <c r="HVU63" s="15"/>
      <c r="HVV63" s="15"/>
      <c r="HVW63" s="15"/>
      <c r="HVX63" s="15"/>
      <c r="HVY63" s="15"/>
      <c r="HVZ63" s="15"/>
      <c r="HWA63" s="15"/>
      <c r="HWB63" s="15"/>
      <c r="HWC63" s="15"/>
      <c r="HWD63" s="15"/>
      <c r="HWE63" s="15"/>
      <c r="HWF63" s="15"/>
      <c r="HWG63" s="15"/>
      <c r="HWH63" s="15"/>
      <c r="HWI63" s="15"/>
      <c r="HWJ63" s="15"/>
      <c r="HWK63" s="15"/>
      <c r="HWL63" s="15"/>
      <c r="HWM63" s="15"/>
      <c r="HWN63" s="15"/>
      <c r="HWO63" s="15"/>
      <c r="HWP63" s="15"/>
      <c r="HWQ63" s="15"/>
      <c r="HWR63" s="15"/>
      <c r="HWS63" s="15"/>
      <c r="HWT63" s="15"/>
      <c r="HWU63" s="15"/>
      <c r="HWV63" s="15"/>
      <c r="HWW63" s="15"/>
      <c r="HWX63" s="15"/>
      <c r="HWY63" s="15"/>
      <c r="HWZ63" s="15"/>
      <c r="HXA63" s="15"/>
      <c r="HXB63" s="15"/>
      <c r="HXC63" s="15"/>
      <c r="HXD63" s="15"/>
      <c r="HXE63" s="15"/>
      <c r="HXF63" s="15"/>
      <c r="HXG63" s="15"/>
      <c r="HXH63" s="15"/>
      <c r="HXI63" s="15"/>
      <c r="HXJ63" s="15"/>
      <c r="HXK63" s="15"/>
      <c r="HXL63" s="15"/>
      <c r="HXM63" s="15"/>
      <c r="HXN63" s="15"/>
      <c r="HXO63" s="15"/>
      <c r="HXP63" s="15"/>
      <c r="HXQ63" s="15"/>
      <c r="HXR63" s="15"/>
      <c r="HXS63" s="15"/>
      <c r="HXT63" s="15"/>
      <c r="HXU63" s="15"/>
      <c r="HXV63" s="15"/>
      <c r="HXW63" s="15"/>
      <c r="HXX63" s="15"/>
      <c r="HXY63" s="15"/>
      <c r="HXZ63" s="15"/>
      <c r="HYA63" s="15"/>
      <c r="HYB63" s="15"/>
      <c r="HYC63" s="15"/>
      <c r="HYD63" s="15"/>
      <c r="HYE63" s="15"/>
      <c r="HYF63" s="15"/>
      <c r="HYG63" s="15"/>
      <c r="HYH63" s="15"/>
      <c r="HYI63" s="15"/>
      <c r="HYJ63" s="15"/>
      <c r="HYK63" s="15"/>
      <c r="HYL63" s="15"/>
      <c r="HYM63" s="15"/>
      <c r="HYN63" s="15"/>
      <c r="HYO63" s="15"/>
      <c r="HYP63" s="15"/>
      <c r="HYQ63" s="15"/>
      <c r="HYR63" s="15"/>
      <c r="HYS63" s="15"/>
      <c r="HYT63" s="15"/>
      <c r="HYU63" s="15"/>
      <c r="HYV63" s="15"/>
      <c r="HYW63" s="15"/>
      <c r="HYX63" s="15"/>
      <c r="HYY63" s="15"/>
      <c r="HYZ63" s="15"/>
      <c r="HZA63" s="15"/>
      <c r="HZB63" s="15"/>
      <c r="HZC63" s="15"/>
      <c r="HZD63" s="15"/>
      <c r="HZE63" s="15"/>
      <c r="HZF63" s="15"/>
      <c r="HZG63" s="15"/>
      <c r="HZH63" s="15"/>
      <c r="HZI63" s="15"/>
      <c r="HZJ63" s="15"/>
      <c r="HZK63" s="15"/>
      <c r="HZL63" s="15"/>
      <c r="HZM63" s="15"/>
      <c r="HZN63" s="15"/>
      <c r="HZO63" s="15"/>
      <c r="HZP63" s="15"/>
      <c r="HZQ63" s="15"/>
      <c r="HZR63" s="15"/>
      <c r="HZS63" s="15"/>
      <c r="HZT63" s="15"/>
      <c r="HZU63" s="15"/>
      <c r="HZV63" s="15"/>
      <c r="HZW63" s="15"/>
      <c r="HZX63" s="15"/>
      <c r="HZY63" s="15"/>
      <c r="HZZ63" s="15"/>
      <c r="IAA63" s="15"/>
      <c r="IAB63" s="15"/>
      <c r="IAC63" s="15"/>
      <c r="IAD63" s="15"/>
      <c r="IAE63" s="15"/>
      <c r="IAF63" s="15"/>
      <c r="IAG63" s="15"/>
      <c r="IAH63" s="15"/>
      <c r="IAI63" s="15"/>
      <c r="IAJ63" s="15"/>
      <c r="IAK63" s="15"/>
      <c r="IAL63" s="15"/>
      <c r="IAM63" s="15"/>
      <c r="IAN63" s="15"/>
      <c r="IAO63" s="15"/>
      <c r="IAP63" s="15"/>
      <c r="IAQ63" s="15"/>
      <c r="IAR63" s="15"/>
      <c r="IAS63" s="15"/>
      <c r="IAT63" s="15"/>
      <c r="IAU63" s="15"/>
      <c r="IAV63" s="15"/>
      <c r="IAW63" s="15"/>
      <c r="IAX63" s="15"/>
      <c r="IAY63" s="15"/>
      <c r="IAZ63" s="15"/>
      <c r="IBA63" s="15"/>
      <c r="IBB63" s="15"/>
      <c r="IBC63" s="15"/>
      <c r="IBD63" s="15"/>
      <c r="IBE63" s="15"/>
      <c r="IBF63" s="15"/>
      <c r="IBG63" s="15"/>
      <c r="IBH63" s="15"/>
      <c r="IBI63" s="15"/>
      <c r="IBJ63" s="15"/>
      <c r="IBK63" s="15"/>
      <c r="IBL63" s="15"/>
      <c r="IBM63" s="15"/>
      <c r="IBN63" s="15"/>
      <c r="IBO63" s="15"/>
      <c r="IBP63" s="15"/>
      <c r="IBQ63" s="15"/>
      <c r="IBR63" s="15"/>
      <c r="IBS63" s="15"/>
      <c r="IBT63" s="15"/>
      <c r="IBU63" s="15"/>
      <c r="IBV63" s="15"/>
      <c r="IBW63" s="15"/>
      <c r="IBX63" s="15"/>
      <c r="IBY63" s="15"/>
      <c r="IBZ63" s="15"/>
      <c r="ICA63" s="15"/>
      <c r="ICB63" s="15"/>
      <c r="ICC63" s="15"/>
      <c r="ICD63" s="15"/>
      <c r="ICE63" s="15"/>
      <c r="ICF63" s="15"/>
      <c r="ICG63" s="15"/>
      <c r="ICH63" s="15"/>
      <c r="ICI63" s="15"/>
      <c r="ICJ63" s="15"/>
      <c r="ICK63" s="15"/>
      <c r="ICL63" s="15"/>
      <c r="ICM63" s="15"/>
      <c r="ICN63" s="15"/>
      <c r="ICO63" s="15"/>
      <c r="ICP63" s="15"/>
      <c r="ICQ63" s="15"/>
      <c r="ICR63" s="15"/>
      <c r="ICS63" s="15"/>
      <c r="ICT63" s="15"/>
      <c r="ICU63" s="15"/>
      <c r="ICV63" s="15"/>
      <c r="ICW63" s="15"/>
      <c r="ICX63" s="15"/>
      <c r="ICY63" s="15"/>
      <c r="ICZ63" s="15"/>
      <c r="IDA63" s="15"/>
      <c r="IDB63" s="15"/>
      <c r="IDC63" s="15"/>
      <c r="IDD63" s="15"/>
      <c r="IDE63" s="15"/>
      <c r="IDF63" s="15"/>
      <c r="IDG63" s="15"/>
      <c r="IDH63" s="15"/>
      <c r="IDI63" s="15"/>
      <c r="IDJ63" s="15"/>
      <c r="IDK63" s="15"/>
      <c r="IDL63" s="15"/>
      <c r="IDM63" s="15"/>
      <c r="IDN63" s="15"/>
      <c r="IDO63" s="15"/>
      <c r="IDP63" s="15"/>
      <c r="IDQ63" s="15"/>
      <c r="IDR63" s="15"/>
      <c r="IDS63" s="15"/>
      <c r="IDT63" s="15"/>
      <c r="IDU63" s="15"/>
      <c r="IDV63" s="15"/>
      <c r="IDW63" s="15"/>
      <c r="IDX63" s="15"/>
      <c r="IDY63" s="15"/>
      <c r="IDZ63" s="15"/>
      <c r="IEA63" s="15"/>
      <c r="IEB63" s="15"/>
      <c r="IEC63" s="15"/>
      <c r="IED63" s="15"/>
      <c r="IEE63" s="15"/>
      <c r="IEF63" s="15"/>
      <c r="IEG63" s="15"/>
      <c r="IEH63" s="15"/>
      <c r="IEI63" s="15"/>
      <c r="IEJ63" s="15"/>
      <c r="IEK63" s="15"/>
      <c r="IEL63" s="15"/>
      <c r="IEM63" s="15"/>
      <c r="IEN63" s="15"/>
      <c r="IEO63" s="15"/>
      <c r="IEP63" s="15"/>
      <c r="IEQ63" s="15"/>
      <c r="IER63" s="15"/>
      <c r="IES63" s="15"/>
      <c r="IET63" s="15"/>
      <c r="IEU63" s="15"/>
      <c r="IEV63" s="15"/>
      <c r="IEW63" s="15"/>
      <c r="IEX63" s="15"/>
      <c r="IEY63" s="15"/>
      <c r="IEZ63" s="15"/>
      <c r="IFA63" s="15"/>
      <c r="IFB63" s="15"/>
      <c r="IFC63" s="15"/>
      <c r="IFD63" s="15"/>
      <c r="IFE63" s="15"/>
      <c r="IFF63" s="15"/>
      <c r="IFG63" s="15"/>
      <c r="IFH63" s="15"/>
      <c r="IFI63" s="15"/>
      <c r="IFJ63" s="15"/>
      <c r="IFK63" s="15"/>
      <c r="IFL63" s="15"/>
      <c r="IFM63" s="15"/>
      <c r="IFN63" s="15"/>
      <c r="IFO63" s="15"/>
      <c r="IFP63" s="15"/>
      <c r="IFQ63" s="15"/>
      <c r="IFR63" s="15"/>
      <c r="IFS63" s="15"/>
      <c r="IFT63" s="15"/>
      <c r="IFU63" s="15"/>
      <c r="IFV63" s="15"/>
      <c r="IFW63" s="15"/>
      <c r="IFX63" s="15"/>
      <c r="IFY63" s="15"/>
      <c r="IFZ63" s="15"/>
      <c r="IGA63" s="15"/>
      <c r="IGB63" s="15"/>
      <c r="IGC63" s="15"/>
      <c r="IGD63" s="15"/>
      <c r="IGE63" s="15"/>
      <c r="IGF63" s="15"/>
      <c r="IGG63" s="15"/>
      <c r="IGH63" s="15"/>
      <c r="IGI63" s="15"/>
      <c r="IGJ63" s="15"/>
      <c r="IGK63" s="15"/>
      <c r="IGL63" s="15"/>
      <c r="IGM63" s="15"/>
      <c r="IGN63" s="15"/>
      <c r="IGO63" s="15"/>
      <c r="IGP63" s="15"/>
      <c r="IGQ63" s="15"/>
      <c r="IGR63" s="15"/>
      <c r="IGS63" s="15"/>
      <c r="IGT63" s="15"/>
      <c r="IGU63" s="15"/>
      <c r="IGV63" s="15"/>
      <c r="IGW63" s="15"/>
      <c r="IGX63" s="15"/>
      <c r="IGY63" s="15"/>
      <c r="IGZ63" s="15"/>
      <c r="IHA63" s="15"/>
      <c r="IHB63" s="15"/>
      <c r="IHC63" s="15"/>
      <c r="IHD63" s="15"/>
      <c r="IHE63" s="15"/>
      <c r="IHF63" s="15"/>
      <c r="IHG63" s="15"/>
      <c r="IHH63" s="15"/>
      <c r="IHI63" s="15"/>
      <c r="IHJ63" s="15"/>
      <c r="IHK63" s="15"/>
      <c r="IHL63" s="15"/>
      <c r="IHM63" s="15"/>
      <c r="IHN63" s="15"/>
      <c r="IHO63" s="15"/>
      <c r="IHP63" s="15"/>
      <c r="IHQ63" s="15"/>
      <c r="IHR63" s="15"/>
      <c r="IHS63" s="15"/>
      <c r="IHT63" s="15"/>
      <c r="IHU63" s="15"/>
      <c r="IHV63" s="15"/>
      <c r="IHW63" s="15"/>
      <c r="IHX63" s="15"/>
      <c r="IHY63" s="15"/>
      <c r="IHZ63" s="15"/>
      <c r="IIA63" s="15"/>
      <c r="IIB63" s="15"/>
      <c r="IIC63" s="15"/>
      <c r="IID63" s="15"/>
      <c r="IIE63" s="15"/>
      <c r="IIF63" s="15"/>
      <c r="IIG63" s="15"/>
      <c r="IIH63" s="15"/>
      <c r="III63" s="15"/>
      <c r="IIJ63" s="15"/>
      <c r="IIK63" s="15"/>
      <c r="IIL63" s="15"/>
      <c r="IIM63" s="15"/>
      <c r="IIN63" s="15"/>
      <c r="IIO63" s="15"/>
      <c r="IIP63" s="15"/>
      <c r="IIQ63" s="15"/>
      <c r="IIR63" s="15"/>
      <c r="IIS63" s="15"/>
      <c r="IIT63" s="15"/>
      <c r="IIU63" s="15"/>
      <c r="IIV63" s="15"/>
      <c r="IIW63" s="15"/>
      <c r="IIX63" s="15"/>
      <c r="IIY63" s="15"/>
      <c r="IIZ63" s="15"/>
      <c r="IJA63" s="15"/>
      <c r="IJB63" s="15"/>
      <c r="IJC63" s="15"/>
      <c r="IJD63" s="15"/>
      <c r="IJE63" s="15"/>
      <c r="IJF63" s="15"/>
      <c r="IJG63" s="15"/>
      <c r="IJH63" s="15"/>
      <c r="IJI63" s="15"/>
      <c r="IJJ63" s="15"/>
      <c r="IJK63" s="15"/>
      <c r="IJL63" s="15"/>
      <c r="IJM63" s="15"/>
      <c r="IJN63" s="15"/>
      <c r="IJO63" s="15"/>
      <c r="IJP63" s="15"/>
      <c r="IJQ63" s="15"/>
      <c r="IJR63" s="15"/>
      <c r="IJS63" s="15"/>
      <c r="IJT63" s="15"/>
      <c r="IJU63" s="15"/>
      <c r="IJV63" s="15"/>
      <c r="IJW63" s="15"/>
      <c r="IJX63" s="15"/>
      <c r="IJY63" s="15"/>
      <c r="IJZ63" s="15"/>
      <c r="IKA63" s="15"/>
      <c r="IKB63" s="15"/>
      <c r="IKC63" s="15"/>
      <c r="IKD63" s="15"/>
      <c r="IKE63" s="15"/>
      <c r="IKF63" s="15"/>
      <c r="IKG63" s="15"/>
      <c r="IKH63" s="15"/>
      <c r="IKI63" s="15"/>
      <c r="IKJ63" s="15"/>
      <c r="IKK63" s="15"/>
      <c r="IKL63" s="15"/>
      <c r="IKM63" s="15"/>
      <c r="IKN63" s="15"/>
      <c r="IKO63" s="15"/>
      <c r="IKP63" s="15"/>
      <c r="IKQ63" s="15"/>
      <c r="IKR63" s="15"/>
      <c r="IKS63" s="15"/>
      <c r="IKT63" s="15"/>
      <c r="IKU63" s="15"/>
      <c r="IKV63" s="15"/>
      <c r="IKW63" s="15"/>
      <c r="IKX63" s="15"/>
      <c r="IKY63" s="15"/>
      <c r="IKZ63" s="15"/>
      <c r="ILA63" s="15"/>
      <c r="ILB63" s="15"/>
      <c r="ILC63" s="15"/>
      <c r="ILD63" s="15"/>
      <c r="ILE63" s="15"/>
      <c r="ILF63" s="15"/>
      <c r="ILG63" s="15"/>
      <c r="ILH63" s="15"/>
      <c r="ILI63" s="15"/>
      <c r="ILJ63" s="15"/>
      <c r="ILK63" s="15"/>
      <c r="ILL63" s="15"/>
      <c r="ILM63" s="15"/>
      <c r="ILN63" s="15"/>
      <c r="ILO63" s="15"/>
      <c r="ILP63" s="15"/>
      <c r="ILQ63" s="15"/>
      <c r="ILR63" s="15"/>
      <c r="ILS63" s="15"/>
      <c r="ILT63" s="15"/>
      <c r="ILU63" s="15"/>
      <c r="ILV63" s="15"/>
      <c r="ILW63" s="15"/>
      <c r="ILX63" s="15"/>
      <c r="ILY63" s="15"/>
      <c r="ILZ63" s="15"/>
      <c r="IMA63" s="15"/>
      <c r="IMB63" s="15"/>
      <c r="IMC63" s="15"/>
      <c r="IMD63" s="15"/>
      <c r="IME63" s="15"/>
      <c r="IMF63" s="15"/>
      <c r="IMG63" s="15"/>
      <c r="IMH63" s="15"/>
      <c r="IMI63" s="15"/>
      <c r="IMJ63" s="15"/>
      <c r="IMK63" s="15"/>
      <c r="IML63" s="15"/>
      <c r="IMM63" s="15"/>
      <c r="IMN63" s="15"/>
      <c r="IMO63" s="15"/>
      <c r="IMP63" s="15"/>
      <c r="IMQ63" s="15"/>
      <c r="IMR63" s="15"/>
      <c r="IMS63" s="15"/>
      <c r="IMT63" s="15"/>
      <c r="IMU63" s="15"/>
      <c r="IMV63" s="15"/>
      <c r="IMW63" s="15"/>
      <c r="IMX63" s="15"/>
      <c r="IMY63" s="15"/>
      <c r="IMZ63" s="15"/>
      <c r="INA63" s="15"/>
      <c r="INB63" s="15"/>
      <c r="INC63" s="15"/>
      <c r="IND63" s="15"/>
      <c r="INE63" s="15"/>
      <c r="INF63" s="15"/>
      <c r="ING63" s="15"/>
      <c r="INH63" s="15"/>
      <c r="INI63" s="15"/>
      <c r="INJ63" s="15"/>
      <c r="INK63" s="15"/>
      <c r="INL63" s="15"/>
      <c r="INM63" s="15"/>
      <c r="INN63" s="15"/>
      <c r="INO63" s="15"/>
      <c r="INP63" s="15"/>
      <c r="INQ63" s="15"/>
      <c r="INR63" s="15"/>
      <c r="INS63" s="15"/>
      <c r="INT63" s="15"/>
      <c r="INU63" s="15"/>
      <c r="INV63" s="15"/>
      <c r="INW63" s="15"/>
      <c r="INX63" s="15"/>
      <c r="INY63" s="15"/>
      <c r="INZ63" s="15"/>
      <c r="IOA63" s="15"/>
      <c r="IOB63" s="15"/>
      <c r="IOC63" s="15"/>
      <c r="IOD63" s="15"/>
      <c r="IOE63" s="15"/>
      <c r="IOF63" s="15"/>
      <c r="IOG63" s="15"/>
      <c r="IOH63" s="15"/>
      <c r="IOI63" s="15"/>
      <c r="IOJ63" s="15"/>
      <c r="IOK63" s="15"/>
      <c r="IOL63" s="15"/>
      <c r="IOM63" s="15"/>
      <c r="ION63" s="15"/>
      <c r="IOO63" s="15"/>
      <c r="IOP63" s="15"/>
      <c r="IOQ63" s="15"/>
      <c r="IOR63" s="15"/>
      <c r="IOS63" s="15"/>
      <c r="IOT63" s="15"/>
      <c r="IOU63" s="15"/>
      <c r="IOV63" s="15"/>
      <c r="IOW63" s="15"/>
      <c r="IOX63" s="15"/>
      <c r="IOY63" s="15"/>
      <c r="IOZ63" s="15"/>
      <c r="IPA63" s="15"/>
      <c r="IPB63" s="15"/>
      <c r="IPC63" s="15"/>
      <c r="IPD63" s="15"/>
      <c r="IPE63" s="15"/>
      <c r="IPF63" s="15"/>
      <c r="IPG63" s="15"/>
      <c r="IPH63" s="15"/>
      <c r="IPI63" s="15"/>
      <c r="IPJ63" s="15"/>
      <c r="IPK63" s="15"/>
      <c r="IPL63" s="15"/>
      <c r="IPM63" s="15"/>
      <c r="IPN63" s="15"/>
      <c r="IPO63" s="15"/>
      <c r="IPP63" s="15"/>
      <c r="IPQ63" s="15"/>
      <c r="IPR63" s="15"/>
      <c r="IPS63" s="15"/>
      <c r="IPT63" s="15"/>
      <c r="IPU63" s="15"/>
      <c r="IPV63" s="15"/>
      <c r="IPW63" s="15"/>
      <c r="IPX63" s="15"/>
      <c r="IPY63" s="15"/>
      <c r="IPZ63" s="15"/>
      <c r="IQA63" s="15"/>
      <c r="IQB63" s="15"/>
      <c r="IQC63" s="15"/>
      <c r="IQD63" s="15"/>
      <c r="IQE63" s="15"/>
      <c r="IQF63" s="15"/>
      <c r="IQG63" s="15"/>
      <c r="IQH63" s="15"/>
      <c r="IQI63" s="15"/>
      <c r="IQJ63" s="15"/>
      <c r="IQK63" s="15"/>
      <c r="IQL63" s="15"/>
      <c r="IQM63" s="15"/>
      <c r="IQN63" s="15"/>
      <c r="IQO63" s="15"/>
      <c r="IQP63" s="15"/>
      <c r="IQQ63" s="15"/>
      <c r="IQR63" s="15"/>
      <c r="IQS63" s="15"/>
      <c r="IQT63" s="15"/>
      <c r="IQU63" s="15"/>
      <c r="IQV63" s="15"/>
      <c r="IQW63" s="15"/>
      <c r="IQX63" s="15"/>
      <c r="IQY63" s="15"/>
      <c r="IQZ63" s="15"/>
      <c r="IRA63" s="15"/>
      <c r="IRB63" s="15"/>
      <c r="IRC63" s="15"/>
      <c r="IRD63" s="15"/>
      <c r="IRE63" s="15"/>
      <c r="IRF63" s="15"/>
      <c r="IRG63" s="15"/>
      <c r="IRH63" s="15"/>
      <c r="IRI63" s="15"/>
      <c r="IRJ63" s="15"/>
      <c r="IRK63" s="15"/>
      <c r="IRL63" s="15"/>
      <c r="IRM63" s="15"/>
      <c r="IRN63" s="15"/>
      <c r="IRO63" s="15"/>
      <c r="IRP63" s="15"/>
      <c r="IRQ63" s="15"/>
      <c r="IRR63" s="15"/>
      <c r="IRS63" s="15"/>
      <c r="IRT63" s="15"/>
      <c r="IRU63" s="15"/>
      <c r="IRV63" s="15"/>
      <c r="IRW63" s="15"/>
      <c r="IRX63" s="15"/>
      <c r="IRY63" s="15"/>
      <c r="IRZ63" s="15"/>
      <c r="ISA63" s="15"/>
      <c r="ISB63" s="15"/>
      <c r="ISC63" s="15"/>
      <c r="ISD63" s="15"/>
      <c r="ISE63" s="15"/>
      <c r="ISF63" s="15"/>
      <c r="ISG63" s="15"/>
      <c r="ISH63" s="15"/>
      <c r="ISI63" s="15"/>
      <c r="ISJ63" s="15"/>
      <c r="ISK63" s="15"/>
      <c r="ISL63" s="15"/>
      <c r="ISM63" s="15"/>
      <c r="ISN63" s="15"/>
      <c r="ISO63" s="15"/>
      <c r="ISP63" s="15"/>
      <c r="ISQ63" s="15"/>
      <c r="ISR63" s="15"/>
      <c r="ISS63" s="15"/>
      <c r="IST63" s="15"/>
      <c r="ISU63" s="15"/>
      <c r="ISV63" s="15"/>
      <c r="ISW63" s="15"/>
      <c r="ISX63" s="15"/>
      <c r="ISY63" s="15"/>
      <c r="ISZ63" s="15"/>
      <c r="ITA63" s="15"/>
      <c r="ITB63" s="15"/>
      <c r="ITC63" s="15"/>
      <c r="ITD63" s="15"/>
      <c r="ITE63" s="15"/>
      <c r="ITF63" s="15"/>
      <c r="ITG63" s="15"/>
      <c r="ITH63" s="15"/>
      <c r="ITI63" s="15"/>
      <c r="ITJ63" s="15"/>
      <c r="ITK63" s="15"/>
      <c r="ITL63" s="15"/>
      <c r="ITM63" s="15"/>
      <c r="ITN63" s="15"/>
      <c r="ITO63" s="15"/>
      <c r="ITP63" s="15"/>
      <c r="ITQ63" s="15"/>
      <c r="ITR63" s="15"/>
      <c r="ITS63" s="15"/>
      <c r="ITT63" s="15"/>
      <c r="ITU63" s="15"/>
      <c r="ITV63" s="15"/>
      <c r="ITW63" s="15"/>
      <c r="ITX63" s="15"/>
      <c r="ITY63" s="15"/>
      <c r="ITZ63" s="15"/>
      <c r="IUA63" s="15"/>
      <c r="IUB63" s="15"/>
      <c r="IUC63" s="15"/>
      <c r="IUD63" s="15"/>
      <c r="IUE63" s="15"/>
      <c r="IUF63" s="15"/>
      <c r="IUG63" s="15"/>
      <c r="IUH63" s="15"/>
      <c r="IUI63" s="15"/>
      <c r="IUJ63" s="15"/>
      <c r="IUK63" s="15"/>
      <c r="IUL63" s="15"/>
      <c r="IUM63" s="15"/>
      <c r="IUN63" s="15"/>
      <c r="IUO63" s="15"/>
      <c r="IUP63" s="15"/>
      <c r="IUQ63" s="15"/>
      <c r="IUR63" s="15"/>
      <c r="IUS63" s="15"/>
      <c r="IUT63" s="15"/>
      <c r="IUU63" s="15"/>
      <c r="IUV63" s="15"/>
      <c r="IUW63" s="15"/>
      <c r="IUX63" s="15"/>
      <c r="IUY63" s="15"/>
      <c r="IUZ63" s="15"/>
      <c r="IVA63" s="15"/>
      <c r="IVB63" s="15"/>
      <c r="IVC63" s="15"/>
      <c r="IVD63" s="15"/>
      <c r="IVE63" s="15"/>
      <c r="IVF63" s="15"/>
      <c r="IVG63" s="15"/>
      <c r="IVH63" s="15"/>
      <c r="IVI63" s="15"/>
      <c r="IVJ63" s="15"/>
      <c r="IVK63" s="15"/>
      <c r="IVL63" s="15"/>
      <c r="IVM63" s="15"/>
      <c r="IVN63" s="15"/>
      <c r="IVO63" s="15"/>
      <c r="IVP63" s="15"/>
      <c r="IVQ63" s="15"/>
      <c r="IVR63" s="15"/>
      <c r="IVS63" s="15"/>
      <c r="IVT63" s="15"/>
      <c r="IVU63" s="15"/>
      <c r="IVV63" s="15"/>
      <c r="IVW63" s="15"/>
      <c r="IVX63" s="15"/>
      <c r="IVY63" s="15"/>
      <c r="IVZ63" s="15"/>
      <c r="IWA63" s="15"/>
      <c r="IWB63" s="15"/>
      <c r="IWC63" s="15"/>
      <c r="IWD63" s="15"/>
      <c r="IWE63" s="15"/>
      <c r="IWF63" s="15"/>
      <c r="IWG63" s="15"/>
      <c r="IWH63" s="15"/>
      <c r="IWI63" s="15"/>
      <c r="IWJ63" s="15"/>
      <c r="IWK63" s="15"/>
      <c r="IWL63" s="15"/>
      <c r="IWM63" s="15"/>
      <c r="IWN63" s="15"/>
      <c r="IWO63" s="15"/>
      <c r="IWP63" s="15"/>
      <c r="IWQ63" s="15"/>
      <c r="IWR63" s="15"/>
      <c r="IWS63" s="15"/>
      <c r="IWT63" s="15"/>
      <c r="IWU63" s="15"/>
      <c r="IWV63" s="15"/>
      <c r="IWW63" s="15"/>
      <c r="IWX63" s="15"/>
      <c r="IWY63" s="15"/>
      <c r="IWZ63" s="15"/>
      <c r="IXA63" s="15"/>
      <c r="IXB63" s="15"/>
      <c r="IXC63" s="15"/>
      <c r="IXD63" s="15"/>
      <c r="IXE63" s="15"/>
      <c r="IXF63" s="15"/>
      <c r="IXG63" s="15"/>
      <c r="IXH63" s="15"/>
      <c r="IXI63" s="15"/>
      <c r="IXJ63" s="15"/>
      <c r="IXK63" s="15"/>
      <c r="IXL63" s="15"/>
      <c r="IXM63" s="15"/>
      <c r="IXN63" s="15"/>
      <c r="IXO63" s="15"/>
      <c r="IXP63" s="15"/>
      <c r="IXQ63" s="15"/>
      <c r="IXR63" s="15"/>
      <c r="IXS63" s="15"/>
      <c r="IXT63" s="15"/>
      <c r="IXU63" s="15"/>
      <c r="IXV63" s="15"/>
      <c r="IXW63" s="15"/>
      <c r="IXX63" s="15"/>
      <c r="IXY63" s="15"/>
      <c r="IXZ63" s="15"/>
      <c r="IYA63" s="15"/>
      <c r="IYB63" s="15"/>
      <c r="IYC63" s="15"/>
      <c r="IYD63" s="15"/>
      <c r="IYE63" s="15"/>
      <c r="IYF63" s="15"/>
      <c r="IYG63" s="15"/>
      <c r="IYH63" s="15"/>
      <c r="IYI63" s="15"/>
      <c r="IYJ63" s="15"/>
      <c r="IYK63" s="15"/>
      <c r="IYL63" s="15"/>
      <c r="IYM63" s="15"/>
      <c r="IYN63" s="15"/>
      <c r="IYO63" s="15"/>
      <c r="IYP63" s="15"/>
      <c r="IYQ63" s="15"/>
      <c r="IYR63" s="15"/>
      <c r="IYS63" s="15"/>
      <c r="IYT63" s="15"/>
      <c r="IYU63" s="15"/>
      <c r="IYV63" s="15"/>
      <c r="IYW63" s="15"/>
      <c r="IYX63" s="15"/>
      <c r="IYY63" s="15"/>
      <c r="IYZ63" s="15"/>
      <c r="IZA63" s="15"/>
      <c r="IZB63" s="15"/>
      <c r="IZC63" s="15"/>
      <c r="IZD63" s="15"/>
      <c r="IZE63" s="15"/>
      <c r="IZF63" s="15"/>
      <c r="IZG63" s="15"/>
      <c r="IZH63" s="15"/>
      <c r="IZI63" s="15"/>
      <c r="IZJ63" s="15"/>
      <c r="IZK63" s="15"/>
      <c r="IZL63" s="15"/>
      <c r="IZM63" s="15"/>
      <c r="IZN63" s="15"/>
      <c r="IZO63" s="15"/>
      <c r="IZP63" s="15"/>
      <c r="IZQ63" s="15"/>
      <c r="IZR63" s="15"/>
      <c r="IZS63" s="15"/>
      <c r="IZT63" s="15"/>
      <c r="IZU63" s="15"/>
      <c r="IZV63" s="15"/>
      <c r="IZW63" s="15"/>
      <c r="IZX63" s="15"/>
      <c r="IZY63" s="15"/>
      <c r="IZZ63" s="15"/>
      <c r="JAA63" s="15"/>
      <c r="JAB63" s="15"/>
      <c r="JAC63" s="15"/>
      <c r="JAD63" s="15"/>
      <c r="JAE63" s="15"/>
      <c r="JAF63" s="15"/>
      <c r="JAG63" s="15"/>
      <c r="JAH63" s="15"/>
      <c r="JAI63" s="15"/>
      <c r="JAJ63" s="15"/>
      <c r="JAK63" s="15"/>
      <c r="JAL63" s="15"/>
      <c r="JAM63" s="15"/>
      <c r="JAN63" s="15"/>
      <c r="JAO63" s="15"/>
      <c r="JAP63" s="15"/>
      <c r="JAQ63" s="15"/>
      <c r="JAR63" s="15"/>
      <c r="JAS63" s="15"/>
      <c r="JAT63" s="15"/>
      <c r="JAU63" s="15"/>
      <c r="JAV63" s="15"/>
      <c r="JAW63" s="15"/>
      <c r="JAX63" s="15"/>
      <c r="JAY63" s="15"/>
      <c r="JAZ63" s="15"/>
      <c r="JBA63" s="15"/>
      <c r="JBB63" s="15"/>
      <c r="JBC63" s="15"/>
      <c r="JBD63" s="15"/>
      <c r="JBE63" s="15"/>
      <c r="JBF63" s="15"/>
      <c r="JBG63" s="15"/>
      <c r="JBH63" s="15"/>
      <c r="JBI63" s="15"/>
      <c r="JBJ63" s="15"/>
      <c r="JBK63" s="15"/>
      <c r="JBL63" s="15"/>
      <c r="JBM63" s="15"/>
      <c r="JBN63" s="15"/>
      <c r="JBO63" s="15"/>
      <c r="JBP63" s="15"/>
      <c r="JBQ63" s="15"/>
      <c r="JBR63" s="15"/>
      <c r="JBS63" s="15"/>
      <c r="JBT63" s="15"/>
      <c r="JBU63" s="15"/>
      <c r="JBV63" s="15"/>
      <c r="JBW63" s="15"/>
      <c r="JBX63" s="15"/>
      <c r="JBY63" s="15"/>
      <c r="JBZ63" s="15"/>
      <c r="JCA63" s="15"/>
      <c r="JCB63" s="15"/>
      <c r="JCC63" s="15"/>
      <c r="JCD63" s="15"/>
      <c r="JCE63" s="15"/>
      <c r="JCF63" s="15"/>
      <c r="JCG63" s="15"/>
      <c r="JCH63" s="15"/>
      <c r="JCI63" s="15"/>
      <c r="JCJ63" s="15"/>
      <c r="JCK63" s="15"/>
      <c r="JCL63" s="15"/>
      <c r="JCM63" s="15"/>
      <c r="JCN63" s="15"/>
      <c r="JCO63" s="15"/>
      <c r="JCP63" s="15"/>
      <c r="JCQ63" s="15"/>
      <c r="JCR63" s="15"/>
      <c r="JCS63" s="15"/>
      <c r="JCT63" s="15"/>
      <c r="JCU63" s="15"/>
      <c r="JCV63" s="15"/>
      <c r="JCW63" s="15"/>
      <c r="JCX63" s="15"/>
      <c r="JCY63" s="15"/>
      <c r="JCZ63" s="15"/>
      <c r="JDA63" s="15"/>
      <c r="JDB63" s="15"/>
      <c r="JDC63" s="15"/>
      <c r="JDD63" s="15"/>
      <c r="JDE63" s="15"/>
      <c r="JDF63" s="15"/>
      <c r="JDG63" s="15"/>
      <c r="JDH63" s="15"/>
      <c r="JDI63" s="15"/>
      <c r="JDJ63" s="15"/>
      <c r="JDK63" s="15"/>
      <c r="JDL63" s="15"/>
      <c r="JDM63" s="15"/>
      <c r="JDN63" s="15"/>
      <c r="JDO63" s="15"/>
      <c r="JDP63" s="15"/>
      <c r="JDQ63" s="15"/>
      <c r="JDR63" s="15"/>
      <c r="JDS63" s="15"/>
      <c r="JDT63" s="15"/>
      <c r="JDU63" s="15"/>
      <c r="JDV63" s="15"/>
      <c r="JDW63" s="15"/>
      <c r="JDX63" s="15"/>
      <c r="JDY63" s="15"/>
      <c r="JDZ63" s="15"/>
      <c r="JEA63" s="15"/>
      <c r="JEB63" s="15"/>
      <c r="JEC63" s="15"/>
      <c r="JED63" s="15"/>
      <c r="JEE63" s="15"/>
      <c r="JEF63" s="15"/>
      <c r="JEG63" s="15"/>
      <c r="JEH63" s="15"/>
      <c r="JEI63" s="15"/>
      <c r="JEJ63" s="15"/>
      <c r="JEK63" s="15"/>
      <c r="JEL63" s="15"/>
      <c r="JEM63" s="15"/>
      <c r="JEN63" s="15"/>
      <c r="JEO63" s="15"/>
      <c r="JEP63" s="15"/>
      <c r="JEQ63" s="15"/>
      <c r="JER63" s="15"/>
      <c r="JES63" s="15"/>
      <c r="JET63" s="15"/>
      <c r="JEU63" s="15"/>
      <c r="JEV63" s="15"/>
      <c r="JEW63" s="15"/>
      <c r="JEX63" s="15"/>
      <c r="JEY63" s="15"/>
      <c r="JEZ63" s="15"/>
      <c r="JFA63" s="15"/>
      <c r="JFB63" s="15"/>
      <c r="JFC63" s="15"/>
      <c r="JFD63" s="15"/>
      <c r="JFE63" s="15"/>
      <c r="JFF63" s="15"/>
      <c r="JFG63" s="15"/>
      <c r="JFH63" s="15"/>
      <c r="JFI63" s="15"/>
      <c r="JFJ63" s="15"/>
      <c r="JFK63" s="15"/>
      <c r="JFL63" s="15"/>
      <c r="JFM63" s="15"/>
      <c r="JFN63" s="15"/>
      <c r="JFO63" s="15"/>
      <c r="JFP63" s="15"/>
      <c r="JFQ63" s="15"/>
      <c r="JFR63" s="15"/>
      <c r="JFS63" s="15"/>
      <c r="JFT63" s="15"/>
      <c r="JFU63" s="15"/>
      <c r="JFV63" s="15"/>
      <c r="JFW63" s="15"/>
      <c r="JFX63" s="15"/>
      <c r="JFY63" s="15"/>
      <c r="JFZ63" s="15"/>
      <c r="JGA63" s="15"/>
      <c r="JGB63" s="15"/>
      <c r="JGC63" s="15"/>
      <c r="JGD63" s="15"/>
      <c r="JGE63" s="15"/>
      <c r="JGF63" s="15"/>
      <c r="JGG63" s="15"/>
      <c r="JGH63" s="15"/>
      <c r="JGI63" s="15"/>
      <c r="JGJ63" s="15"/>
      <c r="JGK63" s="15"/>
      <c r="JGL63" s="15"/>
      <c r="JGM63" s="15"/>
      <c r="JGN63" s="15"/>
      <c r="JGO63" s="15"/>
      <c r="JGP63" s="15"/>
      <c r="JGQ63" s="15"/>
      <c r="JGR63" s="15"/>
      <c r="JGS63" s="15"/>
      <c r="JGT63" s="15"/>
      <c r="JGU63" s="15"/>
      <c r="JGV63" s="15"/>
      <c r="JGW63" s="15"/>
      <c r="JGX63" s="15"/>
      <c r="JGY63" s="15"/>
      <c r="JGZ63" s="15"/>
      <c r="JHA63" s="15"/>
      <c r="JHB63" s="15"/>
      <c r="JHC63" s="15"/>
      <c r="JHD63" s="15"/>
      <c r="JHE63" s="15"/>
      <c r="JHF63" s="15"/>
      <c r="JHG63" s="15"/>
      <c r="JHH63" s="15"/>
      <c r="JHI63" s="15"/>
      <c r="JHJ63" s="15"/>
      <c r="JHK63" s="15"/>
      <c r="JHL63" s="15"/>
      <c r="JHM63" s="15"/>
      <c r="JHN63" s="15"/>
      <c r="JHO63" s="15"/>
      <c r="JHP63" s="15"/>
      <c r="JHQ63" s="15"/>
      <c r="JHR63" s="15"/>
      <c r="JHS63" s="15"/>
      <c r="JHT63" s="15"/>
      <c r="JHU63" s="15"/>
      <c r="JHV63" s="15"/>
      <c r="JHW63" s="15"/>
      <c r="JHX63" s="15"/>
      <c r="JHY63" s="15"/>
      <c r="JHZ63" s="15"/>
      <c r="JIA63" s="15"/>
      <c r="JIB63" s="15"/>
      <c r="JIC63" s="15"/>
      <c r="JID63" s="15"/>
      <c r="JIE63" s="15"/>
      <c r="JIF63" s="15"/>
      <c r="JIG63" s="15"/>
      <c r="JIH63" s="15"/>
      <c r="JII63" s="15"/>
      <c r="JIJ63" s="15"/>
      <c r="JIK63" s="15"/>
      <c r="JIL63" s="15"/>
      <c r="JIM63" s="15"/>
      <c r="JIN63" s="15"/>
      <c r="JIO63" s="15"/>
      <c r="JIP63" s="15"/>
      <c r="JIQ63" s="15"/>
      <c r="JIR63" s="15"/>
      <c r="JIS63" s="15"/>
      <c r="JIT63" s="15"/>
      <c r="JIU63" s="15"/>
      <c r="JIV63" s="15"/>
      <c r="JIW63" s="15"/>
      <c r="JIX63" s="15"/>
      <c r="JIY63" s="15"/>
      <c r="JIZ63" s="15"/>
      <c r="JJA63" s="15"/>
      <c r="JJB63" s="15"/>
      <c r="JJC63" s="15"/>
      <c r="JJD63" s="15"/>
      <c r="JJE63" s="15"/>
      <c r="JJF63" s="15"/>
      <c r="JJG63" s="15"/>
      <c r="JJH63" s="15"/>
      <c r="JJI63" s="15"/>
      <c r="JJJ63" s="15"/>
      <c r="JJK63" s="15"/>
      <c r="JJL63" s="15"/>
      <c r="JJM63" s="15"/>
      <c r="JJN63" s="15"/>
      <c r="JJO63" s="15"/>
      <c r="JJP63" s="15"/>
      <c r="JJQ63" s="15"/>
      <c r="JJR63" s="15"/>
      <c r="JJS63" s="15"/>
      <c r="JJT63" s="15"/>
      <c r="JJU63" s="15"/>
      <c r="JJV63" s="15"/>
      <c r="JJW63" s="15"/>
      <c r="JJX63" s="15"/>
      <c r="JJY63" s="15"/>
      <c r="JJZ63" s="15"/>
      <c r="JKA63" s="15"/>
      <c r="JKB63" s="15"/>
      <c r="JKC63" s="15"/>
      <c r="JKD63" s="15"/>
      <c r="JKE63" s="15"/>
      <c r="JKF63" s="15"/>
      <c r="JKG63" s="15"/>
      <c r="JKH63" s="15"/>
      <c r="JKI63" s="15"/>
      <c r="JKJ63" s="15"/>
      <c r="JKK63" s="15"/>
      <c r="JKL63" s="15"/>
      <c r="JKM63" s="15"/>
      <c r="JKN63" s="15"/>
      <c r="JKO63" s="15"/>
      <c r="JKP63" s="15"/>
      <c r="JKQ63" s="15"/>
      <c r="JKR63" s="15"/>
      <c r="JKS63" s="15"/>
      <c r="JKT63" s="15"/>
      <c r="JKU63" s="15"/>
      <c r="JKV63" s="15"/>
      <c r="JKW63" s="15"/>
      <c r="JKX63" s="15"/>
      <c r="JKY63" s="15"/>
      <c r="JKZ63" s="15"/>
      <c r="JLA63" s="15"/>
      <c r="JLB63" s="15"/>
      <c r="JLC63" s="15"/>
      <c r="JLD63" s="15"/>
      <c r="JLE63" s="15"/>
      <c r="JLF63" s="15"/>
      <c r="JLG63" s="15"/>
      <c r="JLH63" s="15"/>
      <c r="JLI63" s="15"/>
      <c r="JLJ63" s="15"/>
      <c r="JLK63" s="15"/>
      <c r="JLL63" s="15"/>
      <c r="JLM63" s="15"/>
      <c r="JLN63" s="15"/>
      <c r="JLO63" s="15"/>
      <c r="JLP63" s="15"/>
      <c r="JLQ63" s="15"/>
      <c r="JLR63" s="15"/>
      <c r="JLS63" s="15"/>
      <c r="JLT63" s="15"/>
      <c r="JLU63" s="15"/>
      <c r="JLV63" s="15"/>
      <c r="JLW63" s="15"/>
      <c r="JLX63" s="15"/>
      <c r="JLY63" s="15"/>
      <c r="JLZ63" s="15"/>
      <c r="JMA63" s="15"/>
      <c r="JMB63" s="15"/>
      <c r="JMC63" s="15"/>
      <c r="JMD63" s="15"/>
      <c r="JME63" s="15"/>
      <c r="JMF63" s="15"/>
      <c r="JMG63" s="15"/>
      <c r="JMH63" s="15"/>
      <c r="JMI63" s="15"/>
      <c r="JMJ63" s="15"/>
      <c r="JMK63" s="15"/>
      <c r="JML63" s="15"/>
      <c r="JMM63" s="15"/>
      <c r="JMN63" s="15"/>
      <c r="JMO63" s="15"/>
      <c r="JMP63" s="15"/>
      <c r="JMQ63" s="15"/>
      <c r="JMR63" s="15"/>
      <c r="JMS63" s="15"/>
      <c r="JMT63" s="15"/>
      <c r="JMU63" s="15"/>
      <c r="JMV63" s="15"/>
      <c r="JMW63" s="15"/>
      <c r="JMX63" s="15"/>
      <c r="JMY63" s="15"/>
      <c r="JMZ63" s="15"/>
      <c r="JNA63" s="15"/>
      <c r="JNB63" s="15"/>
      <c r="JNC63" s="15"/>
      <c r="JND63" s="15"/>
      <c r="JNE63" s="15"/>
      <c r="JNF63" s="15"/>
      <c r="JNG63" s="15"/>
      <c r="JNH63" s="15"/>
      <c r="JNI63" s="15"/>
      <c r="JNJ63" s="15"/>
      <c r="JNK63" s="15"/>
      <c r="JNL63" s="15"/>
      <c r="JNM63" s="15"/>
      <c r="JNN63" s="15"/>
      <c r="JNO63" s="15"/>
      <c r="JNP63" s="15"/>
      <c r="JNQ63" s="15"/>
      <c r="JNR63" s="15"/>
      <c r="JNS63" s="15"/>
      <c r="JNT63" s="15"/>
      <c r="JNU63" s="15"/>
      <c r="JNV63" s="15"/>
      <c r="JNW63" s="15"/>
      <c r="JNX63" s="15"/>
      <c r="JNY63" s="15"/>
      <c r="JNZ63" s="15"/>
      <c r="JOA63" s="15"/>
      <c r="JOB63" s="15"/>
      <c r="JOC63" s="15"/>
      <c r="JOD63" s="15"/>
      <c r="JOE63" s="15"/>
      <c r="JOF63" s="15"/>
      <c r="JOG63" s="15"/>
      <c r="JOH63" s="15"/>
      <c r="JOI63" s="15"/>
      <c r="JOJ63" s="15"/>
      <c r="JOK63" s="15"/>
      <c r="JOL63" s="15"/>
      <c r="JOM63" s="15"/>
      <c r="JON63" s="15"/>
      <c r="JOO63" s="15"/>
      <c r="JOP63" s="15"/>
      <c r="JOQ63" s="15"/>
      <c r="JOR63" s="15"/>
      <c r="JOS63" s="15"/>
      <c r="JOT63" s="15"/>
      <c r="JOU63" s="15"/>
      <c r="JOV63" s="15"/>
      <c r="JOW63" s="15"/>
      <c r="JOX63" s="15"/>
      <c r="JOY63" s="15"/>
      <c r="JOZ63" s="15"/>
      <c r="JPA63" s="15"/>
      <c r="JPB63" s="15"/>
      <c r="JPC63" s="15"/>
      <c r="JPD63" s="15"/>
      <c r="JPE63" s="15"/>
      <c r="JPF63" s="15"/>
      <c r="JPG63" s="15"/>
      <c r="JPH63" s="15"/>
      <c r="JPI63" s="15"/>
      <c r="JPJ63" s="15"/>
      <c r="JPK63" s="15"/>
      <c r="JPL63" s="15"/>
      <c r="JPM63" s="15"/>
      <c r="JPN63" s="15"/>
      <c r="JPO63" s="15"/>
      <c r="JPP63" s="15"/>
      <c r="JPQ63" s="15"/>
      <c r="JPR63" s="15"/>
      <c r="JPS63" s="15"/>
      <c r="JPT63" s="15"/>
      <c r="JPU63" s="15"/>
      <c r="JPV63" s="15"/>
      <c r="JPW63" s="15"/>
      <c r="JPX63" s="15"/>
      <c r="JPY63" s="15"/>
      <c r="JPZ63" s="15"/>
      <c r="JQA63" s="15"/>
      <c r="JQB63" s="15"/>
      <c r="JQC63" s="15"/>
      <c r="JQD63" s="15"/>
      <c r="JQE63" s="15"/>
      <c r="JQF63" s="15"/>
      <c r="JQG63" s="15"/>
      <c r="JQH63" s="15"/>
      <c r="JQI63" s="15"/>
      <c r="JQJ63" s="15"/>
      <c r="JQK63" s="15"/>
      <c r="JQL63" s="15"/>
      <c r="JQM63" s="15"/>
      <c r="JQN63" s="15"/>
      <c r="JQO63" s="15"/>
      <c r="JQP63" s="15"/>
      <c r="JQQ63" s="15"/>
      <c r="JQR63" s="15"/>
      <c r="JQS63" s="15"/>
      <c r="JQT63" s="15"/>
      <c r="JQU63" s="15"/>
      <c r="JQV63" s="15"/>
      <c r="JQW63" s="15"/>
      <c r="JQX63" s="15"/>
      <c r="JQY63" s="15"/>
      <c r="JQZ63" s="15"/>
      <c r="JRA63" s="15"/>
      <c r="JRB63" s="15"/>
      <c r="JRC63" s="15"/>
      <c r="JRD63" s="15"/>
      <c r="JRE63" s="15"/>
      <c r="JRF63" s="15"/>
      <c r="JRG63" s="15"/>
      <c r="JRH63" s="15"/>
      <c r="JRI63" s="15"/>
      <c r="JRJ63" s="15"/>
      <c r="JRK63" s="15"/>
      <c r="JRL63" s="15"/>
      <c r="JRM63" s="15"/>
      <c r="JRN63" s="15"/>
      <c r="JRO63" s="15"/>
      <c r="JRP63" s="15"/>
      <c r="JRQ63" s="15"/>
      <c r="JRR63" s="15"/>
      <c r="JRS63" s="15"/>
      <c r="JRT63" s="15"/>
      <c r="JRU63" s="15"/>
      <c r="JRV63" s="15"/>
      <c r="JRW63" s="15"/>
      <c r="JRX63" s="15"/>
      <c r="JRY63" s="15"/>
      <c r="JRZ63" s="15"/>
      <c r="JSA63" s="15"/>
      <c r="JSB63" s="15"/>
      <c r="JSC63" s="15"/>
      <c r="JSD63" s="15"/>
      <c r="JSE63" s="15"/>
      <c r="JSF63" s="15"/>
      <c r="JSG63" s="15"/>
      <c r="JSH63" s="15"/>
      <c r="JSI63" s="15"/>
      <c r="JSJ63" s="15"/>
      <c r="JSK63" s="15"/>
      <c r="JSL63" s="15"/>
      <c r="JSM63" s="15"/>
      <c r="JSN63" s="15"/>
      <c r="JSO63" s="15"/>
      <c r="JSP63" s="15"/>
      <c r="JSQ63" s="15"/>
      <c r="JSR63" s="15"/>
      <c r="JSS63" s="15"/>
      <c r="JST63" s="15"/>
      <c r="JSU63" s="15"/>
      <c r="JSV63" s="15"/>
      <c r="JSW63" s="15"/>
      <c r="JSX63" s="15"/>
      <c r="JSY63" s="15"/>
      <c r="JSZ63" s="15"/>
      <c r="JTA63" s="15"/>
      <c r="JTB63" s="15"/>
      <c r="JTC63" s="15"/>
      <c r="JTD63" s="15"/>
      <c r="JTE63" s="15"/>
      <c r="JTF63" s="15"/>
      <c r="JTG63" s="15"/>
      <c r="JTH63" s="15"/>
      <c r="JTI63" s="15"/>
      <c r="JTJ63" s="15"/>
      <c r="JTK63" s="15"/>
      <c r="JTL63" s="15"/>
      <c r="JTM63" s="15"/>
      <c r="JTN63" s="15"/>
      <c r="JTO63" s="15"/>
      <c r="JTP63" s="15"/>
      <c r="JTQ63" s="15"/>
      <c r="JTR63" s="15"/>
      <c r="JTS63" s="15"/>
      <c r="JTT63" s="15"/>
      <c r="JTU63" s="15"/>
      <c r="JTV63" s="15"/>
      <c r="JTW63" s="15"/>
      <c r="JTX63" s="15"/>
      <c r="JTY63" s="15"/>
      <c r="JTZ63" s="15"/>
      <c r="JUA63" s="15"/>
      <c r="JUB63" s="15"/>
      <c r="JUC63" s="15"/>
      <c r="JUD63" s="15"/>
      <c r="JUE63" s="15"/>
      <c r="JUF63" s="15"/>
      <c r="JUG63" s="15"/>
      <c r="JUH63" s="15"/>
      <c r="JUI63" s="15"/>
      <c r="JUJ63" s="15"/>
      <c r="JUK63" s="15"/>
      <c r="JUL63" s="15"/>
      <c r="JUM63" s="15"/>
      <c r="JUN63" s="15"/>
      <c r="JUO63" s="15"/>
      <c r="JUP63" s="15"/>
      <c r="JUQ63" s="15"/>
      <c r="JUR63" s="15"/>
      <c r="JUS63" s="15"/>
      <c r="JUT63" s="15"/>
      <c r="JUU63" s="15"/>
      <c r="JUV63" s="15"/>
      <c r="JUW63" s="15"/>
      <c r="JUX63" s="15"/>
      <c r="JUY63" s="15"/>
      <c r="JUZ63" s="15"/>
      <c r="JVA63" s="15"/>
      <c r="JVB63" s="15"/>
      <c r="JVC63" s="15"/>
      <c r="JVD63" s="15"/>
      <c r="JVE63" s="15"/>
      <c r="JVF63" s="15"/>
      <c r="JVG63" s="15"/>
      <c r="JVH63" s="15"/>
      <c r="JVI63" s="15"/>
      <c r="JVJ63" s="15"/>
      <c r="JVK63" s="15"/>
      <c r="JVL63" s="15"/>
      <c r="JVM63" s="15"/>
      <c r="JVN63" s="15"/>
      <c r="JVO63" s="15"/>
      <c r="JVP63" s="15"/>
      <c r="JVQ63" s="15"/>
      <c r="JVR63" s="15"/>
      <c r="JVS63" s="15"/>
      <c r="JVT63" s="15"/>
      <c r="JVU63" s="15"/>
      <c r="JVV63" s="15"/>
      <c r="JVW63" s="15"/>
      <c r="JVX63" s="15"/>
      <c r="JVY63" s="15"/>
      <c r="JVZ63" s="15"/>
      <c r="JWA63" s="15"/>
      <c r="JWB63" s="15"/>
      <c r="JWC63" s="15"/>
      <c r="JWD63" s="15"/>
      <c r="JWE63" s="15"/>
      <c r="JWF63" s="15"/>
      <c r="JWG63" s="15"/>
      <c r="JWH63" s="15"/>
      <c r="JWI63" s="15"/>
      <c r="JWJ63" s="15"/>
      <c r="JWK63" s="15"/>
      <c r="JWL63" s="15"/>
      <c r="JWM63" s="15"/>
      <c r="JWN63" s="15"/>
      <c r="JWO63" s="15"/>
      <c r="JWP63" s="15"/>
      <c r="JWQ63" s="15"/>
      <c r="JWR63" s="15"/>
      <c r="JWS63" s="15"/>
      <c r="JWT63" s="15"/>
      <c r="JWU63" s="15"/>
      <c r="JWV63" s="15"/>
      <c r="JWW63" s="15"/>
      <c r="JWX63" s="15"/>
      <c r="JWY63" s="15"/>
      <c r="JWZ63" s="15"/>
      <c r="JXA63" s="15"/>
      <c r="JXB63" s="15"/>
      <c r="JXC63" s="15"/>
      <c r="JXD63" s="15"/>
      <c r="JXE63" s="15"/>
      <c r="JXF63" s="15"/>
      <c r="JXG63" s="15"/>
      <c r="JXH63" s="15"/>
      <c r="JXI63" s="15"/>
      <c r="JXJ63" s="15"/>
      <c r="JXK63" s="15"/>
      <c r="JXL63" s="15"/>
      <c r="JXM63" s="15"/>
      <c r="JXN63" s="15"/>
      <c r="JXO63" s="15"/>
      <c r="JXP63" s="15"/>
      <c r="JXQ63" s="15"/>
      <c r="JXR63" s="15"/>
      <c r="JXS63" s="15"/>
      <c r="JXT63" s="15"/>
      <c r="JXU63" s="15"/>
      <c r="JXV63" s="15"/>
      <c r="JXW63" s="15"/>
      <c r="JXX63" s="15"/>
      <c r="JXY63" s="15"/>
      <c r="JXZ63" s="15"/>
      <c r="JYA63" s="15"/>
      <c r="JYB63" s="15"/>
      <c r="JYC63" s="15"/>
      <c r="JYD63" s="15"/>
      <c r="JYE63" s="15"/>
      <c r="JYF63" s="15"/>
      <c r="JYG63" s="15"/>
      <c r="JYH63" s="15"/>
      <c r="JYI63" s="15"/>
      <c r="JYJ63" s="15"/>
      <c r="JYK63" s="15"/>
      <c r="JYL63" s="15"/>
      <c r="JYM63" s="15"/>
      <c r="JYN63" s="15"/>
      <c r="JYO63" s="15"/>
      <c r="JYP63" s="15"/>
      <c r="JYQ63" s="15"/>
      <c r="JYR63" s="15"/>
      <c r="JYS63" s="15"/>
      <c r="JYT63" s="15"/>
      <c r="JYU63" s="15"/>
      <c r="JYV63" s="15"/>
      <c r="JYW63" s="15"/>
      <c r="JYX63" s="15"/>
      <c r="JYY63" s="15"/>
      <c r="JYZ63" s="15"/>
      <c r="JZA63" s="15"/>
      <c r="JZB63" s="15"/>
      <c r="JZC63" s="15"/>
      <c r="JZD63" s="15"/>
      <c r="JZE63" s="15"/>
      <c r="JZF63" s="15"/>
      <c r="JZG63" s="15"/>
      <c r="JZH63" s="15"/>
      <c r="JZI63" s="15"/>
      <c r="JZJ63" s="15"/>
      <c r="JZK63" s="15"/>
      <c r="JZL63" s="15"/>
      <c r="JZM63" s="15"/>
      <c r="JZN63" s="15"/>
      <c r="JZO63" s="15"/>
      <c r="JZP63" s="15"/>
      <c r="JZQ63" s="15"/>
      <c r="JZR63" s="15"/>
      <c r="JZS63" s="15"/>
      <c r="JZT63" s="15"/>
      <c r="JZU63" s="15"/>
      <c r="JZV63" s="15"/>
      <c r="JZW63" s="15"/>
      <c r="JZX63" s="15"/>
      <c r="JZY63" s="15"/>
      <c r="JZZ63" s="15"/>
      <c r="KAA63" s="15"/>
      <c r="KAB63" s="15"/>
      <c r="KAC63" s="15"/>
      <c r="KAD63" s="15"/>
      <c r="KAE63" s="15"/>
      <c r="KAF63" s="15"/>
      <c r="KAG63" s="15"/>
      <c r="KAH63" s="15"/>
      <c r="KAI63" s="15"/>
      <c r="KAJ63" s="15"/>
      <c r="KAK63" s="15"/>
      <c r="KAL63" s="15"/>
      <c r="KAM63" s="15"/>
      <c r="KAN63" s="15"/>
      <c r="KAO63" s="15"/>
      <c r="KAP63" s="15"/>
      <c r="KAQ63" s="15"/>
      <c r="KAR63" s="15"/>
      <c r="KAS63" s="15"/>
      <c r="KAT63" s="15"/>
      <c r="KAU63" s="15"/>
      <c r="KAV63" s="15"/>
      <c r="KAW63" s="15"/>
      <c r="KAX63" s="15"/>
      <c r="KAY63" s="15"/>
      <c r="KAZ63" s="15"/>
      <c r="KBA63" s="15"/>
      <c r="KBB63" s="15"/>
      <c r="KBC63" s="15"/>
      <c r="KBD63" s="15"/>
      <c r="KBE63" s="15"/>
      <c r="KBF63" s="15"/>
      <c r="KBG63" s="15"/>
      <c r="KBH63" s="15"/>
      <c r="KBI63" s="15"/>
      <c r="KBJ63" s="15"/>
      <c r="KBK63" s="15"/>
      <c r="KBL63" s="15"/>
      <c r="KBM63" s="15"/>
      <c r="KBN63" s="15"/>
      <c r="KBO63" s="15"/>
      <c r="KBP63" s="15"/>
      <c r="KBQ63" s="15"/>
      <c r="KBR63" s="15"/>
      <c r="KBS63" s="15"/>
      <c r="KBT63" s="15"/>
      <c r="KBU63" s="15"/>
      <c r="KBV63" s="15"/>
      <c r="KBW63" s="15"/>
      <c r="KBX63" s="15"/>
      <c r="KBY63" s="15"/>
      <c r="KBZ63" s="15"/>
      <c r="KCA63" s="15"/>
      <c r="KCB63" s="15"/>
      <c r="KCC63" s="15"/>
      <c r="KCD63" s="15"/>
      <c r="KCE63" s="15"/>
      <c r="KCF63" s="15"/>
      <c r="KCG63" s="15"/>
      <c r="KCH63" s="15"/>
      <c r="KCI63" s="15"/>
      <c r="KCJ63" s="15"/>
      <c r="KCK63" s="15"/>
      <c r="KCL63" s="15"/>
      <c r="KCM63" s="15"/>
      <c r="KCN63" s="15"/>
      <c r="KCO63" s="15"/>
      <c r="KCP63" s="15"/>
      <c r="KCQ63" s="15"/>
      <c r="KCR63" s="15"/>
      <c r="KCS63" s="15"/>
      <c r="KCT63" s="15"/>
      <c r="KCU63" s="15"/>
      <c r="KCV63" s="15"/>
      <c r="KCW63" s="15"/>
      <c r="KCX63" s="15"/>
      <c r="KCY63" s="15"/>
      <c r="KCZ63" s="15"/>
      <c r="KDA63" s="15"/>
      <c r="KDB63" s="15"/>
      <c r="KDC63" s="15"/>
      <c r="KDD63" s="15"/>
      <c r="KDE63" s="15"/>
      <c r="KDF63" s="15"/>
      <c r="KDG63" s="15"/>
      <c r="KDH63" s="15"/>
      <c r="KDI63" s="15"/>
      <c r="KDJ63" s="15"/>
      <c r="KDK63" s="15"/>
      <c r="KDL63" s="15"/>
      <c r="KDM63" s="15"/>
      <c r="KDN63" s="15"/>
      <c r="KDO63" s="15"/>
      <c r="KDP63" s="15"/>
      <c r="KDQ63" s="15"/>
      <c r="KDR63" s="15"/>
      <c r="KDS63" s="15"/>
      <c r="KDT63" s="15"/>
      <c r="KDU63" s="15"/>
      <c r="KDV63" s="15"/>
      <c r="KDW63" s="15"/>
      <c r="KDX63" s="15"/>
      <c r="KDY63" s="15"/>
      <c r="KDZ63" s="15"/>
      <c r="KEA63" s="15"/>
      <c r="KEB63" s="15"/>
      <c r="KEC63" s="15"/>
      <c r="KED63" s="15"/>
      <c r="KEE63" s="15"/>
      <c r="KEF63" s="15"/>
      <c r="KEG63" s="15"/>
      <c r="KEH63" s="15"/>
      <c r="KEI63" s="15"/>
      <c r="KEJ63" s="15"/>
      <c r="KEK63" s="15"/>
      <c r="KEL63" s="15"/>
      <c r="KEM63" s="15"/>
      <c r="KEN63" s="15"/>
      <c r="KEO63" s="15"/>
      <c r="KEP63" s="15"/>
      <c r="KEQ63" s="15"/>
      <c r="KER63" s="15"/>
      <c r="KES63" s="15"/>
      <c r="KET63" s="15"/>
      <c r="KEU63" s="15"/>
      <c r="KEV63" s="15"/>
      <c r="KEW63" s="15"/>
      <c r="KEX63" s="15"/>
      <c r="KEY63" s="15"/>
      <c r="KEZ63" s="15"/>
      <c r="KFA63" s="15"/>
      <c r="KFB63" s="15"/>
      <c r="KFC63" s="15"/>
      <c r="KFD63" s="15"/>
      <c r="KFE63" s="15"/>
      <c r="KFF63" s="15"/>
      <c r="KFG63" s="15"/>
      <c r="KFH63" s="15"/>
      <c r="KFI63" s="15"/>
      <c r="KFJ63" s="15"/>
      <c r="KFK63" s="15"/>
      <c r="KFL63" s="15"/>
      <c r="KFM63" s="15"/>
      <c r="KFN63" s="15"/>
      <c r="KFO63" s="15"/>
      <c r="KFP63" s="15"/>
      <c r="KFQ63" s="15"/>
      <c r="KFR63" s="15"/>
      <c r="KFS63" s="15"/>
      <c r="KFT63" s="15"/>
      <c r="KFU63" s="15"/>
      <c r="KFV63" s="15"/>
      <c r="KFW63" s="15"/>
      <c r="KFX63" s="15"/>
      <c r="KFY63" s="15"/>
      <c r="KFZ63" s="15"/>
      <c r="KGA63" s="15"/>
      <c r="KGB63" s="15"/>
      <c r="KGC63" s="15"/>
      <c r="KGD63" s="15"/>
      <c r="KGE63" s="15"/>
      <c r="KGF63" s="15"/>
      <c r="KGG63" s="15"/>
      <c r="KGH63" s="15"/>
      <c r="KGI63" s="15"/>
      <c r="KGJ63" s="15"/>
      <c r="KGK63" s="15"/>
      <c r="KGL63" s="15"/>
      <c r="KGM63" s="15"/>
      <c r="KGN63" s="15"/>
      <c r="KGO63" s="15"/>
      <c r="KGP63" s="15"/>
      <c r="KGQ63" s="15"/>
      <c r="KGR63" s="15"/>
      <c r="KGS63" s="15"/>
      <c r="KGT63" s="15"/>
      <c r="KGU63" s="15"/>
      <c r="KGV63" s="15"/>
      <c r="KGW63" s="15"/>
      <c r="KGX63" s="15"/>
      <c r="KGY63" s="15"/>
      <c r="KGZ63" s="15"/>
      <c r="KHA63" s="15"/>
      <c r="KHB63" s="15"/>
      <c r="KHC63" s="15"/>
      <c r="KHD63" s="15"/>
      <c r="KHE63" s="15"/>
      <c r="KHF63" s="15"/>
      <c r="KHG63" s="15"/>
      <c r="KHH63" s="15"/>
      <c r="KHI63" s="15"/>
      <c r="KHJ63" s="15"/>
      <c r="KHK63" s="15"/>
      <c r="KHL63" s="15"/>
      <c r="KHM63" s="15"/>
      <c r="KHN63" s="15"/>
      <c r="KHO63" s="15"/>
      <c r="KHP63" s="15"/>
      <c r="KHQ63" s="15"/>
      <c r="KHR63" s="15"/>
      <c r="KHS63" s="15"/>
      <c r="KHT63" s="15"/>
      <c r="KHU63" s="15"/>
      <c r="KHV63" s="15"/>
      <c r="KHW63" s="15"/>
      <c r="KHX63" s="15"/>
      <c r="KHY63" s="15"/>
      <c r="KHZ63" s="15"/>
      <c r="KIA63" s="15"/>
      <c r="KIB63" s="15"/>
      <c r="KIC63" s="15"/>
      <c r="KID63" s="15"/>
      <c r="KIE63" s="15"/>
      <c r="KIF63" s="15"/>
      <c r="KIG63" s="15"/>
      <c r="KIH63" s="15"/>
      <c r="KII63" s="15"/>
      <c r="KIJ63" s="15"/>
      <c r="KIK63" s="15"/>
      <c r="KIL63" s="15"/>
      <c r="KIM63" s="15"/>
      <c r="KIN63" s="15"/>
      <c r="KIO63" s="15"/>
      <c r="KIP63" s="15"/>
      <c r="KIQ63" s="15"/>
      <c r="KIR63" s="15"/>
      <c r="KIS63" s="15"/>
      <c r="KIT63" s="15"/>
      <c r="KIU63" s="15"/>
      <c r="KIV63" s="15"/>
      <c r="KIW63" s="15"/>
      <c r="KIX63" s="15"/>
      <c r="KIY63" s="15"/>
      <c r="KIZ63" s="15"/>
      <c r="KJA63" s="15"/>
      <c r="KJB63" s="15"/>
      <c r="KJC63" s="15"/>
      <c r="KJD63" s="15"/>
      <c r="KJE63" s="15"/>
      <c r="KJF63" s="15"/>
      <c r="KJG63" s="15"/>
      <c r="KJH63" s="15"/>
      <c r="KJI63" s="15"/>
      <c r="KJJ63" s="15"/>
      <c r="KJK63" s="15"/>
      <c r="KJL63" s="15"/>
      <c r="KJM63" s="15"/>
      <c r="KJN63" s="15"/>
      <c r="KJO63" s="15"/>
      <c r="KJP63" s="15"/>
      <c r="KJQ63" s="15"/>
      <c r="KJR63" s="15"/>
      <c r="KJS63" s="15"/>
      <c r="KJT63" s="15"/>
      <c r="KJU63" s="15"/>
      <c r="KJV63" s="15"/>
      <c r="KJW63" s="15"/>
      <c r="KJX63" s="15"/>
      <c r="KJY63" s="15"/>
      <c r="KJZ63" s="15"/>
      <c r="KKA63" s="15"/>
      <c r="KKB63" s="15"/>
      <c r="KKC63" s="15"/>
      <c r="KKD63" s="15"/>
      <c r="KKE63" s="15"/>
      <c r="KKF63" s="15"/>
      <c r="KKG63" s="15"/>
      <c r="KKH63" s="15"/>
      <c r="KKI63" s="15"/>
      <c r="KKJ63" s="15"/>
      <c r="KKK63" s="15"/>
      <c r="KKL63" s="15"/>
      <c r="KKM63" s="15"/>
      <c r="KKN63" s="15"/>
      <c r="KKO63" s="15"/>
      <c r="KKP63" s="15"/>
      <c r="KKQ63" s="15"/>
      <c r="KKR63" s="15"/>
      <c r="KKS63" s="15"/>
      <c r="KKT63" s="15"/>
      <c r="KKU63" s="15"/>
      <c r="KKV63" s="15"/>
      <c r="KKW63" s="15"/>
      <c r="KKX63" s="15"/>
      <c r="KKY63" s="15"/>
      <c r="KKZ63" s="15"/>
      <c r="KLA63" s="15"/>
      <c r="KLB63" s="15"/>
      <c r="KLC63" s="15"/>
      <c r="KLD63" s="15"/>
      <c r="KLE63" s="15"/>
      <c r="KLF63" s="15"/>
      <c r="KLG63" s="15"/>
      <c r="KLH63" s="15"/>
      <c r="KLI63" s="15"/>
      <c r="KLJ63" s="15"/>
      <c r="KLK63" s="15"/>
      <c r="KLL63" s="15"/>
      <c r="KLM63" s="15"/>
      <c r="KLN63" s="15"/>
      <c r="KLO63" s="15"/>
      <c r="KLP63" s="15"/>
      <c r="KLQ63" s="15"/>
      <c r="KLR63" s="15"/>
      <c r="KLS63" s="15"/>
      <c r="KLT63" s="15"/>
      <c r="KLU63" s="15"/>
      <c r="KLV63" s="15"/>
      <c r="KLW63" s="15"/>
      <c r="KLX63" s="15"/>
      <c r="KLY63" s="15"/>
      <c r="KLZ63" s="15"/>
      <c r="KMA63" s="15"/>
      <c r="KMB63" s="15"/>
      <c r="KMC63" s="15"/>
      <c r="KMD63" s="15"/>
      <c r="KME63" s="15"/>
      <c r="KMF63" s="15"/>
      <c r="KMG63" s="15"/>
      <c r="KMH63" s="15"/>
      <c r="KMI63" s="15"/>
      <c r="KMJ63" s="15"/>
      <c r="KMK63" s="15"/>
      <c r="KML63" s="15"/>
      <c r="KMM63" s="15"/>
      <c r="KMN63" s="15"/>
      <c r="KMO63" s="15"/>
      <c r="KMP63" s="15"/>
      <c r="KMQ63" s="15"/>
      <c r="KMR63" s="15"/>
      <c r="KMS63" s="15"/>
      <c r="KMT63" s="15"/>
      <c r="KMU63" s="15"/>
      <c r="KMV63" s="15"/>
      <c r="KMW63" s="15"/>
      <c r="KMX63" s="15"/>
      <c r="KMY63" s="15"/>
      <c r="KMZ63" s="15"/>
      <c r="KNA63" s="15"/>
      <c r="KNB63" s="15"/>
      <c r="KNC63" s="15"/>
      <c r="KND63" s="15"/>
      <c r="KNE63" s="15"/>
      <c r="KNF63" s="15"/>
      <c r="KNG63" s="15"/>
      <c r="KNH63" s="15"/>
      <c r="KNI63" s="15"/>
      <c r="KNJ63" s="15"/>
      <c r="KNK63" s="15"/>
      <c r="KNL63" s="15"/>
      <c r="KNM63" s="15"/>
      <c r="KNN63" s="15"/>
      <c r="KNO63" s="15"/>
      <c r="KNP63" s="15"/>
      <c r="KNQ63" s="15"/>
      <c r="KNR63" s="15"/>
      <c r="KNS63" s="15"/>
      <c r="KNT63" s="15"/>
      <c r="KNU63" s="15"/>
      <c r="KNV63" s="15"/>
      <c r="KNW63" s="15"/>
      <c r="KNX63" s="15"/>
      <c r="KNY63" s="15"/>
      <c r="KNZ63" s="15"/>
      <c r="KOA63" s="15"/>
      <c r="KOB63" s="15"/>
      <c r="KOC63" s="15"/>
      <c r="KOD63" s="15"/>
      <c r="KOE63" s="15"/>
      <c r="KOF63" s="15"/>
      <c r="KOG63" s="15"/>
      <c r="KOH63" s="15"/>
      <c r="KOI63" s="15"/>
      <c r="KOJ63" s="15"/>
      <c r="KOK63" s="15"/>
      <c r="KOL63" s="15"/>
      <c r="KOM63" s="15"/>
      <c r="KON63" s="15"/>
      <c r="KOO63" s="15"/>
      <c r="KOP63" s="15"/>
      <c r="KOQ63" s="15"/>
      <c r="KOR63" s="15"/>
      <c r="KOS63" s="15"/>
      <c r="KOT63" s="15"/>
      <c r="KOU63" s="15"/>
      <c r="KOV63" s="15"/>
      <c r="KOW63" s="15"/>
      <c r="KOX63" s="15"/>
      <c r="KOY63" s="15"/>
      <c r="KOZ63" s="15"/>
      <c r="KPA63" s="15"/>
      <c r="KPB63" s="15"/>
      <c r="KPC63" s="15"/>
      <c r="KPD63" s="15"/>
      <c r="KPE63" s="15"/>
      <c r="KPF63" s="15"/>
      <c r="KPG63" s="15"/>
      <c r="KPH63" s="15"/>
      <c r="KPI63" s="15"/>
      <c r="KPJ63" s="15"/>
      <c r="KPK63" s="15"/>
      <c r="KPL63" s="15"/>
      <c r="KPM63" s="15"/>
      <c r="KPN63" s="15"/>
      <c r="KPO63" s="15"/>
      <c r="KPP63" s="15"/>
      <c r="KPQ63" s="15"/>
      <c r="KPR63" s="15"/>
      <c r="KPS63" s="15"/>
      <c r="KPT63" s="15"/>
      <c r="KPU63" s="15"/>
      <c r="KPV63" s="15"/>
      <c r="KPW63" s="15"/>
      <c r="KPX63" s="15"/>
      <c r="KPY63" s="15"/>
      <c r="KPZ63" s="15"/>
      <c r="KQA63" s="15"/>
      <c r="KQB63" s="15"/>
      <c r="KQC63" s="15"/>
      <c r="KQD63" s="15"/>
      <c r="KQE63" s="15"/>
      <c r="KQF63" s="15"/>
      <c r="KQG63" s="15"/>
      <c r="KQH63" s="15"/>
      <c r="KQI63" s="15"/>
      <c r="KQJ63" s="15"/>
      <c r="KQK63" s="15"/>
      <c r="KQL63" s="15"/>
      <c r="KQM63" s="15"/>
      <c r="KQN63" s="15"/>
      <c r="KQO63" s="15"/>
      <c r="KQP63" s="15"/>
      <c r="KQQ63" s="15"/>
      <c r="KQR63" s="15"/>
      <c r="KQS63" s="15"/>
      <c r="KQT63" s="15"/>
      <c r="KQU63" s="15"/>
      <c r="KQV63" s="15"/>
      <c r="KQW63" s="15"/>
      <c r="KQX63" s="15"/>
      <c r="KQY63" s="15"/>
      <c r="KQZ63" s="15"/>
      <c r="KRA63" s="15"/>
      <c r="KRB63" s="15"/>
      <c r="KRC63" s="15"/>
      <c r="KRD63" s="15"/>
      <c r="KRE63" s="15"/>
      <c r="KRF63" s="15"/>
      <c r="KRG63" s="15"/>
      <c r="KRH63" s="15"/>
      <c r="KRI63" s="15"/>
      <c r="KRJ63" s="15"/>
      <c r="KRK63" s="15"/>
      <c r="KRL63" s="15"/>
      <c r="KRM63" s="15"/>
      <c r="KRN63" s="15"/>
      <c r="KRO63" s="15"/>
      <c r="KRP63" s="15"/>
      <c r="KRQ63" s="15"/>
      <c r="KRR63" s="15"/>
      <c r="KRS63" s="15"/>
      <c r="KRT63" s="15"/>
      <c r="KRU63" s="15"/>
      <c r="KRV63" s="15"/>
      <c r="KRW63" s="15"/>
      <c r="KRX63" s="15"/>
      <c r="KRY63" s="15"/>
      <c r="KRZ63" s="15"/>
      <c r="KSA63" s="15"/>
      <c r="KSB63" s="15"/>
      <c r="KSC63" s="15"/>
      <c r="KSD63" s="15"/>
      <c r="KSE63" s="15"/>
      <c r="KSF63" s="15"/>
      <c r="KSG63" s="15"/>
      <c r="KSH63" s="15"/>
      <c r="KSI63" s="15"/>
      <c r="KSJ63" s="15"/>
      <c r="KSK63" s="15"/>
      <c r="KSL63" s="15"/>
      <c r="KSM63" s="15"/>
      <c r="KSN63" s="15"/>
      <c r="KSO63" s="15"/>
      <c r="KSP63" s="15"/>
      <c r="KSQ63" s="15"/>
      <c r="KSR63" s="15"/>
      <c r="KSS63" s="15"/>
      <c r="KST63" s="15"/>
      <c r="KSU63" s="15"/>
      <c r="KSV63" s="15"/>
      <c r="KSW63" s="15"/>
      <c r="KSX63" s="15"/>
      <c r="KSY63" s="15"/>
      <c r="KSZ63" s="15"/>
      <c r="KTA63" s="15"/>
      <c r="KTB63" s="15"/>
      <c r="KTC63" s="15"/>
      <c r="KTD63" s="15"/>
      <c r="KTE63" s="15"/>
      <c r="KTF63" s="15"/>
      <c r="KTG63" s="15"/>
      <c r="KTH63" s="15"/>
      <c r="KTI63" s="15"/>
      <c r="KTJ63" s="15"/>
      <c r="KTK63" s="15"/>
      <c r="KTL63" s="15"/>
      <c r="KTM63" s="15"/>
      <c r="KTN63" s="15"/>
      <c r="KTO63" s="15"/>
      <c r="KTP63" s="15"/>
      <c r="KTQ63" s="15"/>
      <c r="KTR63" s="15"/>
      <c r="KTS63" s="15"/>
      <c r="KTT63" s="15"/>
      <c r="KTU63" s="15"/>
      <c r="KTV63" s="15"/>
      <c r="KTW63" s="15"/>
      <c r="KTX63" s="15"/>
      <c r="KTY63" s="15"/>
      <c r="KTZ63" s="15"/>
      <c r="KUA63" s="15"/>
      <c r="KUB63" s="15"/>
      <c r="KUC63" s="15"/>
      <c r="KUD63" s="15"/>
      <c r="KUE63" s="15"/>
      <c r="KUF63" s="15"/>
      <c r="KUG63" s="15"/>
      <c r="KUH63" s="15"/>
      <c r="KUI63" s="15"/>
      <c r="KUJ63" s="15"/>
      <c r="KUK63" s="15"/>
      <c r="KUL63" s="15"/>
      <c r="KUM63" s="15"/>
      <c r="KUN63" s="15"/>
      <c r="KUO63" s="15"/>
      <c r="KUP63" s="15"/>
      <c r="KUQ63" s="15"/>
      <c r="KUR63" s="15"/>
      <c r="KUS63" s="15"/>
      <c r="KUT63" s="15"/>
      <c r="KUU63" s="15"/>
      <c r="KUV63" s="15"/>
      <c r="KUW63" s="15"/>
      <c r="KUX63" s="15"/>
      <c r="KUY63" s="15"/>
      <c r="KUZ63" s="15"/>
      <c r="KVA63" s="15"/>
      <c r="KVB63" s="15"/>
      <c r="KVC63" s="15"/>
      <c r="KVD63" s="15"/>
      <c r="KVE63" s="15"/>
      <c r="KVF63" s="15"/>
      <c r="KVG63" s="15"/>
      <c r="KVH63" s="15"/>
      <c r="KVI63" s="15"/>
      <c r="KVJ63" s="15"/>
      <c r="KVK63" s="15"/>
      <c r="KVL63" s="15"/>
      <c r="KVM63" s="15"/>
      <c r="KVN63" s="15"/>
      <c r="KVO63" s="15"/>
      <c r="KVP63" s="15"/>
      <c r="KVQ63" s="15"/>
      <c r="KVR63" s="15"/>
      <c r="KVS63" s="15"/>
      <c r="KVT63" s="15"/>
      <c r="KVU63" s="15"/>
      <c r="KVV63" s="15"/>
      <c r="KVW63" s="15"/>
      <c r="KVX63" s="15"/>
      <c r="KVY63" s="15"/>
      <c r="KVZ63" s="15"/>
      <c r="KWA63" s="15"/>
      <c r="KWB63" s="15"/>
      <c r="KWC63" s="15"/>
      <c r="KWD63" s="15"/>
      <c r="KWE63" s="15"/>
      <c r="KWF63" s="15"/>
      <c r="KWG63" s="15"/>
      <c r="KWH63" s="15"/>
      <c r="KWI63" s="15"/>
      <c r="KWJ63" s="15"/>
      <c r="KWK63" s="15"/>
      <c r="KWL63" s="15"/>
      <c r="KWM63" s="15"/>
      <c r="KWN63" s="15"/>
      <c r="KWO63" s="15"/>
      <c r="KWP63" s="15"/>
      <c r="KWQ63" s="15"/>
      <c r="KWR63" s="15"/>
      <c r="KWS63" s="15"/>
      <c r="KWT63" s="15"/>
      <c r="KWU63" s="15"/>
      <c r="KWV63" s="15"/>
      <c r="KWW63" s="15"/>
      <c r="KWX63" s="15"/>
      <c r="KWY63" s="15"/>
      <c r="KWZ63" s="15"/>
      <c r="KXA63" s="15"/>
      <c r="KXB63" s="15"/>
      <c r="KXC63" s="15"/>
      <c r="KXD63" s="15"/>
      <c r="KXE63" s="15"/>
      <c r="KXF63" s="15"/>
      <c r="KXG63" s="15"/>
      <c r="KXH63" s="15"/>
      <c r="KXI63" s="15"/>
      <c r="KXJ63" s="15"/>
      <c r="KXK63" s="15"/>
      <c r="KXL63" s="15"/>
      <c r="KXM63" s="15"/>
      <c r="KXN63" s="15"/>
      <c r="KXO63" s="15"/>
      <c r="KXP63" s="15"/>
      <c r="KXQ63" s="15"/>
      <c r="KXR63" s="15"/>
      <c r="KXS63" s="15"/>
      <c r="KXT63" s="15"/>
      <c r="KXU63" s="15"/>
      <c r="KXV63" s="15"/>
      <c r="KXW63" s="15"/>
      <c r="KXX63" s="15"/>
      <c r="KXY63" s="15"/>
      <c r="KXZ63" s="15"/>
      <c r="KYA63" s="15"/>
      <c r="KYB63" s="15"/>
      <c r="KYC63" s="15"/>
      <c r="KYD63" s="15"/>
      <c r="KYE63" s="15"/>
      <c r="KYF63" s="15"/>
      <c r="KYG63" s="15"/>
      <c r="KYH63" s="15"/>
      <c r="KYI63" s="15"/>
      <c r="KYJ63" s="15"/>
      <c r="KYK63" s="15"/>
      <c r="KYL63" s="15"/>
      <c r="KYM63" s="15"/>
      <c r="KYN63" s="15"/>
      <c r="KYO63" s="15"/>
      <c r="KYP63" s="15"/>
      <c r="KYQ63" s="15"/>
      <c r="KYR63" s="15"/>
      <c r="KYS63" s="15"/>
      <c r="KYT63" s="15"/>
      <c r="KYU63" s="15"/>
      <c r="KYV63" s="15"/>
      <c r="KYW63" s="15"/>
      <c r="KYX63" s="15"/>
      <c r="KYY63" s="15"/>
      <c r="KYZ63" s="15"/>
      <c r="KZA63" s="15"/>
      <c r="KZB63" s="15"/>
      <c r="KZC63" s="15"/>
      <c r="KZD63" s="15"/>
      <c r="KZE63" s="15"/>
      <c r="KZF63" s="15"/>
      <c r="KZG63" s="15"/>
      <c r="KZH63" s="15"/>
      <c r="KZI63" s="15"/>
      <c r="KZJ63" s="15"/>
      <c r="KZK63" s="15"/>
      <c r="KZL63" s="15"/>
      <c r="KZM63" s="15"/>
      <c r="KZN63" s="15"/>
      <c r="KZO63" s="15"/>
      <c r="KZP63" s="15"/>
      <c r="KZQ63" s="15"/>
      <c r="KZR63" s="15"/>
      <c r="KZS63" s="15"/>
      <c r="KZT63" s="15"/>
      <c r="KZU63" s="15"/>
      <c r="KZV63" s="15"/>
      <c r="KZW63" s="15"/>
      <c r="KZX63" s="15"/>
      <c r="KZY63" s="15"/>
      <c r="KZZ63" s="15"/>
      <c r="LAA63" s="15"/>
      <c r="LAB63" s="15"/>
      <c r="LAC63" s="15"/>
      <c r="LAD63" s="15"/>
      <c r="LAE63" s="15"/>
      <c r="LAF63" s="15"/>
      <c r="LAG63" s="15"/>
      <c r="LAH63" s="15"/>
      <c r="LAI63" s="15"/>
      <c r="LAJ63" s="15"/>
      <c r="LAK63" s="15"/>
      <c r="LAL63" s="15"/>
      <c r="LAM63" s="15"/>
      <c r="LAN63" s="15"/>
      <c r="LAO63" s="15"/>
      <c r="LAP63" s="15"/>
      <c r="LAQ63" s="15"/>
      <c r="LAR63" s="15"/>
      <c r="LAS63" s="15"/>
      <c r="LAT63" s="15"/>
      <c r="LAU63" s="15"/>
      <c r="LAV63" s="15"/>
      <c r="LAW63" s="15"/>
      <c r="LAX63" s="15"/>
      <c r="LAY63" s="15"/>
      <c r="LAZ63" s="15"/>
      <c r="LBA63" s="15"/>
      <c r="LBB63" s="15"/>
      <c r="LBC63" s="15"/>
      <c r="LBD63" s="15"/>
      <c r="LBE63" s="15"/>
      <c r="LBF63" s="15"/>
      <c r="LBG63" s="15"/>
      <c r="LBH63" s="15"/>
      <c r="LBI63" s="15"/>
      <c r="LBJ63" s="15"/>
      <c r="LBK63" s="15"/>
      <c r="LBL63" s="15"/>
      <c r="LBM63" s="15"/>
      <c r="LBN63" s="15"/>
      <c r="LBO63" s="15"/>
      <c r="LBP63" s="15"/>
      <c r="LBQ63" s="15"/>
      <c r="LBR63" s="15"/>
      <c r="LBS63" s="15"/>
      <c r="LBT63" s="15"/>
      <c r="LBU63" s="15"/>
      <c r="LBV63" s="15"/>
      <c r="LBW63" s="15"/>
      <c r="LBX63" s="15"/>
      <c r="LBY63" s="15"/>
      <c r="LBZ63" s="15"/>
      <c r="LCA63" s="15"/>
      <c r="LCB63" s="15"/>
      <c r="LCC63" s="15"/>
      <c r="LCD63" s="15"/>
      <c r="LCE63" s="15"/>
      <c r="LCF63" s="15"/>
      <c r="LCG63" s="15"/>
      <c r="LCH63" s="15"/>
      <c r="LCI63" s="15"/>
      <c r="LCJ63" s="15"/>
      <c r="LCK63" s="15"/>
      <c r="LCL63" s="15"/>
      <c r="LCM63" s="15"/>
      <c r="LCN63" s="15"/>
      <c r="LCO63" s="15"/>
      <c r="LCP63" s="15"/>
      <c r="LCQ63" s="15"/>
      <c r="LCR63" s="15"/>
      <c r="LCS63" s="15"/>
      <c r="LCT63" s="15"/>
      <c r="LCU63" s="15"/>
      <c r="LCV63" s="15"/>
      <c r="LCW63" s="15"/>
      <c r="LCX63" s="15"/>
      <c r="LCY63" s="15"/>
      <c r="LCZ63" s="15"/>
      <c r="LDA63" s="15"/>
      <c r="LDB63" s="15"/>
      <c r="LDC63" s="15"/>
      <c r="LDD63" s="15"/>
      <c r="LDE63" s="15"/>
      <c r="LDF63" s="15"/>
      <c r="LDG63" s="15"/>
      <c r="LDH63" s="15"/>
      <c r="LDI63" s="15"/>
      <c r="LDJ63" s="15"/>
      <c r="LDK63" s="15"/>
      <c r="LDL63" s="15"/>
      <c r="LDM63" s="15"/>
      <c r="LDN63" s="15"/>
      <c r="LDO63" s="15"/>
      <c r="LDP63" s="15"/>
      <c r="LDQ63" s="15"/>
      <c r="LDR63" s="15"/>
      <c r="LDS63" s="15"/>
      <c r="LDT63" s="15"/>
      <c r="LDU63" s="15"/>
      <c r="LDV63" s="15"/>
      <c r="LDW63" s="15"/>
      <c r="LDX63" s="15"/>
      <c r="LDY63" s="15"/>
      <c r="LDZ63" s="15"/>
      <c r="LEA63" s="15"/>
      <c r="LEB63" s="15"/>
      <c r="LEC63" s="15"/>
      <c r="LED63" s="15"/>
      <c r="LEE63" s="15"/>
      <c r="LEF63" s="15"/>
      <c r="LEG63" s="15"/>
      <c r="LEH63" s="15"/>
      <c r="LEI63" s="15"/>
      <c r="LEJ63" s="15"/>
      <c r="LEK63" s="15"/>
      <c r="LEL63" s="15"/>
      <c r="LEM63" s="15"/>
      <c r="LEN63" s="15"/>
      <c r="LEO63" s="15"/>
      <c r="LEP63" s="15"/>
      <c r="LEQ63" s="15"/>
      <c r="LER63" s="15"/>
      <c r="LES63" s="15"/>
      <c r="LET63" s="15"/>
      <c r="LEU63" s="15"/>
      <c r="LEV63" s="15"/>
      <c r="LEW63" s="15"/>
      <c r="LEX63" s="15"/>
      <c r="LEY63" s="15"/>
      <c r="LEZ63" s="15"/>
      <c r="LFA63" s="15"/>
      <c r="LFB63" s="15"/>
      <c r="LFC63" s="15"/>
      <c r="LFD63" s="15"/>
      <c r="LFE63" s="15"/>
      <c r="LFF63" s="15"/>
      <c r="LFG63" s="15"/>
      <c r="LFH63" s="15"/>
      <c r="LFI63" s="15"/>
      <c r="LFJ63" s="15"/>
      <c r="LFK63" s="15"/>
      <c r="LFL63" s="15"/>
      <c r="LFM63" s="15"/>
      <c r="LFN63" s="15"/>
      <c r="LFO63" s="15"/>
      <c r="LFP63" s="15"/>
      <c r="LFQ63" s="15"/>
      <c r="LFR63" s="15"/>
      <c r="LFS63" s="15"/>
      <c r="LFT63" s="15"/>
      <c r="LFU63" s="15"/>
      <c r="LFV63" s="15"/>
      <c r="LFW63" s="15"/>
      <c r="LFX63" s="15"/>
      <c r="LFY63" s="15"/>
      <c r="LFZ63" s="15"/>
      <c r="LGA63" s="15"/>
      <c r="LGB63" s="15"/>
      <c r="LGC63" s="15"/>
      <c r="LGD63" s="15"/>
      <c r="LGE63" s="15"/>
      <c r="LGF63" s="15"/>
      <c r="LGG63" s="15"/>
      <c r="LGH63" s="15"/>
      <c r="LGI63" s="15"/>
      <c r="LGJ63" s="15"/>
      <c r="LGK63" s="15"/>
      <c r="LGL63" s="15"/>
      <c r="LGM63" s="15"/>
      <c r="LGN63" s="15"/>
      <c r="LGO63" s="15"/>
      <c r="LGP63" s="15"/>
      <c r="LGQ63" s="15"/>
      <c r="LGR63" s="15"/>
      <c r="LGS63" s="15"/>
      <c r="LGT63" s="15"/>
      <c r="LGU63" s="15"/>
      <c r="LGV63" s="15"/>
      <c r="LGW63" s="15"/>
      <c r="LGX63" s="15"/>
      <c r="LGY63" s="15"/>
      <c r="LGZ63" s="15"/>
      <c r="LHA63" s="15"/>
      <c r="LHB63" s="15"/>
      <c r="LHC63" s="15"/>
      <c r="LHD63" s="15"/>
      <c r="LHE63" s="15"/>
      <c r="LHF63" s="15"/>
      <c r="LHG63" s="15"/>
      <c r="LHH63" s="15"/>
      <c r="LHI63" s="15"/>
      <c r="LHJ63" s="15"/>
      <c r="LHK63" s="15"/>
      <c r="LHL63" s="15"/>
      <c r="LHM63" s="15"/>
      <c r="LHN63" s="15"/>
      <c r="LHO63" s="15"/>
      <c r="LHP63" s="15"/>
      <c r="LHQ63" s="15"/>
      <c r="LHR63" s="15"/>
      <c r="LHS63" s="15"/>
      <c r="LHT63" s="15"/>
      <c r="LHU63" s="15"/>
      <c r="LHV63" s="15"/>
      <c r="LHW63" s="15"/>
      <c r="LHX63" s="15"/>
      <c r="LHY63" s="15"/>
      <c r="LHZ63" s="15"/>
      <c r="LIA63" s="15"/>
      <c r="LIB63" s="15"/>
      <c r="LIC63" s="15"/>
      <c r="LID63" s="15"/>
      <c r="LIE63" s="15"/>
      <c r="LIF63" s="15"/>
      <c r="LIG63" s="15"/>
      <c r="LIH63" s="15"/>
      <c r="LII63" s="15"/>
      <c r="LIJ63" s="15"/>
      <c r="LIK63" s="15"/>
      <c r="LIL63" s="15"/>
      <c r="LIM63" s="15"/>
      <c r="LIN63" s="15"/>
      <c r="LIO63" s="15"/>
      <c r="LIP63" s="15"/>
      <c r="LIQ63" s="15"/>
      <c r="LIR63" s="15"/>
      <c r="LIS63" s="15"/>
      <c r="LIT63" s="15"/>
      <c r="LIU63" s="15"/>
      <c r="LIV63" s="15"/>
      <c r="LIW63" s="15"/>
      <c r="LIX63" s="15"/>
      <c r="LIY63" s="15"/>
      <c r="LIZ63" s="15"/>
      <c r="LJA63" s="15"/>
      <c r="LJB63" s="15"/>
      <c r="LJC63" s="15"/>
      <c r="LJD63" s="15"/>
      <c r="LJE63" s="15"/>
      <c r="LJF63" s="15"/>
      <c r="LJG63" s="15"/>
      <c r="LJH63" s="15"/>
      <c r="LJI63" s="15"/>
      <c r="LJJ63" s="15"/>
      <c r="LJK63" s="15"/>
      <c r="LJL63" s="15"/>
      <c r="LJM63" s="15"/>
      <c r="LJN63" s="15"/>
      <c r="LJO63" s="15"/>
      <c r="LJP63" s="15"/>
      <c r="LJQ63" s="15"/>
      <c r="LJR63" s="15"/>
      <c r="LJS63" s="15"/>
      <c r="LJT63" s="15"/>
      <c r="LJU63" s="15"/>
      <c r="LJV63" s="15"/>
      <c r="LJW63" s="15"/>
      <c r="LJX63" s="15"/>
      <c r="LJY63" s="15"/>
      <c r="LJZ63" s="15"/>
      <c r="LKA63" s="15"/>
      <c r="LKB63" s="15"/>
      <c r="LKC63" s="15"/>
      <c r="LKD63" s="15"/>
      <c r="LKE63" s="15"/>
      <c r="LKF63" s="15"/>
      <c r="LKG63" s="15"/>
      <c r="LKH63" s="15"/>
      <c r="LKI63" s="15"/>
      <c r="LKJ63" s="15"/>
      <c r="LKK63" s="15"/>
      <c r="LKL63" s="15"/>
      <c r="LKM63" s="15"/>
      <c r="LKN63" s="15"/>
      <c r="LKO63" s="15"/>
      <c r="LKP63" s="15"/>
      <c r="LKQ63" s="15"/>
      <c r="LKR63" s="15"/>
      <c r="LKS63" s="15"/>
      <c r="LKT63" s="15"/>
      <c r="LKU63" s="15"/>
      <c r="LKV63" s="15"/>
      <c r="LKW63" s="15"/>
      <c r="LKX63" s="15"/>
      <c r="LKY63" s="15"/>
      <c r="LKZ63" s="15"/>
      <c r="LLA63" s="15"/>
      <c r="LLB63" s="15"/>
      <c r="LLC63" s="15"/>
      <c r="LLD63" s="15"/>
      <c r="LLE63" s="15"/>
      <c r="LLF63" s="15"/>
      <c r="LLG63" s="15"/>
      <c r="LLH63" s="15"/>
      <c r="LLI63" s="15"/>
      <c r="LLJ63" s="15"/>
      <c r="LLK63" s="15"/>
      <c r="LLL63" s="15"/>
      <c r="LLM63" s="15"/>
      <c r="LLN63" s="15"/>
      <c r="LLO63" s="15"/>
      <c r="LLP63" s="15"/>
      <c r="LLQ63" s="15"/>
      <c r="LLR63" s="15"/>
      <c r="LLS63" s="15"/>
      <c r="LLT63" s="15"/>
      <c r="LLU63" s="15"/>
      <c r="LLV63" s="15"/>
      <c r="LLW63" s="15"/>
      <c r="LLX63" s="15"/>
      <c r="LLY63" s="15"/>
      <c r="LLZ63" s="15"/>
      <c r="LMA63" s="15"/>
      <c r="LMB63" s="15"/>
      <c r="LMC63" s="15"/>
      <c r="LMD63" s="15"/>
      <c r="LME63" s="15"/>
      <c r="LMF63" s="15"/>
      <c r="LMG63" s="15"/>
      <c r="LMH63" s="15"/>
      <c r="LMI63" s="15"/>
      <c r="LMJ63" s="15"/>
      <c r="LMK63" s="15"/>
      <c r="LML63" s="15"/>
      <c r="LMM63" s="15"/>
      <c r="LMN63" s="15"/>
      <c r="LMO63" s="15"/>
      <c r="LMP63" s="15"/>
      <c r="LMQ63" s="15"/>
      <c r="LMR63" s="15"/>
      <c r="LMS63" s="15"/>
      <c r="LMT63" s="15"/>
      <c r="LMU63" s="15"/>
      <c r="LMV63" s="15"/>
      <c r="LMW63" s="15"/>
      <c r="LMX63" s="15"/>
      <c r="LMY63" s="15"/>
      <c r="LMZ63" s="15"/>
      <c r="LNA63" s="15"/>
      <c r="LNB63" s="15"/>
      <c r="LNC63" s="15"/>
      <c r="LND63" s="15"/>
      <c r="LNE63" s="15"/>
      <c r="LNF63" s="15"/>
      <c r="LNG63" s="15"/>
      <c r="LNH63" s="15"/>
      <c r="LNI63" s="15"/>
      <c r="LNJ63" s="15"/>
      <c r="LNK63" s="15"/>
      <c r="LNL63" s="15"/>
      <c r="LNM63" s="15"/>
      <c r="LNN63" s="15"/>
      <c r="LNO63" s="15"/>
      <c r="LNP63" s="15"/>
      <c r="LNQ63" s="15"/>
      <c r="LNR63" s="15"/>
      <c r="LNS63" s="15"/>
      <c r="LNT63" s="15"/>
      <c r="LNU63" s="15"/>
      <c r="LNV63" s="15"/>
      <c r="LNW63" s="15"/>
      <c r="LNX63" s="15"/>
      <c r="LNY63" s="15"/>
      <c r="LNZ63" s="15"/>
      <c r="LOA63" s="15"/>
      <c r="LOB63" s="15"/>
      <c r="LOC63" s="15"/>
      <c r="LOD63" s="15"/>
      <c r="LOE63" s="15"/>
      <c r="LOF63" s="15"/>
      <c r="LOG63" s="15"/>
      <c r="LOH63" s="15"/>
      <c r="LOI63" s="15"/>
      <c r="LOJ63" s="15"/>
      <c r="LOK63" s="15"/>
      <c r="LOL63" s="15"/>
      <c r="LOM63" s="15"/>
      <c r="LON63" s="15"/>
      <c r="LOO63" s="15"/>
      <c r="LOP63" s="15"/>
      <c r="LOQ63" s="15"/>
      <c r="LOR63" s="15"/>
      <c r="LOS63" s="15"/>
      <c r="LOT63" s="15"/>
      <c r="LOU63" s="15"/>
      <c r="LOV63" s="15"/>
      <c r="LOW63" s="15"/>
      <c r="LOX63" s="15"/>
      <c r="LOY63" s="15"/>
      <c r="LOZ63" s="15"/>
      <c r="LPA63" s="15"/>
      <c r="LPB63" s="15"/>
      <c r="LPC63" s="15"/>
      <c r="LPD63" s="15"/>
      <c r="LPE63" s="15"/>
      <c r="LPF63" s="15"/>
      <c r="LPG63" s="15"/>
      <c r="LPH63" s="15"/>
      <c r="LPI63" s="15"/>
      <c r="LPJ63" s="15"/>
      <c r="LPK63" s="15"/>
      <c r="LPL63" s="15"/>
      <c r="LPM63" s="15"/>
      <c r="LPN63" s="15"/>
      <c r="LPO63" s="15"/>
      <c r="LPP63" s="15"/>
      <c r="LPQ63" s="15"/>
      <c r="LPR63" s="15"/>
      <c r="LPS63" s="15"/>
      <c r="LPT63" s="15"/>
      <c r="LPU63" s="15"/>
      <c r="LPV63" s="15"/>
      <c r="LPW63" s="15"/>
      <c r="LPX63" s="15"/>
      <c r="LPY63" s="15"/>
      <c r="LPZ63" s="15"/>
      <c r="LQA63" s="15"/>
      <c r="LQB63" s="15"/>
      <c r="LQC63" s="15"/>
      <c r="LQD63" s="15"/>
      <c r="LQE63" s="15"/>
      <c r="LQF63" s="15"/>
      <c r="LQG63" s="15"/>
      <c r="LQH63" s="15"/>
      <c r="LQI63" s="15"/>
      <c r="LQJ63" s="15"/>
      <c r="LQK63" s="15"/>
      <c r="LQL63" s="15"/>
      <c r="LQM63" s="15"/>
      <c r="LQN63" s="15"/>
      <c r="LQO63" s="15"/>
      <c r="LQP63" s="15"/>
      <c r="LQQ63" s="15"/>
      <c r="LQR63" s="15"/>
      <c r="LQS63" s="15"/>
      <c r="LQT63" s="15"/>
      <c r="LQU63" s="15"/>
      <c r="LQV63" s="15"/>
      <c r="LQW63" s="15"/>
      <c r="LQX63" s="15"/>
      <c r="LQY63" s="15"/>
      <c r="LQZ63" s="15"/>
      <c r="LRA63" s="15"/>
      <c r="LRB63" s="15"/>
      <c r="LRC63" s="15"/>
      <c r="LRD63" s="15"/>
      <c r="LRE63" s="15"/>
      <c r="LRF63" s="15"/>
      <c r="LRG63" s="15"/>
      <c r="LRH63" s="15"/>
      <c r="LRI63" s="15"/>
      <c r="LRJ63" s="15"/>
      <c r="LRK63" s="15"/>
      <c r="LRL63" s="15"/>
      <c r="LRM63" s="15"/>
      <c r="LRN63" s="15"/>
      <c r="LRO63" s="15"/>
      <c r="LRP63" s="15"/>
      <c r="LRQ63" s="15"/>
      <c r="LRR63" s="15"/>
      <c r="LRS63" s="15"/>
      <c r="LRT63" s="15"/>
      <c r="LRU63" s="15"/>
      <c r="LRV63" s="15"/>
      <c r="LRW63" s="15"/>
      <c r="LRX63" s="15"/>
      <c r="LRY63" s="15"/>
      <c r="LRZ63" s="15"/>
      <c r="LSA63" s="15"/>
      <c r="LSB63" s="15"/>
      <c r="LSC63" s="15"/>
      <c r="LSD63" s="15"/>
      <c r="LSE63" s="15"/>
      <c r="LSF63" s="15"/>
      <c r="LSG63" s="15"/>
      <c r="LSH63" s="15"/>
      <c r="LSI63" s="15"/>
      <c r="LSJ63" s="15"/>
      <c r="LSK63" s="15"/>
      <c r="LSL63" s="15"/>
      <c r="LSM63" s="15"/>
      <c r="LSN63" s="15"/>
      <c r="LSO63" s="15"/>
      <c r="LSP63" s="15"/>
      <c r="LSQ63" s="15"/>
      <c r="LSR63" s="15"/>
      <c r="LSS63" s="15"/>
      <c r="LST63" s="15"/>
      <c r="LSU63" s="15"/>
      <c r="LSV63" s="15"/>
      <c r="LSW63" s="15"/>
      <c r="LSX63" s="15"/>
      <c r="LSY63" s="15"/>
      <c r="LSZ63" s="15"/>
      <c r="LTA63" s="15"/>
      <c r="LTB63" s="15"/>
      <c r="LTC63" s="15"/>
      <c r="LTD63" s="15"/>
      <c r="LTE63" s="15"/>
      <c r="LTF63" s="15"/>
      <c r="LTG63" s="15"/>
      <c r="LTH63" s="15"/>
      <c r="LTI63" s="15"/>
      <c r="LTJ63" s="15"/>
      <c r="LTK63" s="15"/>
      <c r="LTL63" s="15"/>
      <c r="LTM63" s="15"/>
      <c r="LTN63" s="15"/>
      <c r="LTO63" s="15"/>
      <c r="LTP63" s="15"/>
      <c r="LTQ63" s="15"/>
      <c r="LTR63" s="15"/>
      <c r="LTS63" s="15"/>
      <c r="LTT63" s="15"/>
      <c r="LTU63" s="15"/>
      <c r="LTV63" s="15"/>
      <c r="LTW63" s="15"/>
      <c r="LTX63" s="15"/>
      <c r="LTY63" s="15"/>
      <c r="LTZ63" s="15"/>
      <c r="LUA63" s="15"/>
      <c r="LUB63" s="15"/>
      <c r="LUC63" s="15"/>
      <c r="LUD63" s="15"/>
      <c r="LUE63" s="15"/>
      <c r="LUF63" s="15"/>
      <c r="LUG63" s="15"/>
      <c r="LUH63" s="15"/>
      <c r="LUI63" s="15"/>
      <c r="LUJ63" s="15"/>
      <c r="LUK63" s="15"/>
      <c r="LUL63" s="15"/>
      <c r="LUM63" s="15"/>
      <c r="LUN63" s="15"/>
      <c r="LUO63" s="15"/>
      <c r="LUP63" s="15"/>
      <c r="LUQ63" s="15"/>
      <c r="LUR63" s="15"/>
      <c r="LUS63" s="15"/>
      <c r="LUT63" s="15"/>
      <c r="LUU63" s="15"/>
      <c r="LUV63" s="15"/>
      <c r="LUW63" s="15"/>
      <c r="LUX63" s="15"/>
      <c r="LUY63" s="15"/>
      <c r="LUZ63" s="15"/>
      <c r="LVA63" s="15"/>
      <c r="LVB63" s="15"/>
      <c r="LVC63" s="15"/>
      <c r="LVD63" s="15"/>
      <c r="LVE63" s="15"/>
      <c r="LVF63" s="15"/>
      <c r="LVG63" s="15"/>
      <c r="LVH63" s="15"/>
      <c r="LVI63" s="15"/>
      <c r="LVJ63" s="15"/>
      <c r="LVK63" s="15"/>
      <c r="LVL63" s="15"/>
      <c r="LVM63" s="15"/>
      <c r="LVN63" s="15"/>
      <c r="LVO63" s="15"/>
      <c r="LVP63" s="15"/>
      <c r="LVQ63" s="15"/>
      <c r="LVR63" s="15"/>
      <c r="LVS63" s="15"/>
      <c r="LVT63" s="15"/>
      <c r="LVU63" s="15"/>
      <c r="LVV63" s="15"/>
      <c r="LVW63" s="15"/>
      <c r="LVX63" s="15"/>
      <c r="LVY63" s="15"/>
      <c r="LVZ63" s="15"/>
      <c r="LWA63" s="15"/>
      <c r="LWB63" s="15"/>
      <c r="LWC63" s="15"/>
      <c r="LWD63" s="15"/>
      <c r="LWE63" s="15"/>
      <c r="LWF63" s="15"/>
      <c r="LWG63" s="15"/>
      <c r="LWH63" s="15"/>
      <c r="LWI63" s="15"/>
      <c r="LWJ63" s="15"/>
      <c r="LWK63" s="15"/>
      <c r="LWL63" s="15"/>
      <c r="LWM63" s="15"/>
      <c r="LWN63" s="15"/>
      <c r="LWO63" s="15"/>
      <c r="LWP63" s="15"/>
      <c r="LWQ63" s="15"/>
      <c r="LWR63" s="15"/>
      <c r="LWS63" s="15"/>
      <c r="LWT63" s="15"/>
      <c r="LWU63" s="15"/>
      <c r="LWV63" s="15"/>
      <c r="LWW63" s="15"/>
      <c r="LWX63" s="15"/>
      <c r="LWY63" s="15"/>
      <c r="LWZ63" s="15"/>
      <c r="LXA63" s="15"/>
      <c r="LXB63" s="15"/>
      <c r="LXC63" s="15"/>
      <c r="LXD63" s="15"/>
      <c r="LXE63" s="15"/>
      <c r="LXF63" s="15"/>
      <c r="LXG63" s="15"/>
      <c r="LXH63" s="15"/>
      <c r="LXI63" s="15"/>
      <c r="LXJ63" s="15"/>
      <c r="LXK63" s="15"/>
      <c r="LXL63" s="15"/>
      <c r="LXM63" s="15"/>
      <c r="LXN63" s="15"/>
      <c r="LXO63" s="15"/>
      <c r="LXP63" s="15"/>
      <c r="LXQ63" s="15"/>
      <c r="LXR63" s="15"/>
      <c r="LXS63" s="15"/>
      <c r="LXT63" s="15"/>
      <c r="LXU63" s="15"/>
      <c r="LXV63" s="15"/>
      <c r="LXW63" s="15"/>
      <c r="LXX63" s="15"/>
      <c r="LXY63" s="15"/>
      <c r="LXZ63" s="15"/>
      <c r="LYA63" s="15"/>
      <c r="LYB63" s="15"/>
      <c r="LYC63" s="15"/>
      <c r="LYD63" s="15"/>
      <c r="LYE63" s="15"/>
      <c r="LYF63" s="15"/>
      <c r="LYG63" s="15"/>
      <c r="LYH63" s="15"/>
      <c r="LYI63" s="15"/>
      <c r="LYJ63" s="15"/>
      <c r="LYK63" s="15"/>
      <c r="LYL63" s="15"/>
      <c r="LYM63" s="15"/>
      <c r="LYN63" s="15"/>
      <c r="LYO63" s="15"/>
      <c r="LYP63" s="15"/>
      <c r="LYQ63" s="15"/>
      <c r="LYR63" s="15"/>
      <c r="LYS63" s="15"/>
      <c r="LYT63" s="15"/>
      <c r="LYU63" s="15"/>
      <c r="LYV63" s="15"/>
      <c r="LYW63" s="15"/>
      <c r="LYX63" s="15"/>
      <c r="LYY63" s="15"/>
      <c r="LYZ63" s="15"/>
      <c r="LZA63" s="15"/>
      <c r="LZB63" s="15"/>
      <c r="LZC63" s="15"/>
      <c r="LZD63" s="15"/>
      <c r="LZE63" s="15"/>
      <c r="LZF63" s="15"/>
      <c r="LZG63" s="15"/>
      <c r="LZH63" s="15"/>
      <c r="LZI63" s="15"/>
      <c r="LZJ63" s="15"/>
      <c r="LZK63" s="15"/>
      <c r="LZL63" s="15"/>
      <c r="LZM63" s="15"/>
      <c r="LZN63" s="15"/>
      <c r="LZO63" s="15"/>
      <c r="LZP63" s="15"/>
      <c r="LZQ63" s="15"/>
      <c r="LZR63" s="15"/>
      <c r="LZS63" s="15"/>
      <c r="LZT63" s="15"/>
      <c r="LZU63" s="15"/>
      <c r="LZV63" s="15"/>
      <c r="LZW63" s="15"/>
      <c r="LZX63" s="15"/>
      <c r="LZY63" s="15"/>
      <c r="LZZ63" s="15"/>
      <c r="MAA63" s="15"/>
      <c r="MAB63" s="15"/>
      <c r="MAC63" s="15"/>
      <c r="MAD63" s="15"/>
      <c r="MAE63" s="15"/>
      <c r="MAF63" s="15"/>
      <c r="MAG63" s="15"/>
      <c r="MAH63" s="15"/>
      <c r="MAI63" s="15"/>
      <c r="MAJ63" s="15"/>
      <c r="MAK63" s="15"/>
      <c r="MAL63" s="15"/>
      <c r="MAM63" s="15"/>
      <c r="MAN63" s="15"/>
      <c r="MAO63" s="15"/>
      <c r="MAP63" s="15"/>
      <c r="MAQ63" s="15"/>
      <c r="MAR63" s="15"/>
      <c r="MAS63" s="15"/>
      <c r="MAT63" s="15"/>
      <c r="MAU63" s="15"/>
      <c r="MAV63" s="15"/>
      <c r="MAW63" s="15"/>
      <c r="MAX63" s="15"/>
      <c r="MAY63" s="15"/>
      <c r="MAZ63" s="15"/>
      <c r="MBA63" s="15"/>
      <c r="MBB63" s="15"/>
      <c r="MBC63" s="15"/>
      <c r="MBD63" s="15"/>
      <c r="MBE63" s="15"/>
      <c r="MBF63" s="15"/>
      <c r="MBG63" s="15"/>
      <c r="MBH63" s="15"/>
      <c r="MBI63" s="15"/>
      <c r="MBJ63" s="15"/>
      <c r="MBK63" s="15"/>
      <c r="MBL63" s="15"/>
      <c r="MBM63" s="15"/>
      <c r="MBN63" s="15"/>
      <c r="MBO63" s="15"/>
      <c r="MBP63" s="15"/>
      <c r="MBQ63" s="15"/>
      <c r="MBR63" s="15"/>
      <c r="MBS63" s="15"/>
      <c r="MBT63" s="15"/>
      <c r="MBU63" s="15"/>
      <c r="MBV63" s="15"/>
      <c r="MBW63" s="15"/>
      <c r="MBX63" s="15"/>
      <c r="MBY63" s="15"/>
      <c r="MBZ63" s="15"/>
      <c r="MCA63" s="15"/>
      <c r="MCB63" s="15"/>
      <c r="MCC63" s="15"/>
      <c r="MCD63" s="15"/>
      <c r="MCE63" s="15"/>
      <c r="MCF63" s="15"/>
      <c r="MCG63" s="15"/>
      <c r="MCH63" s="15"/>
      <c r="MCI63" s="15"/>
      <c r="MCJ63" s="15"/>
      <c r="MCK63" s="15"/>
      <c r="MCL63" s="15"/>
      <c r="MCM63" s="15"/>
      <c r="MCN63" s="15"/>
      <c r="MCO63" s="15"/>
      <c r="MCP63" s="15"/>
      <c r="MCQ63" s="15"/>
      <c r="MCR63" s="15"/>
      <c r="MCS63" s="15"/>
      <c r="MCT63" s="15"/>
      <c r="MCU63" s="15"/>
      <c r="MCV63" s="15"/>
      <c r="MCW63" s="15"/>
      <c r="MCX63" s="15"/>
      <c r="MCY63" s="15"/>
      <c r="MCZ63" s="15"/>
      <c r="MDA63" s="15"/>
      <c r="MDB63" s="15"/>
      <c r="MDC63" s="15"/>
      <c r="MDD63" s="15"/>
      <c r="MDE63" s="15"/>
      <c r="MDF63" s="15"/>
      <c r="MDG63" s="15"/>
      <c r="MDH63" s="15"/>
      <c r="MDI63" s="15"/>
      <c r="MDJ63" s="15"/>
      <c r="MDK63" s="15"/>
      <c r="MDL63" s="15"/>
      <c r="MDM63" s="15"/>
      <c r="MDN63" s="15"/>
      <c r="MDO63" s="15"/>
      <c r="MDP63" s="15"/>
      <c r="MDQ63" s="15"/>
      <c r="MDR63" s="15"/>
      <c r="MDS63" s="15"/>
      <c r="MDT63" s="15"/>
      <c r="MDU63" s="15"/>
      <c r="MDV63" s="15"/>
      <c r="MDW63" s="15"/>
      <c r="MDX63" s="15"/>
      <c r="MDY63" s="15"/>
      <c r="MDZ63" s="15"/>
      <c r="MEA63" s="15"/>
      <c r="MEB63" s="15"/>
      <c r="MEC63" s="15"/>
      <c r="MED63" s="15"/>
      <c r="MEE63" s="15"/>
      <c r="MEF63" s="15"/>
      <c r="MEG63" s="15"/>
      <c r="MEH63" s="15"/>
      <c r="MEI63" s="15"/>
      <c r="MEJ63" s="15"/>
      <c r="MEK63" s="15"/>
      <c r="MEL63" s="15"/>
      <c r="MEM63" s="15"/>
      <c r="MEN63" s="15"/>
      <c r="MEO63" s="15"/>
      <c r="MEP63" s="15"/>
      <c r="MEQ63" s="15"/>
      <c r="MER63" s="15"/>
      <c r="MES63" s="15"/>
      <c r="MET63" s="15"/>
      <c r="MEU63" s="15"/>
      <c r="MEV63" s="15"/>
      <c r="MEW63" s="15"/>
      <c r="MEX63" s="15"/>
      <c r="MEY63" s="15"/>
      <c r="MEZ63" s="15"/>
      <c r="MFA63" s="15"/>
      <c r="MFB63" s="15"/>
      <c r="MFC63" s="15"/>
      <c r="MFD63" s="15"/>
      <c r="MFE63" s="15"/>
      <c r="MFF63" s="15"/>
      <c r="MFG63" s="15"/>
      <c r="MFH63" s="15"/>
      <c r="MFI63" s="15"/>
      <c r="MFJ63" s="15"/>
      <c r="MFK63" s="15"/>
      <c r="MFL63" s="15"/>
      <c r="MFM63" s="15"/>
      <c r="MFN63" s="15"/>
      <c r="MFO63" s="15"/>
      <c r="MFP63" s="15"/>
      <c r="MFQ63" s="15"/>
      <c r="MFR63" s="15"/>
      <c r="MFS63" s="15"/>
      <c r="MFT63" s="15"/>
      <c r="MFU63" s="15"/>
      <c r="MFV63" s="15"/>
      <c r="MFW63" s="15"/>
      <c r="MFX63" s="15"/>
      <c r="MFY63" s="15"/>
      <c r="MFZ63" s="15"/>
      <c r="MGA63" s="15"/>
      <c r="MGB63" s="15"/>
      <c r="MGC63" s="15"/>
      <c r="MGD63" s="15"/>
      <c r="MGE63" s="15"/>
      <c r="MGF63" s="15"/>
      <c r="MGG63" s="15"/>
      <c r="MGH63" s="15"/>
      <c r="MGI63" s="15"/>
      <c r="MGJ63" s="15"/>
      <c r="MGK63" s="15"/>
      <c r="MGL63" s="15"/>
      <c r="MGM63" s="15"/>
      <c r="MGN63" s="15"/>
      <c r="MGO63" s="15"/>
      <c r="MGP63" s="15"/>
      <c r="MGQ63" s="15"/>
      <c r="MGR63" s="15"/>
      <c r="MGS63" s="15"/>
      <c r="MGT63" s="15"/>
      <c r="MGU63" s="15"/>
      <c r="MGV63" s="15"/>
      <c r="MGW63" s="15"/>
      <c r="MGX63" s="15"/>
      <c r="MGY63" s="15"/>
      <c r="MGZ63" s="15"/>
      <c r="MHA63" s="15"/>
      <c r="MHB63" s="15"/>
      <c r="MHC63" s="15"/>
      <c r="MHD63" s="15"/>
      <c r="MHE63" s="15"/>
      <c r="MHF63" s="15"/>
      <c r="MHG63" s="15"/>
      <c r="MHH63" s="15"/>
      <c r="MHI63" s="15"/>
      <c r="MHJ63" s="15"/>
      <c r="MHK63" s="15"/>
      <c r="MHL63" s="15"/>
      <c r="MHM63" s="15"/>
      <c r="MHN63" s="15"/>
      <c r="MHO63" s="15"/>
      <c r="MHP63" s="15"/>
      <c r="MHQ63" s="15"/>
      <c r="MHR63" s="15"/>
      <c r="MHS63" s="15"/>
      <c r="MHT63" s="15"/>
      <c r="MHU63" s="15"/>
      <c r="MHV63" s="15"/>
      <c r="MHW63" s="15"/>
      <c r="MHX63" s="15"/>
      <c r="MHY63" s="15"/>
      <c r="MHZ63" s="15"/>
      <c r="MIA63" s="15"/>
      <c r="MIB63" s="15"/>
      <c r="MIC63" s="15"/>
      <c r="MID63" s="15"/>
      <c r="MIE63" s="15"/>
      <c r="MIF63" s="15"/>
      <c r="MIG63" s="15"/>
      <c r="MIH63" s="15"/>
      <c r="MII63" s="15"/>
      <c r="MIJ63" s="15"/>
      <c r="MIK63" s="15"/>
      <c r="MIL63" s="15"/>
      <c r="MIM63" s="15"/>
      <c r="MIN63" s="15"/>
      <c r="MIO63" s="15"/>
      <c r="MIP63" s="15"/>
      <c r="MIQ63" s="15"/>
      <c r="MIR63" s="15"/>
      <c r="MIS63" s="15"/>
      <c r="MIT63" s="15"/>
      <c r="MIU63" s="15"/>
      <c r="MIV63" s="15"/>
      <c r="MIW63" s="15"/>
      <c r="MIX63" s="15"/>
      <c r="MIY63" s="15"/>
      <c r="MIZ63" s="15"/>
      <c r="MJA63" s="15"/>
      <c r="MJB63" s="15"/>
      <c r="MJC63" s="15"/>
      <c r="MJD63" s="15"/>
      <c r="MJE63" s="15"/>
      <c r="MJF63" s="15"/>
      <c r="MJG63" s="15"/>
      <c r="MJH63" s="15"/>
      <c r="MJI63" s="15"/>
      <c r="MJJ63" s="15"/>
      <c r="MJK63" s="15"/>
      <c r="MJL63" s="15"/>
      <c r="MJM63" s="15"/>
      <c r="MJN63" s="15"/>
      <c r="MJO63" s="15"/>
      <c r="MJP63" s="15"/>
      <c r="MJQ63" s="15"/>
      <c r="MJR63" s="15"/>
      <c r="MJS63" s="15"/>
      <c r="MJT63" s="15"/>
      <c r="MJU63" s="15"/>
      <c r="MJV63" s="15"/>
      <c r="MJW63" s="15"/>
      <c r="MJX63" s="15"/>
      <c r="MJY63" s="15"/>
      <c r="MJZ63" s="15"/>
      <c r="MKA63" s="15"/>
      <c r="MKB63" s="15"/>
      <c r="MKC63" s="15"/>
      <c r="MKD63" s="15"/>
      <c r="MKE63" s="15"/>
      <c r="MKF63" s="15"/>
      <c r="MKG63" s="15"/>
      <c r="MKH63" s="15"/>
      <c r="MKI63" s="15"/>
      <c r="MKJ63" s="15"/>
      <c r="MKK63" s="15"/>
      <c r="MKL63" s="15"/>
      <c r="MKM63" s="15"/>
      <c r="MKN63" s="15"/>
      <c r="MKO63" s="15"/>
      <c r="MKP63" s="15"/>
      <c r="MKQ63" s="15"/>
      <c r="MKR63" s="15"/>
      <c r="MKS63" s="15"/>
      <c r="MKT63" s="15"/>
      <c r="MKU63" s="15"/>
      <c r="MKV63" s="15"/>
      <c r="MKW63" s="15"/>
      <c r="MKX63" s="15"/>
      <c r="MKY63" s="15"/>
      <c r="MKZ63" s="15"/>
      <c r="MLA63" s="15"/>
      <c r="MLB63" s="15"/>
      <c r="MLC63" s="15"/>
      <c r="MLD63" s="15"/>
      <c r="MLE63" s="15"/>
      <c r="MLF63" s="15"/>
      <c r="MLG63" s="15"/>
      <c r="MLH63" s="15"/>
      <c r="MLI63" s="15"/>
      <c r="MLJ63" s="15"/>
      <c r="MLK63" s="15"/>
      <c r="MLL63" s="15"/>
      <c r="MLM63" s="15"/>
      <c r="MLN63" s="15"/>
      <c r="MLO63" s="15"/>
      <c r="MLP63" s="15"/>
      <c r="MLQ63" s="15"/>
      <c r="MLR63" s="15"/>
      <c r="MLS63" s="15"/>
      <c r="MLT63" s="15"/>
      <c r="MLU63" s="15"/>
      <c r="MLV63" s="15"/>
      <c r="MLW63" s="15"/>
      <c r="MLX63" s="15"/>
      <c r="MLY63" s="15"/>
      <c r="MLZ63" s="15"/>
      <c r="MMA63" s="15"/>
      <c r="MMB63" s="15"/>
      <c r="MMC63" s="15"/>
      <c r="MMD63" s="15"/>
      <c r="MME63" s="15"/>
      <c r="MMF63" s="15"/>
      <c r="MMG63" s="15"/>
      <c r="MMH63" s="15"/>
      <c r="MMI63" s="15"/>
      <c r="MMJ63" s="15"/>
      <c r="MMK63" s="15"/>
      <c r="MML63" s="15"/>
      <c r="MMM63" s="15"/>
      <c r="MMN63" s="15"/>
      <c r="MMO63" s="15"/>
      <c r="MMP63" s="15"/>
      <c r="MMQ63" s="15"/>
      <c r="MMR63" s="15"/>
      <c r="MMS63" s="15"/>
      <c r="MMT63" s="15"/>
      <c r="MMU63" s="15"/>
      <c r="MMV63" s="15"/>
      <c r="MMW63" s="15"/>
      <c r="MMX63" s="15"/>
      <c r="MMY63" s="15"/>
      <c r="MMZ63" s="15"/>
      <c r="MNA63" s="15"/>
      <c r="MNB63" s="15"/>
      <c r="MNC63" s="15"/>
      <c r="MND63" s="15"/>
      <c r="MNE63" s="15"/>
      <c r="MNF63" s="15"/>
      <c r="MNG63" s="15"/>
      <c r="MNH63" s="15"/>
      <c r="MNI63" s="15"/>
      <c r="MNJ63" s="15"/>
      <c r="MNK63" s="15"/>
      <c r="MNL63" s="15"/>
      <c r="MNM63" s="15"/>
      <c r="MNN63" s="15"/>
      <c r="MNO63" s="15"/>
      <c r="MNP63" s="15"/>
      <c r="MNQ63" s="15"/>
      <c r="MNR63" s="15"/>
      <c r="MNS63" s="15"/>
      <c r="MNT63" s="15"/>
      <c r="MNU63" s="15"/>
      <c r="MNV63" s="15"/>
      <c r="MNW63" s="15"/>
      <c r="MNX63" s="15"/>
      <c r="MNY63" s="15"/>
      <c r="MNZ63" s="15"/>
      <c r="MOA63" s="15"/>
      <c r="MOB63" s="15"/>
      <c r="MOC63" s="15"/>
      <c r="MOD63" s="15"/>
      <c r="MOE63" s="15"/>
      <c r="MOF63" s="15"/>
      <c r="MOG63" s="15"/>
      <c r="MOH63" s="15"/>
      <c r="MOI63" s="15"/>
      <c r="MOJ63" s="15"/>
      <c r="MOK63" s="15"/>
      <c r="MOL63" s="15"/>
      <c r="MOM63" s="15"/>
      <c r="MON63" s="15"/>
      <c r="MOO63" s="15"/>
      <c r="MOP63" s="15"/>
      <c r="MOQ63" s="15"/>
      <c r="MOR63" s="15"/>
      <c r="MOS63" s="15"/>
      <c r="MOT63" s="15"/>
      <c r="MOU63" s="15"/>
      <c r="MOV63" s="15"/>
      <c r="MOW63" s="15"/>
      <c r="MOX63" s="15"/>
      <c r="MOY63" s="15"/>
      <c r="MOZ63" s="15"/>
      <c r="MPA63" s="15"/>
      <c r="MPB63" s="15"/>
      <c r="MPC63" s="15"/>
      <c r="MPD63" s="15"/>
      <c r="MPE63" s="15"/>
      <c r="MPF63" s="15"/>
      <c r="MPG63" s="15"/>
      <c r="MPH63" s="15"/>
      <c r="MPI63" s="15"/>
      <c r="MPJ63" s="15"/>
      <c r="MPK63" s="15"/>
      <c r="MPL63" s="15"/>
      <c r="MPM63" s="15"/>
      <c r="MPN63" s="15"/>
      <c r="MPO63" s="15"/>
      <c r="MPP63" s="15"/>
      <c r="MPQ63" s="15"/>
      <c r="MPR63" s="15"/>
      <c r="MPS63" s="15"/>
      <c r="MPT63" s="15"/>
      <c r="MPU63" s="15"/>
      <c r="MPV63" s="15"/>
      <c r="MPW63" s="15"/>
      <c r="MPX63" s="15"/>
      <c r="MPY63" s="15"/>
      <c r="MPZ63" s="15"/>
      <c r="MQA63" s="15"/>
      <c r="MQB63" s="15"/>
      <c r="MQC63" s="15"/>
      <c r="MQD63" s="15"/>
      <c r="MQE63" s="15"/>
      <c r="MQF63" s="15"/>
      <c r="MQG63" s="15"/>
      <c r="MQH63" s="15"/>
      <c r="MQI63" s="15"/>
      <c r="MQJ63" s="15"/>
      <c r="MQK63" s="15"/>
      <c r="MQL63" s="15"/>
      <c r="MQM63" s="15"/>
      <c r="MQN63" s="15"/>
      <c r="MQO63" s="15"/>
      <c r="MQP63" s="15"/>
      <c r="MQQ63" s="15"/>
      <c r="MQR63" s="15"/>
      <c r="MQS63" s="15"/>
      <c r="MQT63" s="15"/>
      <c r="MQU63" s="15"/>
      <c r="MQV63" s="15"/>
      <c r="MQW63" s="15"/>
      <c r="MQX63" s="15"/>
      <c r="MQY63" s="15"/>
      <c r="MQZ63" s="15"/>
      <c r="MRA63" s="15"/>
      <c r="MRB63" s="15"/>
      <c r="MRC63" s="15"/>
      <c r="MRD63" s="15"/>
      <c r="MRE63" s="15"/>
      <c r="MRF63" s="15"/>
      <c r="MRG63" s="15"/>
      <c r="MRH63" s="15"/>
      <c r="MRI63" s="15"/>
      <c r="MRJ63" s="15"/>
      <c r="MRK63" s="15"/>
      <c r="MRL63" s="15"/>
      <c r="MRM63" s="15"/>
      <c r="MRN63" s="15"/>
      <c r="MRO63" s="15"/>
      <c r="MRP63" s="15"/>
      <c r="MRQ63" s="15"/>
      <c r="MRR63" s="15"/>
      <c r="MRS63" s="15"/>
      <c r="MRT63" s="15"/>
      <c r="MRU63" s="15"/>
      <c r="MRV63" s="15"/>
      <c r="MRW63" s="15"/>
      <c r="MRX63" s="15"/>
      <c r="MRY63" s="15"/>
      <c r="MRZ63" s="15"/>
      <c r="MSA63" s="15"/>
      <c r="MSB63" s="15"/>
      <c r="MSC63" s="15"/>
      <c r="MSD63" s="15"/>
      <c r="MSE63" s="15"/>
      <c r="MSF63" s="15"/>
      <c r="MSG63" s="15"/>
      <c r="MSH63" s="15"/>
      <c r="MSI63" s="15"/>
      <c r="MSJ63" s="15"/>
      <c r="MSK63" s="15"/>
      <c r="MSL63" s="15"/>
      <c r="MSM63" s="15"/>
      <c r="MSN63" s="15"/>
      <c r="MSO63" s="15"/>
      <c r="MSP63" s="15"/>
      <c r="MSQ63" s="15"/>
      <c r="MSR63" s="15"/>
      <c r="MSS63" s="15"/>
      <c r="MST63" s="15"/>
      <c r="MSU63" s="15"/>
      <c r="MSV63" s="15"/>
      <c r="MSW63" s="15"/>
      <c r="MSX63" s="15"/>
      <c r="MSY63" s="15"/>
      <c r="MSZ63" s="15"/>
      <c r="MTA63" s="15"/>
      <c r="MTB63" s="15"/>
      <c r="MTC63" s="15"/>
      <c r="MTD63" s="15"/>
      <c r="MTE63" s="15"/>
      <c r="MTF63" s="15"/>
      <c r="MTG63" s="15"/>
      <c r="MTH63" s="15"/>
      <c r="MTI63" s="15"/>
      <c r="MTJ63" s="15"/>
      <c r="MTK63" s="15"/>
      <c r="MTL63" s="15"/>
      <c r="MTM63" s="15"/>
      <c r="MTN63" s="15"/>
      <c r="MTO63" s="15"/>
      <c r="MTP63" s="15"/>
      <c r="MTQ63" s="15"/>
      <c r="MTR63" s="15"/>
      <c r="MTS63" s="15"/>
      <c r="MTT63" s="15"/>
      <c r="MTU63" s="15"/>
      <c r="MTV63" s="15"/>
      <c r="MTW63" s="15"/>
      <c r="MTX63" s="15"/>
      <c r="MTY63" s="15"/>
      <c r="MTZ63" s="15"/>
      <c r="MUA63" s="15"/>
      <c r="MUB63" s="15"/>
      <c r="MUC63" s="15"/>
      <c r="MUD63" s="15"/>
      <c r="MUE63" s="15"/>
      <c r="MUF63" s="15"/>
      <c r="MUG63" s="15"/>
      <c r="MUH63" s="15"/>
      <c r="MUI63" s="15"/>
      <c r="MUJ63" s="15"/>
      <c r="MUK63" s="15"/>
      <c r="MUL63" s="15"/>
      <c r="MUM63" s="15"/>
      <c r="MUN63" s="15"/>
      <c r="MUO63" s="15"/>
      <c r="MUP63" s="15"/>
      <c r="MUQ63" s="15"/>
      <c r="MUR63" s="15"/>
      <c r="MUS63" s="15"/>
      <c r="MUT63" s="15"/>
      <c r="MUU63" s="15"/>
      <c r="MUV63" s="15"/>
      <c r="MUW63" s="15"/>
      <c r="MUX63" s="15"/>
      <c r="MUY63" s="15"/>
      <c r="MUZ63" s="15"/>
      <c r="MVA63" s="15"/>
      <c r="MVB63" s="15"/>
      <c r="MVC63" s="15"/>
      <c r="MVD63" s="15"/>
      <c r="MVE63" s="15"/>
      <c r="MVF63" s="15"/>
      <c r="MVG63" s="15"/>
      <c r="MVH63" s="15"/>
      <c r="MVI63" s="15"/>
      <c r="MVJ63" s="15"/>
      <c r="MVK63" s="15"/>
      <c r="MVL63" s="15"/>
      <c r="MVM63" s="15"/>
      <c r="MVN63" s="15"/>
      <c r="MVO63" s="15"/>
      <c r="MVP63" s="15"/>
      <c r="MVQ63" s="15"/>
      <c r="MVR63" s="15"/>
      <c r="MVS63" s="15"/>
      <c r="MVT63" s="15"/>
      <c r="MVU63" s="15"/>
      <c r="MVV63" s="15"/>
      <c r="MVW63" s="15"/>
      <c r="MVX63" s="15"/>
      <c r="MVY63" s="15"/>
      <c r="MVZ63" s="15"/>
      <c r="MWA63" s="15"/>
      <c r="MWB63" s="15"/>
      <c r="MWC63" s="15"/>
      <c r="MWD63" s="15"/>
      <c r="MWE63" s="15"/>
      <c r="MWF63" s="15"/>
      <c r="MWG63" s="15"/>
      <c r="MWH63" s="15"/>
      <c r="MWI63" s="15"/>
      <c r="MWJ63" s="15"/>
      <c r="MWK63" s="15"/>
      <c r="MWL63" s="15"/>
      <c r="MWM63" s="15"/>
      <c r="MWN63" s="15"/>
      <c r="MWO63" s="15"/>
      <c r="MWP63" s="15"/>
      <c r="MWQ63" s="15"/>
      <c r="MWR63" s="15"/>
      <c r="MWS63" s="15"/>
      <c r="MWT63" s="15"/>
      <c r="MWU63" s="15"/>
      <c r="MWV63" s="15"/>
      <c r="MWW63" s="15"/>
      <c r="MWX63" s="15"/>
      <c r="MWY63" s="15"/>
      <c r="MWZ63" s="15"/>
      <c r="MXA63" s="15"/>
      <c r="MXB63" s="15"/>
      <c r="MXC63" s="15"/>
      <c r="MXD63" s="15"/>
      <c r="MXE63" s="15"/>
      <c r="MXF63" s="15"/>
      <c r="MXG63" s="15"/>
      <c r="MXH63" s="15"/>
      <c r="MXI63" s="15"/>
      <c r="MXJ63" s="15"/>
      <c r="MXK63" s="15"/>
      <c r="MXL63" s="15"/>
      <c r="MXM63" s="15"/>
      <c r="MXN63" s="15"/>
      <c r="MXO63" s="15"/>
      <c r="MXP63" s="15"/>
      <c r="MXQ63" s="15"/>
      <c r="MXR63" s="15"/>
      <c r="MXS63" s="15"/>
      <c r="MXT63" s="15"/>
      <c r="MXU63" s="15"/>
      <c r="MXV63" s="15"/>
      <c r="MXW63" s="15"/>
      <c r="MXX63" s="15"/>
      <c r="MXY63" s="15"/>
      <c r="MXZ63" s="15"/>
      <c r="MYA63" s="15"/>
      <c r="MYB63" s="15"/>
      <c r="MYC63" s="15"/>
      <c r="MYD63" s="15"/>
      <c r="MYE63" s="15"/>
      <c r="MYF63" s="15"/>
      <c r="MYG63" s="15"/>
      <c r="MYH63" s="15"/>
      <c r="MYI63" s="15"/>
      <c r="MYJ63" s="15"/>
      <c r="MYK63" s="15"/>
      <c r="MYL63" s="15"/>
      <c r="MYM63" s="15"/>
      <c r="MYN63" s="15"/>
      <c r="MYO63" s="15"/>
      <c r="MYP63" s="15"/>
      <c r="MYQ63" s="15"/>
      <c r="MYR63" s="15"/>
      <c r="MYS63" s="15"/>
      <c r="MYT63" s="15"/>
      <c r="MYU63" s="15"/>
      <c r="MYV63" s="15"/>
      <c r="MYW63" s="15"/>
      <c r="MYX63" s="15"/>
      <c r="MYY63" s="15"/>
      <c r="MYZ63" s="15"/>
      <c r="MZA63" s="15"/>
      <c r="MZB63" s="15"/>
      <c r="MZC63" s="15"/>
      <c r="MZD63" s="15"/>
      <c r="MZE63" s="15"/>
      <c r="MZF63" s="15"/>
      <c r="MZG63" s="15"/>
      <c r="MZH63" s="15"/>
      <c r="MZI63" s="15"/>
      <c r="MZJ63" s="15"/>
      <c r="MZK63" s="15"/>
      <c r="MZL63" s="15"/>
      <c r="MZM63" s="15"/>
      <c r="MZN63" s="15"/>
      <c r="MZO63" s="15"/>
      <c r="MZP63" s="15"/>
      <c r="MZQ63" s="15"/>
      <c r="MZR63" s="15"/>
      <c r="MZS63" s="15"/>
      <c r="MZT63" s="15"/>
      <c r="MZU63" s="15"/>
      <c r="MZV63" s="15"/>
      <c r="MZW63" s="15"/>
      <c r="MZX63" s="15"/>
      <c r="MZY63" s="15"/>
      <c r="MZZ63" s="15"/>
      <c r="NAA63" s="15"/>
      <c r="NAB63" s="15"/>
      <c r="NAC63" s="15"/>
      <c r="NAD63" s="15"/>
      <c r="NAE63" s="15"/>
      <c r="NAF63" s="15"/>
      <c r="NAG63" s="15"/>
      <c r="NAH63" s="15"/>
      <c r="NAI63" s="15"/>
      <c r="NAJ63" s="15"/>
      <c r="NAK63" s="15"/>
      <c r="NAL63" s="15"/>
      <c r="NAM63" s="15"/>
      <c r="NAN63" s="15"/>
      <c r="NAO63" s="15"/>
      <c r="NAP63" s="15"/>
      <c r="NAQ63" s="15"/>
      <c r="NAR63" s="15"/>
      <c r="NAS63" s="15"/>
      <c r="NAT63" s="15"/>
      <c r="NAU63" s="15"/>
      <c r="NAV63" s="15"/>
      <c r="NAW63" s="15"/>
      <c r="NAX63" s="15"/>
      <c r="NAY63" s="15"/>
      <c r="NAZ63" s="15"/>
      <c r="NBA63" s="15"/>
      <c r="NBB63" s="15"/>
      <c r="NBC63" s="15"/>
      <c r="NBD63" s="15"/>
      <c r="NBE63" s="15"/>
      <c r="NBF63" s="15"/>
      <c r="NBG63" s="15"/>
      <c r="NBH63" s="15"/>
      <c r="NBI63" s="15"/>
      <c r="NBJ63" s="15"/>
      <c r="NBK63" s="15"/>
      <c r="NBL63" s="15"/>
      <c r="NBM63" s="15"/>
      <c r="NBN63" s="15"/>
      <c r="NBO63" s="15"/>
      <c r="NBP63" s="15"/>
      <c r="NBQ63" s="15"/>
      <c r="NBR63" s="15"/>
      <c r="NBS63" s="15"/>
      <c r="NBT63" s="15"/>
      <c r="NBU63" s="15"/>
      <c r="NBV63" s="15"/>
      <c r="NBW63" s="15"/>
      <c r="NBX63" s="15"/>
      <c r="NBY63" s="15"/>
      <c r="NBZ63" s="15"/>
      <c r="NCA63" s="15"/>
      <c r="NCB63" s="15"/>
      <c r="NCC63" s="15"/>
      <c r="NCD63" s="15"/>
      <c r="NCE63" s="15"/>
      <c r="NCF63" s="15"/>
      <c r="NCG63" s="15"/>
      <c r="NCH63" s="15"/>
      <c r="NCI63" s="15"/>
      <c r="NCJ63" s="15"/>
      <c r="NCK63" s="15"/>
      <c r="NCL63" s="15"/>
      <c r="NCM63" s="15"/>
      <c r="NCN63" s="15"/>
      <c r="NCO63" s="15"/>
      <c r="NCP63" s="15"/>
      <c r="NCQ63" s="15"/>
      <c r="NCR63" s="15"/>
      <c r="NCS63" s="15"/>
      <c r="NCT63" s="15"/>
      <c r="NCU63" s="15"/>
      <c r="NCV63" s="15"/>
      <c r="NCW63" s="15"/>
      <c r="NCX63" s="15"/>
      <c r="NCY63" s="15"/>
      <c r="NCZ63" s="15"/>
      <c r="NDA63" s="15"/>
      <c r="NDB63" s="15"/>
      <c r="NDC63" s="15"/>
      <c r="NDD63" s="15"/>
      <c r="NDE63" s="15"/>
      <c r="NDF63" s="15"/>
      <c r="NDG63" s="15"/>
      <c r="NDH63" s="15"/>
      <c r="NDI63" s="15"/>
      <c r="NDJ63" s="15"/>
      <c r="NDK63" s="15"/>
      <c r="NDL63" s="15"/>
      <c r="NDM63" s="15"/>
      <c r="NDN63" s="15"/>
      <c r="NDO63" s="15"/>
      <c r="NDP63" s="15"/>
      <c r="NDQ63" s="15"/>
      <c r="NDR63" s="15"/>
      <c r="NDS63" s="15"/>
      <c r="NDT63" s="15"/>
      <c r="NDU63" s="15"/>
      <c r="NDV63" s="15"/>
      <c r="NDW63" s="15"/>
      <c r="NDX63" s="15"/>
      <c r="NDY63" s="15"/>
      <c r="NDZ63" s="15"/>
      <c r="NEA63" s="15"/>
      <c r="NEB63" s="15"/>
      <c r="NEC63" s="15"/>
      <c r="NED63" s="15"/>
      <c r="NEE63" s="15"/>
      <c r="NEF63" s="15"/>
      <c r="NEG63" s="15"/>
      <c r="NEH63" s="15"/>
      <c r="NEI63" s="15"/>
      <c r="NEJ63" s="15"/>
      <c r="NEK63" s="15"/>
      <c r="NEL63" s="15"/>
      <c r="NEM63" s="15"/>
      <c r="NEN63" s="15"/>
      <c r="NEO63" s="15"/>
      <c r="NEP63" s="15"/>
      <c r="NEQ63" s="15"/>
      <c r="NER63" s="15"/>
      <c r="NES63" s="15"/>
      <c r="NET63" s="15"/>
      <c r="NEU63" s="15"/>
      <c r="NEV63" s="15"/>
      <c r="NEW63" s="15"/>
      <c r="NEX63" s="15"/>
      <c r="NEY63" s="15"/>
      <c r="NEZ63" s="15"/>
      <c r="NFA63" s="15"/>
      <c r="NFB63" s="15"/>
      <c r="NFC63" s="15"/>
      <c r="NFD63" s="15"/>
      <c r="NFE63" s="15"/>
      <c r="NFF63" s="15"/>
      <c r="NFG63" s="15"/>
      <c r="NFH63" s="15"/>
      <c r="NFI63" s="15"/>
      <c r="NFJ63" s="15"/>
      <c r="NFK63" s="15"/>
      <c r="NFL63" s="15"/>
      <c r="NFM63" s="15"/>
      <c r="NFN63" s="15"/>
      <c r="NFO63" s="15"/>
      <c r="NFP63" s="15"/>
      <c r="NFQ63" s="15"/>
      <c r="NFR63" s="15"/>
      <c r="NFS63" s="15"/>
      <c r="NFT63" s="15"/>
      <c r="NFU63" s="15"/>
      <c r="NFV63" s="15"/>
      <c r="NFW63" s="15"/>
      <c r="NFX63" s="15"/>
      <c r="NFY63" s="15"/>
      <c r="NFZ63" s="15"/>
      <c r="NGA63" s="15"/>
      <c r="NGB63" s="15"/>
      <c r="NGC63" s="15"/>
      <c r="NGD63" s="15"/>
      <c r="NGE63" s="15"/>
      <c r="NGF63" s="15"/>
      <c r="NGG63" s="15"/>
      <c r="NGH63" s="15"/>
      <c r="NGI63" s="15"/>
      <c r="NGJ63" s="15"/>
      <c r="NGK63" s="15"/>
      <c r="NGL63" s="15"/>
      <c r="NGM63" s="15"/>
      <c r="NGN63" s="15"/>
      <c r="NGO63" s="15"/>
      <c r="NGP63" s="15"/>
      <c r="NGQ63" s="15"/>
      <c r="NGR63" s="15"/>
      <c r="NGS63" s="15"/>
      <c r="NGT63" s="15"/>
      <c r="NGU63" s="15"/>
      <c r="NGV63" s="15"/>
      <c r="NGW63" s="15"/>
      <c r="NGX63" s="15"/>
      <c r="NGY63" s="15"/>
      <c r="NGZ63" s="15"/>
      <c r="NHA63" s="15"/>
      <c r="NHB63" s="15"/>
      <c r="NHC63" s="15"/>
      <c r="NHD63" s="15"/>
      <c r="NHE63" s="15"/>
      <c r="NHF63" s="15"/>
      <c r="NHG63" s="15"/>
      <c r="NHH63" s="15"/>
      <c r="NHI63" s="15"/>
      <c r="NHJ63" s="15"/>
      <c r="NHK63" s="15"/>
      <c r="NHL63" s="15"/>
      <c r="NHM63" s="15"/>
      <c r="NHN63" s="15"/>
      <c r="NHO63" s="15"/>
      <c r="NHP63" s="15"/>
      <c r="NHQ63" s="15"/>
      <c r="NHR63" s="15"/>
      <c r="NHS63" s="15"/>
      <c r="NHT63" s="15"/>
      <c r="NHU63" s="15"/>
      <c r="NHV63" s="15"/>
      <c r="NHW63" s="15"/>
      <c r="NHX63" s="15"/>
      <c r="NHY63" s="15"/>
      <c r="NHZ63" s="15"/>
      <c r="NIA63" s="15"/>
      <c r="NIB63" s="15"/>
      <c r="NIC63" s="15"/>
      <c r="NID63" s="15"/>
      <c r="NIE63" s="15"/>
      <c r="NIF63" s="15"/>
      <c r="NIG63" s="15"/>
      <c r="NIH63" s="15"/>
      <c r="NII63" s="15"/>
      <c r="NIJ63" s="15"/>
      <c r="NIK63" s="15"/>
      <c r="NIL63" s="15"/>
      <c r="NIM63" s="15"/>
      <c r="NIN63" s="15"/>
      <c r="NIO63" s="15"/>
      <c r="NIP63" s="15"/>
      <c r="NIQ63" s="15"/>
      <c r="NIR63" s="15"/>
      <c r="NIS63" s="15"/>
      <c r="NIT63" s="15"/>
      <c r="NIU63" s="15"/>
      <c r="NIV63" s="15"/>
      <c r="NIW63" s="15"/>
      <c r="NIX63" s="15"/>
      <c r="NIY63" s="15"/>
      <c r="NIZ63" s="15"/>
      <c r="NJA63" s="15"/>
      <c r="NJB63" s="15"/>
      <c r="NJC63" s="15"/>
      <c r="NJD63" s="15"/>
      <c r="NJE63" s="15"/>
      <c r="NJF63" s="15"/>
      <c r="NJG63" s="15"/>
      <c r="NJH63" s="15"/>
      <c r="NJI63" s="15"/>
      <c r="NJJ63" s="15"/>
      <c r="NJK63" s="15"/>
      <c r="NJL63" s="15"/>
      <c r="NJM63" s="15"/>
      <c r="NJN63" s="15"/>
      <c r="NJO63" s="15"/>
      <c r="NJP63" s="15"/>
      <c r="NJQ63" s="15"/>
      <c r="NJR63" s="15"/>
      <c r="NJS63" s="15"/>
      <c r="NJT63" s="15"/>
      <c r="NJU63" s="15"/>
      <c r="NJV63" s="15"/>
      <c r="NJW63" s="15"/>
      <c r="NJX63" s="15"/>
      <c r="NJY63" s="15"/>
      <c r="NJZ63" s="15"/>
      <c r="NKA63" s="15"/>
      <c r="NKB63" s="15"/>
      <c r="NKC63" s="15"/>
      <c r="NKD63" s="15"/>
      <c r="NKE63" s="15"/>
      <c r="NKF63" s="15"/>
      <c r="NKG63" s="15"/>
      <c r="NKH63" s="15"/>
      <c r="NKI63" s="15"/>
      <c r="NKJ63" s="15"/>
      <c r="NKK63" s="15"/>
      <c r="NKL63" s="15"/>
      <c r="NKM63" s="15"/>
      <c r="NKN63" s="15"/>
      <c r="NKO63" s="15"/>
      <c r="NKP63" s="15"/>
      <c r="NKQ63" s="15"/>
      <c r="NKR63" s="15"/>
      <c r="NKS63" s="15"/>
      <c r="NKT63" s="15"/>
      <c r="NKU63" s="15"/>
      <c r="NKV63" s="15"/>
      <c r="NKW63" s="15"/>
      <c r="NKX63" s="15"/>
      <c r="NKY63" s="15"/>
      <c r="NKZ63" s="15"/>
      <c r="NLA63" s="15"/>
      <c r="NLB63" s="15"/>
      <c r="NLC63" s="15"/>
      <c r="NLD63" s="15"/>
      <c r="NLE63" s="15"/>
      <c r="NLF63" s="15"/>
      <c r="NLG63" s="15"/>
      <c r="NLH63" s="15"/>
      <c r="NLI63" s="15"/>
      <c r="NLJ63" s="15"/>
      <c r="NLK63" s="15"/>
      <c r="NLL63" s="15"/>
      <c r="NLM63" s="15"/>
      <c r="NLN63" s="15"/>
      <c r="NLO63" s="15"/>
      <c r="NLP63" s="15"/>
      <c r="NLQ63" s="15"/>
      <c r="NLR63" s="15"/>
      <c r="NLS63" s="15"/>
      <c r="NLT63" s="15"/>
      <c r="NLU63" s="15"/>
      <c r="NLV63" s="15"/>
      <c r="NLW63" s="15"/>
      <c r="NLX63" s="15"/>
      <c r="NLY63" s="15"/>
      <c r="NLZ63" s="15"/>
      <c r="NMA63" s="15"/>
      <c r="NMB63" s="15"/>
      <c r="NMC63" s="15"/>
      <c r="NMD63" s="15"/>
      <c r="NME63" s="15"/>
      <c r="NMF63" s="15"/>
      <c r="NMG63" s="15"/>
      <c r="NMH63" s="15"/>
      <c r="NMI63" s="15"/>
      <c r="NMJ63" s="15"/>
      <c r="NMK63" s="15"/>
      <c r="NML63" s="15"/>
      <c r="NMM63" s="15"/>
      <c r="NMN63" s="15"/>
      <c r="NMO63" s="15"/>
      <c r="NMP63" s="15"/>
      <c r="NMQ63" s="15"/>
      <c r="NMR63" s="15"/>
      <c r="NMS63" s="15"/>
      <c r="NMT63" s="15"/>
      <c r="NMU63" s="15"/>
      <c r="NMV63" s="15"/>
      <c r="NMW63" s="15"/>
      <c r="NMX63" s="15"/>
      <c r="NMY63" s="15"/>
      <c r="NMZ63" s="15"/>
      <c r="NNA63" s="15"/>
      <c r="NNB63" s="15"/>
      <c r="NNC63" s="15"/>
      <c r="NND63" s="15"/>
      <c r="NNE63" s="15"/>
      <c r="NNF63" s="15"/>
      <c r="NNG63" s="15"/>
      <c r="NNH63" s="15"/>
      <c r="NNI63" s="15"/>
      <c r="NNJ63" s="15"/>
      <c r="NNK63" s="15"/>
      <c r="NNL63" s="15"/>
      <c r="NNM63" s="15"/>
      <c r="NNN63" s="15"/>
      <c r="NNO63" s="15"/>
      <c r="NNP63" s="15"/>
      <c r="NNQ63" s="15"/>
      <c r="NNR63" s="15"/>
      <c r="NNS63" s="15"/>
      <c r="NNT63" s="15"/>
      <c r="NNU63" s="15"/>
      <c r="NNV63" s="15"/>
      <c r="NNW63" s="15"/>
      <c r="NNX63" s="15"/>
      <c r="NNY63" s="15"/>
      <c r="NNZ63" s="15"/>
      <c r="NOA63" s="15"/>
      <c r="NOB63" s="15"/>
      <c r="NOC63" s="15"/>
      <c r="NOD63" s="15"/>
      <c r="NOE63" s="15"/>
      <c r="NOF63" s="15"/>
      <c r="NOG63" s="15"/>
      <c r="NOH63" s="15"/>
      <c r="NOI63" s="15"/>
      <c r="NOJ63" s="15"/>
      <c r="NOK63" s="15"/>
      <c r="NOL63" s="15"/>
      <c r="NOM63" s="15"/>
      <c r="NON63" s="15"/>
      <c r="NOO63" s="15"/>
      <c r="NOP63" s="15"/>
      <c r="NOQ63" s="15"/>
      <c r="NOR63" s="15"/>
      <c r="NOS63" s="15"/>
      <c r="NOT63" s="15"/>
      <c r="NOU63" s="15"/>
      <c r="NOV63" s="15"/>
      <c r="NOW63" s="15"/>
      <c r="NOX63" s="15"/>
      <c r="NOY63" s="15"/>
      <c r="NOZ63" s="15"/>
      <c r="NPA63" s="15"/>
      <c r="NPB63" s="15"/>
      <c r="NPC63" s="15"/>
      <c r="NPD63" s="15"/>
      <c r="NPE63" s="15"/>
      <c r="NPF63" s="15"/>
      <c r="NPG63" s="15"/>
      <c r="NPH63" s="15"/>
      <c r="NPI63" s="15"/>
      <c r="NPJ63" s="15"/>
      <c r="NPK63" s="15"/>
      <c r="NPL63" s="15"/>
      <c r="NPM63" s="15"/>
      <c r="NPN63" s="15"/>
      <c r="NPO63" s="15"/>
      <c r="NPP63" s="15"/>
      <c r="NPQ63" s="15"/>
      <c r="NPR63" s="15"/>
      <c r="NPS63" s="15"/>
      <c r="NPT63" s="15"/>
      <c r="NPU63" s="15"/>
      <c r="NPV63" s="15"/>
      <c r="NPW63" s="15"/>
      <c r="NPX63" s="15"/>
      <c r="NPY63" s="15"/>
      <c r="NPZ63" s="15"/>
      <c r="NQA63" s="15"/>
      <c r="NQB63" s="15"/>
      <c r="NQC63" s="15"/>
      <c r="NQD63" s="15"/>
      <c r="NQE63" s="15"/>
      <c r="NQF63" s="15"/>
      <c r="NQG63" s="15"/>
      <c r="NQH63" s="15"/>
      <c r="NQI63" s="15"/>
      <c r="NQJ63" s="15"/>
      <c r="NQK63" s="15"/>
      <c r="NQL63" s="15"/>
      <c r="NQM63" s="15"/>
      <c r="NQN63" s="15"/>
      <c r="NQO63" s="15"/>
      <c r="NQP63" s="15"/>
      <c r="NQQ63" s="15"/>
      <c r="NQR63" s="15"/>
      <c r="NQS63" s="15"/>
      <c r="NQT63" s="15"/>
      <c r="NQU63" s="15"/>
      <c r="NQV63" s="15"/>
      <c r="NQW63" s="15"/>
      <c r="NQX63" s="15"/>
      <c r="NQY63" s="15"/>
      <c r="NQZ63" s="15"/>
      <c r="NRA63" s="15"/>
      <c r="NRB63" s="15"/>
      <c r="NRC63" s="15"/>
      <c r="NRD63" s="15"/>
      <c r="NRE63" s="15"/>
      <c r="NRF63" s="15"/>
      <c r="NRG63" s="15"/>
      <c r="NRH63" s="15"/>
      <c r="NRI63" s="15"/>
      <c r="NRJ63" s="15"/>
      <c r="NRK63" s="15"/>
      <c r="NRL63" s="15"/>
      <c r="NRM63" s="15"/>
      <c r="NRN63" s="15"/>
      <c r="NRO63" s="15"/>
      <c r="NRP63" s="15"/>
      <c r="NRQ63" s="15"/>
      <c r="NRR63" s="15"/>
      <c r="NRS63" s="15"/>
      <c r="NRT63" s="15"/>
      <c r="NRU63" s="15"/>
      <c r="NRV63" s="15"/>
      <c r="NRW63" s="15"/>
      <c r="NRX63" s="15"/>
      <c r="NRY63" s="15"/>
      <c r="NRZ63" s="15"/>
      <c r="NSA63" s="15"/>
      <c r="NSB63" s="15"/>
      <c r="NSC63" s="15"/>
      <c r="NSD63" s="15"/>
      <c r="NSE63" s="15"/>
      <c r="NSF63" s="15"/>
      <c r="NSG63" s="15"/>
      <c r="NSH63" s="15"/>
      <c r="NSI63" s="15"/>
      <c r="NSJ63" s="15"/>
      <c r="NSK63" s="15"/>
      <c r="NSL63" s="15"/>
      <c r="NSM63" s="15"/>
      <c r="NSN63" s="15"/>
      <c r="NSO63" s="15"/>
      <c r="NSP63" s="15"/>
      <c r="NSQ63" s="15"/>
      <c r="NSR63" s="15"/>
      <c r="NSS63" s="15"/>
      <c r="NST63" s="15"/>
      <c r="NSU63" s="15"/>
      <c r="NSV63" s="15"/>
      <c r="NSW63" s="15"/>
      <c r="NSX63" s="15"/>
      <c r="NSY63" s="15"/>
      <c r="NSZ63" s="15"/>
      <c r="NTA63" s="15"/>
      <c r="NTB63" s="15"/>
      <c r="NTC63" s="15"/>
      <c r="NTD63" s="15"/>
      <c r="NTE63" s="15"/>
      <c r="NTF63" s="15"/>
      <c r="NTG63" s="15"/>
      <c r="NTH63" s="15"/>
      <c r="NTI63" s="15"/>
      <c r="NTJ63" s="15"/>
      <c r="NTK63" s="15"/>
      <c r="NTL63" s="15"/>
      <c r="NTM63" s="15"/>
      <c r="NTN63" s="15"/>
      <c r="NTO63" s="15"/>
      <c r="NTP63" s="15"/>
      <c r="NTQ63" s="15"/>
      <c r="NTR63" s="15"/>
      <c r="NTS63" s="15"/>
      <c r="NTT63" s="15"/>
      <c r="NTU63" s="15"/>
      <c r="NTV63" s="15"/>
      <c r="NTW63" s="15"/>
      <c r="NTX63" s="15"/>
      <c r="NTY63" s="15"/>
      <c r="NTZ63" s="15"/>
      <c r="NUA63" s="15"/>
      <c r="NUB63" s="15"/>
      <c r="NUC63" s="15"/>
      <c r="NUD63" s="15"/>
      <c r="NUE63" s="15"/>
      <c r="NUF63" s="15"/>
      <c r="NUG63" s="15"/>
      <c r="NUH63" s="15"/>
      <c r="NUI63" s="15"/>
      <c r="NUJ63" s="15"/>
      <c r="NUK63" s="15"/>
      <c r="NUL63" s="15"/>
      <c r="NUM63" s="15"/>
      <c r="NUN63" s="15"/>
      <c r="NUO63" s="15"/>
      <c r="NUP63" s="15"/>
      <c r="NUQ63" s="15"/>
      <c r="NUR63" s="15"/>
      <c r="NUS63" s="15"/>
      <c r="NUT63" s="15"/>
      <c r="NUU63" s="15"/>
      <c r="NUV63" s="15"/>
      <c r="NUW63" s="15"/>
      <c r="NUX63" s="15"/>
      <c r="NUY63" s="15"/>
      <c r="NUZ63" s="15"/>
      <c r="NVA63" s="15"/>
      <c r="NVB63" s="15"/>
      <c r="NVC63" s="15"/>
      <c r="NVD63" s="15"/>
      <c r="NVE63" s="15"/>
      <c r="NVF63" s="15"/>
      <c r="NVG63" s="15"/>
      <c r="NVH63" s="15"/>
      <c r="NVI63" s="15"/>
      <c r="NVJ63" s="15"/>
      <c r="NVK63" s="15"/>
      <c r="NVL63" s="15"/>
      <c r="NVM63" s="15"/>
      <c r="NVN63" s="15"/>
      <c r="NVO63" s="15"/>
      <c r="NVP63" s="15"/>
      <c r="NVQ63" s="15"/>
      <c r="NVR63" s="15"/>
      <c r="NVS63" s="15"/>
      <c r="NVT63" s="15"/>
      <c r="NVU63" s="15"/>
      <c r="NVV63" s="15"/>
      <c r="NVW63" s="15"/>
      <c r="NVX63" s="15"/>
      <c r="NVY63" s="15"/>
      <c r="NVZ63" s="15"/>
      <c r="NWA63" s="15"/>
      <c r="NWB63" s="15"/>
      <c r="NWC63" s="15"/>
      <c r="NWD63" s="15"/>
      <c r="NWE63" s="15"/>
      <c r="NWF63" s="15"/>
      <c r="NWG63" s="15"/>
      <c r="NWH63" s="15"/>
      <c r="NWI63" s="15"/>
      <c r="NWJ63" s="15"/>
      <c r="NWK63" s="15"/>
      <c r="NWL63" s="15"/>
      <c r="NWM63" s="15"/>
      <c r="NWN63" s="15"/>
      <c r="NWO63" s="15"/>
      <c r="NWP63" s="15"/>
      <c r="NWQ63" s="15"/>
      <c r="NWR63" s="15"/>
      <c r="NWS63" s="15"/>
      <c r="NWT63" s="15"/>
      <c r="NWU63" s="15"/>
      <c r="NWV63" s="15"/>
      <c r="NWW63" s="15"/>
      <c r="NWX63" s="15"/>
      <c r="NWY63" s="15"/>
      <c r="NWZ63" s="15"/>
      <c r="NXA63" s="15"/>
      <c r="NXB63" s="15"/>
      <c r="NXC63" s="15"/>
      <c r="NXD63" s="15"/>
      <c r="NXE63" s="15"/>
      <c r="NXF63" s="15"/>
      <c r="NXG63" s="15"/>
      <c r="NXH63" s="15"/>
      <c r="NXI63" s="15"/>
      <c r="NXJ63" s="15"/>
      <c r="NXK63" s="15"/>
      <c r="NXL63" s="15"/>
      <c r="NXM63" s="15"/>
      <c r="NXN63" s="15"/>
      <c r="NXO63" s="15"/>
      <c r="NXP63" s="15"/>
      <c r="NXQ63" s="15"/>
      <c r="NXR63" s="15"/>
      <c r="NXS63" s="15"/>
      <c r="NXT63" s="15"/>
      <c r="NXU63" s="15"/>
      <c r="NXV63" s="15"/>
      <c r="NXW63" s="15"/>
      <c r="NXX63" s="15"/>
      <c r="NXY63" s="15"/>
      <c r="NXZ63" s="15"/>
      <c r="NYA63" s="15"/>
      <c r="NYB63" s="15"/>
      <c r="NYC63" s="15"/>
      <c r="NYD63" s="15"/>
      <c r="NYE63" s="15"/>
      <c r="NYF63" s="15"/>
      <c r="NYG63" s="15"/>
      <c r="NYH63" s="15"/>
      <c r="NYI63" s="15"/>
      <c r="NYJ63" s="15"/>
      <c r="NYK63" s="15"/>
      <c r="NYL63" s="15"/>
      <c r="NYM63" s="15"/>
      <c r="NYN63" s="15"/>
      <c r="NYO63" s="15"/>
      <c r="NYP63" s="15"/>
      <c r="NYQ63" s="15"/>
      <c r="NYR63" s="15"/>
      <c r="NYS63" s="15"/>
      <c r="NYT63" s="15"/>
      <c r="NYU63" s="15"/>
      <c r="NYV63" s="15"/>
      <c r="NYW63" s="15"/>
      <c r="NYX63" s="15"/>
      <c r="NYY63" s="15"/>
      <c r="NYZ63" s="15"/>
      <c r="NZA63" s="15"/>
      <c r="NZB63" s="15"/>
      <c r="NZC63" s="15"/>
      <c r="NZD63" s="15"/>
      <c r="NZE63" s="15"/>
      <c r="NZF63" s="15"/>
      <c r="NZG63" s="15"/>
      <c r="NZH63" s="15"/>
      <c r="NZI63" s="15"/>
      <c r="NZJ63" s="15"/>
      <c r="NZK63" s="15"/>
      <c r="NZL63" s="15"/>
      <c r="NZM63" s="15"/>
      <c r="NZN63" s="15"/>
      <c r="NZO63" s="15"/>
      <c r="NZP63" s="15"/>
      <c r="NZQ63" s="15"/>
      <c r="NZR63" s="15"/>
      <c r="NZS63" s="15"/>
      <c r="NZT63" s="15"/>
      <c r="NZU63" s="15"/>
      <c r="NZV63" s="15"/>
      <c r="NZW63" s="15"/>
      <c r="NZX63" s="15"/>
      <c r="NZY63" s="15"/>
      <c r="NZZ63" s="15"/>
      <c r="OAA63" s="15"/>
      <c r="OAB63" s="15"/>
      <c r="OAC63" s="15"/>
      <c r="OAD63" s="15"/>
      <c r="OAE63" s="15"/>
      <c r="OAF63" s="15"/>
      <c r="OAG63" s="15"/>
      <c r="OAH63" s="15"/>
      <c r="OAI63" s="15"/>
      <c r="OAJ63" s="15"/>
      <c r="OAK63" s="15"/>
      <c r="OAL63" s="15"/>
      <c r="OAM63" s="15"/>
      <c r="OAN63" s="15"/>
      <c r="OAO63" s="15"/>
      <c r="OAP63" s="15"/>
      <c r="OAQ63" s="15"/>
      <c r="OAR63" s="15"/>
      <c r="OAS63" s="15"/>
      <c r="OAT63" s="15"/>
      <c r="OAU63" s="15"/>
      <c r="OAV63" s="15"/>
      <c r="OAW63" s="15"/>
      <c r="OAX63" s="15"/>
      <c r="OAY63" s="15"/>
      <c r="OAZ63" s="15"/>
      <c r="OBA63" s="15"/>
      <c r="OBB63" s="15"/>
      <c r="OBC63" s="15"/>
      <c r="OBD63" s="15"/>
      <c r="OBE63" s="15"/>
      <c r="OBF63" s="15"/>
      <c r="OBG63" s="15"/>
      <c r="OBH63" s="15"/>
      <c r="OBI63" s="15"/>
      <c r="OBJ63" s="15"/>
      <c r="OBK63" s="15"/>
      <c r="OBL63" s="15"/>
      <c r="OBM63" s="15"/>
      <c r="OBN63" s="15"/>
      <c r="OBO63" s="15"/>
      <c r="OBP63" s="15"/>
      <c r="OBQ63" s="15"/>
      <c r="OBR63" s="15"/>
      <c r="OBS63" s="15"/>
      <c r="OBT63" s="15"/>
      <c r="OBU63" s="15"/>
      <c r="OBV63" s="15"/>
      <c r="OBW63" s="15"/>
      <c r="OBX63" s="15"/>
      <c r="OBY63" s="15"/>
      <c r="OBZ63" s="15"/>
      <c r="OCA63" s="15"/>
      <c r="OCB63" s="15"/>
      <c r="OCC63" s="15"/>
      <c r="OCD63" s="15"/>
      <c r="OCE63" s="15"/>
      <c r="OCF63" s="15"/>
      <c r="OCG63" s="15"/>
      <c r="OCH63" s="15"/>
      <c r="OCI63" s="15"/>
      <c r="OCJ63" s="15"/>
      <c r="OCK63" s="15"/>
      <c r="OCL63" s="15"/>
      <c r="OCM63" s="15"/>
      <c r="OCN63" s="15"/>
      <c r="OCO63" s="15"/>
      <c r="OCP63" s="15"/>
      <c r="OCQ63" s="15"/>
      <c r="OCR63" s="15"/>
      <c r="OCS63" s="15"/>
      <c r="OCT63" s="15"/>
      <c r="OCU63" s="15"/>
      <c r="OCV63" s="15"/>
      <c r="OCW63" s="15"/>
      <c r="OCX63" s="15"/>
      <c r="OCY63" s="15"/>
      <c r="OCZ63" s="15"/>
      <c r="ODA63" s="15"/>
      <c r="ODB63" s="15"/>
      <c r="ODC63" s="15"/>
      <c r="ODD63" s="15"/>
      <c r="ODE63" s="15"/>
      <c r="ODF63" s="15"/>
      <c r="ODG63" s="15"/>
      <c r="ODH63" s="15"/>
      <c r="ODI63" s="15"/>
      <c r="ODJ63" s="15"/>
      <c r="ODK63" s="15"/>
      <c r="ODL63" s="15"/>
      <c r="ODM63" s="15"/>
      <c r="ODN63" s="15"/>
      <c r="ODO63" s="15"/>
      <c r="ODP63" s="15"/>
      <c r="ODQ63" s="15"/>
      <c r="ODR63" s="15"/>
      <c r="ODS63" s="15"/>
      <c r="ODT63" s="15"/>
      <c r="ODU63" s="15"/>
      <c r="ODV63" s="15"/>
      <c r="ODW63" s="15"/>
      <c r="ODX63" s="15"/>
      <c r="ODY63" s="15"/>
      <c r="ODZ63" s="15"/>
      <c r="OEA63" s="15"/>
      <c r="OEB63" s="15"/>
      <c r="OEC63" s="15"/>
      <c r="OED63" s="15"/>
      <c r="OEE63" s="15"/>
      <c r="OEF63" s="15"/>
      <c r="OEG63" s="15"/>
      <c r="OEH63" s="15"/>
      <c r="OEI63" s="15"/>
      <c r="OEJ63" s="15"/>
      <c r="OEK63" s="15"/>
      <c r="OEL63" s="15"/>
      <c r="OEM63" s="15"/>
      <c r="OEN63" s="15"/>
      <c r="OEO63" s="15"/>
      <c r="OEP63" s="15"/>
      <c r="OEQ63" s="15"/>
      <c r="OER63" s="15"/>
      <c r="OES63" s="15"/>
      <c r="OET63" s="15"/>
      <c r="OEU63" s="15"/>
      <c r="OEV63" s="15"/>
      <c r="OEW63" s="15"/>
      <c r="OEX63" s="15"/>
      <c r="OEY63" s="15"/>
      <c r="OEZ63" s="15"/>
      <c r="OFA63" s="15"/>
      <c r="OFB63" s="15"/>
      <c r="OFC63" s="15"/>
      <c r="OFD63" s="15"/>
      <c r="OFE63" s="15"/>
      <c r="OFF63" s="15"/>
      <c r="OFG63" s="15"/>
      <c r="OFH63" s="15"/>
      <c r="OFI63" s="15"/>
      <c r="OFJ63" s="15"/>
      <c r="OFK63" s="15"/>
      <c r="OFL63" s="15"/>
      <c r="OFM63" s="15"/>
      <c r="OFN63" s="15"/>
      <c r="OFO63" s="15"/>
      <c r="OFP63" s="15"/>
      <c r="OFQ63" s="15"/>
      <c r="OFR63" s="15"/>
      <c r="OFS63" s="15"/>
      <c r="OFT63" s="15"/>
      <c r="OFU63" s="15"/>
      <c r="OFV63" s="15"/>
      <c r="OFW63" s="15"/>
      <c r="OFX63" s="15"/>
      <c r="OFY63" s="15"/>
      <c r="OFZ63" s="15"/>
      <c r="OGA63" s="15"/>
      <c r="OGB63" s="15"/>
      <c r="OGC63" s="15"/>
      <c r="OGD63" s="15"/>
      <c r="OGE63" s="15"/>
      <c r="OGF63" s="15"/>
      <c r="OGG63" s="15"/>
      <c r="OGH63" s="15"/>
      <c r="OGI63" s="15"/>
      <c r="OGJ63" s="15"/>
      <c r="OGK63" s="15"/>
      <c r="OGL63" s="15"/>
      <c r="OGM63" s="15"/>
      <c r="OGN63" s="15"/>
      <c r="OGO63" s="15"/>
      <c r="OGP63" s="15"/>
      <c r="OGQ63" s="15"/>
      <c r="OGR63" s="15"/>
      <c r="OGS63" s="15"/>
      <c r="OGT63" s="15"/>
      <c r="OGU63" s="15"/>
      <c r="OGV63" s="15"/>
      <c r="OGW63" s="15"/>
      <c r="OGX63" s="15"/>
      <c r="OGY63" s="15"/>
      <c r="OGZ63" s="15"/>
      <c r="OHA63" s="15"/>
      <c r="OHB63" s="15"/>
      <c r="OHC63" s="15"/>
      <c r="OHD63" s="15"/>
      <c r="OHE63" s="15"/>
      <c r="OHF63" s="15"/>
      <c r="OHG63" s="15"/>
      <c r="OHH63" s="15"/>
      <c r="OHI63" s="15"/>
      <c r="OHJ63" s="15"/>
      <c r="OHK63" s="15"/>
      <c r="OHL63" s="15"/>
      <c r="OHM63" s="15"/>
      <c r="OHN63" s="15"/>
      <c r="OHO63" s="15"/>
      <c r="OHP63" s="15"/>
      <c r="OHQ63" s="15"/>
      <c r="OHR63" s="15"/>
      <c r="OHS63" s="15"/>
      <c r="OHT63" s="15"/>
      <c r="OHU63" s="15"/>
      <c r="OHV63" s="15"/>
      <c r="OHW63" s="15"/>
      <c r="OHX63" s="15"/>
      <c r="OHY63" s="15"/>
      <c r="OHZ63" s="15"/>
      <c r="OIA63" s="15"/>
      <c r="OIB63" s="15"/>
      <c r="OIC63" s="15"/>
      <c r="OID63" s="15"/>
      <c r="OIE63" s="15"/>
      <c r="OIF63" s="15"/>
      <c r="OIG63" s="15"/>
      <c r="OIH63" s="15"/>
      <c r="OII63" s="15"/>
      <c r="OIJ63" s="15"/>
      <c r="OIK63" s="15"/>
      <c r="OIL63" s="15"/>
      <c r="OIM63" s="15"/>
      <c r="OIN63" s="15"/>
      <c r="OIO63" s="15"/>
      <c r="OIP63" s="15"/>
      <c r="OIQ63" s="15"/>
      <c r="OIR63" s="15"/>
      <c r="OIS63" s="15"/>
      <c r="OIT63" s="15"/>
      <c r="OIU63" s="15"/>
      <c r="OIV63" s="15"/>
      <c r="OIW63" s="15"/>
      <c r="OIX63" s="15"/>
      <c r="OIY63" s="15"/>
      <c r="OIZ63" s="15"/>
      <c r="OJA63" s="15"/>
      <c r="OJB63" s="15"/>
      <c r="OJC63" s="15"/>
      <c r="OJD63" s="15"/>
      <c r="OJE63" s="15"/>
      <c r="OJF63" s="15"/>
      <c r="OJG63" s="15"/>
      <c r="OJH63" s="15"/>
      <c r="OJI63" s="15"/>
      <c r="OJJ63" s="15"/>
      <c r="OJK63" s="15"/>
      <c r="OJL63" s="15"/>
      <c r="OJM63" s="15"/>
      <c r="OJN63" s="15"/>
      <c r="OJO63" s="15"/>
      <c r="OJP63" s="15"/>
      <c r="OJQ63" s="15"/>
      <c r="OJR63" s="15"/>
      <c r="OJS63" s="15"/>
      <c r="OJT63" s="15"/>
      <c r="OJU63" s="15"/>
      <c r="OJV63" s="15"/>
      <c r="OJW63" s="15"/>
      <c r="OJX63" s="15"/>
      <c r="OJY63" s="15"/>
      <c r="OJZ63" s="15"/>
      <c r="OKA63" s="15"/>
      <c r="OKB63" s="15"/>
      <c r="OKC63" s="15"/>
      <c r="OKD63" s="15"/>
      <c r="OKE63" s="15"/>
      <c r="OKF63" s="15"/>
      <c r="OKG63" s="15"/>
      <c r="OKH63" s="15"/>
      <c r="OKI63" s="15"/>
      <c r="OKJ63" s="15"/>
      <c r="OKK63" s="15"/>
      <c r="OKL63" s="15"/>
      <c r="OKM63" s="15"/>
      <c r="OKN63" s="15"/>
      <c r="OKO63" s="15"/>
      <c r="OKP63" s="15"/>
      <c r="OKQ63" s="15"/>
      <c r="OKR63" s="15"/>
      <c r="OKS63" s="15"/>
      <c r="OKT63" s="15"/>
      <c r="OKU63" s="15"/>
      <c r="OKV63" s="15"/>
      <c r="OKW63" s="15"/>
      <c r="OKX63" s="15"/>
      <c r="OKY63" s="15"/>
      <c r="OKZ63" s="15"/>
      <c r="OLA63" s="15"/>
      <c r="OLB63" s="15"/>
      <c r="OLC63" s="15"/>
      <c r="OLD63" s="15"/>
      <c r="OLE63" s="15"/>
      <c r="OLF63" s="15"/>
      <c r="OLG63" s="15"/>
      <c r="OLH63" s="15"/>
      <c r="OLI63" s="15"/>
      <c r="OLJ63" s="15"/>
      <c r="OLK63" s="15"/>
      <c r="OLL63" s="15"/>
      <c r="OLM63" s="15"/>
      <c r="OLN63" s="15"/>
      <c r="OLO63" s="15"/>
      <c r="OLP63" s="15"/>
      <c r="OLQ63" s="15"/>
      <c r="OLR63" s="15"/>
      <c r="OLS63" s="15"/>
      <c r="OLT63" s="15"/>
      <c r="OLU63" s="15"/>
      <c r="OLV63" s="15"/>
      <c r="OLW63" s="15"/>
      <c r="OLX63" s="15"/>
      <c r="OLY63" s="15"/>
      <c r="OLZ63" s="15"/>
      <c r="OMA63" s="15"/>
      <c r="OMB63" s="15"/>
      <c r="OMC63" s="15"/>
      <c r="OMD63" s="15"/>
      <c r="OME63" s="15"/>
      <c r="OMF63" s="15"/>
      <c r="OMG63" s="15"/>
      <c r="OMH63" s="15"/>
      <c r="OMI63" s="15"/>
      <c r="OMJ63" s="15"/>
      <c r="OMK63" s="15"/>
      <c r="OML63" s="15"/>
      <c r="OMM63" s="15"/>
      <c r="OMN63" s="15"/>
      <c r="OMO63" s="15"/>
      <c r="OMP63" s="15"/>
      <c r="OMQ63" s="15"/>
      <c r="OMR63" s="15"/>
      <c r="OMS63" s="15"/>
      <c r="OMT63" s="15"/>
      <c r="OMU63" s="15"/>
      <c r="OMV63" s="15"/>
      <c r="OMW63" s="15"/>
      <c r="OMX63" s="15"/>
      <c r="OMY63" s="15"/>
      <c r="OMZ63" s="15"/>
      <c r="ONA63" s="15"/>
      <c r="ONB63" s="15"/>
      <c r="ONC63" s="15"/>
      <c r="OND63" s="15"/>
      <c r="ONE63" s="15"/>
      <c r="ONF63" s="15"/>
      <c r="ONG63" s="15"/>
      <c r="ONH63" s="15"/>
      <c r="ONI63" s="15"/>
      <c r="ONJ63" s="15"/>
      <c r="ONK63" s="15"/>
      <c r="ONL63" s="15"/>
      <c r="ONM63" s="15"/>
      <c r="ONN63" s="15"/>
      <c r="ONO63" s="15"/>
      <c r="ONP63" s="15"/>
      <c r="ONQ63" s="15"/>
      <c r="ONR63" s="15"/>
      <c r="ONS63" s="15"/>
      <c r="ONT63" s="15"/>
      <c r="ONU63" s="15"/>
      <c r="ONV63" s="15"/>
      <c r="ONW63" s="15"/>
      <c r="ONX63" s="15"/>
      <c r="ONY63" s="15"/>
      <c r="ONZ63" s="15"/>
      <c r="OOA63" s="15"/>
      <c r="OOB63" s="15"/>
      <c r="OOC63" s="15"/>
      <c r="OOD63" s="15"/>
      <c r="OOE63" s="15"/>
      <c r="OOF63" s="15"/>
      <c r="OOG63" s="15"/>
      <c r="OOH63" s="15"/>
      <c r="OOI63" s="15"/>
      <c r="OOJ63" s="15"/>
      <c r="OOK63" s="15"/>
      <c r="OOL63" s="15"/>
      <c r="OOM63" s="15"/>
      <c r="OON63" s="15"/>
      <c r="OOO63" s="15"/>
      <c r="OOP63" s="15"/>
      <c r="OOQ63" s="15"/>
      <c r="OOR63" s="15"/>
      <c r="OOS63" s="15"/>
      <c r="OOT63" s="15"/>
      <c r="OOU63" s="15"/>
      <c r="OOV63" s="15"/>
      <c r="OOW63" s="15"/>
      <c r="OOX63" s="15"/>
      <c r="OOY63" s="15"/>
      <c r="OOZ63" s="15"/>
      <c r="OPA63" s="15"/>
      <c r="OPB63" s="15"/>
      <c r="OPC63" s="15"/>
      <c r="OPD63" s="15"/>
      <c r="OPE63" s="15"/>
      <c r="OPF63" s="15"/>
      <c r="OPG63" s="15"/>
      <c r="OPH63" s="15"/>
      <c r="OPI63" s="15"/>
      <c r="OPJ63" s="15"/>
      <c r="OPK63" s="15"/>
      <c r="OPL63" s="15"/>
      <c r="OPM63" s="15"/>
      <c r="OPN63" s="15"/>
      <c r="OPO63" s="15"/>
      <c r="OPP63" s="15"/>
      <c r="OPQ63" s="15"/>
      <c r="OPR63" s="15"/>
      <c r="OPS63" s="15"/>
      <c r="OPT63" s="15"/>
      <c r="OPU63" s="15"/>
      <c r="OPV63" s="15"/>
      <c r="OPW63" s="15"/>
      <c r="OPX63" s="15"/>
      <c r="OPY63" s="15"/>
      <c r="OPZ63" s="15"/>
      <c r="OQA63" s="15"/>
      <c r="OQB63" s="15"/>
      <c r="OQC63" s="15"/>
      <c r="OQD63" s="15"/>
      <c r="OQE63" s="15"/>
      <c r="OQF63" s="15"/>
      <c r="OQG63" s="15"/>
      <c r="OQH63" s="15"/>
      <c r="OQI63" s="15"/>
      <c r="OQJ63" s="15"/>
      <c r="OQK63" s="15"/>
      <c r="OQL63" s="15"/>
      <c r="OQM63" s="15"/>
      <c r="OQN63" s="15"/>
      <c r="OQO63" s="15"/>
      <c r="OQP63" s="15"/>
      <c r="OQQ63" s="15"/>
      <c r="OQR63" s="15"/>
      <c r="OQS63" s="15"/>
      <c r="OQT63" s="15"/>
      <c r="OQU63" s="15"/>
      <c r="OQV63" s="15"/>
      <c r="OQW63" s="15"/>
      <c r="OQX63" s="15"/>
      <c r="OQY63" s="15"/>
      <c r="OQZ63" s="15"/>
      <c r="ORA63" s="15"/>
      <c r="ORB63" s="15"/>
      <c r="ORC63" s="15"/>
      <c r="ORD63" s="15"/>
      <c r="ORE63" s="15"/>
      <c r="ORF63" s="15"/>
      <c r="ORG63" s="15"/>
      <c r="ORH63" s="15"/>
      <c r="ORI63" s="15"/>
      <c r="ORJ63" s="15"/>
      <c r="ORK63" s="15"/>
      <c r="ORL63" s="15"/>
      <c r="ORM63" s="15"/>
      <c r="ORN63" s="15"/>
      <c r="ORO63" s="15"/>
      <c r="ORP63" s="15"/>
      <c r="ORQ63" s="15"/>
      <c r="ORR63" s="15"/>
      <c r="ORS63" s="15"/>
      <c r="ORT63" s="15"/>
      <c r="ORU63" s="15"/>
      <c r="ORV63" s="15"/>
      <c r="ORW63" s="15"/>
      <c r="ORX63" s="15"/>
      <c r="ORY63" s="15"/>
      <c r="ORZ63" s="15"/>
      <c r="OSA63" s="15"/>
      <c r="OSB63" s="15"/>
      <c r="OSC63" s="15"/>
      <c r="OSD63" s="15"/>
      <c r="OSE63" s="15"/>
      <c r="OSF63" s="15"/>
      <c r="OSG63" s="15"/>
      <c r="OSH63" s="15"/>
      <c r="OSI63" s="15"/>
      <c r="OSJ63" s="15"/>
      <c r="OSK63" s="15"/>
      <c r="OSL63" s="15"/>
      <c r="OSM63" s="15"/>
      <c r="OSN63" s="15"/>
      <c r="OSO63" s="15"/>
      <c r="OSP63" s="15"/>
      <c r="OSQ63" s="15"/>
      <c r="OSR63" s="15"/>
      <c r="OSS63" s="15"/>
      <c r="OST63" s="15"/>
      <c r="OSU63" s="15"/>
      <c r="OSV63" s="15"/>
      <c r="OSW63" s="15"/>
      <c r="OSX63" s="15"/>
      <c r="OSY63" s="15"/>
      <c r="OSZ63" s="15"/>
      <c r="OTA63" s="15"/>
      <c r="OTB63" s="15"/>
      <c r="OTC63" s="15"/>
      <c r="OTD63" s="15"/>
      <c r="OTE63" s="15"/>
      <c r="OTF63" s="15"/>
      <c r="OTG63" s="15"/>
      <c r="OTH63" s="15"/>
      <c r="OTI63" s="15"/>
      <c r="OTJ63" s="15"/>
      <c r="OTK63" s="15"/>
      <c r="OTL63" s="15"/>
      <c r="OTM63" s="15"/>
      <c r="OTN63" s="15"/>
      <c r="OTO63" s="15"/>
      <c r="OTP63" s="15"/>
      <c r="OTQ63" s="15"/>
      <c r="OTR63" s="15"/>
      <c r="OTS63" s="15"/>
      <c r="OTT63" s="15"/>
      <c r="OTU63" s="15"/>
      <c r="OTV63" s="15"/>
      <c r="OTW63" s="15"/>
      <c r="OTX63" s="15"/>
      <c r="OTY63" s="15"/>
      <c r="OTZ63" s="15"/>
      <c r="OUA63" s="15"/>
      <c r="OUB63" s="15"/>
      <c r="OUC63" s="15"/>
      <c r="OUD63" s="15"/>
      <c r="OUE63" s="15"/>
      <c r="OUF63" s="15"/>
      <c r="OUG63" s="15"/>
      <c r="OUH63" s="15"/>
      <c r="OUI63" s="15"/>
      <c r="OUJ63" s="15"/>
      <c r="OUK63" s="15"/>
      <c r="OUL63" s="15"/>
      <c r="OUM63" s="15"/>
      <c r="OUN63" s="15"/>
      <c r="OUO63" s="15"/>
      <c r="OUP63" s="15"/>
      <c r="OUQ63" s="15"/>
      <c r="OUR63" s="15"/>
      <c r="OUS63" s="15"/>
      <c r="OUT63" s="15"/>
      <c r="OUU63" s="15"/>
      <c r="OUV63" s="15"/>
      <c r="OUW63" s="15"/>
      <c r="OUX63" s="15"/>
      <c r="OUY63" s="15"/>
      <c r="OUZ63" s="15"/>
      <c r="OVA63" s="15"/>
      <c r="OVB63" s="15"/>
      <c r="OVC63" s="15"/>
      <c r="OVD63" s="15"/>
      <c r="OVE63" s="15"/>
      <c r="OVF63" s="15"/>
      <c r="OVG63" s="15"/>
      <c r="OVH63" s="15"/>
      <c r="OVI63" s="15"/>
      <c r="OVJ63" s="15"/>
      <c r="OVK63" s="15"/>
      <c r="OVL63" s="15"/>
      <c r="OVM63" s="15"/>
      <c r="OVN63" s="15"/>
      <c r="OVO63" s="15"/>
      <c r="OVP63" s="15"/>
      <c r="OVQ63" s="15"/>
      <c r="OVR63" s="15"/>
      <c r="OVS63" s="15"/>
      <c r="OVT63" s="15"/>
      <c r="OVU63" s="15"/>
      <c r="OVV63" s="15"/>
      <c r="OVW63" s="15"/>
      <c r="OVX63" s="15"/>
      <c r="OVY63" s="15"/>
      <c r="OVZ63" s="15"/>
      <c r="OWA63" s="15"/>
      <c r="OWB63" s="15"/>
      <c r="OWC63" s="15"/>
      <c r="OWD63" s="15"/>
      <c r="OWE63" s="15"/>
      <c r="OWF63" s="15"/>
      <c r="OWG63" s="15"/>
      <c r="OWH63" s="15"/>
      <c r="OWI63" s="15"/>
      <c r="OWJ63" s="15"/>
      <c r="OWK63" s="15"/>
      <c r="OWL63" s="15"/>
      <c r="OWM63" s="15"/>
      <c r="OWN63" s="15"/>
      <c r="OWO63" s="15"/>
      <c r="OWP63" s="15"/>
      <c r="OWQ63" s="15"/>
      <c r="OWR63" s="15"/>
      <c r="OWS63" s="15"/>
      <c r="OWT63" s="15"/>
      <c r="OWU63" s="15"/>
      <c r="OWV63" s="15"/>
      <c r="OWW63" s="15"/>
      <c r="OWX63" s="15"/>
      <c r="OWY63" s="15"/>
      <c r="OWZ63" s="15"/>
      <c r="OXA63" s="15"/>
      <c r="OXB63" s="15"/>
      <c r="OXC63" s="15"/>
      <c r="OXD63" s="15"/>
      <c r="OXE63" s="15"/>
      <c r="OXF63" s="15"/>
      <c r="OXG63" s="15"/>
      <c r="OXH63" s="15"/>
      <c r="OXI63" s="15"/>
      <c r="OXJ63" s="15"/>
      <c r="OXK63" s="15"/>
      <c r="OXL63" s="15"/>
      <c r="OXM63" s="15"/>
      <c r="OXN63" s="15"/>
      <c r="OXO63" s="15"/>
      <c r="OXP63" s="15"/>
      <c r="OXQ63" s="15"/>
      <c r="OXR63" s="15"/>
      <c r="OXS63" s="15"/>
      <c r="OXT63" s="15"/>
      <c r="OXU63" s="15"/>
      <c r="OXV63" s="15"/>
      <c r="OXW63" s="15"/>
      <c r="OXX63" s="15"/>
      <c r="OXY63" s="15"/>
      <c r="OXZ63" s="15"/>
      <c r="OYA63" s="15"/>
      <c r="OYB63" s="15"/>
      <c r="OYC63" s="15"/>
      <c r="OYD63" s="15"/>
      <c r="OYE63" s="15"/>
      <c r="OYF63" s="15"/>
      <c r="OYG63" s="15"/>
      <c r="OYH63" s="15"/>
      <c r="OYI63" s="15"/>
      <c r="OYJ63" s="15"/>
      <c r="OYK63" s="15"/>
      <c r="OYL63" s="15"/>
      <c r="OYM63" s="15"/>
      <c r="OYN63" s="15"/>
      <c r="OYO63" s="15"/>
      <c r="OYP63" s="15"/>
      <c r="OYQ63" s="15"/>
      <c r="OYR63" s="15"/>
      <c r="OYS63" s="15"/>
      <c r="OYT63" s="15"/>
      <c r="OYU63" s="15"/>
      <c r="OYV63" s="15"/>
      <c r="OYW63" s="15"/>
      <c r="OYX63" s="15"/>
      <c r="OYY63" s="15"/>
      <c r="OYZ63" s="15"/>
      <c r="OZA63" s="15"/>
      <c r="OZB63" s="15"/>
      <c r="OZC63" s="15"/>
      <c r="OZD63" s="15"/>
      <c r="OZE63" s="15"/>
      <c r="OZF63" s="15"/>
      <c r="OZG63" s="15"/>
      <c r="OZH63" s="15"/>
      <c r="OZI63" s="15"/>
      <c r="OZJ63" s="15"/>
      <c r="OZK63" s="15"/>
      <c r="OZL63" s="15"/>
      <c r="OZM63" s="15"/>
      <c r="OZN63" s="15"/>
      <c r="OZO63" s="15"/>
      <c r="OZP63" s="15"/>
      <c r="OZQ63" s="15"/>
      <c r="OZR63" s="15"/>
      <c r="OZS63" s="15"/>
      <c r="OZT63" s="15"/>
      <c r="OZU63" s="15"/>
      <c r="OZV63" s="15"/>
      <c r="OZW63" s="15"/>
      <c r="OZX63" s="15"/>
      <c r="OZY63" s="15"/>
      <c r="OZZ63" s="15"/>
      <c r="PAA63" s="15"/>
      <c r="PAB63" s="15"/>
      <c r="PAC63" s="15"/>
      <c r="PAD63" s="15"/>
      <c r="PAE63" s="15"/>
      <c r="PAF63" s="15"/>
      <c r="PAG63" s="15"/>
      <c r="PAH63" s="15"/>
      <c r="PAI63" s="15"/>
      <c r="PAJ63" s="15"/>
      <c r="PAK63" s="15"/>
      <c r="PAL63" s="15"/>
      <c r="PAM63" s="15"/>
      <c r="PAN63" s="15"/>
      <c r="PAO63" s="15"/>
      <c r="PAP63" s="15"/>
      <c r="PAQ63" s="15"/>
      <c r="PAR63" s="15"/>
      <c r="PAS63" s="15"/>
      <c r="PAT63" s="15"/>
      <c r="PAU63" s="15"/>
      <c r="PAV63" s="15"/>
      <c r="PAW63" s="15"/>
      <c r="PAX63" s="15"/>
      <c r="PAY63" s="15"/>
      <c r="PAZ63" s="15"/>
      <c r="PBA63" s="15"/>
      <c r="PBB63" s="15"/>
      <c r="PBC63" s="15"/>
      <c r="PBD63" s="15"/>
      <c r="PBE63" s="15"/>
      <c r="PBF63" s="15"/>
      <c r="PBG63" s="15"/>
      <c r="PBH63" s="15"/>
      <c r="PBI63" s="15"/>
      <c r="PBJ63" s="15"/>
      <c r="PBK63" s="15"/>
      <c r="PBL63" s="15"/>
      <c r="PBM63" s="15"/>
      <c r="PBN63" s="15"/>
      <c r="PBO63" s="15"/>
      <c r="PBP63" s="15"/>
      <c r="PBQ63" s="15"/>
      <c r="PBR63" s="15"/>
      <c r="PBS63" s="15"/>
      <c r="PBT63" s="15"/>
      <c r="PBU63" s="15"/>
      <c r="PBV63" s="15"/>
      <c r="PBW63" s="15"/>
      <c r="PBX63" s="15"/>
      <c r="PBY63" s="15"/>
      <c r="PBZ63" s="15"/>
      <c r="PCA63" s="15"/>
      <c r="PCB63" s="15"/>
      <c r="PCC63" s="15"/>
      <c r="PCD63" s="15"/>
      <c r="PCE63" s="15"/>
      <c r="PCF63" s="15"/>
      <c r="PCG63" s="15"/>
      <c r="PCH63" s="15"/>
      <c r="PCI63" s="15"/>
      <c r="PCJ63" s="15"/>
      <c r="PCK63" s="15"/>
      <c r="PCL63" s="15"/>
      <c r="PCM63" s="15"/>
      <c r="PCN63" s="15"/>
      <c r="PCO63" s="15"/>
      <c r="PCP63" s="15"/>
      <c r="PCQ63" s="15"/>
      <c r="PCR63" s="15"/>
      <c r="PCS63" s="15"/>
      <c r="PCT63" s="15"/>
      <c r="PCU63" s="15"/>
      <c r="PCV63" s="15"/>
      <c r="PCW63" s="15"/>
      <c r="PCX63" s="15"/>
      <c r="PCY63" s="15"/>
      <c r="PCZ63" s="15"/>
      <c r="PDA63" s="15"/>
      <c r="PDB63" s="15"/>
      <c r="PDC63" s="15"/>
      <c r="PDD63" s="15"/>
      <c r="PDE63" s="15"/>
      <c r="PDF63" s="15"/>
      <c r="PDG63" s="15"/>
      <c r="PDH63" s="15"/>
      <c r="PDI63" s="15"/>
      <c r="PDJ63" s="15"/>
      <c r="PDK63" s="15"/>
      <c r="PDL63" s="15"/>
      <c r="PDM63" s="15"/>
      <c r="PDN63" s="15"/>
      <c r="PDO63" s="15"/>
      <c r="PDP63" s="15"/>
      <c r="PDQ63" s="15"/>
      <c r="PDR63" s="15"/>
      <c r="PDS63" s="15"/>
      <c r="PDT63" s="15"/>
      <c r="PDU63" s="15"/>
      <c r="PDV63" s="15"/>
      <c r="PDW63" s="15"/>
      <c r="PDX63" s="15"/>
      <c r="PDY63" s="15"/>
      <c r="PDZ63" s="15"/>
      <c r="PEA63" s="15"/>
      <c r="PEB63" s="15"/>
      <c r="PEC63" s="15"/>
      <c r="PED63" s="15"/>
      <c r="PEE63" s="15"/>
      <c r="PEF63" s="15"/>
      <c r="PEG63" s="15"/>
      <c r="PEH63" s="15"/>
      <c r="PEI63" s="15"/>
      <c r="PEJ63" s="15"/>
      <c r="PEK63" s="15"/>
      <c r="PEL63" s="15"/>
      <c r="PEM63" s="15"/>
      <c r="PEN63" s="15"/>
      <c r="PEO63" s="15"/>
      <c r="PEP63" s="15"/>
      <c r="PEQ63" s="15"/>
      <c r="PER63" s="15"/>
      <c r="PES63" s="15"/>
      <c r="PET63" s="15"/>
      <c r="PEU63" s="15"/>
      <c r="PEV63" s="15"/>
      <c r="PEW63" s="15"/>
      <c r="PEX63" s="15"/>
      <c r="PEY63" s="15"/>
      <c r="PEZ63" s="15"/>
      <c r="PFA63" s="15"/>
      <c r="PFB63" s="15"/>
      <c r="PFC63" s="15"/>
      <c r="PFD63" s="15"/>
      <c r="PFE63" s="15"/>
      <c r="PFF63" s="15"/>
      <c r="PFG63" s="15"/>
      <c r="PFH63" s="15"/>
      <c r="PFI63" s="15"/>
      <c r="PFJ63" s="15"/>
      <c r="PFK63" s="15"/>
      <c r="PFL63" s="15"/>
      <c r="PFM63" s="15"/>
      <c r="PFN63" s="15"/>
      <c r="PFO63" s="15"/>
      <c r="PFP63" s="15"/>
      <c r="PFQ63" s="15"/>
      <c r="PFR63" s="15"/>
      <c r="PFS63" s="15"/>
      <c r="PFT63" s="15"/>
      <c r="PFU63" s="15"/>
      <c r="PFV63" s="15"/>
      <c r="PFW63" s="15"/>
      <c r="PFX63" s="15"/>
      <c r="PFY63" s="15"/>
      <c r="PFZ63" s="15"/>
      <c r="PGA63" s="15"/>
      <c r="PGB63" s="15"/>
      <c r="PGC63" s="15"/>
      <c r="PGD63" s="15"/>
      <c r="PGE63" s="15"/>
      <c r="PGF63" s="15"/>
      <c r="PGG63" s="15"/>
      <c r="PGH63" s="15"/>
      <c r="PGI63" s="15"/>
      <c r="PGJ63" s="15"/>
      <c r="PGK63" s="15"/>
      <c r="PGL63" s="15"/>
      <c r="PGM63" s="15"/>
      <c r="PGN63" s="15"/>
      <c r="PGO63" s="15"/>
      <c r="PGP63" s="15"/>
      <c r="PGQ63" s="15"/>
      <c r="PGR63" s="15"/>
      <c r="PGS63" s="15"/>
      <c r="PGT63" s="15"/>
      <c r="PGU63" s="15"/>
      <c r="PGV63" s="15"/>
      <c r="PGW63" s="15"/>
      <c r="PGX63" s="15"/>
      <c r="PGY63" s="15"/>
      <c r="PGZ63" s="15"/>
      <c r="PHA63" s="15"/>
      <c r="PHB63" s="15"/>
      <c r="PHC63" s="15"/>
      <c r="PHD63" s="15"/>
      <c r="PHE63" s="15"/>
      <c r="PHF63" s="15"/>
      <c r="PHG63" s="15"/>
      <c r="PHH63" s="15"/>
      <c r="PHI63" s="15"/>
      <c r="PHJ63" s="15"/>
      <c r="PHK63" s="15"/>
      <c r="PHL63" s="15"/>
      <c r="PHM63" s="15"/>
      <c r="PHN63" s="15"/>
      <c r="PHO63" s="15"/>
      <c r="PHP63" s="15"/>
      <c r="PHQ63" s="15"/>
      <c r="PHR63" s="15"/>
      <c r="PHS63" s="15"/>
      <c r="PHT63" s="15"/>
      <c r="PHU63" s="15"/>
      <c r="PHV63" s="15"/>
      <c r="PHW63" s="15"/>
      <c r="PHX63" s="15"/>
      <c r="PHY63" s="15"/>
      <c r="PHZ63" s="15"/>
      <c r="PIA63" s="15"/>
      <c r="PIB63" s="15"/>
      <c r="PIC63" s="15"/>
      <c r="PID63" s="15"/>
      <c r="PIE63" s="15"/>
      <c r="PIF63" s="15"/>
      <c r="PIG63" s="15"/>
      <c r="PIH63" s="15"/>
      <c r="PII63" s="15"/>
      <c r="PIJ63" s="15"/>
      <c r="PIK63" s="15"/>
      <c r="PIL63" s="15"/>
      <c r="PIM63" s="15"/>
      <c r="PIN63" s="15"/>
      <c r="PIO63" s="15"/>
      <c r="PIP63" s="15"/>
      <c r="PIQ63" s="15"/>
      <c r="PIR63" s="15"/>
      <c r="PIS63" s="15"/>
      <c r="PIT63" s="15"/>
      <c r="PIU63" s="15"/>
      <c r="PIV63" s="15"/>
      <c r="PIW63" s="15"/>
      <c r="PIX63" s="15"/>
      <c r="PIY63" s="15"/>
      <c r="PIZ63" s="15"/>
      <c r="PJA63" s="15"/>
      <c r="PJB63" s="15"/>
      <c r="PJC63" s="15"/>
      <c r="PJD63" s="15"/>
      <c r="PJE63" s="15"/>
      <c r="PJF63" s="15"/>
      <c r="PJG63" s="15"/>
      <c r="PJH63" s="15"/>
      <c r="PJI63" s="15"/>
      <c r="PJJ63" s="15"/>
      <c r="PJK63" s="15"/>
      <c r="PJL63" s="15"/>
      <c r="PJM63" s="15"/>
      <c r="PJN63" s="15"/>
      <c r="PJO63" s="15"/>
      <c r="PJP63" s="15"/>
      <c r="PJQ63" s="15"/>
      <c r="PJR63" s="15"/>
      <c r="PJS63" s="15"/>
      <c r="PJT63" s="15"/>
      <c r="PJU63" s="15"/>
      <c r="PJV63" s="15"/>
      <c r="PJW63" s="15"/>
      <c r="PJX63" s="15"/>
      <c r="PJY63" s="15"/>
      <c r="PJZ63" s="15"/>
      <c r="PKA63" s="15"/>
      <c r="PKB63" s="15"/>
      <c r="PKC63" s="15"/>
      <c r="PKD63" s="15"/>
      <c r="PKE63" s="15"/>
      <c r="PKF63" s="15"/>
      <c r="PKG63" s="15"/>
      <c r="PKH63" s="15"/>
      <c r="PKI63" s="15"/>
      <c r="PKJ63" s="15"/>
      <c r="PKK63" s="15"/>
      <c r="PKL63" s="15"/>
      <c r="PKM63" s="15"/>
      <c r="PKN63" s="15"/>
      <c r="PKO63" s="15"/>
      <c r="PKP63" s="15"/>
      <c r="PKQ63" s="15"/>
      <c r="PKR63" s="15"/>
      <c r="PKS63" s="15"/>
      <c r="PKT63" s="15"/>
      <c r="PKU63" s="15"/>
      <c r="PKV63" s="15"/>
      <c r="PKW63" s="15"/>
      <c r="PKX63" s="15"/>
      <c r="PKY63" s="15"/>
      <c r="PKZ63" s="15"/>
      <c r="PLA63" s="15"/>
      <c r="PLB63" s="15"/>
      <c r="PLC63" s="15"/>
      <c r="PLD63" s="15"/>
      <c r="PLE63" s="15"/>
      <c r="PLF63" s="15"/>
      <c r="PLG63" s="15"/>
      <c r="PLH63" s="15"/>
      <c r="PLI63" s="15"/>
      <c r="PLJ63" s="15"/>
      <c r="PLK63" s="15"/>
      <c r="PLL63" s="15"/>
      <c r="PLM63" s="15"/>
      <c r="PLN63" s="15"/>
      <c r="PLO63" s="15"/>
      <c r="PLP63" s="15"/>
      <c r="PLQ63" s="15"/>
      <c r="PLR63" s="15"/>
      <c r="PLS63" s="15"/>
      <c r="PLT63" s="15"/>
      <c r="PLU63" s="15"/>
      <c r="PLV63" s="15"/>
      <c r="PLW63" s="15"/>
      <c r="PLX63" s="15"/>
      <c r="PLY63" s="15"/>
      <c r="PLZ63" s="15"/>
      <c r="PMA63" s="15"/>
      <c r="PMB63" s="15"/>
      <c r="PMC63" s="15"/>
      <c r="PMD63" s="15"/>
      <c r="PME63" s="15"/>
      <c r="PMF63" s="15"/>
      <c r="PMG63" s="15"/>
      <c r="PMH63" s="15"/>
      <c r="PMI63" s="15"/>
      <c r="PMJ63" s="15"/>
      <c r="PMK63" s="15"/>
      <c r="PML63" s="15"/>
      <c r="PMM63" s="15"/>
      <c r="PMN63" s="15"/>
      <c r="PMO63" s="15"/>
      <c r="PMP63" s="15"/>
      <c r="PMQ63" s="15"/>
      <c r="PMR63" s="15"/>
      <c r="PMS63" s="15"/>
      <c r="PMT63" s="15"/>
      <c r="PMU63" s="15"/>
      <c r="PMV63" s="15"/>
      <c r="PMW63" s="15"/>
      <c r="PMX63" s="15"/>
      <c r="PMY63" s="15"/>
      <c r="PMZ63" s="15"/>
      <c r="PNA63" s="15"/>
      <c r="PNB63" s="15"/>
      <c r="PNC63" s="15"/>
      <c r="PND63" s="15"/>
      <c r="PNE63" s="15"/>
      <c r="PNF63" s="15"/>
      <c r="PNG63" s="15"/>
      <c r="PNH63" s="15"/>
      <c r="PNI63" s="15"/>
      <c r="PNJ63" s="15"/>
      <c r="PNK63" s="15"/>
      <c r="PNL63" s="15"/>
      <c r="PNM63" s="15"/>
      <c r="PNN63" s="15"/>
      <c r="PNO63" s="15"/>
      <c r="PNP63" s="15"/>
      <c r="PNQ63" s="15"/>
      <c r="PNR63" s="15"/>
      <c r="PNS63" s="15"/>
      <c r="PNT63" s="15"/>
      <c r="PNU63" s="15"/>
      <c r="PNV63" s="15"/>
      <c r="PNW63" s="15"/>
      <c r="PNX63" s="15"/>
      <c r="PNY63" s="15"/>
      <c r="PNZ63" s="15"/>
      <c r="POA63" s="15"/>
      <c r="POB63" s="15"/>
      <c r="POC63" s="15"/>
      <c r="POD63" s="15"/>
      <c r="POE63" s="15"/>
      <c r="POF63" s="15"/>
      <c r="POG63" s="15"/>
      <c r="POH63" s="15"/>
      <c r="POI63" s="15"/>
      <c r="POJ63" s="15"/>
      <c r="POK63" s="15"/>
      <c r="POL63" s="15"/>
      <c r="POM63" s="15"/>
      <c r="PON63" s="15"/>
      <c r="POO63" s="15"/>
      <c r="POP63" s="15"/>
      <c r="POQ63" s="15"/>
      <c r="POR63" s="15"/>
      <c r="POS63" s="15"/>
      <c r="POT63" s="15"/>
      <c r="POU63" s="15"/>
      <c r="POV63" s="15"/>
      <c r="POW63" s="15"/>
      <c r="POX63" s="15"/>
      <c r="POY63" s="15"/>
      <c r="POZ63" s="15"/>
      <c r="PPA63" s="15"/>
      <c r="PPB63" s="15"/>
      <c r="PPC63" s="15"/>
      <c r="PPD63" s="15"/>
      <c r="PPE63" s="15"/>
      <c r="PPF63" s="15"/>
      <c r="PPG63" s="15"/>
      <c r="PPH63" s="15"/>
      <c r="PPI63" s="15"/>
      <c r="PPJ63" s="15"/>
      <c r="PPK63" s="15"/>
      <c r="PPL63" s="15"/>
      <c r="PPM63" s="15"/>
      <c r="PPN63" s="15"/>
      <c r="PPO63" s="15"/>
      <c r="PPP63" s="15"/>
      <c r="PPQ63" s="15"/>
      <c r="PPR63" s="15"/>
      <c r="PPS63" s="15"/>
      <c r="PPT63" s="15"/>
      <c r="PPU63" s="15"/>
      <c r="PPV63" s="15"/>
      <c r="PPW63" s="15"/>
      <c r="PPX63" s="15"/>
      <c r="PPY63" s="15"/>
      <c r="PPZ63" s="15"/>
      <c r="PQA63" s="15"/>
      <c r="PQB63" s="15"/>
      <c r="PQC63" s="15"/>
      <c r="PQD63" s="15"/>
      <c r="PQE63" s="15"/>
      <c r="PQF63" s="15"/>
      <c r="PQG63" s="15"/>
      <c r="PQH63" s="15"/>
      <c r="PQI63" s="15"/>
      <c r="PQJ63" s="15"/>
      <c r="PQK63" s="15"/>
      <c r="PQL63" s="15"/>
      <c r="PQM63" s="15"/>
      <c r="PQN63" s="15"/>
      <c r="PQO63" s="15"/>
      <c r="PQP63" s="15"/>
      <c r="PQQ63" s="15"/>
      <c r="PQR63" s="15"/>
      <c r="PQS63" s="15"/>
      <c r="PQT63" s="15"/>
      <c r="PQU63" s="15"/>
      <c r="PQV63" s="15"/>
      <c r="PQW63" s="15"/>
      <c r="PQX63" s="15"/>
      <c r="PQY63" s="15"/>
      <c r="PQZ63" s="15"/>
      <c r="PRA63" s="15"/>
      <c r="PRB63" s="15"/>
      <c r="PRC63" s="15"/>
      <c r="PRD63" s="15"/>
      <c r="PRE63" s="15"/>
      <c r="PRF63" s="15"/>
      <c r="PRG63" s="15"/>
      <c r="PRH63" s="15"/>
      <c r="PRI63" s="15"/>
      <c r="PRJ63" s="15"/>
      <c r="PRK63" s="15"/>
      <c r="PRL63" s="15"/>
      <c r="PRM63" s="15"/>
      <c r="PRN63" s="15"/>
      <c r="PRO63" s="15"/>
      <c r="PRP63" s="15"/>
      <c r="PRQ63" s="15"/>
      <c r="PRR63" s="15"/>
      <c r="PRS63" s="15"/>
      <c r="PRT63" s="15"/>
      <c r="PRU63" s="15"/>
      <c r="PRV63" s="15"/>
      <c r="PRW63" s="15"/>
      <c r="PRX63" s="15"/>
      <c r="PRY63" s="15"/>
      <c r="PRZ63" s="15"/>
      <c r="PSA63" s="15"/>
      <c r="PSB63" s="15"/>
      <c r="PSC63" s="15"/>
      <c r="PSD63" s="15"/>
      <c r="PSE63" s="15"/>
      <c r="PSF63" s="15"/>
      <c r="PSG63" s="15"/>
      <c r="PSH63" s="15"/>
      <c r="PSI63" s="15"/>
      <c r="PSJ63" s="15"/>
      <c r="PSK63" s="15"/>
      <c r="PSL63" s="15"/>
      <c r="PSM63" s="15"/>
      <c r="PSN63" s="15"/>
      <c r="PSO63" s="15"/>
      <c r="PSP63" s="15"/>
      <c r="PSQ63" s="15"/>
      <c r="PSR63" s="15"/>
      <c r="PSS63" s="15"/>
      <c r="PST63" s="15"/>
      <c r="PSU63" s="15"/>
      <c r="PSV63" s="15"/>
      <c r="PSW63" s="15"/>
      <c r="PSX63" s="15"/>
      <c r="PSY63" s="15"/>
      <c r="PSZ63" s="15"/>
      <c r="PTA63" s="15"/>
      <c r="PTB63" s="15"/>
      <c r="PTC63" s="15"/>
      <c r="PTD63" s="15"/>
      <c r="PTE63" s="15"/>
      <c r="PTF63" s="15"/>
      <c r="PTG63" s="15"/>
      <c r="PTH63" s="15"/>
      <c r="PTI63" s="15"/>
      <c r="PTJ63" s="15"/>
      <c r="PTK63" s="15"/>
      <c r="PTL63" s="15"/>
      <c r="PTM63" s="15"/>
      <c r="PTN63" s="15"/>
      <c r="PTO63" s="15"/>
      <c r="PTP63" s="15"/>
      <c r="PTQ63" s="15"/>
      <c r="PTR63" s="15"/>
      <c r="PTS63" s="15"/>
      <c r="PTT63" s="15"/>
      <c r="PTU63" s="15"/>
      <c r="PTV63" s="15"/>
      <c r="PTW63" s="15"/>
      <c r="PTX63" s="15"/>
      <c r="PTY63" s="15"/>
      <c r="PTZ63" s="15"/>
      <c r="PUA63" s="15"/>
      <c r="PUB63" s="15"/>
      <c r="PUC63" s="15"/>
      <c r="PUD63" s="15"/>
      <c r="PUE63" s="15"/>
      <c r="PUF63" s="15"/>
      <c r="PUG63" s="15"/>
      <c r="PUH63" s="15"/>
      <c r="PUI63" s="15"/>
      <c r="PUJ63" s="15"/>
      <c r="PUK63" s="15"/>
      <c r="PUL63" s="15"/>
      <c r="PUM63" s="15"/>
      <c r="PUN63" s="15"/>
      <c r="PUO63" s="15"/>
      <c r="PUP63" s="15"/>
      <c r="PUQ63" s="15"/>
      <c r="PUR63" s="15"/>
      <c r="PUS63" s="15"/>
      <c r="PUT63" s="15"/>
      <c r="PUU63" s="15"/>
      <c r="PUV63" s="15"/>
      <c r="PUW63" s="15"/>
      <c r="PUX63" s="15"/>
      <c r="PUY63" s="15"/>
      <c r="PUZ63" s="15"/>
      <c r="PVA63" s="15"/>
      <c r="PVB63" s="15"/>
      <c r="PVC63" s="15"/>
      <c r="PVD63" s="15"/>
      <c r="PVE63" s="15"/>
      <c r="PVF63" s="15"/>
      <c r="PVG63" s="15"/>
      <c r="PVH63" s="15"/>
      <c r="PVI63" s="15"/>
      <c r="PVJ63" s="15"/>
      <c r="PVK63" s="15"/>
      <c r="PVL63" s="15"/>
      <c r="PVM63" s="15"/>
      <c r="PVN63" s="15"/>
      <c r="PVO63" s="15"/>
      <c r="PVP63" s="15"/>
      <c r="PVQ63" s="15"/>
      <c r="PVR63" s="15"/>
      <c r="PVS63" s="15"/>
      <c r="PVT63" s="15"/>
      <c r="PVU63" s="15"/>
      <c r="PVV63" s="15"/>
      <c r="PVW63" s="15"/>
      <c r="PVX63" s="15"/>
      <c r="PVY63" s="15"/>
      <c r="PVZ63" s="15"/>
      <c r="PWA63" s="15"/>
      <c r="PWB63" s="15"/>
      <c r="PWC63" s="15"/>
      <c r="PWD63" s="15"/>
      <c r="PWE63" s="15"/>
      <c r="PWF63" s="15"/>
      <c r="PWG63" s="15"/>
      <c r="PWH63" s="15"/>
      <c r="PWI63" s="15"/>
      <c r="PWJ63" s="15"/>
      <c r="PWK63" s="15"/>
      <c r="PWL63" s="15"/>
      <c r="PWM63" s="15"/>
      <c r="PWN63" s="15"/>
      <c r="PWO63" s="15"/>
      <c r="PWP63" s="15"/>
      <c r="PWQ63" s="15"/>
      <c r="PWR63" s="15"/>
      <c r="PWS63" s="15"/>
      <c r="PWT63" s="15"/>
      <c r="PWU63" s="15"/>
      <c r="PWV63" s="15"/>
      <c r="PWW63" s="15"/>
      <c r="PWX63" s="15"/>
      <c r="PWY63" s="15"/>
      <c r="PWZ63" s="15"/>
      <c r="PXA63" s="15"/>
      <c r="PXB63" s="15"/>
      <c r="PXC63" s="15"/>
      <c r="PXD63" s="15"/>
      <c r="PXE63" s="15"/>
      <c r="PXF63" s="15"/>
      <c r="PXG63" s="15"/>
      <c r="PXH63" s="15"/>
      <c r="PXI63" s="15"/>
      <c r="PXJ63" s="15"/>
      <c r="PXK63" s="15"/>
      <c r="PXL63" s="15"/>
      <c r="PXM63" s="15"/>
      <c r="PXN63" s="15"/>
      <c r="PXO63" s="15"/>
      <c r="PXP63" s="15"/>
      <c r="PXQ63" s="15"/>
      <c r="PXR63" s="15"/>
      <c r="PXS63" s="15"/>
      <c r="PXT63" s="15"/>
      <c r="PXU63" s="15"/>
      <c r="PXV63" s="15"/>
      <c r="PXW63" s="15"/>
      <c r="PXX63" s="15"/>
      <c r="PXY63" s="15"/>
      <c r="PXZ63" s="15"/>
      <c r="PYA63" s="15"/>
      <c r="PYB63" s="15"/>
      <c r="PYC63" s="15"/>
      <c r="PYD63" s="15"/>
      <c r="PYE63" s="15"/>
      <c r="PYF63" s="15"/>
      <c r="PYG63" s="15"/>
      <c r="PYH63" s="15"/>
      <c r="PYI63" s="15"/>
      <c r="PYJ63" s="15"/>
      <c r="PYK63" s="15"/>
      <c r="PYL63" s="15"/>
      <c r="PYM63" s="15"/>
      <c r="PYN63" s="15"/>
      <c r="PYO63" s="15"/>
      <c r="PYP63" s="15"/>
      <c r="PYQ63" s="15"/>
      <c r="PYR63" s="15"/>
      <c r="PYS63" s="15"/>
      <c r="PYT63" s="15"/>
      <c r="PYU63" s="15"/>
      <c r="PYV63" s="15"/>
      <c r="PYW63" s="15"/>
      <c r="PYX63" s="15"/>
      <c r="PYY63" s="15"/>
      <c r="PYZ63" s="15"/>
      <c r="PZA63" s="15"/>
      <c r="PZB63" s="15"/>
      <c r="PZC63" s="15"/>
      <c r="PZD63" s="15"/>
      <c r="PZE63" s="15"/>
      <c r="PZF63" s="15"/>
      <c r="PZG63" s="15"/>
      <c r="PZH63" s="15"/>
      <c r="PZI63" s="15"/>
      <c r="PZJ63" s="15"/>
      <c r="PZK63" s="15"/>
      <c r="PZL63" s="15"/>
      <c r="PZM63" s="15"/>
      <c r="PZN63" s="15"/>
      <c r="PZO63" s="15"/>
      <c r="PZP63" s="15"/>
      <c r="PZQ63" s="15"/>
      <c r="PZR63" s="15"/>
      <c r="PZS63" s="15"/>
      <c r="PZT63" s="15"/>
      <c r="PZU63" s="15"/>
      <c r="PZV63" s="15"/>
      <c r="PZW63" s="15"/>
      <c r="PZX63" s="15"/>
      <c r="PZY63" s="15"/>
      <c r="PZZ63" s="15"/>
      <c r="QAA63" s="15"/>
      <c r="QAB63" s="15"/>
      <c r="QAC63" s="15"/>
      <c r="QAD63" s="15"/>
      <c r="QAE63" s="15"/>
      <c r="QAF63" s="15"/>
      <c r="QAG63" s="15"/>
      <c r="QAH63" s="15"/>
      <c r="QAI63" s="15"/>
      <c r="QAJ63" s="15"/>
      <c r="QAK63" s="15"/>
      <c r="QAL63" s="15"/>
      <c r="QAM63" s="15"/>
      <c r="QAN63" s="15"/>
      <c r="QAO63" s="15"/>
      <c r="QAP63" s="15"/>
      <c r="QAQ63" s="15"/>
      <c r="QAR63" s="15"/>
      <c r="QAS63" s="15"/>
      <c r="QAT63" s="15"/>
      <c r="QAU63" s="15"/>
      <c r="QAV63" s="15"/>
      <c r="QAW63" s="15"/>
      <c r="QAX63" s="15"/>
      <c r="QAY63" s="15"/>
      <c r="QAZ63" s="15"/>
      <c r="QBA63" s="15"/>
      <c r="QBB63" s="15"/>
      <c r="QBC63" s="15"/>
      <c r="QBD63" s="15"/>
      <c r="QBE63" s="15"/>
      <c r="QBF63" s="15"/>
      <c r="QBG63" s="15"/>
      <c r="QBH63" s="15"/>
      <c r="QBI63" s="15"/>
      <c r="QBJ63" s="15"/>
      <c r="QBK63" s="15"/>
      <c r="QBL63" s="15"/>
      <c r="QBM63" s="15"/>
      <c r="QBN63" s="15"/>
      <c r="QBO63" s="15"/>
      <c r="QBP63" s="15"/>
      <c r="QBQ63" s="15"/>
      <c r="QBR63" s="15"/>
      <c r="QBS63" s="15"/>
      <c r="QBT63" s="15"/>
      <c r="QBU63" s="15"/>
      <c r="QBV63" s="15"/>
      <c r="QBW63" s="15"/>
      <c r="QBX63" s="15"/>
      <c r="QBY63" s="15"/>
      <c r="QBZ63" s="15"/>
      <c r="QCA63" s="15"/>
      <c r="QCB63" s="15"/>
      <c r="QCC63" s="15"/>
      <c r="QCD63" s="15"/>
      <c r="QCE63" s="15"/>
      <c r="QCF63" s="15"/>
      <c r="QCG63" s="15"/>
      <c r="QCH63" s="15"/>
      <c r="QCI63" s="15"/>
      <c r="QCJ63" s="15"/>
      <c r="QCK63" s="15"/>
      <c r="QCL63" s="15"/>
      <c r="QCM63" s="15"/>
      <c r="QCN63" s="15"/>
      <c r="QCO63" s="15"/>
      <c r="QCP63" s="15"/>
      <c r="QCQ63" s="15"/>
      <c r="QCR63" s="15"/>
      <c r="QCS63" s="15"/>
      <c r="QCT63" s="15"/>
      <c r="QCU63" s="15"/>
      <c r="QCV63" s="15"/>
      <c r="QCW63" s="15"/>
      <c r="QCX63" s="15"/>
      <c r="QCY63" s="15"/>
      <c r="QCZ63" s="15"/>
      <c r="QDA63" s="15"/>
      <c r="QDB63" s="15"/>
      <c r="QDC63" s="15"/>
      <c r="QDD63" s="15"/>
      <c r="QDE63" s="15"/>
      <c r="QDF63" s="15"/>
      <c r="QDG63" s="15"/>
      <c r="QDH63" s="15"/>
      <c r="QDI63" s="15"/>
      <c r="QDJ63" s="15"/>
      <c r="QDK63" s="15"/>
      <c r="QDL63" s="15"/>
      <c r="QDM63" s="15"/>
      <c r="QDN63" s="15"/>
      <c r="QDO63" s="15"/>
      <c r="QDP63" s="15"/>
      <c r="QDQ63" s="15"/>
      <c r="QDR63" s="15"/>
      <c r="QDS63" s="15"/>
      <c r="QDT63" s="15"/>
      <c r="QDU63" s="15"/>
      <c r="QDV63" s="15"/>
      <c r="QDW63" s="15"/>
      <c r="QDX63" s="15"/>
      <c r="QDY63" s="15"/>
      <c r="QDZ63" s="15"/>
      <c r="QEA63" s="15"/>
      <c r="QEB63" s="15"/>
      <c r="QEC63" s="15"/>
      <c r="QED63" s="15"/>
      <c r="QEE63" s="15"/>
      <c r="QEF63" s="15"/>
      <c r="QEG63" s="15"/>
      <c r="QEH63" s="15"/>
      <c r="QEI63" s="15"/>
      <c r="QEJ63" s="15"/>
      <c r="QEK63" s="15"/>
      <c r="QEL63" s="15"/>
      <c r="QEM63" s="15"/>
      <c r="QEN63" s="15"/>
      <c r="QEO63" s="15"/>
      <c r="QEP63" s="15"/>
      <c r="QEQ63" s="15"/>
      <c r="QER63" s="15"/>
      <c r="QES63" s="15"/>
      <c r="QET63" s="15"/>
      <c r="QEU63" s="15"/>
      <c r="QEV63" s="15"/>
      <c r="QEW63" s="15"/>
      <c r="QEX63" s="15"/>
      <c r="QEY63" s="15"/>
      <c r="QEZ63" s="15"/>
      <c r="QFA63" s="15"/>
      <c r="QFB63" s="15"/>
      <c r="QFC63" s="15"/>
      <c r="QFD63" s="15"/>
      <c r="QFE63" s="15"/>
      <c r="QFF63" s="15"/>
      <c r="QFG63" s="15"/>
      <c r="QFH63" s="15"/>
      <c r="QFI63" s="15"/>
      <c r="QFJ63" s="15"/>
      <c r="QFK63" s="15"/>
      <c r="QFL63" s="15"/>
      <c r="QFM63" s="15"/>
      <c r="QFN63" s="15"/>
      <c r="QFO63" s="15"/>
      <c r="QFP63" s="15"/>
      <c r="QFQ63" s="15"/>
      <c r="QFR63" s="15"/>
      <c r="QFS63" s="15"/>
      <c r="QFT63" s="15"/>
      <c r="QFU63" s="15"/>
      <c r="QFV63" s="15"/>
      <c r="QFW63" s="15"/>
      <c r="QFX63" s="15"/>
      <c r="QFY63" s="15"/>
      <c r="QFZ63" s="15"/>
      <c r="QGA63" s="15"/>
      <c r="QGB63" s="15"/>
      <c r="QGC63" s="15"/>
      <c r="QGD63" s="15"/>
      <c r="QGE63" s="15"/>
      <c r="QGF63" s="15"/>
      <c r="QGG63" s="15"/>
      <c r="QGH63" s="15"/>
      <c r="QGI63" s="15"/>
      <c r="QGJ63" s="15"/>
      <c r="QGK63" s="15"/>
      <c r="QGL63" s="15"/>
      <c r="QGM63" s="15"/>
      <c r="QGN63" s="15"/>
      <c r="QGO63" s="15"/>
      <c r="QGP63" s="15"/>
      <c r="QGQ63" s="15"/>
      <c r="QGR63" s="15"/>
      <c r="QGS63" s="15"/>
      <c r="QGT63" s="15"/>
      <c r="QGU63" s="15"/>
      <c r="QGV63" s="15"/>
      <c r="QGW63" s="15"/>
      <c r="QGX63" s="15"/>
      <c r="QGY63" s="15"/>
      <c r="QGZ63" s="15"/>
      <c r="QHA63" s="15"/>
      <c r="QHB63" s="15"/>
      <c r="QHC63" s="15"/>
      <c r="QHD63" s="15"/>
      <c r="QHE63" s="15"/>
      <c r="QHF63" s="15"/>
      <c r="QHG63" s="15"/>
      <c r="QHH63" s="15"/>
      <c r="QHI63" s="15"/>
      <c r="QHJ63" s="15"/>
      <c r="QHK63" s="15"/>
      <c r="QHL63" s="15"/>
      <c r="QHM63" s="15"/>
      <c r="QHN63" s="15"/>
      <c r="QHO63" s="15"/>
      <c r="QHP63" s="15"/>
      <c r="QHQ63" s="15"/>
      <c r="QHR63" s="15"/>
      <c r="QHS63" s="15"/>
      <c r="QHT63" s="15"/>
      <c r="QHU63" s="15"/>
      <c r="QHV63" s="15"/>
      <c r="QHW63" s="15"/>
      <c r="QHX63" s="15"/>
      <c r="QHY63" s="15"/>
      <c r="QHZ63" s="15"/>
      <c r="QIA63" s="15"/>
      <c r="QIB63" s="15"/>
      <c r="QIC63" s="15"/>
      <c r="QID63" s="15"/>
      <c r="QIE63" s="15"/>
      <c r="QIF63" s="15"/>
      <c r="QIG63" s="15"/>
      <c r="QIH63" s="15"/>
      <c r="QII63" s="15"/>
      <c r="QIJ63" s="15"/>
      <c r="QIK63" s="15"/>
      <c r="QIL63" s="15"/>
      <c r="QIM63" s="15"/>
      <c r="QIN63" s="15"/>
      <c r="QIO63" s="15"/>
      <c r="QIP63" s="15"/>
      <c r="QIQ63" s="15"/>
      <c r="QIR63" s="15"/>
      <c r="QIS63" s="15"/>
      <c r="QIT63" s="15"/>
      <c r="QIU63" s="15"/>
      <c r="QIV63" s="15"/>
      <c r="QIW63" s="15"/>
      <c r="QIX63" s="15"/>
      <c r="QIY63" s="15"/>
      <c r="QIZ63" s="15"/>
      <c r="QJA63" s="15"/>
      <c r="QJB63" s="15"/>
      <c r="QJC63" s="15"/>
      <c r="QJD63" s="15"/>
      <c r="QJE63" s="15"/>
      <c r="QJF63" s="15"/>
      <c r="QJG63" s="15"/>
      <c r="QJH63" s="15"/>
      <c r="QJI63" s="15"/>
      <c r="QJJ63" s="15"/>
      <c r="QJK63" s="15"/>
      <c r="QJL63" s="15"/>
      <c r="QJM63" s="15"/>
      <c r="QJN63" s="15"/>
      <c r="QJO63" s="15"/>
      <c r="QJP63" s="15"/>
      <c r="QJQ63" s="15"/>
      <c r="QJR63" s="15"/>
      <c r="QJS63" s="15"/>
      <c r="QJT63" s="15"/>
      <c r="QJU63" s="15"/>
      <c r="QJV63" s="15"/>
      <c r="QJW63" s="15"/>
      <c r="QJX63" s="15"/>
      <c r="QJY63" s="15"/>
      <c r="QJZ63" s="15"/>
      <c r="QKA63" s="15"/>
      <c r="QKB63" s="15"/>
      <c r="QKC63" s="15"/>
      <c r="QKD63" s="15"/>
      <c r="QKE63" s="15"/>
      <c r="QKF63" s="15"/>
      <c r="QKG63" s="15"/>
      <c r="QKH63" s="15"/>
      <c r="QKI63" s="15"/>
      <c r="QKJ63" s="15"/>
      <c r="QKK63" s="15"/>
      <c r="QKL63" s="15"/>
      <c r="QKM63" s="15"/>
      <c r="QKN63" s="15"/>
      <c r="QKO63" s="15"/>
      <c r="QKP63" s="15"/>
      <c r="QKQ63" s="15"/>
      <c r="QKR63" s="15"/>
      <c r="QKS63" s="15"/>
      <c r="QKT63" s="15"/>
      <c r="QKU63" s="15"/>
      <c r="QKV63" s="15"/>
      <c r="QKW63" s="15"/>
      <c r="QKX63" s="15"/>
      <c r="QKY63" s="15"/>
      <c r="QKZ63" s="15"/>
      <c r="QLA63" s="15"/>
      <c r="QLB63" s="15"/>
      <c r="QLC63" s="15"/>
      <c r="QLD63" s="15"/>
      <c r="QLE63" s="15"/>
      <c r="QLF63" s="15"/>
      <c r="QLG63" s="15"/>
      <c r="QLH63" s="15"/>
      <c r="QLI63" s="15"/>
      <c r="QLJ63" s="15"/>
      <c r="QLK63" s="15"/>
      <c r="QLL63" s="15"/>
      <c r="QLM63" s="15"/>
      <c r="QLN63" s="15"/>
      <c r="QLO63" s="15"/>
      <c r="QLP63" s="15"/>
      <c r="QLQ63" s="15"/>
      <c r="QLR63" s="15"/>
      <c r="QLS63" s="15"/>
      <c r="QLT63" s="15"/>
      <c r="QLU63" s="15"/>
      <c r="QLV63" s="15"/>
      <c r="QLW63" s="15"/>
      <c r="QLX63" s="15"/>
      <c r="QLY63" s="15"/>
      <c r="QLZ63" s="15"/>
      <c r="QMA63" s="15"/>
      <c r="QMB63" s="15"/>
      <c r="QMC63" s="15"/>
      <c r="QMD63" s="15"/>
      <c r="QME63" s="15"/>
      <c r="QMF63" s="15"/>
      <c r="QMG63" s="15"/>
      <c r="QMH63" s="15"/>
      <c r="QMI63" s="15"/>
      <c r="QMJ63" s="15"/>
      <c r="QMK63" s="15"/>
      <c r="QML63" s="15"/>
      <c r="QMM63" s="15"/>
      <c r="QMN63" s="15"/>
      <c r="QMO63" s="15"/>
      <c r="QMP63" s="15"/>
      <c r="QMQ63" s="15"/>
      <c r="QMR63" s="15"/>
      <c r="QMS63" s="15"/>
      <c r="QMT63" s="15"/>
      <c r="QMU63" s="15"/>
      <c r="QMV63" s="15"/>
      <c r="QMW63" s="15"/>
      <c r="QMX63" s="15"/>
      <c r="QMY63" s="15"/>
      <c r="QMZ63" s="15"/>
      <c r="QNA63" s="15"/>
      <c r="QNB63" s="15"/>
      <c r="QNC63" s="15"/>
      <c r="QND63" s="15"/>
      <c r="QNE63" s="15"/>
      <c r="QNF63" s="15"/>
      <c r="QNG63" s="15"/>
      <c r="QNH63" s="15"/>
      <c r="QNI63" s="15"/>
      <c r="QNJ63" s="15"/>
      <c r="QNK63" s="15"/>
      <c r="QNL63" s="15"/>
      <c r="QNM63" s="15"/>
      <c r="QNN63" s="15"/>
      <c r="QNO63" s="15"/>
      <c r="QNP63" s="15"/>
      <c r="QNQ63" s="15"/>
      <c r="QNR63" s="15"/>
      <c r="QNS63" s="15"/>
      <c r="QNT63" s="15"/>
      <c r="QNU63" s="15"/>
      <c r="QNV63" s="15"/>
      <c r="QNW63" s="15"/>
      <c r="QNX63" s="15"/>
      <c r="QNY63" s="15"/>
      <c r="QNZ63" s="15"/>
      <c r="QOA63" s="15"/>
      <c r="QOB63" s="15"/>
      <c r="QOC63" s="15"/>
      <c r="QOD63" s="15"/>
      <c r="QOE63" s="15"/>
      <c r="QOF63" s="15"/>
      <c r="QOG63" s="15"/>
      <c r="QOH63" s="15"/>
      <c r="QOI63" s="15"/>
      <c r="QOJ63" s="15"/>
      <c r="QOK63" s="15"/>
      <c r="QOL63" s="15"/>
      <c r="QOM63" s="15"/>
      <c r="QON63" s="15"/>
      <c r="QOO63" s="15"/>
      <c r="QOP63" s="15"/>
      <c r="QOQ63" s="15"/>
      <c r="QOR63" s="15"/>
      <c r="QOS63" s="15"/>
      <c r="QOT63" s="15"/>
      <c r="QOU63" s="15"/>
      <c r="QOV63" s="15"/>
      <c r="QOW63" s="15"/>
      <c r="QOX63" s="15"/>
      <c r="QOY63" s="15"/>
      <c r="QOZ63" s="15"/>
      <c r="QPA63" s="15"/>
      <c r="QPB63" s="15"/>
      <c r="QPC63" s="15"/>
      <c r="QPD63" s="15"/>
      <c r="QPE63" s="15"/>
      <c r="QPF63" s="15"/>
      <c r="QPG63" s="15"/>
      <c r="QPH63" s="15"/>
      <c r="QPI63" s="15"/>
      <c r="QPJ63" s="15"/>
      <c r="QPK63" s="15"/>
      <c r="QPL63" s="15"/>
      <c r="QPM63" s="15"/>
      <c r="QPN63" s="15"/>
      <c r="QPO63" s="15"/>
      <c r="QPP63" s="15"/>
      <c r="QPQ63" s="15"/>
      <c r="QPR63" s="15"/>
      <c r="QPS63" s="15"/>
      <c r="QPT63" s="15"/>
      <c r="QPU63" s="15"/>
      <c r="QPV63" s="15"/>
      <c r="QPW63" s="15"/>
      <c r="QPX63" s="15"/>
      <c r="QPY63" s="15"/>
      <c r="QPZ63" s="15"/>
      <c r="QQA63" s="15"/>
      <c r="QQB63" s="15"/>
      <c r="QQC63" s="15"/>
      <c r="QQD63" s="15"/>
      <c r="QQE63" s="15"/>
      <c r="QQF63" s="15"/>
      <c r="QQG63" s="15"/>
      <c r="QQH63" s="15"/>
      <c r="QQI63" s="15"/>
      <c r="QQJ63" s="15"/>
      <c r="QQK63" s="15"/>
      <c r="QQL63" s="15"/>
      <c r="QQM63" s="15"/>
      <c r="QQN63" s="15"/>
      <c r="QQO63" s="15"/>
      <c r="QQP63" s="15"/>
      <c r="QQQ63" s="15"/>
      <c r="QQR63" s="15"/>
      <c r="QQS63" s="15"/>
      <c r="QQT63" s="15"/>
      <c r="QQU63" s="15"/>
      <c r="QQV63" s="15"/>
      <c r="QQW63" s="15"/>
      <c r="QQX63" s="15"/>
      <c r="QQY63" s="15"/>
      <c r="QQZ63" s="15"/>
      <c r="QRA63" s="15"/>
      <c r="QRB63" s="15"/>
      <c r="QRC63" s="15"/>
      <c r="QRD63" s="15"/>
      <c r="QRE63" s="15"/>
      <c r="QRF63" s="15"/>
      <c r="QRG63" s="15"/>
      <c r="QRH63" s="15"/>
      <c r="QRI63" s="15"/>
      <c r="QRJ63" s="15"/>
      <c r="QRK63" s="15"/>
      <c r="QRL63" s="15"/>
      <c r="QRM63" s="15"/>
      <c r="QRN63" s="15"/>
      <c r="QRO63" s="15"/>
      <c r="QRP63" s="15"/>
      <c r="QRQ63" s="15"/>
      <c r="QRR63" s="15"/>
      <c r="QRS63" s="15"/>
      <c r="QRT63" s="15"/>
      <c r="QRU63" s="15"/>
      <c r="QRV63" s="15"/>
      <c r="QRW63" s="15"/>
      <c r="QRX63" s="15"/>
      <c r="QRY63" s="15"/>
      <c r="QRZ63" s="15"/>
      <c r="QSA63" s="15"/>
      <c r="QSB63" s="15"/>
      <c r="QSC63" s="15"/>
      <c r="QSD63" s="15"/>
      <c r="QSE63" s="15"/>
      <c r="QSF63" s="15"/>
      <c r="QSG63" s="15"/>
      <c r="QSH63" s="15"/>
      <c r="QSI63" s="15"/>
      <c r="QSJ63" s="15"/>
      <c r="QSK63" s="15"/>
      <c r="QSL63" s="15"/>
      <c r="QSM63" s="15"/>
      <c r="QSN63" s="15"/>
      <c r="QSO63" s="15"/>
      <c r="QSP63" s="15"/>
      <c r="QSQ63" s="15"/>
      <c r="QSR63" s="15"/>
      <c r="QSS63" s="15"/>
      <c r="QST63" s="15"/>
      <c r="QSU63" s="15"/>
      <c r="QSV63" s="15"/>
      <c r="QSW63" s="15"/>
      <c r="QSX63" s="15"/>
      <c r="QSY63" s="15"/>
      <c r="QSZ63" s="15"/>
      <c r="QTA63" s="15"/>
      <c r="QTB63" s="15"/>
      <c r="QTC63" s="15"/>
      <c r="QTD63" s="15"/>
      <c r="QTE63" s="15"/>
      <c r="QTF63" s="15"/>
      <c r="QTG63" s="15"/>
      <c r="QTH63" s="15"/>
      <c r="QTI63" s="15"/>
      <c r="QTJ63" s="15"/>
      <c r="QTK63" s="15"/>
      <c r="QTL63" s="15"/>
      <c r="QTM63" s="15"/>
      <c r="QTN63" s="15"/>
      <c r="QTO63" s="15"/>
      <c r="QTP63" s="15"/>
      <c r="QTQ63" s="15"/>
      <c r="QTR63" s="15"/>
      <c r="QTS63" s="15"/>
      <c r="QTT63" s="15"/>
      <c r="QTU63" s="15"/>
      <c r="QTV63" s="15"/>
      <c r="QTW63" s="15"/>
      <c r="QTX63" s="15"/>
      <c r="QTY63" s="15"/>
      <c r="QTZ63" s="15"/>
      <c r="QUA63" s="15"/>
      <c r="QUB63" s="15"/>
      <c r="QUC63" s="15"/>
      <c r="QUD63" s="15"/>
      <c r="QUE63" s="15"/>
      <c r="QUF63" s="15"/>
      <c r="QUG63" s="15"/>
      <c r="QUH63" s="15"/>
      <c r="QUI63" s="15"/>
      <c r="QUJ63" s="15"/>
      <c r="QUK63" s="15"/>
      <c r="QUL63" s="15"/>
      <c r="QUM63" s="15"/>
      <c r="QUN63" s="15"/>
      <c r="QUO63" s="15"/>
      <c r="QUP63" s="15"/>
      <c r="QUQ63" s="15"/>
      <c r="QUR63" s="15"/>
      <c r="QUS63" s="15"/>
      <c r="QUT63" s="15"/>
      <c r="QUU63" s="15"/>
      <c r="QUV63" s="15"/>
      <c r="QUW63" s="15"/>
      <c r="QUX63" s="15"/>
      <c r="QUY63" s="15"/>
      <c r="QUZ63" s="15"/>
      <c r="QVA63" s="15"/>
      <c r="QVB63" s="15"/>
      <c r="QVC63" s="15"/>
      <c r="QVD63" s="15"/>
      <c r="QVE63" s="15"/>
      <c r="QVF63" s="15"/>
      <c r="QVG63" s="15"/>
      <c r="QVH63" s="15"/>
      <c r="QVI63" s="15"/>
      <c r="QVJ63" s="15"/>
      <c r="QVK63" s="15"/>
      <c r="QVL63" s="15"/>
      <c r="QVM63" s="15"/>
      <c r="QVN63" s="15"/>
      <c r="QVO63" s="15"/>
      <c r="QVP63" s="15"/>
      <c r="QVQ63" s="15"/>
      <c r="QVR63" s="15"/>
      <c r="QVS63" s="15"/>
      <c r="QVT63" s="15"/>
      <c r="QVU63" s="15"/>
      <c r="QVV63" s="15"/>
      <c r="QVW63" s="15"/>
      <c r="QVX63" s="15"/>
      <c r="QVY63" s="15"/>
      <c r="QVZ63" s="15"/>
      <c r="QWA63" s="15"/>
      <c r="QWB63" s="15"/>
      <c r="QWC63" s="15"/>
      <c r="QWD63" s="15"/>
      <c r="QWE63" s="15"/>
      <c r="QWF63" s="15"/>
      <c r="QWG63" s="15"/>
      <c r="QWH63" s="15"/>
      <c r="QWI63" s="15"/>
      <c r="QWJ63" s="15"/>
      <c r="QWK63" s="15"/>
      <c r="QWL63" s="15"/>
      <c r="QWM63" s="15"/>
      <c r="QWN63" s="15"/>
      <c r="QWO63" s="15"/>
      <c r="QWP63" s="15"/>
      <c r="QWQ63" s="15"/>
      <c r="QWR63" s="15"/>
      <c r="QWS63" s="15"/>
      <c r="QWT63" s="15"/>
      <c r="QWU63" s="15"/>
      <c r="QWV63" s="15"/>
      <c r="QWW63" s="15"/>
      <c r="QWX63" s="15"/>
      <c r="QWY63" s="15"/>
      <c r="QWZ63" s="15"/>
      <c r="QXA63" s="15"/>
      <c r="QXB63" s="15"/>
      <c r="QXC63" s="15"/>
      <c r="QXD63" s="15"/>
      <c r="QXE63" s="15"/>
      <c r="QXF63" s="15"/>
      <c r="QXG63" s="15"/>
      <c r="QXH63" s="15"/>
      <c r="QXI63" s="15"/>
      <c r="QXJ63" s="15"/>
      <c r="QXK63" s="15"/>
      <c r="QXL63" s="15"/>
      <c r="QXM63" s="15"/>
      <c r="QXN63" s="15"/>
      <c r="QXO63" s="15"/>
      <c r="QXP63" s="15"/>
      <c r="QXQ63" s="15"/>
      <c r="QXR63" s="15"/>
      <c r="QXS63" s="15"/>
      <c r="QXT63" s="15"/>
      <c r="QXU63" s="15"/>
      <c r="QXV63" s="15"/>
      <c r="QXW63" s="15"/>
      <c r="QXX63" s="15"/>
      <c r="QXY63" s="15"/>
      <c r="QXZ63" s="15"/>
      <c r="QYA63" s="15"/>
      <c r="QYB63" s="15"/>
      <c r="QYC63" s="15"/>
      <c r="QYD63" s="15"/>
      <c r="QYE63" s="15"/>
      <c r="QYF63" s="15"/>
      <c r="QYG63" s="15"/>
      <c r="QYH63" s="15"/>
      <c r="QYI63" s="15"/>
      <c r="QYJ63" s="15"/>
      <c r="QYK63" s="15"/>
      <c r="QYL63" s="15"/>
      <c r="QYM63" s="15"/>
      <c r="QYN63" s="15"/>
      <c r="QYO63" s="15"/>
      <c r="QYP63" s="15"/>
      <c r="QYQ63" s="15"/>
      <c r="QYR63" s="15"/>
      <c r="QYS63" s="15"/>
      <c r="QYT63" s="15"/>
      <c r="QYU63" s="15"/>
      <c r="QYV63" s="15"/>
      <c r="QYW63" s="15"/>
      <c r="QYX63" s="15"/>
      <c r="QYY63" s="15"/>
      <c r="QYZ63" s="15"/>
      <c r="QZA63" s="15"/>
      <c r="QZB63" s="15"/>
      <c r="QZC63" s="15"/>
      <c r="QZD63" s="15"/>
      <c r="QZE63" s="15"/>
      <c r="QZF63" s="15"/>
      <c r="QZG63" s="15"/>
      <c r="QZH63" s="15"/>
      <c r="QZI63" s="15"/>
      <c r="QZJ63" s="15"/>
      <c r="QZK63" s="15"/>
      <c r="QZL63" s="15"/>
      <c r="QZM63" s="15"/>
      <c r="QZN63" s="15"/>
      <c r="QZO63" s="15"/>
      <c r="QZP63" s="15"/>
      <c r="QZQ63" s="15"/>
      <c r="QZR63" s="15"/>
      <c r="QZS63" s="15"/>
      <c r="QZT63" s="15"/>
      <c r="QZU63" s="15"/>
      <c r="QZV63" s="15"/>
      <c r="QZW63" s="15"/>
      <c r="QZX63" s="15"/>
      <c r="QZY63" s="15"/>
      <c r="QZZ63" s="15"/>
      <c r="RAA63" s="15"/>
      <c r="RAB63" s="15"/>
      <c r="RAC63" s="15"/>
      <c r="RAD63" s="15"/>
      <c r="RAE63" s="15"/>
      <c r="RAF63" s="15"/>
      <c r="RAG63" s="15"/>
      <c r="RAH63" s="15"/>
      <c r="RAI63" s="15"/>
      <c r="RAJ63" s="15"/>
      <c r="RAK63" s="15"/>
      <c r="RAL63" s="15"/>
      <c r="RAM63" s="15"/>
      <c r="RAN63" s="15"/>
      <c r="RAO63" s="15"/>
      <c r="RAP63" s="15"/>
      <c r="RAQ63" s="15"/>
      <c r="RAR63" s="15"/>
      <c r="RAS63" s="15"/>
      <c r="RAT63" s="15"/>
      <c r="RAU63" s="15"/>
      <c r="RAV63" s="15"/>
      <c r="RAW63" s="15"/>
      <c r="RAX63" s="15"/>
      <c r="RAY63" s="15"/>
      <c r="RAZ63" s="15"/>
      <c r="RBA63" s="15"/>
      <c r="RBB63" s="15"/>
      <c r="RBC63" s="15"/>
      <c r="RBD63" s="15"/>
      <c r="RBE63" s="15"/>
      <c r="RBF63" s="15"/>
      <c r="RBG63" s="15"/>
      <c r="RBH63" s="15"/>
      <c r="RBI63" s="15"/>
      <c r="RBJ63" s="15"/>
      <c r="RBK63" s="15"/>
      <c r="RBL63" s="15"/>
      <c r="RBM63" s="15"/>
      <c r="RBN63" s="15"/>
      <c r="RBO63" s="15"/>
      <c r="RBP63" s="15"/>
      <c r="RBQ63" s="15"/>
      <c r="RBR63" s="15"/>
      <c r="RBS63" s="15"/>
      <c r="RBT63" s="15"/>
      <c r="RBU63" s="15"/>
      <c r="RBV63" s="15"/>
      <c r="RBW63" s="15"/>
      <c r="RBX63" s="15"/>
      <c r="RBY63" s="15"/>
      <c r="RBZ63" s="15"/>
      <c r="RCA63" s="15"/>
      <c r="RCB63" s="15"/>
      <c r="RCC63" s="15"/>
      <c r="RCD63" s="15"/>
      <c r="RCE63" s="15"/>
      <c r="RCF63" s="15"/>
      <c r="RCG63" s="15"/>
      <c r="RCH63" s="15"/>
      <c r="RCI63" s="15"/>
      <c r="RCJ63" s="15"/>
      <c r="RCK63" s="15"/>
      <c r="RCL63" s="15"/>
      <c r="RCM63" s="15"/>
      <c r="RCN63" s="15"/>
      <c r="RCO63" s="15"/>
      <c r="RCP63" s="15"/>
      <c r="RCQ63" s="15"/>
      <c r="RCR63" s="15"/>
      <c r="RCS63" s="15"/>
      <c r="RCT63" s="15"/>
      <c r="RCU63" s="15"/>
      <c r="RCV63" s="15"/>
      <c r="RCW63" s="15"/>
      <c r="RCX63" s="15"/>
      <c r="RCY63" s="15"/>
      <c r="RCZ63" s="15"/>
      <c r="RDA63" s="15"/>
      <c r="RDB63" s="15"/>
      <c r="RDC63" s="15"/>
      <c r="RDD63" s="15"/>
      <c r="RDE63" s="15"/>
      <c r="RDF63" s="15"/>
      <c r="RDG63" s="15"/>
      <c r="RDH63" s="15"/>
      <c r="RDI63" s="15"/>
      <c r="RDJ63" s="15"/>
      <c r="RDK63" s="15"/>
      <c r="RDL63" s="15"/>
      <c r="RDM63" s="15"/>
      <c r="RDN63" s="15"/>
      <c r="RDO63" s="15"/>
      <c r="RDP63" s="15"/>
      <c r="RDQ63" s="15"/>
      <c r="RDR63" s="15"/>
      <c r="RDS63" s="15"/>
      <c r="RDT63" s="15"/>
      <c r="RDU63" s="15"/>
      <c r="RDV63" s="15"/>
      <c r="RDW63" s="15"/>
      <c r="RDX63" s="15"/>
      <c r="RDY63" s="15"/>
      <c r="RDZ63" s="15"/>
      <c r="REA63" s="15"/>
      <c r="REB63" s="15"/>
      <c r="REC63" s="15"/>
      <c r="RED63" s="15"/>
      <c r="REE63" s="15"/>
      <c r="REF63" s="15"/>
      <c r="REG63" s="15"/>
      <c r="REH63" s="15"/>
      <c r="REI63" s="15"/>
      <c r="REJ63" s="15"/>
      <c r="REK63" s="15"/>
      <c r="REL63" s="15"/>
      <c r="REM63" s="15"/>
      <c r="REN63" s="15"/>
      <c r="REO63" s="15"/>
      <c r="REP63" s="15"/>
      <c r="REQ63" s="15"/>
      <c r="RER63" s="15"/>
      <c r="RES63" s="15"/>
      <c r="RET63" s="15"/>
      <c r="REU63" s="15"/>
      <c r="REV63" s="15"/>
      <c r="REW63" s="15"/>
      <c r="REX63" s="15"/>
      <c r="REY63" s="15"/>
      <c r="REZ63" s="15"/>
      <c r="RFA63" s="15"/>
      <c r="RFB63" s="15"/>
      <c r="RFC63" s="15"/>
      <c r="RFD63" s="15"/>
      <c r="RFE63" s="15"/>
      <c r="RFF63" s="15"/>
      <c r="RFG63" s="15"/>
      <c r="RFH63" s="15"/>
      <c r="RFI63" s="15"/>
      <c r="RFJ63" s="15"/>
      <c r="RFK63" s="15"/>
      <c r="RFL63" s="15"/>
      <c r="RFM63" s="15"/>
      <c r="RFN63" s="15"/>
      <c r="RFO63" s="15"/>
      <c r="RFP63" s="15"/>
      <c r="RFQ63" s="15"/>
      <c r="RFR63" s="15"/>
      <c r="RFS63" s="15"/>
      <c r="RFT63" s="15"/>
      <c r="RFU63" s="15"/>
      <c r="RFV63" s="15"/>
      <c r="RFW63" s="15"/>
      <c r="RFX63" s="15"/>
      <c r="RFY63" s="15"/>
      <c r="RFZ63" s="15"/>
      <c r="RGA63" s="15"/>
      <c r="RGB63" s="15"/>
      <c r="RGC63" s="15"/>
      <c r="RGD63" s="15"/>
      <c r="RGE63" s="15"/>
      <c r="RGF63" s="15"/>
      <c r="RGG63" s="15"/>
      <c r="RGH63" s="15"/>
      <c r="RGI63" s="15"/>
      <c r="RGJ63" s="15"/>
      <c r="RGK63" s="15"/>
      <c r="RGL63" s="15"/>
      <c r="RGM63" s="15"/>
      <c r="RGN63" s="15"/>
      <c r="RGO63" s="15"/>
      <c r="RGP63" s="15"/>
      <c r="RGQ63" s="15"/>
      <c r="RGR63" s="15"/>
      <c r="RGS63" s="15"/>
      <c r="RGT63" s="15"/>
      <c r="RGU63" s="15"/>
      <c r="RGV63" s="15"/>
      <c r="RGW63" s="15"/>
      <c r="RGX63" s="15"/>
      <c r="RGY63" s="15"/>
      <c r="RGZ63" s="15"/>
      <c r="RHA63" s="15"/>
      <c r="RHB63" s="15"/>
      <c r="RHC63" s="15"/>
      <c r="RHD63" s="15"/>
      <c r="RHE63" s="15"/>
      <c r="RHF63" s="15"/>
      <c r="RHG63" s="15"/>
      <c r="RHH63" s="15"/>
      <c r="RHI63" s="15"/>
      <c r="RHJ63" s="15"/>
      <c r="RHK63" s="15"/>
      <c r="RHL63" s="15"/>
      <c r="RHM63" s="15"/>
      <c r="RHN63" s="15"/>
      <c r="RHO63" s="15"/>
      <c r="RHP63" s="15"/>
      <c r="RHQ63" s="15"/>
      <c r="RHR63" s="15"/>
      <c r="RHS63" s="15"/>
      <c r="RHT63" s="15"/>
      <c r="RHU63" s="15"/>
      <c r="RHV63" s="15"/>
      <c r="RHW63" s="15"/>
      <c r="RHX63" s="15"/>
      <c r="RHY63" s="15"/>
      <c r="RHZ63" s="15"/>
      <c r="RIA63" s="15"/>
      <c r="RIB63" s="15"/>
      <c r="RIC63" s="15"/>
      <c r="RID63" s="15"/>
      <c r="RIE63" s="15"/>
      <c r="RIF63" s="15"/>
      <c r="RIG63" s="15"/>
      <c r="RIH63" s="15"/>
      <c r="RII63" s="15"/>
      <c r="RIJ63" s="15"/>
      <c r="RIK63" s="15"/>
      <c r="RIL63" s="15"/>
      <c r="RIM63" s="15"/>
      <c r="RIN63" s="15"/>
      <c r="RIO63" s="15"/>
      <c r="RIP63" s="15"/>
      <c r="RIQ63" s="15"/>
      <c r="RIR63" s="15"/>
      <c r="RIS63" s="15"/>
      <c r="RIT63" s="15"/>
      <c r="RIU63" s="15"/>
      <c r="RIV63" s="15"/>
      <c r="RIW63" s="15"/>
      <c r="RIX63" s="15"/>
      <c r="RIY63" s="15"/>
      <c r="RIZ63" s="15"/>
      <c r="RJA63" s="15"/>
      <c r="RJB63" s="15"/>
      <c r="RJC63" s="15"/>
      <c r="RJD63" s="15"/>
      <c r="RJE63" s="15"/>
      <c r="RJF63" s="15"/>
      <c r="RJG63" s="15"/>
      <c r="RJH63" s="15"/>
      <c r="RJI63" s="15"/>
      <c r="RJJ63" s="15"/>
      <c r="RJK63" s="15"/>
      <c r="RJL63" s="15"/>
      <c r="RJM63" s="15"/>
      <c r="RJN63" s="15"/>
      <c r="RJO63" s="15"/>
      <c r="RJP63" s="15"/>
      <c r="RJQ63" s="15"/>
      <c r="RJR63" s="15"/>
      <c r="RJS63" s="15"/>
      <c r="RJT63" s="15"/>
      <c r="RJU63" s="15"/>
      <c r="RJV63" s="15"/>
      <c r="RJW63" s="15"/>
      <c r="RJX63" s="15"/>
      <c r="RJY63" s="15"/>
      <c r="RJZ63" s="15"/>
      <c r="RKA63" s="15"/>
      <c r="RKB63" s="15"/>
      <c r="RKC63" s="15"/>
      <c r="RKD63" s="15"/>
      <c r="RKE63" s="15"/>
      <c r="RKF63" s="15"/>
      <c r="RKG63" s="15"/>
      <c r="RKH63" s="15"/>
      <c r="RKI63" s="15"/>
      <c r="RKJ63" s="15"/>
      <c r="RKK63" s="15"/>
      <c r="RKL63" s="15"/>
      <c r="RKM63" s="15"/>
      <c r="RKN63" s="15"/>
      <c r="RKO63" s="15"/>
      <c r="RKP63" s="15"/>
      <c r="RKQ63" s="15"/>
      <c r="RKR63" s="15"/>
      <c r="RKS63" s="15"/>
      <c r="RKT63" s="15"/>
      <c r="RKU63" s="15"/>
      <c r="RKV63" s="15"/>
      <c r="RKW63" s="15"/>
      <c r="RKX63" s="15"/>
      <c r="RKY63" s="15"/>
      <c r="RKZ63" s="15"/>
      <c r="RLA63" s="15"/>
      <c r="RLB63" s="15"/>
      <c r="RLC63" s="15"/>
      <c r="RLD63" s="15"/>
      <c r="RLE63" s="15"/>
      <c r="RLF63" s="15"/>
      <c r="RLG63" s="15"/>
      <c r="RLH63" s="15"/>
      <c r="RLI63" s="15"/>
      <c r="RLJ63" s="15"/>
      <c r="RLK63" s="15"/>
      <c r="RLL63" s="15"/>
      <c r="RLM63" s="15"/>
      <c r="RLN63" s="15"/>
      <c r="RLO63" s="15"/>
      <c r="RLP63" s="15"/>
      <c r="RLQ63" s="15"/>
      <c r="RLR63" s="15"/>
      <c r="RLS63" s="15"/>
      <c r="RLT63" s="15"/>
      <c r="RLU63" s="15"/>
      <c r="RLV63" s="15"/>
      <c r="RLW63" s="15"/>
      <c r="RLX63" s="15"/>
      <c r="RLY63" s="15"/>
      <c r="RLZ63" s="15"/>
      <c r="RMA63" s="15"/>
      <c r="RMB63" s="15"/>
      <c r="RMC63" s="15"/>
      <c r="RMD63" s="15"/>
      <c r="RME63" s="15"/>
      <c r="RMF63" s="15"/>
      <c r="RMG63" s="15"/>
      <c r="RMH63" s="15"/>
      <c r="RMI63" s="15"/>
      <c r="RMJ63" s="15"/>
      <c r="RMK63" s="15"/>
      <c r="RML63" s="15"/>
      <c r="RMM63" s="15"/>
      <c r="RMN63" s="15"/>
      <c r="RMO63" s="15"/>
      <c r="RMP63" s="15"/>
      <c r="RMQ63" s="15"/>
      <c r="RMR63" s="15"/>
      <c r="RMS63" s="15"/>
      <c r="RMT63" s="15"/>
      <c r="RMU63" s="15"/>
      <c r="RMV63" s="15"/>
      <c r="RMW63" s="15"/>
      <c r="RMX63" s="15"/>
      <c r="RMY63" s="15"/>
      <c r="RMZ63" s="15"/>
      <c r="RNA63" s="15"/>
      <c r="RNB63" s="15"/>
      <c r="RNC63" s="15"/>
      <c r="RND63" s="15"/>
      <c r="RNE63" s="15"/>
      <c r="RNF63" s="15"/>
      <c r="RNG63" s="15"/>
      <c r="RNH63" s="15"/>
      <c r="RNI63" s="15"/>
      <c r="RNJ63" s="15"/>
      <c r="RNK63" s="15"/>
      <c r="RNL63" s="15"/>
      <c r="RNM63" s="15"/>
      <c r="RNN63" s="15"/>
      <c r="RNO63" s="15"/>
      <c r="RNP63" s="15"/>
      <c r="RNQ63" s="15"/>
      <c r="RNR63" s="15"/>
      <c r="RNS63" s="15"/>
      <c r="RNT63" s="15"/>
      <c r="RNU63" s="15"/>
      <c r="RNV63" s="15"/>
      <c r="RNW63" s="15"/>
      <c r="RNX63" s="15"/>
      <c r="RNY63" s="15"/>
      <c r="RNZ63" s="15"/>
      <c r="ROA63" s="15"/>
      <c r="ROB63" s="15"/>
      <c r="ROC63" s="15"/>
      <c r="ROD63" s="15"/>
      <c r="ROE63" s="15"/>
      <c r="ROF63" s="15"/>
      <c r="ROG63" s="15"/>
      <c r="ROH63" s="15"/>
      <c r="ROI63" s="15"/>
      <c r="ROJ63" s="15"/>
      <c r="ROK63" s="15"/>
      <c r="ROL63" s="15"/>
      <c r="ROM63" s="15"/>
      <c r="RON63" s="15"/>
      <c r="ROO63" s="15"/>
      <c r="ROP63" s="15"/>
      <c r="ROQ63" s="15"/>
      <c r="ROR63" s="15"/>
      <c r="ROS63" s="15"/>
      <c r="ROT63" s="15"/>
      <c r="ROU63" s="15"/>
      <c r="ROV63" s="15"/>
      <c r="ROW63" s="15"/>
      <c r="ROX63" s="15"/>
      <c r="ROY63" s="15"/>
      <c r="ROZ63" s="15"/>
      <c r="RPA63" s="15"/>
      <c r="RPB63" s="15"/>
      <c r="RPC63" s="15"/>
      <c r="RPD63" s="15"/>
      <c r="RPE63" s="15"/>
      <c r="RPF63" s="15"/>
      <c r="RPG63" s="15"/>
      <c r="RPH63" s="15"/>
      <c r="RPI63" s="15"/>
      <c r="RPJ63" s="15"/>
      <c r="RPK63" s="15"/>
      <c r="RPL63" s="15"/>
      <c r="RPM63" s="15"/>
      <c r="RPN63" s="15"/>
      <c r="RPO63" s="15"/>
      <c r="RPP63" s="15"/>
      <c r="RPQ63" s="15"/>
      <c r="RPR63" s="15"/>
      <c r="RPS63" s="15"/>
      <c r="RPT63" s="15"/>
      <c r="RPU63" s="15"/>
      <c r="RPV63" s="15"/>
      <c r="RPW63" s="15"/>
      <c r="RPX63" s="15"/>
      <c r="RPY63" s="15"/>
      <c r="RPZ63" s="15"/>
      <c r="RQA63" s="15"/>
      <c r="RQB63" s="15"/>
      <c r="RQC63" s="15"/>
      <c r="RQD63" s="15"/>
      <c r="RQE63" s="15"/>
      <c r="RQF63" s="15"/>
      <c r="RQG63" s="15"/>
      <c r="RQH63" s="15"/>
      <c r="RQI63" s="15"/>
      <c r="RQJ63" s="15"/>
      <c r="RQK63" s="15"/>
      <c r="RQL63" s="15"/>
      <c r="RQM63" s="15"/>
      <c r="RQN63" s="15"/>
      <c r="RQO63" s="15"/>
      <c r="RQP63" s="15"/>
      <c r="RQQ63" s="15"/>
      <c r="RQR63" s="15"/>
      <c r="RQS63" s="15"/>
      <c r="RQT63" s="15"/>
      <c r="RQU63" s="15"/>
      <c r="RQV63" s="15"/>
      <c r="RQW63" s="15"/>
      <c r="RQX63" s="15"/>
      <c r="RQY63" s="15"/>
      <c r="RQZ63" s="15"/>
      <c r="RRA63" s="15"/>
      <c r="RRB63" s="15"/>
      <c r="RRC63" s="15"/>
      <c r="RRD63" s="15"/>
      <c r="RRE63" s="15"/>
      <c r="RRF63" s="15"/>
      <c r="RRG63" s="15"/>
      <c r="RRH63" s="15"/>
      <c r="RRI63" s="15"/>
      <c r="RRJ63" s="15"/>
      <c r="RRK63" s="15"/>
      <c r="RRL63" s="15"/>
      <c r="RRM63" s="15"/>
      <c r="RRN63" s="15"/>
      <c r="RRO63" s="15"/>
      <c r="RRP63" s="15"/>
      <c r="RRQ63" s="15"/>
      <c r="RRR63" s="15"/>
      <c r="RRS63" s="15"/>
      <c r="RRT63" s="15"/>
      <c r="RRU63" s="15"/>
      <c r="RRV63" s="15"/>
      <c r="RRW63" s="15"/>
      <c r="RRX63" s="15"/>
      <c r="RRY63" s="15"/>
      <c r="RRZ63" s="15"/>
      <c r="RSA63" s="15"/>
      <c r="RSB63" s="15"/>
      <c r="RSC63" s="15"/>
      <c r="RSD63" s="15"/>
      <c r="RSE63" s="15"/>
      <c r="RSF63" s="15"/>
      <c r="RSG63" s="15"/>
      <c r="RSH63" s="15"/>
      <c r="RSI63" s="15"/>
      <c r="RSJ63" s="15"/>
      <c r="RSK63" s="15"/>
      <c r="RSL63" s="15"/>
      <c r="RSM63" s="15"/>
      <c r="RSN63" s="15"/>
      <c r="RSO63" s="15"/>
      <c r="RSP63" s="15"/>
      <c r="RSQ63" s="15"/>
      <c r="RSR63" s="15"/>
      <c r="RSS63" s="15"/>
      <c r="RST63" s="15"/>
      <c r="RSU63" s="15"/>
      <c r="RSV63" s="15"/>
      <c r="RSW63" s="15"/>
      <c r="RSX63" s="15"/>
      <c r="RSY63" s="15"/>
      <c r="RSZ63" s="15"/>
      <c r="RTA63" s="15"/>
      <c r="RTB63" s="15"/>
      <c r="RTC63" s="15"/>
      <c r="RTD63" s="15"/>
      <c r="RTE63" s="15"/>
      <c r="RTF63" s="15"/>
      <c r="RTG63" s="15"/>
      <c r="RTH63" s="15"/>
      <c r="RTI63" s="15"/>
      <c r="RTJ63" s="15"/>
      <c r="RTK63" s="15"/>
      <c r="RTL63" s="15"/>
      <c r="RTM63" s="15"/>
      <c r="RTN63" s="15"/>
      <c r="RTO63" s="15"/>
      <c r="RTP63" s="15"/>
      <c r="RTQ63" s="15"/>
      <c r="RTR63" s="15"/>
      <c r="RTS63" s="15"/>
      <c r="RTT63" s="15"/>
      <c r="RTU63" s="15"/>
      <c r="RTV63" s="15"/>
      <c r="RTW63" s="15"/>
      <c r="RTX63" s="15"/>
      <c r="RTY63" s="15"/>
      <c r="RTZ63" s="15"/>
      <c r="RUA63" s="15"/>
      <c r="RUB63" s="15"/>
      <c r="RUC63" s="15"/>
      <c r="RUD63" s="15"/>
      <c r="RUE63" s="15"/>
      <c r="RUF63" s="15"/>
      <c r="RUG63" s="15"/>
      <c r="RUH63" s="15"/>
      <c r="RUI63" s="15"/>
      <c r="RUJ63" s="15"/>
      <c r="RUK63" s="15"/>
      <c r="RUL63" s="15"/>
      <c r="RUM63" s="15"/>
      <c r="RUN63" s="15"/>
      <c r="RUO63" s="15"/>
      <c r="RUP63" s="15"/>
      <c r="RUQ63" s="15"/>
      <c r="RUR63" s="15"/>
      <c r="RUS63" s="15"/>
      <c r="RUT63" s="15"/>
      <c r="RUU63" s="15"/>
      <c r="RUV63" s="15"/>
      <c r="RUW63" s="15"/>
      <c r="RUX63" s="15"/>
      <c r="RUY63" s="15"/>
      <c r="RUZ63" s="15"/>
      <c r="RVA63" s="15"/>
      <c r="RVB63" s="15"/>
      <c r="RVC63" s="15"/>
      <c r="RVD63" s="15"/>
      <c r="RVE63" s="15"/>
      <c r="RVF63" s="15"/>
      <c r="RVG63" s="15"/>
      <c r="RVH63" s="15"/>
      <c r="RVI63" s="15"/>
      <c r="RVJ63" s="15"/>
      <c r="RVK63" s="15"/>
      <c r="RVL63" s="15"/>
      <c r="RVM63" s="15"/>
      <c r="RVN63" s="15"/>
      <c r="RVO63" s="15"/>
      <c r="RVP63" s="15"/>
      <c r="RVQ63" s="15"/>
      <c r="RVR63" s="15"/>
      <c r="RVS63" s="15"/>
      <c r="RVT63" s="15"/>
      <c r="RVU63" s="15"/>
      <c r="RVV63" s="15"/>
      <c r="RVW63" s="15"/>
      <c r="RVX63" s="15"/>
      <c r="RVY63" s="15"/>
      <c r="RVZ63" s="15"/>
      <c r="RWA63" s="15"/>
      <c r="RWB63" s="15"/>
      <c r="RWC63" s="15"/>
      <c r="RWD63" s="15"/>
      <c r="RWE63" s="15"/>
      <c r="RWF63" s="15"/>
      <c r="RWG63" s="15"/>
      <c r="RWH63" s="15"/>
      <c r="RWI63" s="15"/>
      <c r="RWJ63" s="15"/>
      <c r="RWK63" s="15"/>
      <c r="RWL63" s="15"/>
      <c r="RWM63" s="15"/>
      <c r="RWN63" s="15"/>
      <c r="RWO63" s="15"/>
      <c r="RWP63" s="15"/>
      <c r="RWQ63" s="15"/>
      <c r="RWR63" s="15"/>
      <c r="RWS63" s="15"/>
      <c r="RWT63" s="15"/>
      <c r="RWU63" s="15"/>
      <c r="RWV63" s="15"/>
      <c r="RWW63" s="15"/>
      <c r="RWX63" s="15"/>
      <c r="RWY63" s="15"/>
      <c r="RWZ63" s="15"/>
      <c r="RXA63" s="15"/>
      <c r="RXB63" s="15"/>
      <c r="RXC63" s="15"/>
      <c r="RXD63" s="15"/>
      <c r="RXE63" s="15"/>
      <c r="RXF63" s="15"/>
      <c r="RXG63" s="15"/>
      <c r="RXH63" s="15"/>
      <c r="RXI63" s="15"/>
      <c r="RXJ63" s="15"/>
      <c r="RXK63" s="15"/>
      <c r="RXL63" s="15"/>
      <c r="RXM63" s="15"/>
      <c r="RXN63" s="15"/>
      <c r="RXO63" s="15"/>
      <c r="RXP63" s="15"/>
      <c r="RXQ63" s="15"/>
      <c r="RXR63" s="15"/>
      <c r="RXS63" s="15"/>
      <c r="RXT63" s="15"/>
      <c r="RXU63" s="15"/>
      <c r="RXV63" s="15"/>
      <c r="RXW63" s="15"/>
      <c r="RXX63" s="15"/>
      <c r="RXY63" s="15"/>
      <c r="RXZ63" s="15"/>
      <c r="RYA63" s="15"/>
      <c r="RYB63" s="15"/>
      <c r="RYC63" s="15"/>
      <c r="RYD63" s="15"/>
      <c r="RYE63" s="15"/>
      <c r="RYF63" s="15"/>
      <c r="RYG63" s="15"/>
      <c r="RYH63" s="15"/>
      <c r="RYI63" s="15"/>
      <c r="RYJ63" s="15"/>
      <c r="RYK63" s="15"/>
      <c r="RYL63" s="15"/>
      <c r="RYM63" s="15"/>
      <c r="RYN63" s="15"/>
      <c r="RYO63" s="15"/>
      <c r="RYP63" s="15"/>
      <c r="RYQ63" s="15"/>
      <c r="RYR63" s="15"/>
      <c r="RYS63" s="15"/>
      <c r="RYT63" s="15"/>
      <c r="RYU63" s="15"/>
      <c r="RYV63" s="15"/>
      <c r="RYW63" s="15"/>
      <c r="RYX63" s="15"/>
      <c r="RYY63" s="15"/>
      <c r="RYZ63" s="15"/>
      <c r="RZA63" s="15"/>
      <c r="RZB63" s="15"/>
      <c r="RZC63" s="15"/>
      <c r="RZD63" s="15"/>
      <c r="RZE63" s="15"/>
      <c r="RZF63" s="15"/>
      <c r="RZG63" s="15"/>
      <c r="RZH63" s="15"/>
      <c r="RZI63" s="15"/>
      <c r="RZJ63" s="15"/>
      <c r="RZK63" s="15"/>
      <c r="RZL63" s="15"/>
      <c r="RZM63" s="15"/>
      <c r="RZN63" s="15"/>
      <c r="RZO63" s="15"/>
      <c r="RZP63" s="15"/>
      <c r="RZQ63" s="15"/>
      <c r="RZR63" s="15"/>
      <c r="RZS63" s="15"/>
      <c r="RZT63" s="15"/>
      <c r="RZU63" s="15"/>
      <c r="RZV63" s="15"/>
      <c r="RZW63" s="15"/>
      <c r="RZX63" s="15"/>
      <c r="RZY63" s="15"/>
      <c r="RZZ63" s="15"/>
      <c r="SAA63" s="15"/>
      <c r="SAB63" s="15"/>
      <c r="SAC63" s="15"/>
      <c r="SAD63" s="15"/>
      <c r="SAE63" s="15"/>
      <c r="SAF63" s="15"/>
      <c r="SAG63" s="15"/>
      <c r="SAH63" s="15"/>
      <c r="SAI63" s="15"/>
      <c r="SAJ63" s="15"/>
      <c r="SAK63" s="15"/>
      <c r="SAL63" s="15"/>
      <c r="SAM63" s="15"/>
      <c r="SAN63" s="15"/>
      <c r="SAO63" s="15"/>
      <c r="SAP63" s="15"/>
      <c r="SAQ63" s="15"/>
      <c r="SAR63" s="15"/>
      <c r="SAS63" s="15"/>
      <c r="SAT63" s="15"/>
      <c r="SAU63" s="15"/>
      <c r="SAV63" s="15"/>
      <c r="SAW63" s="15"/>
      <c r="SAX63" s="15"/>
      <c r="SAY63" s="15"/>
      <c r="SAZ63" s="15"/>
      <c r="SBA63" s="15"/>
      <c r="SBB63" s="15"/>
      <c r="SBC63" s="15"/>
      <c r="SBD63" s="15"/>
      <c r="SBE63" s="15"/>
      <c r="SBF63" s="15"/>
      <c r="SBG63" s="15"/>
      <c r="SBH63" s="15"/>
      <c r="SBI63" s="15"/>
      <c r="SBJ63" s="15"/>
      <c r="SBK63" s="15"/>
      <c r="SBL63" s="15"/>
      <c r="SBM63" s="15"/>
      <c r="SBN63" s="15"/>
      <c r="SBO63" s="15"/>
      <c r="SBP63" s="15"/>
      <c r="SBQ63" s="15"/>
      <c r="SBR63" s="15"/>
      <c r="SBS63" s="15"/>
      <c r="SBT63" s="15"/>
      <c r="SBU63" s="15"/>
      <c r="SBV63" s="15"/>
      <c r="SBW63" s="15"/>
      <c r="SBX63" s="15"/>
      <c r="SBY63" s="15"/>
      <c r="SBZ63" s="15"/>
      <c r="SCA63" s="15"/>
      <c r="SCB63" s="15"/>
      <c r="SCC63" s="15"/>
      <c r="SCD63" s="15"/>
      <c r="SCE63" s="15"/>
      <c r="SCF63" s="15"/>
      <c r="SCG63" s="15"/>
      <c r="SCH63" s="15"/>
      <c r="SCI63" s="15"/>
      <c r="SCJ63" s="15"/>
      <c r="SCK63" s="15"/>
      <c r="SCL63" s="15"/>
      <c r="SCM63" s="15"/>
      <c r="SCN63" s="15"/>
      <c r="SCO63" s="15"/>
      <c r="SCP63" s="15"/>
      <c r="SCQ63" s="15"/>
      <c r="SCR63" s="15"/>
      <c r="SCS63" s="15"/>
      <c r="SCT63" s="15"/>
      <c r="SCU63" s="15"/>
      <c r="SCV63" s="15"/>
      <c r="SCW63" s="15"/>
      <c r="SCX63" s="15"/>
      <c r="SCY63" s="15"/>
      <c r="SCZ63" s="15"/>
      <c r="SDA63" s="15"/>
      <c r="SDB63" s="15"/>
      <c r="SDC63" s="15"/>
      <c r="SDD63" s="15"/>
      <c r="SDE63" s="15"/>
      <c r="SDF63" s="15"/>
      <c r="SDG63" s="15"/>
      <c r="SDH63" s="15"/>
      <c r="SDI63" s="15"/>
      <c r="SDJ63" s="15"/>
      <c r="SDK63" s="15"/>
      <c r="SDL63" s="15"/>
      <c r="SDM63" s="15"/>
      <c r="SDN63" s="15"/>
      <c r="SDO63" s="15"/>
      <c r="SDP63" s="15"/>
      <c r="SDQ63" s="15"/>
      <c r="SDR63" s="15"/>
      <c r="SDS63" s="15"/>
      <c r="SDT63" s="15"/>
      <c r="SDU63" s="15"/>
      <c r="SDV63" s="15"/>
      <c r="SDW63" s="15"/>
      <c r="SDX63" s="15"/>
      <c r="SDY63" s="15"/>
      <c r="SDZ63" s="15"/>
      <c r="SEA63" s="15"/>
      <c r="SEB63" s="15"/>
      <c r="SEC63" s="15"/>
      <c r="SED63" s="15"/>
      <c r="SEE63" s="15"/>
      <c r="SEF63" s="15"/>
      <c r="SEG63" s="15"/>
      <c r="SEH63" s="15"/>
      <c r="SEI63" s="15"/>
      <c r="SEJ63" s="15"/>
      <c r="SEK63" s="15"/>
      <c r="SEL63" s="15"/>
      <c r="SEM63" s="15"/>
      <c r="SEN63" s="15"/>
      <c r="SEO63" s="15"/>
      <c r="SEP63" s="15"/>
      <c r="SEQ63" s="15"/>
      <c r="SER63" s="15"/>
      <c r="SES63" s="15"/>
      <c r="SET63" s="15"/>
      <c r="SEU63" s="15"/>
      <c r="SEV63" s="15"/>
      <c r="SEW63" s="15"/>
      <c r="SEX63" s="15"/>
      <c r="SEY63" s="15"/>
      <c r="SEZ63" s="15"/>
      <c r="SFA63" s="15"/>
      <c r="SFB63" s="15"/>
      <c r="SFC63" s="15"/>
      <c r="SFD63" s="15"/>
      <c r="SFE63" s="15"/>
      <c r="SFF63" s="15"/>
      <c r="SFG63" s="15"/>
      <c r="SFH63" s="15"/>
      <c r="SFI63" s="15"/>
      <c r="SFJ63" s="15"/>
      <c r="SFK63" s="15"/>
      <c r="SFL63" s="15"/>
      <c r="SFM63" s="15"/>
      <c r="SFN63" s="15"/>
      <c r="SFO63" s="15"/>
      <c r="SFP63" s="15"/>
      <c r="SFQ63" s="15"/>
      <c r="SFR63" s="15"/>
      <c r="SFS63" s="15"/>
      <c r="SFT63" s="15"/>
      <c r="SFU63" s="15"/>
      <c r="SFV63" s="15"/>
      <c r="SFW63" s="15"/>
      <c r="SFX63" s="15"/>
      <c r="SFY63" s="15"/>
      <c r="SFZ63" s="15"/>
      <c r="SGA63" s="15"/>
      <c r="SGB63" s="15"/>
      <c r="SGC63" s="15"/>
      <c r="SGD63" s="15"/>
      <c r="SGE63" s="15"/>
      <c r="SGF63" s="15"/>
      <c r="SGG63" s="15"/>
      <c r="SGH63" s="15"/>
      <c r="SGI63" s="15"/>
      <c r="SGJ63" s="15"/>
      <c r="SGK63" s="15"/>
      <c r="SGL63" s="15"/>
      <c r="SGM63" s="15"/>
      <c r="SGN63" s="15"/>
      <c r="SGO63" s="15"/>
      <c r="SGP63" s="15"/>
      <c r="SGQ63" s="15"/>
      <c r="SGR63" s="15"/>
      <c r="SGS63" s="15"/>
      <c r="SGT63" s="15"/>
      <c r="SGU63" s="15"/>
      <c r="SGV63" s="15"/>
      <c r="SGW63" s="15"/>
      <c r="SGX63" s="15"/>
      <c r="SGY63" s="15"/>
      <c r="SGZ63" s="15"/>
      <c r="SHA63" s="15"/>
      <c r="SHB63" s="15"/>
      <c r="SHC63" s="15"/>
      <c r="SHD63" s="15"/>
      <c r="SHE63" s="15"/>
      <c r="SHF63" s="15"/>
      <c r="SHG63" s="15"/>
      <c r="SHH63" s="15"/>
      <c r="SHI63" s="15"/>
      <c r="SHJ63" s="15"/>
      <c r="SHK63" s="15"/>
      <c r="SHL63" s="15"/>
      <c r="SHM63" s="15"/>
      <c r="SHN63" s="15"/>
      <c r="SHO63" s="15"/>
      <c r="SHP63" s="15"/>
      <c r="SHQ63" s="15"/>
      <c r="SHR63" s="15"/>
      <c r="SHS63" s="15"/>
      <c r="SHT63" s="15"/>
      <c r="SHU63" s="15"/>
      <c r="SHV63" s="15"/>
      <c r="SHW63" s="15"/>
      <c r="SHX63" s="15"/>
      <c r="SHY63" s="15"/>
      <c r="SHZ63" s="15"/>
      <c r="SIA63" s="15"/>
      <c r="SIB63" s="15"/>
      <c r="SIC63" s="15"/>
      <c r="SID63" s="15"/>
      <c r="SIE63" s="15"/>
      <c r="SIF63" s="15"/>
      <c r="SIG63" s="15"/>
      <c r="SIH63" s="15"/>
      <c r="SII63" s="15"/>
      <c r="SIJ63" s="15"/>
      <c r="SIK63" s="15"/>
      <c r="SIL63" s="15"/>
      <c r="SIM63" s="15"/>
      <c r="SIN63" s="15"/>
      <c r="SIO63" s="15"/>
      <c r="SIP63" s="15"/>
      <c r="SIQ63" s="15"/>
      <c r="SIR63" s="15"/>
      <c r="SIS63" s="15"/>
      <c r="SIT63" s="15"/>
      <c r="SIU63" s="15"/>
      <c r="SIV63" s="15"/>
      <c r="SIW63" s="15"/>
      <c r="SIX63" s="15"/>
      <c r="SIY63" s="15"/>
      <c r="SIZ63" s="15"/>
      <c r="SJA63" s="15"/>
      <c r="SJB63" s="15"/>
      <c r="SJC63" s="15"/>
      <c r="SJD63" s="15"/>
      <c r="SJE63" s="15"/>
      <c r="SJF63" s="15"/>
      <c r="SJG63" s="15"/>
      <c r="SJH63" s="15"/>
      <c r="SJI63" s="15"/>
      <c r="SJJ63" s="15"/>
      <c r="SJK63" s="15"/>
      <c r="SJL63" s="15"/>
      <c r="SJM63" s="15"/>
      <c r="SJN63" s="15"/>
      <c r="SJO63" s="15"/>
      <c r="SJP63" s="15"/>
      <c r="SJQ63" s="15"/>
      <c r="SJR63" s="15"/>
      <c r="SJS63" s="15"/>
      <c r="SJT63" s="15"/>
      <c r="SJU63" s="15"/>
      <c r="SJV63" s="15"/>
      <c r="SJW63" s="15"/>
      <c r="SJX63" s="15"/>
      <c r="SJY63" s="15"/>
      <c r="SJZ63" s="15"/>
      <c r="SKA63" s="15"/>
      <c r="SKB63" s="15"/>
      <c r="SKC63" s="15"/>
      <c r="SKD63" s="15"/>
      <c r="SKE63" s="15"/>
      <c r="SKF63" s="15"/>
      <c r="SKG63" s="15"/>
      <c r="SKH63" s="15"/>
      <c r="SKI63" s="15"/>
      <c r="SKJ63" s="15"/>
      <c r="SKK63" s="15"/>
      <c r="SKL63" s="15"/>
      <c r="SKM63" s="15"/>
      <c r="SKN63" s="15"/>
      <c r="SKO63" s="15"/>
      <c r="SKP63" s="15"/>
      <c r="SKQ63" s="15"/>
      <c r="SKR63" s="15"/>
      <c r="SKS63" s="15"/>
      <c r="SKT63" s="15"/>
      <c r="SKU63" s="15"/>
      <c r="SKV63" s="15"/>
      <c r="SKW63" s="15"/>
      <c r="SKX63" s="15"/>
      <c r="SKY63" s="15"/>
      <c r="SKZ63" s="15"/>
      <c r="SLA63" s="15"/>
      <c r="SLB63" s="15"/>
      <c r="SLC63" s="15"/>
      <c r="SLD63" s="15"/>
      <c r="SLE63" s="15"/>
      <c r="SLF63" s="15"/>
      <c r="SLG63" s="15"/>
      <c r="SLH63" s="15"/>
      <c r="SLI63" s="15"/>
      <c r="SLJ63" s="15"/>
      <c r="SLK63" s="15"/>
      <c r="SLL63" s="15"/>
      <c r="SLM63" s="15"/>
      <c r="SLN63" s="15"/>
      <c r="SLO63" s="15"/>
      <c r="SLP63" s="15"/>
      <c r="SLQ63" s="15"/>
      <c r="SLR63" s="15"/>
      <c r="SLS63" s="15"/>
      <c r="SLT63" s="15"/>
      <c r="SLU63" s="15"/>
      <c r="SLV63" s="15"/>
      <c r="SLW63" s="15"/>
      <c r="SLX63" s="15"/>
      <c r="SLY63" s="15"/>
      <c r="SLZ63" s="15"/>
      <c r="SMA63" s="15"/>
      <c r="SMB63" s="15"/>
      <c r="SMC63" s="15"/>
      <c r="SMD63" s="15"/>
      <c r="SME63" s="15"/>
      <c r="SMF63" s="15"/>
      <c r="SMG63" s="15"/>
      <c r="SMH63" s="15"/>
      <c r="SMI63" s="15"/>
      <c r="SMJ63" s="15"/>
      <c r="SMK63" s="15"/>
      <c r="SML63" s="15"/>
      <c r="SMM63" s="15"/>
      <c r="SMN63" s="15"/>
      <c r="SMO63" s="15"/>
      <c r="SMP63" s="15"/>
      <c r="SMQ63" s="15"/>
      <c r="SMR63" s="15"/>
      <c r="SMS63" s="15"/>
      <c r="SMT63" s="15"/>
      <c r="SMU63" s="15"/>
      <c r="SMV63" s="15"/>
      <c r="SMW63" s="15"/>
      <c r="SMX63" s="15"/>
      <c r="SMY63" s="15"/>
      <c r="SMZ63" s="15"/>
      <c r="SNA63" s="15"/>
      <c r="SNB63" s="15"/>
      <c r="SNC63" s="15"/>
      <c r="SND63" s="15"/>
      <c r="SNE63" s="15"/>
      <c r="SNF63" s="15"/>
      <c r="SNG63" s="15"/>
      <c r="SNH63" s="15"/>
      <c r="SNI63" s="15"/>
      <c r="SNJ63" s="15"/>
      <c r="SNK63" s="15"/>
      <c r="SNL63" s="15"/>
      <c r="SNM63" s="15"/>
      <c r="SNN63" s="15"/>
      <c r="SNO63" s="15"/>
      <c r="SNP63" s="15"/>
      <c r="SNQ63" s="15"/>
      <c r="SNR63" s="15"/>
      <c r="SNS63" s="15"/>
      <c r="SNT63" s="15"/>
      <c r="SNU63" s="15"/>
      <c r="SNV63" s="15"/>
      <c r="SNW63" s="15"/>
      <c r="SNX63" s="15"/>
      <c r="SNY63" s="15"/>
      <c r="SNZ63" s="15"/>
      <c r="SOA63" s="15"/>
      <c r="SOB63" s="15"/>
      <c r="SOC63" s="15"/>
      <c r="SOD63" s="15"/>
      <c r="SOE63" s="15"/>
      <c r="SOF63" s="15"/>
      <c r="SOG63" s="15"/>
      <c r="SOH63" s="15"/>
      <c r="SOI63" s="15"/>
      <c r="SOJ63" s="15"/>
      <c r="SOK63" s="15"/>
      <c r="SOL63" s="15"/>
      <c r="SOM63" s="15"/>
      <c r="SON63" s="15"/>
      <c r="SOO63" s="15"/>
      <c r="SOP63" s="15"/>
      <c r="SOQ63" s="15"/>
      <c r="SOR63" s="15"/>
      <c r="SOS63" s="15"/>
      <c r="SOT63" s="15"/>
      <c r="SOU63" s="15"/>
      <c r="SOV63" s="15"/>
      <c r="SOW63" s="15"/>
      <c r="SOX63" s="15"/>
      <c r="SOY63" s="15"/>
      <c r="SOZ63" s="15"/>
      <c r="SPA63" s="15"/>
      <c r="SPB63" s="15"/>
      <c r="SPC63" s="15"/>
      <c r="SPD63" s="15"/>
      <c r="SPE63" s="15"/>
      <c r="SPF63" s="15"/>
      <c r="SPG63" s="15"/>
      <c r="SPH63" s="15"/>
      <c r="SPI63" s="15"/>
      <c r="SPJ63" s="15"/>
      <c r="SPK63" s="15"/>
      <c r="SPL63" s="15"/>
      <c r="SPM63" s="15"/>
      <c r="SPN63" s="15"/>
      <c r="SPO63" s="15"/>
      <c r="SPP63" s="15"/>
      <c r="SPQ63" s="15"/>
      <c r="SPR63" s="15"/>
      <c r="SPS63" s="15"/>
      <c r="SPT63" s="15"/>
      <c r="SPU63" s="15"/>
      <c r="SPV63" s="15"/>
      <c r="SPW63" s="15"/>
      <c r="SPX63" s="15"/>
      <c r="SPY63" s="15"/>
      <c r="SPZ63" s="15"/>
      <c r="SQA63" s="15"/>
      <c r="SQB63" s="15"/>
      <c r="SQC63" s="15"/>
      <c r="SQD63" s="15"/>
      <c r="SQE63" s="15"/>
      <c r="SQF63" s="15"/>
      <c r="SQG63" s="15"/>
      <c r="SQH63" s="15"/>
      <c r="SQI63" s="15"/>
      <c r="SQJ63" s="15"/>
      <c r="SQK63" s="15"/>
      <c r="SQL63" s="15"/>
      <c r="SQM63" s="15"/>
      <c r="SQN63" s="15"/>
      <c r="SQO63" s="15"/>
      <c r="SQP63" s="15"/>
      <c r="SQQ63" s="15"/>
      <c r="SQR63" s="15"/>
      <c r="SQS63" s="15"/>
      <c r="SQT63" s="15"/>
      <c r="SQU63" s="15"/>
      <c r="SQV63" s="15"/>
      <c r="SQW63" s="15"/>
      <c r="SQX63" s="15"/>
      <c r="SQY63" s="15"/>
      <c r="SQZ63" s="15"/>
      <c r="SRA63" s="15"/>
      <c r="SRB63" s="15"/>
      <c r="SRC63" s="15"/>
      <c r="SRD63" s="15"/>
      <c r="SRE63" s="15"/>
      <c r="SRF63" s="15"/>
      <c r="SRG63" s="15"/>
      <c r="SRH63" s="15"/>
      <c r="SRI63" s="15"/>
      <c r="SRJ63" s="15"/>
      <c r="SRK63" s="15"/>
      <c r="SRL63" s="15"/>
      <c r="SRM63" s="15"/>
      <c r="SRN63" s="15"/>
      <c r="SRO63" s="15"/>
      <c r="SRP63" s="15"/>
      <c r="SRQ63" s="15"/>
      <c r="SRR63" s="15"/>
      <c r="SRS63" s="15"/>
      <c r="SRT63" s="15"/>
      <c r="SRU63" s="15"/>
      <c r="SRV63" s="15"/>
      <c r="SRW63" s="15"/>
      <c r="SRX63" s="15"/>
      <c r="SRY63" s="15"/>
      <c r="SRZ63" s="15"/>
      <c r="SSA63" s="15"/>
      <c r="SSB63" s="15"/>
      <c r="SSC63" s="15"/>
      <c r="SSD63" s="15"/>
      <c r="SSE63" s="15"/>
      <c r="SSF63" s="15"/>
      <c r="SSG63" s="15"/>
      <c r="SSH63" s="15"/>
      <c r="SSI63" s="15"/>
      <c r="SSJ63" s="15"/>
      <c r="SSK63" s="15"/>
      <c r="SSL63" s="15"/>
      <c r="SSM63" s="15"/>
      <c r="SSN63" s="15"/>
      <c r="SSO63" s="15"/>
      <c r="SSP63" s="15"/>
      <c r="SSQ63" s="15"/>
      <c r="SSR63" s="15"/>
      <c r="SSS63" s="15"/>
      <c r="SST63" s="15"/>
      <c r="SSU63" s="15"/>
      <c r="SSV63" s="15"/>
      <c r="SSW63" s="15"/>
      <c r="SSX63" s="15"/>
      <c r="SSY63" s="15"/>
      <c r="SSZ63" s="15"/>
      <c r="STA63" s="15"/>
      <c r="STB63" s="15"/>
      <c r="STC63" s="15"/>
      <c r="STD63" s="15"/>
      <c r="STE63" s="15"/>
      <c r="STF63" s="15"/>
      <c r="STG63" s="15"/>
      <c r="STH63" s="15"/>
      <c r="STI63" s="15"/>
      <c r="STJ63" s="15"/>
      <c r="STK63" s="15"/>
      <c r="STL63" s="15"/>
      <c r="STM63" s="15"/>
      <c r="STN63" s="15"/>
      <c r="STO63" s="15"/>
      <c r="STP63" s="15"/>
      <c r="STQ63" s="15"/>
      <c r="STR63" s="15"/>
      <c r="STS63" s="15"/>
      <c r="STT63" s="15"/>
      <c r="STU63" s="15"/>
      <c r="STV63" s="15"/>
      <c r="STW63" s="15"/>
      <c r="STX63" s="15"/>
      <c r="STY63" s="15"/>
      <c r="STZ63" s="15"/>
      <c r="SUA63" s="15"/>
      <c r="SUB63" s="15"/>
      <c r="SUC63" s="15"/>
      <c r="SUD63" s="15"/>
      <c r="SUE63" s="15"/>
      <c r="SUF63" s="15"/>
      <c r="SUG63" s="15"/>
      <c r="SUH63" s="15"/>
      <c r="SUI63" s="15"/>
      <c r="SUJ63" s="15"/>
      <c r="SUK63" s="15"/>
      <c r="SUL63" s="15"/>
      <c r="SUM63" s="15"/>
      <c r="SUN63" s="15"/>
      <c r="SUO63" s="15"/>
      <c r="SUP63" s="15"/>
      <c r="SUQ63" s="15"/>
      <c r="SUR63" s="15"/>
      <c r="SUS63" s="15"/>
      <c r="SUT63" s="15"/>
      <c r="SUU63" s="15"/>
      <c r="SUV63" s="15"/>
      <c r="SUW63" s="15"/>
      <c r="SUX63" s="15"/>
      <c r="SUY63" s="15"/>
      <c r="SUZ63" s="15"/>
      <c r="SVA63" s="15"/>
      <c r="SVB63" s="15"/>
      <c r="SVC63" s="15"/>
      <c r="SVD63" s="15"/>
      <c r="SVE63" s="15"/>
      <c r="SVF63" s="15"/>
      <c r="SVG63" s="15"/>
      <c r="SVH63" s="15"/>
      <c r="SVI63" s="15"/>
      <c r="SVJ63" s="15"/>
      <c r="SVK63" s="15"/>
      <c r="SVL63" s="15"/>
      <c r="SVM63" s="15"/>
      <c r="SVN63" s="15"/>
      <c r="SVO63" s="15"/>
      <c r="SVP63" s="15"/>
      <c r="SVQ63" s="15"/>
      <c r="SVR63" s="15"/>
      <c r="SVS63" s="15"/>
      <c r="SVT63" s="15"/>
      <c r="SVU63" s="15"/>
      <c r="SVV63" s="15"/>
      <c r="SVW63" s="15"/>
      <c r="SVX63" s="15"/>
      <c r="SVY63" s="15"/>
      <c r="SVZ63" s="15"/>
      <c r="SWA63" s="15"/>
      <c r="SWB63" s="15"/>
      <c r="SWC63" s="15"/>
      <c r="SWD63" s="15"/>
      <c r="SWE63" s="15"/>
      <c r="SWF63" s="15"/>
      <c r="SWG63" s="15"/>
      <c r="SWH63" s="15"/>
      <c r="SWI63" s="15"/>
      <c r="SWJ63" s="15"/>
      <c r="SWK63" s="15"/>
      <c r="SWL63" s="15"/>
      <c r="SWM63" s="15"/>
      <c r="SWN63" s="15"/>
      <c r="SWO63" s="15"/>
      <c r="SWP63" s="15"/>
      <c r="SWQ63" s="15"/>
      <c r="SWR63" s="15"/>
      <c r="SWS63" s="15"/>
      <c r="SWT63" s="15"/>
      <c r="SWU63" s="15"/>
      <c r="SWV63" s="15"/>
      <c r="SWW63" s="15"/>
      <c r="SWX63" s="15"/>
      <c r="SWY63" s="15"/>
      <c r="SWZ63" s="15"/>
      <c r="SXA63" s="15"/>
      <c r="SXB63" s="15"/>
      <c r="SXC63" s="15"/>
      <c r="SXD63" s="15"/>
      <c r="SXE63" s="15"/>
      <c r="SXF63" s="15"/>
      <c r="SXG63" s="15"/>
      <c r="SXH63" s="15"/>
      <c r="SXI63" s="15"/>
      <c r="SXJ63" s="15"/>
      <c r="SXK63" s="15"/>
      <c r="SXL63" s="15"/>
      <c r="SXM63" s="15"/>
      <c r="SXN63" s="15"/>
      <c r="SXO63" s="15"/>
      <c r="SXP63" s="15"/>
      <c r="SXQ63" s="15"/>
      <c r="SXR63" s="15"/>
      <c r="SXS63" s="15"/>
      <c r="SXT63" s="15"/>
      <c r="SXU63" s="15"/>
      <c r="SXV63" s="15"/>
      <c r="SXW63" s="15"/>
      <c r="SXX63" s="15"/>
      <c r="SXY63" s="15"/>
      <c r="SXZ63" s="15"/>
      <c r="SYA63" s="15"/>
      <c r="SYB63" s="15"/>
      <c r="SYC63" s="15"/>
      <c r="SYD63" s="15"/>
      <c r="SYE63" s="15"/>
      <c r="SYF63" s="15"/>
      <c r="SYG63" s="15"/>
      <c r="SYH63" s="15"/>
      <c r="SYI63" s="15"/>
      <c r="SYJ63" s="15"/>
      <c r="SYK63" s="15"/>
      <c r="SYL63" s="15"/>
      <c r="SYM63" s="15"/>
      <c r="SYN63" s="15"/>
      <c r="SYO63" s="15"/>
      <c r="SYP63" s="15"/>
      <c r="SYQ63" s="15"/>
      <c r="SYR63" s="15"/>
      <c r="SYS63" s="15"/>
      <c r="SYT63" s="15"/>
      <c r="SYU63" s="15"/>
      <c r="SYV63" s="15"/>
      <c r="SYW63" s="15"/>
      <c r="SYX63" s="15"/>
      <c r="SYY63" s="15"/>
      <c r="SYZ63" s="15"/>
      <c r="SZA63" s="15"/>
      <c r="SZB63" s="15"/>
      <c r="SZC63" s="15"/>
      <c r="SZD63" s="15"/>
      <c r="SZE63" s="15"/>
      <c r="SZF63" s="15"/>
      <c r="SZG63" s="15"/>
      <c r="SZH63" s="15"/>
      <c r="SZI63" s="15"/>
      <c r="SZJ63" s="15"/>
      <c r="SZK63" s="15"/>
      <c r="SZL63" s="15"/>
      <c r="SZM63" s="15"/>
      <c r="SZN63" s="15"/>
      <c r="SZO63" s="15"/>
      <c r="SZP63" s="15"/>
      <c r="SZQ63" s="15"/>
      <c r="SZR63" s="15"/>
      <c r="SZS63" s="15"/>
      <c r="SZT63" s="15"/>
      <c r="SZU63" s="15"/>
      <c r="SZV63" s="15"/>
      <c r="SZW63" s="15"/>
      <c r="SZX63" s="15"/>
      <c r="SZY63" s="15"/>
      <c r="SZZ63" s="15"/>
      <c r="TAA63" s="15"/>
      <c r="TAB63" s="15"/>
      <c r="TAC63" s="15"/>
      <c r="TAD63" s="15"/>
      <c r="TAE63" s="15"/>
      <c r="TAF63" s="15"/>
      <c r="TAG63" s="15"/>
      <c r="TAH63" s="15"/>
      <c r="TAI63" s="15"/>
      <c r="TAJ63" s="15"/>
      <c r="TAK63" s="15"/>
      <c r="TAL63" s="15"/>
      <c r="TAM63" s="15"/>
      <c r="TAN63" s="15"/>
      <c r="TAO63" s="15"/>
      <c r="TAP63" s="15"/>
      <c r="TAQ63" s="15"/>
      <c r="TAR63" s="15"/>
      <c r="TAS63" s="15"/>
      <c r="TAT63" s="15"/>
      <c r="TAU63" s="15"/>
      <c r="TAV63" s="15"/>
      <c r="TAW63" s="15"/>
      <c r="TAX63" s="15"/>
      <c r="TAY63" s="15"/>
      <c r="TAZ63" s="15"/>
      <c r="TBA63" s="15"/>
      <c r="TBB63" s="15"/>
      <c r="TBC63" s="15"/>
      <c r="TBD63" s="15"/>
      <c r="TBE63" s="15"/>
      <c r="TBF63" s="15"/>
      <c r="TBG63" s="15"/>
      <c r="TBH63" s="15"/>
      <c r="TBI63" s="15"/>
      <c r="TBJ63" s="15"/>
      <c r="TBK63" s="15"/>
      <c r="TBL63" s="15"/>
      <c r="TBM63" s="15"/>
      <c r="TBN63" s="15"/>
      <c r="TBO63" s="15"/>
      <c r="TBP63" s="15"/>
      <c r="TBQ63" s="15"/>
      <c r="TBR63" s="15"/>
      <c r="TBS63" s="15"/>
      <c r="TBT63" s="15"/>
      <c r="TBU63" s="15"/>
      <c r="TBV63" s="15"/>
      <c r="TBW63" s="15"/>
      <c r="TBX63" s="15"/>
      <c r="TBY63" s="15"/>
      <c r="TBZ63" s="15"/>
      <c r="TCA63" s="15"/>
      <c r="TCB63" s="15"/>
      <c r="TCC63" s="15"/>
      <c r="TCD63" s="15"/>
      <c r="TCE63" s="15"/>
      <c r="TCF63" s="15"/>
      <c r="TCG63" s="15"/>
      <c r="TCH63" s="15"/>
      <c r="TCI63" s="15"/>
      <c r="TCJ63" s="15"/>
      <c r="TCK63" s="15"/>
      <c r="TCL63" s="15"/>
      <c r="TCM63" s="15"/>
      <c r="TCN63" s="15"/>
      <c r="TCO63" s="15"/>
      <c r="TCP63" s="15"/>
      <c r="TCQ63" s="15"/>
      <c r="TCR63" s="15"/>
      <c r="TCS63" s="15"/>
      <c r="TCT63" s="15"/>
      <c r="TCU63" s="15"/>
      <c r="TCV63" s="15"/>
      <c r="TCW63" s="15"/>
      <c r="TCX63" s="15"/>
      <c r="TCY63" s="15"/>
      <c r="TCZ63" s="15"/>
      <c r="TDA63" s="15"/>
      <c r="TDB63" s="15"/>
      <c r="TDC63" s="15"/>
      <c r="TDD63" s="15"/>
      <c r="TDE63" s="15"/>
      <c r="TDF63" s="15"/>
      <c r="TDG63" s="15"/>
      <c r="TDH63" s="15"/>
      <c r="TDI63" s="15"/>
      <c r="TDJ63" s="15"/>
      <c r="TDK63" s="15"/>
      <c r="TDL63" s="15"/>
      <c r="TDM63" s="15"/>
      <c r="TDN63" s="15"/>
      <c r="TDO63" s="15"/>
      <c r="TDP63" s="15"/>
      <c r="TDQ63" s="15"/>
      <c r="TDR63" s="15"/>
      <c r="TDS63" s="15"/>
      <c r="TDT63" s="15"/>
      <c r="TDU63" s="15"/>
      <c r="TDV63" s="15"/>
      <c r="TDW63" s="15"/>
      <c r="TDX63" s="15"/>
      <c r="TDY63" s="15"/>
      <c r="TDZ63" s="15"/>
      <c r="TEA63" s="15"/>
      <c r="TEB63" s="15"/>
      <c r="TEC63" s="15"/>
      <c r="TED63" s="15"/>
      <c r="TEE63" s="15"/>
      <c r="TEF63" s="15"/>
      <c r="TEG63" s="15"/>
      <c r="TEH63" s="15"/>
      <c r="TEI63" s="15"/>
      <c r="TEJ63" s="15"/>
      <c r="TEK63" s="15"/>
      <c r="TEL63" s="15"/>
      <c r="TEM63" s="15"/>
      <c r="TEN63" s="15"/>
      <c r="TEO63" s="15"/>
      <c r="TEP63" s="15"/>
      <c r="TEQ63" s="15"/>
      <c r="TER63" s="15"/>
      <c r="TES63" s="15"/>
      <c r="TET63" s="15"/>
      <c r="TEU63" s="15"/>
      <c r="TEV63" s="15"/>
      <c r="TEW63" s="15"/>
      <c r="TEX63" s="15"/>
      <c r="TEY63" s="15"/>
      <c r="TEZ63" s="15"/>
      <c r="TFA63" s="15"/>
      <c r="TFB63" s="15"/>
      <c r="TFC63" s="15"/>
      <c r="TFD63" s="15"/>
      <c r="TFE63" s="15"/>
      <c r="TFF63" s="15"/>
      <c r="TFG63" s="15"/>
      <c r="TFH63" s="15"/>
      <c r="TFI63" s="15"/>
      <c r="TFJ63" s="15"/>
      <c r="TFK63" s="15"/>
      <c r="TFL63" s="15"/>
      <c r="TFM63" s="15"/>
      <c r="TFN63" s="15"/>
      <c r="TFO63" s="15"/>
      <c r="TFP63" s="15"/>
      <c r="TFQ63" s="15"/>
      <c r="TFR63" s="15"/>
      <c r="TFS63" s="15"/>
      <c r="TFT63" s="15"/>
      <c r="TFU63" s="15"/>
      <c r="TFV63" s="15"/>
      <c r="TFW63" s="15"/>
      <c r="TFX63" s="15"/>
      <c r="TFY63" s="15"/>
      <c r="TFZ63" s="15"/>
      <c r="TGA63" s="15"/>
      <c r="TGB63" s="15"/>
      <c r="TGC63" s="15"/>
      <c r="TGD63" s="15"/>
      <c r="TGE63" s="15"/>
      <c r="TGF63" s="15"/>
      <c r="TGG63" s="15"/>
      <c r="TGH63" s="15"/>
      <c r="TGI63" s="15"/>
      <c r="TGJ63" s="15"/>
      <c r="TGK63" s="15"/>
      <c r="TGL63" s="15"/>
      <c r="TGM63" s="15"/>
      <c r="TGN63" s="15"/>
      <c r="TGO63" s="15"/>
      <c r="TGP63" s="15"/>
      <c r="TGQ63" s="15"/>
      <c r="TGR63" s="15"/>
      <c r="TGS63" s="15"/>
      <c r="TGT63" s="15"/>
      <c r="TGU63" s="15"/>
      <c r="TGV63" s="15"/>
      <c r="TGW63" s="15"/>
      <c r="TGX63" s="15"/>
      <c r="TGY63" s="15"/>
      <c r="TGZ63" s="15"/>
      <c r="THA63" s="15"/>
      <c r="THB63" s="15"/>
      <c r="THC63" s="15"/>
      <c r="THD63" s="15"/>
      <c r="THE63" s="15"/>
      <c r="THF63" s="15"/>
      <c r="THG63" s="15"/>
      <c r="THH63" s="15"/>
      <c r="THI63" s="15"/>
      <c r="THJ63" s="15"/>
      <c r="THK63" s="15"/>
      <c r="THL63" s="15"/>
      <c r="THM63" s="15"/>
      <c r="THN63" s="15"/>
      <c r="THO63" s="15"/>
      <c r="THP63" s="15"/>
      <c r="THQ63" s="15"/>
      <c r="THR63" s="15"/>
      <c r="THS63" s="15"/>
      <c r="THT63" s="15"/>
      <c r="THU63" s="15"/>
      <c r="THV63" s="15"/>
      <c r="THW63" s="15"/>
      <c r="THX63" s="15"/>
      <c r="THY63" s="15"/>
      <c r="THZ63" s="15"/>
      <c r="TIA63" s="15"/>
      <c r="TIB63" s="15"/>
      <c r="TIC63" s="15"/>
      <c r="TID63" s="15"/>
      <c r="TIE63" s="15"/>
      <c r="TIF63" s="15"/>
      <c r="TIG63" s="15"/>
      <c r="TIH63" s="15"/>
      <c r="TII63" s="15"/>
      <c r="TIJ63" s="15"/>
      <c r="TIK63" s="15"/>
      <c r="TIL63" s="15"/>
      <c r="TIM63" s="15"/>
      <c r="TIN63" s="15"/>
      <c r="TIO63" s="15"/>
      <c r="TIP63" s="15"/>
      <c r="TIQ63" s="15"/>
      <c r="TIR63" s="15"/>
      <c r="TIS63" s="15"/>
      <c r="TIT63" s="15"/>
      <c r="TIU63" s="15"/>
      <c r="TIV63" s="15"/>
      <c r="TIW63" s="15"/>
      <c r="TIX63" s="15"/>
      <c r="TIY63" s="15"/>
      <c r="TIZ63" s="15"/>
      <c r="TJA63" s="15"/>
      <c r="TJB63" s="15"/>
      <c r="TJC63" s="15"/>
      <c r="TJD63" s="15"/>
      <c r="TJE63" s="15"/>
      <c r="TJF63" s="15"/>
      <c r="TJG63" s="15"/>
      <c r="TJH63" s="15"/>
      <c r="TJI63" s="15"/>
      <c r="TJJ63" s="15"/>
      <c r="TJK63" s="15"/>
      <c r="TJL63" s="15"/>
      <c r="TJM63" s="15"/>
      <c r="TJN63" s="15"/>
      <c r="TJO63" s="15"/>
      <c r="TJP63" s="15"/>
      <c r="TJQ63" s="15"/>
      <c r="TJR63" s="15"/>
      <c r="TJS63" s="15"/>
      <c r="TJT63" s="15"/>
      <c r="TJU63" s="15"/>
      <c r="TJV63" s="15"/>
      <c r="TJW63" s="15"/>
      <c r="TJX63" s="15"/>
      <c r="TJY63" s="15"/>
      <c r="TJZ63" s="15"/>
      <c r="TKA63" s="15"/>
      <c r="TKB63" s="15"/>
      <c r="TKC63" s="15"/>
      <c r="TKD63" s="15"/>
      <c r="TKE63" s="15"/>
      <c r="TKF63" s="15"/>
      <c r="TKG63" s="15"/>
      <c r="TKH63" s="15"/>
      <c r="TKI63" s="15"/>
      <c r="TKJ63" s="15"/>
      <c r="TKK63" s="15"/>
      <c r="TKL63" s="15"/>
      <c r="TKM63" s="15"/>
      <c r="TKN63" s="15"/>
      <c r="TKO63" s="15"/>
      <c r="TKP63" s="15"/>
      <c r="TKQ63" s="15"/>
      <c r="TKR63" s="15"/>
      <c r="TKS63" s="15"/>
      <c r="TKT63" s="15"/>
      <c r="TKU63" s="15"/>
      <c r="TKV63" s="15"/>
      <c r="TKW63" s="15"/>
      <c r="TKX63" s="15"/>
      <c r="TKY63" s="15"/>
      <c r="TKZ63" s="15"/>
      <c r="TLA63" s="15"/>
      <c r="TLB63" s="15"/>
      <c r="TLC63" s="15"/>
      <c r="TLD63" s="15"/>
      <c r="TLE63" s="15"/>
      <c r="TLF63" s="15"/>
      <c r="TLG63" s="15"/>
      <c r="TLH63" s="15"/>
      <c r="TLI63" s="15"/>
      <c r="TLJ63" s="15"/>
      <c r="TLK63" s="15"/>
      <c r="TLL63" s="15"/>
      <c r="TLM63" s="15"/>
      <c r="TLN63" s="15"/>
      <c r="TLO63" s="15"/>
      <c r="TLP63" s="15"/>
      <c r="TLQ63" s="15"/>
      <c r="TLR63" s="15"/>
      <c r="TLS63" s="15"/>
      <c r="TLT63" s="15"/>
      <c r="TLU63" s="15"/>
      <c r="TLV63" s="15"/>
      <c r="TLW63" s="15"/>
      <c r="TLX63" s="15"/>
      <c r="TLY63" s="15"/>
      <c r="TLZ63" s="15"/>
      <c r="TMA63" s="15"/>
      <c r="TMB63" s="15"/>
      <c r="TMC63" s="15"/>
      <c r="TMD63" s="15"/>
      <c r="TME63" s="15"/>
      <c r="TMF63" s="15"/>
      <c r="TMG63" s="15"/>
      <c r="TMH63" s="15"/>
      <c r="TMI63" s="15"/>
      <c r="TMJ63" s="15"/>
      <c r="TMK63" s="15"/>
      <c r="TML63" s="15"/>
      <c r="TMM63" s="15"/>
      <c r="TMN63" s="15"/>
      <c r="TMO63" s="15"/>
      <c r="TMP63" s="15"/>
      <c r="TMQ63" s="15"/>
      <c r="TMR63" s="15"/>
      <c r="TMS63" s="15"/>
      <c r="TMT63" s="15"/>
      <c r="TMU63" s="15"/>
      <c r="TMV63" s="15"/>
      <c r="TMW63" s="15"/>
      <c r="TMX63" s="15"/>
      <c r="TMY63" s="15"/>
      <c r="TMZ63" s="15"/>
      <c r="TNA63" s="15"/>
      <c r="TNB63" s="15"/>
      <c r="TNC63" s="15"/>
      <c r="TND63" s="15"/>
      <c r="TNE63" s="15"/>
      <c r="TNF63" s="15"/>
      <c r="TNG63" s="15"/>
      <c r="TNH63" s="15"/>
      <c r="TNI63" s="15"/>
      <c r="TNJ63" s="15"/>
      <c r="TNK63" s="15"/>
      <c r="TNL63" s="15"/>
      <c r="TNM63" s="15"/>
      <c r="TNN63" s="15"/>
      <c r="TNO63" s="15"/>
      <c r="TNP63" s="15"/>
      <c r="TNQ63" s="15"/>
      <c r="TNR63" s="15"/>
      <c r="TNS63" s="15"/>
      <c r="TNT63" s="15"/>
      <c r="TNU63" s="15"/>
      <c r="TNV63" s="15"/>
      <c r="TNW63" s="15"/>
      <c r="TNX63" s="15"/>
      <c r="TNY63" s="15"/>
      <c r="TNZ63" s="15"/>
      <c r="TOA63" s="15"/>
      <c r="TOB63" s="15"/>
      <c r="TOC63" s="15"/>
      <c r="TOD63" s="15"/>
      <c r="TOE63" s="15"/>
      <c r="TOF63" s="15"/>
      <c r="TOG63" s="15"/>
      <c r="TOH63" s="15"/>
      <c r="TOI63" s="15"/>
      <c r="TOJ63" s="15"/>
      <c r="TOK63" s="15"/>
      <c r="TOL63" s="15"/>
      <c r="TOM63" s="15"/>
      <c r="TON63" s="15"/>
      <c r="TOO63" s="15"/>
      <c r="TOP63" s="15"/>
      <c r="TOQ63" s="15"/>
      <c r="TOR63" s="15"/>
      <c r="TOS63" s="15"/>
      <c r="TOT63" s="15"/>
      <c r="TOU63" s="15"/>
      <c r="TOV63" s="15"/>
      <c r="TOW63" s="15"/>
      <c r="TOX63" s="15"/>
      <c r="TOY63" s="15"/>
      <c r="TOZ63" s="15"/>
      <c r="TPA63" s="15"/>
      <c r="TPB63" s="15"/>
      <c r="TPC63" s="15"/>
      <c r="TPD63" s="15"/>
      <c r="TPE63" s="15"/>
      <c r="TPF63" s="15"/>
      <c r="TPG63" s="15"/>
      <c r="TPH63" s="15"/>
      <c r="TPI63" s="15"/>
      <c r="TPJ63" s="15"/>
      <c r="TPK63" s="15"/>
      <c r="TPL63" s="15"/>
      <c r="TPM63" s="15"/>
      <c r="TPN63" s="15"/>
      <c r="TPO63" s="15"/>
      <c r="TPP63" s="15"/>
      <c r="TPQ63" s="15"/>
      <c r="TPR63" s="15"/>
      <c r="TPS63" s="15"/>
      <c r="TPT63" s="15"/>
      <c r="TPU63" s="15"/>
      <c r="TPV63" s="15"/>
      <c r="TPW63" s="15"/>
      <c r="TPX63" s="15"/>
      <c r="TPY63" s="15"/>
      <c r="TPZ63" s="15"/>
      <c r="TQA63" s="15"/>
      <c r="TQB63" s="15"/>
      <c r="TQC63" s="15"/>
      <c r="TQD63" s="15"/>
      <c r="TQE63" s="15"/>
      <c r="TQF63" s="15"/>
      <c r="TQG63" s="15"/>
      <c r="TQH63" s="15"/>
      <c r="TQI63" s="15"/>
      <c r="TQJ63" s="15"/>
      <c r="TQK63" s="15"/>
      <c r="TQL63" s="15"/>
      <c r="TQM63" s="15"/>
      <c r="TQN63" s="15"/>
      <c r="TQO63" s="15"/>
      <c r="TQP63" s="15"/>
      <c r="TQQ63" s="15"/>
      <c r="TQR63" s="15"/>
      <c r="TQS63" s="15"/>
      <c r="TQT63" s="15"/>
      <c r="TQU63" s="15"/>
      <c r="TQV63" s="15"/>
      <c r="TQW63" s="15"/>
      <c r="TQX63" s="15"/>
      <c r="TQY63" s="15"/>
      <c r="TQZ63" s="15"/>
      <c r="TRA63" s="15"/>
      <c r="TRB63" s="15"/>
      <c r="TRC63" s="15"/>
      <c r="TRD63" s="15"/>
      <c r="TRE63" s="15"/>
      <c r="TRF63" s="15"/>
      <c r="TRG63" s="15"/>
      <c r="TRH63" s="15"/>
      <c r="TRI63" s="15"/>
      <c r="TRJ63" s="15"/>
      <c r="TRK63" s="15"/>
      <c r="TRL63" s="15"/>
      <c r="TRM63" s="15"/>
      <c r="TRN63" s="15"/>
      <c r="TRO63" s="15"/>
      <c r="TRP63" s="15"/>
      <c r="TRQ63" s="15"/>
      <c r="TRR63" s="15"/>
      <c r="TRS63" s="15"/>
      <c r="TRT63" s="15"/>
      <c r="TRU63" s="15"/>
      <c r="TRV63" s="15"/>
      <c r="TRW63" s="15"/>
      <c r="TRX63" s="15"/>
      <c r="TRY63" s="15"/>
      <c r="TRZ63" s="15"/>
      <c r="TSA63" s="15"/>
      <c r="TSB63" s="15"/>
      <c r="TSC63" s="15"/>
      <c r="TSD63" s="15"/>
      <c r="TSE63" s="15"/>
      <c r="TSF63" s="15"/>
      <c r="TSG63" s="15"/>
      <c r="TSH63" s="15"/>
      <c r="TSI63" s="15"/>
      <c r="TSJ63" s="15"/>
      <c r="TSK63" s="15"/>
      <c r="TSL63" s="15"/>
      <c r="TSM63" s="15"/>
      <c r="TSN63" s="15"/>
      <c r="TSO63" s="15"/>
      <c r="TSP63" s="15"/>
      <c r="TSQ63" s="15"/>
      <c r="TSR63" s="15"/>
      <c r="TSS63" s="15"/>
      <c r="TST63" s="15"/>
      <c r="TSU63" s="15"/>
      <c r="TSV63" s="15"/>
      <c r="TSW63" s="15"/>
      <c r="TSX63" s="15"/>
      <c r="TSY63" s="15"/>
      <c r="TSZ63" s="15"/>
      <c r="TTA63" s="15"/>
      <c r="TTB63" s="15"/>
      <c r="TTC63" s="15"/>
      <c r="TTD63" s="15"/>
      <c r="TTE63" s="15"/>
      <c r="TTF63" s="15"/>
      <c r="TTG63" s="15"/>
      <c r="TTH63" s="15"/>
      <c r="TTI63" s="15"/>
      <c r="TTJ63" s="15"/>
      <c r="TTK63" s="15"/>
      <c r="TTL63" s="15"/>
      <c r="TTM63" s="15"/>
      <c r="TTN63" s="15"/>
      <c r="TTO63" s="15"/>
      <c r="TTP63" s="15"/>
      <c r="TTQ63" s="15"/>
      <c r="TTR63" s="15"/>
      <c r="TTS63" s="15"/>
      <c r="TTT63" s="15"/>
      <c r="TTU63" s="15"/>
      <c r="TTV63" s="15"/>
      <c r="TTW63" s="15"/>
      <c r="TTX63" s="15"/>
      <c r="TTY63" s="15"/>
      <c r="TTZ63" s="15"/>
      <c r="TUA63" s="15"/>
      <c r="TUB63" s="15"/>
      <c r="TUC63" s="15"/>
      <c r="TUD63" s="15"/>
      <c r="TUE63" s="15"/>
      <c r="TUF63" s="15"/>
      <c r="TUG63" s="15"/>
      <c r="TUH63" s="15"/>
      <c r="TUI63" s="15"/>
      <c r="TUJ63" s="15"/>
      <c r="TUK63" s="15"/>
      <c r="TUL63" s="15"/>
      <c r="TUM63" s="15"/>
      <c r="TUN63" s="15"/>
      <c r="TUO63" s="15"/>
      <c r="TUP63" s="15"/>
      <c r="TUQ63" s="15"/>
      <c r="TUR63" s="15"/>
      <c r="TUS63" s="15"/>
      <c r="TUT63" s="15"/>
      <c r="TUU63" s="15"/>
      <c r="TUV63" s="15"/>
      <c r="TUW63" s="15"/>
      <c r="TUX63" s="15"/>
      <c r="TUY63" s="15"/>
      <c r="TUZ63" s="15"/>
      <c r="TVA63" s="15"/>
      <c r="TVB63" s="15"/>
      <c r="TVC63" s="15"/>
      <c r="TVD63" s="15"/>
      <c r="TVE63" s="15"/>
      <c r="TVF63" s="15"/>
      <c r="TVG63" s="15"/>
      <c r="TVH63" s="15"/>
      <c r="TVI63" s="15"/>
      <c r="TVJ63" s="15"/>
      <c r="TVK63" s="15"/>
      <c r="TVL63" s="15"/>
      <c r="TVM63" s="15"/>
      <c r="TVN63" s="15"/>
      <c r="TVO63" s="15"/>
      <c r="TVP63" s="15"/>
      <c r="TVQ63" s="15"/>
      <c r="TVR63" s="15"/>
      <c r="TVS63" s="15"/>
      <c r="TVT63" s="15"/>
      <c r="TVU63" s="15"/>
      <c r="TVV63" s="15"/>
      <c r="TVW63" s="15"/>
      <c r="TVX63" s="15"/>
      <c r="TVY63" s="15"/>
      <c r="TVZ63" s="15"/>
      <c r="TWA63" s="15"/>
      <c r="TWB63" s="15"/>
      <c r="TWC63" s="15"/>
      <c r="TWD63" s="15"/>
      <c r="TWE63" s="15"/>
      <c r="TWF63" s="15"/>
      <c r="TWG63" s="15"/>
      <c r="TWH63" s="15"/>
      <c r="TWI63" s="15"/>
      <c r="TWJ63" s="15"/>
      <c r="TWK63" s="15"/>
      <c r="TWL63" s="15"/>
      <c r="TWM63" s="15"/>
      <c r="TWN63" s="15"/>
      <c r="TWO63" s="15"/>
      <c r="TWP63" s="15"/>
      <c r="TWQ63" s="15"/>
      <c r="TWR63" s="15"/>
      <c r="TWS63" s="15"/>
      <c r="TWT63" s="15"/>
      <c r="TWU63" s="15"/>
      <c r="TWV63" s="15"/>
      <c r="TWW63" s="15"/>
      <c r="TWX63" s="15"/>
      <c r="TWY63" s="15"/>
      <c r="TWZ63" s="15"/>
      <c r="TXA63" s="15"/>
      <c r="TXB63" s="15"/>
      <c r="TXC63" s="15"/>
      <c r="TXD63" s="15"/>
      <c r="TXE63" s="15"/>
      <c r="TXF63" s="15"/>
      <c r="TXG63" s="15"/>
      <c r="TXH63" s="15"/>
      <c r="TXI63" s="15"/>
      <c r="TXJ63" s="15"/>
      <c r="TXK63" s="15"/>
      <c r="TXL63" s="15"/>
      <c r="TXM63" s="15"/>
      <c r="TXN63" s="15"/>
      <c r="TXO63" s="15"/>
      <c r="TXP63" s="15"/>
      <c r="TXQ63" s="15"/>
      <c r="TXR63" s="15"/>
      <c r="TXS63" s="15"/>
      <c r="TXT63" s="15"/>
      <c r="TXU63" s="15"/>
      <c r="TXV63" s="15"/>
      <c r="TXW63" s="15"/>
      <c r="TXX63" s="15"/>
      <c r="TXY63" s="15"/>
      <c r="TXZ63" s="15"/>
      <c r="TYA63" s="15"/>
      <c r="TYB63" s="15"/>
      <c r="TYC63" s="15"/>
      <c r="TYD63" s="15"/>
      <c r="TYE63" s="15"/>
      <c r="TYF63" s="15"/>
      <c r="TYG63" s="15"/>
      <c r="TYH63" s="15"/>
      <c r="TYI63" s="15"/>
      <c r="TYJ63" s="15"/>
      <c r="TYK63" s="15"/>
      <c r="TYL63" s="15"/>
      <c r="TYM63" s="15"/>
      <c r="TYN63" s="15"/>
      <c r="TYO63" s="15"/>
      <c r="TYP63" s="15"/>
      <c r="TYQ63" s="15"/>
      <c r="TYR63" s="15"/>
      <c r="TYS63" s="15"/>
      <c r="TYT63" s="15"/>
      <c r="TYU63" s="15"/>
      <c r="TYV63" s="15"/>
      <c r="TYW63" s="15"/>
      <c r="TYX63" s="15"/>
      <c r="TYY63" s="15"/>
      <c r="TYZ63" s="15"/>
      <c r="TZA63" s="15"/>
      <c r="TZB63" s="15"/>
      <c r="TZC63" s="15"/>
      <c r="TZD63" s="15"/>
      <c r="TZE63" s="15"/>
      <c r="TZF63" s="15"/>
      <c r="TZG63" s="15"/>
      <c r="TZH63" s="15"/>
      <c r="TZI63" s="15"/>
      <c r="TZJ63" s="15"/>
      <c r="TZK63" s="15"/>
      <c r="TZL63" s="15"/>
      <c r="TZM63" s="15"/>
      <c r="TZN63" s="15"/>
      <c r="TZO63" s="15"/>
      <c r="TZP63" s="15"/>
      <c r="TZQ63" s="15"/>
      <c r="TZR63" s="15"/>
      <c r="TZS63" s="15"/>
      <c r="TZT63" s="15"/>
      <c r="TZU63" s="15"/>
      <c r="TZV63" s="15"/>
      <c r="TZW63" s="15"/>
      <c r="TZX63" s="15"/>
      <c r="TZY63" s="15"/>
      <c r="TZZ63" s="15"/>
      <c r="UAA63" s="15"/>
      <c r="UAB63" s="15"/>
      <c r="UAC63" s="15"/>
      <c r="UAD63" s="15"/>
      <c r="UAE63" s="15"/>
      <c r="UAF63" s="15"/>
      <c r="UAG63" s="15"/>
      <c r="UAH63" s="15"/>
      <c r="UAI63" s="15"/>
      <c r="UAJ63" s="15"/>
      <c r="UAK63" s="15"/>
      <c r="UAL63" s="15"/>
      <c r="UAM63" s="15"/>
      <c r="UAN63" s="15"/>
      <c r="UAO63" s="15"/>
      <c r="UAP63" s="15"/>
      <c r="UAQ63" s="15"/>
      <c r="UAR63" s="15"/>
      <c r="UAS63" s="15"/>
      <c r="UAT63" s="15"/>
      <c r="UAU63" s="15"/>
      <c r="UAV63" s="15"/>
      <c r="UAW63" s="15"/>
      <c r="UAX63" s="15"/>
      <c r="UAY63" s="15"/>
      <c r="UAZ63" s="15"/>
      <c r="UBA63" s="15"/>
      <c r="UBB63" s="15"/>
      <c r="UBC63" s="15"/>
      <c r="UBD63" s="15"/>
      <c r="UBE63" s="15"/>
      <c r="UBF63" s="15"/>
      <c r="UBG63" s="15"/>
      <c r="UBH63" s="15"/>
      <c r="UBI63" s="15"/>
      <c r="UBJ63" s="15"/>
      <c r="UBK63" s="15"/>
      <c r="UBL63" s="15"/>
      <c r="UBM63" s="15"/>
      <c r="UBN63" s="15"/>
      <c r="UBO63" s="15"/>
      <c r="UBP63" s="15"/>
      <c r="UBQ63" s="15"/>
      <c r="UBR63" s="15"/>
      <c r="UBS63" s="15"/>
      <c r="UBT63" s="15"/>
      <c r="UBU63" s="15"/>
      <c r="UBV63" s="15"/>
      <c r="UBW63" s="15"/>
      <c r="UBX63" s="15"/>
      <c r="UBY63" s="15"/>
      <c r="UBZ63" s="15"/>
      <c r="UCA63" s="15"/>
      <c r="UCB63" s="15"/>
      <c r="UCC63" s="15"/>
      <c r="UCD63" s="15"/>
      <c r="UCE63" s="15"/>
      <c r="UCF63" s="15"/>
      <c r="UCG63" s="15"/>
      <c r="UCH63" s="15"/>
      <c r="UCI63" s="15"/>
      <c r="UCJ63" s="15"/>
      <c r="UCK63" s="15"/>
      <c r="UCL63" s="15"/>
      <c r="UCM63" s="15"/>
      <c r="UCN63" s="15"/>
      <c r="UCO63" s="15"/>
      <c r="UCP63" s="15"/>
      <c r="UCQ63" s="15"/>
      <c r="UCR63" s="15"/>
      <c r="UCS63" s="15"/>
      <c r="UCT63" s="15"/>
      <c r="UCU63" s="15"/>
      <c r="UCV63" s="15"/>
      <c r="UCW63" s="15"/>
      <c r="UCX63" s="15"/>
      <c r="UCY63" s="15"/>
      <c r="UCZ63" s="15"/>
      <c r="UDA63" s="15"/>
      <c r="UDB63" s="15"/>
      <c r="UDC63" s="15"/>
      <c r="UDD63" s="15"/>
      <c r="UDE63" s="15"/>
      <c r="UDF63" s="15"/>
      <c r="UDG63" s="15"/>
      <c r="UDH63" s="15"/>
      <c r="UDI63" s="15"/>
      <c r="UDJ63" s="15"/>
      <c r="UDK63" s="15"/>
      <c r="UDL63" s="15"/>
      <c r="UDM63" s="15"/>
      <c r="UDN63" s="15"/>
      <c r="UDO63" s="15"/>
      <c r="UDP63" s="15"/>
      <c r="UDQ63" s="15"/>
      <c r="UDR63" s="15"/>
      <c r="UDS63" s="15"/>
      <c r="UDT63" s="15"/>
      <c r="UDU63" s="15"/>
      <c r="UDV63" s="15"/>
      <c r="UDW63" s="15"/>
      <c r="UDX63" s="15"/>
      <c r="UDY63" s="15"/>
      <c r="UDZ63" s="15"/>
      <c r="UEA63" s="15"/>
      <c r="UEB63" s="15"/>
      <c r="UEC63" s="15"/>
      <c r="UED63" s="15"/>
      <c r="UEE63" s="15"/>
      <c r="UEF63" s="15"/>
      <c r="UEG63" s="15"/>
      <c r="UEH63" s="15"/>
      <c r="UEI63" s="15"/>
      <c r="UEJ63" s="15"/>
      <c r="UEK63" s="15"/>
      <c r="UEL63" s="15"/>
      <c r="UEM63" s="15"/>
      <c r="UEN63" s="15"/>
      <c r="UEO63" s="15"/>
      <c r="UEP63" s="15"/>
      <c r="UEQ63" s="15"/>
      <c r="UER63" s="15"/>
      <c r="UES63" s="15"/>
      <c r="UET63" s="15"/>
      <c r="UEU63" s="15"/>
      <c r="UEV63" s="15"/>
      <c r="UEW63" s="15"/>
      <c r="UEX63" s="15"/>
      <c r="UEY63" s="15"/>
      <c r="UEZ63" s="15"/>
      <c r="UFA63" s="15"/>
      <c r="UFB63" s="15"/>
      <c r="UFC63" s="15"/>
      <c r="UFD63" s="15"/>
      <c r="UFE63" s="15"/>
      <c r="UFF63" s="15"/>
      <c r="UFG63" s="15"/>
      <c r="UFH63" s="15"/>
      <c r="UFI63" s="15"/>
      <c r="UFJ63" s="15"/>
      <c r="UFK63" s="15"/>
      <c r="UFL63" s="15"/>
      <c r="UFM63" s="15"/>
      <c r="UFN63" s="15"/>
      <c r="UFO63" s="15"/>
      <c r="UFP63" s="15"/>
      <c r="UFQ63" s="15"/>
      <c r="UFR63" s="15"/>
      <c r="UFS63" s="15"/>
      <c r="UFT63" s="15"/>
      <c r="UFU63" s="15"/>
      <c r="UFV63" s="15"/>
      <c r="UFW63" s="15"/>
      <c r="UFX63" s="15"/>
      <c r="UFY63" s="15"/>
      <c r="UFZ63" s="15"/>
      <c r="UGA63" s="15"/>
      <c r="UGB63" s="15"/>
      <c r="UGC63" s="15"/>
      <c r="UGD63" s="15"/>
      <c r="UGE63" s="15"/>
      <c r="UGF63" s="15"/>
      <c r="UGG63" s="15"/>
      <c r="UGH63" s="15"/>
      <c r="UGI63" s="15"/>
      <c r="UGJ63" s="15"/>
      <c r="UGK63" s="15"/>
      <c r="UGL63" s="15"/>
      <c r="UGM63" s="15"/>
      <c r="UGN63" s="15"/>
      <c r="UGO63" s="15"/>
      <c r="UGP63" s="15"/>
      <c r="UGQ63" s="15"/>
      <c r="UGR63" s="15"/>
      <c r="UGS63" s="15"/>
      <c r="UGT63" s="15"/>
      <c r="UGU63" s="15"/>
      <c r="UGV63" s="15"/>
      <c r="UGW63" s="15"/>
      <c r="UGX63" s="15"/>
      <c r="UGY63" s="15"/>
      <c r="UGZ63" s="15"/>
      <c r="UHA63" s="15"/>
      <c r="UHB63" s="15"/>
      <c r="UHC63" s="15"/>
      <c r="UHD63" s="15"/>
      <c r="UHE63" s="15"/>
      <c r="UHF63" s="15"/>
      <c r="UHG63" s="15"/>
      <c r="UHH63" s="15"/>
      <c r="UHI63" s="15"/>
      <c r="UHJ63" s="15"/>
      <c r="UHK63" s="15"/>
      <c r="UHL63" s="15"/>
      <c r="UHM63" s="15"/>
      <c r="UHN63" s="15"/>
      <c r="UHO63" s="15"/>
      <c r="UHP63" s="15"/>
      <c r="UHQ63" s="15"/>
      <c r="UHR63" s="15"/>
      <c r="UHS63" s="15"/>
      <c r="UHT63" s="15"/>
      <c r="UHU63" s="15"/>
      <c r="UHV63" s="15"/>
      <c r="UHW63" s="15"/>
      <c r="UHX63" s="15"/>
      <c r="UHY63" s="15"/>
      <c r="UHZ63" s="15"/>
      <c r="UIA63" s="15"/>
      <c r="UIB63" s="15"/>
      <c r="UIC63" s="15"/>
      <c r="UID63" s="15"/>
      <c r="UIE63" s="15"/>
      <c r="UIF63" s="15"/>
      <c r="UIG63" s="15"/>
      <c r="UIH63" s="15"/>
      <c r="UII63" s="15"/>
      <c r="UIJ63" s="15"/>
      <c r="UIK63" s="15"/>
      <c r="UIL63" s="15"/>
      <c r="UIM63" s="15"/>
      <c r="UIN63" s="15"/>
      <c r="UIO63" s="15"/>
      <c r="UIP63" s="15"/>
      <c r="UIQ63" s="15"/>
      <c r="UIR63" s="15"/>
      <c r="UIS63" s="15"/>
      <c r="UIT63" s="15"/>
      <c r="UIU63" s="15"/>
      <c r="UIV63" s="15"/>
      <c r="UIW63" s="15"/>
      <c r="UIX63" s="15"/>
      <c r="UIY63" s="15"/>
      <c r="UIZ63" s="15"/>
      <c r="UJA63" s="15"/>
      <c r="UJB63" s="15"/>
      <c r="UJC63" s="15"/>
      <c r="UJD63" s="15"/>
      <c r="UJE63" s="15"/>
      <c r="UJF63" s="15"/>
      <c r="UJG63" s="15"/>
      <c r="UJH63" s="15"/>
      <c r="UJI63" s="15"/>
      <c r="UJJ63" s="15"/>
      <c r="UJK63" s="15"/>
      <c r="UJL63" s="15"/>
      <c r="UJM63" s="15"/>
      <c r="UJN63" s="15"/>
      <c r="UJO63" s="15"/>
      <c r="UJP63" s="15"/>
      <c r="UJQ63" s="15"/>
      <c r="UJR63" s="15"/>
      <c r="UJS63" s="15"/>
      <c r="UJT63" s="15"/>
      <c r="UJU63" s="15"/>
      <c r="UJV63" s="15"/>
      <c r="UJW63" s="15"/>
      <c r="UJX63" s="15"/>
      <c r="UJY63" s="15"/>
      <c r="UJZ63" s="15"/>
      <c r="UKA63" s="15"/>
      <c r="UKB63" s="15"/>
      <c r="UKC63" s="15"/>
      <c r="UKD63" s="15"/>
      <c r="UKE63" s="15"/>
      <c r="UKF63" s="15"/>
      <c r="UKG63" s="15"/>
      <c r="UKH63" s="15"/>
      <c r="UKI63" s="15"/>
      <c r="UKJ63" s="15"/>
      <c r="UKK63" s="15"/>
      <c r="UKL63" s="15"/>
      <c r="UKM63" s="15"/>
      <c r="UKN63" s="15"/>
      <c r="UKO63" s="15"/>
      <c r="UKP63" s="15"/>
      <c r="UKQ63" s="15"/>
      <c r="UKR63" s="15"/>
      <c r="UKS63" s="15"/>
      <c r="UKT63" s="15"/>
      <c r="UKU63" s="15"/>
      <c r="UKV63" s="15"/>
      <c r="UKW63" s="15"/>
      <c r="UKX63" s="15"/>
      <c r="UKY63" s="15"/>
      <c r="UKZ63" s="15"/>
      <c r="ULA63" s="15"/>
      <c r="ULB63" s="15"/>
      <c r="ULC63" s="15"/>
      <c r="ULD63" s="15"/>
      <c r="ULE63" s="15"/>
      <c r="ULF63" s="15"/>
      <c r="ULG63" s="15"/>
      <c r="ULH63" s="15"/>
      <c r="ULI63" s="15"/>
      <c r="ULJ63" s="15"/>
      <c r="ULK63" s="15"/>
      <c r="ULL63" s="15"/>
      <c r="ULM63" s="15"/>
      <c r="ULN63" s="15"/>
      <c r="ULO63" s="15"/>
      <c r="ULP63" s="15"/>
      <c r="ULQ63" s="15"/>
      <c r="ULR63" s="15"/>
      <c r="ULS63" s="15"/>
      <c r="ULT63" s="15"/>
      <c r="ULU63" s="15"/>
      <c r="ULV63" s="15"/>
      <c r="ULW63" s="15"/>
      <c r="ULX63" s="15"/>
      <c r="ULY63" s="15"/>
      <c r="ULZ63" s="15"/>
      <c r="UMA63" s="15"/>
      <c r="UMB63" s="15"/>
      <c r="UMC63" s="15"/>
      <c r="UMD63" s="15"/>
      <c r="UME63" s="15"/>
      <c r="UMF63" s="15"/>
      <c r="UMG63" s="15"/>
      <c r="UMH63" s="15"/>
      <c r="UMI63" s="15"/>
      <c r="UMJ63" s="15"/>
      <c r="UMK63" s="15"/>
      <c r="UML63" s="15"/>
      <c r="UMM63" s="15"/>
      <c r="UMN63" s="15"/>
      <c r="UMO63" s="15"/>
      <c r="UMP63" s="15"/>
      <c r="UMQ63" s="15"/>
      <c r="UMR63" s="15"/>
      <c r="UMS63" s="15"/>
      <c r="UMT63" s="15"/>
      <c r="UMU63" s="15"/>
      <c r="UMV63" s="15"/>
      <c r="UMW63" s="15"/>
      <c r="UMX63" s="15"/>
      <c r="UMY63" s="15"/>
      <c r="UMZ63" s="15"/>
      <c r="UNA63" s="15"/>
      <c r="UNB63" s="15"/>
      <c r="UNC63" s="15"/>
      <c r="UND63" s="15"/>
      <c r="UNE63" s="15"/>
      <c r="UNF63" s="15"/>
      <c r="UNG63" s="15"/>
      <c r="UNH63" s="15"/>
      <c r="UNI63" s="15"/>
      <c r="UNJ63" s="15"/>
      <c r="UNK63" s="15"/>
      <c r="UNL63" s="15"/>
      <c r="UNM63" s="15"/>
      <c r="UNN63" s="15"/>
      <c r="UNO63" s="15"/>
      <c r="UNP63" s="15"/>
      <c r="UNQ63" s="15"/>
      <c r="UNR63" s="15"/>
      <c r="UNS63" s="15"/>
      <c r="UNT63" s="15"/>
      <c r="UNU63" s="15"/>
      <c r="UNV63" s="15"/>
      <c r="UNW63" s="15"/>
      <c r="UNX63" s="15"/>
      <c r="UNY63" s="15"/>
      <c r="UNZ63" s="15"/>
      <c r="UOA63" s="15"/>
      <c r="UOB63" s="15"/>
      <c r="UOC63" s="15"/>
      <c r="UOD63" s="15"/>
      <c r="UOE63" s="15"/>
      <c r="UOF63" s="15"/>
      <c r="UOG63" s="15"/>
      <c r="UOH63" s="15"/>
      <c r="UOI63" s="15"/>
      <c r="UOJ63" s="15"/>
      <c r="UOK63" s="15"/>
      <c r="UOL63" s="15"/>
      <c r="UOM63" s="15"/>
      <c r="UON63" s="15"/>
      <c r="UOO63" s="15"/>
      <c r="UOP63" s="15"/>
      <c r="UOQ63" s="15"/>
      <c r="UOR63" s="15"/>
      <c r="UOS63" s="15"/>
      <c r="UOT63" s="15"/>
      <c r="UOU63" s="15"/>
      <c r="UOV63" s="15"/>
      <c r="UOW63" s="15"/>
      <c r="UOX63" s="15"/>
      <c r="UOY63" s="15"/>
      <c r="UOZ63" s="15"/>
      <c r="UPA63" s="15"/>
      <c r="UPB63" s="15"/>
      <c r="UPC63" s="15"/>
      <c r="UPD63" s="15"/>
      <c r="UPE63" s="15"/>
      <c r="UPF63" s="15"/>
      <c r="UPG63" s="15"/>
      <c r="UPH63" s="15"/>
      <c r="UPI63" s="15"/>
      <c r="UPJ63" s="15"/>
      <c r="UPK63" s="15"/>
      <c r="UPL63" s="15"/>
      <c r="UPM63" s="15"/>
      <c r="UPN63" s="15"/>
      <c r="UPO63" s="15"/>
      <c r="UPP63" s="15"/>
      <c r="UPQ63" s="15"/>
      <c r="UPR63" s="15"/>
      <c r="UPS63" s="15"/>
      <c r="UPT63" s="15"/>
      <c r="UPU63" s="15"/>
      <c r="UPV63" s="15"/>
      <c r="UPW63" s="15"/>
      <c r="UPX63" s="15"/>
      <c r="UPY63" s="15"/>
      <c r="UPZ63" s="15"/>
      <c r="UQA63" s="15"/>
      <c r="UQB63" s="15"/>
      <c r="UQC63" s="15"/>
      <c r="UQD63" s="15"/>
      <c r="UQE63" s="15"/>
      <c r="UQF63" s="15"/>
      <c r="UQG63" s="15"/>
      <c r="UQH63" s="15"/>
      <c r="UQI63" s="15"/>
      <c r="UQJ63" s="15"/>
      <c r="UQK63" s="15"/>
      <c r="UQL63" s="15"/>
      <c r="UQM63" s="15"/>
      <c r="UQN63" s="15"/>
      <c r="UQO63" s="15"/>
      <c r="UQP63" s="15"/>
      <c r="UQQ63" s="15"/>
      <c r="UQR63" s="15"/>
      <c r="UQS63" s="15"/>
      <c r="UQT63" s="15"/>
      <c r="UQU63" s="15"/>
      <c r="UQV63" s="15"/>
      <c r="UQW63" s="15"/>
      <c r="UQX63" s="15"/>
      <c r="UQY63" s="15"/>
      <c r="UQZ63" s="15"/>
      <c r="URA63" s="15"/>
      <c r="URB63" s="15"/>
      <c r="URC63" s="15"/>
      <c r="URD63" s="15"/>
      <c r="URE63" s="15"/>
      <c r="URF63" s="15"/>
      <c r="URG63" s="15"/>
      <c r="URH63" s="15"/>
      <c r="URI63" s="15"/>
      <c r="URJ63" s="15"/>
      <c r="URK63" s="15"/>
      <c r="URL63" s="15"/>
      <c r="URM63" s="15"/>
      <c r="URN63" s="15"/>
      <c r="URO63" s="15"/>
      <c r="URP63" s="15"/>
      <c r="URQ63" s="15"/>
      <c r="URR63" s="15"/>
      <c r="URS63" s="15"/>
      <c r="URT63" s="15"/>
      <c r="URU63" s="15"/>
      <c r="URV63" s="15"/>
      <c r="URW63" s="15"/>
      <c r="URX63" s="15"/>
      <c r="URY63" s="15"/>
      <c r="URZ63" s="15"/>
      <c r="USA63" s="15"/>
      <c r="USB63" s="15"/>
      <c r="USC63" s="15"/>
      <c r="USD63" s="15"/>
      <c r="USE63" s="15"/>
      <c r="USF63" s="15"/>
      <c r="USG63" s="15"/>
      <c r="USH63" s="15"/>
      <c r="USI63" s="15"/>
      <c r="USJ63" s="15"/>
      <c r="USK63" s="15"/>
      <c r="USL63" s="15"/>
      <c r="USM63" s="15"/>
      <c r="USN63" s="15"/>
      <c r="USO63" s="15"/>
      <c r="USP63" s="15"/>
      <c r="USQ63" s="15"/>
      <c r="USR63" s="15"/>
      <c r="USS63" s="15"/>
      <c r="UST63" s="15"/>
      <c r="USU63" s="15"/>
      <c r="USV63" s="15"/>
      <c r="USW63" s="15"/>
      <c r="USX63" s="15"/>
      <c r="USY63" s="15"/>
      <c r="USZ63" s="15"/>
      <c r="UTA63" s="15"/>
      <c r="UTB63" s="15"/>
      <c r="UTC63" s="15"/>
      <c r="UTD63" s="15"/>
      <c r="UTE63" s="15"/>
      <c r="UTF63" s="15"/>
      <c r="UTG63" s="15"/>
      <c r="UTH63" s="15"/>
      <c r="UTI63" s="15"/>
      <c r="UTJ63" s="15"/>
      <c r="UTK63" s="15"/>
      <c r="UTL63" s="15"/>
      <c r="UTM63" s="15"/>
      <c r="UTN63" s="15"/>
      <c r="UTO63" s="15"/>
      <c r="UTP63" s="15"/>
      <c r="UTQ63" s="15"/>
      <c r="UTR63" s="15"/>
      <c r="UTS63" s="15"/>
      <c r="UTT63" s="15"/>
      <c r="UTU63" s="15"/>
      <c r="UTV63" s="15"/>
      <c r="UTW63" s="15"/>
      <c r="UTX63" s="15"/>
      <c r="UTY63" s="15"/>
      <c r="UTZ63" s="15"/>
      <c r="UUA63" s="15"/>
      <c r="UUB63" s="15"/>
      <c r="UUC63" s="15"/>
      <c r="UUD63" s="15"/>
      <c r="UUE63" s="15"/>
      <c r="UUF63" s="15"/>
      <c r="UUG63" s="15"/>
      <c r="UUH63" s="15"/>
      <c r="UUI63" s="15"/>
      <c r="UUJ63" s="15"/>
      <c r="UUK63" s="15"/>
      <c r="UUL63" s="15"/>
      <c r="UUM63" s="15"/>
      <c r="UUN63" s="15"/>
      <c r="UUO63" s="15"/>
      <c r="UUP63" s="15"/>
      <c r="UUQ63" s="15"/>
      <c r="UUR63" s="15"/>
      <c r="UUS63" s="15"/>
      <c r="UUT63" s="15"/>
      <c r="UUU63" s="15"/>
      <c r="UUV63" s="15"/>
      <c r="UUW63" s="15"/>
      <c r="UUX63" s="15"/>
      <c r="UUY63" s="15"/>
      <c r="UUZ63" s="15"/>
      <c r="UVA63" s="15"/>
      <c r="UVB63" s="15"/>
      <c r="UVC63" s="15"/>
      <c r="UVD63" s="15"/>
      <c r="UVE63" s="15"/>
      <c r="UVF63" s="15"/>
      <c r="UVG63" s="15"/>
      <c r="UVH63" s="15"/>
      <c r="UVI63" s="15"/>
      <c r="UVJ63" s="15"/>
      <c r="UVK63" s="15"/>
      <c r="UVL63" s="15"/>
      <c r="UVM63" s="15"/>
      <c r="UVN63" s="15"/>
      <c r="UVO63" s="15"/>
      <c r="UVP63" s="15"/>
      <c r="UVQ63" s="15"/>
      <c r="UVR63" s="15"/>
      <c r="UVS63" s="15"/>
      <c r="UVT63" s="15"/>
      <c r="UVU63" s="15"/>
      <c r="UVV63" s="15"/>
      <c r="UVW63" s="15"/>
      <c r="UVX63" s="15"/>
      <c r="UVY63" s="15"/>
      <c r="UVZ63" s="15"/>
      <c r="UWA63" s="15"/>
      <c r="UWB63" s="15"/>
      <c r="UWC63" s="15"/>
      <c r="UWD63" s="15"/>
      <c r="UWE63" s="15"/>
      <c r="UWF63" s="15"/>
      <c r="UWG63" s="15"/>
      <c r="UWH63" s="15"/>
      <c r="UWI63" s="15"/>
      <c r="UWJ63" s="15"/>
      <c r="UWK63" s="15"/>
      <c r="UWL63" s="15"/>
      <c r="UWM63" s="15"/>
      <c r="UWN63" s="15"/>
      <c r="UWO63" s="15"/>
      <c r="UWP63" s="15"/>
      <c r="UWQ63" s="15"/>
      <c r="UWR63" s="15"/>
      <c r="UWS63" s="15"/>
      <c r="UWT63" s="15"/>
      <c r="UWU63" s="15"/>
      <c r="UWV63" s="15"/>
      <c r="UWW63" s="15"/>
      <c r="UWX63" s="15"/>
      <c r="UWY63" s="15"/>
      <c r="UWZ63" s="15"/>
      <c r="UXA63" s="15"/>
      <c r="UXB63" s="15"/>
      <c r="UXC63" s="15"/>
      <c r="UXD63" s="15"/>
      <c r="UXE63" s="15"/>
      <c r="UXF63" s="15"/>
      <c r="UXG63" s="15"/>
      <c r="UXH63" s="15"/>
      <c r="UXI63" s="15"/>
      <c r="UXJ63" s="15"/>
      <c r="UXK63" s="15"/>
      <c r="UXL63" s="15"/>
      <c r="UXM63" s="15"/>
      <c r="UXN63" s="15"/>
      <c r="UXO63" s="15"/>
      <c r="UXP63" s="15"/>
      <c r="UXQ63" s="15"/>
      <c r="UXR63" s="15"/>
      <c r="UXS63" s="15"/>
      <c r="UXT63" s="15"/>
      <c r="UXU63" s="15"/>
      <c r="UXV63" s="15"/>
      <c r="UXW63" s="15"/>
      <c r="UXX63" s="15"/>
      <c r="UXY63" s="15"/>
      <c r="UXZ63" s="15"/>
      <c r="UYA63" s="15"/>
      <c r="UYB63" s="15"/>
      <c r="UYC63" s="15"/>
      <c r="UYD63" s="15"/>
      <c r="UYE63" s="15"/>
      <c r="UYF63" s="15"/>
      <c r="UYG63" s="15"/>
      <c r="UYH63" s="15"/>
      <c r="UYI63" s="15"/>
      <c r="UYJ63" s="15"/>
      <c r="UYK63" s="15"/>
      <c r="UYL63" s="15"/>
      <c r="UYM63" s="15"/>
      <c r="UYN63" s="15"/>
      <c r="UYO63" s="15"/>
      <c r="UYP63" s="15"/>
      <c r="UYQ63" s="15"/>
      <c r="UYR63" s="15"/>
      <c r="UYS63" s="15"/>
      <c r="UYT63" s="15"/>
      <c r="UYU63" s="15"/>
      <c r="UYV63" s="15"/>
      <c r="UYW63" s="15"/>
      <c r="UYX63" s="15"/>
      <c r="UYY63" s="15"/>
      <c r="UYZ63" s="15"/>
      <c r="UZA63" s="15"/>
      <c r="UZB63" s="15"/>
      <c r="UZC63" s="15"/>
      <c r="UZD63" s="15"/>
      <c r="UZE63" s="15"/>
      <c r="UZF63" s="15"/>
      <c r="UZG63" s="15"/>
      <c r="UZH63" s="15"/>
      <c r="UZI63" s="15"/>
      <c r="UZJ63" s="15"/>
      <c r="UZK63" s="15"/>
      <c r="UZL63" s="15"/>
      <c r="UZM63" s="15"/>
      <c r="UZN63" s="15"/>
      <c r="UZO63" s="15"/>
      <c r="UZP63" s="15"/>
      <c r="UZQ63" s="15"/>
      <c r="UZR63" s="15"/>
      <c r="UZS63" s="15"/>
      <c r="UZT63" s="15"/>
      <c r="UZU63" s="15"/>
      <c r="UZV63" s="15"/>
      <c r="UZW63" s="15"/>
      <c r="UZX63" s="15"/>
      <c r="UZY63" s="15"/>
      <c r="UZZ63" s="15"/>
      <c r="VAA63" s="15"/>
      <c r="VAB63" s="15"/>
      <c r="VAC63" s="15"/>
      <c r="VAD63" s="15"/>
      <c r="VAE63" s="15"/>
      <c r="VAF63" s="15"/>
      <c r="VAG63" s="15"/>
      <c r="VAH63" s="15"/>
      <c r="VAI63" s="15"/>
      <c r="VAJ63" s="15"/>
      <c r="VAK63" s="15"/>
      <c r="VAL63" s="15"/>
      <c r="VAM63" s="15"/>
      <c r="VAN63" s="15"/>
      <c r="VAO63" s="15"/>
      <c r="VAP63" s="15"/>
      <c r="VAQ63" s="15"/>
      <c r="VAR63" s="15"/>
      <c r="VAS63" s="15"/>
      <c r="VAT63" s="15"/>
      <c r="VAU63" s="15"/>
      <c r="VAV63" s="15"/>
      <c r="VAW63" s="15"/>
      <c r="VAX63" s="15"/>
      <c r="VAY63" s="15"/>
      <c r="VAZ63" s="15"/>
      <c r="VBA63" s="15"/>
      <c r="VBB63" s="15"/>
      <c r="VBC63" s="15"/>
      <c r="VBD63" s="15"/>
      <c r="VBE63" s="15"/>
      <c r="VBF63" s="15"/>
      <c r="VBG63" s="15"/>
      <c r="VBH63" s="15"/>
      <c r="VBI63" s="15"/>
      <c r="VBJ63" s="15"/>
      <c r="VBK63" s="15"/>
      <c r="VBL63" s="15"/>
      <c r="VBM63" s="15"/>
      <c r="VBN63" s="15"/>
      <c r="VBO63" s="15"/>
      <c r="VBP63" s="15"/>
      <c r="VBQ63" s="15"/>
      <c r="VBR63" s="15"/>
      <c r="VBS63" s="15"/>
      <c r="VBT63" s="15"/>
      <c r="VBU63" s="15"/>
      <c r="VBV63" s="15"/>
      <c r="VBW63" s="15"/>
      <c r="VBX63" s="15"/>
      <c r="VBY63" s="15"/>
      <c r="VBZ63" s="15"/>
      <c r="VCA63" s="15"/>
      <c r="VCB63" s="15"/>
      <c r="VCC63" s="15"/>
      <c r="VCD63" s="15"/>
      <c r="VCE63" s="15"/>
      <c r="VCF63" s="15"/>
      <c r="VCG63" s="15"/>
      <c r="VCH63" s="15"/>
      <c r="VCI63" s="15"/>
      <c r="VCJ63" s="15"/>
      <c r="VCK63" s="15"/>
      <c r="VCL63" s="15"/>
      <c r="VCM63" s="15"/>
      <c r="VCN63" s="15"/>
      <c r="VCO63" s="15"/>
      <c r="VCP63" s="15"/>
      <c r="VCQ63" s="15"/>
      <c r="VCR63" s="15"/>
      <c r="VCS63" s="15"/>
      <c r="VCT63" s="15"/>
      <c r="VCU63" s="15"/>
      <c r="VCV63" s="15"/>
      <c r="VCW63" s="15"/>
      <c r="VCX63" s="15"/>
      <c r="VCY63" s="15"/>
      <c r="VCZ63" s="15"/>
      <c r="VDA63" s="15"/>
      <c r="VDB63" s="15"/>
      <c r="VDC63" s="15"/>
      <c r="VDD63" s="15"/>
      <c r="VDE63" s="15"/>
      <c r="VDF63" s="15"/>
      <c r="VDG63" s="15"/>
      <c r="VDH63" s="15"/>
      <c r="VDI63" s="15"/>
      <c r="VDJ63" s="15"/>
      <c r="VDK63" s="15"/>
      <c r="VDL63" s="15"/>
      <c r="VDM63" s="15"/>
      <c r="VDN63" s="15"/>
      <c r="VDO63" s="15"/>
      <c r="VDP63" s="15"/>
      <c r="VDQ63" s="15"/>
      <c r="VDR63" s="15"/>
      <c r="VDS63" s="15"/>
      <c r="VDT63" s="15"/>
      <c r="VDU63" s="15"/>
      <c r="VDV63" s="15"/>
      <c r="VDW63" s="15"/>
      <c r="VDX63" s="15"/>
      <c r="VDY63" s="15"/>
      <c r="VDZ63" s="15"/>
      <c r="VEA63" s="15"/>
      <c r="VEB63" s="15"/>
      <c r="VEC63" s="15"/>
      <c r="VED63" s="15"/>
      <c r="VEE63" s="15"/>
      <c r="VEF63" s="15"/>
      <c r="VEG63" s="15"/>
      <c r="VEH63" s="15"/>
      <c r="VEI63" s="15"/>
      <c r="VEJ63" s="15"/>
      <c r="VEK63" s="15"/>
      <c r="VEL63" s="15"/>
      <c r="VEM63" s="15"/>
      <c r="VEN63" s="15"/>
      <c r="VEO63" s="15"/>
      <c r="VEP63" s="15"/>
      <c r="VEQ63" s="15"/>
      <c r="VER63" s="15"/>
      <c r="VES63" s="15"/>
      <c r="VET63" s="15"/>
      <c r="VEU63" s="15"/>
      <c r="VEV63" s="15"/>
      <c r="VEW63" s="15"/>
      <c r="VEX63" s="15"/>
      <c r="VEY63" s="15"/>
      <c r="VEZ63" s="15"/>
      <c r="VFA63" s="15"/>
      <c r="VFB63" s="15"/>
      <c r="VFC63" s="15"/>
      <c r="VFD63" s="15"/>
      <c r="VFE63" s="15"/>
      <c r="VFF63" s="15"/>
      <c r="VFG63" s="15"/>
      <c r="VFH63" s="15"/>
      <c r="VFI63" s="15"/>
      <c r="VFJ63" s="15"/>
      <c r="VFK63" s="15"/>
      <c r="VFL63" s="15"/>
      <c r="VFM63" s="15"/>
      <c r="VFN63" s="15"/>
      <c r="VFO63" s="15"/>
      <c r="VFP63" s="15"/>
      <c r="VFQ63" s="15"/>
      <c r="VFR63" s="15"/>
      <c r="VFS63" s="15"/>
      <c r="VFT63" s="15"/>
      <c r="VFU63" s="15"/>
      <c r="VFV63" s="15"/>
      <c r="VFW63" s="15"/>
      <c r="VFX63" s="15"/>
      <c r="VFY63" s="15"/>
      <c r="VFZ63" s="15"/>
      <c r="VGA63" s="15"/>
      <c r="VGB63" s="15"/>
      <c r="VGC63" s="15"/>
      <c r="VGD63" s="15"/>
      <c r="VGE63" s="15"/>
      <c r="VGF63" s="15"/>
      <c r="VGG63" s="15"/>
      <c r="VGH63" s="15"/>
      <c r="VGI63" s="15"/>
      <c r="VGJ63" s="15"/>
      <c r="VGK63" s="15"/>
      <c r="VGL63" s="15"/>
      <c r="VGM63" s="15"/>
      <c r="VGN63" s="15"/>
      <c r="VGO63" s="15"/>
      <c r="VGP63" s="15"/>
      <c r="VGQ63" s="15"/>
      <c r="VGR63" s="15"/>
      <c r="VGS63" s="15"/>
      <c r="VGT63" s="15"/>
      <c r="VGU63" s="15"/>
      <c r="VGV63" s="15"/>
      <c r="VGW63" s="15"/>
      <c r="VGX63" s="15"/>
      <c r="VGY63" s="15"/>
      <c r="VGZ63" s="15"/>
      <c r="VHA63" s="15"/>
      <c r="VHB63" s="15"/>
      <c r="VHC63" s="15"/>
      <c r="VHD63" s="15"/>
      <c r="VHE63" s="15"/>
      <c r="VHF63" s="15"/>
      <c r="VHG63" s="15"/>
      <c r="VHH63" s="15"/>
      <c r="VHI63" s="15"/>
      <c r="VHJ63" s="15"/>
      <c r="VHK63" s="15"/>
      <c r="VHL63" s="15"/>
      <c r="VHM63" s="15"/>
      <c r="VHN63" s="15"/>
      <c r="VHO63" s="15"/>
      <c r="VHP63" s="15"/>
      <c r="VHQ63" s="15"/>
      <c r="VHR63" s="15"/>
      <c r="VHS63" s="15"/>
      <c r="VHT63" s="15"/>
      <c r="VHU63" s="15"/>
      <c r="VHV63" s="15"/>
      <c r="VHW63" s="15"/>
      <c r="VHX63" s="15"/>
      <c r="VHY63" s="15"/>
      <c r="VHZ63" s="15"/>
      <c r="VIA63" s="15"/>
      <c r="VIB63" s="15"/>
      <c r="VIC63" s="15"/>
      <c r="VID63" s="15"/>
      <c r="VIE63" s="15"/>
      <c r="VIF63" s="15"/>
      <c r="VIG63" s="15"/>
      <c r="VIH63" s="15"/>
      <c r="VII63" s="15"/>
      <c r="VIJ63" s="15"/>
      <c r="VIK63" s="15"/>
      <c r="VIL63" s="15"/>
      <c r="VIM63" s="15"/>
      <c r="VIN63" s="15"/>
      <c r="VIO63" s="15"/>
      <c r="VIP63" s="15"/>
      <c r="VIQ63" s="15"/>
      <c r="VIR63" s="15"/>
      <c r="VIS63" s="15"/>
      <c r="VIT63" s="15"/>
      <c r="VIU63" s="15"/>
      <c r="VIV63" s="15"/>
      <c r="VIW63" s="15"/>
      <c r="VIX63" s="15"/>
      <c r="VIY63" s="15"/>
      <c r="VIZ63" s="15"/>
      <c r="VJA63" s="15"/>
      <c r="VJB63" s="15"/>
      <c r="VJC63" s="15"/>
      <c r="VJD63" s="15"/>
      <c r="VJE63" s="15"/>
      <c r="VJF63" s="15"/>
      <c r="VJG63" s="15"/>
      <c r="VJH63" s="15"/>
      <c r="VJI63" s="15"/>
      <c r="VJJ63" s="15"/>
      <c r="VJK63" s="15"/>
      <c r="VJL63" s="15"/>
      <c r="VJM63" s="15"/>
      <c r="VJN63" s="15"/>
      <c r="VJO63" s="15"/>
      <c r="VJP63" s="15"/>
      <c r="VJQ63" s="15"/>
      <c r="VJR63" s="15"/>
      <c r="VJS63" s="15"/>
      <c r="VJT63" s="15"/>
      <c r="VJU63" s="15"/>
      <c r="VJV63" s="15"/>
      <c r="VJW63" s="15"/>
      <c r="VJX63" s="15"/>
      <c r="VJY63" s="15"/>
      <c r="VJZ63" s="15"/>
      <c r="VKA63" s="15"/>
      <c r="VKB63" s="15"/>
      <c r="VKC63" s="15"/>
      <c r="VKD63" s="15"/>
      <c r="VKE63" s="15"/>
      <c r="VKF63" s="15"/>
      <c r="VKG63" s="15"/>
      <c r="VKH63" s="15"/>
      <c r="VKI63" s="15"/>
      <c r="VKJ63" s="15"/>
      <c r="VKK63" s="15"/>
      <c r="VKL63" s="15"/>
      <c r="VKM63" s="15"/>
      <c r="VKN63" s="15"/>
      <c r="VKO63" s="15"/>
      <c r="VKP63" s="15"/>
      <c r="VKQ63" s="15"/>
      <c r="VKR63" s="15"/>
      <c r="VKS63" s="15"/>
      <c r="VKT63" s="15"/>
      <c r="VKU63" s="15"/>
      <c r="VKV63" s="15"/>
      <c r="VKW63" s="15"/>
      <c r="VKX63" s="15"/>
      <c r="VKY63" s="15"/>
      <c r="VKZ63" s="15"/>
      <c r="VLA63" s="15"/>
      <c r="VLB63" s="15"/>
      <c r="VLC63" s="15"/>
      <c r="VLD63" s="15"/>
      <c r="VLE63" s="15"/>
      <c r="VLF63" s="15"/>
      <c r="VLG63" s="15"/>
      <c r="VLH63" s="15"/>
      <c r="VLI63" s="15"/>
      <c r="VLJ63" s="15"/>
      <c r="VLK63" s="15"/>
      <c r="VLL63" s="15"/>
      <c r="VLM63" s="15"/>
      <c r="VLN63" s="15"/>
      <c r="VLO63" s="15"/>
      <c r="VLP63" s="15"/>
      <c r="VLQ63" s="15"/>
      <c r="VLR63" s="15"/>
      <c r="VLS63" s="15"/>
      <c r="VLT63" s="15"/>
      <c r="VLU63" s="15"/>
      <c r="VLV63" s="15"/>
      <c r="VLW63" s="15"/>
      <c r="VLX63" s="15"/>
      <c r="VLY63" s="15"/>
      <c r="VLZ63" s="15"/>
      <c r="VMA63" s="15"/>
      <c r="VMB63" s="15"/>
      <c r="VMC63" s="15"/>
      <c r="VMD63" s="15"/>
      <c r="VME63" s="15"/>
      <c r="VMF63" s="15"/>
      <c r="VMG63" s="15"/>
      <c r="VMH63" s="15"/>
      <c r="VMI63" s="15"/>
      <c r="VMJ63" s="15"/>
      <c r="VMK63" s="15"/>
      <c r="VML63" s="15"/>
      <c r="VMM63" s="15"/>
      <c r="VMN63" s="15"/>
      <c r="VMO63" s="15"/>
      <c r="VMP63" s="15"/>
      <c r="VMQ63" s="15"/>
      <c r="VMR63" s="15"/>
      <c r="VMS63" s="15"/>
      <c r="VMT63" s="15"/>
      <c r="VMU63" s="15"/>
      <c r="VMV63" s="15"/>
      <c r="VMW63" s="15"/>
      <c r="VMX63" s="15"/>
      <c r="VMY63" s="15"/>
      <c r="VMZ63" s="15"/>
      <c r="VNA63" s="15"/>
      <c r="VNB63" s="15"/>
      <c r="VNC63" s="15"/>
      <c r="VND63" s="15"/>
      <c r="VNE63" s="15"/>
      <c r="VNF63" s="15"/>
      <c r="VNG63" s="15"/>
      <c r="VNH63" s="15"/>
      <c r="VNI63" s="15"/>
      <c r="VNJ63" s="15"/>
      <c r="VNK63" s="15"/>
      <c r="VNL63" s="15"/>
      <c r="VNM63" s="15"/>
      <c r="VNN63" s="15"/>
      <c r="VNO63" s="15"/>
      <c r="VNP63" s="15"/>
      <c r="VNQ63" s="15"/>
      <c r="VNR63" s="15"/>
      <c r="VNS63" s="15"/>
      <c r="VNT63" s="15"/>
      <c r="VNU63" s="15"/>
      <c r="VNV63" s="15"/>
      <c r="VNW63" s="15"/>
      <c r="VNX63" s="15"/>
      <c r="VNY63" s="15"/>
      <c r="VNZ63" s="15"/>
      <c r="VOA63" s="15"/>
      <c r="VOB63" s="15"/>
      <c r="VOC63" s="15"/>
      <c r="VOD63" s="15"/>
      <c r="VOE63" s="15"/>
      <c r="VOF63" s="15"/>
      <c r="VOG63" s="15"/>
      <c r="VOH63" s="15"/>
      <c r="VOI63" s="15"/>
      <c r="VOJ63" s="15"/>
      <c r="VOK63" s="15"/>
      <c r="VOL63" s="15"/>
      <c r="VOM63" s="15"/>
      <c r="VON63" s="15"/>
      <c r="VOO63" s="15"/>
      <c r="VOP63" s="15"/>
      <c r="VOQ63" s="15"/>
      <c r="VOR63" s="15"/>
      <c r="VOS63" s="15"/>
      <c r="VOT63" s="15"/>
      <c r="VOU63" s="15"/>
      <c r="VOV63" s="15"/>
      <c r="VOW63" s="15"/>
      <c r="VOX63" s="15"/>
      <c r="VOY63" s="15"/>
      <c r="VOZ63" s="15"/>
      <c r="VPA63" s="15"/>
      <c r="VPB63" s="15"/>
      <c r="VPC63" s="15"/>
      <c r="VPD63" s="15"/>
      <c r="VPE63" s="15"/>
      <c r="VPF63" s="15"/>
      <c r="VPG63" s="15"/>
      <c r="VPH63" s="15"/>
      <c r="VPI63" s="15"/>
      <c r="VPJ63" s="15"/>
      <c r="VPK63" s="15"/>
      <c r="VPL63" s="15"/>
      <c r="VPM63" s="15"/>
      <c r="VPN63" s="15"/>
      <c r="VPO63" s="15"/>
      <c r="VPP63" s="15"/>
      <c r="VPQ63" s="15"/>
      <c r="VPR63" s="15"/>
      <c r="VPS63" s="15"/>
      <c r="VPT63" s="15"/>
      <c r="VPU63" s="15"/>
      <c r="VPV63" s="15"/>
      <c r="VPW63" s="15"/>
      <c r="VPX63" s="15"/>
      <c r="VPY63" s="15"/>
      <c r="VPZ63" s="15"/>
      <c r="VQA63" s="15"/>
      <c r="VQB63" s="15"/>
      <c r="VQC63" s="15"/>
      <c r="VQD63" s="15"/>
      <c r="VQE63" s="15"/>
      <c r="VQF63" s="15"/>
      <c r="VQG63" s="15"/>
      <c r="VQH63" s="15"/>
      <c r="VQI63" s="15"/>
      <c r="VQJ63" s="15"/>
      <c r="VQK63" s="15"/>
      <c r="VQL63" s="15"/>
      <c r="VQM63" s="15"/>
      <c r="VQN63" s="15"/>
      <c r="VQO63" s="15"/>
      <c r="VQP63" s="15"/>
      <c r="VQQ63" s="15"/>
      <c r="VQR63" s="15"/>
      <c r="VQS63" s="15"/>
      <c r="VQT63" s="15"/>
      <c r="VQU63" s="15"/>
      <c r="VQV63" s="15"/>
      <c r="VQW63" s="15"/>
      <c r="VQX63" s="15"/>
      <c r="VQY63" s="15"/>
      <c r="VQZ63" s="15"/>
      <c r="VRA63" s="15"/>
      <c r="VRB63" s="15"/>
      <c r="VRC63" s="15"/>
      <c r="VRD63" s="15"/>
      <c r="VRE63" s="15"/>
      <c r="VRF63" s="15"/>
      <c r="VRG63" s="15"/>
      <c r="VRH63" s="15"/>
      <c r="VRI63" s="15"/>
      <c r="VRJ63" s="15"/>
      <c r="VRK63" s="15"/>
      <c r="VRL63" s="15"/>
      <c r="VRM63" s="15"/>
      <c r="VRN63" s="15"/>
      <c r="VRO63" s="15"/>
      <c r="VRP63" s="15"/>
      <c r="VRQ63" s="15"/>
      <c r="VRR63" s="15"/>
      <c r="VRS63" s="15"/>
      <c r="VRT63" s="15"/>
      <c r="VRU63" s="15"/>
      <c r="VRV63" s="15"/>
      <c r="VRW63" s="15"/>
      <c r="VRX63" s="15"/>
      <c r="VRY63" s="15"/>
      <c r="VRZ63" s="15"/>
      <c r="VSA63" s="15"/>
      <c r="VSB63" s="15"/>
      <c r="VSC63" s="15"/>
      <c r="VSD63" s="15"/>
      <c r="VSE63" s="15"/>
      <c r="VSF63" s="15"/>
      <c r="VSG63" s="15"/>
      <c r="VSH63" s="15"/>
      <c r="VSI63" s="15"/>
      <c r="VSJ63" s="15"/>
      <c r="VSK63" s="15"/>
      <c r="VSL63" s="15"/>
      <c r="VSM63" s="15"/>
      <c r="VSN63" s="15"/>
      <c r="VSO63" s="15"/>
      <c r="VSP63" s="15"/>
      <c r="VSQ63" s="15"/>
      <c r="VSR63" s="15"/>
      <c r="VSS63" s="15"/>
      <c r="VST63" s="15"/>
      <c r="VSU63" s="15"/>
      <c r="VSV63" s="15"/>
      <c r="VSW63" s="15"/>
      <c r="VSX63" s="15"/>
      <c r="VSY63" s="15"/>
      <c r="VSZ63" s="15"/>
      <c r="VTA63" s="15"/>
      <c r="VTB63" s="15"/>
      <c r="VTC63" s="15"/>
      <c r="VTD63" s="15"/>
      <c r="VTE63" s="15"/>
      <c r="VTF63" s="15"/>
      <c r="VTG63" s="15"/>
      <c r="VTH63" s="15"/>
      <c r="VTI63" s="15"/>
      <c r="VTJ63" s="15"/>
      <c r="VTK63" s="15"/>
      <c r="VTL63" s="15"/>
      <c r="VTM63" s="15"/>
      <c r="VTN63" s="15"/>
      <c r="VTO63" s="15"/>
      <c r="VTP63" s="15"/>
      <c r="VTQ63" s="15"/>
      <c r="VTR63" s="15"/>
      <c r="VTS63" s="15"/>
      <c r="VTT63" s="15"/>
      <c r="VTU63" s="15"/>
      <c r="VTV63" s="15"/>
      <c r="VTW63" s="15"/>
      <c r="VTX63" s="15"/>
      <c r="VTY63" s="15"/>
      <c r="VTZ63" s="15"/>
      <c r="VUA63" s="15"/>
      <c r="VUB63" s="15"/>
      <c r="VUC63" s="15"/>
      <c r="VUD63" s="15"/>
      <c r="VUE63" s="15"/>
      <c r="VUF63" s="15"/>
      <c r="VUG63" s="15"/>
      <c r="VUH63" s="15"/>
      <c r="VUI63" s="15"/>
      <c r="VUJ63" s="15"/>
      <c r="VUK63" s="15"/>
      <c r="VUL63" s="15"/>
      <c r="VUM63" s="15"/>
      <c r="VUN63" s="15"/>
      <c r="VUO63" s="15"/>
      <c r="VUP63" s="15"/>
      <c r="VUQ63" s="15"/>
      <c r="VUR63" s="15"/>
      <c r="VUS63" s="15"/>
      <c r="VUT63" s="15"/>
      <c r="VUU63" s="15"/>
      <c r="VUV63" s="15"/>
      <c r="VUW63" s="15"/>
      <c r="VUX63" s="15"/>
      <c r="VUY63" s="15"/>
      <c r="VUZ63" s="15"/>
      <c r="VVA63" s="15"/>
      <c r="VVB63" s="15"/>
      <c r="VVC63" s="15"/>
      <c r="VVD63" s="15"/>
      <c r="VVE63" s="15"/>
      <c r="VVF63" s="15"/>
      <c r="VVG63" s="15"/>
      <c r="VVH63" s="15"/>
      <c r="VVI63" s="15"/>
      <c r="VVJ63" s="15"/>
      <c r="VVK63" s="15"/>
      <c r="VVL63" s="15"/>
      <c r="VVM63" s="15"/>
      <c r="VVN63" s="15"/>
      <c r="VVO63" s="15"/>
      <c r="VVP63" s="15"/>
      <c r="VVQ63" s="15"/>
      <c r="VVR63" s="15"/>
      <c r="VVS63" s="15"/>
      <c r="VVT63" s="15"/>
      <c r="VVU63" s="15"/>
      <c r="VVV63" s="15"/>
      <c r="VVW63" s="15"/>
      <c r="VVX63" s="15"/>
      <c r="VVY63" s="15"/>
      <c r="VVZ63" s="15"/>
      <c r="VWA63" s="15"/>
      <c r="VWB63" s="15"/>
      <c r="VWC63" s="15"/>
      <c r="VWD63" s="15"/>
      <c r="VWE63" s="15"/>
      <c r="VWF63" s="15"/>
      <c r="VWG63" s="15"/>
      <c r="VWH63" s="15"/>
      <c r="VWI63" s="15"/>
      <c r="VWJ63" s="15"/>
      <c r="VWK63" s="15"/>
      <c r="VWL63" s="15"/>
      <c r="VWM63" s="15"/>
      <c r="VWN63" s="15"/>
      <c r="VWO63" s="15"/>
      <c r="VWP63" s="15"/>
      <c r="VWQ63" s="15"/>
      <c r="VWR63" s="15"/>
      <c r="VWS63" s="15"/>
      <c r="VWT63" s="15"/>
      <c r="VWU63" s="15"/>
      <c r="VWV63" s="15"/>
      <c r="VWW63" s="15"/>
      <c r="VWX63" s="15"/>
      <c r="VWY63" s="15"/>
      <c r="VWZ63" s="15"/>
      <c r="VXA63" s="15"/>
      <c r="VXB63" s="15"/>
      <c r="VXC63" s="15"/>
      <c r="VXD63" s="15"/>
      <c r="VXE63" s="15"/>
      <c r="VXF63" s="15"/>
      <c r="VXG63" s="15"/>
      <c r="VXH63" s="15"/>
      <c r="VXI63" s="15"/>
      <c r="VXJ63" s="15"/>
      <c r="VXK63" s="15"/>
      <c r="VXL63" s="15"/>
      <c r="VXM63" s="15"/>
      <c r="VXN63" s="15"/>
      <c r="VXO63" s="15"/>
      <c r="VXP63" s="15"/>
      <c r="VXQ63" s="15"/>
      <c r="VXR63" s="15"/>
      <c r="VXS63" s="15"/>
      <c r="VXT63" s="15"/>
      <c r="VXU63" s="15"/>
      <c r="VXV63" s="15"/>
      <c r="VXW63" s="15"/>
      <c r="VXX63" s="15"/>
      <c r="VXY63" s="15"/>
      <c r="VXZ63" s="15"/>
      <c r="VYA63" s="15"/>
      <c r="VYB63" s="15"/>
      <c r="VYC63" s="15"/>
      <c r="VYD63" s="15"/>
      <c r="VYE63" s="15"/>
      <c r="VYF63" s="15"/>
      <c r="VYG63" s="15"/>
      <c r="VYH63" s="15"/>
      <c r="VYI63" s="15"/>
      <c r="VYJ63" s="15"/>
      <c r="VYK63" s="15"/>
      <c r="VYL63" s="15"/>
      <c r="VYM63" s="15"/>
      <c r="VYN63" s="15"/>
      <c r="VYO63" s="15"/>
      <c r="VYP63" s="15"/>
      <c r="VYQ63" s="15"/>
      <c r="VYR63" s="15"/>
      <c r="VYS63" s="15"/>
      <c r="VYT63" s="15"/>
      <c r="VYU63" s="15"/>
      <c r="VYV63" s="15"/>
      <c r="VYW63" s="15"/>
      <c r="VYX63" s="15"/>
      <c r="VYY63" s="15"/>
      <c r="VYZ63" s="15"/>
      <c r="VZA63" s="15"/>
      <c r="VZB63" s="15"/>
      <c r="VZC63" s="15"/>
      <c r="VZD63" s="15"/>
      <c r="VZE63" s="15"/>
      <c r="VZF63" s="15"/>
      <c r="VZG63" s="15"/>
      <c r="VZH63" s="15"/>
      <c r="VZI63" s="15"/>
      <c r="VZJ63" s="15"/>
      <c r="VZK63" s="15"/>
      <c r="VZL63" s="15"/>
      <c r="VZM63" s="15"/>
      <c r="VZN63" s="15"/>
      <c r="VZO63" s="15"/>
      <c r="VZP63" s="15"/>
      <c r="VZQ63" s="15"/>
      <c r="VZR63" s="15"/>
      <c r="VZS63" s="15"/>
      <c r="VZT63" s="15"/>
      <c r="VZU63" s="15"/>
      <c r="VZV63" s="15"/>
      <c r="VZW63" s="15"/>
      <c r="VZX63" s="15"/>
      <c r="VZY63" s="15"/>
      <c r="VZZ63" s="15"/>
      <c r="WAA63" s="15"/>
      <c r="WAB63" s="15"/>
      <c r="WAC63" s="15"/>
      <c r="WAD63" s="15"/>
      <c r="WAE63" s="15"/>
      <c r="WAF63" s="15"/>
      <c r="WAG63" s="15"/>
      <c r="WAH63" s="15"/>
      <c r="WAI63" s="15"/>
      <c r="WAJ63" s="15"/>
      <c r="WAK63" s="15"/>
      <c r="WAL63" s="15"/>
      <c r="WAM63" s="15"/>
      <c r="WAN63" s="15"/>
      <c r="WAO63" s="15"/>
      <c r="WAP63" s="15"/>
      <c r="WAQ63" s="15"/>
      <c r="WAR63" s="15"/>
      <c r="WAS63" s="15"/>
      <c r="WAT63" s="15"/>
      <c r="WAU63" s="15"/>
      <c r="WAV63" s="15"/>
      <c r="WAW63" s="15"/>
      <c r="WAX63" s="15"/>
      <c r="WAY63" s="15"/>
      <c r="WAZ63" s="15"/>
      <c r="WBA63" s="15"/>
      <c r="WBB63" s="15"/>
      <c r="WBC63" s="15"/>
      <c r="WBD63" s="15"/>
      <c r="WBE63" s="15"/>
      <c r="WBF63" s="15"/>
      <c r="WBG63" s="15"/>
      <c r="WBH63" s="15"/>
      <c r="WBI63" s="15"/>
      <c r="WBJ63" s="15"/>
      <c r="WBK63" s="15"/>
      <c r="WBL63" s="15"/>
      <c r="WBM63" s="15"/>
      <c r="WBN63" s="15"/>
      <c r="WBO63" s="15"/>
      <c r="WBP63" s="15"/>
      <c r="WBQ63" s="15"/>
      <c r="WBR63" s="15"/>
      <c r="WBS63" s="15"/>
      <c r="WBT63" s="15"/>
      <c r="WBU63" s="15"/>
      <c r="WBV63" s="15"/>
      <c r="WBW63" s="15"/>
      <c r="WBX63" s="15"/>
      <c r="WBY63" s="15"/>
      <c r="WBZ63" s="15"/>
      <c r="WCA63" s="15"/>
      <c r="WCB63" s="15"/>
      <c r="WCC63" s="15"/>
      <c r="WCD63" s="15"/>
      <c r="WCE63" s="15"/>
      <c r="WCF63" s="15"/>
      <c r="WCG63" s="15"/>
      <c r="WCH63" s="15"/>
      <c r="WCI63" s="15"/>
      <c r="WCJ63" s="15"/>
      <c r="WCK63" s="15"/>
      <c r="WCL63" s="15"/>
      <c r="WCM63" s="15"/>
      <c r="WCN63" s="15"/>
      <c r="WCO63" s="15"/>
      <c r="WCP63" s="15"/>
      <c r="WCQ63" s="15"/>
      <c r="WCR63" s="15"/>
      <c r="WCS63" s="15"/>
      <c r="WCT63" s="15"/>
      <c r="WCU63" s="15"/>
      <c r="WCV63" s="15"/>
      <c r="WCW63" s="15"/>
      <c r="WCX63" s="15"/>
      <c r="WCY63" s="15"/>
      <c r="WCZ63" s="15"/>
      <c r="WDA63" s="15"/>
      <c r="WDB63" s="15"/>
      <c r="WDC63" s="15"/>
      <c r="WDD63" s="15"/>
      <c r="WDE63" s="15"/>
      <c r="WDF63" s="15"/>
      <c r="WDG63" s="15"/>
      <c r="WDH63" s="15"/>
      <c r="WDI63" s="15"/>
      <c r="WDJ63" s="15"/>
      <c r="WDK63" s="15"/>
      <c r="WDL63" s="15"/>
      <c r="WDM63" s="15"/>
      <c r="WDN63" s="15"/>
      <c r="WDO63" s="15"/>
      <c r="WDP63" s="15"/>
      <c r="WDQ63" s="15"/>
      <c r="WDR63" s="15"/>
      <c r="WDS63" s="15"/>
      <c r="WDT63" s="15"/>
      <c r="WDU63" s="15"/>
      <c r="WDV63" s="15"/>
      <c r="WDW63" s="15"/>
      <c r="WDX63" s="15"/>
      <c r="WDY63" s="15"/>
      <c r="WDZ63" s="15"/>
      <c r="WEA63" s="15"/>
      <c r="WEB63" s="15"/>
      <c r="WEC63" s="15"/>
      <c r="WED63" s="15"/>
      <c r="WEE63" s="15"/>
      <c r="WEF63" s="15"/>
      <c r="WEG63" s="15"/>
      <c r="WEH63" s="15"/>
      <c r="WEI63" s="15"/>
      <c r="WEJ63" s="15"/>
      <c r="WEK63" s="15"/>
      <c r="WEL63" s="15"/>
      <c r="WEM63" s="15"/>
      <c r="WEN63" s="15"/>
      <c r="WEO63" s="15"/>
      <c r="WEP63" s="15"/>
      <c r="WEQ63" s="15"/>
      <c r="WER63" s="15"/>
      <c r="WES63" s="15"/>
      <c r="WET63" s="15"/>
      <c r="WEU63" s="15"/>
      <c r="WEV63" s="15"/>
      <c r="WEW63" s="15"/>
      <c r="WEX63" s="15"/>
      <c r="WEY63" s="15"/>
      <c r="WEZ63" s="15"/>
      <c r="WFA63" s="15"/>
      <c r="WFB63" s="15"/>
      <c r="WFC63" s="15"/>
      <c r="WFD63" s="15"/>
      <c r="WFE63" s="15"/>
      <c r="WFF63" s="15"/>
      <c r="WFG63" s="15"/>
      <c r="WFH63" s="15"/>
      <c r="WFI63" s="15"/>
      <c r="WFJ63" s="15"/>
      <c r="WFK63" s="15"/>
      <c r="WFL63" s="15"/>
      <c r="WFM63" s="15"/>
      <c r="WFN63" s="15"/>
      <c r="WFO63" s="15"/>
      <c r="WFP63" s="15"/>
      <c r="WFQ63" s="15"/>
      <c r="WFR63" s="15"/>
      <c r="WFS63" s="15"/>
      <c r="WFT63" s="15"/>
      <c r="WFU63" s="15"/>
      <c r="WFV63" s="15"/>
      <c r="WFW63" s="15"/>
      <c r="WFX63" s="15"/>
      <c r="WFY63" s="15"/>
      <c r="WFZ63" s="15"/>
      <c r="WGA63" s="15"/>
      <c r="WGB63" s="15"/>
      <c r="WGC63" s="15"/>
      <c r="WGD63" s="15"/>
      <c r="WGE63" s="15"/>
      <c r="WGF63" s="15"/>
      <c r="WGG63" s="15"/>
      <c r="WGH63" s="15"/>
      <c r="WGI63" s="15"/>
      <c r="WGJ63" s="15"/>
      <c r="WGK63" s="15"/>
      <c r="WGL63" s="15"/>
      <c r="WGM63" s="15"/>
      <c r="WGN63" s="15"/>
      <c r="WGO63" s="15"/>
      <c r="WGP63" s="15"/>
      <c r="WGQ63" s="15"/>
      <c r="WGR63" s="15"/>
      <c r="WGS63" s="15"/>
      <c r="WGT63" s="15"/>
      <c r="WGU63" s="15"/>
      <c r="WGV63" s="15"/>
      <c r="WGW63" s="15"/>
      <c r="WGX63" s="15"/>
      <c r="WGY63" s="15"/>
      <c r="WGZ63" s="15"/>
      <c r="WHA63" s="15"/>
      <c r="WHB63" s="15"/>
      <c r="WHC63" s="15"/>
      <c r="WHD63" s="15"/>
      <c r="WHE63" s="15"/>
      <c r="WHF63" s="15"/>
      <c r="WHG63" s="15"/>
      <c r="WHH63" s="15"/>
      <c r="WHI63" s="15"/>
      <c r="WHJ63" s="15"/>
      <c r="WHK63" s="15"/>
      <c r="WHL63" s="15"/>
      <c r="WHM63" s="15"/>
      <c r="WHN63" s="15"/>
      <c r="WHO63" s="15"/>
      <c r="WHP63" s="15"/>
      <c r="WHQ63" s="15"/>
      <c r="WHR63" s="15"/>
      <c r="WHS63" s="15"/>
      <c r="WHT63" s="15"/>
      <c r="WHU63" s="15"/>
      <c r="WHV63" s="15"/>
      <c r="WHW63" s="15"/>
      <c r="WHX63" s="15"/>
      <c r="WHY63" s="15"/>
      <c r="WHZ63" s="15"/>
      <c r="WIA63" s="15"/>
      <c r="WIB63" s="15"/>
      <c r="WIC63" s="15"/>
      <c r="WID63" s="15"/>
      <c r="WIE63" s="15"/>
      <c r="WIF63" s="15"/>
      <c r="WIG63" s="15"/>
      <c r="WIH63" s="15"/>
      <c r="WII63" s="15"/>
      <c r="WIJ63" s="15"/>
      <c r="WIK63" s="15"/>
      <c r="WIL63" s="15"/>
      <c r="WIM63" s="15"/>
      <c r="WIN63" s="15"/>
      <c r="WIO63" s="15"/>
      <c r="WIP63" s="15"/>
      <c r="WIQ63" s="15"/>
      <c r="WIR63" s="15"/>
      <c r="WIS63" s="15"/>
      <c r="WIT63" s="15"/>
      <c r="WIU63" s="15"/>
      <c r="WIV63" s="15"/>
      <c r="WIW63" s="15"/>
      <c r="WIX63" s="15"/>
      <c r="WIY63" s="15"/>
      <c r="WIZ63" s="15"/>
      <c r="WJA63" s="15"/>
      <c r="WJB63" s="15"/>
      <c r="WJC63" s="15"/>
      <c r="WJD63" s="15"/>
      <c r="WJE63" s="15"/>
      <c r="WJF63" s="15"/>
      <c r="WJG63" s="15"/>
      <c r="WJH63" s="15"/>
      <c r="WJI63" s="15"/>
      <c r="WJJ63" s="15"/>
      <c r="WJK63" s="15"/>
      <c r="WJL63" s="15"/>
      <c r="WJM63" s="15"/>
      <c r="WJN63" s="15"/>
      <c r="WJO63" s="15"/>
      <c r="WJP63" s="15"/>
      <c r="WJQ63" s="15"/>
      <c r="WJR63" s="15"/>
      <c r="WJS63" s="15"/>
      <c r="WJT63" s="15"/>
      <c r="WJU63" s="15"/>
      <c r="WJV63" s="15"/>
      <c r="WJW63" s="15"/>
      <c r="WJX63" s="15"/>
      <c r="WJY63" s="15"/>
      <c r="WJZ63" s="15"/>
      <c r="WKA63" s="15"/>
      <c r="WKB63" s="15"/>
      <c r="WKC63" s="15"/>
      <c r="WKD63" s="15"/>
      <c r="WKE63" s="15"/>
      <c r="WKF63" s="15"/>
      <c r="WKG63" s="15"/>
      <c r="WKH63" s="15"/>
      <c r="WKI63" s="15"/>
      <c r="WKJ63" s="15"/>
      <c r="WKK63" s="15"/>
      <c r="WKL63" s="15"/>
      <c r="WKM63" s="15"/>
      <c r="WKN63" s="15"/>
      <c r="WKO63" s="15"/>
      <c r="WKP63" s="15"/>
      <c r="WKQ63" s="15"/>
      <c r="WKR63" s="15"/>
      <c r="WKS63" s="15"/>
      <c r="WKT63" s="15"/>
      <c r="WKU63" s="15"/>
      <c r="WKV63" s="15"/>
      <c r="WKW63" s="15"/>
      <c r="WKX63" s="15"/>
      <c r="WKY63" s="15"/>
      <c r="WKZ63" s="15"/>
      <c r="WLA63" s="15"/>
      <c r="WLB63" s="15"/>
      <c r="WLC63" s="15"/>
      <c r="WLD63" s="15"/>
      <c r="WLE63" s="15"/>
      <c r="WLF63" s="15"/>
      <c r="WLG63" s="15"/>
      <c r="WLH63" s="15"/>
      <c r="WLI63" s="15"/>
      <c r="WLJ63" s="15"/>
      <c r="WLK63" s="15"/>
      <c r="WLL63" s="15"/>
      <c r="WLM63" s="15"/>
      <c r="WLN63" s="15"/>
      <c r="WLO63" s="15"/>
      <c r="WLP63" s="15"/>
      <c r="WLQ63" s="15"/>
      <c r="WLR63" s="15"/>
      <c r="WLS63" s="15"/>
      <c r="WLT63" s="15"/>
      <c r="WLU63" s="15"/>
      <c r="WLV63" s="15"/>
      <c r="WLW63" s="15"/>
      <c r="WLX63" s="15"/>
      <c r="WLY63" s="15"/>
      <c r="WLZ63" s="15"/>
      <c r="WMA63" s="15"/>
      <c r="WMB63" s="15"/>
      <c r="WMC63" s="15"/>
      <c r="WMD63" s="15"/>
      <c r="WME63" s="15"/>
      <c r="WMF63" s="15"/>
      <c r="WMG63" s="15"/>
      <c r="WMH63" s="15"/>
      <c r="WMI63" s="15"/>
      <c r="WMJ63" s="15"/>
      <c r="WMK63" s="15"/>
      <c r="WML63" s="15"/>
      <c r="WMM63" s="15"/>
      <c r="WMN63" s="15"/>
      <c r="WMO63" s="15"/>
      <c r="WMP63" s="15"/>
      <c r="WMQ63" s="15"/>
      <c r="WMR63" s="15"/>
      <c r="WMS63" s="15"/>
      <c r="WMT63" s="15"/>
      <c r="WMU63" s="15"/>
      <c r="WMV63" s="15"/>
      <c r="WMW63" s="15"/>
      <c r="WMX63" s="15"/>
      <c r="WMY63" s="15"/>
      <c r="WMZ63" s="15"/>
      <c r="WNA63" s="15"/>
      <c r="WNB63" s="15"/>
      <c r="WNC63" s="15"/>
      <c r="WND63" s="15"/>
      <c r="WNE63" s="15"/>
      <c r="WNF63" s="15"/>
      <c r="WNG63" s="15"/>
      <c r="WNH63" s="15"/>
      <c r="WNI63" s="15"/>
      <c r="WNJ63" s="15"/>
      <c r="WNK63" s="15"/>
      <c r="WNL63" s="15"/>
      <c r="WNM63" s="15"/>
      <c r="WNN63" s="15"/>
      <c r="WNO63" s="15"/>
      <c r="WNP63" s="15"/>
      <c r="WNQ63" s="15"/>
      <c r="WNR63" s="15"/>
      <c r="WNS63" s="15"/>
      <c r="WNT63" s="15"/>
      <c r="WNU63" s="15"/>
      <c r="WNV63" s="15"/>
      <c r="WNW63" s="15"/>
      <c r="WNX63" s="15"/>
      <c r="WNY63" s="15"/>
      <c r="WNZ63" s="15"/>
      <c r="WOA63" s="15"/>
      <c r="WOB63" s="15"/>
      <c r="WOC63" s="15"/>
      <c r="WOD63" s="15"/>
      <c r="WOE63" s="15"/>
      <c r="WOF63" s="15"/>
      <c r="WOG63" s="15"/>
      <c r="WOH63" s="15"/>
      <c r="WOI63" s="15"/>
      <c r="WOJ63" s="15"/>
      <c r="WOK63" s="15"/>
      <c r="WOL63" s="15"/>
      <c r="WOM63" s="15"/>
      <c r="WON63" s="15"/>
      <c r="WOO63" s="15"/>
      <c r="WOP63" s="15"/>
      <c r="WOQ63" s="15"/>
      <c r="WOR63" s="15"/>
      <c r="WOS63" s="15"/>
      <c r="WOT63" s="15"/>
      <c r="WOU63" s="15"/>
      <c r="WOV63" s="15"/>
      <c r="WOW63" s="15"/>
      <c r="WOX63" s="15"/>
      <c r="WOY63" s="15"/>
      <c r="WOZ63" s="15"/>
      <c r="WPA63" s="15"/>
      <c r="WPB63" s="15"/>
      <c r="WPC63" s="15"/>
      <c r="WPD63" s="15"/>
      <c r="WPE63" s="15"/>
      <c r="WPF63" s="15"/>
      <c r="WPG63" s="15"/>
      <c r="WPH63" s="15"/>
      <c r="WPI63" s="15"/>
      <c r="WPJ63" s="15"/>
      <c r="WPK63" s="15"/>
      <c r="WPL63" s="15"/>
      <c r="WPM63" s="15"/>
      <c r="WPN63" s="15"/>
      <c r="WPO63" s="15"/>
      <c r="WPP63" s="15"/>
      <c r="WPQ63" s="15"/>
      <c r="WPR63" s="15"/>
      <c r="WPS63" s="15"/>
      <c r="WPT63" s="15"/>
      <c r="WPU63" s="15"/>
      <c r="WPV63" s="15"/>
      <c r="WPW63" s="15"/>
      <c r="WPX63" s="15"/>
      <c r="WPY63" s="15"/>
      <c r="WPZ63" s="15"/>
      <c r="WQA63" s="15"/>
      <c r="WQB63" s="15"/>
      <c r="WQC63" s="15"/>
      <c r="WQD63" s="15"/>
      <c r="WQE63" s="15"/>
      <c r="WQF63" s="15"/>
      <c r="WQG63" s="15"/>
      <c r="WQH63" s="15"/>
      <c r="WQI63" s="15"/>
      <c r="WQJ63" s="15"/>
      <c r="WQK63" s="15"/>
      <c r="WQL63" s="15"/>
      <c r="WQM63" s="15"/>
      <c r="WQN63" s="15"/>
      <c r="WQO63" s="15"/>
      <c r="WQP63" s="15"/>
      <c r="WQQ63" s="15"/>
      <c r="WQR63" s="15"/>
      <c r="WQS63" s="15"/>
      <c r="WQT63" s="15"/>
      <c r="WQU63" s="15"/>
      <c r="WQV63" s="15"/>
      <c r="WQW63" s="15"/>
      <c r="WQX63" s="15"/>
      <c r="WQY63" s="15"/>
      <c r="WQZ63" s="15"/>
      <c r="WRA63" s="15"/>
      <c r="WRB63" s="15"/>
      <c r="WRC63" s="15"/>
      <c r="WRD63" s="15"/>
      <c r="WRE63" s="15"/>
      <c r="WRF63" s="15"/>
      <c r="WRG63" s="15"/>
      <c r="WRH63" s="15"/>
      <c r="WRI63" s="15"/>
      <c r="WRJ63" s="15"/>
      <c r="WRK63" s="15"/>
      <c r="WRL63" s="15"/>
      <c r="WRM63" s="15"/>
      <c r="WRN63" s="15"/>
      <c r="WRO63" s="15"/>
      <c r="WRP63" s="15"/>
      <c r="WRQ63" s="15"/>
      <c r="WRR63" s="15"/>
      <c r="WRS63" s="15"/>
      <c r="WRT63" s="15"/>
      <c r="WRU63" s="15"/>
      <c r="WRV63" s="15"/>
      <c r="WRW63" s="15"/>
      <c r="WRX63" s="15"/>
      <c r="WRY63" s="15"/>
      <c r="WRZ63" s="15"/>
      <c r="WSA63" s="15"/>
      <c r="WSB63" s="15"/>
      <c r="WSC63" s="15"/>
      <c r="WSD63" s="15"/>
      <c r="WSE63" s="15"/>
      <c r="WSF63" s="15"/>
      <c r="WSG63" s="15"/>
      <c r="WSH63" s="15"/>
      <c r="WSI63" s="15"/>
      <c r="WSJ63" s="15"/>
      <c r="WSK63" s="15"/>
      <c r="WSL63" s="15"/>
      <c r="WSM63" s="15"/>
      <c r="WSN63" s="15"/>
      <c r="WSO63" s="15"/>
      <c r="WSP63" s="15"/>
      <c r="WSQ63" s="15"/>
      <c r="WSR63" s="15"/>
      <c r="WSS63" s="15"/>
      <c r="WST63" s="15"/>
      <c r="WSU63" s="15"/>
      <c r="WSV63" s="15"/>
      <c r="WSW63" s="15"/>
      <c r="WSX63" s="15"/>
      <c r="WSY63" s="15"/>
      <c r="WSZ63" s="15"/>
      <c r="WTA63" s="15"/>
      <c r="WTB63" s="15"/>
      <c r="WTC63" s="15"/>
      <c r="WTD63" s="15"/>
      <c r="WTE63" s="15"/>
      <c r="WTF63" s="15"/>
      <c r="WTG63" s="15"/>
      <c r="WTH63" s="15"/>
      <c r="WTI63" s="15"/>
      <c r="WTJ63" s="15"/>
      <c r="WTK63" s="15"/>
      <c r="WTL63" s="15"/>
      <c r="WTM63" s="15"/>
      <c r="WTN63" s="15"/>
      <c r="WTO63" s="15"/>
      <c r="WTP63" s="15"/>
      <c r="WTQ63" s="15"/>
      <c r="WTR63" s="15"/>
      <c r="WTS63" s="15"/>
      <c r="WTT63" s="15"/>
      <c r="WTU63" s="15"/>
      <c r="WTV63" s="15"/>
      <c r="WTW63" s="15"/>
      <c r="WTX63" s="15"/>
      <c r="WTY63" s="15"/>
      <c r="WTZ63" s="15"/>
      <c r="WUA63" s="15"/>
      <c r="WUB63" s="15"/>
      <c r="WUC63" s="15"/>
      <c r="WUD63" s="15"/>
      <c r="WUE63" s="15"/>
      <c r="WUF63" s="15"/>
      <c r="WUG63" s="15"/>
      <c r="WUH63" s="15"/>
      <c r="WUI63" s="15"/>
      <c r="WUJ63" s="15"/>
      <c r="WUK63" s="15"/>
      <c r="WUL63" s="15"/>
      <c r="WUM63" s="15"/>
      <c r="WUN63" s="15"/>
      <c r="WUO63" s="15"/>
      <c r="WUP63" s="15"/>
      <c r="WUQ63" s="15"/>
      <c r="WUR63" s="15"/>
      <c r="WUS63" s="15"/>
      <c r="WUT63" s="15"/>
      <c r="WUU63" s="15"/>
      <c r="WUV63" s="15"/>
      <c r="WUW63" s="15"/>
      <c r="WUX63" s="15"/>
      <c r="WUY63" s="15"/>
      <c r="WUZ63" s="15"/>
      <c r="WVA63" s="15"/>
      <c r="WVB63" s="15"/>
      <c r="WVC63" s="15"/>
      <c r="WVD63" s="15"/>
      <c r="WVE63" s="15"/>
      <c r="WVF63" s="15"/>
      <c r="WVG63" s="15"/>
      <c r="WVH63" s="15"/>
      <c r="WVI63" s="15"/>
      <c r="WVJ63" s="15"/>
      <c r="WVK63" s="15"/>
      <c r="WVL63" s="15"/>
      <c r="WVM63" s="15"/>
      <c r="WVN63" s="15"/>
      <c r="WVO63" s="15"/>
      <c r="WVP63" s="15"/>
      <c r="WVQ63" s="15"/>
      <c r="WVR63" s="15"/>
      <c r="WVS63" s="15"/>
      <c r="WVT63" s="15"/>
      <c r="WVU63" s="15"/>
      <c r="WVV63" s="15"/>
      <c r="WVW63" s="15"/>
      <c r="WVX63" s="15"/>
      <c r="WVY63" s="15"/>
      <c r="WVZ63" s="15"/>
      <c r="WWA63" s="15"/>
      <c r="WWB63" s="15"/>
      <c r="WWC63" s="15"/>
      <c r="WWD63" s="15"/>
      <c r="WWE63" s="15"/>
      <c r="WWF63" s="15"/>
      <c r="WWG63" s="15"/>
      <c r="WWH63" s="15"/>
      <c r="WWI63" s="15"/>
      <c r="WWJ63" s="15"/>
      <c r="WWK63" s="15"/>
      <c r="WWL63" s="15"/>
      <c r="WWM63" s="15"/>
      <c r="WWN63" s="15"/>
      <c r="WWO63" s="15"/>
      <c r="WWP63" s="15"/>
      <c r="WWQ63" s="15"/>
      <c r="WWR63" s="15"/>
      <c r="WWS63" s="15"/>
      <c r="WWT63" s="15"/>
      <c r="WWU63" s="15"/>
      <c r="WWV63" s="15"/>
      <c r="WWW63" s="15"/>
      <c r="WWX63" s="15"/>
      <c r="WWY63" s="15"/>
      <c r="WWZ63" s="15"/>
      <c r="WXA63" s="15"/>
      <c r="WXB63" s="15"/>
      <c r="WXC63" s="15"/>
      <c r="WXD63" s="15"/>
      <c r="WXE63" s="15"/>
      <c r="WXF63" s="15"/>
      <c r="WXG63" s="15"/>
      <c r="WXH63" s="15"/>
      <c r="WXI63" s="15"/>
      <c r="WXJ63" s="15"/>
      <c r="WXK63" s="15"/>
      <c r="WXL63" s="15"/>
      <c r="WXM63" s="15"/>
      <c r="WXN63" s="15"/>
      <c r="WXO63" s="15"/>
      <c r="WXP63" s="15"/>
      <c r="WXQ63" s="15"/>
      <c r="WXR63" s="15"/>
      <c r="WXS63" s="15"/>
      <c r="WXT63" s="15"/>
      <c r="WXU63" s="15"/>
      <c r="WXV63" s="15"/>
      <c r="WXW63" s="15"/>
      <c r="WXX63" s="15"/>
      <c r="WXY63" s="15"/>
      <c r="WXZ63" s="15"/>
      <c r="WYA63" s="15"/>
      <c r="WYB63" s="15"/>
      <c r="WYC63" s="15"/>
      <c r="WYD63" s="15"/>
      <c r="WYE63" s="15"/>
      <c r="WYF63" s="15"/>
      <c r="WYG63" s="15"/>
      <c r="WYH63" s="15"/>
      <c r="WYI63" s="15"/>
      <c r="WYJ63" s="15"/>
      <c r="WYK63" s="15"/>
      <c r="WYL63" s="15"/>
      <c r="WYM63" s="15"/>
      <c r="WYN63" s="15"/>
      <c r="WYO63" s="15"/>
      <c r="WYP63" s="15"/>
      <c r="WYQ63" s="15"/>
      <c r="WYR63" s="15"/>
      <c r="WYS63" s="15"/>
      <c r="WYT63" s="15"/>
      <c r="WYU63" s="15"/>
      <c r="WYV63" s="15"/>
      <c r="WYW63" s="15"/>
      <c r="WYX63" s="15"/>
      <c r="WYY63" s="15"/>
      <c r="WYZ63" s="15"/>
      <c r="WZA63" s="15"/>
      <c r="WZB63" s="15"/>
      <c r="WZC63" s="15"/>
      <c r="WZD63" s="15"/>
      <c r="WZE63" s="15"/>
      <c r="WZF63" s="15"/>
      <c r="WZG63" s="15"/>
      <c r="WZH63" s="15"/>
      <c r="WZI63" s="15"/>
      <c r="WZJ63" s="15"/>
      <c r="WZK63" s="15"/>
      <c r="WZL63" s="15"/>
      <c r="WZM63" s="15"/>
      <c r="WZN63" s="15"/>
      <c r="WZO63" s="15"/>
      <c r="WZP63" s="15"/>
      <c r="WZQ63" s="15"/>
      <c r="WZR63" s="15"/>
      <c r="WZS63" s="15"/>
      <c r="WZT63" s="15"/>
      <c r="WZU63" s="15"/>
      <c r="WZV63" s="15"/>
      <c r="WZW63" s="15"/>
      <c r="WZX63" s="15"/>
      <c r="WZY63" s="15"/>
      <c r="WZZ63" s="15"/>
      <c r="XAA63" s="15"/>
      <c r="XAB63" s="15"/>
      <c r="XAC63" s="15"/>
      <c r="XAD63" s="15"/>
      <c r="XAE63" s="15"/>
      <c r="XAF63" s="15"/>
      <c r="XAG63" s="15"/>
      <c r="XAH63" s="15"/>
      <c r="XAI63" s="15"/>
      <c r="XAJ63" s="15"/>
      <c r="XAK63" s="15"/>
      <c r="XAL63" s="15"/>
      <c r="XAM63" s="15"/>
      <c r="XAN63" s="15"/>
      <c r="XAO63" s="15"/>
      <c r="XAP63" s="15"/>
      <c r="XAQ63" s="15"/>
      <c r="XAR63" s="15"/>
      <c r="XAS63" s="15"/>
      <c r="XAT63" s="15"/>
      <c r="XAU63" s="15"/>
      <c r="XAV63" s="15"/>
      <c r="XAW63" s="15"/>
      <c r="XAX63" s="15"/>
      <c r="XAY63" s="15"/>
      <c r="XAZ63" s="15"/>
      <c r="XBA63" s="15"/>
      <c r="XBB63" s="15"/>
      <c r="XBC63" s="15"/>
      <c r="XBD63" s="15"/>
      <c r="XBE63" s="15"/>
      <c r="XBF63" s="15"/>
      <c r="XBG63" s="15"/>
      <c r="XBH63" s="15"/>
      <c r="XBI63" s="15"/>
      <c r="XBJ63" s="15"/>
      <c r="XBK63" s="15"/>
      <c r="XBL63" s="15"/>
      <c r="XBM63" s="15"/>
      <c r="XBN63" s="15"/>
      <c r="XBO63" s="15"/>
      <c r="XBP63" s="15"/>
      <c r="XBQ63" s="15"/>
      <c r="XBR63" s="15"/>
      <c r="XBS63" s="15"/>
      <c r="XBT63" s="15"/>
      <c r="XBU63" s="15"/>
      <c r="XBV63" s="15"/>
      <c r="XBW63" s="15"/>
      <c r="XBX63" s="15"/>
      <c r="XBY63" s="15"/>
      <c r="XBZ63" s="15"/>
      <c r="XCA63" s="15"/>
      <c r="XCB63" s="15"/>
      <c r="XCC63" s="15"/>
      <c r="XCD63" s="15"/>
      <c r="XCE63" s="15"/>
      <c r="XCF63" s="15"/>
      <c r="XCG63" s="15"/>
      <c r="XCH63" s="15"/>
      <c r="XCI63" s="15"/>
      <c r="XCJ63" s="15"/>
      <c r="XCK63" s="15"/>
      <c r="XCL63" s="15"/>
      <c r="XCM63" s="15"/>
      <c r="XCN63" s="15"/>
      <c r="XCO63" s="15"/>
      <c r="XCP63" s="15"/>
      <c r="XCQ63" s="15"/>
      <c r="XCR63" s="15"/>
      <c r="XCS63" s="15"/>
      <c r="XCT63" s="15"/>
      <c r="XCU63" s="15"/>
      <c r="XCV63" s="15"/>
      <c r="XCW63" s="15"/>
      <c r="XCX63" s="15"/>
      <c r="XCY63" s="15"/>
      <c r="XCZ63" s="15"/>
      <c r="XDA63" s="15"/>
      <c r="XDB63" s="15"/>
      <c r="XDC63" s="15"/>
      <c r="XDD63" s="15"/>
      <c r="XDE63" s="15"/>
      <c r="XDF63" s="15"/>
      <c r="XDG63" s="15"/>
      <c r="XDH63" s="15"/>
      <c r="XDI63" s="15"/>
      <c r="XDJ63" s="15"/>
      <c r="XDK63" s="15"/>
      <c r="XDL63" s="15"/>
      <c r="XDM63" s="15"/>
      <c r="XDN63" s="15"/>
      <c r="XDO63" s="15"/>
      <c r="XDP63" s="15"/>
      <c r="XDQ63" s="15"/>
      <c r="XDR63" s="15"/>
      <c r="XDS63" s="15"/>
      <c r="XDT63" s="15"/>
      <c r="XDU63" s="15"/>
      <c r="XDV63" s="15"/>
      <c r="XDW63" s="15"/>
      <c r="XDX63" s="15"/>
      <c r="XDY63" s="15"/>
      <c r="XDZ63" s="15"/>
      <c r="XEA63" s="15"/>
      <c r="XEB63" s="15"/>
      <c r="XEC63" s="15"/>
      <c r="XED63" s="15"/>
      <c r="XEE63" s="15"/>
      <c r="XEF63" s="15"/>
      <c r="XEG63" s="15"/>
      <c r="XEH63" s="15"/>
      <c r="XEI63" s="15"/>
      <c r="XEJ63" s="15"/>
      <c r="XEK63" s="15"/>
      <c r="XEL63" s="15"/>
      <c r="XEM63" s="15"/>
      <c r="XEN63" s="15"/>
      <c r="XEO63" s="15"/>
      <c r="XEP63" s="15"/>
      <c r="XEQ63" s="15"/>
      <c r="XER63" s="15"/>
      <c r="XES63" s="15"/>
      <c r="XET63" s="15"/>
      <c r="XEU63" s="15"/>
      <c r="XEV63" s="15"/>
      <c r="XEW63" s="15"/>
      <c r="XEX63" s="15"/>
      <c r="XEY63" s="15"/>
      <c r="XEZ63" s="15"/>
      <c r="XFA63" s="15"/>
      <c r="XFB63" s="15"/>
      <c r="XFC63" s="15"/>
      <c r="XFD63" s="15"/>
    </row>
    <row r="64" spans="1:16384" ht="13.8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  <c r="IW64" s="15"/>
      <c r="IX64" s="15"/>
      <c r="IY64" s="15"/>
      <c r="IZ64" s="15"/>
      <c r="JA64" s="15"/>
      <c r="JB64" s="15"/>
      <c r="JC64" s="15"/>
      <c r="JD64" s="15"/>
      <c r="JE64" s="15"/>
      <c r="JF64" s="15"/>
      <c r="JG64" s="15"/>
      <c r="JH64" s="15"/>
      <c r="JI64" s="15"/>
      <c r="JJ64" s="15"/>
      <c r="JK64" s="15"/>
      <c r="JL64" s="15"/>
      <c r="JM64" s="15"/>
      <c r="JN64" s="15"/>
      <c r="JO64" s="15"/>
      <c r="JP64" s="15"/>
      <c r="JQ64" s="15"/>
      <c r="JR64" s="15"/>
      <c r="JS64" s="15"/>
      <c r="JT64" s="15"/>
      <c r="JU64" s="15"/>
      <c r="JV64" s="15"/>
      <c r="JW64" s="15"/>
      <c r="JX64" s="15"/>
      <c r="JY64" s="15"/>
      <c r="JZ64" s="15"/>
      <c r="KA64" s="15"/>
      <c r="KB64" s="15"/>
      <c r="KC64" s="15"/>
      <c r="KD64" s="15"/>
      <c r="KE64" s="15"/>
      <c r="KF64" s="15"/>
      <c r="KG64" s="15"/>
      <c r="KH64" s="15"/>
      <c r="KI64" s="15"/>
      <c r="KJ64" s="15"/>
      <c r="KK64" s="15"/>
      <c r="KL64" s="15"/>
      <c r="KM64" s="15"/>
      <c r="KN64" s="15"/>
      <c r="KO64" s="15"/>
      <c r="KP64" s="15"/>
      <c r="KQ64" s="15"/>
      <c r="KR64" s="15"/>
      <c r="KS64" s="15"/>
      <c r="KT64" s="15"/>
      <c r="KU64" s="15"/>
      <c r="KV64" s="15"/>
      <c r="KW64" s="15"/>
      <c r="KX64" s="15"/>
      <c r="KY64" s="15"/>
      <c r="KZ64" s="15"/>
      <c r="LA64" s="15"/>
      <c r="LB64" s="15"/>
      <c r="LC64" s="15"/>
      <c r="LD64" s="15"/>
      <c r="LE64" s="15"/>
      <c r="LF64" s="15"/>
      <c r="LG64" s="15"/>
      <c r="LH64" s="15"/>
      <c r="LI64" s="15"/>
      <c r="LJ64" s="15"/>
      <c r="LK64" s="15"/>
      <c r="LL64" s="15"/>
      <c r="LM64" s="15"/>
      <c r="LN64" s="15"/>
      <c r="LO64" s="15"/>
      <c r="LP64" s="15"/>
      <c r="LQ64" s="15"/>
      <c r="LR64" s="15"/>
      <c r="LS64" s="15"/>
      <c r="LT64" s="15"/>
      <c r="LU64" s="15"/>
      <c r="LV64" s="15"/>
      <c r="LW64" s="15"/>
      <c r="LX64" s="15"/>
      <c r="LY64" s="15"/>
      <c r="LZ64" s="15"/>
      <c r="MA64" s="15"/>
      <c r="MB64" s="15"/>
      <c r="MC64" s="15"/>
      <c r="MD64" s="15"/>
      <c r="ME64" s="15"/>
      <c r="MF64" s="15"/>
      <c r="MG64" s="15"/>
      <c r="MH64" s="15"/>
      <c r="MI64" s="15"/>
      <c r="MJ64" s="15"/>
      <c r="MK64" s="15"/>
      <c r="ML64" s="15"/>
      <c r="MM64" s="15"/>
      <c r="MN64" s="15"/>
      <c r="MO64" s="15"/>
      <c r="MP64" s="15"/>
      <c r="MQ64" s="15"/>
      <c r="MR64" s="15"/>
      <c r="MS64" s="15"/>
      <c r="MT64" s="15"/>
      <c r="MU64" s="15"/>
      <c r="MV64" s="15"/>
      <c r="MW64" s="15"/>
      <c r="MX64" s="15"/>
      <c r="MY64" s="15"/>
      <c r="MZ64" s="15"/>
      <c r="NA64" s="15"/>
      <c r="NB64" s="15"/>
      <c r="NC64" s="15"/>
      <c r="ND64" s="15"/>
      <c r="NE64" s="15"/>
      <c r="NF64" s="15"/>
      <c r="NG64" s="15"/>
      <c r="NH64" s="15"/>
      <c r="NI64" s="15"/>
      <c r="NJ64" s="15"/>
      <c r="NK64" s="15"/>
      <c r="NL64" s="15"/>
      <c r="NM64" s="15"/>
      <c r="NN64" s="15"/>
      <c r="NO64" s="15"/>
      <c r="NP64" s="15"/>
      <c r="NQ64" s="15"/>
      <c r="NR64" s="15"/>
      <c r="NS64" s="15"/>
      <c r="NT64" s="15"/>
      <c r="NU64" s="15"/>
      <c r="NV64" s="15"/>
      <c r="NW64" s="15"/>
      <c r="NX64" s="15"/>
      <c r="NY64" s="15"/>
      <c r="NZ64" s="15"/>
      <c r="OA64" s="15"/>
      <c r="OB64" s="15"/>
      <c r="OC64" s="15"/>
      <c r="OD64" s="15"/>
      <c r="OE64" s="15"/>
      <c r="OF64" s="15"/>
      <c r="OG64" s="15"/>
      <c r="OH64" s="15"/>
      <c r="OI64" s="15"/>
      <c r="OJ64" s="15"/>
      <c r="OK64" s="15"/>
      <c r="OL64" s="15"/>
      <c r="OM64" s="15"/>
      <c r="ON64" s="15"/>
      <c r="OO64" s="15"/>
      <c r="OP64" s="15"/>
      <c r="OQ64" s="15"/>
      <c r="OR64" s="15"/>
      <c r="OS64" s="15"/>
      <c r="OT64" s="15"/>
      <c r="OU64" s="15"/>
      <c r="OV64" s="15"/>
      <c r="OW64" s="15"/>
      <c r="OX64" s="15"/>
      <c r="OY64" s="15"/>
      <c r="OZ64" s="15"/>
      <c r="PA64" s="15"/>
      <c r="PB64" s="15"/>
      <c r="PC64" s="15"/>
      <c r="PD64" s="15"/>
      <c r="PE64" s="15"/>
      <c r="PF64" s="15"/>
      <c r="PG64" s="15"/>
      <c r="PH64" s="15"/>
      <c r="PI64" s="15"/>
      <c r="PJ64" s="15"/>
      <c r="PK64" s="15"/>
      <c r="PL64" s="15"/>
      <c r="PM64" s="15"/>
      <c r="PN64" s="15"/>
      <c r="PO64" s="15"/>
      <c r="PP64" s="15"/>
      <c r="PQ64" s="15"/>
      <c r="PR64" s="15"/>
      <c r="PS64" s="15"/>
      <c r="PT64" s="15"/>
      <c r="PU64" s="15"/>
      <c r="PV64" s="15"/>
      <c r="PW64" s="15"/>
      <c r="PX64" s="15"/>
      <c r="PY64" s="15"/>
      <c r="PZ64" s="15"/>
      <c r="QA64" s="15"/>
      <c r="QB64" s="15"/>
      <c r="QC64" s="15"/>
      <c r="QD64" s="15"/>
      <c r="QE64" s="15"/>
      <c r="QF64" s="15"/>
      <c r="QG64" s="15"/>
      <c r="QH64" s="15"/>
      <c r="QI64" s="15"/>
      <c r="QJ64" s="15"/>
      <c r="QK64" s="15"/>
      <c r="QL64" s="15"/>
      <c r="QM64" s="15"/>
      <c r="QN64" s="15"/>
      <c r="QO64" s="15"/>
      <c r="QP64" s="15"/>
      <c r="QQ64" s="15"/>
      <c r="QR64" s="15"/>
      <c r="QS64" s="15"/>
      <c r="QT64" s="15"/>
      <c r="QU64" s="15"/>
      <c r="QV64" s="15"/>
      <c r="QW64" s="15"/>
      <c r="QX64" s="15"/>
      <c r="QY64" s="15"/>
      <c r="QZ64" s="15"/>
      <c r="RA64" s="15"/>
      <c r="RB64" s="15"/>
      <c r="RC64" s="15"/>
      <c r="RD64" s="15"/>
      <c r="RE64" s="15"/>
      <c r="RF64" s="15"/>
      <c r="RG64" s="15"/>
      <c r="RH64" s="15"/>
      <c r="RI64" s="15"/>
      <c r="RJ64" s="15"/>
      <c r="RK64" s="15"/>
      <c r="RL64" s="15"/>
      <c r="RM64" s="15"/>
      <c r="RN64" s="15"/>
      <c r="RO64" s="15"/>
      <c r="RP64" s="15"/>
      <c r="RQ64" s="15"/>
      <c r="RR64" s="15"/>
      <c r="RS64" s="15"/>
      <c r="RT64" s="15"/>
      <c r="RU64" s="15"/>
      <c r="RV64" s="15"/>
      <c r="RW64" s="15"/>
      <c r="RX64" s="15"/>
      <c r="RY64" s="15"/>
      <c r="RZ64" s="15"/>
      <c r="SA64" s="15"/>
      <c r="SB64" s="15"/>
      <c r="SC64" s="15"/>
      <c r="SD64" s="15"/>
      <c r="SE64" s="15"/>
      <c r="SF64" s="15"/>
      <c r="SG64" s="15"/>
      <c r="SH64" s="15"/>
      <c r="SI64" s="15"/>
      <c r="SJ64" s="15"/>
      <c r="SK64" s="15"/>
      <c r="SL64" s="15"/>
      <c r="SM64" s="15"/>
      <c r="SN64" s="15"/>
      <c r="SO64" s="15"/>
      <c r="SP64" s="15"/>
      <c r="SQ64" s="15"/>
      <c r="SR64" s="15"/>
      <c r="SS64" s="15"/>
      <c r="ST64" s="15"/>
      <c r="SU64" s="15"/>
      <c r="SV64" s="15"/>
      <c r="SW64" s="15"/>
      <c r="SX64" s="15"/>
      <c r="SY64" s="15"/>
      <c r="SZ64" s="15"/>
      <c r="TA64" s="15"/>
      <c r="TB64" s="15"/>
      <c r="TC64" s="15"/>
      <c r="TD64" s="15"/>
      <c r="TE64" s="15"/>
      <c r="TF64" s="15"/>
      <c r="TG64" s="15"/>
      <c r="TH64" s="15"/>
      <c r="TI64" s="15"/>
      <c r="TJ64" s="15"/>
      <c r="TK64" s="15"/>
      <c r="TL64" s="15"/>
      <c r="TM64" s="15"/>
      <c r="TN64" s="15"/>
      <c r="TO64" s="15"/>
      <c r="TP64" s="15"/>
      <c r="TQ64" s="15"/>
      <c r="TR64" s="15"/>
      <c r="TS64" s="15"/>
      <c r="TT64" s="15"/>
      <c r="TU64" s="15"/>
      <c r="TV64" s="15"/>
      <c r="TW64" s="15"/>
      <c r="TX64" s="15"/>
      <c r="TY64" s="15"/>
      <c r="TZ64" s="15"/>
      <c r="UA64" s="15"/>
      <c r="UB64" s="15"/>
      <c r="UC64" s="15"/>
      <c r="UD64" s="15"/>
      <c r="UE64" s="15"/>
      <c r="UF64" s="15"/>
      <c r="UG64" s="15"/>
      <c r="UH64" s="15"/>
      <c r="UI64" s="15"/>
      <c r="UJ64" s="15"/>
      <c r="UK64" s="15"/>
      <c r="UL64" s="15"/>
      <c r="UM64" s="15"/>
      <c r="UN64" s="15"/>
      <c r="UO64" s="15"/>
      <c r="UP64" s="15"/>
      <c r="UQ64" s="15"/>
      <c r="UR64" s="15"/>
      <c r="US64" s="15"/>
      <c r="UT64" s="15"/>
      <c r="UU64" s="15"/>
      <c r="UV64" s="15"/>
      <c r="UW64" s="15"/>
      <c r="UX64" s="15"/>
      <c r="UY64" s="15"/>
      <c r="UZ64" s="15"/>
      <c r="VA64" s="15"/>
      <c r="VB64" s="15"/>
      <c r="VC64" s="15"/>
      <c r="VD64" s="15"/>
      <c r="VE64" s="15"/>
      <c r="VF64" s="15"/>
      <c r="VG64" s="15"/>
      <c r="VH64" s="15"/>
      <c r="VI64" s="15"/>
      <c r="VJ64" s="15"/>
      <c r="VK64" s="15"/>
      <c r="VL64" s="15"/>
      <c r="VM64" s="15"/>
      <c r="VN64" s="15"/>
      <c r="VO64" s="15"/>
      <c r="VP64" s="15"/>
      <c r="VQ64" s="15"/>
      <c r="VR64" s="15"/>
      <c r="VS64" s="15"/>
      <c r="VT64" s="15"/>
      <c r="VU64" s="15"/>
      <c r="VV64" s="15"/>
      <c r="VW64" s="15"/>
      <c r="VX64" s="15"/>
      <c r="VY64" s="15"/>
      <c r="VZ64" s="15"/>
      <c r="WA64" s="15"/>
      <c r="WB64" s="15"/>
      <c r="WC64" s="15"/>
      <c r="WD64" s="15"/>
      <c r="WE64" s="15"/>
      <c r="WF64" s="15"/>
      <c r="WG64" s="15"/>
      <c r="WH64" s="15"/>
      <c r="WI64" s="15"/>
      <c r="WJ64" s="15"/>
      <c r="WK64" s="15"/>
      <c r="WL64" s="15"/>
      <c r="WM64" s="15"/>
      <c r="WN64" s="15"/>
      <c r="WO64" s="15"/>
      <c r="WP64" s="15"/>
      <c r="WQ64" s="15"/>
      <c r="WR64" s="15"/>
      <c r="WS64" s="15"/>
      <c r="WT64" s="15"/>
      <c r="WU64" s="15"/>
      <c r="WV64" s="15"/>
      <c r="WW64" s="15"/>
      <c r="WX64" s="15"/>
      <c r="WY64" s="15"/>
      <c r="WZ64" s="15"/>
      <c r="XA64" s="15"/>
      <c r="XB64" s="15"/>
      <c r="XC64" s="15"/>
      <c r="XD64" s="15"/>
      <c r="XE64" s="15"/>
      <c r="XF64" s="15"/>
      <c r="XG64" s="15"/>
      <c r="XH64" s="15"/>
      <c r="XI64" s="15"/>
      <c r="XJ64" s="15"/>
      <c r="XK64" s="15"/>
      <c r="XL64" s="15"/>
      <c r="XM64" s="15"/>
      <c r="XN64" s="15"/>
      <c r="XO64" s="15"/>
      <c r="XP64" s="15"/>
      <c r="XQ64" s="15"/>
      <c r="XR64" s="15"/>
      <c r="XS64" s="15"/>
      <c r="XT64" s="15"/>
      <c r="XU64" s="15"/>
      <c r="XV64" s="15"/>
      <c r="XW64" s="15"/>
      <c r="XX64" s="15"/>
      <c r="XY64" s="15"/>
      <c r="XZ64" s="15"/>
      <c r="YA64" s="15"/>
      <c r="YB64" s="15"/>
      <c r="YC64" s="15"/>
      <c r="YD64" s="15"/>
      <c r="YE64" s="15"/>
      <c r="YF64" s="15"/>
      <c r="YG64" s="15"/>
      <c r="YH64" s="15"/>
      <c r="YI64" s="15"/>
      <c r="YJ64" s="15"/>
      <c r="YK64" s="15"/>
      <c r="YL64" s="15"/>
      <c r="YM64" s="15"/>
      <c r="YN64" s="15"/>
      <c r="YO64" s="15"/>
      <c r="YP64" s="15"/>
      <c r="YQ64" s="15"/>
      <c r="YR64" s="15"/>
      <c r="YS64" s="15"/>
      <c r="YT64" s="15"/>
      <c r="YU64" s="15"/>
      <c r="YV64" s="15"/>
      <c r="YW64" s="15"/>
      <c r="YX64" s="15"/>
      <c r="YY64" s="15"/>
      <c r="YZ64" s="15"/>
      <c r="ZA64" s="15"/>
      <c r="ZB64" s="15"/>
      <c r="ZC64" s="15"/>
      <c r="ZD64" s="15"/>
      <c r="ZE64" s="15"/>
      <c r="ZF64" s="15"/>
      <c r="ZG64" s="15"/>
      <c r="ZH64" s="15"/>
      <c r="ZI64" s="15"/>
      <c r="ZJ64" s="15"/>
      <c r="ZK64" s="15"/>
      <c r="ZL64" s="15"/>
      <c r="ZM64" s="15"/>
      <c r="ZN64" s="15"/>
      <c r="ZO64" s="15"/>
      <c r="ZP64" s="15"/>
      <c r="ZQ64" s="15"/>
      <c r="ZR64" s="15"/>
      <c r="ZS64" s="15"/>
      <c r="ZT64" s="15"/>
      <c r="ZU64" s="15"/>
      <c r="ZV64" s="15"/>
      <c r="ZW64" s="15"/>
      <c r="ZX64" s="15"/>
      <c r="ZY64" s="15"/>
      <c r="ZZ64" s="15"/>
      <c r="AAA64" s="15"/>
      <c r="AAB64" s="15"/>
      <c r="AAC64" s="15"/>
      <c r="AAD64" s="15"/>
      <c r="AAE64" s="15"/>
      <c r="AAF64" s="15"/>
      <c r="AAG64" s="15"/>
      <c r="AAH64" s="15"/>
      <c r="AAI64" s="15"/>
      <c r="AAJ64" s="15"/>
      <c r="AAK64" s="15"/>
      <c r="AAL64" s="15"/>
      <c r="AAM64" s="15"/>
      <c r="AAN64" s="15"/>
      <c r="AAO64" s="15"/>
      <c r="AAP64" s="15"/>
      <c r="AAQ64" s="15"/>
      <c r="AAR64" s="15"/>
      <c r="AAS64" s="15"/>
      <c r="AAT64" s="15"/>
      <c r="AAU64" s="15"/>
      <c r="AAV64" s="15"/>
      <c r="AAW64" s="15"/>
      <c r="AAX64" s="15"/>
      <c r="AAY64" s="15"/>
      <c r="AAZ64" s="15"/>
      <c r="ABA64" s="15"/>
      <c r="ABB64" s="15"/>
      <c r="ABC64" s="15"/>
      <c r="ABD64" s="15"/>
      <c r="ABE64" s="15"/>
      <c r="ABF64" s="15"/>
      <c r="ABG64" s="15"/>
      <c r="ABH64" s="15"/>
      <c r="ABI64" s="15"/>
      <c r="ABJ64" s="15"/>
      <c r="ABK64" s="15"/>
      <c r="ABL64" s="15"/>
      <c r="ABM64" s="15"/>
      <c r="ABN64" s="15"/>
      <c r="ABO64" s="15"/>
      <c r="ABP64" s="15"/>
      <c r="ABQ64" s="15"/>
      <c r="ABR64" s="15"/>
      <c r="ABS64" s="15"/>
      <c r="ABT64" s="15"/>
      <c r="ABU64" s="15"/>
      <c r="ABV64" s="15"/>
      <c r="ABW64" s="15"/>
      <c r="ABX64" s="15"/>
      <c r="ABY64" s="15"/>
      <c r="ABZ64" s="15"/>
      <c r="ACA64" s="15"/>
      <c r="ACB64" s="15"/>
      <c r="ACC64" s="15"/>
      <c r="ACD64" s="15"/>
      <c r="ACE64" s="15"/>
      <c r="ACF64" s="15"/>
      <c r="ACG64" s="15"/>
      <c r="ACH64" s="15"/>
      <c r="ACI64" s="15"/>
      <c r="ACJ64" s="15"/>
      <c r="ACK64" s="15"/>
      <c r="ACL64" s="15"/>
      <c r="ACM64" s="15"/>
      <c r="ACN64" s="15"/>
      <c r="ACO64" s="15"/>
      <c r="ACP64" s="15"/>
      <c r="ACQ64" s="15"/>
      <c r="ACR64" s="15"/>
      <c r="ACS64" s="15"/>
      <c r="ACT64" s="15"/>
      <c r="ACU64" s="15"/>
      <c r="ACV64" s="15"/>
      <c r="ACW64" s="15"/>
      <c r="ACX64" s="15"/>
      <c r="ACY64" s="15"/>
      <c r="ACZ64" s="15"/>
      <c r="ADA64" s="15"/>
      <c r="ADB64" s="15"/>
      <c r="ADC64" s="15"/>
      <c r="ADD64" s="15"/>
      <c r="ADE64" s="15"/>
      <c r="ADF64" s="15"/>
      <c r="ADG64" s="15"/>
      <c r="ADH64" s="15"/>
      <c r="ADI64" s="15"/>
      <c r="ADJ64" s="15"/>
      <c r="ADK64" s="15"/>
      <c r="ADL64" s="15"/>
      <c r="ADM64" s="15"/>
      <c r="ADN64" s="15"/>
      <c r="ADO64" s="15"/>
      <c r="ADP64" s="15"/>
      <c r="ADQ64" s="15"/>
      <c r="ADR64" s="15"/>
      <c r="ADS64" s="15"/>
      <c r="ADT64" s="15"/>
      <c r="ADU64" s="15"/>
      <c r="ADV64" s="15"/>
      <c r="ADW64" s="15"/>
      <c r="ADX64" s="15"/>
      <c r="ADY64" s="15"/>
      <c r="ADZ64" s="15"/>
      <c r="AEA64" s="15"/>
      <c r="AEB64" s="15"/>
      <c r="AEC64" s="15"/>
      <c r="AED64" s="15"/>
      <c r="AEE64" s="15"/>
      <c r="AEF64" s="15"/>
      <c r="AEG64" s="15"/>
      <c r="AEH64" s="15"/>
      <c r="AEI64" s="15"/>
      <c r="AEJ64" s="15"/>
      <c r="AEK64" s="15"/>
      <c r="AEL64" s="15"/>
      <c r="AEM64" s="15"/>
      <c r="AEN64" s="15"/>
      <c r="AEO64" s="15"/>
      <c r="AEP64" s="15"/>
      <c r="AEQ64" s="15"/>
      <c r="AER64" s="15"/>
      <c r="AES64" s="15"/>
      <c r="AET64" s="15"/>
      <c r="AEU64" s="15"/>
      <c r="AEV64" s="15"/>
      <c r="AEW64" s="15"/>
      <c r="AEX64" s="15"/>
      <c r="AEY64" s="15"/>
      <c r="AEZ64" s="15"/>
      <c r="AFA64" s="15"/>
      <c r="AFB64" s="15"/>
      <c r="AFC64" s="15"/>
      <c r="AFD64" s="15"/>
      <c r="AFE64" s="15"/>
      <c r="AFF64" s="15"/>
      <c r="AFG64" s="15"/>
      <c r="AFH64" s="15"/>
      <c r="AFI64" s="15"/>
      <c r="AFJ64" s="15"/>
      <c r="AFK64" s="15"/>
      <c r="AFL64" s="15"/>
      <c r="AFM64" s="15"/>
      <c r="AFN64" s="15"/>
      <c r="AFO64" s="15"/>
      <c r="AFP64" s="15"/>
      <c r="AFQ64" s="15"/>
      <c r="AFR64" s="15"/>
      <c r="AFS64" s="15"/>
      <c r="AFT64" s="15"/>
      <c r="AFU64" s="15"/>
      <c r="AFV64" s="15"/>
      <c r="AFW64" s="15"/>
      <c r="AFX64" s="15"/>
      <c r="AFY64" s="15"/>
      <c r="AFZ64" s="15"/>
      <c r="AGA64" s="15"/>
      <c r="AGB64" s="15"/>
      <c r="AGC64" s="15"/>
      <c r="AGD64" s="15"/>
      <c r="AGE64" s="15"/>
      <c r="AGF64" s="15"/>
      <c r="AGG64" s="15"/>
      <c r="AGH64" s="15"/>
      <c r="AGI64" s="15"/>
      <c r="AGJ64" s="15"/>
      <c r="AGK64" s="15"/>
      <c r="AGL64" s="15"/>
      <c r="AGM64" s="15"/>
      <c r="AGN64" s="15"/>
      <c r="AGO64" s="15"/>
      <c r="AGP64" s="15"/>
      <c r="AGQ64" s="15"/>
      <c r="AGR64" s="15"/>
      <c r="AGS64" s="15"/>
      <c r="AGT64" s="15"/>
      <c r="AGU64" s="15"/>
      <c r="AGV64" s="15"/>
      <c r="AGW64" s="15"/>
      <c r="AGX64" s="15"/>
      <c r="AGY64" s="15"/>
      <c r="AGZ64" s="15"/>
      <c r="AHA64" s="15"/>
      <c r="AHB64" s="15"/>
      <c r="AHC64" s="15"/>
      <c r="AHD64" s="15"/>
      <c r="AHE64" s="15"/>
      <c r="AHF64" s="15"/>
      <c r="AHG64" s="15"/>
      <c r="AHH64" s="15"/>
      <c r="AHI64" s="15"/>
      <c r="AHJ64" s="15"/>
      <c r="AHK64" s="15"/>
      <c r="AHL64" s="15"/>
      <c r="AHM64" s="15"/>
      <c r="AHN64" s="15"/>
      <c r="AHO64" s="15"/>
      <c r="AHP64" s="15"/>
      <c r="AHQ64" s="15"/>
      <c r="AHR64" s="15"/>
      <c r="AHS64" s="15"/>
      <c r="AHT64" s="15"/>
      <c r="AHU64" s="15"/>
      <c r="AHV64" s="15"/>
      <c r="AHW64" s="15"/>
      <c r="AHX64" s="15"/>
      <c r="AHY64" s="15"/>
      <c r="AHZ64" s="15"/>
      <c r="AIA64" s="15"/>
      <c r="AIB64" s="15"/>
      <c r="AIC64" s="15"/>
      <c r="AID64" s="15"/>
      <c r="AIE64" s="15"/>
      <c r="AIF64" s="15"/>
      <c r="AIG64" s="15"/>
      <c r="AIH64" s="15"/>
      <c r="AII64" s="15"/>
      <c r="AIJ64" s="15"/>
      <c r="AIK64" s="15"/>
      <c r="AIL64" s="15"/>
      <c r="AIM64" s="15"/>
      <c r="AIN64" s="15"/>
      <c r="AIO64" s="15"/>
      <c r="AIP64" s="15"/>
      <c r="AIQ64" s="15"/>
      <c r="AIR64" s="15"/>
      <c r="AIS64" s="15"/>
      <c r="AIT64" s="15"/>
      <c r="AIU64" s="15"/>
      <c r="AIV64" s="15"/>
      <c r="AIW64" s="15"/>
      <c r="AIX64" s="15"/>
      <c r="AIY64" s="15"/>
      <c r="AIZ64" s="15"/>
      <c r="AJA64" s="15"/>
      <c r="AJB64" s="15"/>
      <c r="AJC64" s="15"/>
      <c r="AJD64" s="15"/>
      <c r="AJE64" s="15"/>
      <c r="AJF64" s="15"/>
      <c r="AJG64" s="15"/>
      <c r="AJH64" s="15"/>
      <c r="AJI64" s="15"/>
      <c r="AJJ64" s="15"/>
      <c r="AJK64" s="15"/>
      <c r="AJL64" s="15"/>
      <c r="AJM64" s="15"/>
      <c r="AJN64" s="15"/>
      <c r="AJO64" s="15"/>
      <c r="AJP64" s="15"/>
      <c r="AJQ64" s="15"/>
      <c r="AJR64" s="15"/>
      <c r="AJS64" s="15"/>
      <c r="AJT64" s="15"/>
      <c r="AJU64" s="15"/>
      <c r="AJV64" s="15"/>
      <c r="AJW64" s="15"/>
      <c r="AJX64" s="15"/>
      <c r="AJY64" s="15"/>
      <c r="AJZ64" s="15"/>
      <c r="AKA64" s="15"/>
      <c r="AKB64" s="15"/>
      <c r="AKC64" s="15"/>
      <c r="AKD64" s="15"/>
      <c r="AKE64" s="15"/>
      <c r="AKF64" s="15"/>
      <c r="AKG64" s="15"/>
      <c r="AKH64" s="15"/>
      <c r="AKI64" s="15"/>
      <c r="AKJ64" s="15"/>
      <c r="AKK64" s="15"/>
      <c r="AKL64" s="15"/>
      <c r="AKM64" s="15"/>
      <c r="AKN64" s="15"/>
      <c r="AKO64" s="15"/>
      <c r="AKP64" s="15"/>
      <c r="AKQ64" s="15"/>
      <c r="AKR64" s="15"/>
      <c r="AKS64" s="15"/>
      <c r="AKT64" s="15"/>
      <c r="AKU64" s="15"/>
      <c r="AKV64" s="15"/>
      <c r="AKW64" s="15"/>
      <c r="AKX64" s="15"/>
      <c r="AKY64" s="15"/>
      <c r="AKZ64" s="15"/>
      <c r="ALA64" s="15"/>
      <c r="ALB64" s="15"/>
      <c r="ALC64" s="15"/>
      <c r="ALD64" s="15"/>
      <c r="ALE64" s="15"/>
      <c r="ALF64" s="15"/>
      <c r="ALG64" s="15"/>
      <c r="ALH64" s="15"/>
      <c r="ALI64" s="15"/>
      <c r="ALJ64" s="15"/>
      <c r="ALK64" s="15"/>
      <c r="ALL64" s="15"/>
      <c r="ALM64" s="15"/>
      <c r="ALN64" s="15"/>
      <c r="ALO64" s="15"/>
      <c r="ALP64" s="15"/>
      <c r="ALQ64" s="15"/>
      <c r="ALR64" s="15"/>
      <c r="ALS64" s="15"/>
      <c r="ALT64" s="15"/>
      <c r="ALU64" s="15"/>
      <c r="ALV64" s="15"/>
      <c r="ALW64" s="15"/>
      <c r="ALX64" s="15"/>
      <c r="ALY64" s="15"/>
      <c r="ALZ64" s="15"/>
      <c r="AMA64" s="15"/>
      <c r="AMB64" s="15"/>
      <c r="AMC64" s="15"/>
      <c r="AMD64" s="15"/>
      <c r="AME64" s="15"/>
      <c r="AMF64" s="15"/>
      <c r="AMG64" s="15"/>
      <c r="AMH64" s="15"/>
      <c r="AMI64" s="15"/>
      <c r="AMJ64" s="15"/>
      <c r="AMK64" s="15"/>
      <c r="AML64" s="15"/>
      <c r="AMM64" s="15"/>
      <c r="AMN64" s="15"/>
      <c r="AMO64" s="15"/>
      <c r="AMP64" s="15"/>
      <c r="AMQ64" s="15"/>
      <c r="AMR64" s="15"/>
      <c r="AMS64" s="15"/>
      <c r="AMT64" s="15"/>
      <c r="AMU64" s="15"/>
      <c r="AMV64" s="15"/>
      <c r="AMW64" s="15"/>
      <c r="AMX64" s="15"/>
      <c r="AMY64" s="15"/>
      <c r="AMZ64" s="15"/>
      <c r="ANA64" s="15"/>
      <c r="ANB64" s="15"/>
      <c r="ANC64" s="15"/>
      <c r="AND64" s="15"/>
      <c r="ANE64" s="15"/>
      <c r="ANF64" s="15"/>
      <c r="ANG64" s="15"/>
      <c r="ANH64" s="15"/>
      <c r="ANI64" s="15"/>
      <c r="ANJ64" s="15"/>
      <c r="ANK64" s="15"/>
      <c r="ANL64" s="15"/>
      <c r="ANM64" s="15"/>
      <c r="ANN64" s="15"/>
      <c r="ANO64" s="15"/>
      <c r="ANP64" s="15"/>
      <c r="ANQ64" s="15"/>
      <c r="ANR64" s="15"/>
      <c r="ANS64" s="15"/>
      <c r="ANT64" s="15"/>
      <c r="ANU64" s="15"/>
      <c r="ANV64" s="15"/>
      <c r="ANW64" s="15"/>
      <c r="ANX64" s="15"/>
      <c r="ANY64" s="15"/>
      <c r="ANZ64" s="15"/>
      <c r="AOA64" s="15"/>
      <c r="AOB64" s="15"/>
      <c r="AOC64" s="15"/>
      <c r="AOD64" s="15"/>
      <c r="AOE64" s="15"/>
      <c r="AOF64" s="15"/>
      <c r="AOG64" s="15"/>
      <c r="AOH64" s="15"/>
      <c r="AOI64" s="15"/>
      <c r="AOJ64" s="15"/>
      <c r="AOK64" s="15"/>
      <c r="AOL64" s="15"/>
      <c r="AOM64" s="15"/>
      <c r="AON64" s="15"/>
      <c r="AOO64" s="15"/>
      <c r="AOP64" s="15"/>
      <c r="AOQ64" s="15"/>
      <c r="AOR64" s="15"/>
      <c r="AOS64" s="15"/>
      <c r="AOT64" s="15"/>
      <c r="AOU64" s="15"/>
      <c r="AOV64" s="15"/>
      <c r="AOW64" s="15"/>
      <c r="AOX64" s="15"/>
      <c r="AOY64" s="15"/>
      <c r="AOZ64" s="15"/>
      <c r="APA64" s="15"/>
      <c r="APB64" s="15"/>
      <c r="APC64" s="15"/>
      <c r="APD64" s="15"/>
      <c r="APE64" s="15"/>
      <c r="APF64" s="15"/>
      <c r="APG64" s="15"/>
      <c r="APH64" s="15"/>
      <c r="API64" s="15"/>
      <c r="APJ64" s="15"/>
      <c r="APK64" s="15"/>
      <c r="APL64" s="15"/>
      <c r="APM64" s="15"/>
      <c r="APN64" s="15"/>
      <c r="APO64" s="15"/>
      <c r="APP64" s="15"/>
      <c r="APQ64" s="15"/>
      <c r="APR64" s="15"/>
      <c r="APS64" s="15"/>
      <c r="APT64" s="15"/>
      <c r="APU64" s="15"/>
      <c r="APV64" s="15"/>
      <c r="APW64" s="15"/>
      <c r="APX64" s="15"/>
      <c r="APY64" s="15"/>
      <c r="APZ64" s="15"/>
      <c r="AQA64" s="15"/>
      <c r="AQB64" s="15"/>
      <c r="AQC64" s="15"/>
      <c r="AQD64" s="15"/>
      <c r="AQE64" s="15"/>
      <c r="AQF64" s="15"/>
      <c r="AQG64" s="15"/>
      <c r="AQH64" s="15"/>
      <c r="AQI64" s="15"/>
      <c r="AQJ64" s="15"/>
      <c r="AQK64" s="15"/>
      <c r="AQL64" s="15"/>
      <c r="AQM64" s="15"/>
      <c r="AQN64" s="15"/>
      <c r="AQO64" s="15"/>
      <c r="AQP64" s="15"/>
      <c r="AQQ64" s="15"/>
      <c r="AQR64" s="15"/>
      <c r="AQS64" s="15"/>
      <c r="AQT64" s="15"/>
      <c r="AQU64" s="15"/>
      <c r="AQV64" s="15"/>
      <c r="AQW64" s="15"/>
      <c r="AQX64" s="15"/>
      <c r="AQY64" s="15"/>
      <c r="AQZ64" s="15"/>
      <c r="ARA64" s="15"/>
      <c r="ARB64" s="15"/>
      <c r="ARC64" s="15"/>
      <c r="ARD64" s="15"/>
      <c r="ARE64" s="15"/>
      <c r="ARF64" s="15"/>
      <c r="ARG64" s="15"/>
      <c r="ARH64" s="15"/>
      <c r="ARI64" s="15"/>
      <c r="ARJ64" s="15"/>
      <c r="ARK64" s="15"/>
      <c r="ARL64" s="15"/>
      <c r="ARM64" s="15"/>
      <c r="ARN64" s="15"/>
      <c r="ARO64" s="15"/>
      <c r="ARP64" s="15"/>
      <c r="ARQ64" s="15"/>
      <c r="ARR64" s="15"/>
      <c r="ARS64" s="15"/>
      <c r="ART64" s="15"/>
      <c r="ARU64" s="15"/>
      <c r="ARV64" s="15"/>
      <c r="ARW64" s="15"/>
      <c r="ARX64" s="15"/>
      <c r="ARY64" s="15"/>
      <c r="ARZ64" s="15"/>
      <c r="ASA64" s="15"/>
      <c r="ASB64" s="15"/>
      <c r="ASC64" s="15"/>
      <c r="ASD64" s="15"/>
      <c r="ASE64" s="15"/>
      <c r="ASF64" s="15"/>
      <c r="ASG64" s="15"/>
      <c r="ASH64" s="15"/>
      <c r="ASI64" s="15"/>
      <c r="ASJ64" s="15"/>
      <c r="ASK64" s="15"/>
      <c r="ASL64" s="15"/>
      <c r="ASM64" s="15"/>
      <c r="ASN64" s="15"/>
      <c r="ASO64" s="15"/>
      <c r="ASP64" s="15"/>
      <c r="ASQ64" s="15"/>
      <c r="ASR64" s="15"/>
      <c r="ASS64" s="15"/>
      <c r="AST64" s="15"/>
      <c r="ASU64" s="15"/>
      <c r="ASV64" s="15"/>
      <c r="ASW64" s="15"/>
      <c r="ASX64" s="15"/>
      <c r="ASY64" s="15"/>
      <c r="ASZ64" s="15"/>
      <c r="ATA64" s="15"/>
      <c r="ATB64" s="15"/>
      <c r="ATC64" s="15"/>
      <c r="ATD64" s="15"/>
      <c r="ATE64" s="15"/>
      <c r="ATF64" s="15"/>
      <c r="ATG64" s="15"/>
      <c r="ATH64" s="15"/>
      <c r="ATI64" s="15"/>
      <c r="ATJ64" s="15"/>
      <c r="ATK64" s="15"/>
      <c r="ATL64" s="15"/>
      <c r="ATM64" s="15"/>
      <c r="ATN64" s="15"/>
      <c r="ATO64" s="15"/>
      <c r="ATP64" s="15"/>
      <c r="ATQ64" s="15"/>
      <c r="ATR64" s="15"/>
      <c r="ATS64" s="15"/>
      <c r="ATT64" s="15"/>
      <c r="ATU64" s="15"/>
      <c r="ATV64" s="15"/>
      <c r="ATW64" s="15"/>
      <c r="ATX64" s="15"/>
      <c r="ATY64" s="15"/>
      <c r="ATZ64" s="15"/>
      <c r="AUA64" s="15"/>
      <c r="AUB64" s="15"/>
      <c r="AUC64" s="15"/>
      <c r="AUD64" s="15"/>
      <c r="AUE64" s="15"/>
      <c r="AUF64" s="15"/>
      <c r="AUG64" s="15"/>
      <c r="AUH64" s="15"/>
      <c r="AUI64" s="15"/>
      <c r="AUJ64" s="15"/>
      <c r="AUK64" s="15"/>
      <c r="AUL64" s="15"/>
      <c r="AUM64" s="15"/>
      <c r="AUN64" s="15"/>
      <c r="AUO64" s="15"/>
      <c r="AUP64" s="15"/>
      <c r="AUQ64" s="15"/>
      <c r="AUR64" s="15"/>
      <c r="AUS64" s="15"/>
      <c r="AUT64" s="15"/>
      <c r="AUU64" s="15"/>
      <c r="AUV64" s="15"/>
      <c r="AUW64" s="15"/>
      <c r="AUX64" s="15"/>
      <c r="AUY64" s="15"/>
      <c r="AUZ64" s="15"/>
      <c r="AVA64" s="15"/>
      <c r="AVB64" s="15"/>
      <c r="AVC64" s="15"/>
      <c r="AVD64" s="15"/>
      <c r="AVE64" s="15"/>
      <c r="AVF64" s="15"/>
      <c r="AVG64" s="15"/>
      <c r="AVH64" s="15"/>
      <c r="AVI64" s="15"/>
      <c r="AVJ64" s="15"/>
      <c r="AVK64" s="15"/>
      <c r="AVL64" s="15"/>
      <c r="AVM64" s="15"/>
      <c r="AVN64" s="15"/>
      <c r="AVO64" s="15"/>
      <c r="AVP64" s="15"/>
      <c r="AVQ64" s="15"/>
      <c r="AVR64" s="15"/>
      <c r="AVS64" s="15"/>
      <c r="AVT64" s="15"/>
      <c r="AVU64" s="15"/>
      <c r="AVV64" s="15"/>
      <c r="AVW64" s="15"/>
      <c r="AVX64" s="15"/>
      <c r="AVY64" s="15"/>
      <c r="AVZ64" s="15"/>
      <c r="AWA64" s="15"/>
      <c r="AWB64" s="15"/>
      <c r="AWC64" s="15"/>
      <c r="AWD64" s="15"/>
      <c r="AWE64" s="15"/>
      <c r="AWF64" s="15"/>
      <c r="AWG64" s="15"/>
      <c r="AWH64" s="15"/>
      <c r="AWI64" s="15"/>
      <c r="AWJ64" s="15"/>
      <c r="AWK64" s="15"/>
      <c r="AWL64" s="15"/>
      <c r="AWM64" s="15"/>
      <c r="AWN64" s="15"/>
      <c r="AWO64" s="15"/>
      <c r="AWP64" s="15"/>
      <c r="AWQ64" s="15"/>
      <c r="AWR64" s="15"/>
      <c r="AWS64" s="15"/>
      <c r="AWT64" s="15"/>
      <c r="AWU64" s="15"/>
      <c r="AWV64" s="15"/>
      <c r="AWW64" s="15"/>
      <c r="AWX64" s="15"/>
      <c r="AWY64" s="15"/>
      <c r="AWZ64" s="15"/>
      <c r="AXA64" s="15"/>
      <c r="AXB64" s="15"/>
      <c r="AXC64" s="15"/>
      <c r="AXD64" s="15"/>
      <c r="AXE64" s="15"/>
      <c r="AXF64" s="15"/>
      <c r="AXG64" s="15"/>
      <c r="AXH64" s="15"/>
      <c r="AXI64" s="15"/>
      <c r="AXJ64" s="15"/>
      <c r="AXK64" s="15"/>
      <c r="AXL64" s="15"/>
      <c r="AXM64" s="15"/>
      <c r="AXN64" s="15"/>
      <c r="AXO64" s="15"/>
      <c r="AXP64" s="15"/>
      <c r="AXQ64" s="15"/>
      <c r="AXR64" s="15"/>
      <c r="AXS64" s="15"/>
      <c r="AXT64" s="15"/>
      <c r="AXU64" s="15"/>
      <c r="AXV64" s="15"/>
      <c r="AXW64" s="15"/>
      <c r="AXX64" s="15"/>
      <c r="AXY64" s="15"/>
      <c r="AXZ64" s="15"/>
      <c r="AYA64" s="15"/>
      <c r="AYB64" s="15"/>
      <c r="AYC64" s="15"/>
      <c r="AYD64" s="15"/>
      <c r="AYE64" s="15"/>
      <c r="AYF64" s="15"/>
      <c r="AYG64" s="15"/>
      <c r="AYH64" s="15"/>
      <c r="AYI64" s="15"/>
      <c r="AYJ64" s="15"/>
      <c r="AYK64" s="15"/>
      <c r="AYL64" s="15"/>
      <c r="AYM64" s="15"/>
      <c r="AYN64" s="15"/>
      <c r="AYO64" s="15"/>
      <c r="AYP64" s="15"/>
      <c r="AYQ64" s="15"/>
      <c r="AYR64" s="15"/>
      <c r="AYS64" s="15"/>
      <c r="AYT64" s="15"/>
      <c r="AYU64" s="15"/>
      <c r="AYV64" s="15"/>
      <c r="AYW64" s="15"/>
      <c r="AYX64" s="15"/>
      <c r="AYY64" s="15"/>
      <c r="AYZ64" s="15"/>
      <c r="AZA64" s="15"/>
      <c r="AZB64" s="15"/>
      <c r="AZC64" s="15"/>
      <c r="AZD64" s="15"/>
      <c r="AZE64" s="15"/>
      <c r="AZF64" s="15"/>
      <c r="AZG64" s="15"/>
      <c r="AZH64" s="15"/>
      <c r="AZI64" s="15"/>
      <c r="AZJ64" s="15"/>
      <c r="AZK64" s="15"/>
      <c r="AZL64" s="15"/>
      <c r="AZM64" s="15"/>
      <c r="AZN64" s="15"/>
      <c r="AZO64" s="15"/>
      <c r="AZP64" s="15"/>
      <c r="AZQ64" s="15"/>
      <c r="AZR64" s="15"/>
      <c r="AZS64" s="15"/>
      <c r="AZT64" s="15"/>
      <c r="AZU64" s="15"/>
      <c r="AZV64" s="15"/>
      <c r="AZW64" s="15"/>
      <c r="AZX64" s="15"/>
      <c r="AZY64" s="15"/>
      <c r="AZZ64" s="15"/>
      <c r="BAA64" s="15"/>
      <c r="BAB64" s="15"/>
      <c r="BAC64" s="15"/>
      <c r="BAD64" s="15"/>
      <c r="BAE64" s="15"/>
      <c r="BAF64" s="15"/>
      <c r="BAG64" s="15"/>
      <c r="BAH64" s="15"/>
      <c r="BAI64" s="15"/>
      <c r="BAJ64" s="15"/>
      <c r="BAK64" s="15"/>
      <c r="BAL64" s="15"/>
      <c r="BAM64" s="15"/>
      <c r="BAN64" s="15"/>
      <c r="BAO64" s="15"/>
      <c r="BAP64" s="15"/>
      <c r="BAQ64" s="15"/>
      <c r="BAR64" s="15"/>
      <c r="BAS64" s="15"/>
      <c r="BAT64" s="15"/>
      <c r="BAU64" s="15"/>
      <c r="BAV64" s="15"/>
      <c r="BAW64" s="15"/>
      <c r="BAX64" s="15"/>
      <c r="BAY64" s="15"/>
      <c r="BAZ64" s="15"/>
      <c r="BBA64" s="15"/>
      <c r="BBB64" s="15"/>
      <c r="BBC64" s="15"/>
      <c r="BBD64" s="15"/>
      <c r="BBE64" s="15"/>
      <c r="BBF64" s="15"/>
      <c r="BBG64" s="15"/>
      <c r="BBH64" s="15"/>
      <c r="BBI64" s="15"/>
      <c r="BBJ64" s="15"/>
      <c r="BBK64" s="15"/>
      <c r="BBL64" s="15"/>
      <c r="BBM64" s="15"/>
      <c r="BBN64" s="15"/>
      <c r="BBO64" s="15"/>
      <c r="BBP64" s="15"/>
      <c r="BBQ64" s="15"/>
      <c r="BBR64" s="15"/>
      <c r="BBS64" s="15"/>
      <c r="BBT64" s="15"/>
      <c r="BBU64" s="15"/>
      <c r="BBV64" s="15"/>
      <c r="BBW64" s="15"/>
      <c r="BBX64" s="15"/>
      <c r="BBY64" s="15"/>
      <c r="BBZ64" s="15"/>
      <c r="BCA64" s="15"/>
      <c r="BCB64" s="15"/>
      <c r="BCC64" s="15"/>
      <c r="BCD64" s="15"/>
      <c r="BCE64" s="15"/>
      <c r="BCF64" s="15"/>
      <c r="BCG64" s="15"/>
      <c r="BCH64" s="15"/>
      <c r="BCI64" s="15"/>
      <c r="BCJ64" s="15"/>
      <c r="BCK64" s="15"/>
      <c r="BCL64" s="15"/>
      <c r="BCM64" s="15"/>
      <c r="BCN64" s="15"/>
      <c r="BCO64" s="15"/>
      <c r="BCP64" s="15"/>
      <c r="BCQ64" s="15"/>
      <c r="BCR64" s="15"/>
      <c r="BCS64" s="15"/>
      <c r="BCT64" s="15"/>
      <c r="BCU64" s="15"/>
      <c r="BCV64" s="15"/>
      <c r="BCW64" s="15"/>
      <c r="BCX64" s="15"/>
      <c r="BCY64" s="15"/>
      <c r="BCZ64" s="15"/>
      <c r="BDA64" s="15"/>
      <c r="BDB64" s="15"/>
      <c r="BDC64" s="15"/>
      <c r="BDD64" s="15"/>
      <c r="BDE64" s="15"/>
      <c r="BDF64" s="15"/>
      <c r="BDG64" s="15"/>
      <c r="BDH64" s="15"/>
      <c r="BDI64" s="15"/>
      <c r="BDJ64" s="15"/>
      <c r="BDK64" s="15"/>
      <c r="BDL64" s="15"/>
      <c r="BDM64" s="15"/>
      <c r="BDN64" s="15"/>
      <c r="BDO64" s="15"/>
      <c r="BDP64" s="15"/>
      <c r="BDQ64" s="15"/>
      <c r="BDR64" s="15"/>
      <c r="BDS64" s="15"/>
      <c r="BDT64" s="15"/>
      <c r="BDU64" s="15"/>
      <c r="BDV64" s="15"/>
      <c r="BDW64" s="15"/>
      <c r="BDX64" s="15"/>
      <c r="BDY64" s="15"/>
      <c r="BDZ64" s="15"/>
      <c r="BEA64" s="15"/>
      <c r="BEB64" s="15"/>
      <c r="BEC64" s="15"/>
      <c r="BED64" s="15"/>
      <c r="BEE64" s="15"/>
      <c r="BEF64" s="15"/>
      <c r="BEG64" s="15"/>
      <c r="BEH64" s="15"/>
      <c r="BEI64" s="15"/>
      <c r="BEJ64" s="15"/>
      <c r="BEK64" s="15"/>
      <c r="BEL64" s="15"/>
      <c r="BEM64" s="15"/>
      <c r="BEN64" s="15"/>
      <c r="BEO64" s="15"/>
      <c r="BEP64" s="15"/>
      <c r="BEQ64" s="15"/>
      <c r="BER64" s="15"/>
      <c r="BES64" s="15"/>
      <c r="BET64" s="15"/>
      <c r="BEU64" s="15"/>
      <c r="BEV64" s="15"/>
      <c r="BEW64" s="15"/>
      <c r="BEX64" s="15"/>
      <c r="BEY64" s="15"/>
      <c r="BEZ64" s="15"/>
      <c r="BFA64" s="15"/>
      <c r="BFB64" s="15"/>
      <c r="BFC64" s="15"/>
      <c r="BFD64" s="15"/>
      <c r="BFE64" s="15"/>
      <c r="BFF64" s="15"/>
      <c r="BFG64" s="15"/>
      <c r="BFH64" s="15"/>
      <c r="BFI64" s="15"/>
      <c r="BFJ64" s="15"/>
      <c r="BFK64" s="15"/>
      <c r="BFL64" s="15"/>
      <c r="BFM64" s="15"/>
      <c r="BFN64" s="15"/>
      <c r="BFO64" s="15"/>
      <c r="BFP64" s="15"/>
      <c r="BFQ64" s="15"/>
      <c r="BFR64" s="15"/>
      <c r="BFS64" s="15"/>
      <c r="BFT64" s="15"/>
      <c r="BFU64" s="15"/>
      <c r="BFV64" s="15"/>
      <c r="BFW64" s="15"/>
      <c r="BFX64" s="15"/>
      <c r="BFY64" s="15"/>
      <c r="BFZ64" s="15"/>
      <c r="BGA64" s="15"/>
      <c r="BGB64" s="15"/>
      <c r="BGC64" s="15"/>
      <c r="BGD64" s="15"/>
      <c r="BGE64" s="15"/>
      <c r="BGF64" s="15"/>
      <c r="BGG64" s="15"/>
      <c r="BGH64" s="15"/>
      <c r="BGI64" s="15"/>
      <c r="BGJ64" s="15"/>
      <c r="BGK64" s="15"/>
      <c r="BGL64" s="15"/>
      <c r="BGM64" s="15"/>
      <c r="BGN64" s="15"/>
      <c r="BGO64" s="15"/>
      <c r="BGP64" s="15"/>
      <c r="BGQ64" s="15"/>
      <c r="BGR64" s="15"/>
      <c r="BGS64" s="15"/>
      <c r="BGT64" s="15"/>
      <c r="BGU64" s="15"/>
      <c r="BGV64" s="15"/>
      <c r="BGW64" s="15"/>
      <c r="BGX64" s="15"/>
      <c r="BGY64" s="15"/>
      <c r="BGZ64" s="15"/>
      <c r="BHA64" s="15"/>
      <c r="BHB64" s="15"/>
      <c r="BHC64" s="15"/>
      <c r="BHD64" s="15"/>
      <c r="BHE64" s="15"/>
      <c r="BHF64" s="15"/>
      <c r="BHG64" s="15"/>
      <c r="BHH64" s="15"/>
      <c r="BHI64" s="15"/>
      <c r="BHJ64" s="15"/>
      <c r="BHK64" s="15"/>
      <c r="BHL64" s="15"/>
      <c r="BHM64" s="15"/>
      <c r="BHN64" s="15"/>
      <c r="BHO64" s="15"/>
      <c r="BHP64" s="15"/>
      <c r="BHQ64" s="15"/>
      <c r="BHR64" s="15"/>
      <c r="BHS64" s="15"/>
      <c r="BHT64" s="15"/>
      <c r="BHU64" s="15"/>
      <c r="BHV64" s="15"/>
      <c r="BHW64" s="15"/>
      <c r="BHX64" s="15"/>
      <c r="BHY64" s="15"/>
      <c r="BHZ64" s="15"/>
      <c r="BIA64" s="15"/>
      <c r="BIB64" s="15"/>
      <c r="BIC64" s="15"/>
      <c r="BID64" s="15"/>
      <c r="BIE64" s="15"/>
      <c r="BIF64" s="15"/>
      <c r="BIG64" s="15"/>
      <c r="BIH64" s="15"/>
      <c r="BII64" s="15"/>
      <c r="BIJ64" s="15"/>
      <c r="BIK64" s="15"/>
      <c r="BIL64" s="15"/>
      <c r="BIM64" s="15"/>
      <c r="BIN64" s="15"/>
      <c r="BIO64" s="15"/>
      <c r="BIP64" s="15"/>
      <c r="BIQ64" s="15"/>
      <c r="BIR64" s="15"/>
      <c r="BIS64" s="15"/>
      <c r="BIT64" s="15"/>
      <c r="BIU64" s="15"/>
      <c r="BIV64" s="15"/>
      <c r="BIW64" s="15"/>
      <c r="BIX64" s="15"/>
      <c r="BIY64" s="15"/>
      <c r="BIZ64" s="15"/>
      <c r="BJA64" s="15"/>
      <c r="BJB64" s="15"/>
      <c r="BJC64" s="15"/>
      <c r="BJD64" s="15"/>
      <c r="BJE64" s="15"/>
      <c r="BJF64" s="15"/>
      <c r="BJG64" s="15"/>
      <c r="BJH64" s="15"/>
      <c r="BJI64" s="15"/>
      <c r="BJJ64" s="15"/>
      <c r="BJK64" s="15"/>
      <c r="BJL64" s="15"/>
      <c r="BJM64" s="15"/>
      <c r="BJN64" s="15"/>
      <c r="BJO64" s="15"/>
      <c r="BJP64" s="15"/>
      <c r="BJQ64" s="15"/>
      <c r="BJR64" s="15"/>
      <c r="BJS64" s="15"/>
      <c r="BJT64" s="15"/>
      <c r="BJU64" s="15"/>
      <c r="BJV64" s="15"/>
      <c r="BJW64" s="15"/>
      <c r="BJX64" s="15"/>
      <c r="BJY64" s="15"/>
      <c r="BJZ64" s="15"/>
      <c r="BKA64" s="15"/>
      <c r="BKB64" s="15"/>
      <c r="BKC64" s="15"/>
      <c r="BKD64" s="15"/>
      <c r="BKE64" s="15"/>
      <c r="BKF64" s="15"/>
      <c r="BKG64" s="15"/>
      <c r="BKH64" s="15"/>
      <c r="BKI64" s="15"/>
      <c r="BKJ64" s="15"/>
      <c r="BKK64" s="15"/>
      <c r="BKL64" s="15"/>
      <c r="BKM64" s="15"/>
      <c r="BKN64" s="15"/>
      <c r="BKO64" s="15"/>
      <c r="BKP64" s="15"/>
      <c r="BKQ64" s="15"/>
      <c r="BKR64" s="15"/>
      <c r="BKS64" s="15"/>
      <c r="BKT64" s="15"/>
      <c r="BKU64" s="15"/>
      <c r="BKV64" s="15"/>
      <c r="BKW64" s="15"/>
      <c r="BKX64" s="15"/>
      <c r="BKY64" s="15"/>
      <c r="BKZ64" s="15"/>
      <c r="BLA64" s="15"/>
      <c r="BLB64" s="15"/>
      <c r="BLC64" s="15"/>
      <c r="BLD64" s="15"/>
      <c r="BLE64" s="15"/>
      <c r="BLF64" s="15"/>
      <c r="BLG64" s="15"/>
      <c r="BLH64" s="15"/>
      <c r="BLI64" s="15"/>
      <c r="BLJ64" s="15"/>
      <c r="BLK64" s="15"/>
      <c r="BLL64" s="15"/>
      <c r="BLM64" s="15"/>
      <c r="BLN64" s="15"/>
      <c r="BLO64" s="15"/>
      <c r="BLP64" s="15"/>
      <c r="BLQ64" s="15"/>
      <c r="BLR64" s="15"/>
      <c r="BLS64" s="15"/>
      <c r="BLT64" s="15"/>
      <c r="BLU64" s="15"/>
      <c r="BLV64" s="15"/>
      <c r="BLW64" s="15"/>
      <c r="BLX64" s="15"/>
      <c r="BLY64" s="15"/>
      <c r="BLZ64" s="15"/>
      <c r="BMA64" s="15"/>
      <c r="BMB64" s="15"/>
      <c r="BMC64" s="15"/>
      <c r="BMD64" s="15"/>
      <c r="BME64" s="15"/>
      <c r="BMF64" s="15"/>
      <c r="BMG64" s="15"/>
      <c r="BMH64" s="15"/>
      <c r="BMI64" s="15"/>
      <c r="BMJ64" s="15"/>
      <c r="BMK64" s="15"/>
      <c r="BML64" s="15"/>
      <c r="BMM64" s="15"/>
      <c r="BMN64" s="15"/>
      <c r="BMO64" s="15"/>
      <c r="BMP64" s="15"/>
      <c r="BMQ64" s="15"/>
      <c r="BMR64" s="15"/>
      <c r="BMS64" s="15"/>
      <c r="BMT64" s="15"/>
      <c r="BMU64" s="15"/>
      <c r="BMV64" s="15"/>
      <c r="BMW64" s="15"/>
      <c r="BMX64" s="15"/>
      <c r="BMY64" s="15"/>
      <c r="BMZ64" s="15"/>
      <c r="BNA64" s="15"/>
      <c r="BNB64" s="15"/>
      <c r="BNC64" s="15"/>
      <c r="BND64" s="15"/>
      <c r="BNE64" s="15"/>
      <c r="BNF64" s="15"/>
      <c r="BNG64" s="15"/>
      <c r="BNH64" s="15"/>
      <c r="BNI64" s="15"/>
      <c r="BNJ64" s="15"/>
      <c r="BNK64" s="15"/>
      <c r="BNL64" s="15"/>
      <c r="BNM64" s="15"/>
      <c r="BNN64" s="15"/>
      <c r="BNO64" s="15"/>
      <c r="BNP64" s="15"/>
      <c r="BNQ64" s="15"/>
      <c r="BNR64" s="15"/>
      <c r="BNS64" s="15"/>
      <c r="BNT64" s="15"/>
      <c r="BNU64" s="15"/>
      <c r="BNV64" s="15"/>
      <c r="BNW64" s="15"/>
      <c r="BNX64" s="15"/>
      <c r="BNY64" s="15"/>
      <c r="BNZ64" s="15"/>
      <c r="BOA64" s="15"/>
      <c r="BOB64" s="15"/>
      <c r="BOC64" s="15"/>
      <c r="BOD64" s="15"/>
      <c r="BOE64" s="15"/>
      <c r="BOF64" s="15"/>
      <c r="BOG64" s="15"/>
      <c r="BOH64" s="15"/>
      <c r="BOI64" s="15"/>
      <c r="BOJ64" s="15"/>
      <c r="BOK64" s="15"/>
      <c r="BOL64" s="15"/>
      <c r="BOM64" s="15"/>
      <c r="BON64" s="15"/>
      <c r="BOO64" s="15"/>
      <c r="BOP64" s="15"/>
      <c r="BOQ64" s="15"/>
      <c r="BOR64" s="15"/>
      <c r="BOS64" s="15"/>
      <c r="BOT64" s="15"/>
      <c r="BOU64" s="15"/>
      <c r="BOV64" s="15"/>
      <c r="BOW64" s="15"/>
      <c r="BOX64" s="15"/>
      <c r="BOY64" s="15"/>
      <c r="BOZ64" s="15"/>
      <c r="BPA64" s="15"/>
      <c r="BPB64" s="15"/>
      <c r="BPC64" s="15"/>
      <c r="BPD64" s="15"/>
      <c r="BPE64" s="15"/>
      <c r="BPF64" s="15"/>
      <c r="BPG64" s="15"/>
      <c r="BPH64" s="15"/>
      <c r="BPI64" s="15"/>
      <c r="BPJ64" s="15"/>
      <c r="BPK64" s="15"/>
      <c r="BPL64" s="15"/>
      <c r="BPM64" s="15"/>
      <c r="BPN64" s="15"/>
      <c r="BPO64" s="15"/>
      <c r="BPP64" s="15"/>
      <c r="BPQ64" s="15"/>
      <c r="BPR64" s="15"/>
      <c r="BPS64" s="15"/>
      <c r="BPT64" s="15"/>
      <c r="BPU64" s="15"/>
      <c r="BPV64" s="15"/>
      <c r="BPW64" s="15"/>
      <c r="BPX64" s="15"/>
      <c r="BPY64" s="15"/>
      <c r="BPZ64" s="15"/>
      <c r="BQA64" s="15"/>
      <c r="BQB64" s="15"/>
      <c r="BQC64" s="15"/>
      <c r="BQD64" s="15"/>
      <c r="BQE64" s="15"/>
      <c r="BQF64" s="15"/>
      <c r="BQG64" s="15"/>
      <c r="BQH64" s="15"/>
      <c r="BQI64" s="15"/>
      <c r="BQJ64" s="15"/>
      <c r="BQK64" s="15"/>
      <c r="BQL64" s="15"/>
      <c r="BQM64" s="15"/>
      <c r="BQN64" s="15"/>
      <c r="BQO64" s="15"/>
      <c r="BQP64" s="15"/>
      <c r="BQQ64" s="15"/>
      <c r="BQR64" s="15"/>
      <c r="BQS64" s="15"/>
      <c r="BQT64" s="15"/>
      <c r="BQU64" s="15"/>
      <c r="BQV64" s="15"/>
      <c r="BQW64" s="15"/>
      <c r="BQX64" s="15"/>
      <c r="BQY64" s="15"/>
      <c r="BQZ64" s="15"/>
      <c r="BRA64" s="15"/>
      <c r="BRB64" s="15"/>
      <c r="BRC64" s="15"/>
      <c r="BRD64" s="15"/>
      <c r="BRE64" s="15"/>
      <c r="BRF64" s="15"/>
      <c r="BRG64" s="15"/>
      <c r="BRH64" s="15"/>
      <c r="BRI64" s="15"/>
      <c r="BRJ64" s="15"/>
      <c r="BRK64" s="15"/>
      <c r="BRL64" s="15"/>
      <c r="BRM64" s="15"/>
      <c r="BRN64" s="15"/>
      <c r="BRO64" s="15"/>
      <c r="BRP64" s="15"/>
      <c r="BRQ64" s="15"/>
      <c r="BRR64" s="15"/>
      <c r="BRS64" s="15"/>
      <c r="BRT64" s="15"/>
      <c r="BRU64" s="15"/>
      <c r="BRV64" s="15"/>
      <c r="BRW64" s="15"/>
      <c r="BRX64" s="15"/>
      <c r="BRY64" s="15"/>
      <c r="BRZ64" s="15"/>
      <c r="BSA64" s="15"/>
      <c r="BSB64" s="15"/>
      <c r="BSC64" s="15"/>
      <c r="BSD64" s="15"/>
      <c r="BSE64" s="15"/>
      <c r="BSF64" s="15"/>
      <c r="BSG64" s="15"/>
      <c r="BSH64" s="15"/>
      <c r="BSI64" s="15"/>
      <c r="BSJ64" s="15"/>
      <c r="BSK64" s="15"/>
      <c r="BSL64" s="15"/>
      <c r="BSM64" s="15"/>
      <c r="BSN64" s="15"/>
      <c r="BSO64" s="15"/>
      <c r="BSP64" s="15"/>
      <c r="BSQ64" s="15"/>
      <c r="BSR64" s="15"/>
      <c r="BSS64" s="15"/>
      <c r="BST64" s="15"/>
      <c r="BSU64" s="15"/>
      <c r="BSV64" s="15"/>
      <c r="BSW64" s="15"/>
      <c r="BSX64" s="15"/>
      <c r="BSY64" s="15"/>
      <c r="BSZ64" s="15"/>
      <c r="BTA64" s="15"/>
      <c r="BTB64" s="15"/>
      <c r="BTC64" s="15"/>
      <c r="BTD64" s="15"/>
      <c r="BTE64" s="15"/>
      <c r="BTF64" s="15"/>
      <c r="BTG64" s="15"/>
      <c r="BTH64" s="15"/>
      <c r="BTI64" s="15"/>
      <c r="BTJ64" s="15"/>
      <c r="BTK64" s="15"/>
      <c r="BTL64" s="15"/>
      <c r="BTM64" s="15"/>
      <c r="BTN64" s="15"/>
      <c r="BTO64" s="15"/>
      <c r="BTP64" s="15"/>
      <c r="BTQ64" s="15"/>
      <c r="BTR64" s="15"/>
      <c r="BTS64" s="15"/>
      <c r="BTT64" s="15"/>
      <c r="BTU64" s="15"/>
      <c r="BTV64" s="15"/>
      <c r="BTW64" s="15"/>
      <c r="BTX64" s="15"/>
      <c r="BTY64" s="15"/>
      <c r="BTZ64" s="15"/>
      <c r="BUA64" s="15"/>
      <c r="BUB64" s="15"/>
      <c r="BUC64" s="15"/>
      <c r="BUD64" s="15"/>
      <c r="BUE64" s="15"/>
      <c r="BUF64" s="15"/>
      <c r="BUG64" s="15"/>
      <c r="BUH64" s="15"/>
      <c r="BUI64" s="15"/>
      <c r="BUJ64" s="15"/>
      <c r="BUK64" s="15"/>
      <c r="BUL64" s="15"/>
      <c r="BUM64" s="15"/>
      <c r="BUN64" s="15"/>
      <c r="BUO64" s="15"/>
      <c r="BUP64" s="15"/>
      <c r="BUQ64" s="15"/>
      <c r="BUR64" s="15"/>
      <c r="BUS64" s="15"/>
      <c r="BUT64" s="15"/>
      <c r="BUU64" s="15"/>
      <c r="BUV64" s="15"/>
      <c r="BUW64" s="15"/>
      <c r="BUX64" s="15"/>
      <c r="BUY64" s="15"/>
      <c r="BUZ64" s="15"/>
      <c r="BVA64" s="15"/>
      <c r="BVB64" s="15"/>
      <c r="BVC64" s="15"/>
      <c r="BVD64" s="15"/>
      <c r="BVE64" s="15"/>
      <c r="BVF64" s="15"/>
      <c r="BVG64" s="15"/>
      <c r="BVH64" s="15"/>
      <c r="BVI64" s="15"/>
      <c r="BVJ64" s="15"/>
      <c r="BVK64" s="15"/>
      <c r="BVL64" s="15"/>
      <c r="BVM64" s="15"/>
      <c r="BVN64" s="15"/>
      <c r="BVO64" s="15"/>
      <c r="BVP64" s="15"/>
      <c r="BVQ64" s="15"/>
      <c r="BVR64" s="15"/>
      <c r="BVS64" s="15"/>
      <c r="BVT64" s="15"/>
      <c r="BVU64" s="15"/>
      <c r="BVV64" s="15"/>
      <c r="BVW64" s="15"/>
      <c r="BVX64" s="15"/>
      <c r="BVY64" s="15"/>
      <c r="BVZ64" s="15"/>
      <c r="BWA64" s="15"/>
      <c r="BWB64" s="15"/>
      <c r="BWC64" s="15"/>
      <c r="BWD64" s="15"/>
      <c r="BWE64" s="15"/>
      <c r="BWF64" s="15"/>
      <c r="BWG64" s="15"/>
      <c r="BWH64" s="15"/>
      <c r="BWI64" s="15"/>
      <c r="BWJ64" s="15"/>
      <c r="BWK64" s="15"/>
      <c r="BWL64" s="15"/>
      <c r="BWM64" s="15"/>
      <c r="BWN64" s="15"/>
      <c r="BWO64" s="15"/>
      <c r="BWP64" s="15"/>
      <c r="BWQ64" s="15"/>
      <c r="BWR64" s="15"/>
      <c r="BWS64" s="15"/>
      <c r="BWT64" s="15"/>
      <c r="BWU64" s="15"/>
      <c r="BWV64" s="15"/>
      <c r="BWW64" s="15"/>
      <c r="BWX64" s="15"/>
      <c r="BWY64" s="15"/>
      <c r="BWZ64" s="15"/>
      <c r="BXA64" s="15"/>
      <c r="BXB64" s="15"/>
      <c r="BXC64" s="15"/>
      <c r="BXD64" s="15"/>
      <c r="BXE64" s="15"/>
      <c r="BXF64" s="15"/>
      <c r="BXG64" s="15"/>
      <c r="BXH64" s="15"/>
      <c r="BXI64" s="15"/>
      <c r="BXJ64" s="15"/>
      <c r="BXK64" s="15"/>
      <c r="BXL64" s="15"/>
      <c r="BXM64" s="15"/>
      <c r="BXN64" s="15"/>
      <c r="BXO64" s="15"/>
      <c r="BXP64" s="15"/>
      <c r="BXQ64" s="15"/>
      <c r="BXR64" s="15"/>
      <c r="BXS64" s="15"/>
      <c r="BXT64" s="15"/>
      <c r="BXU64" s="15"/>
      <c r="BXV64" s="15"/>
      <c r="BXW64" s="15"/>
      <c r="BXX64" s="15"/>
      <c r="BXY64" s="15"/>
      <c r="BXZ64" s="15"/>
      <c r="BYA64" s="15"/>
      <c r="BYB64" s="15"/>
      <c r="BYC64" s="15"/>
      <c r="BYD64" s="15"/>
      <c r="BYE64" s="15"/>
      <c r="BYF64" s="15"/>
      <c r="BYG64" s="15"/>
      <c r="BYH64" s="15"/>
      <c r="BYI64" s="15"/>
      <c r="BYJ64" s="15"/>
      <c r="BYK64" s="15"/>
      <c r="BYL64" s="15"/>
      <c r="BYM64" s="15"/>
      <c r="BYN64" s="15"/>
      <c r="BYO64" s="15"/>
      <c r="BYP64" s="15"/>
      <c r="BYQ64" s="15"/>
      <c r="BYR64" s="15"/>
      <c r="BYS64" s="15"/>
      <c r="BYT64" s="15"/>
      <c r="BYU64" s="15"/>
      <c r="BYV64" s="15"/>
      <c r="BYW64" s="15"/>
      <c r="BYX64" s="15"/>
      <c r="BYY64" s="15"/>
      <c r="BYZ64" s="15"/>
      <c r="BZA64" s="15"/>
      <c r="BZB64" s="15"/>
      <c r="BZC64" s="15"/>
      <c r="BZD64" s="15"/>
      <c r="BZE64" s="15"/>
      <c r="BZF64" s="15"/>
      <c r="BZG64" s="15"/>
      <c r="BZH64" s="15"/>
      <c r="BZI64" s="15"/>
      <c r="BZJ64" s="15"/>
      <c r="BZK64" s="15"/>
      <c r="BZL64" s="15"/>
      <c r="BZM64" s="15"/>
      <c r="BZN64" s="15"/>
      <c r="BZO64" s="15"/>
      <c r="BZP64" s="15"/>
      <c r="BZQ64" s="15"/>
      <c r="BZR64" s="15"/>
      <c r="BZS64" s="15"/>
      <c r="BZT64" s="15"/>
      <c r="BZU64" s="15"/>
      <c r="BZV64" s="15"/>
      <c r="BZW64" s="15"/>
      <c r="BZX64" s="15"/>
      <c r="BZY64" s="15"/>
      <c r="BZZ64" s="15"/>
      <c r="CAA64" s="15"/>
      <c r="CAB64" s="15"/>
      <c r="CAC64" s="15"/>
      <c r="CAD64" s="15"/>
      <c r="CAE64" s="15"/>
      <c r="CAF64" s="15"/>
      <c r="CAG64" s="15"/>
      <c r="CAH64" s="15"/>
      <c r="CAI64" s="15"/>
      <c r="CAJ64" s="15"/>
      <c r="CAK64" s="15"/>
      <c r="CAL64" s="15"/>
      <c r="CAM64" s="15"/>
      <c r="CAN64" s="15"/>
      <c r="CAO64" s="15"/>
      <c r="CAP64" s="15"/>
      <c r="CAQ64" s="15"/>
      <c r="CAR64" s="15"/>
      <c r="CAS64" s="15"/>
      <c r="CAT64" s="15"/>
      <c r="CAU64" s="15"/>
      <c r="CAV64" s="15"/>
      <c r="CAW64" s="15"/>
      <c r="CAX64" s="15"/>
      <c r="CAY64" s="15"/>
      <c r="CAZ64" s="15"/>
      <c r="CBA64" s="15"/>
      <c r="CBB64" s="15"/>
      <c r="CBC64" s="15"/>
      <c r="CBD64" s="15"/>
      <c r="CBE64" s="15"/>
      <c r="CBF64" s="15"/>
      <c r="CBG64" s="15"/>
      <c r="CBH64" s="15"/>
      <c r="CBI64" s="15"/>
      <c r="CBJ64" s="15"/>
      <c r="CBK64" s="15"/>
      <c r="CBL64" s="15"/>
      <c r="CBM64" s="15"/>
      <c r="CBN64" s="15"/>
      <c r="CBO64" s="15"/>
      <c r="CBP64" s="15"/>
      <c r="CBQ64" s="15"/>
      <c r="CBR64" s="15"/>
      <c r="CBS64" s="15"/>
      <c r="CBT64" s="15"/>
      <c r="CBU64" s="15"/>
      <c r="CBV64" s="15"/>
      <c r="CBW64" s="15"/>
      <c r="CBX64" s="15"/>
      <c r="CBY64" s="15"/>
      <c r="CBZ64" s="15"/>
      <c r="CCA64" s="15"/>
      <c r="CCB64" s="15"/>
      <c r="CCC64" s="15"/>
      <c r="CCD64" s="15"/>
      <c r="CCE64" s="15"/>
      <c r="CCF64" s="15"/>
      <c r="CCG64" s="15"/>
      <c r="CCH64" s="15"/>
      <c r="CCI64" s="15"/>
      <c r="CCJ64" s="15"/>
      <c r="CCK64" s="15"/>
      <c r="CCL64" s="15"/>
      <c r="CCM64" s="15"/>
      <c r="CCN64" s="15"/>
      <c r="CCO64" s="15"/>
      <c r="CCP64" s="15"/>
      <c r="CCQ64" s="15"/>
      <c r="CCR64" s="15"/>
      <c r="CCS64" s="15"/>
      <c r="CCT64" s="15"/>
      <c r="CCU64" s="15"/>
      <c r="CCV64" s="15"/>
      <c r="CCW64" s="15"/>
      <c r="CCX64" s="15"/>
      <c r="CCY64" s="15"/>
      <c r="CCZ64" s="15"/>
      <c r="CDA64" s="15"/>
      <c r="CDB64" s="15"/>
      <c r="CDC64" s="15"/>
      <c r="CDD64" s="15"/>
      <c r="CDE64" s="15"/>
      <c r="CDF64" s="15"/>
      <c r="CDG64" s="15"/>
      <c r="CDH64" s="15"/>
      <c r="CDI64" s="15"/>
      <c r="CDJ64" s="15"/>
      <c r="CDK64" s="15"/>
      <c r="CDL64" s="15"/>
      <c r="CDM64" s="15"/>
      <c r="CDN64" s="15"/>
      <c r="CDO64" s="15"/>
      <c r="CDP64" s="15"/>
      <c r="CDQ64" s="15"/>
      <c r="CDR64" s="15"/>
      <c r="CDS64" s="15"/>
      <c r="CDT64" s="15"/>
      <c r="CDU64" s="15"/>
      <c r="CDV64" s="15"/>
      <c r="CDW64" s="15"/>
      <c r="CDX64" s="15"/>
      <c r="CDY64" s="15"/>
      <c r="CDZ64" s="15"/>
      <c r="CEA64" s="15"/>
      <c r="CEB64" s="15"/>
      <c r="CEC64" s="15"/>
      <c r="CED64" s="15"/>
      <c r="CEE64" s="15"/>
      <c r="CEF64" s="15"/>
      <c r="CEG64" s="15"/>
      <c r="CEH64" s="15"/>
      <c r="CEI64" s="15"/>
      <c r="CEJ64" s="15"/>
      <c r="CEK64" s="15"/>
      <c r="CEL64" s="15"/>
      <c r="CEM64" s="15"/>
      <c r="CEN64" s="15"/>
      <c r="CEO64" s="15"/>
      <c r="CEP64" s="15"/>
      <c r="CEQ64" s="15"/>
      <c r="CER64" s="15"/>
      <c r="CES64" s="15"/>
      <c r="CET64" s="15"/>
      <c r="CEU64" s="15"/>
      <c r="CEV64" s="15"/>
      <c r="CEW64" s="15"/>
      <c r="CEX64" s="15"/>
      <c r="CEY64" s="15"/>
      <c r="CEZ64" s="15"/>
      <c r="CFA64" s="15"/>
      <c r="CFB64" s="15"/>
      <c r="CFC64" s="15"/>
      <c r="CFD64" s="15"/>
      <c r="CFE64" s="15"/>
      <c r="CFF64" s="15"/>
      <c r="CFG64" s="15"/>
      <c r="CFH64" s="15"/>
      <c r="CFI64" s="15"/>
      <c r="CFJ64" s="15"/>
      <c r="CFK64" s="15"/>
      <c r="CFL64" s="15"/>
      <c r="CFM64" s="15"/>
      <c r="CFN64" s="15"/>
      <c r="CFO64" s="15"/>
      <c r="CFP64" s="15"/>
      <c r="CFQ64" s="15"/>
      <c r="CFR64" s="15"/>
      <c r="CFS64" s="15"/>
      <c r="CFT64" s="15"/>
      <c r="CFU64" s="15"/>
      <c r="CFV64" s="15"/>
      <c r="CFW64" s="15"/>
      <c r="CFX64" s="15"/>
      <c r="CFY64" s="15"/>
      <c r="CFZ64" s="15"/>
      <c r="CGA64" s="15"/>
      <c r="CGB64" s="15"/>
      <c r="CGC64" s="15"/>
      <c r="CGD64" s="15"/>
      <c r="CGE64" s="15"/>
      <c r="CGF64" s="15"/>
      <c r="CGG64" s="15"/>
      <c r="CGH64" s="15"/>
      <c r="CGI64" s="15"/>
      <c r="CGJ64" s="15"/>
      <c r="CGK64" s="15"/>
      <c r="CGL64" s="15"/>
      <c r="CGM64" s="15"/>
      <c r="CGN64" s="15"/>
      <c r="CGO64" s="15"/>
      <c r="CGP64" s="15"/>
      <c r="CGQ64" s="15"/>
      <c r="CGR64" s="15"/>
      <c r="CGS64" s="15"/>
      <c r="CGT64" s="15"/>
      <c r="CGU64" s="15"/>
      <c r="CGV64" s="15"/>
      <c r="CGW64" s="15"/>
      <c r="CGX64" s="15"/>
      <c r="CGY64" s="15"/>
      <c r="CGZ64" s="15"/>
      <c r="CHA64" s="15"/>
      <c r="CHB64" s="15"/>
      <c r="CHC64" s="15"/>
      <c r="CHD64" s="15"/>
      <c r="CHE64" s="15"/>
      <c r="CHF64" s="15"/>
      <c r="CHG64" s="15"/>
      <c r="CHH64" s="15"/>
      <c r="CHI64" s="15"/>
      <c r="CHJ64" s="15"/>
      <c r="CHK64" s="15"/>
      <c r="CHL64" s="15"/>
      <c r="CHM64" s="15"/>
      <c r="CHN64" s="15"/>
      <c r="CHO64" s="15"/>
      <c r="CHP64" s="15"/>
      <c r="CHQ64" s="15"/>
      <c r="CHR64" s="15"/>
      <c r="CHS64" s="15"/>
      <c r="CHT64" s="15"/>
      <c r="CHU64" s="15"/>
      <c r="CHV64" s="15"/>
      <c r="CHW64" s="15"/>
      <c r="CHX64" s="15"/>
      <c r="CHY64" s="15"/>
      <c r="CHZ64" s="15"/>
      <c r="CIA64" s="15"/>
      <c r="CIB64" s="15"/>
      <c r="CIC64" s="15"/>
      <c r="CID64" s="15"/>
      <c r="CIE64" s="15"/>
      <c r="CIF64" s="15"/>
      <c r="CIG64" s="15"/>
      <c r="CIH64" s="15"/>
      <c r="CII64" s="15"/>
      <c r="CIJ64" s="15"/>
      <c r="CIK64" s="15"/>
      <c r="CIL64" s="15"/>
      <c r="CIM64" s="15"/>
      <c r="CIN64" s="15"/>
      <c r="CIO64" s="15"/>
      <c r="CIP64" s="15"/>
      <c r="CIQ64" s="15"/>
      <c r="CIR64" s="15"/>
      <c r="CIS64" s="15"/>
      <c r="CIT64" s="15"/>
      <c r="CIU64" s="15"/>
      <c r="CIV64" s="15"/>
      <c r="CIW64" s="15"/>
      <c r="CIX64" s="15"/>
      <c r="CIY64" s="15"/>
      <c r="CIZ64" s="15"/>
      <c r="CJA64" s="15"/>
      <c r="CJB64" s="15"/>
      <c r="CJC64" s="15"/>
      <c r="CJD64" s="15"/>
      <c r="CJE64" s="15"/>
      <c r="CJF64" s="15"/>
      <c r="CJG64" s="15"/>
      <c r="CJH64" s="15"/>
      <c r="CJI64" s="15"/>
      <c r="CJJ64" s="15"/>
      <c r="CJK64" s="15"/>
      <c r="CJL64" s="15"/>
      <c r="CJM64" s="15"/>
      <c r="CJN64" s="15"/>
      <c r="CJO64" s="15"/>
      <c r="CJP64" s="15"/>
      <c r="CJQ64" s="15"/>
      <c r="CJR64" s="15"/>
      <c r="CJS64" s="15"/>
      <c r="CJT64" s="15"/>
      <c r="CJU64" s="15"/>
      <c r="CJV64" s="15"/>
      <c r="CJW64" s="15"/>
      <c r="CJX64" s="15"/>
      <c r="CJY64" s="15"/>
      <c r="CJZ64" s="15"/>
      <c r="CKA64" s="15"/>
      <c r="CKB64" s="15"/>
      <c r="CKC64" s="15"/>
      <c r="CKD64" s="15"/>
      <c r="CKE64" s="15"/>
      <c r="CKF64" s="15"/>
      <c r="CKG64" s="15"/>
      <c r="CKH64" s="15"/>
      <c r="CKI64" s="15"/>
      <c r="CKJ64" s="15"/>
      <c r="CKK64" s="15"/>
      <c r="CKL64" s="15"/>
      <c r="CKM64" s="15"/>
      <c r="CKN64" s="15"/>
      <c r="CKO64" s="15"/>
      <c r="CKP64" s="15"/>
      <c r="CKQ64" s="15"/>
      <c r="CKR64" s="15"/>
      <c r="CKS64" s="15"/>
      <c r="CKT64" s="15"/>
      <c r="CKU64" s="15"/>
      <c r="CKV64" s="15"/>
      <c r="CKW64" s="15"/>
      <c r="CKX64" s="15"/>
      <c r="CKY64" s="15"/>
      <c r="CKZ64" s="15"/>
      <c r="CLA64" s="15"/>
      <c r="CLB64" s="15"/>
      <c r="CLC64" s="15"/>
      <c r="CLD64" s="15"/>
      <c r="CLE64" s="15"/>
      <c r="CLF64" s="15"/>
      <c r="CLG64" s="15"/>
      <c r="CLH64" s="15"/>
      <c r="CLI64" s="15"/>
      <c r="CLJ64" s="15"/>
      <c r="CLK64" s="15"/>
      <c r="CLL64" s="15"/>
      <c r="CLM64" s="15"/>
      <c r="CLN64" s="15"/>
      <c r="CLO64" s="15"/>
      <c r="CLP64" s="15"/>
      <c r="CLQ64" s="15"/>
      <c r="CLR64" s="15"/>
      <c r="CLS64" s="15"/>
      <c r="CLT64" s="15"/>
      <c r="CLU64" s="15"/>
      <c r="CLV64" s="15"/>
      <c r="CLW64" s="15"/>
      <c r="CLX64" s="15"/>
      <c r="CLY64" s="15"/>
      <c r="CLZ64" s="15"/>
      <c r="CMA64" s="15"/>
      <c r="CMB64" s="15"/>
      <c r="CMC64" s="15"/>
      <c r="CMD64" s="15"/>
      <c r="CME64" s="15"/>
      <c r="CMF64" s="15"/>
      <c r="CMG64" s="15"/>
      <c r="CMH64" s="15"/>
      <c r="CMI64" s="15"/>
      <c r="CMJ64" s="15"/>
      <c r="CMK64" s="15"/>
      <c r="CML64" s="15"/>
      <c r="CMM64" s="15"/>
      <c r="CMN64" s="15"/>
      <c r="CMO64" s="15"/>
      <c r="CMP64" s="15"/>
      <c r="CMQ64" s="15"/>
      <c r="CMR64" s="15"/>
      <c r="CMS64" s="15"/>
      <c r="CMT64" s="15"/>
      <c r="CMU64" s="15"/>
      <c r="CMV64" s="15"/>
      <c r="CMW64" s="15"/>
      <c r="CMX64" s="15"/>
      <c r="CMY64" s="15"/>
      <c r="CMZ64" s="15"/>
      <c r="CNA64" s="15"/>
      <c r="CNB64" s="15"/>
      <c r="CNC64" s="15"/>
      <c r="CND64" s="15"/>
      <c r="CNE64" s="15"/>
      <c r="CNF64" s="15"/>
      <c r="CNG64" s="15"/>
      <c r="CNH64" s="15"/>
      <c r="CNI64" s="15"/>
      <c r="CNJ64" s="15"/>
      <c r="CNK64" s="15"/>
      <c r="CNL64" s="15"/>
      <c r="CNM64" s="15"/>
      <c r="CNN64" s="15"/>
      <c r="CNO64" s="15"/>
      <c r="CNP64" s="15"/>
      <c r="CNQ64" s="15"/>
      <c r="CNR64" s="15"/>
      <c r="CNS64" s="15"/>
      <c r="CNT64" s="15"/>
      <c r="CNU64" s="15"/>
      <c r="CNV64" s="15"/>
      <c r="CNW64" s="15"/>
      <c r="CNX64" s="15"/>
      <c r="CNY64" s="15"/>
      <c r="CNZ64" s="15"/>
      <c r="COA64" s="15"/>
      <c r="COB64" s="15"/>
      <c r="COC64" s="15"/>
      <c r="COD64" s="15"/>
      <c r="COE64" s="15"/>
      <c r="COF64" s="15"/>
      <c r="COG64" s="15"/>
      <c r="COH64" s="15"/>
      <c r="COI64" s="15"/>
      <c r="COJ64" s="15"/>
      <c r="COK64" s="15"/>
      <c r="COL64" s="15"/>
      <c r="COM64" s="15"/>
      <c r="CON64" s="15"/>
      <c r="COO64" s="15"/>
      <c r="COP64" s="15"/>
      <c r="COQ64" s="15"/>
      <c r="COR64" s="15"/>
      <c r="COS64" s="15"/>
      <c r="COT64" s="15"/>
      <c r="COU64" s="15"/>
      <c r="COV64" s="15"/>
      <c r="COW64" s="15"/>
      <c r="COX64" s="15"/>
      <c r="COY64" s="15"/>
      <c r="COZ64" s="15"/>
      <c r="CPA64" s="15"/>
      <c r="CPB64" s="15"/>
      <c r="CPC64" s="15"/>
      <c r="CPD64" s="15"/>
      <c r="CPE64" s="15"/>
      <c r="CPF64" s="15"/>
      <c r="CPG64" s="15"/>
      <c r="CPH64" s="15"/>
      <c r="CPI64" s="15"/>
      <c r="CPJ64" s="15"/>
      <c r="CPK64" s="15"/>
      <c r="CPL64" s="15"/>
      <c r="CPM64" s="15"/>
      <c r="CPN64" s="15"/>
      <c r="CPO64" s="15"/>
      <c r="CPP64" s="15"/>
      <c r="CPQ64" s="15"/>
      <c r="CPR64" s="15"/>
      <c r="CPS64" s="15"/>
      <c r="CPT64" s="15"/>
      <c r="CPU64" s="15"/>
      <c r="CPV64" s="15"/>
      <c r="CPW64" s="15"/>
      <c r="CPX64" s="15"/>
      <c r="CPY64" s="15"/>
      <c r="CPZ64" s="15"/>
      <c r="CQA64" s="15"/>
      <c r="CQB64" s="15"/>
      <c r="CQC64" s="15"/>
      <c r="CQD64" s="15"/>
      <c r="CQE64" s="15"/>
      <c r="CQF64" s="15"/>
      <c r="CQG64" s="15"/>
      <c r="CQH64" s="15"/>
      <c r="CQI64" s="15"/>
      <c r="CQJ64" s="15"/>
      <c r="CQK64" s="15"/>
      <c r="CQL64" s="15"/>
      <c r="CQM64" s="15"/>
      <c r="CQN64" s="15"/>
      <c r="CQO64" s="15"/>
      <c r="CQP64" s="15"/>
      <c r="CQQ64" s="15"/>
      <c r="CQR64" s="15"/>
      <c r="CQS64" s="15"/>
      <c r="CQT64" s="15"/>
      <c r="CQU64" s="15"/>
      <c r="CQV64" s="15"/>
      <c r="CQW64" s="15"/>
      <c r="CQX64" s="15"/>
      <c r="CQY64" s="15"/>
      <c r="CQZ64" s="15"/>
      <c r="CRA64" s="15"/>
      <c r="CRB64" s="15"/>
      <c r="CRC64" s="15"/>
      <c r="CRD64" s="15"/>
      <c r="CRE64" s="15"/>
      <c r="CRF64" s="15"/>
      <c r="CRG64" s="15"/>
      <c r="CRH64" s="15"/>
      <c r="CRI64" s="15"/>
      <c r="CRJ64" s="15"/>
      <c r="CRK64" s="15"/>
      <c r="CRL64" s="15"/>
      <c r="CRM64" s="15"/>
      <c r="CRN64" s="15"/>
      <c r="CRO64" s="15"/>
      <c r="CRP64" s="15"/>
      <c r="CRQ64" s="15"/>
      <c r="CRR64" s="15"/>
      <c r="CRS64" s="15"/>
      <c r="CRT64" s="15"/>
      <c r="CRU64" s="15"/>
      <c r="CRV64" s="15"/>
      <c r="CRW64" s="15"/>
      <c r="CRX64" s="15"/>
      <c r="CRY64" s="15"/>
      <c r="CRZ64" s="15"/>
      <c r="CSA64" s="15"/>
      <c r="CSB64" s="15"/>
      <c r="CSC64" s="15"/>
      <c r="CSD64" s="15"/>
      <c r="CSE64" s="15"/>
      <c r="CSF64" s="15"/>
      <c r="CSG64" s="15"/>
      <c r="CSH64" s="15"/>
      <c r="CSI64" s="15"/>
      <c r="CSJ64" s="15"/>
      <c r="CSK64" s="15"/>
      <c r="CSL64" s="15"/>
      <c r="CSM64" s="15"/>
      <c r="CSN64" s="15"/>
      <c r="CSO64" s="15"/>
      <c r="CSP64" s="15"/>
      <c r="CSQ64" s="15"/>
      <c r="CSR64" s="15"/>
      <c r="CSS64" s="15"/>
      <c r="CST64" s="15"/>
      <c r="CSU64" s="15"/>
      <c r="CSV64" s="15"/>
      <c r="CSW64" s="15"/>
      <c r="CSX64" s="15"/>
      <c r="CSY64" s="15"/>
      <c r="CSZ64" s="15"/>
      <c r="CTA64" s="15"/>
      <c r="CTB64" s="15"/>
      <c r="CTC64" s="15"/>
      <c r="CTD64" s="15"/>
      <c r="CTE64" s="15"/>
      <c r="CTF64" s="15"/>
      <c r="CTG64" s="15"/>
      <c r="CTH64" s="15"/>
      <c r="CTI64" s="15"/>
      <c r="CTJ64" s="15"/>
      <c r="CTK64" s="15"/>
      <c r="CTL64" s="15"/>
      <c r="CTM64" s="15"/>
      <c r="CTN64" s="15"/>
      <c r="CTO64" s="15"/>
      <c r="CTP64" s="15"/>
      <c r="CTQ64" s="15"/>
      <c r="CTR64" s="15"/>
      <c r="CTS64" s="15"/>
      <c r="CTT64" s="15"/>
      <c r="CTU64" s="15"/>
      <c r="CTV64" s="15"/>
      <c r="CTW64" s="15"/>
      <c r="CTX64" s="15"/>
      <c r="CTY64" s="15"/>
      <c r="CTZ64" s="15"/>
      <c r="CUA64" s="15"/>
      <c r="CUB64" s="15"/>
      <c r="CUC64" s="15"/>
      <c r="CUD64" s="15"/>
      <c r="CUE64" s="15"/>
      <c r="CUF64" s="15"/>
      <c r="CUG64" s="15"/>
      <c r="CUH64" s="15"/>
      <c r="CUI64" s="15"/>
      <c r="CUJ64" s="15"/>
      <c r="CUK64" s="15"/>
      <c r="CUL64" s="15"/>
      <c r="CUM64" s="15"/>
      <c r="CUN64" s="15"/>
      <c r="CUO64" s="15"/>
      <c r="CUP64" s="15"/>
      <c r="CUQ64" s="15"/>
      <c r="CUR64" s="15"/>
      <c r="CUS64" s="15"/>
      <c r="CUT64" s="15"/>
      <c r="CUU64" s="15"/>
      <c r="CUV64" s="15"/>
      <c r="CUW64" s="15"/>
      <c r="CUX64" s="15"/>
      <c r="CUY64" s="15"/>
      <c r="CUZ64" s="15"/>
      <c r="CVA64" s="15"/>
      <c r="CVB64" s="15"/>
      <c r="CVC64" s="15"/>
      <c r="CVD64" s="15"/>
      <c r="CVE64" s="15"/>
      <c r="CVF64" s="15"/>
      <c r="CVG64" s="15"/>
      <c r="CVH64" s="15"/>
      <c r="CVI64" s="15"/>
      <c r="CVJ64" s="15"/>
      <c r="CVK64" s="15"/>
      <c r="CVL64" s="15"/>
      <c r="CVM64" s="15"/>
      <c r="CVN64" s="15"/>
      <c r="CVO64" s="15"/>
      <c r="CVP64" s="15"/>
      <c r="CVQ64" s="15"/>
      <c r="CVR64" s="15"/>
      <c r="CVS64" s="15"/>
      <c r="CVT64" s="15"/>
      <c r="CVU64" s="15"/>
      <c r="CVV64" s="15"/>
      <c r="CVW64" s="15"/>
      <c r="CVX64" s="15"/>
      <c r="CVY64" s="15"/>
      <c r="CVZ64" s="15"/>
      <c r="CWA64" s="15"/>
      <c r="CWB64" s="15"/>
      <c r="CWC64" s="15"/>
      <c r="CWD64" s="15"/>
      <c r="CWE64" s="15"/>
      <c r="CWF64" s="15"/>
      <c r="CWG64" s="15"/>
      <c r="CWH64" s="15"/>
      <c r="CWI64" s="15"/>
      <c r="CWJ64" s="15"/>
      <c r="CWK64" s="15"/>
      <c r="CWL64" s="15"/>
      <c r="CWM64" s="15"/>
      <c r="CWN64" s="15"/>
      <c r="CWO64" s="15"/>
      <c r="CWP64" s="15"/>
      <c r="CWQ64" s="15"/>
      <c r="CWR64" s="15"/>
      <c r="CWS64" s="15"/>
      <c r="CWT64" s="15"/>
      <c r="CWU64" s="15"/>
      <c r="CWV64" s="15"/>
      <c r="CWW64" s="15"/>
      <c r="CWX64" s="15"/>
      <c r="CWY64" s="15"/>
      <c r="CWZ64" s="15"/>
      <c r="CXA64" s="15"/>
      <c r="CXB64" s="15"/>
      <c r="CXC64" s="15"/>
      <c r="CXD64" s="15"/>
      <c r="CXE64" s="15"/>
      <c r="CXF64" s="15"/>
      <c r="CXG64" s="15"/>
      <c r="CXH64" s="15"/>
      <c r="CXI64" s="15"/>
      <c r="CXJ64" s="15"/>
      <c r="CXK64" s="15"/>
      <c r="CXL64" s="15"/>
      <c r="CXM64" s="15"/>
      <c r="CXN64" s="15"/>
      <c r="CXO64" s="15"/>
      <c r="CXP64" s="15"/>
      <c r="CXQ64" s="15"/>
      <c r="CXR64" s="15"/>
      <c r="CXS64" s="15"/>
      <c r="CXT64" s="15"/>
      <c r="CXU64" s="15"/>
      <c r="CXV64" s="15"/>
      <c r="CXW64" s="15"/>
      <c r="CXX64" s="15"/>
      <c r="CXY64" s="15"/>
      <c r="CXZ64" s="15"/>
      <c r="CYA64" s="15"/>
      <c r="CYB64" s="15"/>
      <c r="CYC64" s="15"/>
      <c r="CYD64" s="15"/>
      <c r="CYE64" s="15"/>
      <c r="CYF64" s="15"/>
      <c r="CYG64" s="15"/>
      <c r="CYH64" s="15"/>
      <c r="CYI64" s="15"/>
      <c r="CYJ64" s="15"/>
      <c r="CYK64" s="15"/>
      <c r="CYL64" s="15"/>
      <c r="CYM64" s="15"/>
      <c r="CYN64" s="15"/>
      <c r="CYO64" s="15"/>
      <c r="CYP64" s="15"/>
      <c r="CYQ64" s="15"/>
      <c r="CYR64" s="15"/>
      <c r="CYS64" s="15"/>
      <c r="CYT64" s="15"/>
      <c r="CYU64" s="15"/>
      <c r="CYV64" s="15"/>
      <c r="CYW64" s="15"/>
      <c r="CYX64" s="15"/>
      <c r="CYY64" s="15"/>
      <c r="CYZ64" s="15"/>
      <c r="CZA64" s="15"/>
      <c r="CZB64" s="15"/>
      <c r="CZC64" s="15"/>
      <c r="CZD64" s="15"/>
      <c r="CZE64" s="15"/>
      <c r="CZF64" s="15"/>
      <c r="CZG64" s="15"/>
      <c r="CZH64" s="15"/>
      <c r="CZI64" s="15"/>
      <c r="CZJ64" s="15"/>
      <c r="CZK64" s="15"/>
      <c r="CZL64" s="15"/>
      <c r="CZM64" s="15"/>
      <c r="CZN64" s="15"/>
      <c r="CZO64" s="15"/>
      <c r="CZP64" s="15"/>
      <c r="CZQ64" s="15"/>
      <c r="CZR64" s="15"/>
      <c r="CZS64" s="15"/>
      <c r="CZT64" s="15"/>
      <c r="CZU64" s="15"/>
      <c r="CZV64" s="15"/>
      <c r="CZW64" s="15"/>
      <c r="CZX64" s="15"/>
      <c r="CZY64" s="15"/>
      <c r="CZZ64" s="15"/>
      <c r="DAA64" s="15"/>
      <c r="DAB64" s="15"/>
      <c r="DAC64" s="15"/>
      <c r="DAD64" s="15"/>
      <c r="DAE64" s="15"/>
      <c r="DAF64" s="15"/>
      <c r="DAG64" s="15"/>
      <c r="DAH64" s="15"/>
      <c r="DAI64" s="15"/>
      <c r="DAJ64" s="15"/>
      <c r="DAK64" s="15"/>
      <c r="DAL64" s="15"/>
      <c r="DAM64" s="15"/>
      <c r="DAN64" s="15"/>
      <c r="DAO64" s="15"/>
      <c r="DAP64" s="15"/>
      <c r="DAQ64" s="15"/>
      <c r="DAR64" s="15"/>
      <c r="DAS64" s="15"/>
      <c r="DAT64" s="15"/>
      <c r="DAU64" s="15"/>
      <c r="DAV64" s="15"/>
      <c r="DAW64" s="15"/>
      <c r="DAX64" s="15"/>
      <c r="DAY64" s="15"/>
      <c r="DAZ64" s="15"/>
      <c r="DBA64" s="15"/>
      <c r="DBB64" s="15"/>
      <c r="DBC64" s="15"/>
      <c r="DBD64" s="15"/>
      <c r="DBE64" s="15"/>
      <c r="DBF64" s="15"/>
      <c r="DBG64" s="15"/>
      <c r="DBH64" s="15"/>
      <c r="DBI64" s="15"/>
      <c r="DBJ64" s="15"/>
      <c r="DBK64" s="15"/>
      <c r="DBL64" s="15"/>
      <c r="DBM64" s="15"/>
      <c r="DBN64" s="15"/>
      <c r="DBO64" s="15"/>
      <c r="DBP64" s="15"/>
      <c r="DBQ64" s="15"/>
      <c r="DBR64" s="15"/>
      <c r="DBS64" s="15"/>
      <c r="DBT64" s="15"/>
      <c r="DBU64" s="15"/>
      <c r="DBV64" s="15"/>
      <c r="DBW64" s="15"/>
      <c r="DBX64" s="15"/>
      <c r="DBY64" s="15"/>
      <c r="DBZ64" s="15"/>
      <c r="DCA64" s="15"/>
      <c r="DCB64" s="15"/>
      <c r="DCC64" s="15"/>
      <c r="DCD64" s="15"/>
      <c r="DCE64" s="15"/>
      <c r="DCF64" s="15"/>
      <c r="DCG64" s="15"/>
      <c r="DCH64" s="15"/>
      <c r="DCI64" s="15"/>
      <c r="DCJ64" s="15"/>
      <c r="DCK64" s="15"/>
      <c r="DCL64" s="15"/>
      <c r="DCM64" s="15"/>
      <c r="DCN64" s="15"/>
      <c r="DCO64" s="15"/>
      <c r="DCP64" s="15"/>
      <c r="DCQ64" s="15"/>
      <c r="DCR64" s="15"/>
      <c r="DCS64" s="15"/>
      <c r="DCT64" s="15"/>
      <c r="DCU64" s="15"/>
      <c r="DCV64" s="15"/>
      <c r="DCW64" s="15"/>
      <c r="DCX64" s="15"/>
      <c r="DCY64" s="15"/>
      <c r="DCZ64" s="15"/>
      <c r="DDA64" s="15"/>
      <c r="DDB64" s="15"/>
      <c r="DDC64" s="15"/>
      <c r="DDD64" s="15"/>
      <c r="DDE64" s="15"/>
      <c r="DDF64" s="15"/>
      <c r="DDG64" s="15"/>
      <c r="DDH64" s="15"/>
      <c r="DDI64" s="15"/>
      <c r="DDJ64" s="15"/>
      <c r="DDK64" s="15"/>
      <c r="DDL64" s="15"/>
      <c r="DDM64" s="15"/>
      <c r="DDN64" s="15"/>
      <c r="DDO64" s="15"/>
      <c r="DDP64" s="15"/>
      <c r="DDQ64" s="15"/>
      <c r="DDR64" s="15"/>
      <c r="DDS64" s="15"/>
      <c r="DDT64" s="15"/>
      <c r="DDU64" s="15"/>
      <c r="DDV64" s="15"/>
      <c r="DDW64" s="15"/>
      <c r="DDX64" s="15"/>
      <c r="DDY64" s="15"/>
      <c r="DDZ64" s="15"/>
      <c r="DEA64" s="15"/>
      <c r="DEB64" s="15"/>
      <c r="DEC64" s="15"/>
      <c r="DED64" s="15"/>
      <c r="DEE64" s="15"/>
      <c r="DEF64" s="15"/>
      <c r="DEG64" s="15"/>
      <c r="DEH64" s="15"/>
      <c r="DEI64" s="15"/>
      <c r="DEJ64" s="15"/>
      <c r="DEK64" s="15"/>
      <c r="DEL64" s="15"/>
      <c r="DEM64" s="15"/>
      <c r="DEN64" s="15"/>
      <c r="DEO64" s="15"/>
      <c r="DEP64" s="15"/>
      <c r="DEQ64" s="15"/>
      <c r="DER64" s="15"/>
      <c r="DES64" s="15"/>
      <c r="DET64" s="15"/>
      <c r="DEU64" s="15"/>
      <c r="DEV64" s="15"/>
      <c r="DEW64" s="15"/>
      <c r="DEX64" s="15"/>
      <c r="DEY64" s="15"/>
      <c r="DEZ64" s="15"/>
      <c r="DFA64" s="15"/>
      <c r="DFB64" s="15"/>
      <c r="DFC64" s="15"/>
      <c r="DFD64" s="15"/>
      <c r="DFE64" s="15"/>
      <c r="DFF64" s="15"/>
      <c r="DFG64" s="15"/>
      <c r="DFH64" s="15"/>
      <c r="DFI64" s="15"/>
      <c r="DFJ64" s="15"/>
      <c r="DFK64" s="15"/>
      <c r="DFL64" s="15"/>
      <c r="DFM64" s="15"/>
      <c r="DFN64" s="15"/>
      <c r="DFO64" s="15"/>
      <c r="DFP64" s="15"/>
      <c r="DFQ64" s="15"/>
      <c r="DFR64" s="15"/>
      <c r="DFS64" s="15"/>
      <c r="DFT64" s="15"/>
      <c r="DFU64" s="15"/>
      <c r="DFV64" s="15"/>
      <c r="DFW64" s="15"/>
      <c r="DFX64" s="15"/>
      <c r="DFY64" s="15"/>
      <c r="DFZ64" s="15"/>
      <c r="DGA64" s="15"/>
      <c r="DGB64" s="15"/>
      <c r="DGC64" s="15"/>
      <c r="DGD64" s="15"/>
      <c r="DGE64" s="15"/>
      <c r="DGF64" s="15"/>
      <c r="DGG64" s="15"/>
      <c r="DGH64" s="15"/>
      <c r="DGI64" s="15"/>
      <c r="DGJ64" s="15"/>
      <c r="DGK64" s="15"/>
      <c r="DGL64" s="15"/>
      <c r="DGM64" s="15"/>
      <c r="DGN64" s="15"/>
      <c r="DGO64" s="15"/>
      <c r="DGP64" s="15"/>
      <c r="DGQ64" s="15"/>
      <c r="DGR64" s="15"/>
      <c r="DGS64" s="15"/>
      <c r="DGT64" s="15"/>
      <c r="DGU64" s="15"/>
      <c r="DGV64" s="15"/>
      <c r="DGW64" s="15"/>
      <c r="DGX64" s="15"/>
      <c r="DGY64" s="15"/>
      <c r="DGZ64" s="15"/>
      <c r="DHA64" s="15"/>
      <c r="DHB64" s="15"/>
      <c r="DHC64" s="15"/>
      <c r="DHD64" s="15"/>
      <c r="DHE64" s="15"/>
      <c r="DHF64" s="15"/>
      <c r="DHG64" s="15"/>
      <c r="DHH64" s="15"/>
      <c r="DHI64" s="15"/>
      <c r="DHJ64" s="15"/>
      <c r="DHK64" s="15"/>
      <c r="DHL64" s="15"/>
      <c r="DHM64" s="15"/>
      <c r="DHN64" s="15"/>
      <c r="DHO64" s="15"/>
      <c r="DHP64" s="15"/>
      <c r="DHQ64" s="15"/>
      <c r="DHR64" s="15"/>
      <c r="DHS64" s="15"/>
      <c r="DHT64" s="15"/>
      <c r="DHU64" s="15"/>
      <c r="DHV64" s="15"/>
      <c r="DHW64" s="15"/>
      <c r="DHX64" s="15"/>
      <c r="DHY64" s="15"/>
      <c r="DHZ64" s="15"/>
      <c r="DIA64" s="15"/>
      <c r="DIB64" s="15"/>
      <c r="DIC64" s="15"/>
      <c r="DID64" s="15"/>
      <c r="DIE64" s="15"/>
      <c r="DIF64" s="15"/>
      <c r="DIG64" s="15"/>
      <c r="DIH64" s="15"/>
      <c r="DII64" s="15"/>
      <c r="DIJ64" s="15"/>
      <c r="DIK64" s="15"/>
      <c r="DIL64" s="15"/>
      <c r="DIM64" s="15"/>
      <c r="DIN64" s="15"/>
      <c r="DIO64" s="15"/>
      <c r="DIP64" s="15"/>
      <c r="DIQ64" s="15"/>
      <c r="DIR64" s="15"/>
      <c r="DIS64" s="15"/>
      <c r="DIT64" s="15"/>
      <c r="DIU64" s="15"/>
      <c r="DIV64" s="15"/>
      <c r="DIW64" s="15"/>
      <c r="DIX64" s="15"/>
      <c r="DIY64" s="15"/>
      <c r="DIZ64" s="15"/>
      <c r="DJA64" s="15"/>
      <c r="DJB64" s="15"/>
      <c r="DJC64" s="15"/>
      <c r="DJD64" s="15"/>
      <c r="DJE64" s="15"/>
      <c r="DJF64" s="15"/>
      <c r="DJG64" s="15"/>
      <c r="DJH64" s="15"/>
      <c r="DJI64" s="15"/>
      <c r="DJJ64" s="15"/>
      <c r="DJK64" s="15"/>
      <c r="DJL64" s="15"/>
      <c r="DJM64" s="15"/>
      <c r="DJN64" s="15"/>
      <c r="DJO64" s="15"/>
      <c r="DJP64" s="15"/>
      <c r="DJQ64" s="15"/>
      <c r="DJR64" s="15"/>
      <c r="DJS64" s="15"/>
      <c r="DJT64" s="15"/>
      <c r="DJU64" s="15"/>
      <c r="DJV64" s="15"/>
      <c r="DJW64" s="15"/>
      <c r="DJX64" s="15"/>
      <c r="DJY64" s="15"/>
      <c r="DJZ64" s="15"/>
      <c r="DKA64" s="15"/>
      <c r="DKB64" s="15"/>
      <c r="DKC64" s="15"/>
      <c r="DKD64" s="15"/>
      <c r="DKE64" s="15"/>
      <c r="DKF64" s="15"/>
      <c r="DKG64" s="15"/>
      <c r="DKH64" s="15"/>
      <c r="DKI64" s="15"/>
      <c r="DKJ64" s="15"/>
      <c r="DKK64" s="15"/>
      <c r="DKL64" s="15"/>
      <c r="DKM64" s="15"/>
      <c r="DKN64" s="15"/>
      <c r="DKO64" s="15"/>
      <c r="DKP64" s="15"/>
      <c r="DKQ64" s="15"/>
      <c r="DKR64" s="15"/>
      <c r="DKS64" s="15"/>
      <c r="DKT64" s="15"/>
      <c r="DKU64" s="15"/>
      <c r="DKV64" s="15"/>
      <c r="DKW64" s="15"/>
      <c r="DKX64" s="15"/>
      <c r="DKY64" s="15"/>
      <c r="DKZ64" s="15"/>
      <c r="DLA64" s="15"/>
      <c r="DLB64" s="15"/>
      <c r="DLC64" s="15"/>
      <c r="DLD64" s="15"/>
      <c r="DLE64" s="15"/>
      <c r="DLF64" s="15"/>
      <c r="DLG64" s="15"/>
      <c r="DLH64" s="15"/>
      <c r="DLI64" s="15"/>
      <c r="DLJ64" s="15"/>
      <c r="DLK64" s="15"/>
      <c r="DLL64" s="15"/>
      <c r="DLM64" s="15"/>
      <c r="DLN64" s="15"/>
      <c r="DLO64" s="15"/>
      <c r="DLP64" s="15"/>
      <c r="DLQ64" s="15"/>
      <c r="DLR64" s="15"/>
      <c r="DLS64" s="15"/>
      <c r="DLT64" s="15"/>
      <c r="DLU64" s="15"/>
      <c r="DLV64" s="15"/>
      <c r="DLW64" s="15"/>
      <c r="DLX64" s="15"/>
      <c r="DLY64" s="15"/>
      <c r="DLZ64" s="15"/>
      <c r="DMA64" s="15"/>
      <c r="DMB64" s="15"/>
      <c r="DMC64" s="15"/>
      <c r="DMD64" s="15"/>
      <c r="DME64" s="15"/>
      <c r="DMF64" s="15"/>
      <c r="DMG64" s="15"/>
      <c r="DMH64" s="15"/>
      <c r="DMI64" s="15"/>
      <c r="DMJ64" s="15"/>
      <c r="DMK64" s="15"/>
      <c r="DML64" s="15"/>
      <c r="DMM64" s="15"/>
      <c r="DMN64" s="15"/>
      <c r="DMO64" s="15"/>
      <c r="DMP64" s="15"/>
      <c r="DMQ64" s="15"/>
      <c r="DMR64" s="15"/>
      <c r="DMS64" s="15"/>
      <c r="DMT64" s="15"/>
      <c r="DMU64" s="15"/>
      <c r="DMV64" s="15"/>
      <c r="DMW64" s="15"/>
      <c r="DMX64" s="15"/>
      <c r="DMY64" s="15"/>
      <c r="DMZ64" s="15"/>
      <c r="DNA64" s="15"/>
      <c r="DNB64" s="15"/>
      <c r="DNC64" s="15"/>
      <c r="DND64" s="15"/>
      <c r="DNE64" s="15"/>
      <c r="DNF64" s="15"/>
      <c r="DNG64" s="15"/>
      <c r="DNH64" s="15"/>
      <c r="DNI64" s="15"/>
      <c r="DNJ64" s="15"/>
      <c r="DNK64" s="15"/>
      <c r="DNL64" s="15"/>
      <c r="DNM64" s="15"/>
      <c r="DNN64" s="15"/>
      <c r="DNO64" s="15"/>
      <c r="DNP64" s="15"/>
      <c r="DNQ64" s="15"/>
      <c r="DNR64" s="15"/>
      <c r="DNS64" s="15"/>
      <c r="DNT64" s="15"/>
      <c r="DNU64" s="15"/>
      <c r="DNV64" s="15"/>
      <c r="DNW64" s="15"/>
      <c r="DNX64" s="15"/>
      <c r="DNY64" s="15"/>
      <c r="DNZ64" s="15"/>
      <c r="DOA64" s="15"/>
      <c r="DOB64" s="15"/>
      <c r="DOC64" s="15"/>
      <c r="DOD64" s="15"/>
      <c r="DOE64" s="15"/>
      <c r="DOF64" s="15"/>
      <c r="DOG64" s="15"/>
      <c r="DOH64" s="15"/>
      <c r="DOI64" s="15"/>
      <c r="DOJ64" s="15"/>
      <c r="DOK64" s="15"/>
      <c r="DOL64" s="15"/>
      <c r="DOM64" s="15"/>
      <c r="DON64" s="15"/>
      <c r="DOO64" s="15"/>
      <c r="DOP64" s="15"/>
      <c r="DOQ64" s="15"/>
      <c r="DOR64" s="15"/>
      <c r="DOS64" s="15"/>
      <c r="DOT64" s="15"/>
      <c r="DOU64" s="15"/>
      <c r="DOV64" s="15"/>
      <c r="DOW64" s="15"/>
      <c r="DOX64" s="15"/>
      <c r="DOY64" s="15"/>
      <c r="DOZ64" s="15"/>
      <c r="DPA64" s="15"/>
      <c r="DPB64" s="15"/>
      <c r="DPC64" s="15"/>
      <c r="DPD64" s="15"/>
      <c r="DPE64" s="15"/>
      <c r="DPF64" s="15"/>
      <c r="DPG64" s="15"/>
      <c r="DPH64" s="15"/>
      <c r="DPI64" s="15"/>
      <c r="DPJ64" s="15"/>
      <c r="DPK64" s="15"/>
      <c r="DPL64" s="15"/>
      <c r="DPM64" s="15"/>
      <c r="DPN64" s="15"/>
      <c r="DPO64" s="15"/>
      <c r="DPP64" s="15"/>
      <c r="DPQ64" s="15"/>
      <c r="DPR64" s="15"/>
      <c r="DPS64" s="15"/>
      <c r="DPT64" s="15"/>
      <c r="DPU64" s="15"/>
      <c r="DPV64" s="15"/>
      <c r="DPW64" s="15"/>
      <c r="DPX64" s="15"/>
      <c r="DPY64" s="15"/>
      <c r="DPZ64" s="15"/>
      <c r="DQA64" s="15"/>
      <c r="DQB64" s="15"/>
      <c r="DQC64" s="15"/>
      <c r="DQD64" s="15"/>
      <c r="DQE64" s="15"/>
      <c r="DQF64" s="15"/>
      <c r="DQG64" s="15"/>
      <c r="DQH64" s="15"/>
      <c r="DQI64" s="15"/>
      <c r="DQJ64" s="15"/>
      <c r="DQK64" s="15"/>
      <c r="DQL64" s="15"/>
      <c r="DQM64" s="15"/>
      <c r="DQN64" s="15"/>
      <c r="DQO64" s="15"/>
      <c r="DQP64" s="15"/>
      <c r="DQQ64" s="15"/>
      <c r="DQR64" s="15"/>
      <c r="DQS64" s="15"/>
      <c r="DQT64" s="15"/>
      <c r="DQU64" s="15"/>
      <c r="DQV64" s="15"/>
      <c r="DQW64" s="15"/>
      <c r="DQX64" s="15"/>
      <c r="DQY64" s="15"/>
      <c r="DQZ64" s="15"/>
      <c r="DRA64" s="15"/>
      <c r="DRB64" s="15"/>
      <c r="DRC64" s="15"/>
      <c r="DRD64" s="15"/>
      <c r="DRE64" s="15"/>
      <c r="DRF64" s="15"/>
      <c r="DRG64" s="15"/>
      <c r="DRH64" s="15"/>
      <c r="DRI64" s="15"/>
      <c r="DRJ64" s="15"/>
      <c r="DRK64" s="15"/>
      <c r="DRL64" s="15"/>
      <c r="DRM64" s="15"/>
      <c r="DRN64" s="15"/>
      <c r="DRO64" s="15"/>
      <c r="DRP64" s="15"/>
      <c r="DRQ64" s="15"/>
      <c r="DRR64" s="15"/>
      <c r="DRS64" s="15"/>
      <c r="DRT64" s="15"/>
      <c r="DRU64" s="15"/>
      <c r="DRV64" s="15"/>
      <c r="DRW64" s="15"/>
      <c r="DRX64" s="15"/>
      <c r="DRY64" s="15"/>
      <c r="DRZ64" s="15"/>
      <c r="DSA64" s="15"/>
      <c r="DSB64" s="15"/>
      <c r="DSC64" s="15"/>
      <c r="DSD64" s="15"/>
      <c r="DSE64" s="15"/>
      <c r="DSF64" s="15"/>
      <c r="DSG64" s="15"/>
      <c r="DSH64" s="15"/>
      <c r="DSI64" s="15"/>
      <c r="DSJ64" s="15"/>
      <c r="DSK64" s="15"/>
      <c r="DSL64" s="15"/>
      <c r="DSM64" s="15"/>
      <c r="DSN64" s="15"/>
      <c r="DSO64" s="15"/>
      <c r="DSP64" s="15"/>
      <c r="DSQ64" s="15"/>
      <c r="DSR64" s="15"/>
      <c r="DSS64" s="15"/>
      <c r="DST64" s="15"/>
      <c r="DSU64" s="15"/>
      <c r="DSV64" s="15"/>
      <c r="DSW64" s="15"/>
      <c r="DSX64" s="15"/>
      <c r="DSY64" s="15"/>
      <c r="DSZ64" s="15"/>
      <c r="DTA64" s="15"/>
      <c r="DTB64" s="15"/>
      <c r="DTC64" s="15"/>
      <c r="DTD64" s="15"/>
      <c r="DTE64" s="15"/>
      <c r="DTF64" s="15"/>
      <c r="DTG64" s="15"/>
      <c r="DTH64" s="15"/>
      <c r="DTI64" s="15"/>
      <c r="DTJ64" s="15"/>
      <c r="DTK64" s="15"/>
      <c r="DTL64" s="15"/>
      <c r="DTM64" s="15"/>
      <c r="DTN64" s="15"/>
      <c r="DTO64" s="15"/>
      <c r="DTP64" s="15"/>
      <c r="DTQ64" s="15"/>
      <c r="DTR64" s="15"/>
      <c r="DTS64" s="15"/>
      <c r="DTT64" s="15"/>
      <c r="DTU64" s="15"/>
      <c r="DTV64" s="15"/>
      <c r="DTW64" s="15"/>
      <c r="DTX64" s="15"/>
      <c r="DTY64" s="15"/>
      <c r="DTZ64" s="15"/>
      <c r="DUA64" s="15"/>
      <c r="DUB64" s="15"/>
      <c r="DUC64" s="15"/>
      <c r="DUD64" s="15"/>
      <c r="DUE64" s="15"/>
      <c r="DUF64" s="15"/>
      <c r="DUG64" s="15"/>
      <c r="DUH64" s="15"/>
      <c r="DUI64" s="15"/>
      <c r="DUJ64" s="15"/>
      <c r="DUK64" s="15"/>
      <c r="DUL64" s="15"/>
      <c r="DUM64" s="15"/>
      <c r="DUN64" s="15"/>
      <c r="DUO64" s="15"/>
      <c r="DUP64" s="15"/>
      <c r="DUQ64" s="15"/>
      <c r="DUR64" s="15"/>
      <c r="DUS64" s="15"/>
      <c r="DUT64" s="15"/>
      <c r="DUU64" s="15"/>
      <c r="DUV64" s="15"/>
      <c r="DUW64" s="15"/>
      <c r="DUX64" s="15"/>
      <c r="DUY64" s="15"/>
      <c r="DUZ64" s="15"/>
      <c r="DVA64" s="15"/>
      <c r="DVB64" s="15"/>
      <c r="DVC64" s="15"/>
      <c r="DVD64" s="15"/>
      <c r="DVE64" s="15"/>
      <c r="DVF64" s="15"/>
      <c r="DVG64" s="15"/>
      <c r="DVH64" s="15"/>
      <c r="DVI64" s="15"/>
      <c r="DVJ64" s="15"/>
      <c r="DVK64" s="15"/>
      <c r="DVL64" s="15"/>
      <c r="DVM64" s="15"/>
      <c r="DVN64" s="15"/>
      <c r="DVO64" s="15"/>
      <c r="DVP64" s="15"/>
      <c r="DVQ64" s="15"/>
      <c r="DVR64" s="15"/>
      <c r="DVS64" s="15"/>
      <c r="DVT64" s="15"/>
      <c r="DVU64" s="15"/>
      <c r="DVV64" s="15"/>
      <c r="DVW64" s="15"/>
      <c r="DVX64" s="15"/>
      <c r="DVY64" s="15"/>
      <c r="DVZ64" s="15"/>
      <c r="DWA64" s="15"/>
      <c r="DWB64" s="15"/>
      <c r="DWC64" s="15"/>
      <c r="DWD64" s="15"/>
      <c r="DWE64" s="15"/>
      <c r="DWF64" s="15"/>
      <c r="DWG64" s="15"/>
      <c r="DWH64" s="15"/>
      <c r="DWI64" s="15"/>
      <c r="DWJ64" s="15"/>
      <c r="DWK64" s="15"/>
      <c r="DWL64" s="15"/>
      <c r="DWM64" s="15"/>
      <c r="DWN64" s="15"/>
      <c r="DWO64" s="15"/>
      <c r="DWP64" s="15"/>
      <c r="DWQ64" s="15"/>
      <c r="DWR64" s="15"/>
      <c r="DWS64" s="15"/>
      <c r="DWT64" s="15"/>
      <c r="DWU64" s="15"/>
      <c r="DWV64" s="15"/>
      <c r="DWW64" s="15"/>
      <c r="DWX64" s="15"/>
      <c r="DWY64" s="15"/>
      <c r="DWZ64" s="15"/>
      <c r="DXA64" s="15"/>
      <c r="DXB64" s="15"/>
      <c r="DXC64" s="15"/>
      <c r="DXD64" s="15"/>
      <c r="DXE64" s="15"/>
      <c r="DXF64" s="15"/>
      <c r="DXG64" s="15"/>
      <c r="DXH64" s="15"/>
      <c r="DXI64" s="15"/>
      <c r="DXJ64" s="15"/>
      <c r="DXK64" s="15"/>
      <c r="DXL64" s="15"/>
      <c r="DXM64" s="15"/>
      <c r="DXN64" s="15"/>
      <c r="DXO64" s="15"/>
      <c r="DXP64" s="15"/>
      <c r="DXQ64" s="15"/>
      <c r="DXR64" s="15"/>
      <c r="DXS64" s="15"/>
      <c r="DXT64" s="15"/>
      <c r="DXU64" s="15"/>
      <c r="DXV64" s="15"/>
      <c r="DXW64" s="15"/>
      <c r="DXX64" s="15"/>
      <c r="DXY64" s="15"/>
      <c r="DXZ64" s="15"/>
      <c r="DYA64" s="15"/>
      <c r="DYB64" s="15"/>
      <c r="DYC64" s="15"/>
      <c r="DYD64" s="15"/>
      <c r="DYE64" s="15"/>
      <c r="DYF64" s="15"/>
      <c r="DYG64" s="15"/>
      <c r="DYH64" s="15"/>
      <c r="DYI64" s="15"/>
      <c r="DYJ64" s="15"/>
      <c r="DYK64" s="15"/>
      <c r="DYL64" s="15"/>
      <c r="DYM64" s="15"/>
      <c r="DYN64" s="15"/>
      <c r="DYO64" s="15"/>
      <c r="DYP64" s="15"/>
      <c r="DYQ64" s="15"/>
      <c r="DYR64" s="15"/>
      <c r="DYS64" s="15"/>
      <c r="DYT64" s="15"/>
      <c r="DYU64" s="15"/>
      <c r="DYV64" s="15"/>
      <c r="DYW64" s="15"/>
      <c r="DYX64" s="15"/>
      <c r="DYY64" s="15"/>
      <c r="DYZ64" s="15"/>
      <c r="DZA64" s="15"/>
      <c r="DZB64" s="15"/>
      <c r="DZC64" s="15"/>
      <c r="DZD64" s="15"/>
      <c r="DZE64" s="15"/>
      <c r="DZF64" s="15"/>
      <c r="DZG64" s="15"/>
      <c r="DZH64" s="15"/>
      <c r="DZI64" s="15"/>
      <c r="DZJ64" s="15"/>
      <c r="DZK64" s="15"/>
      <c r="DZL64" s="15"/>
      <c r="DZM64" s="15"/>
      <c r="DZN64" s="15"/>
      <c r="DZO64" s="15"/>
      <c r="DZP64" s="15"/>
      <c r="DZQ64" s="15"/>
      <c r="DZR64" s="15"/>
      <c r="DZS64" s="15"/>
      <c r="DZT64" s="15"/>
      <c r="DZU64" s="15"/>
      <c r="DZV64" s="15"/>
      <c r="DZW64" s="15"/>
      <c r="DZX64" s="15"/>
      <c r="DZY64" s="15"/>
      <c r="DZZ64" s="15"/>
      <c r="EAA64" s="15"/>
      <c r="EAB64" s="15"/>
      <c r="EAC64" s="15"/>
      <c r="EAD64" s="15"/>
      <c r="EAE64" s="15"/>
      <c r="EAF64" s="15"/>
      <c r="EAG64" s="15"/>
      <c r="EAH64" s="15"/>
      <c r="EAI64" s="15"/>
      <c r="EAJ64" s="15"/>
      <c r="EAK64" s="15"/>
      <c r="EAL64" s="15"/>
      <c r="EAM64" s="15"/>
      <c r="EAN64" s="15"/>
      <c r="EAO64" s="15"/>
      <c r="EAP64" s="15"/>
      <c r="EAQ64" s="15"/>
      <c r="EAR64" s="15"/>
      <c r="EAS64" s="15"/>
      <c r="EAT64" s="15"/>
      <c r="EAU64" s="15"/>
      <c r="EAV64" s="15"/>
      <c r="EAW64" s="15"/>
      <c r="EAX64" s="15"/>
      <c r="EAY64" s="15"/>
      <c r="EAZ64" s="15"/>
      <c r="EBA64" s="15"/>
      <c r="EBB64" s="15"/>
      <c r="EBC64" s="15"/>
      <c r="EBD64" s="15"/>
      <c r="EBE64" s="15"/>
      <c r="EBF64" s="15"/>
      <c r="EBG64" s="15"/>
      <c r="EBH64" s="15"/>
      <c r="EBI64" s="15"/>
      <c r="EBJ64" s="15"/>
      <c r="EBK64" s="15"/>
      <c r="EBL64" s="15"/>
      <c r="EBM64" s="15"/>
      <c r="EBN64" s="15"/>
      <c r="EBO64" s="15"/>
      <c r="EBP64" s="15"/>
      <c r="EBQ64" s="15"/>
      <c r="EBR64" s="15"/>
      <c r="EBS64" s="15"/>
      <c r="EBT64" s="15"/>
      <c r="EBU64" s="15"/>
      <c r="EBV64" s="15"/>
      <c r="EBW64" s="15"/>
      <c r="EBX64" s="15"/>
      <c r="EBY64" s="15"/>
      <c r="EBZ64" s="15"/>
      <c r="ECA64" s="15"/>
      <c r="ECB64" s="15"/>
      <c r="ECC64" s="15"/>
      <c r="ECD64" s="15"/>
      <c r="ECE64" s="15"/>
      <c r="ECF64" s="15"/>
      <c r="ECG64" s="15"/>
      <c r="ECH64" s="15"/>
      <c r="ECI64" s="15"/>
      <c r="ECJ64" s="15"/>
      <c r="ECK64" s="15"/>
      <c r="ECL64" s="15"/>
      <c r="ECM64" s="15"/>
      <c r="ECN64" s="15"/>
      <c r="ECO64" s="15"/>
      <c r="ECP64" s="15"/>
      <c r="ECQ64" s="15"/>
      <c r="ECR64" s="15"/>
      <c r="ECS64" s="15"/>
      <c r="ECT64" s="15"/>
      <c r="ECU64" s="15"/>
      <c r="ECV64" s="15"/>
      <c r="ECW64" s="15"/>
      <c r="ECX64" s="15"/>
      <c r="ECY64" s="15"/>
      <c r="ECZ64" s="15"/>
      <c r="EDA64" s="15"/>
      <c r="EDB64" s="15"/>
      <c r="EDC64" s="15"/>
      <c r="EDD64" s="15"/>
      <c r="EDE64" s="15"/>
      <c r="EDF64" s="15"/>
      <c r="EDG64" s="15"/>
      <c r="EDH64" s="15"/>
      <c r="EDI64" s="15"/>
      <c r="EDJ64" s="15"/>
      <c r="EDK64" s="15"/>
      <c r="EDL64" s="15"/>
      <c r="EDM64" s="15"/>
      <c r="EDN64" s="15"/>
      <c r="EDO64" s="15"/>
      <c r="EDP64" s="15"/>
      <c r="EDQ64" s="15"/>
      <c r="EDR64" s="15"/>
      <c r="EDS64" s="15"/>
      <c r="EDT64" s="15"/>
      <c r="EDU64" s="15"/>
      <c r="EDV64" s="15"/>
      <c r="EDW64" s="15"/>
      <c r="EDX64" s="15"/>
      <c r="EDY64" s="15"/>
      <c r="EDZ64" s="15"/>
      <c r="EEA64" s="15"/>
      <c r="EEB64" s="15"/>
      <c r="EEC64" s="15"/>
      <c r="EED64" s="15"/>
      <c r="EEE64" s="15"/>
      <c r="EEF64" s="15"/>
      <c r="EEG64" s="15"/>
      <c r="EEH64" s="15"/>
      <c r="EEI64" s="15"/>
      <c r="EEJ64" s="15"/>
      <c r="EEK64" s="15"/>
      <c r="EEL64" s="15"/>
      <c r="EEM64" s="15"/>
      <c r="EEN64" s="15"/>
      <c r="EEO64" s="15"/>
      <c r="EEP64" s="15"/>
      <c r="EEQ64" s="15"/>
      <c r="EER64" s="15"/>
      <c r="EES64" s="15"/>
      <c r="EET64" s="15"/>
      <c r="EEU64" s="15"/>
      <c r="EEV64" s="15"/>
      <c r="EEW64" s="15"/>
      <c r="EEX64" s="15"/>
      <c r="EEY64" s="15"/>
      <c r="EEZ64" s="15"/>
      <c r="EFA64" s="15"/>
      <c r="EFB64" s="15"/>
      <c r="EFC64" s="15"/>
      <c r="EFD64" s="15"/>
      <c r="EFE64" s="15"/>
      <c r="EFF64" s="15"/>
      <c r="EFG64" s="15"/>
      <c r="EFH64" s="15"/>
      <c r="EFI64" s="15"/>
      <c r="EFJ64" s="15"/>
      <c r="EFK64" s="15"/>
      <c r="EFL64" s="15"/>
      <c r="EFM64" s="15"/>
      <c r="EFN64" s="15"/>
      <c r="EFO64" s="15"/>
      <c r="EFP64" s="15"/>
      <c r="EFQ64" s="15"/>
      <c r="EFR64" s="15"/>
      <c r="EFS64" s="15"/>
      <c r="EFT64" s="15"/>
      <c r="EFU64" s="15"/>
      <c r="EFV64" s="15"/>
      <c r="EFW64" s="15"/>
      <c r="EFX64" s="15"/>
      <c r="EFY64" s="15"/>
      <c r="EFZ64" s="15"/>
      <c r="EGA64" s="15"/>
      <c r="EGB64" s="15"/>
      <c r="EGC64" s="15"/>
      <c r="EGD64" s="15"/>
      <c r="EGE64" s="15"/>
      <c r="EGF64" s="15"/>
      <c r="EGG64" s="15"/>
      <c r="EGH64" s="15"/>
      <c r="EGI64" s="15"/>
      <c r="EGJ64" s="15"/>
      <c r="EGK64" s="15"/>
      <c r="EGL64" s="15"/>
      <c r="EGM64" s="15"/>
      <c r="EGN64" s="15"/>
      <c r="EGO64" s="15"/>
      <c r="EGP64" s="15"/>
      <c r="EGQ64" s="15"/>
      <c r="EGR64" s="15"/>
      <c r="EGS64" s="15"/>
      <c r="EGT64" s="15"/>
      <c r="EGU64" s="15"/>
      <c r="EGV64" s="15"/>
      <c r="EGW64" s="15"/>
      <c r="EGX64" s="15"/>
      <c r="EGY64" s="15"/>
      <c r="EGZ64" s="15"/>
      <c r="EHA64" s="15"/>
      <c r="EHB64" s="15"/>
      <c r="EHC64" s="15"/>
      <c r="EHD64" s="15"/>
      <c r="EHE64" s="15"/>
      <c r="EHF64" s="15"/>
      <c r="EHG64" s="15"/>
      <c r="EHH64" s="15"/>
      <c r="EHI64" s="15"/>
      <c r="EHJ64" s="15"/>
      <c r="EHK64" s="15"/>
      <c r="EHL64" s="15"/>
      <c r="EHM64" s="15"/>
      <c r="EHN64" s="15"/>
      <c r="EHO64" s="15"/>
      <c r="EHP64" s="15"/>
      <c r="EHQ64" s="15"/>
      <c r="EHR64" s="15"/>
      <c r="EHS64" s="15"/>
      <c r="EHT64" s="15"/>
      <c r="EHU64" s="15"/>
      <c r="EHV64" s="15"/>
      <c r="EHW64" s="15"/>
      <c r="EHX64" s="15"/>
      <c r="EHY64" s="15"/>
      <c r="EHZ64" s="15"/>
      <c r="EIA64" s="15"/>
      <c r="EIB64" s="15"/>
      <c r="EIC64" s="15"/>
      <c r="EID64" s="15"/>
      <c r="EIE64" s="15"/>
      <c r="EIF64" s="15"/>
      <c r="EIG64" s="15"/>
      <c r="EIH64" s="15"/>
      <c r="EII64" s="15"/>
      <c r="EIJ64" s="15"/>
      <c r="EIK64" s="15"/>
      <c r="EIL64" s="15"/>
      <c r="EIM64" s="15"/>
      <c r="EIN64" s="15"/>
      <c r="EIO64" s="15"/>
      <c r="EIP64" s="15"/>
      <c r="EIQ64" s="15"/>
      <c r="EIR64" s="15"/>
      <c r="EIS64" s="15"/>
      <c r="EIT64" s="15"/>
      <c r="EIU64" s="15"/>
      <c r="EIV64" s="15"/>
      <c r="EIW64" s="15"/>
      <c r="EIX64" s="15"/>
      <c r="EIY64" s="15"/>
      <c r="EIZ64" s="15"/>
      <c r="EJA64" s="15"/>
      <c r="EJB64" s="15"/>
      <c r="EJC64" s="15"/>
      <c r="EJD64" s="15"/>
      <c r="EJE64" s="15"/>
      <c r="EJF64" s="15"/>
      <c r="EJG64" s="15"/>
      <c r="EJH64" s="15"/>
      <c r="EJI64" s="15"/>
      <c r="EJJ64" s="15"/>
      <c r="EJK64" s="15"/>
      <c r="EJL64" s="15"/>
      <c r="EJM64" s="15"/>
      <c r="EJN64" s="15"/>
      <c r="EJO64" s="15"/>
      <c r="EJP64" s="15"/>
      <c r="EJQ64" s="15"/>
      <c r="EJR64" s="15"/>
      <c r="EJS64" s="15"/>
      <c r="EJT64" s="15"/>
      <c r="EJU64" s="15"/>
      <c r="EJV64" s="15"/>
      <c r="EJW64" s="15"/>
      <c r="EJX64" s="15"/>
      <c r="EJY64" s="15"/>
      <c r="EJZ64" s="15"/>
      <c r="EKA64" s="15"/>
      <c r="EKB64" s="15"/>
      <c r="EKC64" s="15"/>
      <c r="EKD64" s="15"/>
      <c r="EKE64" s="15"/>
      <c r="EKF64" s="15"/>
      <c r="EKG64" s="15"/>
      <c r="EKH64" s="15"/>
      <c r="EKI64" s="15"/>
      <c r="EKJ64" s="15"/>
      <c r="EKK64" s="15"/>
      <c r="EKL64" s="15"/>
      <c r="EKM64" s="15"/>
      <c r="EKN64" s="15"/>
      <c r="EKO64" s="15"/>
      <c r="EKP64" s="15"/>
      <c r="EKQ64" s="15"/>
      <c r="EKR64" s="15"/>
      <c r="EKS64" s="15"/>
      <c r="EKT64" s="15"/>
      <c r="EKU64" s="15"/>
      <c r="EKV64" s="15"/>
      <c r="EKW64" s="15"/>
      <c r="EKX64" s="15"/>
      <c r="EKY64" s="15"/>
      <c r="EKZ64" s="15"/>
      <c r="ELA64" s="15"/>
      <c r="ELB64" s="15"/>
      <c r="ELC64" s="15"/>
      <c r="ELD64" s="15"/>
      <c r="ELE64" s="15"/>
      <c r="ELF64" s="15"/>
      <c r="ELG64" s="15"/>
      <c r="ELH64" s="15"/>
      <c r="ELI64" s="15"/>
      <c r="ELJ64" s="15"/>
      <c r="ELK64" s="15"/>
      <c r="ELL64" s="15"/>
      <c r="ELM64" s="15"/>
      <c r="ELN64" s="15"/>
      <c r="ELO64" s="15"/>
      <c r="ELP64" s="15"/>
      <c r="ELQ64" s="15"/>
      <c r="ELR64" s="15"/>
      <c r="ELS64" s="15"/>
      <c r="ELT64" s="15"/>
      <c r="ELU64" s="15"/>
      <c r="ELV64" s="15"/>
      <c r="ELW64" s="15"/>
      <c r="ELX64" s="15"/>
      <c r="ELY64" s="15"/>
      <c r="ELZ64" s="15"/>
      <c r="EMA64" s="15"/>
      <c r="EMB64" s="15"/>
      <c r="EMC64" s="15"/>
      <c r="EMD64" s="15"/>
      <c r="EME64" s="15"/>
      <c r="EMF64" s="15"/>
      <c r="EMG64" s="15"/>
      <c r="EMH64" s="15"/>
      <c r="EMI64" s="15"/>
      <c r="EMJ64" s="15"/>
      <c r="EMK64" s="15"/>
      <c r="EML64" s="15"/>
      <c r="EMM64" s="15"/>
      <c r="EMN64" s="15"/>
      <c r="EMO64" s="15"/>
      <c r="EMP64" s="15"/>
      <c r="EMQ64" s="15"/>
      <c r="EMR64" s="15"/>
      <c r="EMS64" s="15"/>
      <c r="EMT64" s="15"/>
      <c r="EMU64" s="15"/>
      <c r="EMV64" s="15"/>
      <c r="EMW64" s="15"/>
      <c r="EMX64" s="15"/>
      <c r="EMY64" s="15"/>
      <c r="EMZ64" s="15"/>
      <c r="ENA64" s="15"/>
      <c r="ENB64" s="15"/>
      <c r="ENC64" s="15"/>
      <c r="END64" s="15"/>
      <c r="ENE64" s="15"/>
      <c r="ENF64" s="15"/>
      <c r="ENG64" s="15"/>
      <c r="ENH64" s="15"/>
      <c r="ENI64" s="15"/>
      <c r="ENJ64" s="15"/>
      <c r="ENK64" s="15"/>
      <c r="ENL64" s="15"/>
      <c r="ENM64" s="15"/>
      <c r="ENN64" s="15"/>
      <c r="ENO64" s="15"/>
      <c r="ENP64" s="15"/>
      <c r="ENQ64" s="15"/>
      <c r="ENR64" s="15"/>
      <c r="ENS64" s="15"/>
      <c r="ENT64" s="15"/>
      <c r="ENU64" s="15"/>
      <c r="ENV64" s="15"/>
      <c r="ENW64" s="15"/>
      <c r="ENX64" s="15"/>
      <c r="ENY64" s="15"/>
      <c r="ENZ64" s="15"/>
      <c r="EOA64" s="15"/>
      <c r="EOB64" s="15"/>
      <c r="EOC64" s="15"/>
      <c r="EOD64" s="15"/>
      <c r="EOE64" s="15"/>
      <c r="EOF64" s="15"/>
      <c r="EOG64" s="15"/>
      <c r="EOH64" s="15"/>
      <c r="EOI64" s="15"/>
      <c r="EOJ64" s="15"/>
      <c r="EOK64" s="15"/>
      <c r="EOL64" s="15"/>
      <c r="EOM64" s="15"/>
      <c r="EON64" s="15"/>
      <c r="EOO64" s="15"/>
      <c r="EOP64" s="15"/>
      <c r="EOQ64" s="15"/>
      <c r="EOR64" s="15"/>
      <c r="EOS64" s="15"/>
      <c r="EOT64" s="15"/>
      <c r="EOU64" s="15"/>
      <c r="EOV64" s="15"/>
      <c r="EOW64" s="15"/>
      <c r="EOX64" s="15"/>
      <c r="EOY64" s="15"/>
      <c r="EOZ64" s="15"/>
      <c r="EPA64" s="15"/>
      <c r="EPB64" s="15"/>
      <c r="EPC64" s="15"/>
      <c r="EPD64" s="15"/>
      <c r="EPE64" s="15"/>
      <c r="EPF64" s="15"/>
      <c r="EPG64" s="15"/>
      <c r="EPH64" s="15"/>
      <c r="EPI64" s="15"/>
      <c r="EPJ64" s="15"/>
      <c r="EPK64" s="15"/>
      <c r="EPL64" s="15"/>
      <c r="EPM64" s="15"/>
      <c r="EPN64" s="15"/>
      <c r="EPO64" s="15"/>
      <c r="EPP64" s="15"/>
      <c r="EPQ64" s="15"/>
      <c r="EPR64" s="15"/>
      <c r="EPS64" s="15"/>
      <c r="EPT64" s="15"/>
      <c r="EPU64" s="15"/>
      <c r="EPV64" s="15"/>
      <c r="EPW64" s="15"/>
      <c r="EPX64" s="15"/>
      <c r="EPY64" s="15"/>
      <c r="EPZ64" s="15"/>
      <c r="EQA64" s="15"/>
      <c r="EQB64" s="15"/>
      <c r="EQC64" s="15"/>
      <c r="EQD64" s="15"/>
      <c r="EQE64" s="15"/>
      <c r="EQF64" s="15"/>
      <c r="EQG64" s="15"/>
      <c r="EQH64" s="15"/>
      <c r="EQI64" s="15"/>
      <c r="EQJ64" s="15"/>
      <c r="EQK64" s="15"/>
      <c r="EQL64" s="15"/>
      <c r="EQM64" s="15"/>
      <c r="EQN64" s="15"/>
      <c r="EQO64" s="15"/>
      <c r="EQP64" s="15"/>
      <c r="EQQ64" s="15"/>
      <c r="EQR64" s="15"/>
      <c r="EQS64" s="15"/>
      <c r="EQT64" s="15"/>
      <c r="EQU64" s="15"/>
      <c r="EQV64" s="15"/>
      <c r="EQW64" s="15"/>
      <c r="EQX64" s="15"/>
      <c r="EQY64" s="15"/>
      <c r="EQZ64" s="15"/>
      <c r="ERA64" s="15"/>
      <c r="ERB64" s="15"/>
      <c r="ERC64" s="15"/>
      <c r="ERD64" s="15"/>
      <c r="ERE64" s="15"/>
      <c r="ERF64" s="15"/>
      <c r="ERG64" s="15"/>
      <c r="ERH64" s="15"/>
      <c r="ERI64" s="15"/>
      <c r="ERJ64" s="15"/>
      <c r="ERK64" s="15"/>
      <c r="ERL64" s="15"/>
      <c r="ERM64" s="15"/>
      <c r="ERN64" s="15"/>
      <c r="ERO64" s="15"/>
      <c r="ERP64" s="15"/>
      <c r="ERQ64" s="15"/>
      <c r="ERR64" s="15"/>
      <c r="ERS64" s="15"/>
      <c r="ERT64" s="15"/>
      <c r="ERU64" s="15"/>
      <c r="ERV64" s="15"/>
      <c r="ERW64" s="15"/>
      <c r="ERX64" s="15"/>
      <c r="ERY64" s="15"/>
      <c r="ERZ64" s="15"/>
      <c r="ESA64" s="15"/>
      <c r="ESB64" s="15"/>
      <c r="ESC64" s="15"/>
      <c r="ESD64" s="15"/>
      <c r="ESE64" s="15"/>
      <c r="ESF64" s="15"/>
      <c r="ESG64" s="15"/>
      <c r="ESH64" s="15"/>
      <c r="ESI64" s="15"/>
      <c r="ESJ64" s="15"/>
      <c r="ESK64" s="15"/>
      <c r="ESL64" s="15"/>
      <c r="ESM64" s="15"/>
      <c r="ESN64" s="15"/>
      <c r="ESO64" s="15"/>
      <c r="ESP64" s="15"/>
      <c r="ESQ64" s="15"/>
      <c r="ESR64" s="15"/>
      <c r="ESS64" s="15"/>
      <c r="EST64" s="15"/>
      <c r="ESU64" s="15"/>
      <c r="ESV64" s="15"/>
      <c r="ESW64" s="15"/>
      <c r="ESX64" s="15"/>
      <c r="ESY64" s="15"/>
      <c r="ESZ64" s="15"/>
      <c r="ETA64" s="15"/>
      <c r="ETB64" s="15"/>
      <c r="ETC64" s="15"/>
      <c r="ETD64" s="15"/>
      <c r="ETE64" s="15"/>
      <c r="ETF64" s="15"/>
      <c r="ETG64" s="15"/>
      <c r="ETH64" s="15"/>
      <c r="ETI64" s="15"/>
      <c r="ETJ64" s="15"/>
      <c r="ETK64" s="15"/>
      <c r="ETL64" s="15"/>
      <c r="ETM64" s="15"/>
      <c r="ETN64" s="15"/>
      <c r="ETO64" s="15"/>
      <c r="ETP64" s="15"/>
      <c r="ETQ64" s="15"/>
      <c r="ETR64" s="15"/>
      <c r="ETS64" s="15"/>
      <c r="ETT64" s="15"/>
      <c r="ETU64" s="15"/>
      <c r="ETV64" s="15"/>
      <c r="ETW64" s="15"/>
      <c r="ETX64" s="15"/>
      <c r="ETY64" s="15"/>
      <c r="ETZ64" s="15"/>
      <c r="EUA64" s="15"/>
      <c r="EUB64" s="15"/>
      <c r="EUC64" s="15"/>
      <c r="EUD64" s="15"/>
      <c r="EUE64" s="15"/>
      <c r="EUF64" s="15"/>
      <c r="EUG64" s="15"/>
      <c r="EUH64" s="15"/>
      <c r="EUI64" s="15"/>
      <c r="EUJ64" s="15"/>
      <c r="EUK64" s="15"/>
      <c r="EUL64" s="15"/>
      <c r="EUM64" s="15"/>
      <c r="EUN64" s="15"/>
      <c r="EUO64" s="15"/>
      <c r="EUP64" s="15"/>
      <c r="EUQ64" s="15"/>
      <c r="EUR64" s="15"/>
      <c r="EUS64" s="15"/>
      <c r="EUT64" s="15"/>
      <c r="EUU64" s="15"/>
      <c r="EUV64" s="15"/>
      <c r="EUW64" s="15"/>
      <c r="EUX64" s="15"/>
      <c r="EUY64" s="15"/>
      <c r="EUZ64" s="15"/>
      <c r="EVA64" s="15"/>
      <c r="EVB64" s="15"/>
      <c r="EVC64" s="15"/>
      <c r="EVD64" s="15"/>
      <c r="EVE64" s="15"/>
      <c r="EVF64" s="15"/>
      <c r="EVG64" s="15"/>
      <c r="EVH64" s="15"/>
      <c r="EVI64" s="15"/>
      <c r="EVJ64" s="15"/>
      <c r="EVK64" s="15"/>
      <c r="EVL64" s="15"/>
      <c r="EVM64" s="15"/>
      <c r="EVN64" s="15"/>
      <c r="EVO64" s="15"/>
      <c r="EVP64" s="15"/>
      <c r="EVQ64" s="15"/>
      <c r="EVR64" s="15"/>
      <c r="EVS64" s="15"/>
      <c r="EVT64" s="15"/>
      <c r="EVU64" s="15"/>
      <c r="EVV64" s="15"/>
      <c r="EVW64" s="15"/>
      <c r="EVX64" s="15"/>
      <c r="EVY64" s="15"/>
      <c r="EVZ64" s="15"/>
      <c r="EWA64" s="15"/>
      <c r="EWB64" s="15"/>
      <c r="EWC64" s="15"/>
      <c r="EWD64" s="15"/>
      <c r="EWE64" s="15"/>
      <c r="EWF64" s="15"/>
      <c r="EWG64" s="15"/>
      <c r="EWH64" s="15"/>
      <c r="EWI64" s="15"/>
      <c r="EWJ64" s="15"/>
      <c r="EWK64" s="15"/>
      <c r="EWL64" s="15"/>
      <c r="EWM64" s="15"/>
      <c r="EWN64" s="15"/>
      <c r="EWO64" s="15"/>
      <c r="EWP64" s="15"/>
      <c r="EWQ64" s="15"/>
      <c r="EWR64" s="15"/>
      <c r="EWS64" s="15"/>
      <c r="EWT64" s="15"/>
      <c r="EWU64" s="15"/>
      <c r="EWV64" s="15"/>
      <c r="EWW64" s="15"/>
      <c r="EWX64" s="15"/>
      <c r="EWY64" s="15"/>
      <c r="EWZ64" s="15"/>
      <c r="EXA64" s="15"/>
      <c r="EXB64" s="15"/>
      <c r="EXC64" s="15"/>
      <c r="EXD64" s="15"/>
      <c r="EXE64" s="15"/>
      <c r="EXF64" s="15"/>
      <c r="EXG64" s="15"/>
      <c r="EXH64" s="15"/>
      <c r="EXI64" s="15"/>
      <c r="EXJ64" s="15"/>
      <c r="EXK64" s="15"/>
      <c r="EXL64" s="15"/>
      <c r="EXM64" s="15"/>
      <c r="EXN64" s="15"/>
      <c r="EXO64" s="15"/>
      <c r="EXP64" s="15"/>
      <c r="EXQ64" s="15"/>
      <c r="EXR64" s="15"/>
      <c r="EXS64" s="15"/>
      <c r="EXT64" s="15"/>
      <c r="EXU64" s="15"/>
      <c r="EXV64" s="15"/>
      <c r="EXW64" s="15"/>
      <c r="EXX64" s="15"/>
      <c r="EXY64" s="15"/>
      <c r="EXZ64" s="15"/>
      <c r="EYA64" s="15"/>
      <c r="EYB64" s="15"/>
      <c r="EYC64" s="15"/>
      <c r="EYD64" s="15"/>
      <c r="EYE64" s="15"/>
      <c r="EYF64" s="15"/>
      <c r="EYG64" s="15"/>
      <c r="EYH64" s="15"/>
      <c r="EYI64" s="15"/>
      <c r="EYJ64" s="15"/>
      <c r="EYK64" s="15"/>
      <c r="EYL64" s="15"/>
      <c r="EYM64" s="15"/>
      <c r="EYN64" s="15"/>
      <c r="EYO64" s="15"/>
      <c r="EYP64" s="15"/>
      <c r="EYQ64" s="15"/>
      <c r="EYR64" s="15"/>
      <c r="EYS64" s="15"/>
      <c r="EYT64" s="15"/>
      <c r="EYU64" s="15"/>
      <c r="EYV64" s="15"/>
      <c r="EYW64" s="15"/>
      <c r="EYX64" s="15"/>
      <c r="EYY64" s="15"/>
      <c r="EYZ64" s="15"/>
      <c r="EZA64" s="15"/>
      <c r="EZB64" s="15"/>
      <c r="EZC64" s="15"/>
      <c r="EZD64" s="15"/>
      <c r="EZE64" s="15"/>
      <c r="EZF64" s="15"/>
      <c r="EZG64" s="15"/>
      <c r="EZH64" s="15"/>
      <c r="EZI64" s="15"/>
      <c r="EZJ64" s="15"/>
      <c r="EZK64" s="15"/>
      <c r="EZL64" s="15"/>
      <c r="EZM64" s="15"/>
      <c r="EZN64" s="15"/>
      <c r="EZO64" s="15"/>
      <c r="EZP64" s="15"/>
      <c r="EZQ64" s="15"/>
      <c r="EZR64" s="15"/>
      <c r="EZS64" s="15"/>
      <c r="EZT64" s="15"/>
      <c r="EZU64" s="15"/>
      <c r="EZV64" s="15"/>
      <c r="EZW64" s="15"/>
      <c r="EZX64" s="15"/>
      <c r="EZY64" s="15"/>
      <c r="EZZ64" s="15"/>
      <c r="FAA64" s="15"/>
      <c r="FAB64" s="15"/>
      <c r="FAC64" s="15"/>
      <c r="FAD64" s="15"/>
      <c r="FAE64" s="15"/>
      <c r="FAF64" s="15"/>
      <c r="FAG64" s="15"/>
      <c r="FAH64" s="15"/>
      <c r="FAI64" s="15"/>
      <c r="FAJ64" s="15"/>
      <c r="FAK64" s="15"/>
      <c r="FAL64" s="15"/>
      <c r="FAM64" s="15"/>
      <c r="FAN64" s="15"/>
      <c r="FAO64" s="15"/>
      <c r="FAP64" s="15"/>
      <c r="FAQ64" s="15"/>
      <c r="FAR64" s="15"/>
      <c r="FAS64" s="15"/>
      <c r="FAT64" s="15"/>
      <c r="FAU64" s="15"/>
      <c r="FAV64" s="15"/>
      <c r="FAW64" s="15"/>
      <c r="FAX64" s="15"/>
      <c r="FAY64" s="15"/>
      <c r="FAZ64" s="15"/>
      <c r="FBA64" s="15"/>
      <c r="FBB64" s="15"/>
      <c r="FBC64" s="15"/>
      <c r="FBD64" s="15"/>
      <c r="FBE64" s="15"/>
      <c r="FBF64" s="15"/>
      <c r="FBG64" s="15"/>
      <c r="FBH64" s="15"/>
      <c r="FBI64" s="15"/>
      <c r="FBJ64" s="15"/>
      <c r="FBK64" s="15"/>
      <c r="FBL64" s="15"/>
      <c r="FBM64" s="15"/>
      <c r="FBN64" s="15"/>
      <c r="FBO64" s="15"/>
      <c r="FBP64" s="15"/>
      <c r="FBQ64" s="15"/>
      <c r="FBR64" s="15"/>
      <c r="FBS64" s="15"/>
      <c r="FBT64" s="15"/>
      <c r="FBU64" s="15"/>
      <c r="FBV64" s="15"/>
      <c r="FBW64" s="15"/>
      <c r="FBX64" s="15"/>
      <c r="FBY64" s="15"/>
      <c r="FBZ64" s="15"/>
      <c r="FCA64" s="15"/>
      <c r="FCB64" s="15"/>
      <c r="FCC64" s="15"/>
      <c r="FCD64" s="15"/>
      <c r="FCE64" s="15"/>
      <c r="FCF64" s="15"/>
      <c r="FCG64" s="15"/>
      <c r="FCH64" s="15"/>
      <c r="FCI64" s="15"/>
      <c r="FCJ64" s="15"/>
      <c r="FCK64" s="15"/>
      <c r="FCL64" s="15"/>
      <c r="FCM64" s="15"/>
      <c r="FCN64" s="15"/>
      <c r="FCO64" s="15"/>
      <c r="FCP64" s="15"/>
      <c r="FCQ64" s="15"/>
      <c r="FCR64" s="15"/>
      <c r="FCS64" s="15"/>
      <c r="FCT64" s="15"/>
      <c r="FCU64" s="15"/>
      <c r="FCV64" s="15"/>
      <c r="FCW64" s="15"/>
      <c r="FCX64" s="15"/>
      <c r="FCY64" s="15"/>
      <c r="FCZ64" s="15"/>
      <c r="FDA64" s="15"/>
      <c r="FDB64" s="15"/>
      <c r="FDC64" s="15"/>
      <c r="FDD64" s="15"/>
      <c r="FDE64" s="15"/>
      <c r="FDF64" s="15"/>
      <c r="FDG64" s="15"/>
      <c r="FDH64" s="15"/>
      <c r="FDI64" s="15"/>
      <c r="FDJ64" s="15"/>
      <c r="FDK64" s="15"/>
      <c r="FDL64" s="15"/>
      <c r="FDM64" s="15"/>
      <c r="FDN64" s="15"/>
      <c r="FDO64" s="15"/>
      <c r="FDP64" s="15"/>
      <c r="FDQ64" s="15"/>
      <c r="FDR64" s="15"/>
      <c r="FDS64" s="15"/>
      <c r="FDT64" s="15"/>
      <c r="FDU64" s="15"/>
      <c r="FDV64" s="15"/>
      <c r="FDW64" s="15"/>
      <c r="FDX64" s="15"/>
      <c r="FDY64" s="15"/>
      <c r="FDZ64" s="15"/>
      <c r="FEA64" s="15"/>
      <c r="FEB64" s="15"/>
      <c r="FEC64" s="15"/>
      <c r="FED64" s="15"/>
      <c r="FEE64" s="15"/>
      <c r="FEF64" s="15"/>
      <c r="FEG64" s="15"/>
      <c r="FEH64" s="15"/>
      <c r="FEI64" s="15"/>
      <c r="FEJ64" s="15"/>
      <c r="FEK64" s="15"/>
      <c r="FEL64" s="15"/>
      <c r="FEM64" s="15"/>
      <c r="FEN64" s="15"/>
      <c r="FEO64" s="15"/>
      <c r="FEP64" s="15"/>
      <c r="FEQ64" s="15"/>
      <c r="FER64" s="15"/>
      <c r="FES64" s="15"/>
      <c r="FET64" s="15"/>
      <c r="FEU64" s="15"/>
      <c r="FEV64" s="15"/>
      <c r="FEW64" s="15"/>
      <c r="FEX64" s="15"/>
      <c r="FEY64" s="15"/>
      <c r="FEZ64" s="15"/>
      <c r="FFA64" s="15"/>
      <c r="FFB64" s="15"/>
      <c r="FFC64" s="15"/>
      <c r="FFD64" s="15"/>
      <c r="FFE64" s="15"/>
      <c r="FFF64" s="15"/>
      <c r="FFG64" s="15"/>
      <c r="FFH64" s="15"/>
      <c r="FFI64" s="15"/>
      <c r="FFJ64" s="15"/>
      <c r="FFK64" s="15"/>
      <c r="FFL64" s="15"/>
      <c r="FFM64" s="15"/>
      <c r="FFN64" s="15"/>
      <c r="FFO64" s="15"/>
      <c r="FFP64" s="15"/>
      <c r="FFQ64" s="15"/>
      <c r="FFR64" s="15"/>
      <c r="FFS64" s="15"/>
      <c r="FFT64" s="15"/>
      <c r="FFU64" s="15"/>
      <c r="FFV64" s="15"/>
      <c r="FFW64" s="15"/>
      <c r="FFX64" s="15"/>
      <c r="FFY64" s="15"/>
      <c r="FFZ64" s="15"/>
      <c r="FGA64" s="15"/>
      <c r="FGB64" s="15"/>
      <c r="FGC64" s="15"/>
      <c r="FGD64" s="15"/>
      <c r="FGE64" s="15"/>
      <c r="FGF64" s="15"/>
      <c r="FGG64" s="15"/>
      <c r="FGH64" s="15"/>
      <c r="FGI64" s="15"/>
      <c r="FGJ64" s="15"/>
      <c r="FGK64" s="15"/>
      <c r="FGL64" s="15"/>
      <c r="FGM64" s="15"/>
      <c r="FGN64" s="15"/>
      <c r="FGO64" s="15"/>
      <c r="FGP64" s="15"/>
      <c r="FGQ64" s="15"/>
      <c r="FGR64" s="15"/>
      <c r="FGS64" s="15"/>
      <c r="FGT64" s="15"/>
      <c r="FGU64" s="15"/>
      <c r="FGV64" s="15"/>
      <c r="FGW64" s="15"/>
      <c r="FGX64" s="15"/>
      <c r="FGY64" s="15"/>
      <c r="FGZ64" s="15"/>
      <c r="FHA64" s="15"/>
      <c r="FHB64" s="15"/>
      <c r="FHC64" s="15"/>
      <c r="FHD64" s="15"/>
      <c r="FHE64" s="15"/>
      <c r="FHF64" s="15"/>
      <c r="FHG64" s="15"/>
      <c r="FHH64" s="15"/>
      <c r="FHI64" s="15"/>
      <c r="FHJ64" s="15"/>
      <c r="FHK64" s="15"/>
      <c r="FHL64" s="15"/>
      <c r="FHM64" s="15"/>
      <c r="FHN64" s="15"/>
      <c r="FHO64" s="15"/>
      <c r="FHP64" s="15"/>
      <c r="FHQ64" s="15"/>
      <c r="FHR64" s="15"/>
      <c r="FHS64" s="15"/>
      <c r="FHT64" s="15"/>
      <c r="FHU64" s="15"/>
      <c r="FHV64" s="15"/>
      <c r="FHW64" s="15"/>
      <c r="FHX64" s="15"/>
      <c r="FHY64" s="15"/>
      <c r="FHZ64" s="15"/>
      <c r="FIA64" s="15"/>
      <c r="FIB64" s="15"/>
      <c r="FIC64" s="15"/>
      <c r="FID64" s="15"/>
      <c r="FIE64" s="15"/>
      <c r="FIF64" s="15"/>
      <c r="FIG64" s="15"/>
      <c r="FIH64" s="15"/>
      <c r="FII64" s="15"/>
      <c r="FIJ64" s="15"/>
      <c r="FIK64" s="15"/>
      <c r="FIL64" s="15"/>
      <c r="FIM64" s="15"/>
      <c r="FIN64" s="15"/>
      <c r="FIO64" s="15"/>
      <c r="FIP64" s="15"/>
      <c r="FIQ64" s="15"/>
      <c r="FIR64" s="15"/>
      <c r="FIS64" s="15"/>
      <c r="FIT64" s="15"/>
      <c r="FIU64" s="15"/>
      <c r="FIV64" s="15"/>
      <c r="FIW64" s="15"/>
      <c r="FIX64" s="15"/>
      <c r="FIY64" s="15"/>
      <c r="FIZ64" s="15"/>
      <c r="FJA64" s="15"/>
      <c r="FJB64" s="15"/>
      <c r="FJC64" s="15"/>
      <c r="FJD64" s="15"/>
      <c r="FJE64" s="15"/>
      <c r="FJF64" s="15"/>
      <c r="FJG64" s="15"/>
      <c r="FJH64" s="15"/>
      <c r="FJI64" s="15"/>
      <c r="FJJ64" s="15"/>
      <c r="FJK64" s="15"/>
      <c r="FJL64" s="15"/>
      <c r="FJM64" s="15"/>
      <c r="FJN64" s="15"/>
      <c r="FJO64" s="15"/>
      <c r="FJP64" s="15"/>
      <c r="FJQ64" s="15"/>
      <c r="FJR64" s="15"/>
      <c r="FJS64" s="15"/>
      <c r="FJT64" s="15"/>
      <c r="FJU64" s="15"/>
      <c r="FJV64" s="15"/>
      <c r="FJW64" s="15"/>
      <c r="FJX64" s="15"/>
      <c r="FJY64" s="15"/>
      <c r="FJZ64" s="15"/>
      <c r="FKA64" s="15"/>
      <c r="FKB64" s="15"/>
      <c r="FKC64" s="15"/>
      <c r="FKD64" s="15"/>
      <c r="FKE64" s="15"/>
      <c r="FKF64" s="15"/>
      <c r="FKG64" s="15"/>
      <c r="FKH64" s="15"/>
      <c r="FKI64" s="15"/>
      <c r="FKJ64" s="15"/>
      <c r="FKK64" s="15"/>
      <c r="FKL64" s="15"/>
      <c r="FKM64" s="15"/>
      <c r="FKN64" s="15"/>
      <c r="FKO64" s="15"/>
      <c r="FKP64" s="15"/>
      <c r="FKQ64" s="15"/>
      <c r="FKR64" s="15"/>
      <c r="FKS64" s="15"/>
      <c r="FKT64" s="15"/>
      <c r="FKU64" s="15"/>
      <c r="FKV64" s="15"/>
      <c r="FKW64" s="15"/>
      <c r="FKX64" s="15"/>
      <c r="FKY64" s="15"/>
      <c r="FKZ64" s="15"/>
      <c r="FLA64" s="15"/>
      <c r="FLB64" s="15"/>
      <c r="FLC64" s="15"/>
      <c r="FLD64" s="15"/>
      <c r="FLE64" s="15"/>
      <c r="FLF64" s="15"/>
      <c r="FLG64" s="15"/>
      <c r="FLH64" s="15"/>
      <c r="FLI64" s="15"/>
      <c r="FLJ64" s="15"/>
      <c r="FLK64" s="15"/>
      <c r="FLL64" s="15"/>
      <c r="FLM64" s="15"/>
      <c r="FLN64" s="15"/>
      <c r="FLO64" s="15"/>
      <c r="FLP64" s="15"/>
      <c r="FLQ64" s="15"/>
      <c r="FLR64" s="15"/>
      <c r="FLS64" s="15"/>
      <c r="FLT64" s="15"/>
      <c r="FLU64" s="15"/>
      <c r="FLV64" s="15"/>
      <c r="FLW64" s="15"/>
      <c r="FLX64" s="15"/>
      <c r="FLY64" s="15"/>
      <c r="FLZ64" s="15"/>
      <c r="FMA64" s="15"/>
      <c r="FMB64" s="15"/>
      <c r="FMC64" s="15"/>
      <c r="FMD64" s="15"/>
      <c r="FME64" s="15"/>
      <c r="FMF64" s="15"/>
      <c r="FMG64" s="15"/>
      <c r="FMH64" s="15"/>
      <c r="FMI64" s="15"/>
      <c r="FMJ64" s="15"/>
      <c r="FMK64" s="15"/>
      <c r="FML64" s="15"/>
      <c r="FMM64" s="15"/>
      <c r="FMN64" s="15"/>
      <c r="FMO64" s="15"/>
      <c r="FMP64" s="15"/>
      <c r="FMQ64" s="15"/>
      <c r="FMR64" s="15"/>
      <c r="FMS64" s="15"/>
      <c r="FMT64" s="15"/>
      <c r="FMU64" s="15"/>
      <c r="FMV64" s="15"/>
      <c r="FMW64" s="15"/>
      <c r="FMX64" s="15"/>
      <c r="FMY64" s="15"/>
      <c r="FMZ64" s="15"/>
      <c r="FNA64" s="15"/>
      <c r="FNB64" s="15"/>
      <c r="FNC64" s="15"/>
      <c r="FND64" s="15"/>
      <c r="FNE64" s="15"/>
      <c r="FNF64" s="15"/>
      <c r="FNG64" s="15"/>
      <c r="FNH64" s="15"/>
      <c r="FNI64" s="15"/>
      <c r="FNJ64" s="15"/>
      <c r="FNK64" s="15"/>
      <c r="FNL64" s="15"/>
      <c r="FNM64" s="15"/>
      <c r="FNN64" s="15"/>
      <c r="FNO64" s="15"/>
      <c r="FNP64" s="15"/>
      <c r="FNQ64" s="15"/>
      <c r="FNR64" s="15"/>
      <c r="FNS64" s="15"/>
      <c r="FNT64" s="15"/>
      <c r="FNU64" s="15"/>
      <c r="FNV64" s="15"/>
      <c r="FNW64" s="15"/>
      <c r="FNX64" s="15"/>
      <c r="FNY64" s="15"/>
      <c r="FNZ64" s="15"/>
      <c r="FOA64" s="15"/>
      <c r="FOB64" s="15"/>
      <c r="FOC64" s="15"/>
      <c r="FOD64" s="15"/>
      <c r="FOE64" s="15"/>
      <c r="FOF64" s="15"/>
      <c r="FOG64" s="15"/>
      <c r="FOH64" s="15"/>
      <c r="FOI64" s="15"/>
      <c r="FOJ64" s="15"/>
      <c r="FOK64" s="15"/>
      <c r="FOL64" s="15"/>
      <c r="FOM64" s="15"/>
      <c r="FON64" s="15"/>
      <c r="FOO64" s="15"/>
      <c r="FOP64" s="15"/>
      <c r="FOQ64" s="15"/>
      <c r="FOR64" s="15"/>
      <c r="FOS64" s="15"/>
      <c r="FOT64" s="15"/>
      <c r="FOU64" s="15"/>
      <c r="FOV64" s="15"/>
      <c r="FOW64" s="15"/>
      <c r="FOX64" s="15"/>
      <c r="FOY64" s="15"/>
      <c r="FOZ64" s="15"/>
      <c r="FPA64" s="15"/>
      <c r="FPB64" s="15"/>
      <c r="FPC64" s="15"/>
      <c r="FPD64" s="15"/>
      <c r="FPE64" s="15"/>
      <c r="FPF64" s="15"/>
      <c r="FPG64" s="15"/>
      <c r="FPH64" s="15"/>
      <c r="FPI64" s="15"/>
      <c r="FPJ64" s="15"/>
      <c r="FPK64" s="15"/>
      <c r="FPL64" s="15"/>
      <c r="FPM64" s="15"/>
      <c r="FPN64" s="15"/>
      <c r="FPO64" s="15"/>
      <c r="FPP64" s="15"/>
      <c r="FPQ64" s="15"/>
      <c r="FPR64" s="15"/>
      <c r="FPS64" s="15"/>
      <c r="FPT64" s="15"/>
      <c r="FPU64" s="15"/>
      <c r="FPV64" s="15"/>
      <c r="FPW64" s="15"/>
      <c r="FPX64" s="15"/>
      <c r="FPY64" s="15"/>
      <c r="FPZ64" s="15"/>
      <c r="FQA64" s="15"/>
      <c r="FQB64" s="15"/>
      <c r="FQC64" s="15"/>
      <c r="FQD64" s="15"/>
      <c r="FQE64" s="15"/>
      <c r="FQF64" s="15"/>
      <c r="FQG64" s="15"/>
      <c r="FQH64" s="15"/>
      <c r="FQI64" s="15"/>
      <c r="FQJ64" s="15"/>
      <c r="FQK64" s="15"/>
      <c r="FQL64" s="15"/>
      <c r="FQM64" s="15"/>
      <c r="FQN64" s="15"/>
      <c r="FQO64" s="15"/>
      <c r="FQP64" s="15"/>
      <c r="FQQ64" s="15"/>
      <c r="FQR64" s="15"/>
      <c r="FQS64" s="15"/>
      <c r="FQT64" s="15"/>
      <c r="FQU64" s="15"/>
      <c r="FQV64" s="15"/>
      <c r="FQW64" s="15"/>
      <c r="FQX64" s="15"/>
      <c r="FQY64" s="15"/>
      <c r="FQZ64" s="15"/>
      <c r="FRA64" s="15"/>
      <c r="FRB64" s="15"/>
      <c r="FRC64" s="15"/>
      <c r="FRD64" s="15"/>
      <c r="FRE64" s="15"/>
      <c r="FRF64" s="15"/>
      <c r="FRG64" s="15"/>
      <c r="FRH64" s="15"/>
      <c r="FRI64" s="15"/>
      <c r="FRJ64" s="15"/>
      <c r="FRK64" s="15"/>
      <c r="FRL64" s="15"/>
      <c r="FRM64" s="15"/>
      <c r="FRN64" s="15"/>
      <c r="FRO64" s="15"/>
      <c r="FRP64" s="15"/>
      <c r="FRQ64" s="15"/>
      <c r="FRR64" s="15"/>
      <c r="FRS64" s="15"/>
      <c r="FRT64" s="15"/>
      <c r="FRU64" s="15"/>
      <c r="FRV64" s="15"/>
      <c r="FRW64" s="15"/>
      <c r="FRX64" s="15"/>
      <c r="FRY64" s="15"/>
      <c r="FRZ64" s="15"/>
      <c r="FSA64" s="15"/>
      <c r="FSB64" s="15"/>
      <c r="FSC64" s="15"/>
      <c r="FSD64" s="15"/>
      <c r="FSE64" s="15"/>
      <c r="FSF64" s="15"/>
      <c r="FSG64" s="15"/>
      <c r="FSH64" s="15"/>
      <c r="FSI64" s="15"/>
      <c r="FSJ64" s="15"/>
      <c r="FSK64" s="15"/>
      <c r="FSL64" s="15"/>
      <c r="FSM64" s="15"/>
      <c r="FSN64" s="15"/>
      <c r="FSO64" s="15"/>
      <c r="FSP64" s="15"/>
      <c r="FSQ64" s="15"/>
      <c r="FSR64" s="15"/>
      <c r="FSS64" s="15"/>
      <c r="FST64" s="15"/>
      <c r="FSU64" s="15"/>
      <c r="FSV64" s="15"/>
      <c r="FSW64" s="15"/>
      <c r="FSX64" s="15"/>
      <c r="FSY64" s="15"/>
      <c r="FSZ64" s="15"/>
      <c r="FTA64" s="15"/>
      <c r="FTB64" s="15"/>
      <c r="FTC64" s="15"/>
      <c r="FTD64" s="15"/>
      <c r="FTE64" s="15"/>
      <c r="FTF64" s="15"/>
      <c r="FTG64" s="15"/>
      <c r="FTH64" s="15"/>
      <c r="FTI64" s="15"/>
      <c r="FTJ64" s="15"/>
      <c r="FTK64" s="15"/>
      <c r="FTL64" s="15"/>
      <c r="FTM64" s="15"/>
      <c r="FTN64" s="15"/>
      <c r="FTO64" s="15"/>
      <c r="FTP64" s="15"/>
      <c r="FTQ64" s="15"/>
      <c r="FTR64" s="15"/>
      <c r="FTS64" s="15"/>
      <c r="FTT64" s="15"/>
      <c r="FTU64" s="15"/>
      <c r="FTV64" s="15"/>
      <c r="FTW64" s="15"/>
      <c r="FTX64" s="15"/>
      <c r="FTY64" s="15"/>
      <c r="FTZ64" s="15"/>
      <c r="FUA64" s="15"/>
      <c r="FUB64" s="15"/>
      <c r="FUC64" s="15"/>
      <c r="FUD64" s="15"/>
      <c r="FUE64" s="15"/>
      <c r="FUF64" s="15"/>
      <c r="FUG64" s="15"/>
      <c r="FUH64" s="15"/>
      <c r="FUI64" s="15"/>
      <c r="FUJ64" s="15"/>
      <c r="FUK64" s="15"/>
      <c r="FUL64" s="15"/>
      <c r="FUM64" s="15"/>
      <c r="FUN64" s="15"/>
      <c r="FUO64" s="15"/>
      <c r="FUP64" s="15"/>
      <c r="FUQ64" s="15"/>
      <c r="FUR64" s="15"/>
      <c r="FUS64" s="15"/>
      <c r="FUT64" s="15"/>
      <c r="FUU64" s="15"/>
      <c r="FUV64" s="15"/>
      <c r="FUW64" s="15"/>
      <c r="FUX64" s="15"/>
      <c r="FUY64" s="15"/>
      <c r="FUZ64" s="15"/>
      <c r="FVA64" s="15"/>
      <c r="FVB64" s="15"/>
      <c r="FVC64" s="15"/>
      <c r="FVD64" s="15"/>
      <c r="FVE64" s="15"/>
      <c r="FVF64" s="15"/>
      <c r="FVG64" s="15"/>
      <c r="FVH64" s="15"/>
      <c r="FVI64" s="15"/>
      <c r="FVJ64" s="15"/>
      <c r="FVK64" s="15"/>
      <c r="FVL64" s="15"/>
      <c r="FVM64" s="15"/>
      <c r="FVN64" s="15"/>
      <c r="FVO64" s="15"/>
      <c r="FVP64" s="15"/>
      <c r="FVQ64" s="15"/>
      <c r="FVR64" s="15"/>
      <c r="FVS64" s="15"/>
      <c r="FVT64" s="15"/>
      <c r="FVU64" s="15"/>
      <c r="FVV64" s="15"/>
      <c r="FVW64" s="15"/>
      <c r="FVX64" s="15"/>
      <c r="FVY64" s="15"/>
      <c r="FVZ64" s="15"/>
      <c r="FWA64" s="15"/>
      <c r="FWB64" s="15"/>
      <c r="FWC64" s="15"/>
      <c r="FWD64" s="15"/>
      <c r="FWE64" s="15"/>
      <c r="FWF64" s="15"/>
      <c r="FWG64" s="15"/>
      <c r="FWH64" s="15"/>
      <c r="FWI64" s="15"/>
      <c r="FWJ64" s="15"/>
      <c r="FWK64" s="15"/>
      <c r="FWL64" s="15"/>
      <c r="FWM64" s="15"/>
      <c r="FWN64" s="15"/>
      <c r="FWO64" s="15"/>
      <c r="FWP64" s="15"/>
      <c r="FWQ64" s="15"/>
      <c r="FWR64" s="15"/>
      <c r="FWS64" s="15"/>
      <c r="FWT64" s="15"/>
      <c r="FWU64" s="15"/>
      <c r="FWV64" s="15"/>
      <c r="FWW64" s="15"/>
      <c r="FWX64" s="15"/>
      <c r="FWY64" s="15"/>
      <c r="FWZ64" s="15"/>
      <c r="FXA64" s="15"/>
      <c r="FXB64" s="15"/>
      <c r="FXC64" s="15"/>
      <c r="FXD64" s="15"/>
      <c r="FXE64" s="15"/>
      <c r="FXF64" s="15"/>
      <c r="FXG64" s="15"/>
      <c r="FXH64" s="15"/>
      <c r="FXI64" s="15"/>
      <c r="FXJ64" s="15"/>
      <c r="FXK64" s="15"/>
      <c r="FXL64" s="15"/>
      <c r="FXM64" s="15"/>
      <c r="FXN64" s="15"/>
      <c r="FXO64" s="15"/>
      <c r="FXP64" s="15"/>
      <c r="FXQ64" s="15"/>
      <c r="FXR64" s="15"/>
      <c r="FXS64" s="15"/>
      <c r="FXT64" s="15"/>
      <c r="FXU64" s="15"/>
      <c r="FXV64" s="15"/>
      <c r="FXW64" s="15"/>
      <c r="FXX64" s="15"/>
      <c r="FXY64" s="15"/>
      <c r="FXZ64" s="15"/>
      <c r="FYA64" s="15"/>
      <c r="FYB64" s="15"/>
      <c r="FYC64" s="15"/>
      <c r="FYD64" s="15"/>
      <c r="FYE64" s="15"/>
      <c r="FYF64" s="15"/>
      <c r="FYG64" s="15"/>
      <c r="FYH64" s="15"/>
      <c r="FYI64" s="15"/>
      <c r="FYJ64" s="15"/>
      <c r="FYK64" s="15"/>
      <c r="FYL64" s="15"/>
      <c r="FYM64" s="15"/>
      <c r="FYN64" s="15"/>
      <c r="FYO64" s="15"/>
      <c r="FYP64" s="15"/>
      <c r="FYQ64" s="15"/>
      <c r="FYR64" s="15"/>
      <c r="FYS64" s="15"/>
      <c r="FYT64" s="15"/>
      <c r="FYU64" s="15"/>
      <c r="FYV64" s="15"/>
      <c r="FYW64" s="15"/>
      <c r="FYX64" s="15"/>
      <c r="FYY64" s="15"/>
      <c r="FYZ64" s="15"/>
      <c r="FZA64" s="15"/>
      <c r="FZB64" s="15"/>
      <c r="FZC64" s="15"/>
      <c r="FZD64" s="15"/>
      <c r="FZE64" s="15"/>
      <c r="FZF64" s="15"/>
      <c r="FZG64" s="15"/>
      <c r="FZH64" s="15"/>
      <c r="FZI64" s="15"/>
      <c r="FZJ64" s="15"/>
      <c r="FZK64" s="15"/>
      <c r="FZL64" s="15"/>
      <c r="FZM64" s="15"/>
      <c r="FZN64" s="15"/>
      <c r="FZO64" s="15"/>
      <c r="FZP64" s="15"/>
      <c r="FZQ64" s="15"/>
      <c r="FZR64" s="15"/>
      <c r="FZS64" s="15"/>
      <c r="FZT64" s="15"/>
      <c r="FZU64" s="15"/>
      <c r="FZV64" s="15"/>
      <c r="FZW64" s="15"/>
      <c r="FZX64" s="15"/>
      <c r="FZY64" s="15"/>
      <c r="FZZ64" s="15"/>
      <c r="GAA64" s="15"/>
      <c r="GAB64" s="15"/>
      <c r="GAC64" s="15"/>
      <c r="GAD64" s="15"/>
      <c r="GAE64" s="15"/>
      <c r="GAF64" s="15"/>
      <c r="GAG64" s="15"/>
      <c r="GAH64" s="15"/>
      <c r="GAI64" s="15"/>
      <c r="GAJ64" s="15"/>
      <c r="GAK64" s="15"/>
      <c r="GAL64" s="15"/>
      <c r="GAM64" s="15"/>
      <c r="GAN64" s="15"/>
      <c r="GAO64" s="15"/>
      <c r="GAP64" s="15"/>
      <c r="GAQ64" s="15"/>
      <c r="GAR64" s="15"/>
      <c r="GAS64" s="15"/>
      <c r="GAT64" s="15"/>
      <c r="GAU64" s="15"/>
      <c r="GAV64" s="15"/>
      <c r="GAW64" s="15"/>
      <c r="GAX64" s="15"/>
      <c r="GAY64" s="15"/>
      <c r="GAZ64" s="15"/>
      <c r="GBA64" s="15"/>
      <c r="GBB64" s="15"/>
      <c r="GBC64" s="15"/>
      <c r="GBD64" s="15"/>
      <c r="GBE64" s="15"/>
      <c r="GBF64" s="15"/>
      <c r="GBG64" s="15"/>
      <c r="GBH64" s="15"/>
      <c r="GBI64" s="15"/>
      <c r="GBJ64" s="15"/>
      <c r="GBK64" s="15"/>
      <c r="GBL64" s="15"/>
      <c r="GBM64" s="15"/>
      <c r="GBN64" s="15"/>
      <c r="GBO64" s="15"/>
      <c r="GBP64" s="15"/>
      <c r="GBQ64" s="15"/>
      <c r="GBR64" s="15"/>
      <c r="GBS64" s="15"/>
      <c r="GBT64" s="15"/>
      <c r="GBU64" s="15"/>
      <c r="GBV64" s="15"/>
      <c r="GBW64" s="15"/>
      <c r="GBX64" s="15"/>
      <c r="GBY64" s="15"/>
      <c r="GBZ64" s="15"/>
      <c r="GCA64" s="15"/>
      <c r="GCB64" s="15"/>
      <c r="GCC64" s="15"/>
      <c r="GCD64" s="15"/>
      <c r="GCE64" s="15"/>
      <c r="GCF64" s="15"/>
      <c r="GCG64" s="15"/>
      <c r="GCH64" s="15"/>
      <c r="GCI64" s="15"/>
      <c r="GCJ64" s="15"/>
      <c r="GCK64" s="15"/>
      <c r="GCL64" s="15"/>
      <c r="GCM64" s="15"/>
      <c r="GCN64" s="15"/>
      <c r="GCO64" s="15"/>
      <c r="GCP64" s="15"/>
      <c r="GCQ64" s="15"/>
      <c r="GCR64" s="15"/>
      <c r="GCS64" s="15"/>
      <c r="GCT64" s="15"/>
      <c r="GCU64" s="15"/>
      <c r="GCV64" s="15"/>
      <c r="GCW64" s="15"/>
      <c r="GCX64" s="15"/>
      <c r="GCY64" s="15"/>
      <c r="GCZ64" s="15"/>
      <c r="GDA64" s="15"/>
      <c r="GDB64" s="15"/>
      <c r="GDC64" s="15"/>
      <c r="GDD64" s="15"/>
      <c r="GDE64" s="15"/>
      <c r="GDF64" s="15"/>
      <c r="GDG64" s="15"/>
      <c r="GDH64" s="15"/>
      <c r="GDI64" s="15"/>
      <c r="GDJ64" s="15"/>
      <c r="GDK64" s="15"/>
      <c r="GDL64" s="15"/>
      <c r="GDM64" s="15"/>
      <c r="GDN64" s="15"/>
      <c r="GDO64" s="15"/>
      <c r="GDP64" s="15"/>
      <c r="GDQ64" s="15"/>
      <c r="GDR64" s="15"/>
      <c r="GDS64" s="15"/>
      <c r="GDT64" s="15"/>
      <c r="GDU64" s="15"/>
      <c r="GDV64" s="15"/>
      <c r="GDW64" s="15"/>
      <c r="GDX64" s="15"/>
      <c r="GDY64" s="15"/>
      <c r="GDZ64" s="15"/>
      <c r="GEA64" s="15"/>
      <c r="GEB64" s="15"/>
      <c r="GEC64" s="15"/>
      <c r="GED64" s="15"/>
      <c r="GEE64" s="15"/>
      <c r="GEF64" s="15"/>
      <c r="GEG64" s="15"/>
      <c r="GEH64" s="15"/>
      <c r="GEI64" s="15"/>
      <c r="GEJ64" s="15"/>
      <c r="GEK64" s="15"/>
      <c r="GEL64" s="15"/>
      <c r="GEM64" s="15"/>
      <c r="GEN64" s="15"/>
      <c r="GEO64" s="15"/>
      <c r="GEP64" s="15"/>
      <c r="GEQ64" s="15"/>
      <c r="GER64" s="15"/>
      <c r="GES64" s="15"/>
      <c r="GET64" s="15"/>
      <c r="GEU64" s="15"/>
      <c r="GEV64" s="15"/>
      <c r="GEW64" s="15"/>
      <c r="GEX64" s="15"/>
      <c r="GEY64" s="15"/>
      <c r="GEZ64" s="15"/>
      <c r="GFA64" s="15"/>
      <c r="GFB64" s="15"/>
      <c r="GFC64" s="15"/>
      <c r="GFD64" s="15"/>
      <c r="GFE64" s="15"/>
      <c r="GFF64" s="15"/>
      <c r="GFG64" s="15"/>
      <c r="GFH64" s="15"/>
      <c r="GFI64" s="15"/>
      <c r="GFJ64" s="15"/>
      <c r="GFK64" s="15"/>
      <c r="GFL64" s="15"/>
      <c r="GFM64" s="15"/>
      <c r="GFN64" s="15"/>
      <c r="GFO64" s="15"/>
      <c r="GFP64" s="15"/>
      <c r="GFQ64" s="15"/>
      <c r="GFR64" s="15"/>
      <c r="GFS64" s="15"/>
      <c r="GFT64" s="15"/>
      <c r="GFU64" s="15"/>
      <c r="GFV64" s="15"/>
      <c r="GFW64" s="15"/>
      <c r="GFX64" s="15"/>
      <c r="GFY64" s="15"/>
      <c r="GFZ64" s="15"/>
      <c r="GGA64" s="15"/>
      <c r="GGB64" s="15"/>
      <c r="GGC64" s="15"/>
      <c r="GGD64" s="15"/>
      <c r="GGE64" s="15"/>
      <c r="GGF64" s="15"/>
      <c r="GGG64" s="15"/>
      <c r="GGH64" s="15"/>
      <c r="GGI64" s="15"/>
      <c r="GGJ64" s="15"/>
      <c r="GGK64" s="15"/>
      <c r="GGL64" s="15"/>
      <c r="GGM64" s="15"/>
      <c r="GGN64" s="15"/>
      <c r="GGO64" s="15"/>
      <c r="GGP64" s="15"/>
      <c r="GGQ64" s="15"/>
      <c r="GGR64" s="15"/>
      <c r="GGS64" s="15"/>
      <c r="GGT64" s="15"/>
      <c r="GGU64" s="15"/>
      <c r="GGV64" s="15"/>
      <c r="GGW64" s="15"/>
      <c r="GGX64" s="15"/>
      <c r="GGY64" s="15"/>
      <c r="GGZ64" s="15"/>
      <c r="GHA64" s="15"/>
      <c r="GHB64" s="15"/>
      <c r="GHC64" s="15"/>
      <c r="GHD64" s="15"/>
      <c r="GHE64" s="15"/>
      <c r="GHF64" s="15"/>
      <c r="GHG64" s="15"/>
      <c r="GHH64" s="15"/>
      <c r="GHI64" s="15"/>
      <c r="GHJ64" s="15"/>
      <c r="GHK64" s="15"/>
      <c r="GHL64" s="15"/>
      <c r="GHM64" s="15"/>
      <c r="GHN64" s="15"/>
      <c r="GHO64" s="15"/>
      <c r="GHP64" s="15"/>
      <c r="GHQ64" s="15"/>
      <c r="GHR64" s="15"/>
      <c r="GHS64" s="15"/>
      <c r="GHT64" s="15"/>
      <c r="GHU64" s="15"/>
      <c r="GHV64" s="15"/>
      <c r="GHW64" s="15"/>
      <c r="GHX64" s="15"/>
      <c r="GHY64" s="15"/>
      <c r="GHZ64" s="15"/>
      <c r="GIA64" s="15"/>
      <c r="GIB64" s="15"/>
      <c r="GIC64" s="15"/>
      <c r="GID64" s="15"/>
      <c r="GIE64" s="15"/>
      <c r="GIF64" s="15"/>
      <c r="GIG64" s="15"/>
      <c r="GIH64" s="15"/>
      <c r="GII64" s="15"/>
      <c r="GIJ64" s="15"/>
      <c r="GIK64" s="15"/>
      <c r="GIL64" s="15"/>
      <c r="GIM64" s="15"/>
      <c r="GIN64" s="15"/>
      <c r="GIO64" s="15"/>
      <c r="GIP64" s="15"/>
      <c r="GIQ64" s="15"/>
      <c r="GIR64" s="15"/>
      <c r="GIS64" s="15"/>
      <c r="GIT64" s="15"/>
      <c r="GIU64" s="15"/>
      <c r="GIV64" s="15"/>
      <c r="GIW64" s="15"/>
      <c r="GIX64" s="15"/>
      <c r="GIY64" s="15"/>
      <c r="GIZ64" s="15"/>
      <c r="GJA64" s="15"/>
      <c r="GJB64" s="15"/>
      <c r="GJC64" s="15"/>
      <c r="GJD64" s="15"/>
      <c r="GJE64" s="15"/>
      <c r="GJF64" s="15"/>
      <c r="GJG64" s="15"/>
      <c r="GJH64" s="15"/>
      <c r="GJI64" s="15"/>
      <c r="GJJ64" s="15"/>
      <c r="GJK64" s="15"/>
      <c r="GJL64" s="15"/>
      <c r="GJM64" s="15"/>
      <c r="GJN64" s="15"/>
      <c r="GJO64" s="15"/>
      <c r="GJP64" s="15"/>
      <c r="GJQ64" s="15"/>
      <c r="GJR64" s="15"/>
      <c r="GJS64" s="15"/>
      <c r="GJT64" s="15"/>
      <c r="GJU64" s="15"/>
      <c r="GJV64" s="15"/>
      <c r="GJW64" s="15"/>
      <c r="GJX64" s="15"/>
      <c r="GJY64" s="15"/>
      <c r="GJZ64" s="15"/>
      <c r="GKA64" s="15"/>
      <c r="GKB64" s="15"/>
      <c r="GKC64" s="15"/>
      <c r="GKD64" s="15"/>
      <c r="GKE64" s="15"/>
      <c r="GKF64" s="15"/>
      <c r="GKG64" s="15"/>
      <c r="GKH64" s="15"/>
      <c r="GKI64" s="15"/>
      <c r="GKJ64" s="15"/>
      <c r="GKK64" s="15"/>
      <c r="GKL64" s="15"/>
      <c r="GKM64" s="15"/>
      <c r="GKN64" s="15"/>
      <c r="GKO64" s="15"/>
      <c r="GKP64" s="15"/>
      <c r="GKQ64" s="15"/>
      <c r="GKR64" s="15"/>
      <c r="GKS64" s="15"/>
      <c r="GKT64" s="15"/>
      <c r="GKU64" s="15"/>
      <c r="GKV64" s="15"/>
      <c r="GKW64" s="15"/>
      <c r="GKX64" s="15"/>
      <c r="GKY64" s="15"/>
      <c r="GKZ64" s="15"/>
      <c r="GLA64" s="15"/>
      <c r="GLB64" s="15"/>
      <c r="GLC64" s="15"/>
      <c r="GLD64" s="15"/>
      <c r="GLE64" s="15"/>
      <c r="GLF64" s="15"/>
      <c r="GLG64" s="15"/>
      <c r="GLH64" s="15"/>
      <c r="GLI64" s="15"/>
      <c r="GLJ64" s="15"/>
      <c r="GLK64" s="15"/>
      <c r="GLL64" s="15"/>
      <c r="GLM64" s="15"/>
      <c r="GLN64" s="15"/>
      <c r="GLO64" s="15"/>
      <c r="GLP64" s="15"/>
      <c r="GLQ64" s="15"/>
      <c r="GLR64" s="15"/>
      <c r="GLS64" s="15"/>
      <c r="GLT64" s="15"/>
      <c r="GLU64" s="15"/>
      <c r="GLV64" s="15"/>
      <c r="GLW64" s="15"/>
      <c r="GLX64" s="15"/>
      <c r="GLY64" s="15"/>
      <c r="GLZ64" s="15"/>
      <c r="GMA64" s="15"/>
      <c r="GMB64" s="15"/>
      <c r="GMC64" s="15"/>
      <c r="GMD64" s="15"/>
      <c r="GME64" s="15"/>
      <c r="GMF64" s="15"/>
      <c r="GMG64" s="15"/>
      <c r="GMH64" s="15"/>
      <c r="GMI64" s="15"/>
      <c r="GMJ64" s="15"/>
      <c r="GMK64" s="15"/>
      <c r="GML64" s="15"/>
      <c r="GMM64" s="15"/>
      <c r="GMN64" s="15"/>
      <c r="GMO64" s="15"/>
      <c r="GMP64" s="15"/>
      <c r="GMQ64" s="15"/>
      <c r="GMR64" s="15"/>
      <c r="GMS64" s="15"/>
      <c r="GMT64" s="15"/>
      <c r="GMU64" s="15"/>
      <c r="GMV64" s="15"/>
      <c r="GMW64" s="15"/>
      <c r="GMX64" s="15"/>
      <c r="GMY64" s="15"/>
      <c r="GMZ64" s="15"/>
      <c r="GNA64" s="15"/>
      <c r="GNB64" s="15"/>
      <c r="GNC64" s="15"/>
      <c r="GND64" s="15"/>
      <c r="GNE64" s="15"/>
      <c r="GNF64" s="15"/>
      <c r="GNG64" s="15"/>
      <c r="GNH64" s="15"/>
      <c r="GNI64" s="15"/>
      <c r="GNJ64" s="15"/>
      <c r="GNK64" s="15"/>
      <c r="GNL64" s="15"/>
      <c r="GNM64" s="15"/>
      <c r="GNN64" s="15"/>
      <c r="GNO64" s="15"/>
      <c r="GNP64" s="15"/>
      <c r="GNQ64" s="15"/>
      <c r="GNR64" s="15"/>
      <c r="GNS64" s="15"/>
      <c r="GNT64" s="15"/>
      <c r="GNU64" s="15"/>
      <c r="GNV64" s="15"/>
      <c r="GNW64" s="15"/>
      <c r="GNX64" s="15"/>
      <c r="GNY64" s="15"/>
      <c r="GNZ64" s="15"/>
      <c r="GOA64" s="15"/>
      <c r="GOB64" s="15"/>
      <c r="GOC64" s="15"/>
      <c r="GOD64" s="15"/>
      <c r="GOE64" s="15"/>
      <c r="GOF64" s="15"/>
      <c r="GOG64" s="15"/>
      <c r="GOH64" s="15"/>
      <c r="GOI64" s="15"/>
      <c r="GOJ64" s="15"/>
      <c r="GOK64" s="15"/>
      <c r="GOL64" s="15"/>
      <c r="GOM64" s="15"/>
      <c r="GON64" s="15"/>
      <c r="GOO64" s="15"/>
      <c r="GOP64" s="15"/>
      <c r="GOQ64" s="15"/>
      <c r="GOR64" s="15"/>
      <c r="GOS64" s="15"/>
      <c r="GOT64" s="15"/>
      <c r="GOU64" s="15"/>
      <c r="GOV64" s="15"/>
      <c r="GOW64" s="15"/>
      <c r="GOX64" s="15"/>
      <c r="GOY64" s="15"/>
      <c r="GOZ64" s="15"/>
      <c r="GPA64" s="15"/>
      <c r="GPB64" s="15"/>
      <c r="GPC64" s="15"/>
      <c r="GPD64" s="15"/>
      <c r="GPE64" s="15"/>
      <c r="GPF64" s="15"/>
      <c r="GPG64" s="15"/>
      <c r="GPH64" s="15"/>
      <c r="GPI64" s="15"/>
      <c r="GPJ64" s="15"/>
      <c r="GPK64" s="15"/>
      <c r="GPL64" s="15"/>
      <c r="GPM64" s="15"/>
      <c r="GPN64" s="15"/>
      <c r="GPO64" s="15"/>
      <c r="GPP64" s="15"/>
      <c r="GPQ64" s="15"/>
      <c r="GPR64" s="15"/>
      <c r="GPS64" s="15"/>
      <c r="GPT64" s="15"/>
      <c r="GPU64" s="15"/>
      <c r="GPV64" s="15"/>
      <c r="GPW64" s="15"/>
      <c r="GPX64" s="15"/>
      <c r="GPY64" s="15"/>
      <c r="GPZ64" s="15"/>
      <c r="GQA64" s="15"/>
      <c r="GQB64" s="15"/>
      <c r="GQC64" s="15"/>
      <c r="GQD64" s="15"/>
      <c r="GQE64" s="15"/>
      <c r="GQF64" s="15"/>
      <c r="GQG64" s="15"/>
      <c r="GQH64" s="15"/>
      <c r="GQI64" s="15"/>
      <c r="GQJ64" s="15"/>
      <c r="GQK64" s="15"/>
      <c r="GQL64" s="15"/>
      <c r="GQM64" s="15"/>
      <c r="GQN64" s="15"/>
      <c r="GQO64" s="15"/>
      <c r="GQP64" s="15"/>
      <c r="GQQ64" s="15"/>
      <c r="GQR64" s="15"/>
      <c r="GQS64" s="15"/>
      <c r="GQT64" s="15"/>
      <c r="GQU64" s="15"/>
      <c r="GQV64" s="15"/>
      <c r="GQW64" s="15"/>
      <c r="GQX64" s="15"/>
      <c r="GQY64" s="15"/>
      <c r="GQZ64" s="15"/>
      <c r="GRA64" s="15"/>
      <c r="GRB64" s="15"/>
      <c r="GRC64" s="15"/>
      <c r="GRD64" s="15"/>
      <c r="GRE64" s="15"/>
      <c r="GRF64" s="15"/>
      <c r="GRG64" s="15"/>
      <c r="GRH64" s="15"/>
      <c r="GRI64" s="15"/>
      <c r="GRJ64" s="15"/>
      <c r="GRK64" s="15"/>
      <c r="GRL64" s="15"/>
      <c r="GRM64" s="15"/>
      <c r="GRN64" s="15"/>
      <c r="GRO64" s="15"/>
      <c r="GRP64" s="15"/>
      <c r="GRQ64" s="15"/>
      <c r="GRR64" s="15"/>
      <c r="GRS64" s="15"/>
      <c r="GRT64" s="15"/>
      <c r="GRU64" s="15"/>
      <c r="GRV64" s="15"/>
      <c r="GRW64" s="15"/>
      <c r="GRX64" s="15"/>
      <c r="GRY64" s="15"/>
      <c r="GRZ64" s="15"/>
      <c r="GSA64" s="15"/>
      <c r="GSB64" s="15"/>
      <c r="GSC64" s="15"/>
      <c r="GSD64" s="15"/>
      <c r="GSE64" s="15"/>
      <c r="GSF64" s="15"/>
      <c r="GSG64" s="15"/>
      <c r="GSH64" s="15"/>
      <c r="GSI64" s="15"/>
      <c r="GSJ64" s="15"/>
      <c r="GSK64" s="15"/>
      <c r="GSL64" s="15"/>
      <c r="GSM64" s="15"/>
      <c r="GSN64" s="15"/>
      <c r="GSO64" s="15"/>
      <c r="GSP64" s="15"/>
      <c r="GSQ64" s="15"/>
      <c r="GSR64" s="15"/>
      <c r="GSS64" s="15"/>
      <c r="GST64" s="15"/>
      <c r="GSU64" s="15"/>
      <c r="GSV64" s="15"/>
      <c r="GSW64" s="15"/>
      <c r="GSX64" s="15"/>
      <c r="GSY64" s="15"/>
      <c r="GSZ64" s="15"/>
      <c r="GTA64" s="15"/>
      <c r="GTB64" s="15"/>
      <c r="GTC64" s="15"/>
      <c r="GTD64" s="15"/>
      <c r="GTE64" s="15"/>
      <c r="GTF64" s="15"/>
      <c r="GTG64" s="15"/>
      <c r="GTH64" s="15"/>
      <c r="GTI64" s="15"/>
      <c r="GTJ64" s="15"/>
      <c r="GTK64" s="15"/>
      <c r="GTL64" s="15"/>
      <c r="GTM64" s="15"/>
      <c r="GTN64" s="15"/>
      <c r="GTO64" s="15"/>
      <c r="GTP64" s="15"/>
      <c r="GTQ64" s="15"/>
      <c r="GTR64" s="15"/>
      <c r="GTS64" s="15"/>
      <c r="GTT64" s="15"/>
      <c r="GTU64" s="15"/>
      <c r="GTV64" s="15"/>
      <c r="GTW64" s="15"/>
      <c r="GTX64" s="15"/>
      <c r="GTY64" s="15"/>
      <c r="GTZ64" s="15"/>
      <c r="GUA64" s="15"/>
      <c r="GUB64" s="15"/>
      <c r="GUC64" s="15"/>
      <c r="GUD64" s="15"/>
      <c r="GUE64" s="15"/>
      <c r="GUF64" s="15"/>
      <c r="GUG64" s="15"/>
      <c r="GUH64" s="15"/>
      <c r="GUI64" s="15"/>
      <c r="GUJ64" s="15"/>
      <c r="GUK64" s="15"/>
      <c r="GUL64" s="15"/>
      <c r="GUM64" s="15"/>
      <c r="GUN64" s="15"/>
      <c r="GUO64" s="15"/>
      <c r="GUP64" s="15"/>
      <c r="GUQ64" s="15"/>
      <c r="GUR64" s="15"/>
      <c r="GUS64" s="15"/>
      <c r="GUT64" s="15"/>
      <c r="GUU64" s="15"/>
      <c r="GUV64" s="15"/>
      <c r="GUW64" s="15"/>
      <c r="GUX64" s="15"/>
      <c r="GUY64" s="15"/>
      <c r="GUZ64" s="15"/>
      <c r="GVA64" s="15"/>
      <c r="GVB64" s="15"/>
      <c r="GVC64" s="15"/>
      <c r="GVD64" s="15"/>
      <c r="GVE64" s="15"/>
      <c r="GVF64" s="15"/>
      <c r="GVG64" s="15"/>
      <c r="GVH64" s="15"/>
      <c r="GVI64" s="15"/>
      <c r="GVJ64" s="15"/>
      <c r="GVK64" s="15"/>
      <c r="GVL64" s="15"/>
      <c r="GVM64" s="15"/>
      <c r="GVN64" s="15"/>
      <c r="GVO64" s="15"/>
      <c r="GVP64" s="15"/>
      <c r="GVQ64" s="15"/>
      <c r="GVR64" s="15"/>
      <c r="GVS64" s="15"/>
      <c r="GVT64" s="15"/>
      <c r="GVU64" s="15"/>
      <c r="GVV64" s="15"/>
      <c r="GVW64" s="15"/>
      <c r="GVX64" s="15"/>
      <c r="GVY64" s="15"/>
      <c r="GVZ64" s="15"/>
      <c r="GWA64" s="15"/>
      <c r="GWB64" s="15"/>
      <c r="GWC64" s="15"/>
      <c r="GWD64" s="15"/>
      <c r="GWE64" s="15"/>
      <c r="GWF64" s="15"/>
      <c r="GWG64" s="15"/>
      <c r="GWH64" s="15"/>
      <c r="GWI64" s="15"/>
      <c r="GWJ64" s="15"/>
      <c r="GWK64" s="15"/>
      <c r="GWL64" s="15"/>
      <c r="GWM64" s="15"/>
      <c r="GWN64" s="15"/>
      <c r="GWO64" s="15"/>
      <c r="GWP64" s="15"/>
      <c r="GWQ64" s="15"/>
      <c r="GWR64" s="15"/>
      <c r="GWS64" s="15"/>
      <c r="GWT64" s="15"/>
      <c r="GWU64" s="15"/>
      <c r="GWV64" s="15"/>
      <c r="GWW64" s="15"/>
      <c r="GWX64" s="15"/>
      <c r="GWY64" s="15"/>
      <c r="GWZ64" s="15"/>
      <c r="GXA64" s="15"/>
      <c r="GXB64" s="15"/>
      <c r="GXC64" s="15"/>
      <c r="GXD64" s="15"/>
      <c r="GXE64" s="15"/>
      <c r="GXF64" s="15"/>
      <c r="GXG64" s="15"/>
      <c r="GXH64" s="15"/>
      <c r="GXI64" s="15"/>
      <c r="GXJ64" s="15"/>
      <c r="GXK64" s="15"/>
      <c r="GXL64" s="15"/>
      <c r="GXM64" s="15"/>
      <c r="GXN64" s="15"/>
      <c r="GXO64" s="15"/>
      <c r="GXP64" s="15"/>
      <c r="GXQ64" s="15"/>
      <c r="GXR64" s="15"/>
      <c r="GXS64" s="15"/>
      <c r="GXT64" s="15"/>
      <c r="GXU64" s="15"/>
      <c r="GXV64" s="15"/>
      <c r="GXW64" s="15"/>
      <c r="GXX64" s="15"/>
      <c r="GXY64" s="15"/>
      <c r="GXZ64" s="15"/>
      <c r="GYA64" s="15"/>
      <c r="GYB64" s="15"/>
      <c r="GYC64" s="15"/>
      <c r="GYD64" s="15"/>
      <c r="GYE64" s="15"/>
      <c r="GYF64" s="15"/>
      <c r="GYG64" s="15"/>
      <c r="GYH64" s="15"/>
      <c r="GYI64" s="15"/>
      <c r="GYJ64" s="15"/>
      <c r="GYK64" s="15"/>
      <c r="GYL64" s="15"/>
      <c r="GYM64" s="15"/>
      <c r="GYN64" s="15"/>
      <c r="GYO64" s="15"/>
      <c r="GYP64" s="15"/>
      <c r="GYQ64" s="15"/>
      <c r="GYR64" s="15"/>
      <c r="GYS64" s="15"/>
      <c r="GYT64" s="15"/>
      <c r="GYU64" s="15"/>
      <c r="GYV64" s="15"/>
      <c r="GYW64" s="15"/>
      <c r="GYX64" s="15"/>
      <c r="GYY64" s="15"/>
      <c r="GYZ64" s="15"/>
      <c r="GZA64" s="15"/>
      <c r="GZB64" s="15"/>
      <c r="GZC64" s="15"/>
      <c r="GZD64" s="15"/>
      <c r="GZE64" s="15"/>
      <c r="GZF64" s="15"/>
      <c r="GZG64" s="15"/>
      <c r="GZH64" s="15"/>
      <c r="GZI64" s="15"/>
      <c r="GZJ64" s="15"/>
      <c r="GZK64" s="15"/>
      <c r="GZL64" s="15"/>
      <c r="GZM64" s="15"/>
      <c r="GZN64" s="15"/>
      <c r="GZO64" s="15"/>
      <c r="GZP64" s="15"/>
      <c r="GZQ64" s="15"/>
      <c r="GZR64" s="15"/>
      <c r="GZS64" s="15"/>
      <c r="GZT64" s="15"/>
      <c r="GZU64" s="15"/>
      <c r="GZV64" s="15"/>
      <c r="GZW64" s="15"/>
      <c r="GZX64" s="15"/>
      <c r="GZY64" s="15"/>
      <c r="GZZ64" s="15"/>
      <c r="HAA64" s="15"/>
      <c r="HAB64" s="15"/>
      <c r="HAC64" s="15"/>
      <c r="HAD64" s="15"/>
      <c r="HAE64" s="15"/>
      <c r="HAF64" s="15"/>
      <c r="HAG64" s="15"/>
      <c r="HAH64" s="15"/>
      <c r="HAI64" s="15"/>
      <c r="HAJ64" s="15"/>
      <c r="HAK64" s="15"/>
      <c r="HAL64" s="15"/>
      <c r="HAM64" s="15"/>
      <c r="HAN64" s="15"/>
      <c r="HAO64" s="15"/>
      <c r="HAP64" s="15"/>
      <c r="HAQ64" s="15"/>
      <c r="HAR64" s="15"/>
      <c r="HAS64" s="15"/>
      <c r="HAT64" s="15"/>
      <c r="HAU64" s="15"/>
      <c r="HAV64" s="15"/>
      <c r="HAW64" s="15"/>
      <c r="HAX64" s="15"/>
      <c r="HAY64" s="15"/>
      <c r="HAZ64" s="15"/>
      <c r="HBA64" s="15"/>
      <c r="HBB64" s="15"/>
      <c r="HBC64" s="15"/>
      <c r="HBD64" s="15"/>
      <c r="HBE64" s="15"/>
      <c r="HBF64" s="15"/>
      <c r="HBG64" s="15"/>
      <c r="HBH64" s="15"/>
      <c r="HBI64" s="15"/>
      <c r="HBJ64" s="15"/>
      <c r="HBK64" s="15"/>
      <c r="HBL64" s="15"/>
      <c r="HBM64" s="15"/>
      <c r="HBN64" s="15"/>
      <c r="HBO64" s="15"/>
      <c r="HBP64" s="15"/>
      <c r="HBQ64" s="15"/>
      <c r="HBR64" s="15"/>
      <c r="HBS64" s="15"/>
      <c r="HBT64" s="15"/>
      <c r="HBU64" s="15"/>
      <c r="HBV64" s="15"/>
      <c r="HBW64" s="15"/>
      <c r="HBX64" s="15"/>
      <c r="HBY64" s="15"/>
      <c r="HBZ64" s="15"/>
      <c r="HCA64" s="15"/>
      <c r="HCB64" s="15"/>
      <c r="HCC64" s="15"/>
      <c r="HCD64" s="15"/>
      <c r="HCE64" s="15"/>
      <c r="HCF64" s="15"/>
      <c r="HCG64" s="15"/>
      <c r="HCH64" s="15"/>
      <c r="HCI64" s="15"/>
      <c r="HCJ64" s="15"/>
      <c r="HCK64" s="15"/>
      <c r="HCL64" s="15"/>
      <c r="HCM64" s="15"/>
      <c r="HCN64" s="15"/>
      <c r="HCO64" s="15"/>
      <c r="HCP64" s="15"/>
      <c r="HCQ64" s="15"/>
      <c r="HCR64" s="15"/>
      <c r="HCS64" s="15"/>
      <c r="HCT64" s="15"/>
      <c r="HCU64" s="15"/>
      <c r="HCV64" s="15"/>
      <c r="HCW64" s="15"/>
      <c r="HCX64" s="15"/>
      <c r="HCY64" s="15"/>
      <c r="HCZ64" s="15"/>
      <c r="HDA64" s="15"/>
      <c r="HDB64" s="15"/>
      <c r="HDC64" s="15"/>
      <c r="HDD64" s="15"/>
      <c r="HDE64" s="15"/>
      <c r="HDF64" s="15"/>
      <c r="HDG64" s="15"/>
      <c r="HDH64" s="15"/>
      <c r="HDI64" s="15"/>
      <c r="HDJ64" s="15"/>
      <c r="HDK64" s="15"/>
      <c r="HDL64" s="15"/>
      <c r="HDM64" s="15"/>
      <c r="HDN64" s="15"/>
      <c r="HDO64" s="15"/>
      <c r="HDP64" s="15"/>
      <c r="HDQ64" s="15"/>
      <c r="HDR64" s="15"/>
      <c r="HDS64" s="15"/>
      <c r="HDT64" s="15"/>
      <c r="HDU64" s="15"/>
      <c r="HDV64" s="15"/>
      <c r="HDW64" s="15"/>
      <c r="HDX64" s="15"/>
      <c r="HDY64" s="15"/>
      <c r="HDZ64" s="15"/>
      <c r="HEA64" s="15"/>
      <c r="HEB64" s="15"/>
      <c r="HEC64" s="15"/>
      <c r="HED64" s="15"/>
      <c r="HEE64" s="15"/>
      <c r="HEF64" s="15"/>
      <c r="HEG64" s="15"/>
      <c r="HEH64" s="15"/>
      <c r="HEI64" s="15"/>
      <c r="HEJ64" s="15"/>
      <c r="HEK64" s="15"/>
      <c r="HEL64" s="15"/>
      <c r="HEM64" s="15"/>
      <c r="HEN64" s="15"/>
      <c r="HEO64" s="15"/>
      <c r="HEP64" s="15"/>
      <c r="HEQ64" s="15"/>
      <c r="HER64" s="15"/>
      <c r="HES64" s="15"/>
      <c r="HET64" s="15"/>
      <c r="HEU64" s="15"/>
      <c r="HEV64" s="15"/>
      <c r="HEW64" s="15"/>
      <c r="HEX64" s="15"/>
      <c r="HEY64" s="15"/>
      <c r="HEZ64" s="15"/>
      <c r="HFA64" s="15"/>
      <c r="HFB64" s="15"/>
      <c r="HFC64" s="15"/>
      <c r="HFD64" s="15"/>
      <c r="HFE64" s="15"/>
      <c r="HFF64" s="15"/>
      <c r="HFG64" s="15"/>
      <c r="HFH64" s="15"/>
      <c r="HFI64" s="15"/>
      <c r="HFJ64" s="15"/>
      <c r="HFK64" s="15"/>
      <c r="HFL64" s="15"/>
      <c r="HFM64" s="15"/>
      <c r="HFN64" s="15"/>
      <c r="HFO64" s="15"/>
      <c r="HFP64" s="15"/>
      <c r="HFQ64" s="15"/>
      <c r="HFR64" s="15"/>
      <c r="HFS64" s="15"/>
      <c r="HFT64" s="15"/>
      <c r="HFU64" s="15"/>
      <c r="HFV64" s="15"/>
      <c r="HFW64" s="15"/>
      <c r="HFX64" s="15"/>
      <c r="HFY64" s="15"/>
      <c r="HFZ64" s="15"/>
      <c r="HGA64" s="15"/>
      <c r="HGB64" s="15"/>
      <c r="HGC64" s="15"/>
      <c r="HGD64" s="15"/>
      <c r="HGE64" s="15"/>
      <c r="HGF64" s="15"/>
      <c r="HGG64" s="15"/>
      <c r="HGH64" s="15"/>
      <c r="HGI64" s="15"/>
      <c r="HGJ64" s="15"/>
      <c r="HGK64" s="15"/>
      <c r="HGL64" s="15"/>
      <c r="HGM64" s="15"/>
      <c r="HGN64" s="15"/>
      <c r="HGO64" s="15"/>
      <c r="HGP64" s="15"/>
      <c r="HGQ64" s="15"/>
      <c r="HGR64" s="15"/>
      <c r="HGS64" s="15"/>
      <c r="HGT64" s="15"/>
      <c r="HGU64" s="15"/>
      <c r="HGV64" s="15"/>
      <c r="HGW64" s="15"/>
      <c r="HGX64" s="15"/>
      <c r="HGY64" s="15"/>
      <c r="HGZ64" s="15"/>
      <c r="HHA64" s="15"/>
      <c r="HHB64" s="15"/>
      <c r="HHC64" s="15"/>
      <c r="HHD64" s="15"/>
      <c r="HHE64" s="15"/>
      <c r="HHF64" s="15"/>
      <c r="HHG64" s="15"/>
      <c r="HHH64" s="15"/>
      <c r="HHI64" s="15"/>
      <c r="HHJ64" s="15"/>
      <c r="HHK64" s="15"/>
      <c r="HHL64" s="15"/>
      <c r="HHM64" s="15"/>
      <c r="HHN64" s="15"/>
      <c r="HHO64" s="15"/>
      <c r="HHP64" s="15"/>
      <c r="HHQ64" s="15"/>
      <c r="HHR64" s="15"/>
      <c r="HHS64" s="15"/>
      <c r="HHT64" s="15"/>
      <c r="HHU64" s="15"/>
      <c r="HHV64" s="15"/>
      <c r="HHW64" s="15"/>
      <c r="HHX64" s="15"/>
      <c r="HHY64" s="15"/>
      <c r="HHZ64" s="15"/>
      <c r="HIA64" s="15"/>
      <c r="HIB64" s="15"/>
      <c r="HIC64" s="15"/>
      <c r="HID64" s="15"/>
      <c r="HIE64" s="15"/>
      <c r="HIF64" s="15"/>
      <c r="HIG64" s="15"/>
      <c r="HIH64" s="15"/>
      <c r="HII64" s="15"/>
      <c r="HIJ64" s="15"/>
      <c r="HIK64" s="15"/>
      <c r="HIL64" s="15"/>
      <c r="HIM64" s="15"/>
      <c r="HIN64" s="15"/>
      <c r="HIO64" s="15"/>
      <c r="HIP64" s="15"/>
      <c r="HIQ64" s="15"/>
      <c r="HIR64" s="15"/>
      <c r="HIS64" s="15"/>
      <c r="HIT64" s="15"/>
      <c r="HIU64" s="15"/>
      <c r="HIV64" s="15"/>
      <c r="HIW64" s="15"/>
      <c r="HIX64" s="15"/>
      <c r="HIY64" s="15"/>
      <c r="HIZ64" s="15"/>
      <c r="HJA64" s="15"/>
      <c r="HJB64" s="15"/>
      <c r="HJC64" s="15"/>
      <c r="HJD64" s="15"/>
      <c r="HJE64" s="15"/>
      <c r="HJF64" s="15"/>
      <c r="HJG64" s="15"/>
      <c r="HJH64" s="15"/>
      <c r="HJI64" s="15"/>
      <c r="HJJ64" s="15"/>
      <c r="HJK64" s="15"/>
      <c r="HJL64" s="15"/>
      <c r="HJM64" s="15"/>
      <c r="HJN64" s="15"/>
      <c r="HJO64" s="15"/>
      <c r="HJP64" s="15"/>
      <c r="HJQ64" s="15"/>
      <c r="HJR64" s="15"/>
      <c r="HJS64" s="15"/>
      <c r="HJT64" s="15"/>
      <c r="HJU64" s="15"/>
      <c r="HJV64" s="15"/>
      <c r="HJW64" s="15"/>
      <c r="HJX64" s="15"/>
      <c r="HJY64" s="15"/>
      <c r="HJZ64" s="15"/>
      <c r="HKA64" s="15"/>
      <c r="HKB64" s="15"/>
      <c r="HKC64" s="15"/>
      <c r="HKD64" s="15"/>
      <c r="HKE64" s="15"/>
      <c r="HKF64" s="15"/>
      <c r="HKG64" s="15"/>
      <c r="HKH64" s="15"/>
      <c r="HKI64" s="15"/>
      <c r="HKJ64" s="15"/>
      <c r="HKK64" s="15"/>
      <c r="HKL64" s="15"/>
      <c r="HKM64" s="15"/>
      <c r="HKN64" s="15"/>
      <c r="HKO64" s="15"/>
      <c r="HKP64" s="15"/>
      <c r="HKQ64" s="15"/>
      <c r="HKR64" s="15"/>
      <c r="HKS64" s="15"/>
      <c r="HKT64" s="15"/>
      <c r="HKU64" s="15"/>
      <c r="HKV64" s="15"/>
      <c r="HKW64" s="15"/>
      <c r="HKX64" s="15"/>
      <c r="HKY64" s="15"/>
      <c r="HKZ64" s="15"/>
      <c r="HLA64" s="15"/>
      <c r="HLB64" s="15"/>
      <c r="HLC64" s="15"/>
      <c r="HLD64" s="15"/>
      <c r="HLE64" s="15"/>
      <c r="HLF64" s="15"/>
      <c r="HLG64" s="15"/>
      <c r="HLH64" s="15"/>
      <c r="HLI64" s="15"/>
      <c r="HLJ64" s="15"/>
      <c r="HLK64" s="15"/>
      <c r="HLL64" s="15"/>
      <c r="HLM64" s="15"/>
      <c r="HLN64" s="15"/>
      <c r="HLO64" s="15"/>
      <c r="HLP64" s="15"/>
      <c r="HLQ64" s="15"/>
      <c r="HLR64" s="15"/>
      <c r="HLS64" s="15"/>
      <c r="HLT64" s="15"/>
      <c r="HLU64" s="15"/>
      <c r="HLV64" s="15"/>
      <c r="HLW64" s="15"/>
      <c r="HLX64" s="15"/>
      <c r="HLY64" s="15"/>
      <c r="HLZ64" s="15"/>
      <c r="HMA64" s="15"/>
      <c r="HMB64" s="15"/>
      <c r="HMC64" s="15"/>
      <c r="HMD64" s="15"/>
      <c r="HME64" s="15"/>
      <c r="HMF64" s="15"/>
      <c r="HMG64" s="15"/>
      <c r="HMH64" s="15"/>
      <c r="HMI64" s="15"/>
      <c r="HMJ64" s="15"/>
      <c r="HMK64" s="15"/>
      <c r="HML64" s="15"/>
      <c r="HMM64" s="15"/>
      <c r="HMN64" s="15"/>
      <c r="HMO64" s="15"/>
      <c r="HMP64" s="15"/>
      <c r="HMQ64" s="15"/>
      <c r="HMR64" s="15"/>
      <c r="HMS64" s="15"/>
      <c r="HMT64" s="15"/>
      <c r="HMU64" s="15"/>
      <c r="HMV64" s="15"/>
      <c r="HMW64" s="15"/>
      <c r="HMX64" s="15"/>
      <c r="HMY64" s="15"/>
      <c r="HMZ64" s="15"/>
      <c r="HNA64" s="15"/>
      <c r="HNB64" s="15"/>
      <c r="HNC64" s="15"/>
      <c r="HND64" s="15"/>
      <c r="HNE64" s="15"/>
      <c r="HNF64" s="15"/>
      <c r="HNG64" s="15"/>
      <c r="HNH64" s="15"/>
      <c r="HNI64" s="15"/>
      <c r="HNJ64" s="15"/>
      <c r="HNK64" s="15"/>
      <c r="HNL64" s="15"/>
      <c r="HNM64" s="15"/>
      <c r="HNN64" s="15"/>
      <c r="HNO64" s="15"/>
      <c r="HNP64" s="15"/>
      <c r="HNQ64" s="15"/>
      <c r="HNR64" s="15"/>
      <c r="HNS64" s="15"/>
      <c r="HNT64" s="15"/>
      <c r="HNU64" s="15"/>
      <c r="HNV64" s="15"/>
      <c r="HNW64" s="15"/>
      <c r="HNX64" s="15"/>
      <c r="HNY64" s="15"/>
      <c r="HNZ64" s="15"/>
      <c r="HOA64" s="15"/>
      <c r="HOB64" s="15"/>
      <c r="HOC64" s="15"/>
      <c r="HOD64" s="15"/>
      <c r="HOE64" s="15"/>
      <c r="HOF64" s="15"/>
      <c r="HOG64" s="15"/>
      <c r="HOH64" s="15"/>
      <c r="HOI64" s="15"/>
      <c r="HOJ64" s="15"/>
      <c r="HOK64" s="15"/>
      <c r="HOL64" s="15"/>
      <c r="HOM64" s="15"/>
      <c r="HON64" s="15"/>
      <c r="HOO64" s="15"/>
      <c r="HOP64" s="15"/>
      <c r="HOQ64" s="15"/>
      <c r="HOR64" s="15"/>
      <c r="HOS64" s="15"/>
      <c r="HOT64" s="15"/>
      <c r="HOU64" s="15"/>
      <c r="HOV64" s="15"/>
      <c r="HOW64" s="15"/>
      <c r="HOX64" s="15"/>
      <c r="HOY64" s="15"/>
      <c r="HOZ64" s="15"/>
      <c r="HPA64" s="15"/>
      <c r="HPB64" s="15"/>
      <c r="HPC64" s="15"/>
      <c r="HPD64" s="15"/>
      <c r="HPE64" s="15"/>
      <c r="HPF64" s="15"/>
      <c r="HPG64" s="15"/>
      <c r="HPH64" s="15"/>
      <c r="HPI64" s="15"/>
      <c r="HPJ64" s="15"/>
      <c r="HPK64" s="15"/>
      <c r="HPL64" s="15"/>
      <c r="HPM64" s="15"/>
      <c r="HPN64" s="15"/>
      <c r="HPO64" s="15"/>
      <c r="HPP64" s="15"/>
      <c r="HPQ64" s="15"/>
      <c r="HPR64" s="15"/>
      <c r="HPS64" s="15"/>
      <c r="HPT64" s="15"/>
      <c r="HPU64" s="15"/>
      <c r="HPV64" s="15"/>
      <c r="HPW64" s="15"/>
      <c r="HPX64" s="15"/>
      <c r="HPY64" s="15"/>
      <c r="HPZ64" s="15"/>
      <c r="HQA64" s="15"/>
      <c r="HQB64" s="15"/>
      <c r="HQC64" s="15"/>
      <c r="HQD64" s="15"/>
      <c r="HQE64" s="15"/>
      <c r="HQF64" s="15"/>
      <c r="HQG64" s="15"/>
      <c r="HQH64" s="15"/>
      <c r="HQI64" s="15"/>
      <c r="HQJ64" s="15"/>
      <c r="HQK64" s="15"/>
      <c r="HQL64" s="15"/>
      <c r="HQM64" s="15"/>
      <c r="HQN64" s="15"/>
      <c r="HQO64" s="15"/>
      <c r="HQP64" s="15"/>
      <c r="HQQ64" s="15"/>
      <c r="HQR64" s="15"/>
      <c r="HQS64" s="15"/>
      <c r="HQT64" s="15"/>
      <c r="HQU64" s="15"/>
      <c r="HQV64" s="15"/>
      <c r="HQW64" s="15"/>
      <c r="HQX64" s="15"/>
      <c r="HQY64" s="15"/>
      <c r="HQZ64" s="15"/>
      <c r="HRA64" s="15"/>
      <c r="HRB64" s="15"/>
      <c r="HRC64" s="15"/>
      <c r="HRD64" s="15"/>
      <c r="HRE64" s="15"/>
      <c r="HRF64" s="15"/>
      <c r="HRG64" s="15"/>
      <c r="HRH64" s="15"/>
      <c r="HRI64" s="15"/>
      <c r="HRJ64" s="15"/>
      <c r="HRK64" s="15"/>
      <c r="HRL64" s="15"/>
      <c r="HRM64" s="15"/>
      <c r="HRN64" s="15"/>
      <c r="HRO64" s="15"/>
      <c r="HRP64" s="15"/>
      <c r="HRQ64" s="15"/>
      <c r="HRR64" s="15"/>
      <c r="HRS64" s="15"/>
      <c r="HRT64" s="15"/>
      <c r="HRU64" s="15"/>
      <c r="HRV64" s="15"/>
      <c r="HRW64" s="15"/>
      <c r="HRX64" s="15"/>
      <c r="HRY64" s="15"/>
      <c r="HRZ64" s="15"/>
      <c r="HSA64" s="15"/>
      <c r="HSB64" s="15"/>
      <c r="HSC64" s="15"/>
      <c r="HSD64" s="15"/>
      <c r="HSE64" s="15"/>
      <c r="HSF64" s="15"/>
      <c r="HSG64" s="15"/>
      <c r="HSH64" s="15"/>
      <c r="HSI64" s="15"/>
      <c r="HSJ64" s="15"/>
      <c r="HSK64" s="15"/>
      <c r="HSL64" s="15"/>
      <c r="HSM64" s="15"/>
      <c r="HSN64" s="15"/>
      <c r="HSO64" s="15"/>
      <c r="HSP64" s="15"/>
      <c r="HSQ64" s="15"/>
      <c r="HSR64" s="15"/>
      <c r="HSS64" s="15"/>
      <c r="HST64" s="15"/>
      <c r="HSU64" s="15"/>
      <c r="HSV64" s="15"/>
      <c r="HSW64" s="15"/>
      <c r="HSX64" s="15"/>
      <c r="HSY64" s="15"/>
      <c r="HSZ64" s="15"/>
      <c r="HTA64" s="15"/>
      <c r="HTB64" s="15"/>
      <c r="HTC64" s="15"/>
      <c r="HTD64" s="15"/>
      <c r="HTE64" s="15"/>
      <c r="HTF64" s="15"/>
      <c r="HTG64" s="15"/>
      <c r="HTH64" s="15"/>
      <c r="HTI64" s="15"/>
      <c r="HTJ64" s="15"/>
      <c r="HTK64" s="15"/>
      <c r="HTL64" s="15"/>
      <c r="HTM64" s="15"/>
      <c r="HTN64" s="15"/>
      <c r="HTO64" s="15"/>
      <c r="HTP64" s="15"/>
      <c r="HTQ64" s="15"/>
      <c r="HTR64" s="15"/>
      <c r="HTS64" s="15"/>
      <c r="HTT64" s="15"/>
      <c r="HTU64" s="15"/>
      <c r="HTV64" s="15"/>
      <c r="HTW64" s="15"/>
      <c r="HTX64" s="15"/>
      <c r="HTY64" s="15"/>
      <c r="HTZ64" s="15"/>
      <c r="HUA64" s="15"/>
      <c r="HUB64" s="15"/>
      <c r="HUC64" s="15"/>
      <c r="HUD64" s="15"/>
      <c r="HUE64" s="15"/>
      <c r="HUF64" s="15"/>
      <c r="HUG64" s="15"/>
      <c r="HUH64" s="15"/>
      <c r="HUI64" s="15"/>
      <c r="HUJ64" s="15"/>
      <c r="HUK64" s="15"/>
      <c r="HUL64" s="15"/>
      <c r="HUM64" s="15"/>
      <c r="HUN64" s="15"/>
      <c r="HUO64" s="15"/>
      <c r="HUP64" s="15"/>
      <c r="HUQ64" s="15"/>
      <c r="HUR64" s="15"/>
      <c r="HUS64" s="15"/>
      <c r="HUT64" s="15"/>
      <c r="HUU64" s="15"/>
      <c r="HUV64" s="15"/>
      <c r="HUW64" s="15"/>
      <c r="HUX64" s="15"/>
      <c r="HUY64" s="15"/>
      <c r="HUZ64" s="15"/>
      <c r="HVA64" s="15"/>
      <c r="HVB64" s="15"/>
      <c r="HVC64" s="15"/>
      <c r="HVD64" s="15"/>
      <c r="HVE64" s="15"/>
      <c r="HVF64" s="15"/>
      <c r="HVG64" s="15"/>
      <c r="HVH64" s="15"/>
      <c r="HVI64" s="15"/>
      <c r="HVJ64" s="15"/>
      <c r="HVK64" s="15"/>
      <c r="HVL64" s="15"/>
      <c r="HVM64" s="15"/>
      <c r="HVN64" s="15"/>
      <c r="HVO64" s="15"/>
      <c r="HVP64" s="15"/>
      <c r="HVQ64" s="15"/>
      <c r="HVR64" s="15"/>
      <c r="HVS64" s="15"/>
      <c r="HVT64" s="15"/>
      <c r="HVU64" s="15"/>
      <c r="HVV64" s="15"/>
      <c r="HVW64" s="15"/>
      <c r="HVX64" s="15"/>
      <c r="HVY64" s="15"/>
      <c r="HVZ64" s="15"/>
      <c r="HWA64" s="15"/>
      <c r="HWB64" s="15"/>
      <c r="HWC64" s="15"/>
      <c r="HWD64" s="15"/>
      <c r="HWE64" s="15"/>
      <c r="HWF64" s="15"/>
      <c r="HWG64" s="15"/>
      <c r="HWH64" s="15"/>
      <c r="HWI64" s="15"/>
      <c r="HWJ64" s="15"/>
      <c r="HWK64" s="15"/>
      <c r="HWL64" s="15"/>
      <c r="HWM64" s="15"/>
      <c r="HWN64" s="15"/>
      <c r="HWO64" s="15"/>
      <c r="HWP64" s="15"/>
      <c r="HWQ64" s="15"/>
      <c r="HWR64" s="15"/>
      <c r="HWS64" s="15"/>
      <c r="HWT64" s="15"/>
      <c r="HWU64" s="15"/>
      <c r="HWV64" s="15"/>
      <c r="HWW64" s="15"/>
      <c r="HWX64" s="15"/>
      <c r="HWY64" s="15"/>
      <c r="HWZ64" s="15"/>
      <c r="HXA64" s="15"/>
      <c r="HXB64" s="15"/>
      <c r="HXC64" s="15"/>
      <c r="HXD64" s="15"/>
      <c r="HXE64" s="15"/>
      <c r="HXF64" s="15"/>
      <c r="HXG64" s="15"/>
      <c r="HXH64" s="15"/>
      <c r="HXI64" s="15"/>
      <c r="HXJ64" s="15"/>
      <c r="HXK64" s="15"/>
      <c r="HXL64" s="15"/>
      <c r="HXM64" s="15"/>
      <c r="HXN64" s="15"/>
      <c r="HXO64" s="15"/>
      <c r="HXP64" s="15"/>
      <c r="HXQ64" s="15"/>
      <c r="HXR64" s="15"/>
      <c r="HXS64" s="15"/>
      <c r="HXT64" s="15"/>
      <c r="HXU64" s="15"/>
      <c r="HXV64" s="15"/>
      <c r="HXW64" s="15"/>
      <c r="HXX64" s="15"/>
      <c r="HXY64" s="15"/>
      <c r="HXZ64" s="15"/>
      <c r="HYA64" s="15"/>
      <c r="HYB64" s="15"/>
      <c r="HYC64" s="15"/>
      <c r="HYD64" s="15"/>
      <c r="HYE64" s="15"/>
      <c r="HYF64" s="15"/>
      <c r="HYG64" s="15"/>
      <c r="HYH64" s="15"/>
      <c r="HYI64" s="15"/>
      <c r="HYJ64" s="15"/>
      <c r="HYK64" s="15"/>
      <c r="HYL64" s="15"/>
      <c r="HYM64" s="15"/>
      <c r="HYN64" s="15"/>
      <c r="HYO64" s="15"/>
      <c r="HYP64" s="15"/>
      <c r="HYQ64" s="15"/>
      <c r="HYR64" s="15"/>
      <c r="HYS64" s="15"/>
      <c r="HYT64" s="15"/>
      <c r="HYU64" s="15"/>
      <c r="HYV64" s="15"/>
      <c r="HYW64" s="15"/>
      <c r="HYX64" s="15"/>
      <c r="HYY64" s="15"/>
      <c r="HYZ64" s="15"/>
      <c r="HZA64" s="15"/>
      <c r="HZB64" s="15"/>
      <c r="HZC64" s="15"/>
      <c r="HZD64" s="15"/>
      <c r="HZE64" s="15"/>
      <c r="HZF64" s="15"/>
      <c r="HZG64" s="15"/>
      <c r="HZH64" s="15"/>
      <c r="HZI64" s="15"/>
      <c r="HZJ64" s="15"/>
      <c r="HZK64" s="15"/>
      <c r="HZL64" s="15"/>
      <c r="HZM64" s="15"/>
      <c r="HZN64" s="15"/>
      <c r="HZO64" s="15"/>
      <c r="HZP64" s="15"/>
      <c r="HZQ64" s="15"/>
      <c r="HZR64" s="15"/>
      <c r="HZS64" s="15"/>
      <c r="HZT64" s="15"/>
      <c r="HZU64" s="15"/>
      <c r="HZV64" s="15"/>
      <c r="HZW64" s="15"/>
      <c r="HZX64" s="15"/>
      <c r="HZY64" s="15"/>
      <c r="HZZ64" s="15"/>
      <c r="IAA64" s="15"/>
      <c r="IAB64" s="15"/>
      <c r="IAC64" s="15"/>
      <c r="IAD64" s="15"/>
      <c r="IAE64" s="15"/>
      <c r="IAF64" s="15"/>
      <c r="IAG64" s="15"/>
      <c r="IAH64" s="15"/>
      <c r="IAI64" s="15"/>
      <c r="IAJ64" s="15"/>
      <c r="IAK64" s="15"/>
      <c r="IAL64" s="15"/>
      <c r="IAM64" s="15"/>
      <c r="IAN64" s="15"/>
      <c r="IAO64" s="15"/>
      <c r="IAP64" s="15"/>
      <c r="IAQ64" s="15"/>
      <c r="IAR64" s="15"/>
      <c r="IAS64" s="15"/>
      <c r="IAT64" s="15"/>
      <c r="IAU64" s="15"/>
      <c r="IAV64" s="15"/>
      <c r="IAW64" s="15"/>
      <c r="IAX64" s="15"/>
      <c r="IAY64" s="15"/>
      <c r="IAZ64" s="15"/>
      <c r="IBA64" s="15"/>
      <c r="IBB64" s="15"/>
      <c r="IBC64" s="15"/>
      <c r="IBD64" s="15"/>
      <c r="IBE64" s="15"/>
      <c r="IBF64" s="15"/>
      <c r="IBG64" s="15"/>
      <c r="IBH64" s="15"/>
      <c r="IBI64" s="15"/>
      <c r="IBJ64" s="15"/>
      <c r="IBK64" s="15"/>
      <c r="IBL64" s="15"/>
      <c r="IBM64" s="15"/>
      <c r="IBN64" s="15"/>
      <c r="IBO64" s="15"/>
      <c r="IBP64" s="15"/>
      <c r="IBQ64" s="15"/>
      <c r="IBR64" s="15"/>
      <c r="IBS64" s="15"/>
      <c r="IBT64" s="15"/>
      <c r="IBU64" s="15"/>
      <c r="IBV64" s="15"/>
      <c r="IBW64" s="15"/>
      <c r="IBX64" s="15"/>
      <c r="IBY64" s="15"/>
      <c r="IBZ64" s="15"/>
      <c r="ICA64" s="15"/>
      <c r="ICB64" s="15"/>
      <c r="ICC64" s="15"/>
      <c r="ICD64" s="15"/>
      <c r="ICE64" s="15"/>
      <c r="ICF64" s="15"/>
      <c r="ICG64" s="15"/>
      <c r="ICH64" s="15"/>
      <c r="ICI64" s="15"/>
      <c r="ICJ64" s="15"/>
      <c r="ICK64" s="15"/>
      <c r="ICL64" s="15"/>
      <c r="ICM64" s="15"/>
      <c r="ICN64" s="15"/>
      <c r="ICO64" s="15"/>
      <c r="ICP64" s="15"/>
      <c r="ICQ64" s="15"/>
      <c r="ICR64" s="15"/>
      <c r="ICS64" s="15"/>
      <c r="ICT64" s="15"/>
      <c r="ICU64" s="15"/>
      <c r="ICV64" s="15"/>
      <c r="ICW64" s="15"/>
      <c r="ICX64" s="15"/>
      <c r="ICY64" s="15"/>
      <c r="ICZ64" s="15"/>
      <c r="IDA64" s="15"/>
      <c r="IDB64" s="15"/>
      <c r="IDC64" s="15"/>
      <c r="IDD64" s="15"/>
      <c r="IDE64" s="15"/>
      <c r="IDF64" s="15"/>
      <c r="IDG64" s="15"/>
      <c r="IDH64" s="15"/>
      <c r="IDI64" s="15"/>
      <c r="IDJ64" s="15"/>
      <c r="IDK64" s="15"/>
      <c r="IDL64" s="15"/>
      <c r="IDM64" s="15"/>
      <c r="IDN64" s="15"/>
      <c r="IDO64" s="15"/>
      <c r="IDP64" s="15"/>
      <c r="IDQ64" s="15"/>
      <c r="IDR64" s="15"/>
      <c r="IDS64" s="15"/>
      <c r="IDT64" s="15"/>
      <c r="IDU64" s="15"/>
      <c r="IDV64" s="15"/>
      <c r="IDW64" s="15"/>
      <c r="IDX64" s="15"/>
      <c r="IDY64" s="15"/>
      <c r="IDZ64" s="15"/>
      <c r="IEA64" s="15"/>
      <c r="IEB64" s="15"/>
      <c r="IEC64" s="15"/>
      <c r="IED64" s="15"/>
      <c r="IEE64" s="15"/>
      <c r="IEF64" s="15"/>
      <c r="IEG64" s="15"/>
      <c r="IEH64" s="15"/>
      <c r="IEI64" s="15"/>
      <c r="IEJ64" s="15"/>
      <c r="IEK64" s="15"/>
      <c r="IEL64" s="15"/>
      <c r="IEM64" s="15"/>
      <c r="IEN64" s="15"/>
      <c r="IEO64" s="15"/>
      <c r="IEP64" s="15"/>
      <c r="IEQ64" s="15"/>
      <c r="IER64" s="15"/>
      <c r="IES64" s="15"/>
      <c r="IET64" s="15"/>
      <c r="IEU64" s="15"/>
      <c r="IEV64" s="15"/>
      <c r="IEW64" s="15"/>
      <c r="IEX64" s="15"/>
      <c r="IEY64" s="15"/>
      <c r="IEZ64" s="15"/>
      <c r="IFA64" s="15"/>
      <c r="IFB64" s="15"/>
      <c r="IFC64" s="15"/>
      <c r="IFD64" s="15"/>
      <c r="IFE64" s="15"/>
      <c r="IFF64" s="15"/>
      <c r="IFG64" s="15"/>
      <c r="IFH64" s="15"/>
      <c r="IFI64" s="15"/>
      <c r="IFJ64" s="15"/>
      <c r="IFK64" s="15"/>
      <c r="IFL64" s="15"/>
      <c r="IFM64" s="15"/>
      <c r="IFN64" s="15"/>
      <c r="IFO64" s="15"/>
      <c r="IFP64" s="15"/>
      <c r="IFQ64" s="15"/>
      <c r="IFR64" s="15"/>
      <c r="IFS64" s="15"/>
      <c r="IFT64" s="15"/>
      <c r="IFU64" s="15"/>
      <c r="IFV64" s="15"/>
      <c r="IFW64" s="15"/>
      <c r="IFX64" s="15"/>
      <c r="IFY64" s="15"/>
      <c r="IFZ64" s="15"/>
      <c r="IGA64" s="15"/>
      <c r="IGB64" s="15"/>
      <c r="IGC64" s="15"/>
      <c r="IGD64" s="15"/>
      <c r="IGE64" s="15"/>
      <c r="IGF64" s="15"/>
      <c r="IGG64" s="15"/>
      <c r="IGH64" s="15"/>
      <c r="IGI64" s="15"/>
      <c r="IGJ64" s="15"/>
      <c r="IGK64" s="15"/>
      <c r="IGL64" s="15"/>
      <c r="IGM64" s="15"/>
      <c r="IGN64" s="15"/>
      <c r="IGO64" s="15"/>
      <c r="IGP64" s="15"/>
      <c r="IGQ64" s="15"/>
      <c r="IGR64" s="15"/>
      <c r="IGS64" s="15"/>
      <c r="IGT64" s="15"/>
      <c r="IGU64" s="15"/>
      <c r="IGV64" s="15"/>
      <c r="IGW64" s="15"/>
      <c r="IGX64" s="15"/>
      <c r="IGY64" s="15"/>
      <c r="IGZ64" s="15"/>
      <c r="IHA64" s="15"/>
      <c r="IHB64" s="15"/>
      <c r="IHC64" s="15"/>
      <c r="IHD64" s="15"/>
      <c r="IHE64" s="15"/>
      <c r="IHF64" s="15"/>
      <c r="IHG64" s="15"/>
      <c r="IHH64" s="15"/>
      <c r="IHI64" s="15"/>
      <c r="IHJ64" s="15"/>
      <c r="IHK64" s="15"/>
      <c r="IHL64" s="15"/>
      <c r="IHM64" s="15"/>
      <c r="IHN64" s="15"/>
      <c r="IHO64" s="15"/>
      <c r="IHP64" s="15"/>
      <c r="IHQ64" s="15"/>
      <c r="IHR64" s="15"/>
      <c r="IHS64" s="15"/>
      <c r="IHT64" s="15"/>
      <c r="IHU64" s="15"/>
      <c r="IHV64" s="15"/>
      <c r="IHW64" s="15"/>
      <c r="IHX64" s="15"/>
      <c r="IHY64" s="15"/>
      <c r="IHZ64" s="15"/>
      <c r="IIA64" s="15"/>
      <c r="IIB64" s="15"/>
      <c r="IIC64" s="15"/>
      <c r="IID64" s="15"/>
      <c r="IIE64" s="15"/>
      <c r="IIF64" s="15"/>
      <c r="IIG64" s="15"/>
      <c r="IIH64" s="15"/>
      <c r="III64" s="15"/>
      <c r="IIJ64" s="15"/>
      <c r="IIK64" s="15"/>
      <c r="IIL64" s="15"/>
      <c r="IIM64" s="15"/>
      <c r="IIN64" s="15"/>
      <c r="IIO64" s="15"/>
      <c r="IIP64" s="15"/>
      <c r="IIQ64" s="15"/>
      <c r="IIR64" s="15"/>
      <c r="IIS64" s="15"/>
      <c r="IIT64" s="15"/>
      <c r="IIU64" s="15"/>
      <c r="IIV64" s="15"/>
      <c r="IIW64" s="15"/>
      <c r="IIX64" s="15"/>
      <c r="IIY64" s="15"/>
      <c r="IIZ64" s="15"/>
      <c r="IJA64" s="15"/>
      <c r="IJB64" s="15"/>
      <c r="IJC64" s="15"/>
      <c r="IJD64" s="15"/>
      <c r="IJE64" s="15"/>
      <c r="IJF64" s="15"/>
      <c r="IJG64" s="15"/>
      <c r="IJH64" s="15"/>
      <c r="IJI64" s="15"/>
      <c r="IJJ64" s="15"/>
      <c r="IJK64" s="15"/>
      <c r="IJL64" s="15"/>
      <c r="IJM64" s="15"/>
      <c r="IJN64" s="15"/>
      <c r="IJO64" s="15"/>
      <c r="IJP64" s="15"/>
      <c r="IJQ64" s="15"/>
      <c r="IJR64" s="15"/>
      <c r="IJS64" s="15"/>
      <c r="IJT64" s="15"/>
      <c r="IJU64" s="15"/>
      <c r="IJV64" s="15"/>
      <c r="IJW64" s="15"/>
      <c r="IJX64" s="15"/>
      <c r="IJY64" s="15"/>
      <c r="IJZ64" s="15"/>
      <c r="IKA64" s="15"/>
      <c r="IKB64" s="15"/>
      <c r="IKC64" s="15"/>
      <c r="IKD64" s="15"/>
      <c r="IKE64" s="15"/>
      <c r="IKF64" s="15"/>
      <c r="IKG64" s="15"/>
      <c r="IKH64" s="15"/>
      <c r="IKI64" s="15"/>
      <c r="IKJ64" s="15"/>
      <c r="IKK64" s="15"/>
      <c r="IKL64" s="15"/>
      <c r="IKM64" s="15"/>
      <c r="IKN64" s="15"/>
      <c r="IKO64" s="15"/>
      <c r="IKP64" s="15"/>
      <c r="IKQ64" s="15"/>
      <c r="IKR64" s="15"/>
      <c r="IKS64" s="15"/>
      <c r="IKT64" s="15"/>
      <c r="IKU64" s="15"/>
      <c r="IKV64" s="15"/>
      <c r="IKW64" s="15"/>
      <c r="IKX64" s="15"/>
      <c r="IKY64" s="15"/>
      <c r="IKZ64" s="15"/>
      <c r="ILA64" s="15"/>
      <c r="ILB64" s="15"/>
      <c r="ILC64" s="15"/>
      <c r="ILD64" s="15"/>
      <c r="ILE64" s="15"/>
      <c r="ILF64" s="15"/>
      <c r="ILG64" s="15"/>
      <c r="ILH64" s="15"/>
      <c r="ILI64" s="15"/>
      <c r="ILJ64" s="15"/>
      <c r="ILK64" s="15"/>
      <c r="ILL64" s="15"/>
      <c r="ILM64" s="15"/>
      <c r="ILN64" s="15"/>
      <c r="ILO64" s="15"/>
      <c r="ILP64" s="15"/>
      <c r="ILQ64" s="15"/>
      <c r="ILR64" s="15"/>
      <c r="ILS64" s="15"/>
      <c r="ILT64" s="15"/>
      <c r="ILU64" s="15"/>
      <c r="ILV64" s="15"/>
      <c r="ILW64" s="15"/>
      <c r="ILX64" s="15"/>
      <c r="ILY64" s="15"/>
      <c r="ILZ64" s="15"/>
      <c r="IMA64" s="15"/>
      <c r="IMB64" s="15"/>
      <c r="IMC64" s="15"/>
      <c r="IMD64" s="15"/>
      <c r="IME64" s="15"/>
      <c r="IMF64" s="15"/>
      <c r="IMG64" s="15"/>
      <c r="IMH64" s="15"/>
      <c r="IMI64" s="15"/>
      <c r="IMJ64" s="15"/>
      <c r="IMK64" s="15"/>
      <c r="IML64" s="15"/>
      <c r="IMM64" s="15"/>
      <c r="IMN64" s="15"/>
      <c r="IMO64" s="15"/>
      <c r="IMP64" s="15"/>
      <c r="IMQ64" s="15"/>
      <c r="IMR64" s="15"/>
      <c r="IMS64" s="15"/>
      <c r="IMT64" s="15"/>
      <c r="IMU64" s="15"/>
      <c r="IMV64" s="15"/>
      <c r="IMW64" s="15"/>
      <c r="IMX64" s="15"/>
      <c r="IMY64" s="15"/>
      <c r="IMZ64" s="15"/>
      <c r="INA64" s="15"/>
      <c r="INB64" s="15"/>
      <c r="INC64" s="15"/>
      <c r="IND64" s="15"/>
      <c r="INE64" s="15"/>
      <c r="INF64" s="15"/>
      <c r="ING64" s="15"/>
      <c r="INH64" s="15"/>
      <c r="INI64" s="15"/>
      <c r="INJ64" s="15"/>
      <c r="INK64" s="15"/>
      <c r="INL64" s="15"/>
      <c r="INM64" s="15"/>
      <c r="INN64" s="15"/>
      <c r="INO64" s="15"/>
      <c r="INP64" s="15"/>
      <c r="INQ64" s="15"/>
      <c r="INR64" s="15"/>
      <c r="INS64" s="15"/>
      <c r="INT64" s="15"/>
      <c r="INU64" s="15"/>
      <c r="INV64" s="15"/>
      <c r="INW64" s="15"/>
      <c r="INX64" s="15"/>
      <c r="INY64" s="15"/>
      <c r="INZ64" s="15"/>
      <c r="IOA64" s="15"/>
      <c r="IOB64" s="15"/>
      <c r="IOC64" s="15"/>
      <c r="IOD64" s="15"/>
      <c r="IOE64" s="15"/>
      <c r="IOF64" s="15"/>
      <c r="IOG64" s="15"/>
      <c r="IOH64" s="15"/>
      <c r="IOI64" s="15"/>
      <c r="IOJ64" s="15"/>
      <c r="IOK64" s="15"/>
      <c r="IOL64" s="15"/>
      <c r="IOM64" s="15"/>
      <c r="ION64" s="15"/>
      <c r="IOO64" s="15"/>
      <c r="IOP64" s="15"/>
      <c r="IOQ64" s="15"/>
      <c r="IOR64" s="15"/>
      <c r="IOS64" s="15"/>
      <c r="IOT64" s="15"/>
      <c r="IOU64" s="15"/>
      <c r="IOV64" s="15"/>
      <c r="IOW64" s="15"/>
      <c r="IOX64" s="15"/>
      <c r="IOY64" s="15"/>
      <c r="IOZ64" s="15"/>
      <c r="IPA64" s="15"/>
      <c r="IPB64" s="15"/>
      <c r="IPC64" s="15"/>
      <c r="IPD64" s="15"/>
      <c r="IPE64" s="15"/>
      <c r="IPF64" s="15"/>
      <c r="IPG64" s="15"/>
      <c r="IPH64" s="15"/>
      <c r="IPI64" s="15"/>
      <c r="IPJ64" s="15"/>
      <c r="IPK64" s="15"/>
      <c r="IPL64" s="15"/>
      <c r="IPM64" s="15"/>
      <c r="IPN64" s="15"/>
      <c r="IPO64" s="15"/>
      <c r="IPP64" s="15"/>
      <c r="IPQ64" s="15"/>
      <c r="IPR64" s="15"/>
      <c r="IPS64" s="15"/>
      <c r="IPT64" s="15"/>
      <c r="IPU64" s="15"/>
      <c r="IPV64" s="15"/>
      <c r="IPW64" s="15"/>
      <c r="IPX64" s="15"/>
      <c r="IPY64" s="15"/>
      <c r="IPZ64" s="15"/>
      <c r="IQA64" s="15"/>
      <c r="IQB64" s="15"/>
      <c r="IQC64" s="15"/>
      <c r="IQD64" s="15"/>
      <c r="IQE64" s="15"/>
      <c r="IQF64" s="15"/>
      <c r="IQG64" s="15"/>
      <c r="IQH64" s="15"/>
      <c r="IQI64" s="15"/>
      <c r="IQJ64" s="15"/>
      <c r="IQK64" s="15"/>
      <c r="IQL64" s="15"/>
      <c r="IQM64" s="15"/>
      <c r="IQN64" s="15"/>
      <c r="IQO64" s="15"/>
      <c r="IQP64" s="15"/>
      <c r="IQQ64" s="15"/>
      <c r="IQR64" s="15"/>
      <c r="IQS64" s="15"/>
      <c r="IQT64" s="15"/>
      <c r="IQU64" s="15"/>
      <c r="IQV64" s="15"/>
      <c r="IQW64" s="15"/>
      <c r="IQX64" s="15"/>
      <c r="IQY64" s="15"/>
      <c r="IQZ64" s="15"/>
      <c r="IRA64" s="15"/>
      <c r="IRB64" s="15"/>
      <c r="IRC64" s="15"/>
      <c r="IRD64" s="15"/>
      <c r="IRE64" s="15"/>
      <c r="IRF64" s="15"/>
      <c r="IRG64" s="15"/>
      <c r="IRH64" s="15"/>
      <c r="IRI64" s="15"/>
      <c r="IRJ64" s="15"/>
      <c r="IRK64" s="15"/>
      <c r="IRL64" s="15"/>
      <c r="IRM64" s="15"/>
      <c r="IRN64" s="15"/>
      <c r="IRO64" s="15"/>
      <c r="IRP64" s="15"/>
      <c r="IRQ64" s="15"/>
      <c r="IRR64" s="15"/>
      <c r="IRS64" s="15"/>
      <c r="IRT64" s="15"/>
      <c r="IRU64" s="15"/>
      <c r="IRV64" s="15"/>
      <c r="IRW64" s="15"/>
      <c r="IRX64" s="15"/>
      <c r="IRY64" s="15"/>
      <c r="IRZ64" s="15"/>
      <c r="ISA64" s="15"/>
      <c r="ISB64" s="15"/>
      <c r="ISC64" s="15"/>
      <c r="ISD64" s="15"/>
      <c r="ISE64" s="15"/>
      <c r="ISF64" s="15"/>
      <c r="ISG64" s="15"/>
      <c r="ISH64" s="15"/>
      <c r="ISI64" s="15"/>
      <c r="ISJ64" s="15"/>
      <c r="ISK64" s="15"/>
      <c r="ISL64" s="15"/>
      <c r="ISM64" s="15"/>
      <c r="ISN64" s="15"/>
      <c r="ISO64" s="15"/>
      <c r="ISP64" s="15"/>
      <c r="ISQ64" s="15"/>
      <c r="ISR64" s="15"/>
      <c r="ISS64" s="15"/>
      <c r="IST64" s="15"/>
      <c r="ISU64" s="15"/>
      <c r="ISV64" s="15"/>
      <c r="ISW64" s="15"/>
      <c r="ISX64" s="15"/>
      <c r="ISY64" s="15"/>
      <c r="ISZ64" s="15"/>
      <c r="ITA64" s="15"/>
      <c r="ITB64" s="15"/>
      <c r="ITC64" s="15"/>
      <c r="ITD64" s="15"/>
      <c r="ITE64" s="15"/>
      <c r="ITF64" s="15"/>
      <c r="ITG64" s="15"/>
      <c r="ITH64" s="15"/>
      <c r="ITI64" s="15"/>
      <c r="ITJ64" s="15"/>
      <c r="ITK64" s="15"/>
      <c r="ITL64" s="15"/>
      <c r="ITM64" s="15"/>
      <c r="ITN64" s="15"/>
      <c r="ITO64" s="15"/>
      <c r="ITP64" s="15"/>
      <c r="ITQ64" s="15"/>
      <c r="ITR64" s="15"/>
      <c r="ITS64" s="15"/>
      <c r="ITT64" s="15"/>
      <c r="ITU64" s="15"/>
      <c r="ITV64" s="15"/>
      <c r="ITW64" s="15"/>
      <c r="ITX64" s="15"/>
      <c r="ITY64" s="15"/>
      <c r="ITZ64" s="15"/>
      <c r="IUA64" s="15"/>
      <c r="IUB64" s="15"/>
      <c r="IUC64" s="15"/>
      <c r="IUD64" s="15"/>
      <c r="IUE64" s="15"/>
      <c r="IUF64" s="15"/>
      <c r="IUG64" s="15"/>
      <c r="IUH64" s="15"/>
      <c r="IUI64" s="15"/>
      <c r="IUJ64" s="15"/>
      <c r="IUK64" s="15"/>
      <c r="IUL64" s="15"/>
      <c r="IUM64" s="15"/>
      <c r="IUN64" s="15"/>
      <c r="IUO64" s="15"/>
      <c r="IUP64" s="15"/>
      <c r="IUQ64" s="15"/>
      <c r="IUR64" s="15"/>
      <c r="IUS64" s="15"/>
      <c r="IUT64" s="15"/>
      <c r="IUU64" s="15"/>
      <c r="IUV64" s="15"/>
      <c r="IUW64" s="15"/>
      <c r="IUX64" s="15"/>
      <c r="IUY64" s="15"/>
      <c r="IUZ64" s="15"/>
      <c r="IVA64" s="15"/>
      <c r="IVB64" s="15"/>
      <c r="IVC64" s="15"/>
      <c r="IVD64" s="15"/>
      <c r="IVE64" s="15"/>
      <c r="IVF64" s="15"/>
      <c r="IVG64" s="15"/>
      <c r="IVH64" s="15"/>
      <c r="IVI64" s="15"/>
      <c r="IVJ64" s="15"/>
      <c r="IVK64" s="15"/>
      <c r="IVL64" s="15"/>
      <c r="IVM64" s="15"/>
      <c r="IVN64" s="15"/>
      <c r="IVO64" s="15"/>
      <c r="IVP64" s="15"/>
      <c r="IVQ64" s="15"/>
      <c r="IVR64" s="15"/>
      <c r="IVS64" s="15"/>
      <c r="IVT64" s="15"/>
      <c r="IVU64" s="15"/>
      <c r="IVV64" s="15"/>
      <c r="IVW64" s="15"/>
      <c r="IVX64" s="15"/>
      <c r="IVY64" s="15"/>
      <c r="IVZ64" s="15"/>
      <c r="IWA64" s="15"/>
      <c r="IWB64" s="15"/>
      <c r="IWC64" s="15"/>
      <c r="IWD64" s="15"/>
      <c r="IWE64" s="15"/>
      <c r="IWF64" s="15"/>
      <c r="IWG64" s="15"/>
      <c r="IWH64" s="15"/>
      <c r="IWI64" s="15"/>
      <c r="IWJ64" s="15"/>
      <c r="IWK64" s="15"/>
      <c r="IWL64" s="15"/>
      <c r="IWM64" s="15"/>
      <c r="IWN64" s="15"/>
      <c r="IWO64" s="15"/>
      <c r="IWP64" s="15"/>
      <c r="IWQ64" s="15"/>
      <c r="IWR64" s="15"/>
      <c r="IWS64" s="15"/>
      <c r="IWT64" s="15"/>
      <c r="IWU64" s="15"/>
      <c r="IWV64" s="15"/>
      <c r="IWW64" s="15"/>
      <c r="IWX64" s="15"/>
      <c r="IWY64" s="15"/>
      <c r="IWZ64" s="15"/>
      <c r="IXA64" s="15"/>
      <c r="IXB64" s="15"/>
      <c r="IXC64" s="15"/>
      <c r="IXD64" s="15"/>
      <c r="IXE64" s="15"/>
      <c r="IXF64" s="15"/>
      <c r="IXG64" s="15"/>
      <c r="IXH64" s="15"/>
      <c r="IXI64" s="15"/>
      <c r="IXJ64" s="15"/>
      <c r="IXK64" s="15"/>
      <c r="IXL64" s="15"/>
      <c r="IXM64" s="15"/>
      <c r="IXN64" s="15"/>
      <c r="IXO64" s="15"/>
      <c r="IXP64" s="15"/>
      <c r="IXQ64" s="15"/>
      <c r="IXR64" s="15"/>
      <c r="IXS64" s="15"/>
      <c r="IXT64" s="15"/>
      <c r="IXU64" s="15"/>
      <c r="IXV64" s="15"/>
      <c r="IXW64" s="15"/>
      <c r="IXX64" s="15"/>
      <c r="IXY64" s="15"/>
      <c r="IXZ64" s="15"/>
      <c r="IYA64" s="15"/>
      <c r="IYB64" s="15"/>
      <c r="IYC64" s="15"/>
      <c r="IYD64" s="15"/>
      <c r="IYE64" s="15"/>
      <c r="IYF64" s="15"/>
      <c r="IYG64" s="15"/>
      <c r="IYH64" s="15"/>
      <c r="IYI64" s="15"/>
      <c r="IYJ64" s="15"/>
      <c r="IYK64" s="15"/>
      <c r="IYL64" s="15"/>
      <c r="IYM64" s="15"/>
      <c r="IYN64" s="15"/>
      <c r="IYO64" s="15"/>
      <c r="IYP64" s="15"/>
      <c r="IYQ64" s="15"/>
      <c r="IYR64" s="15"/>
      <c r="IYS64" s="15"/>
      <c r="IYT64" s="15"/>
      <c r="IYU64" s="15"/>
      <c r="IYV64" s="15"/>
      <c r="IYW64" s="15"/>
      <c r="IYX64" s="15"/>
      <c r="IYY64" s="15"/>
      <c r="IYZ64" s="15"/>
      <c r="IZA64" s="15"/>
      <c r="IZB64" s="15"/>
      <c r="IZC64" s="15"/>
      <c r="IZD64" s="15"/>
      <c r="IZE64" s="15"/>
      <c r="IZF64" s="15"/>
      <c r="IZG64" s="15"/>
      <c r="IZH64" s="15"/>
      <c r="IZI64" s="15"/>
      <c r="IZJ64" s="15"/>
      <c r="IZK64" s="15"/>
      <c r="IZL64" s="15"/>
      <c r="IZM64" s="15"/>
      <c r="IZN64" s="15"/>
      <c r="IZO64" s="15"/>
      <c r="IZP64" s="15"/>
      <c r="IZQ64" s="15"/>
      <c r="IZR64" s="15"/>
      <c r="IZS64" s="15"/>
      <c r="IZT64" s="15"/>
      <c r="IZU64" s="15"/>
      <c r="IZV64" s="15"/>
      <c r="IZW64" s="15"/>
      <c r="IZX64" s="15"/>
      <c r="IZY64" s="15"/>
      <c r="IZZ64" s="15"/>
      <c r="JAA64" s="15"/>
      <c r="JAB64" s="15"/>
      <c r="JAC64" s="15"/>
      <c r="JAD64" s="15"/>
      <c r="JAE64" s="15"/>
      <c r="JAF64" s="15"/>
      <c r="JAG64" s="15"/>
      <c r="JAH64" s="15"/>
      <c r="JAI64" s="15"/>
      <c r="JAJ64" s="15"/>
      <c r="JAK64" s="15"/>
      <c r="JAL64" s="15"/>
      <c r="JAM64" s="15"/>
      <c r="JAN64" s="15"/>
      <c r="JAO64" s="15"/>
      <c r="JAP64" s="15"/>
      <c r="JAQ64" s="15"/>
      <c r="JAR64" s="15"/>
      <c r="JAS64" s="15"/>
      <c r="JAT64" s="15"/>
      <c r="JAU64" s="15"/>
      <c r="JAV64" s="15"/>
      <c r="JAW64" s="15"/>
      <c r="JAX64" s="15"/>
      <c r="JAY64" s="15"/>
      <c r="JAZ64" s="15"/>
      <c r="JBA64" s="15"/>
      <c r="JBB64" s="15"/>
      <c r="JBC64" s="15"/>
      <c r="JBD64" s="15"/>
      <c r="JBE64" s="15"/>
      <c r="JBF64" s="15"/>
      <c r="JBG64" s="15"/>
      <c r="JBH64" s="15"/>
      <c r="JBI64" s="15"/>
      <c r="JBJ64" s="15"/>
      <c r="JBK64" s="15"/>
      <c r="JBL64" s="15"/>
      <c r="JBM64" s="15"/>
      <c r="JBN64" s="15"/>
      <c r="JBO64" s="15"/>
      <c r="JBP64" s="15"/>
      <c r="JBQ64" s="15"/>
      <c r="JBR64" s="15"/>
      <c r="JBS64" s="15"/>
      <c r="JBT64" s="15"/>
      <c r="JBU64" s="15"/>
      <c r="JBV64" s="15"/>
      <c r="JBW64" s="15"/>
      <c r="JBX64" s="15"/>
      <c r="JBY64" s="15"/>
      <c r="JBZ64" s="15"/>
      <c r="JCA64" s="15"/>
      <c r="JCB64" s="15"/>
      <c r="JCC64" s="15"/>
      <c r="JCD64" s="15"/>
      <c r="JCE64" s="15"/>
      <c r="JCF64" s="15"/>
      <c r="JCG64" s="15"/>
      <c r="JCH64" s="15"/>
      <c r="JCI64" s="15"/>
      <c r="JCJ64" s="15"/>
      <c r="JCK64" s="15"/>
      <c r="JCL64" s="15"/>
      <c r="JCM64" s="15"/>
      <c r="JCN64" s="15"/>
      <c r="JCO64" s="15"/>
      <c r="JCP64" s="15"/>
      <c r="JCQ64" s="15"/>
      <c r="JCR64" s="15"/>
      <c r="JCS64" s="15"/>
      <c r="JCT64" s="15"/>
      <c r="JCU64" s="15"/>
      <c r="JCV64" s="15"/>
      <c r="JCW64" s="15"/>
      <c r="JCX64" s="15"/>
      <c r="JCY64" s="15"/>
      <c r="JCZ64" s="15"/>
      <c r="JDA64" s="15"/>
      <c r="JDB64" s="15"/>
      <c r="JDC64" s="15"/>
      <c r="JDD64" s="15"/>
      <c r="JDE64" s="15"/>
      <c r="JDF64" s="15"/>
      <c r="JDG64" s="15"/>
      <c r="JDH64" s="15"/>
      <c r="JDI64" s="15"/>
      <c r="JDJ64" s="15"/>
      <c r="JDK64" s="15"/>
      <c r="JDL64" s="15"/>
      <c r="JDM64" s="15"/>
      <c r="JDN64" s="15"/>
      <c r="JDO64" s="15"/>
      <c r="JDP64" s="15"/>
      <c r="JDQ64" s="15"/>
      <c r="JDR64" s="15"/>
      <c r="JDS64" s="15"/>
      <c r="JDT64" s="15"/>
      <c r="JDU64" s="15"/>
      <c r="JDV64" s="15"/>
      <c r="JDW64" s="15"/>
      <c r="JDX64" s="15"/>
      <c r="JDY64" s="15"/>
      <c r="JDZ64" s="15"/>
      <c r="JEA64" s="15"/>
      <c r="JEB64" s="15"/>
      <c r="JEC64" s="15"/>
      <c r="JED64" s="15"/>
      <c r="JEE64" s="15"/>
      <c r="JEF64" s="15"/>
      <c r="JEG64" s="15"/>
      <c r="JEH64" s="15"/>
      <c r="JEI64" s="15"/>
      <c r="JEJ64" s="15"/>
      <c r="JEK64" s="15"/>
      <c r="JEL64" s="15"/>
      <c r="JEM64" s="15"/>
      <c r="JEN64" s="15"/>
      <c r="JEO64" s="15"/>
      <c r="JEP64" s="15"/>
      <c r="JEQ64" s="15"/>
      <c r="JER64" s="15"/>
      <c r="JES64" s="15"/>
      <c r="JET64" s="15"/>
      <c r="JEU64" s="15"/>
      <c r="JEV64" s="15"/>
      <c r="JEW64" s="15"/>
      <c r="JEX64" s="15"/>
      <c r="JEY64" s="15"/>
      <c r="JEZ64" s="15"/>
      <c r="JFA64" s="15"/>
      <c r="JFB64" s="15"/>
      <c r="JFC64" s="15"/>
      <c r="JFD64" s="15"/>
      <c r="JFE64" s="15"/>
      <c r="JFF64" s="15"/>
      <c r="JFG64" s="15"/>
      <c r="JFH64" s="15"/>
      <c r="JFI64" s="15"/>
      <c r="JFJ64" s="15"/>
      <c r="JFK64" s="15"/>
      <c r="JFL64" s="15"/>
      <c r="JFM64" s="15"/>
      <c r="JFN64" s="15"/>
      <c r="JFO64" s="15"/>
      <c r="JFP64" s="15"/>
      <c r="JFQ64" s="15"/>
      <c r="JFR64" s="15"/>
      <c r="JFS64" s="15"/>
      <c r="JFT64" s="15"/>
      <c r="JFU64" s="15"/>
      <c r="JFV64" s="15"/>
      <c r="JFW64" s="15"/>
      <c r="JFX64" s="15"/>
      <c r="JFY64" s="15"/>
      <c r="JFZ64" s="15"/>
      <c r="JGA64" s="15"/>
      <c r="JGB64" s="15"/>
      <c r="JGC64" s="15"/>
      <c r="JGD64" s="15"/>
      <c r="JGE64" s="15"/>
      <c r="JGF64" s="15"/>
      <c r="JGG64" s="15"/>
      <c r="JGH64" s="15"/>
      <c r="JGI64" s="15"/>
      <c r="JGJ64" s="15"/>
      <c r="JGK64" s="15"/>
      <c r="JGL64" s="15"/>
      <c r="JGM64" s="15"/>
      <c r="JGN64" s="15"/>
      <c r="JGO64" s="15"/>
      <c r="JGP64" s="15"/>
      <c r="JGQ64" s="15"/>
      <c r="JGR64" s="15"/>
      <c r="JGS64" s="15"/>
      <c r="JGT64" s="15"/>
      <c r="JGU64" s="15"/>
      <c r="JGV64" s="15"/>
      <c r="JGW64" s="15"/>
      <c r="JGX64" s="15"/>
      <c r="JGY64" s="15"/>
      <c r="JGZ64" s="15"/>
      <c r="JHA64" s="15"/>
      <c r="JHB64" s="15"/>
      <c r="JHC64" s="15"/>
      <c r="JHD64" s="15"/>
      <c r="JHE64" s="15"/>
      <c r="JHF64" s="15"/>
      <c r="JHG64" s="15"/>
      <c r="JHH64" s="15"/>
      <c r="JHI64" s="15"/>
      <c r="JHJ64" s="15"/>
      <c r="JHK64" s="15"/>
      <c r="JHL64" s="15"/>
      <c r="JHM64" s="15"/>
      <c r="JHN64" s="15"/>
      <c r="JHO64" s="15"/>
      <c r="JHP64" s="15"/>
      <c r="JHQ64" s="15"/>
      <c r="JHR64" s="15"/>
      <c r="JHS64" s="15"/>
      <c r="JHT64" s="15"/>
      <c r="JHU64" s="15"/>
      <c r="JHV64" s="15"/>
      <c r="JHW64" s="15"/>
      <c r="JHX64" s="15"/>
      <c r="JHY64" s="15"/>
      <c r="JHZ64" s="15"/>
      <c r="JIA64" s="15"/>
      <c r="JIB64" s="15"/>
      <c r="JIC64" s="15"/>
      <c r="JID64" s="15"/>
      <c r="JIE64" s="15"/>
      <c r="JIF64" s="15"/>
      <c r="JIG64" s="15"/>
      <c r="JIH64" s="15"/>
      <c r="JII64" s="15"/>
      <c r="JIJ64" s="15"/>
      <c r="JIK64" s="15"/>
      <c r="JIL64" s="15"/>
      <c r="JIM64" s="15"/>
      <c r="JIN64" s="15"/>
      <c r="JIO64" s="15"/>
      <c r="JIP64" s="15"/>
      <c r="JIQ64" s="15"/>
      <c r="JIR64" s="15"/>
      <c r="JIS64" s="15"/>
      <c r="JIT64" s="15"/>
      <c r="JIU64" s="15"/>
      <c r="JIV64" s="15"/>
      <c r="JIW64" s="15"/>
      <c r="JIX64" s="15"/>
      <c r="JIY64" s="15"/>
      <c r="JIZ64" s="15"/>
      <c r="JJA64" s="15"/>
      <c r="JJB64" s="15"/>
      <c r="JJC64" s="15"/>
      <c r="JJD64" s="15"/>
      <c r="JJE64" s="15"/>
      <c r="JJF64" s="15"/>
      <c r="JJG64" s="15"/>
      <c r="JJH64" s="15"/>
      <c r="JJI64" s="15"/>
      <c r="JJJ64" s="15"/>
      <c r="JJK64" s="15"/>
      <c r="JJL64" s="15"/>
      <c r="JJM64" s="15"/>
      <c r="JJN64" s="15"/>
      <c r="JJO64" s="15"/>
      <c r="JJP64" s="15"/>
      <c r="JJQ64" s="15"/>
      <c r="JJR64" s="15"/>
      <c r="JJS64" s="15"/>
      <c r="JJT64" s="15"/>
      <c r="JJU64" s="15"/>
      <c r="JJV64" s="15"/>
      <c r="JJW64" s="15"/>
      <c r="JJX64" s="15"/>
      <c r="JJY64" s="15"/>
      <c r="JJZ64" s="15"/>
      <c r="JKA64" s="15"/>
      <c r="JKB64" s="15"/>
      <c r="JKC64" s="15"/>
      <c r="JKD64" s="15"/>
      <c r="JKE64" s="15"/>
      <c r="JKF64" s="15"/>
      <c r="JKG64" s="15"/>
      <c r="JKH64" s="15"/>
      <c r="JKI64" s="15"/>
      <c r="JKJ64" s="15"/>
      <c r="JKK64" s="15"/>
      <c r="JKL64" s="15"/>
      <c r="JKM64" s="15"/>
      <c r="JKN64" s="15"/>
      <c r="JKO64" s="15"/>
      <c r="JKP64" s="15"/>
      <c r="JKQ64" s="15"/>
      <c r="JKR64" s="15"/>
      <c r="JKS64" s="15"/>
      <c r="JKT64" s="15"/>
      <c r="JKU64" s="15"/>
      <c r="JKV64" s="15"/>
      <c r="JKW64" s="15"/>
      <c r="JKX64" s="15"/>
      <c r="JKY64" s="15"/>
      <c r="JKZ64" s="15"/>
      <c r="JLA64" s="15"/>
      <c r="JLB64" s="15"/>
      <c r="JLC64" s="15"/>
      <c r="JLD64" s="15"/>
      <c r="JLE64" s="15"/>
      <c r="JLF64" s="15"/>
      <c r="JLG64" s="15"/>
      <c r="JLH64" s="15"/>
      <c r="JLI64" s="15"/>
      <c r="JLJ64" s="15"/>
      <c r="JLK64" s="15"/>
      <c r="JLL64" s="15"/>
      <c r="JLM64" s="15"/>
      <c r="JLN64" s="15"/>
      <c r="JLO64" s="15"/>
      <c r="JLP64" s="15"/>
      <c r="JLQ64" s="15"/>
      <c r="JLR64" s="15"/>
      <c r="JLS64" s="15"/>
      <c r="JLT64" s="15"/>
      <c r="JLU64" s="15"/>
      <c r="JLV64" s="15"/>
      <c r="JLW64" s="15"/>
      <c r="JLX64" s="15"/>
      <c r="JLY64" s="15"/>
      <c r="JLZ64" s="15"/>
      <c r="JMA64" s="15"/>
      <c r="JMB64" s="15"/>
      <c r="JMC64" s="15"/>
      <c r="JMD64" s="15"/>
      <c r="JME64" s="15"/>
      <c r="JMF64" s="15"/>
      <c r="JMG64" s="15"/>
      <c r="JMH64" s="15"/>
      <c r="JMI64" s="15"/>
      <c r="JMJ64" s="15"/>
      <c r="JMK64" s="15"/>
      <c r="JML64" s="15"/>
      <c r="JMM64" s="15"/>
      <c r="JMN64" s="15"/>
      <c r="JMO64" s="15"/>
      <c r="JMP64" s="15"/>
      <c r="JMQ64" s="15"/>
      <c r="JMR64" s="15"/>
      <c r="JMS64" s="15"/>
      <c r="JMT64" s="15"/>
      <c r="JMU64" s="15"/>
      <c r="JMV64" s="15"/>
      <c r="JMW64" s="15"/>
      <c r="JMX64" s="15"/>
      <c r="JMY64" s="15"/>
      <c r="JMZ64" s="15"/>
      <c r="JNA64" s="15"/>
      <c r="JNB64" s="15"/>
      <c r="JNC64" s="15"/>
      <c r="JND64" s="15"/>
      <c r="JNE64" s="15"/>
      <c r="JNF64" s="15"/>
      <c r="JNG64" s="15"/>
      <c r="JNH64" s="15"/>
      <c r="JNI64" s="15"/>
      <c r="JNJ64" s="15"/>
      <c r="JNK64" s="15"/>
      <c r="JNL64" s="15"/>
      <c r="JNM64" s="15"/>
      <c r="JNN64" s="15"/>
      <c r="JNO64" s="15"/>
      <c r="JNP64" s="15"/>
      <c r="JNQ64" s="15"/>
      <c r="JNR64" s="15"/>
      <c r="JNS64" s="15"/>
      <c r="JNT64" s="15"/>
      <c r="JNU64" s="15"/>
      <c r="JNV64" s="15"/>
      <c r="JNW64" s="15"/>
      <c r="JNX64" s="15"/>
      <c r="JNY64" s="15"/>
      <c r="JNZ64" s="15"/>
      <c r="JOA64" s="15"/>
      <c r="JOB64" s="15"/>
      <c r="JOC64" s="15"/>
      <c r="JOD64" s="15"/>
      <c r="JOE64" s="15"/>
      <c r="JOF64" s="15"/>
      <c r="JOG64" s="15"/>
      <c r="JOH64" s="15"/>
      <c r="JOI64" s="15"/>
      <c r="JOJ64" s="15"/>
      <c r="JOK64" s="15"/>
      <c r="JOL64" s="15"/>
      <c r="JOM64" s="15"/>
      <c r="JON64" s="15"/>
      <c r="JOO64" s="15"/>
      <c r="JOP64" s="15"/>
      <c r="JOQ64" s="15"/>
      <c r="JOR64" s="15"/>
      <c r="JOS64" s="15"/>
      <c r="JOT64" s="15"/>
      <c r="JOU64" s="15"/>
      <c r="JOV64" s="15"/>
      <c r="JOW64" s="15"/>
      <c r="JOX64" s="15"/>
      <c r="JOY64" s="15"/>
      <c r="JOZ64" s="15"/>
      <c r="JPA64" s="15"/>
      <c r="JPB64" s="15"/>
      <c r="JPC64" s="15"/>
      <c r="JPD64" s="15"/>
      <c r="JPE64" s="15"/>
      <c r="JPF64" s="15"/>
      <c r="JPG64" s="15"/>
      <c r="JPH64" s="15"/>
      <c r="JPI64" s="15"/>
      <c r="JPJ64" s="15"/>
      <c r="JPK64" s="15"/>
      <c r="JPL64" s="15"/>
      <c r="JPM64" s="15"/>
      <c r="JPN64" s="15"/>
      <c r="JPO64" s="15"/>
      <c r="JPP64" s="15"/>
      <c r="JPQ64" s="15"/>
      <c r="JPR64" s="15"/>
      <c r="JPS64" s="15"/>
      <c r="JPT64" s="15"/>
      <c r="JPU64" s="15"/>
      <c r="JPV64" s="15"/>
      <c r="JPW64" s="15"/>
      <c r="JPX64" s="15"/>
      <c r="JPY64" s="15"/>
      <c r="JPZ64" s="15"/>
      <c r="JQA64" s="15"/>
      <c r="JQB64" s="15"/>
      <c r="JQC64" s="15"/>
      <c r="JQD64" s="15"/>
      <c r="JQE64" s="15"/>
      <c r="JQF64" s="15"/>
      <c r="JQG64" s="15"/>
      <c r="JQH64" s="15"/>
      <c r="JQI64" s="15"/>
      <c r="JQJ64" s="15"/>
      <c r="JQK64" s="15"/>
      <c r="JQL64" s="15"/>
      <c r="JQM64" s="15"/>
      <c r="JQN64" s="15"/>
      <c r="JQO64" s="15"/>
      <c r="JQP64" s="15"/>
      <c r="JQQ64" s="15"/>
      <c r="JQR64" s="15"/>
      <c r="JQS64" s="15"/>
      <c r="JQT64" s="15"/>
      <c r="JQU64" s="15"/>
      <c r="JQV64" s="15"/>
      <c r="JQW64" s="15"/>
      <c r="JQX64" s="15"/>
      <c r="JQY64" s="15"/>
      <c r="JQZ64" s="15"/>
      <c r="JRA64" s="15"/>
      <c r="JRB64" s="15"/>
      <c r="JRC64" s="15"/>
      <c r="JRD64" s="15"/>
      <c r="JRE64" s="15"/>
      <c r="JRF64" s="15"/>
      <c r="JRG64" s="15"/>
      <c r="JRH64" s="15"/>
      <c r="JRI64" s="15"/>
      <c r="JRJ64" s="15"/>
      <c r="JRK64" s="15"/>
      <c r="JRL64" s="15"/>
      <c r="JRM64" s="15"/>
      <c r="JRN64" s="15"/>
      <c r="JRO64" s="15"/>
      <c r="JRP64" s="15"/>
      <c r="JRQ64" s="15"/>
      <c r="JRR64" s="15"/>
      <c r="JRS64" s="15"/>
      <c r="JRT64" s="15"/>
      <c r="JRU64" s="15"/>
      <c r="JRV64" s="15"/>
      <c r="JRW64" s="15"/>
      <c r="JRX64" s="15"/>
      <c r="JRY64" s="15"/>
      <c r="JRZ64" s="15"/>
      <c r="JSA64" s="15"/>
      <c r="JSB64" s="15"/>
      <c r="JSC64" s="15"/>
      <c r="JSD64" s="15"/>
      <c r="JSE64" s="15"/>
      <c r="JSF64" s="15"/>
      <c r="JSG64" s="15"/>
      <c r="JSH64" s="15"/>
      <c r="JSI64" s="15"/>
      <c r="JSJ64" s="15"/>
      <c r="JSK64" s="15"/>
      <c r="JSL64" s="15"/>
      <c r="JSM64" s="15"/>
      <c r="JSN64" s="15"/>
      <c r="JSO64" s="15"/>
      <c r="JSP64" s="15"/>
      <c r="JSQ64" s="15"/>
      <c r="JSR64" s="15"/>
      <c r="JSS64" s="15"/>
      <c r="JST64" s="15"/>
      <c r="JSU64" s="15"/>
      <c r="JSV64" s="15"/>
      <c r="JSW64" s="15"/>
      <c r="JSX64" s="15"/>
      <c r="JSY64" s="15"/>
      <c r="JSZ64" s="15"/>
      <c r="JTA64" s="15"/>
      <c r="JTB64" s="15"/>
      <c r="JTC64" s="15"/>
      <c r="JTD64" s="15"/>
      <c r="JTE64" s="15"/>
      <c r="JTF64" s="15"/>
      <c r="JTG64" s="15"/>
      <c r="JTH64" s="15"/>
      <c r="JTI64" s="15"/>
      <c r="JTJ64" s="15"/>
      <c r="JTK64" s="15"/>
      <c r="JTL64" s="15"/>
      <c r="JTM64" s="15"/>
      <c r="JTN64" s="15"/>
      <c r="JTO64" s="15"/>
      <c r="JTP64" s="15"/>
      <c r="JTQ64" s="15"/>
      <c r="JTR64" s="15"/>
      <c r="JTS64" s="15"/>
      <c r="JTT64" s="15"/>
      <c r="JTU64" s="15"/>
      <c r="JTV64" s="15"/>
      <c r="JTW64" s="15"/>
      <c r="JTX64" s="15"/>
      <c r="JTY64" s="15"/>
      <c r="JTZ64" s="15"/>
      <c r="JUA64" s="15"/>
      <c r="JUB64" s="15"/>
      <c r="JUC64" s="15"/>
      <c r="JUD64" s="15"/>
      <c r="JUE64" s="15"/>
      <c r="JUF64" s="15"/>
      <c r="JUG64" s="15"/>
      <c r="JUH64" s="15"/>
      <c r="JUI64" s="15"/>
      <c r="JUJ64" s="15"/>
      <c r="JUK64" s="15"/>
      <c r="JUL64" s="15"/>
      <c r="JUM64" s="15"/>
      <c r="JUN64" s="15"/>
      <c r="JUO64" s="15"/>
      <c r="JUP64" s="15"/>
      <c r="JUQ64" s="15"/>
      <c r="JUR64" s="15"/>
      <c r="JUS64" s="15"/>
      <c r="JUT64" s="15"/>
      <c r="JUU64" s="15"/>
      <c r="JUV64" s="15"/>
      <c r="JUW64" s="15"/>
      <c r="JUX64" s="15"/>
      <c r="JUY64" s="15"/>
      <c r="JUZ64" s="15"/>
      <c r="JVA64" s="15"/>
      <c r="JVB64" s="15"/>
      <c r="JVC64" s="15"/>
      <c r="JVD64" s="15"/>
      <c r="JVE64" s="15"/>
      <c r="JVF64" s="15"/>
      <c r="JVG64" s="15"/>
      <c r="JVH64" s="15"/>
      <c r="JVI64" s="15"/>
      <c r="JVJ64" s="15"/>
      <c r="JVK64" s="15"/>
      <c r="JVL64" s="15"/>
      <c r="JVM64" s="15"/>
      <c r="JVN64" s="15"/>
      <c r="JVO64" s="15"/>
      <c r="JVP64" s="15"/>
      <c r="JVQ64" s="15"/>
      <c r="JVR64" s="15"/>
      <c r="JVS64" s="15"/>
      <c r="JVT64" s="15"/>
      <c r="JVU64" s="15"/>
      <c r="JVV64" s="15"/>
      <c r="JVW64" s="15"/>
      <c r="JVX64" s="15"/>
      <c r="JVY64" s="15"/>
      <c r="JVZ64" s="15"/>
      <c r="JWA64" s="15"/>
      <c r="JWB64" s="15"/>
      <c r="JWC64" s="15"/>
      <c r="JWD64" s="15"/>
      <c r="JWE64" s="15"/>
      <c r="JWF64" s="15"/>
      <c r="JWG64" s="15"/>
      <c r="JWH64" s="15"/>
      <c r="JWI64" s="15"/>
      <c r="JWJ64" s="15"/>
      <c r="JWK64" s="15"/>
      <c r="JWL64" s="15"/>
      <c r="JWM64" s="15"/>
      <c r="JWN64" s="15"/>
      <c r="JWO64" s="15"/>
      <c r="JWP64" s="15"/>
      <c r="JWQ64" s="15"/>
      <c r="JWR64" s="15"/>
      <c r="JWS64" s="15"/>
      <c r="JWT64" s="15"/>
      <c r="JWU64" s="15"/>
      <c r="JWV64" s="15"/>
      <c r="JWW64" s="15"/>
      <c r="JWX64" s="15"/>
      <c r="JWY64" s="15"/>
      <c r="JWZ64" s="15"/>
      <c r="JXA64" s="15"/>
      <c r="JXB64" s="15"/>
      <c r="JXC64" s="15"/>
      <c r="JXD64" s="15"/>
      <c r="JXE64" s="15"/>
      <c r="JXF64" s="15"/>
      <c r="JXG64" s="15"/>
      <c r="JXH64" s="15"/>
      <c r="JXI64" s="15"/>
      <c r="JXJ64" s="15"/>
      <c r="JXK64" s="15"/>
      <c r="JXL64" s="15"/>
      <c r="JXM64" s="15"/>
      <c r="JXN64" s="15"/>
      <c r="JXO64" s="15"/>
      <c r="JXP64" s="15"/>
      <c r="JXQ64" s="15"/>
      <c r="JXR64" s="15"/>
      <c r="JXS64" s="15"/>
      <c r="JXT64" s="15"/>
      <c r="JXU64" s="15"/>
      <c r="JXV64" s="15"/>
      <c r="JXW64" s="15"/>
      <c r="JXX64" s="15"/>
      <c r="JXY64" s="15"/>
      <c r="JXZ64" s="15"/>
      <c r="JYA64" s="15"/>
      <c r="JYB64" s="15"/>
      <c r="JYC64" s="15"/>
      <c r="JYD64" s="15"/>
      <c r="JYE64" s="15"/>
      <c r="JYF64" s="15"/>
      <c r="JYG64" s="15"/>
      <c r="JYH64" s="15"/>
      <c r="JYI64" s="15"/>
      <c r="JYJ64" s="15"/>
      <c r="JYK64" s="15"/>
      <c r="JYL64" s="15"/>
      <c r="JYM64" s="15"/>
      <c r="JYN64" s="15"/>
      <c r="JYO64" s="15"/>
      <c r="JYP64" s="15"/>
      <c r="JYQ64" s="15"/>
      <c r="JYR64" s="15"/>
      <c r="JYS64" s="15"/>
      <c r="JYT64" s="15"/>
      <c r="JYU64" s="15"/>
      <c r="JYV64" s="15"/>
      <c r="JYW64" s="15"/>
      <c r="JYX64" s="15"/>
      <c r="JYY64" s="15"/>
      <c r="JYZ64" s="15"/>
      <c r="JZA64" s="15"/>
      <c r="JZB64" s="15"/>
      <c r="JZC64" s="15"/>
      <c r="JZD64" s="15"/>
      <c r="JZE64" s="15"/>
      <c r="JZF64" s="15"/>
      <c r="JZG64" s="15"/>
      <c r="JZH64" s="15"/>
      <c r="JZI64" s="15"/>
      <c r="JZJ64" s="15"/>
      <c r="JZK64" s="15"/>
      <c r="JZL64" s="15"/>
      <c r="JZM64" s="15"/>
      <c r="JZN64" s="15"/>
      <c r="JZO64" s="15"/>
      <c r="JZP64" s="15"/>
      <c r="JZQ64" s="15"/>
      <c r="JZR64" s="15"/>
      <c r="JZS64" s="15"/>
      <c r="JZT64" s="15"/>
      <c r="JZU64" s="15"/>
      <c r="JZV64" s="15"/>
      <c r="JZW64" s="15"/>
      <c r="JZX64" s="15"/>
      <c r="JZY64" s="15"/>
      <c r="JZZ64" s="15"/>
      <c r="KAA64" s="15"/>
      <c r="KAB64" s="15"/>
      <c r="KAC64" s="15"/>
      <c r="KAD64" s="15"/>
      <c r="KAE64" s="15"/>
      <c r="KAF64" s="15"/>
      <c r="KAG64" s="15"/>
      <c r="KAH64" s="15"/>
      <c r="KAI64" s="15"/>
      <c r="KAJ64" s="15"/>
      <c r="KAK64" s="15"/>
      <c r="KAL64" s="15"/>
      <c r="KAM64" s="15"/>
      <c r="KAN64" s="15"/>
      <c r="KAO64" s="15"/>
      <c r="KAP64" s="15"/>
      <c r="KAQ64" s="15"/>
      <c r="KAR64" s="15"/>
      <c r="KAS64" s="15"/>
      <c r="KAT64" s="15"/>
      <c r="KAU64" s="15"/>
      <c r="KAV64" s="15"/>
      <c r="KAW64" s="15"/>
      <c r="KAX64" s="15"/>
      <c r="KAY64" s="15"/>
      <c r="KAZ64" s="15"/>
      <c r="KBA64" s="15"/>
      <c r="KBB64" s="15"/>
      <c r="KBC64" s="15"/>
      <c r="KBD64" s="15"/>
      <c r="KBE64" s="15"/>
      <c r="KBF64" s="15"/>
      <c r="KBG64" s="15"/>
      <c r="KBH64" s="15"/>
      <c r="KBI64" s="15"/>
      <c r="KBJ64" s="15"/>
      <c r="KBK64" s="15"/>
      <c r="KBL64" s="15"/>
      <c r="KBM64" s="15"/>
      <c r="KBN64" s="15"/>
      <c r="KBO64" s="15"/>
      <c r="KBP64" s="15"/>
      <c r="KBQ64" s="15"/>
      <c r="KBR64" s="15"/>
      <c r="KBS64" s="15"/>
      <c r="KBT64" s="15"/>
      <c r="KBU64" s="15"/>
      <c r="KBV64" s="15"/>
      <c r="KBW64" s="15"/>
      <c r="KBX64" s="15"/>
      <c r="KBY64" s="15"/>
      <c r="KBZ64" s="15"/>
      <c r="KCA64" s="15"/>
      <c r="KCB64" s="15"/>
      <c r="KCC64" s="15"/>
      <c r="KCD64" s="15"/>
      <c r="KCE64" s="15"/>
      <c r="KCF64" s="15"/>
      <c r="KCG64" s="15"/>
      <c r="KCH64" s="15"/>
      <c r="KCI64" s="15"/>
      <c r="KCJ64" s="15"/>
      <c r="KCK64" s="15"/>
      <c r="KCL64" s="15"/>
      <c r="KCM64" s="15"/>
      <c r="KCN64" s="15"/>
      <c r="KCO64" s="15"/>
      <c r="KCP64" s="15"/>
      <c r="KCQ64" s="15"/>
      <c r="KCR64" s="15"/>
      <c r="KCS64" s="15"/>
      <c r="KCT64" s="15"/>
      <c r="KCU64" s="15"/>
      <c r="KCV64" s="15"/>
      <c r="KCW64" s="15"/>
      <c r="KCX64" s="15"/>
      <c r="KCY64" s="15"/>
      <c r="KCZ64" s="15"/>
      <c r="KDA64" s="15"/>
      <c r="KDB64" s="15"/>
      <c r="KDC64" s="15"/>
      <c r="KDD64" s="15"/>
      <c r="KDE64" s="15"/>
      <c r="KDF64" s="15"/>
      <c r="KDG64" s="15"/>
      <c r="KDH64" s="15"/>
      <c r="KDI64" s="15"/>
      <c r="KDJ64" s="15"/>
      <c r="KDK64" s="15"/>
      <c r="KDL64" s="15"/>
      <c r="KDM64" s="15"/>
      <c r="KDN64" s="15"/>
      <c r="KDO64" s="15"/>
      <c r="KDP64" s="15"/>
      <c r="KDQ64" s="15"/>
      <c r="KDR64" s="15"/>
      <c r="KDS64" s="15"/>
      <c r="KDT64" s="15"/>
      <c r="KDU64" s="15"/>
      <c r="KDV64" s="15"/>
      <c r="KDW64" s="15"/>
      <c r="KDX64" s="15"/>
      <c r="KDY64" s="15"/>
      <c r="KDZ64" s="15"/>
      <c r="KEA64" s="15"/>
      <c r="KEB64" s="15"/>
      <c r="KEC64" s="15"/>
      <c r="KED64" s="15"/>
      <c r="KEE64" s="15"/>
      <c r="KEF64" s="15"/>
      <c r="KEG64" s="15"/>
      <c r="KEH64" s="15"/>
      <c r="KEI64" s="15"/>
      <c r="KEJ64" s="15"/>
      <c r="KEK64" s="15"/>
      <c r="KEL64" s="15"/>
      <c r="KEM64" s="15"/>
      <c r="KEN64" s="15"/>
      <c r="KEO64" s="15"/>
      <c r="KEP64" s="15"/>
      <c r="KEQ64" s="15"/>
      <c r="KER64" s="15"/>
      <c r="KES64" s="15"/>
      <c r="KET64" s="15"/>
      <c r="KEU64" s="15"/>
      <c r="KEV64" s="15"/>
      <c r="KEW64" s="15"/>
      <c r="KEX64" s="15"/>
      <c r="KEY64" s="15"/>
      <c r="KEZ64" s="15"/>
      <c r="KFA64" s="15"/>
      <c r="KFB64" s="15"/>
      <c r="KFC64" s="15"/>
      <c r="KFD64" s="15"/>
      <c r="KFE64" s="15"/>
      <c r="KFF64" s="15"/>
      <c r="KFG64" s="15"/>
      <c r="KFH64" s="15"/>
      <c r="KFI64" s="15"/>
      <c r="KFJ64" s="15"/>
      <c r="KFK64" s="15"/>
      <c r="KFL64" s="15"/>
      <c r="KFM64" s="15"/>
      <c r="KFN64" s="15"/>
      <c r="KFO64" s="15"/>
      <c r="KFP64" s="15"/>
      <c r="KFQ64" s="15"/>
      <c r="KFR64" s="15"/>
      <c r="KFS64" s="15"/>
      <c r="KFT64" s="15"/>
      <c r="KFU64" s="15"/>
      <c r="KFV64" s="15"/>
      <c r="KFW64" s="15"/>
      <c r="KFX64" s="15"/>
      <c r="KFY64" s="15"/>
      <c r="KFZ64" s="15"/>
      <c r="KGA64" s="15"/>
      <c r="KGB64" s="15"/>
      <c r="KGC64" s="15"/>
      <c r="KGD64" s="15"/>
      <c r="KGE64" s="15"/>
      <c r="KGF64" s="15"/>
      <c r="KGG64" s="15"/>
      <c r="KGH64" s="15"/>
      <c r="KGI64" s="15"/>
      <c r="KGJ64" s="15"/>
      <c r="KGK64" s="15"/>
      <c r="KGL64" s="15"/>
      <c r="KGM64" s="15"/>
      <c r="KGN64" s="15"/>
      <c r="KGO64" s="15"/>
      <c r="KGP64" s="15"/>
      <c r="KGQ64" s="15"/>
      <c r="KGR64" s="15"/>
      <c r="KGS64" s="15"/>
      <c r="KGT64" s="15"/>
      <c r="KGU64" s="15"/>
      <c r="KGV64" s="15"/>
      <c r="KGW64" s="15"/>
      <c r="KGX64" s="15"/>
      <c r="KGY64" s="15"/>
      <c r="KGZ64" s="15"/>
      <c r="KHA64" s="15"/>
      <c r="KHB64" s="15"/>
      <c r="KHC64" s="15"/>
      <c r="KHD64" s="15"/>
      <c r="KHE64" s="15"/>
      <c r="KHF64" s="15"/>
      <c r="KHG64" s="15"/>
      <c r="KHH64" s="15"/>
      <c r="KHI64" s="15"/>
      <c r="KHJ64" s="15"/>
      <c r="KHK64" s="15"/>
      <c r="KHL64" s="15"/>
      <c r="KHM64" s="15"/>
      <c r="KHN64" s="15"/>
      <c r="KHO64" s="15"/>
      <c r="KHP64" s="15"/>
      <c r="KHQ64" s="15"/>
      <c r="KHR64" s="15"/>
      <c r="KHS64" s="15"/>
      <c r="KHT64" s="15"/>
      <c r="KHU64" s="15"/>
      <c r="KHV64" s="15"/>
      <c r="KHW64" s="15"/>
      <c r="KHX64" s="15"/>
      <c r="KHY64" s="15"/>
      <c r="KHZ64" s="15"/>
      <c r="KIA64" s="15"/>
      <c r="KIB64" s="15"/>
      <c r="KIC64" s="15"/>
      <c r="KID64" s="15"/>
      <c r="KIE64" s="15"/>
      <c r="KIF64" s="15"/>
      <c r="KIG64" s="15"/>
      <c r="KIH64" s="15"/>
      <c r="KII64" s="15"/>
      <c r="KIJ64" s="15"/>
      <c r="KIK64" s="15"/>
      <c r="KIL64" s="15"/>
      <c r="KIM64" s="15"/>
      <c r="KIN64" s="15"/>
      <c r="KIO64" s="15"/>
      <c r="KIP64" s="15"/>
      <c r="KIQ64" s="15"/>
      <c r="KIR64" s="15"/>
      <c r="KIS64" s="15"/>
      <c r="KIT64" s="15"/>
      <c r="KIU64" s="15"/>
      <c r="KIV64" s="15"/>
      <c r="KIW64" s="15"/>
      <c r="KIX64" s="15"/>
      <c r="KIY64" s="15"/>
      <c r="KIZ64" s="15"/>
      <c r="KJA64" s="15"/>
      <c r="KJB64" s="15"/>
      <c r="KJC64" s="15"/>
      <c r="KJD64" s="15"/>
      <c r="KJE64" s="15"/>
      <c r="KJF64" s="15"/>
      <c r="KJG64" s="15"/>
      <c r="KJH64" s="15"/>
      <c r="KJI64" s="15"/>
      <c r="KJJ64" s="15"/>
      <c r="KJK64" s="15"/>
      <c r="KJL64" s="15"/>
      <c r="KJM64" s="15"/>
      <c r="KJN64" s="15"/>
      <c r="KJO64" s="15"/>
      <c r="KJP64" s="15"/>
      <c r="KJQ64" s="15"/>
      <c r="KJR64" s="15"/>
      <c r="KJS64" s="15"/>
      <c r="KJT64" s="15"/>
      <c r="KJU64" s="15"/>
      <c r="KJV64" s="15"/>
      <c r="KJW64" s="15"/>
      <c r="KJX64" s="15"/>
      <c r="KJY64" s="15"/>
      <c r="KJZ64" s="15"/>
      <c r="KKA64" s="15"/>
      <c r="KKB64" s="15"/>
      <c r="KKC64" s="15"/>
      <c r="KKD64" s="15"/>
      <c r="KKE64" s="15"/>
      <c r="KKF64" s="15"/>
      <c r="KKG64" s="15"/>
      <c r="KKH64" s="15"/>
      <c r="KKI64" s="15"/>
      <c r="KKJ64" s="15"/>
      <c r="KKK64" s="15"/>
      <c r="KKL64" s="15"/>
      <c r="KKM64" s="15"/>
      <c r="KKN64" s="15"/>
      <c r="KKO64" s="15"/>
      <c r="KKP64" s="15"/>
      <c r="KKQ64" s="15"/>
      <c r="KKR64" s="15"/>
      <c r="KKS64" s="15"/>
      <c r="KKT64" s="15"/>
      <c r="KKU64" s="15"/>
      <c r="KKV64" s="15"/>
      <c r="KKW64" s="15"/>
      <c r="KKX64" s="15"/>
      <c r="KKY64" s="15"/>
      <c r="KKZ64" s="15"/>
      <c r="KLA64" s="15"/>
      <c r="KLB64" s="15"/>
      <c r="KLC64" s="15"/>
      <c r="KLD64" s="15"/>
      <c r="KLE64" s="15"/>
      <c r="KLF64" s="15"/>
      <c r="KLG64" s="15"/>
      <c r="KLH64" s="15"/>
      <c r="KLI64" s="15"/>
      <c r="KLJ64" s="15"/>
      <c r="KLK64" s="15"/>
      <c r="KLL64" s="15"/>
      <c r="KLM64" s="15"/>
      <c r="KLN64" s="15"/>
      <c r="KLO64" s="15"/>
      <c r="KLP64" s="15"/>
      <c r="KLQ64" s="15"/>
      <c r="KLR64" s="15"/>
      <c r="KLS64" s="15"/>
      <c r="KLT64" s="15"/>
      <c r="KLU64" s="15"/>
      <c r="KLV64" s="15"/>
      <c r="KLW64" s="15"/>
      <c r="KLX64" s="15"/>
      <c r="KLY64" s="15"/>
      <c r="KLZ64" s="15"/>
      <c r="KMA64" s="15"/>
      <c r="KMB64" s="15"/>
      <c r="KMC64" s="15"/>
      <c r="KMD64" s="15"/>
      <c r="KME64" s="15"/>
      <c r="KMF64" s="15"/>
      <c r="KMG64" s="15"/>
      <c r="KMH64" s="15"/>
      <c r="KMI64" s="15"/>
      <c r="KMJ64" s="15"/>
      <c r="KMK64" s="15"/>
      <c r="KML64" s="15"/>
      <c r="KMM64" s="15"/>
      <c r="KMN64" s="15"/>
      <c r="KMO64" s="15"/>
      <c r="KMP64" s="15"/>
      <c r="KMQ64" s="15"/>
      <c r="KMR64" s="15"/>
      <c r="KMS64" s="15"/>
      <c r="KMT64" s="15"/>
      <c r="KMU64" s="15"/>
      <c r="KMV64" s="15"/>
      <c r="KMW64" s="15"/>
      <c r="KMX64" s="15"/>
      <c r="KMY64" s="15"/>
      <c r="KMZ64" s="15"/>
      <c r="KNA64" s="15"/>
      <c r="KNB64" s="15"/>
      <c r="KNC64" s="15"/>
      <c r="KND64" s="15"/>
      <c r="KNE64" s="15"/>
      <c r="KNF64" s="15"/>
      <c r="KNG64" s="15"/>
      <c r="KNH64" s="15"/>
      <c r="KNI64" s="15"/>
      <c r="KNJ64" s="15"/>
      <c r="KNK64" s="15"/>
      <c r="KNL64" s="15"/>
      <c r="KNM64" s="15"/>
      <c r="KNN64" s="15"/>
      <c r="KNO64" s="15"/>
      <c r="KNP64" s="15"/>
      <c r="KNQ64" s="15"/>
      <c r="KNR64" s="15"/>
      <c r="KNS64" s="15"/>
      <c r="KNT64" s="15"/>
      <c r="KNU64" s="15"/>
      <c r="KNV64" s="15"/>
      <c r="KNW64" s="15"/>
      <c r="KNX64" s="15"/>
      <c r="KNY64" s="15"/>
      <c r="KNZ64" s="15"/>
      <c r="KOA64" s="15"/>
      <c r="KOB64" s="15"/>
      <c r="KOC64" s="15"/>
      <c r="KOD64" s="15"/>
      <c r="KOE64" s="15"/>
      <c r="KOF64" s="15"/>
      <c r="KOG64" s="15"/>
      <c r="KOH64" s="15"/>
      <c r="KOI64" s="15"/>
      <c r="KOJ64" s="15"/>
      <c r="KOK64" s="15"/>
      <c r="KOL64" s="15"/>
      <c r="KOM64" s="15"/>
      <c r="KON64" s="15"/>
      <c r="KOO64" s="15"/>
      <c r="KOP64" s="15"/>
      <c r="KOQ64" s="15"/>
      <c r="KOR64" s="15"/>
      <c r="KOS64" s="15"/>
      <c r="KOT64" s="15"/>
      <c r="KOU64" s="15"/>
      <c r="KOV64" s="15"/>
      <c r="KOW64" s="15"/>
      <c r="KOX64" s="15"/>
      <c r="KOY64" s="15"/>
      <c r="KOZ64" s="15"/>
      <c r="KPA64" s="15"/>
      <c r="KPB64" s="15"/>
      <c r="KPC64" s="15"/>
      <c r="KPD64" s="15"/>
      <c r="KPE64" s="15"/>
      <c r="KPF64" s="15"/>
      <c r="KPG64" s="15"/>
      <c r="KPH64" s="15"/>
      <c r="KPI64" s="15"/>
      <c r="KPJ64" s="15"/>
      <c r="KPK64" s="15"/>
      <c r="KPL64" s="15"/>
      <c r="KPM64" s="15"/>
      <c r="KPN64" s="15"/>
      <c r="KPO64" s="15"/>
      <c r="KPP64" s="15"/>
      <c r="KPQ64" s="15"/>
      <c r="KPR64" s="15"/>
      <c r="KPS64" s="15"/>
      <c r="KPT64" s="15"/>
      <c r="KPU64" s="15"/>
      <c r="KPV64" s="15"/>
      <c r="KPW64" s="15"/>
      <c r="KPX64" s="15"/>
      <c r="KPY64" s="15"/>
      <c r="KPZ64" s="15"/>
      <c r="KQA64" s="15"/>
      <c r="KQB64" s="15"/>
      <c r="KQC64" s="15"/>
      <c r="KQD64" s="15"/>
      <c r="KQE64" s="15"/>
      <c r="KQF64" s="15"/>
      <c r="KQG64" s="15"/>
      <c r="KQH64" s="15"/>
      <c r="KQI64" s="15"/>
      <c r="KQJ64" s="15"/>
      <c r="KQK64" s="15"/>
      <c r="KQL64" s="15"/>
      <c r="KQM64" s="15"/>
      <c r="KQN64" s="15"/>
      <c r="KQO64" s="15"/>
      <c r="KQP64" s="15"/>
      <c r="KQQ64" s="15"/>
      <c r="KQR64" s="15"/>
      <c r="KQS64" s="15"/>
      <c r="KQT64" s="15"/>
      <c r="KQU64" s="15"/>
      <c r="KQV64" s="15"/>
      <c r="KQW64" s="15"/>
      <c r="KQX64" s="15"/>
      <c r="KQY64" s="15"/>
      <c r="KQZ64" s="15"/>
      <c r="KRA64" s="15"/>
      <c r="KRB64" s="15"/>
      <c r="KRC64" s="15"/>
      <c r="KRD64" s="15"/>
      <c r="KRE64" s="15"/>
      <c r="KRF64" s="15"/>
      <c r="KRG64" s="15"/>
      <c r="KRH64" s="15"/>
      <c r="KRI64" s="15"/>
      <c r="KRJ64" s="15"/>
      <c r="KRK64" s="15"/>
      <c r="KRL64" s="15"/>
      <c r="KRM64" s="15"/>
      <c r="KRN64" s="15"/>
      <c r="KRO64" s="15"/>
      <c r="KRP64" s="15"/>
      <c r="KRQ64" s="15"/>
      <c r="KRR64" s="15"/>
      <c r="KRS64" s="15"/>
      <c r="KRT64" s="15"/>
      <c r="KRU64" s="15"/>
      <c r="KRV64" s="15"/>
      <c r="KRW64" s="15"/>
      <c r="KRX64" s="15"/>
      <c r="KRY64" s="15"/>
      <c r="KRZ64" s="15"/>
      <c r="KSA64" s="15"/>
      <c r="KSB64" s="15"/>
      <c r="KSC64" s="15"/>
      <c r="KSD64" s="15"/>
      <c r="KSE64" s="15"/>
      <c r="KSF64" s="15"/>
      <c r="KSG64" s="15"/>
      <c r="KSH64" s="15"/>
      <c r="KSI64" s="15"/>
      <c r="KSJ64" s="15"/>
      <c r="KSK64" s="15"/>
      <c r="KSL64" s="15"/>
      <c r="KSM64" s="15"/>
      <c r="KSN64" s="15"/>
      <c r="KSO64" s="15"/>
      <c r="KSP64" s="15"/>
      <c r="KSQ64" s="15"/>
      <c r="KSR64" s="15"/>
      <c r="KSS64" s="15"/>
      <c r="KST64" s="15"/>
      <c r="KSU64" s="15"/>
      <c r="KSV64" s="15"/>
      <c r="KSW64" s="15"/>
      <c r="KSX64" s="15"/>
      <c r="KSY64" s="15"/>
      <c r="KSZ64" s="15"/>
      <c r="KTA64" s="15"/>
      <c r="KTB64" s="15"/>
      <c r="KTC64" s="15"/>
      <c r="KTD64" s="15"/>
      <c r="KTE64" s="15"/>
      <c r="KTF64" s="15"/>
      <c r="KTG64" s="15"/>
      <c r="KTH64" s="15"/>
      <c r="KTI64" s="15"/>
      <c r="KTJ64" s="15"/>
      <c r="KTK64" s="15"/>
      <c r="KTL64" s="15"/>
      <c r="KTM64" s="15"/>
      <c r="KTN64" s="15"/>
      <c r="KTO64" s="15"/>
      <c r="KTP64" s="15"/>
      <c r="KTQ64" s="15"/>
      <c r="KTR64" s="15"/>
      <c r="KTS64" s="15"/>
      <c r="KTT64" s="15"/>
      <c r="KTU64" s="15"/>
      <c r="KTV64" s="15"/>
      <c r="KTW64" s="15"/>
      <c r="KTX64" s="15"/>
      <c r="KTY64" s="15"/>
      <c r="KTZ64" s="15"/>
      <c r="KUA64" s="15"/>
      <c r="KUB64" s="15"/>
      <c r="KUC64" s="15"/>
      <c r="KUD64" s="15"/>
      <c r="KUE64" s="15"/>
      <c r="KUF64" s="15"/>
      <c r="KUG64" s="15"/>
      <c r="KUH64" s="15"/>
      <c r="KUI64" s="15"/>
      <c r="KUJ64" s="15"/>
      <c r="KUK64" s="15"/>
      <c r="KUL64" s="15"/>
      <c r="KUM64" s="15"/>
      <c r="KUN64" s="15"/>
      <c r="KUO64" s="15"/>
      <c r="KUP64" s="15"/>
      <c r="KUQ64" s="15"/>
      <c r="KUR64" s="15"/>
      <c r="KUS64" s="15"/>
      <c r="KUT64" s="15"/>
      <c r="KUU64" s="15"/>
      <c r="KUV64" s="15"/>
      <c r="KUW64" s="15"/>
      <c r="KUX64" s="15"/>
      <c r="KUY64" s="15"/>
      <c r="KUZ64" s="15"/>
      <c r="KVA64" s="15"/>
      <c r="KVB64" s="15"/>
      <c r="KVC64" s="15"/>
      <c r="KVD64" s="15"/>
      <c r="KVE64" s="15"/>
      <c r="KVF64" s="15"/>
      <c r="KVG64" s="15"/>
      <c r="KVH64" s="15"/>
      <c r="KVI64" s="15"/>
      <c r="KVJ64" s="15"/>
      <c r="KVK64" s="15"/>
      <c r="KVL64" s="15"/>
      <c r="KVM64" s="15"/>
      <c r="KVN64" s="15"/>
      <c r="KVO64" s="15"/>
      <c r="KVP64" s="15"/>
      <c r="KVQ64" s="15"/>
      <c r="KVR64" s="15"/>
      <c r="KVS64" s="15"/>
      <c r="KVT64" s="15"/>
      <c r="KVU64" s="15"/>
      <c r="KVV64" s="15"/>
      <c r="KVW64" s="15"/>
      <c r="KVX64" s="15"/>
      <c r="KVY64" s="15"/>
      <c r="KVZ64" s="15"/>
      <c r="KWA64" s="15"/>
      <c r="KWB64" s="15"/>
      <c r="KWC64" s="15"/>
      <c r="KWD64" s="15"/>
      <c r="KWE64" s="15"/>
      <c r="KWF64" s="15"/>
      <c r="KWG64" s="15"/>
      <c r="KWH64" s="15"/>
      <c r="KWI64" s="15"/>
      <c r="KWJ64" s="15"/>
      <c r="KWK64" s="15"/>
      <c r="KWL64" s="15"/>
      <c r="KWM64" s="15"/>
      <c r="KWN64" s="15"/>
      <c r="KWO64" s="15"/>
      <c r="KWP64" s="15"/>
      <c r="KWQ64" s="15"/>
      <c r="KWR64" s="15"/>
      <c r="KWS64" s="15"/>
      <c r="KWT64" s="15"/>
      <c r="KWU64" s="15"/>
      <c r="KWV64" s="15"/>
      <c r="KWW64" s="15"/>
      <c r="KWX64" s="15"/>
      <c r="KWY64" s="15"/>
      <c r="KWZ64" s="15"/>
      <c r="KXA64" s="15"/>
      <c r="KXB64" s="15"/>
      <c r="KXC64" s="15"/>
      <c r="KXD64" s="15"/>
      <c r="KXE64" s="15"/>
      <c r="KXF64" s="15"/>
      <c r="KXG64" s="15"/>
      <c r="KXH64" s="15"/>
      <c r="KXI64" s="15"/>
      <c r="KXJ64" s="15"/>
      <c r="KXK64" s="15"/>
      <c r="KXL64" s="15"/>
      <c r="KXM64" s="15"/>
      <c r="KXN64" s="15"/>
      <c r="KXO64" s="15"/>
      <c r="KXP64" s="15"/>
      <c r="KXQ64" s="15"/>
      <c r="KXR64" s="15"/>
      <c r="KXS64" s="15"/>
      <c r="KXT64" s="15"/>
      <c r="KXU64" s="15"/>
      <c r="KXV64" s="15"/>
      <c r="KXW64" s="15"/>
      <c r="KXX64" s="15"/>
      <c r="KXY64" s="15"/>
      <c r="KXZ64" s="15"/>
      <c r="KYA64" s="15"/>
      <c r="KYB64" s="15"/>
      <c r="KYC64" s="15"/>
      <c r="KYD64" s="15"/>
      <c r="KYE64" s="15"/>
      <c r="KYF64" s="15"/>
      <c r="KYG64" s="15"/>
      <c r="KYH64" s="15"/>
      <c r="KYI64" s="15"/>
      <c r="KYJ64" s="15"/>
      <c r="KYK64" s="15"/>
      <c r="KYL64" s="15"/>
      <c r="KYM64" s="15"/>
      <c r="KYN64" s="15"/>
      <c r="KYO64" s="15"/>
      <c r="KYP64" s="15"/>
      <c r="KYQ64" s="15"/>
      <c r="KYR64" s="15"/>
      <c r="KYS64" s="15"/>
      <c r="KYT64" s="15"/>
      <c r="KYU64" s="15"/>
      <c r="KYV64" s="15"/>
      <c r="KYW64" s="15"/>
      <c r="KYX64" s="15"/>
      <c r="KYY64" s="15"/>
      <c r="KYZ64" s="15"/>
      <c r="KZA64" s="15"/>
      <c r="KZB64" s="15"/>
      <c r="KZC64" s="15"/>
      <c r="KZD64" s="15"/>
      <c r="KZE64" s="15"/>
      <c r="KZF64" s="15"/>
      <c r="KZG64" s="15"/>
      <c r="KZH64" s="15"/>
      <c r="KZI64" s="15"/>
      <c r="KZJ64" s="15"/>
      <c r="KZK64" s="15"/>
      <c r="KZL64" s="15"/>
      <c r="KZM64" s="15"/>
      <c r="KZN64" s="15"/>
      <c r="KZO64" s="15"/>
      <c r="KZP64" s="15"/>
      <c r="KZQ64" s="15"/>
      <c r="KZR64" s="15"/>
      <c r="KZS64" s="15"/>
      <c r="KZT64" s="15"/>
      <c r="KZU64" s="15"/>
      <c r="KZV64" s="15"/>
      <c r="KZW64" s="15"/>
      <c r="KZX64" s="15"/>
      <c r="KZY64" s="15"/>
      <c r="KZZ64" s="15"/>
      <c r="LAA64" s="15"/>
      <c r="LAB64" s="15"/>
      <c r="LAC64" s="15"/>
      <c r="LAD64" s="15"/>
      <c r="LAE64" s="15"/>
      <c r="LAF64" s="15"/>
      <c r="LAG64" s="15"/>
      <c r="LAH64" s="15"/>
      <c r="LAI64" s="15"/>
      <c r="LAJ64" s="15"/>
      <c r="LAK64" s="15"/>
      <c r="LAL64" s="15"/>
      <c r="LAM64" s="15"/>
      <c r="LAN64" s="15"/>
      <c r="LAO64" s="15"/>
      <c r="LAP64" s="15"/>
      <c r="LAQ64" s="15"/>
      <c r="LAR64" s="15"/>
      <c r="LAS64" s="15"/>
      <c r="LAT64" s="15"/>
      <c r="LAU64" s="15"/>
      <c r="LAV64" s="15"/>
      <c r="LAW64" s="15"/>
      <c r="LAX64" s="15"/>
      <c r="LAY64" s="15"/>
      <c r="LAZ64" s="15"/>
      <c r="LBA64" s="15"/>
      <c r="LBB64" s="15"/>
      <c r="LBC64" s="15"/>
      <c r="LBD64" s="15"/>
      <c r="LBE64" s="15"/>
      <c r="LBF64" s="15"/>
      <c r="LBG64" s="15"/>
      <c r="LBH64" s="15"/>
      <c r="LBI64" s="15"/>
      <c r="LBJ64" s="15"/>
      <c r="LBK64" s="15"/>
      <c r="LBL64" s="15"/>
      <c r="LBM64" s="15"/>
      <c r="LBN64" s="15"/>
      <c r="LBO64" s="15"/>
      <c r="LBP64" s="15"/>
      <c r="LBQ64" s="15"/>
      <c r="LBR64" s="15"/>
      <c r="LBS64" s="15"/>
      <c r="LBT64" s="15"/>
      <c r="LBU64" s="15"/>
      <c r="LBV64" s="15"/>
      <c r="LBW64" s="15"/>
      <c r="LBX64" s="15"/>
      <c r="LBY64" s="15"/>
      <c r="LBZ64" s="15"/>
      <c r="LCA64" s="15"/>
      <c r="LCB64" s="15"/>
      <c r="LCC64" s="15"/>
      <c r="LCD64" s="15"/>
      <c r="LCE64" s="15"/>
      <c r="LCF64" s="15"/>
      <c r="LCG64" s="15"/>
      <c r="LCH64" s="15"/>
      <c r="LCI64" s="15"/>
      <c r="LCJ64" s="15"/>
      <c r="LCK64" s="15"/>
      <c r="LCL64" s="15"/>
      <c r="LCM64" s="15"/>
      <c r="LCN64" s="15"/>
      <c r="LCO64" s="15"/>
      <c r="LCP64" s="15"/>
      <c r="LCQ64" s="15"/>
      <c r="LCR64" s="15"/>
      <c r="LCS64" s="15"/>
      <c r="LCT64" s="15"/>
      <c r="LCU64" s="15"/>
      <c r="LCV64" s="15"/>
      <c r="LCW64" s="15"/>
      <c r="LCX64" s="15"/>
      <c r="LCY64" s="15"/>
      <c r="LCZ64" s="15"/>
      <c r="LDA64" s="15"/>
      <c r="LDB64" s="15"/>
      <c r="LDC64" s="15"/>
      <c r="LDD64" s="15"/>
      <c r="LDE64" s="15"/>
      <c r="LDF64" s="15"/>
      <c r="LDG64" s="15"/>
      <c r="LDH64" s="15"/>
      <c r="LDI64" s="15"/>
      <c r="LDJ64" s="15"/>
      <c r="LDK64" s="15"/>
      <c r="LDL64" s="15"/>
      <c r="LDM64" s="15"/>
      <c r="LDN64" s="15"/>
      <c r="LDO64" s="15"/>
      <c r="LDP64" s="15"/>
      <c r="LDQ64" s="15"/>
      <c r="LDR64" s="15"/>
      <c r="LDS64" s="15"/>
      <c r="LDT64" s="15"/>
      <c r="LDU64" s="15"/>
      <c r="LDV64" s="15"/>
      <c r="LDW64" s="15"/>
      <c r="LDX64" s="15"/>
      <c r="LDY64" s="15"/>
      <c r="LDZ64" s="15"/>
      <c r="LEA64" s="15"/>
      <c r="LEB64" s="15"/>
      <c r="LEC64" s="15"/>
      <c r="LED64" s="15"/>
      <c r="LEE64" s="15"/>
      <c r="LEF64" s="15"/>
      <c r="LEG64" s="15"/>
      <c r="LEH64" s="15"/>
      <c r="LEI64" s="15"/>
      <c r="LEJ64" s="15"/>
      <c r="LEK64" s="15"/>
      <c r="LEL64" s="15"/>
      <c r="LEM64" s="15"/>
      <c r="LEN64" s="15"/>
      <c r="LEO64" s="15"/>
      <c r="LEP64" s="15"/>
      <c r="LEQ64" s="15"/>
      <c r="LER64" s="15"/>
      <c r="LES64" s="15"/>
      <c r="LET64" s="15"/>
      <c r="LEU64" s="15"/>
      <c r="LEV64" s="15"/>
      <c r="LEW64" s="15"/>
      <c r="LEX64" s="15"/>
      <c r="LEY64" s="15"/>
      <c r="LEZ64" s="15"/>
      <c r="LFA64" s="15"/>
      <c r="LFB64" s="15"/>
      <c r="LFC64" s="15"/>
      <c r="LFD64" s="15"/>
      <c r="LFE64" s="15"/>
      <c r="LFF64" s="15"/>
      <c r="LFG64" s="15"/>
      <c r="LFH64" s="15"/>
      <c r="LFI64" s="15"/>
      <c r="LFJ64" s="15"/>
      <c r="LFK64" s="15"/>
      <c r="LFL64" s="15"/>
      <c r="LFM64" s="15"/>
      <c r="LFN64" s="15"/>
      <c r="LFO64" s="15"/>
      <c r="LFP64" s="15"/>
      <c r="LFQ64" s="15"/>
      <c r="LFR64" s="15"/>
      <c r="LFS64" s="15"/>
      <c r="LFT64" s="15"/>
      <c r="LFU64" s="15"/>
      <c r="LFV64" s="15"/>
      <c r="LFW64" s="15"/>
      <c r="LFX64" s="15"/>
      <c r="LFY64" s="15"/>
      <c r="LFZ64" s="15"/>
      <c r="LGA64" s="15"/>
      <c r="LGB64" s="15"/>
      <c r="LGC64" s="15"/>
      <c r="LGD64" s="15"/>
      <c r="LGE64" s="15"/>
      <c r="LGF64" s="15"/>
      <c r="LGG64" s="15"/>
      <c r="LGH64" s="15"/>
      <c r="LGI64" s="15"/>
      <c r="LGJ64" s="15"/>
      <c r="LGK64" s="15"/>
      <c r="LGL64" s="15"/>
      <c r="LGM64" s="15"/>
      <c r="LGN64" s="15"/>
      <c r="LGO64" s="15"/>
      <c r="LGP64" s="15"/>
      <c r="LGQ64" s="15"/>
      <c r="LGR64" s="15"/>
      <c r="LGS64" s="15"/>
      <c r="LGT64" s="15"/>
      <c r="LGU64" s="15"/>
      <c r="LGV64" s="15"/>
      <c r="LGW64" s="15"/>
      <c r="LGX64" s="15"/>
      <c r="LGY64" s="15"/>
      <c r="LGZ64" s="15"/>
      <c r="LHA64" s="15"/>
      <c r="LHB64" s="15"/>
      <c r="LHC64" s="15"/>
      <c r="LHD64" s="15"/>
      <c r="LHE64" s="15"/>
      <c r="LHF64" s="15"/>
      <c r="LHG64" s="15"/>
      <c r="LHH64" s="15"/>
      <c r="LHI64" s="15"/>
      <c r="LHJ64" s="15"/>
      <c r="LHK64" s="15"/>
      <c r="LHL64" s="15"/>
      <c r="LHM64" s="15"/>
      <c r="LHN64" s="15"/>
      <c r="LHO64" s="15"/>
      <c r="LHP64" s="15"/>
      <c r="LHQ64" s="15"/>
      <c r="LHR64" s="15"/>
      <c r="LHS64" s="15"/>
      <c r="LHT64" s="15"/>
      <c r="LHU64" s="15"/>
      <c r="LHV64" s="15"/>
      <c r="LHW64" s="15"/>
      <c r="LHX64" s="15"/>
      <c r="LHY64" s="15"/>
      <c r="LHZ64" s="15"/>
      <c r="LIA64" s="15"/>
      <c r="LIB64" s="15"/>
      <c r="LIC64" s="15"/>
      <c r="LID64" s="15"/>
      <c r="LIE64" s="15"/>
      <c r="LIF64" s="15"/>
      <c r="LIG64" s="15"/>
      <c r="LIH64" s="15"/>
      <c r="LII64" s="15"/>
      <c r="LIJ64" s="15"/>
      <c r="LIK64" s="15"/>
      <c r="LIL64" s="15"/>
      <c r="LIM64" s="15"/>
      <c r="LIN64" s="15"/>
      <c r="LIO64" s="15"/>
      <c r="LIP64" s="15"/>
      <c r="LIQ64" s="15"/>
      <c r="LIR64" s="15"/>
      <c r="LIS64" s="15"/>
      <c r="LIT64" s="15"/>
      <c r="LIU64" s="15"/>
      <c r="LIV64" s="15"/>
      <c r="LIW64" s="15"/>
      <c r="LIX64" s="15"/>
      <c r="LIY64" s="15"/>
      <c r="LIZ64" s="15"/>
      <c r="LJA64" s="15"/>
      <c r="LJB64" s="15"/>
      <c r="LJC64" s="15"/>
      <c r="LJD64" s="15"/>
      <c r="LJE64" s="15"/>
      <c r="LJF64" s="15"/>
      <c r="LJG64" s="15"/>
      <c r="LJH64" s="15"/>
      <c r="LJI64" s="15"/>
      <c r="LJJ64" s="15"/>
      <c r="LJK64" s="15"/>
      <c r="LJL64" s="15"/>
      <c r="LJM64" s="15"/>
      <c r="LJN64" s="15"/>
      <c r="LJO64" s="15"/>
      <c r="LJP64" s="15"/>
      <c r="LJQ64" s="15"/>
      <c r="LJR64" s="15"/>
      <c r="LJS64" s="15"/>
      <c r="LJT64" s="15"/>
      <c r="LJU64" s="15"/>
      <c r="LJV64" s="15"/>
      <c r="LJW64" s="15"/>
      <c r="LJX64" s="15"/>
      <c r="LJY64" s="15"/>
      <c r="LJZ64" s="15"/>
      <c r="LKA64" s="15"/>
      <c r="LKB64" s="15"/>
      <c r="LKC64" s="15"/>
      <c r="LKD64" s="15"/>
      <c r="LKE64" s="15"/>
      <c r="LKF64" s="15"/>
      <c r="LKG64" s="15"/>
      <c r="LKH64" s="15"/>
      <c r="LKI64" s="15"/>
      <c r="LKJ64" s="15"/>
      <c r="LKK64" s="15"/>
      <c r="LKL64" s="15"/>
      <c r="LKM64" s="15"/>
      <c r="LKN64" s="15"/>
      <c r="LKO64" s="15"/>
      <c r="LKP64" s="15"/>
      <c r="LKQ64" s="15"/>
      <c r="LKR64" s="15"/>
      <c r="LKS64" s="15"/>
      <c r="LKT64" s="15"/>
      <c r="LKU64" s="15"/>
      <c r="LKV64" s="15"/>
      <c r="LKW64" s="15"/>
      <c r="LKX64" s="15"/>
      <c r="LKY64" s="15"/>
      <c r="LKZ64" s="15"/>
      <c r="LLA64" s="15"/>
      <c r="LLB64" s="15"/>
      <c r="LLC64" s="15"/>
      <c r="LLD64" s="15"/>
      <c r="LLE64" s="15"/>
      <c r="LLF64" s="15"/>
      <c r="LLG64" s="15"/>
      <c r="LLH64" s="15"/>
      <c r="LLI64" s="15"/>
      <c r="LLJ64" s="15"/>
      <c r="LLK64" s="15"/>
      <c r="LLL64" s="15"/>
      <c r="LLM64" s="15"/>
      <c r="LLN64" s="15"/>
      <c r="LLO64" s="15"/>
      <c r="LLP64" s="15"/>
      <c r="LLQ64" s="15"/>
      <c r="LLR64" s="15"/>
      <c r="LLS64" s="15"/>
      <c r="LLT64" s="15"/>
      <c r="LLU64" s="15"/>
      <c r="LLV64" s="15"/>
      <c r="LLW64" s="15"/>
      <c r="LLX64" s="15"/>
      <c r="LLY64" s="15"/>
      <c r="LLZ64" s="15"/>
      <c r="LMA64" s="15"/>
      <c r="LMB64" s="15"/>
      <c r="LMC64" s="15"/>
      <c r="LMD64" s="15"/>
      <c r="LME64" s="15"/>
      <c r="LMF64" s="15"/>
      <c r="LMG64" s="15"/>
      <c r="LMH64" s="15"/>
      <c r="LMI64" s="15"/>
      <c r="LMJ64" s="15"/>
      <c r="LMK64" s="15"/>
      <c r="LML64" s="15"/>
      <c r="LMM64" s="15"/>
      <c r="LMN64" s="15"/>
      <c r="LMO64" s="15"/>
      <c r="LMP64" s="15"/>
      <c r="LMQ64" s="15"/>
      <c r="LMR64" s="15"/>
      <c r="LMS64" s="15"/>
      <c r="LMT64" s="15"/>
      <c r="LMU64" s="15"/>
      <c r="LMV64" s="15"/>
      <c r="LMW64" s="15"/>
      <c r="LMX64" s="15"/>
      <c r="LMY64" s="15"/>
      <c r="LMZ64" s="15"/>
      <c r="LNA64" s="15"/>
      <c r="LNB64" s="15"/>
      <c r="LNC64" s="15"/>
      <c r="LND64" s="15"/>
      <c r="LNE64" s="15"/>
      <c r="LNF64" s="15"/>
      <c r="LNG64" s="15"/>
      <c r="LNH64" s="15"/>
      <c r="LNI64" s="15"/>
      <c r="LNJ64" s="15"/>
      <c r="LNK64" s="15"/>
      <c r="LNL64" s="15"/>
      <c r="LNM64" s="15"/>
      <c r="LNN64" s="15"/>
      <c r="LNO64" s="15"/>
      <c r="LNP64" s="15"/>
      <c r="LNQ64" s="15"/>
      <c r="LNR64" s="15"/>
      <c r="LNS64" s="15"/>
      <c r="LNT64" s="15"/>
      <c r="LNU64" s="15"/>
      <c r="LNV64" s="15"/>
      <c r="LNW64" s="15"/>
      <c r="LNX64" s="15"/>
      <c r="LNY64" s="15"/>
      <c r="LNZ64" s="15"/>
      <c r="LOA64" s="15"/>
      <c r="LOB64" s="15"/>
      <c r="LOC64" s="15"/>
      <c r="LOD64" s="15"/>
      <c r="LOE64" s="15"/>
      <c r="LOF64" s="15"/>
      <c r="LOG64" s="15"/>
      <c r="LOH64" s="15"/>
      <c r="LOI64" s="15"/>
      <c r="LOJ64" s="15"/>
      <c r="LOK64" s="15"/>
      <c r="LOL64" s="15"/>
      <c r="LOM64" s="15"/>
      <c r="LON64" s="15"/>
      <c r="LOO64" s="15"/>
      <c r="LOP64" s="15"/>
      <c r="LOQ64" s="15"/>
      <c r="LOR64" s="15"/>
      <c r="LOS64" s="15"/>
      <c r="LOT64" s="15"/>
      <c r="LOU64" s="15"/>
      <c r="LOV64" s="15"/>
      <c r="LOW64" s="15"/>
      <c r="LOX64" s="15"/>
      <c r="LOY64" s="15"/>
      <c r="LOZ64" s="15"/>
      <c r="LPA64" s="15"/>
      <c r="LPB64" s="15"/>
      <c r="LPC64" s="15"/>
      <c r="LPD64" s="15"/>
      <c r="LPE64" s="15"/>
      <c r="LPF64" s="15"/>
      <c r="LPG64" s="15"/>
      <c r="LPH64" s="15"/>
      <c r="LPI64" s="15"/>
      <c r="LPJ64" s="15"/>
      <c r="LPK64" s="15"/>
      <c r="LPL64" s="15"/>
      <c r="LPM64" s="15"/>
      <c r="LPN64" s="15"/>
      <c r="LPO64" s="15"/>
      <c r="LPP64" s="15"/>
      <c r="LPQ64" s="15"/>
      <c r="LPR64" s="15"/>
      <c r="LPS64" s="15"/>
      <c r="LPT64" s="15"/>
      <c r="LPU64" s="15"/>
      <c r="LPV64" s="15"/>
      <c r="LPW64" s="15"/>
      <c r="LPX64" s="15"/>
      <c r="LPY64" s="15"/>
      <c r="LPZ64" s="15"/>
      <c r="LQA64" s="15"/>
      <c r="LQB64" s="15"/>
      <c r="LQC64" s="15"/>
      <c r="LQD64" s="15"/>
      <c r="LQE64" s="15"/>
      <c r="LQF64" s="15"/>
      <c r="LQG64" s="15"/>
      <c r="LQH64" s="15"/>
      <c r="LQI64" s="15"/>
      <c r="LQJ64" s="15"/>
      <c r="LQK64" s="15"/>
      <c r="LQL64" s="15"/>
      <c r="LQM64" s="15"/>
      <c r="LQN64" s="15"/>
      <c r="LQO64" s="15"/>
      <c r="LQP64" s="15"/>
      <c r="LQQ64" s="15"/>
      <c r="LQR64" s="15"/>
      <c r="LQS64" s="15"/>
      <c r="LQT64" s="15"/>
      <c r="LQU64" s="15"/>
      <c r="LQV64" s="15"/>
      <c r="LQW64" s="15"/>
      <c r="LQX64" s="15"/>
      <c r="LQY64" s="15"/>
      <c r="LQZ64" s="15"/>
      <c r="LRA64" s="15"/>
      <c r="LRB64" s="15"/>
      <c r="LRC64" s="15"/>
      <c r="LRD64" s="15"/>
      <c r="LRE64" s="15"/>
      <c r="LRF64" s="15"/>
      <c r="LRG64" s="15"/>
      <c r="LRH64" s="15"/>
      <c r="LRI64" s="15"/>
      <c r="LRJ64" s="15"/>
      <c r="LRK64" s="15"/>
      <c r="LRL64" s="15"/>
      <c r="LRM64" s="15"/>
      <c r="LRN64" s="15"/>
      <c r="LRO64" s="15"/>
      <c r="LRP64" s="15"/>
      <c r="LRQ64" s="15"/>
      <c r="LRR64" s="15"/>
      <c r="LRS64" s="15"/>
      <c r="LRT64" s="15"/>
      <c r="LRU64" s="15"/>
      <c r="LRV64" s="15"/>
      <c r="LRW64" s="15"/>
      <c r="LRX64" s="15"/>
      <c r="LRY64" s="15"/>
      <c r="LRZ64" s="15"/>
      <c r="LSA64" s="15"/>
      <c r="LSB64" s="15"/>
      <c r="LSC64" s="15"/>
      <c r="LSD64" s="15"/>
      <c r="LSE64" s="15"/>
      <c r="LSF64" s="15"/>
      <c r="LSG64" s="15"/>
      <c r="LSH64" s="15"/>
      <c r="LSI64" s="15"/>
      <c r="LSJ64" s="15"/>
      <c r="LSK64" s="15"/>
      <c r="LSL64" s="15"/>
      <c r="LSM64" s="15"/>
      <c r="LSN64" s="15"/>
      <c r="LSO64" s="15"/>
      <c r="LSP64" s="15"/>
      <c r="LSQ64" s="15"/>
      <c r="LSR64" s="15"/>
      <c r="LSS64" s="15"/>
      <c r="LST64" s="15"/>
      <c r="LSU64" s="15"/>
      <c r="LSV64" s="15"/>
      <c r="LSW64" s="15"/>
      <c r="LSX64" s="15"/>
      <c r="LSY64" s="15"/>
      <c r="LSZ64" s="15"/>
      <c r="LTA64" s="15"/>
      <c r="LTB64" s="15"/>
      <c r="LTC64" s="15"/>
      <c r="LTD64" s="15"/>
      <c r="LTE64" s="15"/>
      <c r="LTF64" s="15"/>
      <c r="LTG64" s="15"/>
      <c r="LTH64" s="15"/>
      <c r="LTI64" s="15"/>
      <c r="LTJ64" s="15"/>
      <c r="LTK64" s="15"/>
      <c r="LTL64" s="15"/>
      <c r="LTM64" s="15"/>
      <c r="LTN64" s="15"/>
      <c r="LTO64" s="15"/>
      <c r="LTP64" s="15"/>
      <c r="LTQ64" s="15"/>
      <c r="LTR64" s="15"/>
      <c r="LTS64" s="15"/>
      <c r="LTT64" s="15"/>
      <c r="LTU64" s="15"/>
      <c r="LTV64" s="15"/>
      <c r="LTW64" s="15"/>
      <c r="LTX64" s="15"/>
      <c r="LTY64" s="15"/>
      <c r="LTZ64" s="15"/>
      <c r="LUA64" s="15"/>
      <c r="LUB64" s="15"/>
      <c r="LUC64" s="15"/>
      <c r="LUD64" s="15"/>
      <c r="LUE64" s="15"/>
      <c r="LUF64" s="15"/>
      <c r="LUG64" s="15"/>
      <c r="LUH64" s="15"/>
      <c r="LUI64" s="15"/>
      <c r="LUJ64" s="15"/>
      <c r="LUK64" s="15"/>
      <c r="LUL64" s="15"/>
      <c r="LUM64" s="15"/>
      <c r="LUN64" s="15"/>
      <c r="LUO64" s="15"/>
      <c r="LUP64" s="15"/>
      <c r="LUQ64" s="15"/>
      <c r="LUR64" s="15"/>
      <c r="LUS64" s="15"/>
      <c r="LUT64" s="15"/>
      <c r="LUU64" s="15"/>
      <c r="LUV64" s="15"/>
      <c r="LUW64" s="15"/>
      <c r="LUX64" s="15"/>
      <c r="LUY64" s="15"/>
      <c r="LUZ64" s="15"/>
      <c r="LVA64" s="15"/>
      <c r="LVB64" s="15"/>
      <c r="LVC64" s="15"/>
      <c r="LVD64" s="15"/>
      <c r="LVE64" s="15"/>
      <c r="LVF64" s="15"/>
      <c r="LVG64" s="15"/>
      <c r="LVH64" s="15"/>
      <c r="LVI64" s="15"/>
      <c r="LVJ64" s="15"/>
      <c r="LVK64" s="15"/>
      <c r="LVL64" s="15"/>
      <c r="LVM64" s="15"/>
      <c r="LVN64" s="15"/>
      <c r="LVO64" s="15"/>
      <c r="LVP64" s="15"/>
      <c r="LVQ64" s="15"/>
      <c r="LVR64" s="15"/>
      <c r="LVS64" s="15"/>
      <c r="LVT64" s="15"/>
      <c r="LVU64" s="15"/>
      <c r="LVV64" s="15"/>
      <c r="LVW64" s="15"/>
      <c r="LVX64" s="15"/>
      <c r="LVY64" s="15"/>
      <c r="LVZ64" s="15"/>
      <c r="LWA64" s="15"/>
      <c r="LWB64" s="15"/>
      <c r="LWC64" s="15"/>
      <c r="LWD64" s="15"/>
      <c r="LWE64" s="15"/>
      <c r="LWF64" s="15"/>
      <c r="LWG64" s="15"/>
      <c r="LWH64" s="15"/>
      <c r="LWI64" s="15"/>
      <c r="LWJ64" s="15"/>
      <c r="LWK64" s="15"/>
      <c r="LWL64" s="15"/>
      <c r="LWM64" s="15"/>
      <c r="LWN64" s="15"/>
      <c r="LWO64" s="15"/>
      <c r="LWP64" s="15"/>
      <c r="LWQ64" s="15"/>
      <c r="LWR64" s="15"/>
      <c r="LWS64" s="15"/>
      <c r="LWT64" s="15"/>
      <c r="LWU64" s="15"/>
      <c r="LWV64" s="15"/>
      <c r="LWW64" s="15"/>
      <c r="LWX64" s="15"/>
      <c r="LWY64" s="15"/>
      <c r="LWZ64" s="15"/>
      <c r="LXA64" s="15"/>
      <c r="LXB64" s="15"/>
      <c r="LXC64" s="15"/>
      <c r="LXD64" s="15"/>
      <c r="LXE64" s="15"/>
      <c r="LXF64" s="15"/>
      <c r="LXG64" s="15"/>
      <c r="LXH64" s="15"/>
      <c r="LXI64" s="15"/>
      <c r="LXJ64" s="15"/>
      <c r="LXK64" s="15"/>
      <c r="LXL64" s="15"/>
      <c r="LXM64" s="15"/>
      <c r="LXN64" s="15"/>
      <c r="LXO64" s="15"/>
      <c r="LXP64" s="15"/>
      <c r="LXQ64" s="15"/>
      <c r="LXR64" s="15"/>
      <c r="LXS64" s="15"/>
      <c r="LXT64" s="15"/>
      <c r="LXU64" s="15"/>
      <c r="LXV64" s="15"/>
      <c r="LXW64" s="15"/>
      <c r="LXX64" s="15"/>
      <c r="LXY64" s="15"/>
      <c r="LXZ64" s="15"/>
      <c r="LYA64" s="15"/>
      <c r="LYB64" s="15"/>
      <c r="LYC64" s="15"/>
      <c r="LYD64" s="15"/>
      <c r="LYE64" s="15"/>
      <c r="LYF64" s="15"/>
      <c r="LYG64" s="15"/>
      <c r="LYH64" s="15"/>
      <c r="LYI64" s="15"/>
      <c r="LYJ64" s="15"/>
      <c r="LYK64" s="15"/>
      <c r="LYL64" s="15"/>
      <c r="LYM64" s="15"/>
      <c r="LYN64" s="15"/>
      <c r="LYO64" s="15"/>
      <c r="LYP64" s="15"/>
      <c r="LYQ64" s="15"/>
      <c r="LYR64" s="15"/>
      <c r="LYS64" s="15"/>
      <c r="LYT64" s="15"/>
      <c r="LYU64" s="15"/>
      <c r="LYV64" s="15"/>
      <c r="LYW64" s="15"/>
      <c r="LYX64" s="15"/>
      <c r="LYY64" s="15"/>
      <c r="LYZ64" s="15"/>
      <c r="LZA64" s="15"/>
      <c r="LZB64" s="15"/>
      <c r="LZC64" s="15"/>
      <c r="LZD64" s="15"/>
      <c r="LZE64" s="15"/>
      <c r="LZF64" s="15"/>
      <c r="LZG64" s="15"/>
      <c r="LZH64" s="15"/>
      <c r="LZI64" s="15"/>
      <c r="LZJ64" s="15"/>
      <c r="LZK64" s="15"/>
      <c r="LZL64" s="15"/>
      <c r="LZM64" s="15"/>
      <c r="LZN64" s="15"/>
      <c r="LZO64" s="15"/>
      <c r="LZP64" s="15"/>
      <c r="LZQ64" s="15"/>
      <c r="LZR64" s="15"/>
      <c r="LZS64" s="15"/>
      <c r="LZT64" s="15"/>
      <c r="LZU64" s="15"/>
      <c r="LZV64" s="15"/>
      <c r="LZW64" s="15"/>
      <c r="LZX64" s="15"/>
      <c r="LZY64" s="15"/>
      <c r="LZZ64" s="15"/>
      <c r="MAA64" s="15"/>
      <c r="MAB64" s="15"/>
      <c r="MAC64" s="15"/>
      <c r="MAD64" s="15"/>
      <c r="MAE64" s="15"/>
      <c r="MAF64" s="15"/>
      <c r="MAG64" s="15"/>
      <c r="MAH64" s="15"/>
      <c r="MAI64" s="15"/>
      <c r="MAJ64" s="15"/>
      <c r="MAK64" s="15"/>
      <c r="MAL64" s="15"/>
      <c r="MAM64" s="15"/>
      <c r="MAN64" s="15"/>
      <c r="MAO64" s="15"/>
      <c r="MAP64" s="15"/>
      <c r="MAQ64" s="15"/>
      <c r="MAR64" s="15"/>
      <c r="MAS64" s="15"/>
      <c r="MAT64" s="15"/>
      <c r="MAU64" s="15"/>
      <c r="MAV64" s="15"/>
      <c r="MAW64" s="15"/>
      <c r="MAX64" s="15"/>
      <c r="MAY64" s="15"/>
      <c r="MAZ64" s="15"/>
      <c r="MBA64" s="15"/>
      <c r="MBB64" s="15"/>
      <c r="MBC64" s="15"/>
      <c r="MBD64" s="15"/>
      <c r="MBE64" s="15"/>
      <c r="MBF64" s="15"/>
      <c r="MBG64" s="15"/>
      <c r="MBH64" s="15"/>
      <c r="MBI64" s="15"/>
      <c r="MBJ64" s="15"/>
      <c r="MBK64" s="15"/>
      <c r="MBL64" s="15"/>
      <c r="MBM64" s="15"/>
      <c r="MBN64" s="15"/>
      <c r="MBO64" s="15"/>
      <c r="MBP64" s="15"/>
      <c r="MBQ64" s="15"/>
      <c r="MBR64" s="15"/>
      <c r="MBS64" s="15"/>
      <c r="MBT64" s="15"/>
      <c r="MBU64" s="15"/>
      <c r="MBV64" s="15"/>
      <c r="MBW64" s="15"/>
      <c r="MBX64" s="15"/>
      <c r="MBY64" s="15"/>
      <c r="MBZ64" s="15"/>
      <c r="MCA64" s="15"/>
      <c r="MCB64" s="15"/>
      <c r="MCC64" s="15"/>
      <c r="MCD64" s="15"/>
      <c r="MCE64" s="15"/>
      <c r="MCF64" s="15"/>
      <c r="MCG64" s="15"/>
      <c r="MCH64" s="15"/>
      <c r="MCI64" s="15"/>
      <c r="MCJ64" s="15"/>
      <c r="MCK64" s="15"/>
      <c r="MCL64" s="15"/>
      <c r="MCM64" s="15"/>
      <c r="MCN64" s="15"/>
      <c r="MCO64" s="15"/>
      <c r="MCP64" s="15"/>
      <c r="MCQ64" s="15"/>
      <c r="MCR64" s="15"/>
      <c r="MCS64" s="15"/>
      <c r="MCT64" s="15"/>
      <c r="MCU64" s="15"/>
      <c r="MCV64" s="15"/>
      <c r="MCW64" s="15"/>
      <c r="MCX64" s="15"/>
      <c r="MCY64" s="15"/>
      <c r="MCZ64" s="15"/>
      <c r="MDA64" s="15"/>
      <c r="MDB64" s="15"/>
      <c r="MDC64" s="15"/>
      <c r="MDD64" s="15"/>
      <c r="MDE64" s="15"/>
      <c r="MDF64" s="15"/>
      <c r="MDG64" s="15"/>
      <c r="MDH64" s="15"/>
      <c r="MDI64" s="15"/>
      <c r="MDJ64" s="15"/>
      <c r="MDK64" s="15"/>
      <c r="MDL64" s="15"/>
      <c r="MDM64" s="15"/>
      <c r="MDN64" s="15"/>
      <c r="MDO64" s="15"/>
      <c r="MDP64" s="15"/>
      <c r="MDQ64" s="15"/>
      <c r="MDR64" s="15"/>
      <c r="MDS64" s="15"/>
      <c r="MDT64" s="15"/>
      <c r="MDU64" s="15"/>
      <c r="MDV64" s="15"/>
      <c r="MDW64" s="15"/>
      <c r="MDX64" s="15"/>
      <c r="MDY64" s="15"/>
      <c r="MDZ64" s="15"/>
      <c r="MEA64" s="15"/>
      <c r="MEB64" s="15"/>
      <c r="MEC64" s="15"/>
      <c r="MED64" s="15"/>
      <c r="MEE64" s="15"/>
      <c r="MEF64" s="15"/>
      <c r="MEG64" s="15"/>
      <c r="MEH64" s="15"/>
      <c r="MEI64" s="15"/>
      <c r="MEJ64" s="15"/>
      <c r="MEK64" s="15"/>
      <c r="MEL64" s="15"/>
      <c r="MEM64" s="15"/>
      <c r="MEN64" s="15"/>
      <c r="MEO64" s="15"/>
      <c r="MEP64" s="15"/>
      <c r="MEQ64" s="15"/>
      <c r="MER64" s="15"/>
      <c r="MES64" s="15"/>
      <c r="MET64" s="15"/>
      <c r="MEU64" s="15"/>
      <c r="MEV64" s="15"/>
      <c r="MEW64" s="15"/>
      <c r="MEX64" s="15"/>
      <c r="MEY64" s="15"/>
      <c r="MEZ64" s="15"/>
      <c r="MFA64" s="15"/>
      <c r="MFB64" s="15"/>
      <c r="MFC64" s="15"/>
      <c r="MFD64" s="15"/>
      <c r="MFE64" s="15"/>
      <c r="MFF64" s="15"/>
      <c r="MFG64" s="15"/>
      <c r="MFH64" s="15"/>
      <c r="MFI64" s="15"/>
      <c r="MFJ64" s="15"/>
      <c r="MFK64" s="15"/>
      <c r="MFL64" s="15"/>
      <c r="MFM64" s="15"/>
      <c r="MFN64" s="15"/>
      <c r="MFO64" s="15"/>
      <c r="MFP64" s="15"/>
      <c r="MFQ64" s="15"/>
      <c r="MFR64" s="15"/>
      <c r="MFS64" s="15"/>
      <c r="MFT64" s="15"/>
      <c r="MFU64" s="15"/>
      <c r="MFV64" s="15"/>
      <c r="MFW64" s="15"/>
      <c r="MFX64" s="15"/>
      <c r="MFY64" s="15"/>
      <c r="MFZ64" s="15"/>
      <c r="MGA64" s="15"/>
      <c r="MGB64" s="15"/>
      <c r="MGC64" s="15"/>
      <c r="MGD64" s="15"/>
      <c r="MGE64" s="15"/>
      <c r="MGF64" s="15"/>
      <c r="MGG64" s="15"/>
      <c r="MGH64" s="15"/>
      <c r="MGI64" s="15"/>
      <c r="MGJ64" s="15"/>
      <c r="MGK64" s="15"/>
      <c r="MGL64" s="15"/>
      <c r="MGM64" s="15"/>
      <c r="MGN64" s="15"/>
      <c r="MGO64" s="15"/>
      <c r="MGP64" s="15"/>
      <c r="MGQ64" s="15"/>
      <c r="MGR64" s="15"/>
      <c r="MGS64" s="15"/>
      <c r="MGT64" s="15"/>
      <c r="MGU64" s="15"/>
      <c r="MGV64" s="15"/>
      <c r="MGW64" s="15"/>
      <c r="MGX64" s="15"/>
      <c r="MGY64" s="15"/>
      <c r="MGZ64" s="15"/>
      <c r="MHA64" s="15"/>
      <c r="MHB64" s="15"/>
      <c r="MHC64" s="15"/>
      <c r="MHD64" s="15"/>
      <c r="MHE64" s="15"/>
      <c r="MHF64" s="15"/>
      <c r="MHG64" s="15"/>
      <c r="MHH64" s="15"/>
      <c r="MHI64" s="15"/>
      <c r="MHJ64" s="15"/>
      <c r="MHK64" s="15"/>
      <c r="MHL64" s="15"/>
      <c r="MHM64" s="15"/>
      <c r="MHN64" s="15"/>
      <c r="MHO64" s="15"/>
      <c r="MHP64" s="15"/>
      <c r="MHQ64" s="15"/>
      <c r="MHR64" s="15"/>
      <c r="MHS64" s="15"/>
      <c r="MHT64" s="15"/>
      <c r="MHU64" s="15"/>
      <c r="MHV64" s="15"/>
      <c r="MHW64" s="15"/>
      <c r="MHX64" s="15"/>
      <c r="MHY64" s="15"/>
      <c r="MHZ64" s="15"/>
      <c r="MIA64" s="15"/>
      <c r="MIB64" s="15"/>
      <c r="MIC64" s="15"/>
      <c r="MID64" s="15"/>
      <c r="MIE64" s="15"/>
      <c r="MIF64" s="15"/>
      <c r="MIG64" s="15"/>
      <c r="MIH64" s="15"/>
      <c r="MII64" s="15"/>
      <c r="MIJ64" s="15"/>
      <c r="MIK64" s="15"/>
      <c r="MIL64" s="15"/>
      <c r="MIM64" s="15"/>
      <c r="MIN64" s="15"/>
      <c r="MIO64" s="15"/>
      <c r="MIP64" s="15"/>
      <c r="MIQ64" s="15"/>
      <c r="MIR64" s="15"/>
      <c r="MIS64" s="15"/>
      <c r="MIT64" s="15"/>
      <c r="MIU64" s="15"/>
      <c r="MIV64" s="15"/>
      <c r="MIW64" s="15"/>
      <c r="MIX64" s="15"/>
      <c r="MIY64" s="15"/>
      <c r="MIZ64" s="15"/>
      <c r="MJA64" s="15"/>
      <c r="MJB64" s="15"/>
      <c r="MJC64" s="15"/>
      <c r="MJD64" s="15"/>
      <c r="MJE64" s="15"/>
      <c r="MJF64" s="15"/>
      <c r="MJG64" s="15"/>
      <c r="MJH64" s="15"/>
      <c r="MJI64" s="15"/>
      <c r="MJJ64" s="15"/>
      <c r="MJK64" s="15"/>
      <c r="MJL64" s="15"/>
      <c r="MJM64" s="15"/>
      <c r="MJN64" s="15"/>
      <c r="MJO64" s="15"/>
      <c r="MJP64" s="15"/>
      <c r="MJQ64" s="15"/>
      <c r="MJR64" s="15"/>
      <c r="MJS64" s="15"/>
      <c r="MJT64" s="15"/>
      <c r="MJU64" s="15"/>
      <c r="MJV64" s="15"/>
      <c r="MJW64" s="15"/>
      <c r="MJX64" s="15"/>
      <c r="MJY64" s="15"/>
      <c r="MJZ64" s="15"/>
      <c r="MKA64" s="15"/>
      <c r="MKB64" s="15"/>
      <c r="MKC64" s="15"/>
      <c r="MKD64" s="15"/>
      <c r="MKE64" s="15"/>
      <c r="MKF64" s="15"/>
      <c r="MKG64" s="15"/>
      <c r="MKH64" s="15"/>
      <c r="MKI64" s="15"/>
      <c r="MKJ64" s="15"/>
      <c r="MKK64" s="15"/>
      <c r="MKL64" s="15"/>
      <c r="MKM64" s="15"/>
      <c r="MKN64" s="15"/>
      <c r="MKO64" s="15"/>
      <c r="MKP64" s="15"/>
      <c r="MKQ64" s="15"/>
      <c r="MKR64" s="15"/>
      <c r="MKS64" s="15"/>
      <c r="MKT64" s="15"/>
      <c r="MKU64" s="15"/>
      <c r="MKV64" s="15"/>
      <c r="MKW64" s="15"/>
      <c r="MKX64" s="15"/>
      <c r="MKY64" s="15"/>
      <c r="MKZ64" s="15"/>
      <c r="MLA64" s="15"/>
      <c r="MLB64" s="15"/>
      <c r="MLC64" s="15"/>
      <c r="MLD64" s="15"/>
      <c r="MLE64" s="15"/>
      <c r="MLF64" s="15"/>
      <c r="MLG64" s="15"/>
      <c r="MLH64" s="15"/>
      <c r="MLI64" s="15"/>
      <c r="MLJ64" s="15"/>
      <c r="MLK64" s="15"/>
      <c r="MLL64" s="15"/>
      <c r="MLM64" s="15"/>
      <c r="MLN64" s="15"/>
      <c r="MLO64" s="15"/>
      <c r="MLP64" s="15"/>
      <c r="MLQ64" s="15"/>
      <c r="MLR64" s="15"/>
      <c r="MLS64" s="15"/>
      <c r="MLT64" s="15"/>
      <c r="MLU64" s="15"/>
      <c r="MLV64" s="15"/>
      <c r="MLW64" s="15"/>
      <c r="MLX64" s="15"/>
      <c r="MLY64" s="15"/>
      <c r="MLZ64" s="15"/>
      <c r="MMA64" s="15"/>
      <c r="MMB64" s="15"/>
      <c r="MMC64" s="15"/>
      <c r="MMD64" s="15"/>
      <c r="MME64" s="15"/>
      <c r="MMF64" s="15"/>
      <c r="MMG64" s="15"/>
      <c r="MMH64" s="15"/>
      <c r="MMI64" s="15"/>
      <c r="MMJ64" s="15"/>
      <c r="MMK64" s="15"/>
      <c r="MML64" s="15"/>
      <c r="MMM64" s="15"/>
      <c r="MMN64" s="15"/>
      <c r="MMO64" s="15"/>
      <c r="MMP64" s="15"/>
      <c r="MMQ64" s="15"/>
      <c r="MMR64" s="15"/>
      <c r="MMS64" s="15"/>
      <c r="MMT64" s="15"/>
      <c r="MMU64" s="15"/>
      <c r="MMV64" s="15"/>
      <c r="MMW64" s="15"/>
      <c r="MMX64" s="15"/>
      <c r="MMY64" s="15"/>
      <c r="MMZ64" s="15"/>
      <c r="MNA64" s="15"/>
      <c r="MNB64" s="15"/>
      <c r="MNC64" s="15"/>
      <c r="MND64" s="15"/>
      <c r="MNE64" s="15"/>
      <c r="MNF64" s="15"/>
      <c r="MNG64" s="15"/>
      <c r="MNH64" s="15"/>
      <c r="MNI64" s="15"/>
      <c r="MNJ64" s="15"/>
      <c r="MNK64" s="15"/>
      <c r="MNL64" s="15"/>
      <c r="MNM64" s="15"/>
      <c r="MNN64" s="15"/>
      <c r="MNO64" s="15"/>
      <c r="MNP64" s="15"/>
      <c r="MNQ64" s="15"/>
      <c r="MNR64" s="15"/>
      <c r="MNS64" s="15"/>
      <c r="MNT64" s="15"/>
      <c r="MNU64" s="15"/>
      <c r="MNV64" s="15"/>
      <c r="MNW64" s="15"/>
      <c r="MNX64" s="15"/>
      <c r="MNY64" s="15"/>
      <c r="MNZ64" s="15"/>
      <c r="MOA64" s="15"/>
      <c r="MOB64" s="15"/>
      <c r="MOC64" s="15"/>
      <c r="MOD64" s="15"/>
      <c r="MOE64" s="15"/>
      <c r="MOF64" s="15"/>
      <c r="MOG64" s="15"/>
      <c r="MOH64" s="15"/>
      <c r="MOI64" s="15"/>
      <c r="MOJ64" s="15"/>
      <c r="MOK64" s="15"/>
      <c r="MOL64" s="15"/>
      <c r="MOM64" s="15"/>
      <c r="MON64" s="15"/>
      <c r="MOO64" s="15"/>
      <c r="MOP64" s="15"/>
      <c r="MOQ64" s="15"/>
      <c r="MOR64" s="15"/>
      <c r="MOS64" s="15"/>
      <c r="MOT64" s="15"/>
      <c r="MOU64" s="15"/>
      <c r="MOV64" s="15"/>
      <c r="MOW64" s="15"/>
      <c r="MOX64" s="15"/>
      <c r="MOY64" s="15"/>
      <c r="MOZ64" s="15"/>
      <c r="MPA64" s="15"/>
      <c r="MPB64" s="15"/>
      <c r="MPC64" s="15"/>
      <c r="MPD64" s="15"/>
      <c r="MPE64" s="15"/>
      <c r="MPF64" s="15"/>
      <c r="MPG64" s="15"/>
      <c r="MPH64" s="15"/>
      <c r="MPI64" s="15"/>
      <c r="MPJ64" s="15"/>
      <c r="MPK64" s="15"/>
      <c r="MPL64" s="15"/>
      <c r="MPM64" s="15"/>
      <c r="MPN64" s="15"/>
      <c r="MPO64" s="15"/>
      <c r="MPP64" s="15"/>
      <c r="MPQ64" s="15"/>
      <c r="MPR64" s="15"/>
      <c r="MPS64" s="15"/>
      <c r="MPT64" s="15"/>
      <c r="MPU64" s="15"/>
      <c r="MPV64" s="15"/>
      <c r="MPW64" s="15"/>
      <c r="MPX64" s="15"/>
      <c r="MPY64" s="15"/>
      <c r="MPZ64" s="15"/>
      <c r="MQA64" s="15"/>
      <c r="MQB64" s="15"/>
      <c r="MQC64" s="15"/>
      <c r="MQD64" s="15"/>
      <c r="MQE64" s="15"/>
      <c r="MQF64" s="15"/>
      <c r="MQG64" s="15"/>
      <c r="MQH64" s="15"/>
      <c r="MQI64" s="15"/>
      <c r="MQJ64" s="15"/>
      <c r="MQK64" s="15"/>
      <c r="MQL64" s="15"/>
      <c r="MQM64" s="15"/>
      <c r="MQN64" s="15"/>
      <c r="MQO64" s="15"/>
      <c r="MQP64" s="15"/>
      <c r="MQQ64" s="15"/>
      <c r="MQR64" s="15"/>
      <c r="MQS64" s="15"/>
      <c r="MQT64" s="15"/>
      <c r="MQU64" s="15"/>
      <c r="MQV64" s="15"/>
      <c r="MQW64" s="15"/>
      <c r="MQX64" s="15"/>
      <c r="MQY64" s="15"/>
      <c r="MQZ64" s="15"/>
      <c r="MRA64" s="15"/>
      <c r="MRB64" s="15"/>
      <c r="MRC64" s="15"/>
      <c r="MRD64" s="15"/>
      <c r="MRE64" s="15"/>
      <c r="MRF64" s="15"/>
      <c r="MRG64" s="15"/>
      <c r="MRH64" s="15"/>
      <c r="MRI64" s="15"/>
      <c r="MRJ64" s="15"/>
      <c r="MRK64" s="15"/>
      <c r="MRL64" s="15"/>
      <c r="MRM64" s="15"/>
      <c r="MRN64" s="15"/>
      <c r="MRO64" s="15"/>
      <c r="MRP64" s="15"/>
      <c r="MRQ64" s="15"/>
      <c r="MRR64" s="15"/>
      <c r="MRS64" s="15"/>
      <c r="MRT64" s="15"/>
      <c r="MRU64" s="15"/>
      <c r="MRV64" s="15"/>
      <c r="MRW64" s="15"/>
      <c r="MRX64" s="15"/>
      <c r="MRY64" s="15"/>
      <c r="MRZ64" s="15"/>
      <c r="MSA64" s="15"/>
      <c r="MSB64" s="15"/>
      <c r="MSC64" s="15"/>
      <c r="MSD64" s="15"/>
      <c r="MSE64" s="15"/>
      <c r="MSF64" s="15"/>
      <c r="MSG64" s="15"/>
      <c r="MSH64" s="15"/>
      <c r="MSI64" s="15"/>
      <c r="MSJ64" s="15"/>
      <c r="MSK64" s="15"/>
      <c r="MSL64" s="15"/>
      <c r="MSM64" s="15"/>
      <c r="MSN64" s="15"/>
      <c r="MSO64" s="15"/>
      <c r="MSP64" s="15"/>
      <c r="MSQ64" s="15"/>
      <c r="MSR64" s="15"/>
      <c r="MSS64" s="15"/>
      <c r="MST64" s="15"/>
      <c r="MSU64" s="15"/>
      <c r="MSV64" s="15"/>
      <c r="MSW64" s="15"/>
      <c r="MSX64" s="15"/>
      <c r="MSY64" s="15"/>
      <c r="MSZ64" s="15"/>
      <c r="MTA64" s="15"/>
      <c r="MTB64" s="15"/>
      <c r="MTC64" s="15"/>
      <c r="MTD64" s="15"/>
      <c r="MTE64" s="15"/>
      <c r="MTF64" s="15"/>
      <c r="MTG64" s="15"/>
      <c r="MTH64" s="15"/>
      <c r="MTI64" s="15"/>
      <c r="MTJ64" s="15"/>
      <c r="MTK64" s="15"/>
      <c r="MTL64" s="15"/>
      <c r="MTM64" s="15"/>
      <c r="MTN64" s="15"/>
      <c r="MTO64" s="15"/>
      <c r="MTP64" s="15"/>
      <c r="MTQ64" s="15"/>
      <c r="MTR64" s="15"/>
      <c r="MTS64" s="15"/>
      <c r="MTT64" s="15"/>
      <c r="MTU64" s="15"/>
      <c r="MTV64" s="15"/>
      <c r="MTW64" s="15"/>
      <c r="MTX64" s="15"/>
      <c r="MTY64" s="15"/>
      <c r="MTZ64" s="15"/>
      <c r="MUA64" s="15"/>
      <c r="MUB64" s="15"/>
      <c r="MUC64" s="15"/>
      <c r="MUD64" s="15"/>
      <c r="MUE64" s="15"/>
      <c r="MUF64" s="15"/>
      <c r="MUG64" s="15"/>
      <c r="MUH64" s="15"/>
      <c r="MUI64" s="15"/>
      <c r="MUJ64" s="15"/>
      <c r="MUK64" s="15"/>
      <c r="MUL64" s="15"/>
      <c r="MUM64" s="15"/>
      <c r="MUN64" s="15"/>
      <c r="MUO64" s="15"/>
      <c r="MUP64" s="15"/>
      <c r="MUQ64" s="15"/>
      <c r="MUR64" s="15"/>
      <c r="MUS64" s="15"/>
      <c r="MUT64" s="15"/>
      <c r="MUU64" s="15"/>
      <c r="MUV64" s="15"/>
      <c r="MUW64" s="15"/>
      <c r="MUX64" s="15"/>
      <c r="MUY64" s="15"/>
      <c r="MUZ64" s="15"/>
      <c r="MVA64" s="15"/>
      <c r="MVB64" s="15"/>
      <c r="MVC64" s="15"/>
      <c r="MVD64" s="15"/>
      <c r="MVE64" s="15"/>
      <c r="MVF64" s="15"/>
      <c r="MVG64" s="15"/>
      <c r="MVH64" s="15"/>
      <c r="MVI64" s="15"/>
      <c r="MVJ64" s="15"/>
      <c r="MVK64" s="15"/>
      <c r="MVL64" s="15"/>
      <c r="MVM64" s="15"/>
      <c r="MVN64" s="15"/>
      <c r="MVO64" s="15"/>
      <c r="MVP64" s="15"/>
      <c r="MVQ64" s="15"/>
      <c r="MVR64" s="15"/>
      <c r="MVS64" s="15"/>
      <c r="MVT64" s="15"/>
      <c r="MVU64" s="15"/>
      <c r="MVV64" s="15"/>
      <c r="MVW64" s="15"/>
      <c r="MVX64" s="15"/>
      <c r="MVY64" s="15"/>
      <c r="MVZ64" s="15"/>
      <c r="MWA64" s="15"/>
      <c r="MWB64" s="15"/>
      <c r="MWC64" s="15"/>
      <c r="MWD64" s="15"/>
      <c r="MWE64" s="15"/>
      <c r="MWF64" s="15"/>
      <c r="MWG64" s="15"/>
      <c r="MWH64" s="15"/>
      <c r="MWI64" s="15"/>
      <c r="MWJ64" s="15"/>
      <c r="MWK64" s="15"/>
      <c r="MWL64" s="15"/>
      <c r="MWM64" s="15"/>
      <c r="MWN64" s="15"/>
      <c r="MWO64" s="15"/>
      <c r="MWP64" s="15"/>
      <c r="MWQ64" s="15"/>
      <c r="MWR64" s="15"/>
      <c r="MWS64" s="15"/>
      <c r="MWT64" s="15"/>
      <c r="MWU64" s="15"/>
      <c r="MWV64" s="15"/>
      <c r="MWW64" s="15"/>
      <c r="MWX64" s="15"/>
      <c r="MWY64" s="15"/>
      <c r="MWZ64" s="15"/>
      <c r="MXA64" s="15"/>
      <c r="MXB64" s="15"/>
      <c r="MXC64" s="15"/>
      <c r="MXD64" s="15"/>
      <c r="MXE64" s="15"/>
      <c r="MXF64" s="15"/>
      <c r="MXG64" s="15"/>
      <c r="MXH64" s="15"/>
      <c r="MXI64" s="15"/>
      <c r="MXJ64" s="15"/>
      <c r="MXK64" s="15"/>
      <c r="MXL64" s="15"/>
      <c r="MXM64" s="15"/>
      <c r="MXN64" s="15"/>
      <c r="MXO64" s="15"/>
      <c r="MXP64" s="15"/>
      <c r="MXQ64" s="15"/>
      <c r="MXR64" s="15"/>
      <c r="MXS64" s="15"/>
      <c r="MXT64" s="15"/>
      <c r="MXU64" s="15"/>
      <c r="MXV64" s="15"/>
      <c r="MXW64" s="15"/>
      <c r="MXX64" s="15"/>
      <c r="MXY64" s="15"/>
      <c r="MXZ64" s="15"/>
      <c r="MYA64" s="15"/>
      <c r="MYB64" s="15"/>
      <c r="MYC64" s="15"/>
      <c r="MYD64" s="15"/>
      <c r="MYE64" s="15"/>
      <c r="MYF64" s="15"/>
      <c r="MYG64" s="15"/>
      <c r="MYH64" s="15"/>
      <c r="MYI64" s="15"/>
      <c r="MYJ64" s="15"/>
      <c r="MYK64" s="15"/>
      <c r="MYL64" s="15"/>
      <c r="MYM64" s="15"/>
      <c r="MYN64" s="15"/>
      <c r="MYO64" s="15"/>
      <c r="MYP64" s="15"/>
      <c r="MYQ64" s="15"/>
      <c r="MYR64" s="15"/>
      <c r="MYS64" s="15"/>
      <c r="MYT64" s="15"/>
      <c r="MYU64" s="15"/>
      <c r="MYV64" s="15"/>
      <c r="MYW64" s="15"/>
      <c r="MYX64" s="15"/>
      <c r="MYY64" s="15"/>
      <c r="MYZ64" s="15"/>
      <c r="MZA64" s="15"/>
      <c r="MZB64" s="15"/>
      <c r="MZC64" s="15"/>
      <c r="MZD64" s="15"/>
      <c r="MZE64" s="15"/>
      <c r="MZF64" s="15"/>
      <c r="MZG64" s="15"/>
      <c r="MZH64" s="15"/>
      <c r="MZI64" s="15"/>
      <c r="MZJ64" s="15"/>
      <c r="MZK64" s="15"/>
      <c r="MZL64" s="15"/>
      <c r="MZM64" s="15"/>
      <c r="MZN64" s="15"/>
      <c r="MZO64" s="15"/>
      <c r="MZP64" s="15"/>
      <c r="MZQ64" s="15"/>
      <c r="MZR64" s="15"/>
      <c r="MZS64" s="15"/>
      <c r="MZT64" s="15"/>
      <c r="MZU64" s="15"/>
      <c r="MZV64" s="15"/>
      <c r="MZW64" s="15"/>
      <c r="MZX64" s="15"/>
      <c r="MZY64" s="15"/>
      <c r="MZZ64" s="15"/>
      <c r="NAA64" s="15"/>
      <c r="NAB64" s="15"/>
      <c r="NAC64" s="15"/>
      <c r="NAD64" s="15"/>
      <c r="NAE64" s="15"/>
      <c r="NAF64" s="15"/>
      <c r="NAG64" s="15"/>
      <c r="NAH64" s="15"/>
      <c r="NAI64" s="15"/>
      <c r="NAJ64" s="15"/>
      <c r="NAK64" s="15"/>
      <c r="NAL64" s="15"/>
      <c r="NAM64" s="15"/>
      <c r="NAN64" s="15"/>
      <c r="NAO64" s="15"/>
      <c r="NAP64" s="15"/>
      <c r="NAQ64" s="15"/>
      <c r="NAR64" s="15"/>
      <c r="NAS64" s="15"/>
      <c r="NAT64" s="15"/>
      <c r="NAU64" s="15"/>
      <c r="NAV64" s="15"/>
      <c r="NAW64" s="15"/>
      <c r="NAX64" s="15"/>
      <c r="NAY64" s="15"/>
      <c r="NAZ64" s="15"/>
      <c r="NBA64" s="15"/>
      <c r="NBB64" s="15"/>
      <c r="NBC64" s="15"/>
      <c r="NBD64" s="15"/>
      <c r="NBE64" s="15"/>
      <c r="NBF64" s="15"/>
      <c r="NBG64" s="15"/>
      <c r="NBH64" s="15"/>
      <c r="NBI64" s="15"/>
      <c r="NBJ64" s="15"/>
      <c r="NBK64" s="15"/>
      <c r="NBL64" s="15"/>
      <c r="NBM64" s="15"/>
      <c r="NBN64" s="15"/>
      <c r="NBO64" s="15"/>
      <c r="NBP64" s="15"/>
      <c r="NBQ64" s="15"/>
      <c r="NBR64" s="15"/>
      <c r="NBS64" s="15"/>
      <c r="NBT64" s="15"/>
      <c r="NBU64" s="15"/>
      <c r="NBV64" s="15"/>
      <c r="NBW64" s="15"/>
      <c r="NBX64" s="15"/>
      <c r="NBY64" s="15"/>
      <c r="NBZ64" s="15"/>
      <c r="NCA64" s="15"/>
      <c r="NCB64" s="15"/>
      <c r="NCC64" s="15"/>
      <c r="NCD64" s="15"/>
      <c r="NCE64" s="15"/>
      <c r="NCF64" s="15"/>
      <c r="NCG64" s="15"/>
      <c r="NCH64" s="15"/>
      <c r="NCI64" s="15"/>
      <c r="NCJ64" s="15"/>
      <c r="NCK64" s="15"/>
      <c r="NCL64" s="15"/>
      <c r="NCM64" s="15"/>
      <c r="NCN64" s="15"/>
      <c r="NCO64" s="15"/>
      <c r="NCP64" s="15"/>
      <c r="NCQ64" s="15"/>
      <c r="NCR64" s="15"/>
      <c r="NCS64" s="15"/>
      <c r="NCT64" s="15"/>
      <c r="NCU64" s="15"/>
      <c r="NCV64" s="15"/>
      <c r="NCW64" s="15"/>
      <c r="NCX64" s="15"/>
      <c r="NCY64" s="15"/>
      <c r="NCZ64" s="15"/>
      <c r="NDA64" s="15"/>
      <c r="NDB64" s="15"/>
      <c r="NDC64" s="15"/>
      <c r="NDD64" s="15"/>
      <c r="NDE64" s="15"/>
      <c r="NDF64" s="15"/>
      <c r="NDG64" s="15"/>
      <c r="NDH64" s="15"/>
      <c r="NDI64" s="15"/>
      <c r="NDJ64" s="15"/>
      <c r="NDK64" s="15"/>
      <c r="NDL64" s="15"/>
      <c r="NDM64" s="15"/>
      <c r="NDN64" s="15"/>
      <c r="NDO64" s="15"/>
      <c r="NDP64" s="15"/>
      <c r="NDQ64" s="15"/>
      <c r="NDR64" s="15"/>
      <c r="NDS64" s="15"/>
      <c r="NDT64" s="15"/>
      <c r="NDU64" s="15"/>
      <c r="NDV64" s="15"/>
      <c r="NDW64" s="15"/>
      <c r="NDX64" s="15"/>
      <c r="NDY64" s="15"/>
      <c r="NDZ64" s="15"/>
      <c r="NEA64" s="15"/>
      <c r="NEB64" s="15"/>
      <c r="NEC64" s="15"/>
      <c r="NED64" s="15"/>
      <c r="NEE64" s="15"/>
      <c r="NEF64" s="15"/>
      <c r="NEG64" s="15"/>
      <c r="NEH64" s="15"/>
      <c r="NEI64" s="15"/>
      <c r="NEJ64" s="15"/>
      <c r="NEK64" s="15"/>
      <c r="NEL64" s="15"/>
      <c r="NEM64" s="15"/>
      <c r="NEN64" s="15"/>
      <c r="NEO64" s="15"/>
      <c r="NEP64" s="15"/>
      <c r="NEQ64" s="15"/>
      <c r="NER64" s="15"/>
      <c r="NES64" s="15"/>
      <c r="NET64" s="15"/>
      <c r="NEU64" s="15"/>
      <c r="NEV64" s="15"/>
      <c r="NEW64" s="15"/>
      <c r="NEX64" s="15"/>
      <c r="NEY64" s="15"/>
      <c r="NEZ64" s="15"/>
      <c r="NFA64" s="15"/>
      <c r="NFB64" s="15"/>
      <c r="NFC64" s="15"/>
      <c r="NFD64" s="15"/>
      <c r="NFE64" s="15"/>
      <c r="NFF64" s="15"/>
      <c r="NFG64" s="15"/>
      <c r="NFH64" s="15"/>
      <c r="NFI64" s="15"/>
      <c r="NFJ64" s="15"/>
      <c r="NFK64" s="15"/>
      <c r="NFL64" s="15"/>
      <c r="NFM64" s="15"/>
      <c r="NFN64" s="15"/>
      <c r="NFO64" s="15"/>
      <c r="NFP64" s="15"/>
      <c r="NFQ64" s="15"/>
      <c r="NFR64" s="15"/>
      <c r="NFS64" s="15"/>
      <c r="NFT64" s="15"/>
      <c r="NFU64" s="15"/>
      <c r="NFV64" s="15"/>
      <c r="NFW64" s="15"/>
      <c r="NFX64" s="15"/>
      <c r="NFY64" s="15"/>
      <c r="NFZ64" s="15"/>
      <c r="NGA64" s="15"/>
      <c r="NGB64" s="15"/>
      <c r="NGC64" s="15"/>
      <c r="NGD64" s="15"/>
      <c r="NGE64" s="15"/>
      <c r="NGF64" s="15"/>
      <c r="NGG64" s="15"/>
      <c r="NGH64" s="15"/>
      <c r="NGI64" s="15"/>
      <c r="NGJ64" s="15"/>
      <c r="NGK64" s="15"/>
      <c r="NGL64" s="15"/>
      <c r="NGM64" s="15"/>
      <c r="NGN64" s="15"/>
      <c r="NGO64" s="15"/>
      <c r="NGP64" s="15"/>
      <c r="NGQ64" s="15"/>
      <c r="NGR64" s="15"/>
      <c r="NGS64" s="15"/>
      <c r="NGT64" s="15"/>
      <c r="NGU64" s="15"/>
      <c r="NGV64" s="15"/>
      <c r="NGW64" s="15"/>
      <c r="NGX64" s="15"/>
      <c r="NGY64" s="15"/>
      <c r="NGZ64" s="15"/>
      <c r="NHA64" s="15"/>
      <c r="NHB64" s="15"/>
      <c r="NHC64" s="15"/>
      <c r="NHD64" s="15"/>
      <c r="NHE64" s="15"/>
      <c r="NHF64" s="15"/>
      <c r="NHG64" s="15"/>
      <c r="NHH64" s="15"/>
      <c r="NHI64" s="15"/>
      <c r="NHJ64" s="15"/>
      <c r="NHK64" s="15"/>
      <c r="NHL64" s="15"/>
      <c r="NHM64" s="15"/>
      <c r="NHN64" s="15"/>
      <c r="NHO64" s="15"/>
      <c r="NHP64" s="15"/>
      <c r="NHQ64" s="15"/>
      <c r="NHR64" s="15"/>
      <c r="NHS64" s="15"/>
      <c r="NHT64" s="15"/>
      <c r="NHU64" s="15"/>
      <c r="NHV64" s="15"/>
      <c r="NHW64" s="15"/>
      <c r="NHX64" s="15"/>
      <c r="NHY64" s="15"/>
      <c r="NHZ64" s="15"/>
      <c r="NIA64" s="15"/>
      <c r="NIB64" s="15"/>
      <c r="NIC64" s="15"/>
      <c r="NID64" s="15"/>
      <c r="NIE64" s="15"/>
      <c r="NIF64" s="15"/>
      <c r="NIG64" s="15"/>
      <c r="NIH64" s="15"/>
      <c r="NII64" s="15"/>
      <c r="NIJ64" s="15"/>
      <c r="NIK64" s="15"/>
      <c r="NIL64" s="15"/>
      <c r="NIM64" s="15"/>
      <c r="NIN64" s="15"/>
      <c r="NIO64" s="15"/>
      <c r="NIP64" s="15"/>
      <c r="NIQ64" s="15"/>
      <c r="NIR64" s="15"/>
      <c r="NIS64" s="15"/>
      <c r="NIT64" s="15"/>
      <c r="NIU64" s="15"/>
      <c r="NIV64" s="15"/>
      <c r="NIW64" s="15"/>
      <c r="NIX64" s="15"/>
      <c r="NIY64" s="15"/>
      <c r="NIZ64" s="15"/>
      <c r="NJA64" s="15"/>
      <c r="NJB64" s="15"/>
      <c r="NJC64" s="15"/>
      <c r="NJD64" s="15"/>
      <c r="NJE64" s="15"/>
      <c r="NJF64" s="15"/>
      <c r="NJG64" s="15"/>
      <c r="NJH64" s="15"/>
      <c r="NJI64" s="15"/>
      <c r="NJJ64" s="15"/>
      <c r="NJK64" s="15"/>
      <c r="NJL64" s="15"/>
      <c r="NJM64" s="15"/>
      <c r="NJN64" s="15"/>
      <c r="NJO64" s="15"/>
      <c r="NJP64" s="15"/>
      <c r="NJQ64" s="15"/>
      <c r="NJR64" s="15"/>
      <c r="NJS64" s="15"/>
      <c r="NJT64" s="15"/>
      <c r="NJU64" s="15"/>
      <c r="NJV64" s="15"/>
      <c r="NJW64" s="15"/>
      <c r="NJX64" s="15"/>
      <c r="NJY64" s="15"/>
      <c r="NJZ64" s="15"/>
      <c r="NKA64" s="15"/>
      <c r="NKB64" s="15"/>
      <c r="NKC64" s="15"/>
      <c r="NKD64" s="15"/>
      <c r="NKE64" s="15"/>
      <c r="NKF64" s="15"/>
      <c r="NKG64" s="15"/>
      <c r="NKH64" s="15"/>
      <c r="NKI64" s="15"/>
      <c r="NKJ64" s="15"/>
      <c r="NKK64" s="15"/>
      <c r="NKL64" s="15"/>
      <c r="NKM64" s="15"/>
      <c r="NKN64" s="15"/>
      <c r="NKO64" s="15"/>
      <c r="NKP64" s="15"/>
      <c r="NKQ64" s="15"/>
      <c r="NKR64" s="15"/>
      <c r="NKS64" s="15"/>
      <c r="NKT64" s="15"/>
      <c r="NKU64" s="15"/>
      <c r="NKV64" s="15"/>
      <c r="NKW64" s="15"/>
      <c r="NKX64" s="15"/>
      <c r="NKY64" s="15"/>
      <c r="NKZ64" s="15"/>
      <c r="NLA64" s="15"/>
      <c r="NLB64" s="15"/>
      <c r="NLC64" s="15"/>
      <c r="NLD64" s="15"/>
      <c r="NLE64" s="15"/>
      <c r="NLF64" s="15"/>
      <c r="NLG64" s="15"/>
      <c r="NLH64" s="15"/>
      <c r="NLI64" s="15"/>
      <c r="NLJ64" s="15"/>
      <c r="NLK64" s="15"/>
      <c r="NLL64" s="15"/>
      <c r="NLM64" s="15"/>
      <c r="NLN64" s="15"/>
      <c r="NLO64" s="15"/>
      <c r="NLP64" s="15"/>
      <c r="NLQ64" s="15"/>
      <c r="NLR64" s="15"/>
      <c r="NLS64" s="15"/>
      <c r="NLT64" s="15"/>
      <c r="NLU64" s="15"/>
      <c r="NLV64" s="15"/>
      <c r="NLW64" s="15"/>
      <c r="NLX64" s="15"/>
      <c r="NLY64" s="15"/>
      <c r="NLZ64" s="15"/>
      <c r="NMA64" s="15"/>
      <c r="NMB64" s="15"/>
      <c r="NMC64" s="15"/>
      <c r="NMD64" s="15"/>
      <c r="NME64" s="15"/>
      <c r="NMF64" s="15"/>
      <c r="NMG64" s="15"/>
      <c r="NMH64" s="15"/>
      <c r="NMI64" s="15"/>
      <c r="NMJ64" s="15"/>
      <c r="NMK64" s="15"/>
      <c r="NML64" s="15"/>
      <c r="NMM64" s="15"/>
      <c r="NMN64" s="15"/>
      <c r="NMO64" s="15"/>
      <c r="NMP64" s="15"/>
      <c r="NMQ64" s="15"/>
      <c r="NMR64" s="15"/>
      <c r="NMS64" s="15"/>
      <c r="NMT64" s="15"/>
      <c r="NMU64" s="15"/>
      <c r="NMV64" s="15"/>
      <c r="NMW64" s="15"/>
      <c r="NMX64" s="15"/>
      <c r="NMY64" s="15"/>
      <c r="NMZ64" s="15"/>
      <c r="NNA64" s="15"/>
      <c r="NNB64" s="15"/>
      <c r="NNC64" s="15"/>
      <c r="NND64" s="15"/>
      <c r="NNE64" s="15"/>
      <c r="NNF64" s="15"/>
      <c r="NNG64" s="15"/>
      <c r="NNH64" s="15"/>
      <c r="NNI64" s="15"/>
      <c r="NNJ64" s="15"/>
      <c r="NNK64" s="15"/>
      <c r="NNL64" s="15"/>
      <c r="NNM64" s="15"/>
      <c r="NNN64" s="15"/>
      <c r="NNO64" s="15"/>
      <c r="NNP64" s="15"/>
      <c r="NNQ64" s="15"/>
      <c r="NNR64" s="15"/>
      <c r="NNS64" s="15"/>
      <c r="NNT64" s="15"/>
      <c r="NNU64" s="15"/>
      <c r="NNV64" s="15"/>
      <c r="NNW64" s="15"/>
      <c r="NNX64" s="15"/>
      <c r="NNY64" s="15"/>
      <c r="NNZ64" s="15"/>
      <c r="NOA64" s="15"/>
      <c r="NOB64" s="15"/>
      <c r="NOC64" s="15"/>
      <c r="NOD64" s="15"/>
      <c r="NOE64" s="15"/>
      <c r="NOF64" s="15"/>
      <c r="NOG64" s="15"/>
      <c r="NOH64" s="15"/>
      <c r="NOI64" s="15"/>
      <c r="NOJ64" s="15"/>
      <c r="NOK64" s="15"/>
      <c r="NOL64" s="15"/>
      <c r="NOM64" s="15"/>
      <c r="NON64" s="15"/>
      <c r="NOO64" s="15"/>
      <c r="NOP64" s="15"/>
      <c r="NOQ64" s="15"/>
      <c r="NOR64" s="15"/>
      <c r="NOS64" s="15"/>
      <c r="NOT64" s="15"/>
      <c r="NOU64" s="15"/>
      <c r="NOV64" s="15"/>
      <c r="NOW64" s="15"/>
      <c r="NOX64" s="15"/>
      <c r="NOY64" s="15"/>
      <c r="NOZ64" s="15"/>
      <c r="NPA64" s="15"/>
      <c r="NPB64" s="15"/>
      <c r="NPC64" s="15"/>
      <c r="NPD64" s="15"/>
      <c r="NPE64" s="15"/>
      <c r="NPF64" s="15"/>
      <c r="NPG64" s="15"/>
      <c r="NPH64" s="15"/>
      <c r="NPI64" s="15"/>
      <c r="NPJ64" s="15"/>
      <c r="NPK64" s="15"/>
      <c r="NPL64" s="15"/>
      <c r="NPM64" s="15"/>
      <c r="NPN64" s="15"/>
      <c r="NPO64" s="15"/>
      <c r="NPP64" s="15"/>
      <c r="NPQ64" s="15"/>
      <c r="NPR64" s="15"/>
      <c r="NPS64" s="15"/>
      <c r="NPT64" s="15"/>
      <c r="NPU64" s="15"/>
      <c r="NPV64" s="15"/>
      <c r="NPW64" s="15"/>
      <c r="NPX64" s="15"/>
      <c r="NPY64" s="15"/>
      <c r="NPZ64" s="15"/>
      <c r="NQA64" s="15"/>
      <c r="NQB64" s="15"/>
      <c r="NQC64" s="15"/>
      <c r="NQD64" s="15"/>
      <c r="NQE64" s="15"/>
      <c r="NQF64" s="15"/>
      <c r="NQG64" s="15"/>
      <c r="NQH64" s="15"/>
      <c r="NQI64" s="15"/>
      <c r="NQJ64" s="15"/>
      <c r="NQK64" s="15"/>
      <c r="NQL64" s="15"/>
      <c r="NQM64" s="15"/>
      <c r="NQN64" s="15"/>
      <c r="NQO64" s="15"/>
      <c r="NQP64" s="15"/>
      <c r="NQQ64" s="15"/>
      <c r="NQR64" s="15"/>
      <c r="NQS64" s="15"/>
      <c r="NQT64" s="15"/>
      <c r="NQU64" s="15"/>
      <c r="NQV64" s="15"/>
      <c r="NQW64" s="15"/>
      <c r="NQX64" s="15"/>
      <c r="NQY64" s="15"/>
      <c r="NQZ64" s="15"/>
      <c r="NRA64" s="15"/>
      <c r="NRB64" s="15"/>
      <c r="NRC64" s="15"/>
      <c r="NRD64" s="15"/>
      <c r="NRE64" s="15"/>
      <c r="NRF64" s="15"/>
      <c r="NRG64" s="15"/>
      <c r="NRH64" s="15"/>
      <c r="NRI64" s="15"/>
      <c r="NRJ64" s="15"/>
      <c r="NRK64" s="15"/>
      <c r="NRL64" s="15"/>
      <c r="NRM64" s="15"/>
      <c r="NRN64" s="15"/>
      <c r="NRO64" s="15"/>
      <c r="NRP64" s="15"/>
      <c r="NRQ64" s="15"/>
      <c r="NRR64" s="15"/>
      <c r="NRS64" s="15"/>
      <c r="NRT64" s="15"/>
      <c r="NRU64" s="15"/>
      <c r="NRV64" s="15"/>
      <c r="NRW64" s="15"/>
      <c r="NRX64" s="15"/>
      <c r="NRY64" s="15"/>
      <c r="NRZ64" s="15"/>
      <c r="NSA64" s="15"/>
      <c r="NSB64" s="15"/>
      <c r="NSC64" s="15"/>
      <c r="NSD64" s="15"/>
      <c r="NSE64" s="15"/>
      <c r="NSF64" s="15"/>
      <c r="NSG64" s="15"/>
      <c r="NSH64" s="15"/>
      <c r="NSI64" s="15"/>
      <c r="NSJ64" s="15"/>
      <c r="NSK64" s="15"/>
      <c r="NSL64" s="15"/>
      <c r="NSM64" s="15"/>
      <c r="NSN64" s="15"/>
      <c r="NSO64" s="15"/>
      <c r="NSP64" s="15"/>
      <c r="NSQ64" s="15"/>
      <c r="NSR64" s="15"/>
      <c r="NSS64" s="15"/>
      <c r="NST64" s="15"/>
      <c r="NSU64" s="15"/>
      <c r="NSV64" s="15"/>
      <c r="NSW64" s="15"/>
      <c r="NSX64" s="15"/>
      <c r="NSY64" s="15"/>
      <c r="NSZ64" s="15"/>
      <c r="NTA64" s="15"/>
      <c r="NTB64" s="15"/>
      <c r="NTC64" s="15"/>
      <c r="NTD64" s="15"/>
      <c r="NTE64" s="15"/>
      <c r="NTF64" s="15"/>
      <c r="NTG64" s="15"/>
      <c r="NTH64" s="15"/>
      <c r="NTI64" s="15"/>
      <c r="NTJ64" s="15"/>
      <c r="NTK64" s="15"/>
      <c r="NTL64" s="15"/>
      <c r="NTM64" s="15"/>
      <c r="NTN64" s="15"/>
      <c r="NTO64" s="15"/>
      <c r="NTP64" s="15"/>
      <c r="NTQ64" s="15"/>
      <c r="NTR64" s="15"/>
      <c r="NTS64" s="15"/>
      <c r="NTT64" s="15"/>
      <c r="NTU64" s="15"/>
      <c r="NTV64" s="15"/>
      <c r="NTW64" s="15"/>
      <c r="NTX64" s="15"/>
      <c r="NTY64" s="15"/>
      <c r="NTZ64" s="15"/>
      <c r="NUA64" s="15"/>
      <c r="NUB64" s="15"/>
      <c r="NUC64" s="15"/>
      <c r="NUD64" s="15"/>
      <c r="NUE64" s="15"/>
      <c r="NUF64" s="15"/>
      <c r="NUG64" s="15"/>
      <c r="NUH64" s="15"/>
      <c r="NUI64" s="15"/>
      <c r="NUJ64" s="15"/>
      <c r="NUK64" s="15"/>
      <c r="NUL64" s="15"/>
      <c r="NUM64" s="15"/>
      <c r="NUN64" s="15"/>
      <c r="NUO64" s="15"/>
      <c r="NUP64" s="15"/>
      <c r="NUQ64" s="15"/>
      <c r="NUR64" s="15"/>
      <c r="NUS64" s="15"/>
      <c r="NUT64" s="15"/>
      <c r="NUU64" s="15"/>
      <c r="NUV64" s="15"/>
      <c r="NUW64" s="15"/>
      <c r="NUX64" s="15"/>
      <c r="NUY64" s="15"/>
      <c r="NUZ64" s="15"/>
      <c r="NVA64" s="15"/>
      <c r="NVB64" s="15"/>
      <c r="NVC64" s="15"/>
      <c r="NVD64" s="15"/>
      <c r="NVE64" s="15"/>
      <c r="NVF64" s="15"/>
      <c r="NVG64" s="15"/>
      <c r="NVH64" s="15"/>
      <c r="NVI64" s="15"/>
      <c r="NVJ64" s="15"/>
      <c r="NVK64" s="15"/>
      <c r="NVL64" s="15"/>
      <c r="NVM64" s="15"/>
      <c r="NVN64" s="15"/>
      <c r="NVO64" s="15"/>
      <c r="NVP64" s="15"/>
      <c r="NVQ64" s="15"/>
      <c r="NVR64" s="15"/>
      <c r="NVS64" s="15"/>
      <c r="NVT64" s="15"/>
      <c r="NVU64" s="15"/>
      <c r="NVV64" s="15"/>
      <c r="NVW64" s="15"/>
      <c r="NVX64" s="15"/>
      <c r="NVY64" s="15"/>
      <c r="NVZ64" s="15"/>
      <c r="NWA64" s="15"/>
      <c r="NWB64" s="15"/>
      <c r="NWC64" s="15"/>
      <c r="NWD64" s="15"/>
      <c r="NWE64" s="15"/>
      <c r="NWF64" s="15"/>
      <c r="NWG64" s="15"/>
      <c r="NWH64" s="15"/>
      <c r="NWI64" s="15"/>
      <c r="NWJ64" s="15"/>
      <c r="NWK64" s="15"/>
      <c r="NWL64" s="15"/>
      <c r="NWM64" s="15"/>
      <c r="NWN64" s="15"/>
      <c r="NWO64" s="15"/>
      <c r="NWP64" s="15"/>
      <c r="NWQ64" s="15"/>
      <c r="NWR64" s="15"/>
      <c r="NWS64" s="15"/>
      <c r="NWT64" s="15"/>
      <c r="NWU64" s="15"/>
      <c r="NWV64" s="15"/>
      <c r="NWW64" s="15"/>
      <c r="NWX64" s="15"/>
      <c r="NWY64" s="15"/>
      <c r="NWZ64" s="15"/>
      <c r="NXA64" s="15"/>
      <c r="NXB64" s="15"/>
      <c r="NXC64" s="15"/>
      <c r="NXD64" s="15"/>
      <c r="NXE64" s="15"/>
      <c r="NXF64" s="15"/>
      <c r="NXG64" s="15"/>
      <c r="NXH64" s="15"/>
      <c r="NXI64" s="15"/>
      <c r="NXJ64" s="15"/>
      <c r="NXK64" s="15"/>
      <c r="NXL64" s="15"/>
      <c r="NXM64" s="15"/>
      <c r="NXN64" s="15"/>
      <c r="NXO64" s="15"/>
      <c r="NXP64" s="15"/>
      <c r="NXQ64" s="15"/>
      <c r="NXR64" s="15"/>
      <c r="NXS64" s="15"/>
      <c r="NXT64" s="15"/>
      <c r="NXU64" s="15"/>
      <c r="NXV64" s="15"/>
      <c r="NXW64" s="15"/>
      <c r="NXX64" s="15"/>
      <c r="NXY64" s="15"/>
      <c r="NXZ64" s="15"/>
      <c r="NYA64" s="15"/>
      <c r="NYB64" s="15"/>
      <c r="NYC64" s="15"/>
      <c r="NYD64" s="15"/>
      <c r="NYE64" s="15"/>
      <c r="NYF64" s="15"/>
      <c r="NYG64" s="15"/>
      <c r="NYH64" s="15"/>
      <c r="NYI64" s="15"/>
      <c r="NYJ64" s="15"/>
      <c r="NYK64" s="15"/>
      <c r="NYL64" s="15"/>
      <c r="NYM64" s="15"/>
      <c r="NYN64" s="15"/>
      <c r="NYO64" s="15"/>
      <c r="NYP64" s="15"/>
      <c r="NYQ64" s="15"/>
      <c r="NYR64" s="15"/>
      <c r="NYS64" s="15"/>
      <c r="NYT64" s="15"/>
      <c r="NYU64" s="15"/>
      <c r="NYV64" s="15"/>
      <c r="NYW64" s="15"/>
      <c r="NYX64" s="15"/>
      <c r="NYY64" s="15"/>
      <c r="NYZ64" s="15"/>
      <c r="NZA64" s="15"/>
      <c r="NZB64" s="15"/>
      <c r="NZC64" s="15"/>
      <c r="NZD64" s="15"/>
      <c r="NZE64" s="15"/>
      <c r="NZF64" s="15"/>
      <c r="NZG64" s="15"/>
      <c r="NZH64" s="15"/>
      <c r="NZI64" s="15"/>
      <c r="NZJ64" s="15"/>
      <c r="NZK64" s="15"/>
      <c r="NZL64" s="15"/>
      <c r="NZM64" s="15"/>
      <c r="NZN64" s="15"/>
      <c r="NZO64" s="15"/>
      <c r="NZP64" s="15"/>
      <c r="NZQ64" s="15"/>
      <c r="NZR64" s="15"/>
      <c r="NZS64" s="15"/>
      <c r="NZT64" s="15"/>
      <c r="NZU64" s="15"/>
      <c r="NZV64" s="15"/>
      <c r="NZW64" s="15"/>
      <c r="NZX64" s="15"/>
      <c r="NZY64" s="15"/>
      <c r="NZZ64" s="15"/>
      <c r="OAA64" s="15"/>
      <c r="OAB64" s="15"/>
      <c r="OAC64" s="15"/>
      <c r="OAD64" s="15"/>
      <c r="OAE64" s="15"/>
      <c r="OAF64" s="15"/>
      <c r="OAG64" s="15"/>
      <c r="OAH64" s="15"/>
      <c r="OAI64" s="15"/>
      <c r="OAJ64" s="15"/>
      <c r="OAK64" s="15"/>
      <c r="OAL64" s="15"/>
      <c r="OAM64" s="15"/>
      <c r="OAN64" s="15"/>
      <c r="OAO64" s="15"/>
      <c r="OAP64" s="15"/>
      <c r="OAQ64" s="15"/>
      <c r="OAR64" s="15"/>
      <c r="OAS64" s="15"/>
      <c r="OAT64" s="15"/>
      <c r="OAU64" s="15"/>
      <c r="OAV64" s="15"/>
      <c r="OAW64" s="15"/>
      <c r="OAX64" s="15"/>
      <c r="OAY64" s="15"/>
      <c r="OAZ64" s="15"/>
      <c r="OBA64" s="15"/>
      <c r="OBB64" s="15"/>
      <c r="OBC64" s="15"/>
      <c r="OBD64" s="15"/>
      <c r="OBE64" s="15"/>
      <c r="OBF64" s="15"/>
      <c r="OBG64" s="15"/>
      <c r="OBH64" s="15"/>
      <c r="OBI64" s="15"/>
      <c r="OBJ64" s="15"/>
      <c r="OBK64" s="15"/>
      <c r="OBL64" s="15"/>
      <c r="OBM64" s="15"/>
      <c r="OBN64" s="15"/>
      <c r="OBO64" s="15"/>
      <c r="OBP64" s="15"/>
      <c r="OBQ64" s="15"/>
      <c r="OBR64" s="15"/>
      <c r="OBS64" s="15"/>
      <c r="OBT64" s="15"/>
      <c r="OBU64" s="15"/>
      <c r="OBV64" s="15"/>
      <c r="OBW64" s="15"/>
      <c r="OBX64" s="15"/>
      <c r="OBY64" s="15"/>
      <c r="OBZ64" s="15"/>
      <c r="OCA64" s="15"/>
      <c r="OCB64" s="15"/>
      <c r="OCC64" s="15"/>
      <c r="OCD64" s="15"/>
      <c r="OCE64" s="15"/>
      <c r="OCF64" s="15"/>
      <c r="OCG64" s="15"/>
      <c r="OCH64" s="15"/>
      <c r="OCI64" s="15"/>
      <c r="OCJ64" s="15"/>
      <c r="OCK64" s="15"/>
      <c r="OCL64" s="15"/>
      <c r="OCM64" s="15"/>
      <c r="OCN64" s="15"/>
      <c r="OCO64" s="15"/>
      <c r="OCP64" s="15"/>
      <c r="OCQ64" s="15"/>
      <c r="OCR64" s="15"/>
      <c r="OCS64" s="15"/>
      <c r="OCT64" s="15"/>
      <c r="OCU64" s="15"/>
      <c r="OCV64" s="15"/>
      <c r="OCW64" s="15"/>
      <c r="OCX64" s="15"/>
      <c r="OCY64" s="15"/>
      <c r="OCZ64" s="15"/>
      <c r="ODA64" s="15"/>
      <c r="ODB64" s="15"/>
      <c r="ODC64" s="15"/>
      <c r="ODD64" s="15"/>
      <c r="ODE64" s="15"/>
      <c r="ODF64" s="15"/>
      <c r="ODG64" s="15"/>
      <c r="ODH64" s="15"/>
      <c r="ODI64" s="15"/>
      <c r="ODJ64" s="15"/>
      <c r="ODK64" s="15"/>
      <c r="ODL64" s="15"/>
      <c r="ODM64" s="15"/>
      <c r="ODN64" s="15"/>
      <c r="ODO64" s="15"/>
      <c r="ODP64" s="15"/>
      <c r="ODQ64" s="15"/>
      <c r="ODR64" s="15"/>
      <c r="ODS64" s="15"/>
      <c r="ODT64" s="15"/>
      <c r="ODU64" s="15"/>
      <c r="ODV64" s="15"/>
      <c r="ODW64" s="15"/>
      <c r="ODX64" s="15"/>
      <c r="ODY64" s="15"/>
      <c r="ODZ64" s="15"/>
      <c r="OEA64" s="15"/>
      <c r="OEB64" s="15"/>
      <c r="OEC64" s="15"/>
      <c r="OED64" s="15"/>
      <c r="OEE64" s="15"/>
      <c r="OEF64" s="15"/>
      <c r="OEG64" s="15"/>
      <c r="OEH64" s="15"/>
      <c r="OEI64" s="15"/>
      <c r="OEJ64" s="15"/>
      <c r="OEK64" s="15"/>
      <c r="OEL64" s="15"/>
      <c r="OEM64" s="15"/>
      <c r="OEN64" s="15"/>
      <c r="OEO64" s="15"/>
      <c r="OEP64" s="15"/>
      <c r="OEQ64" s="15"/>
      <c r="OER64" s="15"/>
      <c r="OES64" s="15"/>
      <c r="OET64" s="15"/>
      <c r="OEU64" s="15"/>
      <c r="OEV64" s="15"/>
      <c r="OEW64" s="15"/>
      <c r="OEX64" s="15"/>
      <c r="OEY64" s="15"/>
      <c r="OEZ64" s="15"/>
      <c r="OFA64" s="15"/>
      <c r="OFB64" s="15"/>
      <c r="OFC64" s="15"/>
      <c r="OFD64" s="15"/>
      <c r="OFE64" s="15"/>
      <c r="OFF64" s="15"/>
      <c r="OFG64" s="15"/>
      <c r="OFH64" s="15"/>
      <c r="OFI64" s="15"/>
      <c r="OFJ64" s="15"/>
      <c r="OFK64" s="15"/>
      <c r="OFL64" s="15"/>
      <c r="OFM64" s="15"/>
      <c r="OFN64" s="15"/>
      <c r="OFO64" s="15"/>
      <c r="OFP64" s="15"/>
      <c r="OFQ64" s="15"/>
      <c r="OFR64" s="15"/>
      <c r="OFS64" s="15"/>
      <c r="OFT64" s="15"/>
      <c r="OFU64" s="15"/>
      <c r="OFV64" s="15"/>
      <c r="OFW64" s="15"/>
      <c r="OFX64" s="15"/>
      <c r="OFY64" s="15"/>
      <c r="OFZ64" s="15"/>
      <c r="OGA64" s="15"/>
      <c r="OGB64" s="15"/>
      <c r="OGC64" s="15"/>
      <c r="OGD64" s="15"/>
      <c r="OGE64" s="15"/>
      <c r="OGF64" s="15"/>
      <c r="OGG64" s="15"/>
      <c r="OGH64" s="15"/>
      <c r="OGI64" s="15"/>
      <c r="OGJ64" s="15"/>
      <c r="OGK64" s="15"/>
      <c r="OGL64" s="15"/>
      <c r="OGM64" s="15"/>
      <c r="OGN64" s="15"/>
      <c r="OGO64" s="15"/>
      <c r="OGP64" s="15"/>
      <c r="OGQ64" s="15"/>
      <c r="OGR64" s="15"/>
      <c r="OGS64" s="15"/>
      <c r="OGT64" s="15"/>
      <c r="OGU64" s="15"/>
      <c r="OGV64" s="15"/>
      <c r="OGW64" s="15"/>
      <c r="OGX64" s="15"/>
      <c r="OGY64" s="15"/>
      <c r="OGZ64" s="15"/>
      <c r="OHA64" s="15"/>
      <c r="OHB64" s="15"/>
      <c r="OHC64" s="15"/>
      <c r="OHD64" s="15"/>
      <c r="OHE64" s="15"/>
      <c r="OHF64" s="15"/>
      <c r="OHG64" s="15"/>
      <c r="OHH64" s="15"/>
      <c r="OHI64" s="15"/>
      <c r="OHJ64" s="15"/>
      <c r="OHK64" s="15"/>
      <c r="OHL64" s="15"/>
      <c r="OHM64" s="15"/>
      <c r="OHN64" s="15"/>
      <c r="OHO64" s="15"/>
      <c r="OHP64" s="15"/>
      <c r="OHQ64" s="15"/>
      <c r="OHR64" s="15"/>
      <c r="OHS64" s="15"/>
      <c r="OHT64" s="15"/>
      <c r="OHU64" s="15"/>
      <c r="OHV64" s="15"/>
      <c r="OHW64" s="15"/>
      <c r="OHX64" s="15"/>
      <c r="OHY64" s="15"/>
      <c r="OHZ64" s="15"/>
      <c r="OIA64" s="15"/>
      <c r="OIB64" s="15"/>
      <c r="OIC64" s="15"/>
      <c r="OID64" s="15"/>
      <c r="OIE64" s="15"/>
      <c r="OIF64" s="15"/>
      <c r="OIG64" s="15"/>
      <c r="OIH64" s="15"/>
      <c r="OII64" s="15"/>
      <c r="OIJ64" s="15"/>
      <c r="OIK64" s="15"/>
      <c r="OIL64" s="15"/>
      <c r="OIM64" s="15"/>
      <c r="OIN64" s="15"/>
      <c r="OIO64" s="15"/>
      <c r="OIP64" s="15"/>
      <c r="OIQ64" s="15"/>
      <c r="OIR64" s="15"/>
      <c r="OIS64" s="15"/>
      <c r="OIT64" s="15"/>
      <c r="OIU64" s="15"/>
      <c r="OIV64" s="15"/>
      <c r="OIW64" s="15"/>
      <c r="OIX64" s="15"/>
      <c r="OIY64" s="15"/>
      <c r="OIZ64" s="15"/>
      <c r="OJA64" s="15"/>
      <c r="OJB64" s="15"/>
      <c r="OJC64" s="15"/>
      <c r="OJD64" s="15"/>
      <c r="OJE64" s="15"/>
      <c r="OJF64" s="15"/>
      <c r="OJG64" s="15"/>
      <c r="OJH64" s="15"/>
      <c r="OJI64" s="15"/>
      <c r="OJJ64" s="15"/>
      <c r="OJK64" s="15"/>
      <c r="OJL64" s="15"/>
      <c r="OJM64" s="15"/>
      <c r="OJN64" s="15"/>
      <c r="OJO64" s="15"/>
      <c r="OJP64" s="15"/>
      <c r="OJQ64" s="15"/>
      <c r="OJR64" s="15"/>
      <c r="OJS64" s="15"/>
      <c r="OJT64" s="15"/>
      <c r="OJU64" s="15"/>
      <c r="OJV64" s="15"/>
      <c r="OJW64" s="15"/>
      <c r="OJX64" s="15"/>
      <c r="OJY64" s="15"/>
      <c r="OJZ64" s="15"/>
      <c r="OKA64" s="15"/>
      <c r="OKB64" s="15"/>
      <c r="OKC64" s="15"/>
      <c r="OKD64" s="15"/>
      <c r="OKE64" s="15"/>
      <c r="OKF64" s="15"/>
      <c r="OKG64" s="15"/>
      <c r="OKH64" s="15"/>
      <c r="OKI64" s="15"/>
      <c r="OKJ64" s="15"/>
      <c r="OKK64" s="15"/>
      <c r="OKL64" s="15"/>
      <c r="OKM64" s="15"/>
      <c r="OKN64" s="15"/>
      <c r="OKO64" s="15"/>
      <c r="OKP64" s="15"/>
      <c r="OKQ64" s="15"/>
      <c r="OKR64" s="15"/>
      <c r="OKS64" s="15"/>
      <c r="OKT64" s="15"/>
      <c r="OKU64" s="15"/>
      <c r="OKV64" s="15"/>
      <c r="OKW64" s="15"/>
      <c r="OKX64" s="15"/>
      <c r="OKY64" s="15"/>
      <c r="OKZ64" s="15"/>
      <c r="OLA64" s="15"/>
      <c r="OLB64" s="15"/>
      <c r="OLC64" s="15"/>
      <c r="OLD64" s="15"/>
      <c r="OLE64" s="15"/>
      <c r="OLF64" s="15"/>
      <c r="OLG64" s="15"/>
      <c r="OLH64" s="15"/>
      <c r="OLI64" s="15"/>
      <c r="OLJ64" s="15"/>
      <c r="OLK64" s="15"/>
      <c r="OLL64" s="15"/>
      <c r="OLM64" s="15"/>
      <c r="OLN64" s="15"/>
      <c r="OLO64" s="15"/>
      <c r="OLP64" s="15"/>
      <c r="OLQ64" s="15"/>
      <c r="OLR64" s="15"/>
      <c r="OLS64" s="15"/>
      <c r="OLT64" s="15"/>
      <c r="OLU64" s="15"/>
      <c r="OLV64" s="15"/>
      <c r="OLW64" s="15"/>
      <c r="OLX64" s="15"/>
      <c r="OLY64" s="15"/>
      <c r="OLZ64" s="15"/>
      <c r="OMA64" s="15"/>
      <c r="OMB64" s="15"/>
      <c r="OMC64" s="15"/>
      <c r="OMD64" s="15"/>
      <c r="OME64" s="15"/>
      <c r="OMF64" s="15"/>
      <c r="OMG64" s="15"/>
      <c r="OMH64" s="15"/>
      <c r="OMI64" s="15"/>
      <c r="OMJ64" s="15"/>
      <c r="OMK64" s="15"/>
      <c r="OML64" s="15"/>
      <c r="OMM64" s="15"/>
      <c r="OMN64" s="15"/>
      <c r="OMO64" s="15"/>
      <c r="OMP64" s="15"/>
      <c r="OMQ64" s="15"/>
      <c r="OMR64" s="15"/>
      <c r="OMS64" s="15"/>
      <c r="OMT64" s="15"/>
      <c r="OMU64" s="15"/>
      <c r="OMV64" s="15"/>
      <c r="OMW64" s="15"/>
      <c r="OMX64" s="15"/>
      <c r="OMY64" s="15"/>
      <c r="OMZ64" s="15"/>
      <c r="ONA64" s="15"/>
      <c r="ONB64" s="15"/>
      <c r="ONC64" s="15"/>
      <c r="OND64" s="15"/>
      <c r="ONE64" s="15"/>
      <c r="ONF64" s="15"/>
      <c r="ONG64" s="15"/>
      <c r="ONH64" s="15"/>
      <c r="ONI64" s="15"/>
      <c r="ONJ64" s="15"/>
      <c r="ONK64" s="15"/>
      <c r="ONL64" s="15"/>
      <c r="ONM64" s="15"/>
      <c r="ONN64" s="15"/>
      <c r="ONO64" s="15"/>
      <c r="ONP64" s="15"/>
      <c r="ONQ64" s="15"/>
      <c r="ONR64" s="15"/>
      <c r="ONS64" s="15"/>
      <c r="ONT64" s="15"/>
      <c r="ONU64" s="15"/>
      <c r="ONV64" s="15"/>
      <c r="ONW64" s="15"/>
      <c r="ONX64" s="15"/>
      <c r="ONY64" s="15"/>
      <c r="ONZ64" s="15"/>
      <c r="OOA64" s="15"/>
      <c r="OOB64" s="15"/>
      <c r="OOC64" s="15"/>
      <c r="OOD64" s="15"/>
      <c r="OOE64" s="15"/>
      <c r="OOF64" s="15"/>
      <c r="OOG64" s="15"/>
      <c r="OOH64" s="15"/>
      <c r="OOI64" s="15"/>
      <c r="OOJ64" s="15"/>
      <c r="OOK64" s="15"/>
      <c r="OOL64" s="15"/>
      <c r="OOM64" s="15"/>
      <c r="OON64" s="15"/>
      <c r="OOO64" s="15"/>
      <c r="OOP64" s="15"/>
      <c r="OOQ64" s="15"/>
      <c r="OOR64" s="15"/>
      <c r="OOS64" s="15"/>
      <c r="OOT64" s="15"/>
      <c r="OOU64" s="15"/>
      <c r="OOV64" s="15"/>
      <c r="OOW64" s="15"/>
      <c r="OOX64" s="15"/>
      <c r="OOY64" s="15"/>
      <c r="OOZ64" s="15"/>
      <c r="OPA64" s="15"/>
      <c r="OPB64" s="15"/>
      <c r="OPC64" s="15"/>
      <c r="OPD64" s="15"/>
      <c r="OPE64" s="15"/>
      <c r="OPF64" s="15"/>
      <c r="OPG64" s="15"/>
      <c r="OPH64" s="15"/>
      <c r="OPI64" s="15"/>
      <c r="OPJ64" s="15"/>
      <c r="OPK64" s="15"/>
      <c r="OPL64" s="15"/>
      <c r="OPM64" s="15"/>
      <c r="OPN64" s="15"/>
      <c r="OPO64" s="15"/>
      <c r="OPP64" s="15"/>
      <c r="OPQ64" s="15"/>
      <c r="OPR64" s="15"/>
      <c r="OPS64" s="15"/>
      <c r="OPT64" s="15"/>
      <c r="OPU64" s="15"/>
      <c r="OPV64" s="15"/>
      <c r="OPW64" s="15"/>
      <c r="OPX64" s="15"/>
      <c r="OPY64" s="15"/>
      <c r="OPZ64" s="15"/>
      <c r="OQA64" s="15"/>
      <c r="OQB64" s="15"/>
      <c r="OQC64" s="15"/>
      <c r="OQD64" s="15"/>
      <c r="OQE64" s="15"/>
      <c r="OQF64" s="15"/>
      <c r="OQG64" s="15"/>
      <c r="OQH64" s="15"/>
      <c r="OQI64" s="15"/>
      <c r="OQJ64" s="15"/>
      <c r="OQK64" s="15"/>
      <c r="OQL64" s="15"/>
      <c r="OQM64" s="15"/>
      <c r="OQN64" s="15"/>
      <c r="OQO64" s="15"/>
      <c r="OQP64" s="15"/>
      <c r="OQQ64" s="15"/>
      <c r="OQR64" s="15"/>
      <c r="OQS64" s="15"/>
      <c r="OQT64" s="15"/>
      <c r="OQU64" s="15"/>
      <c r="OQV64" s="15"/>
      <c r="OQW64" s="15"/>
      <c r="OQX64" s="15"/>
      <c r="OQY64" s="15"/>
      <c r="OQZ64" s="15"/>
      <c r="ORA64" s="15"/>
      <c r="ORB64" s="15"/>
      <c r="ORC64" s="15"/>
      <c r="ORD64" s="15"/>
      <c r="ORE64" s="15"/>
      <c r="ORF64" s="15"/>
      <c r="ORG64" s="15"/>
      <c r="ORH64" s="15"/>
      <c r="ORI64" s="15"/>
      <c r="ORJ64" s="15"/>
      <c r="ORK64" s="15"/>
      <c r="ORL64" s="15"/>
      <c r="ORM64" s="15"/>
      <c r="ORN64" s="15"/>
      <c r="ORO64" s="15"/>
      <c r="ORP64" s="15"/>
      <c r="ORQ64" s="15"/>
      <c r="ORR64" s="15"/>
      <c r="ORS64" s="15"/>
      <c r="ORT64" s="15"/>
      <c r="ORU64" s="15"/>
      <c r="ORV64" s="15"/>
      <c r="ORW64" s="15"/>
      <c r="ORX64" s="15"/>
      <c r="ORY64" s="15"/>
      <c r="ORZ64" s="15"/>
      <c r="OSA64" s="15"/>
      <c r="OSB64" s="15"/>
      <c r="OSC64" s="15"/>
      <c r="OSD64" s="15"/>
      <c r="OSE64" s="15"/>
      <c r="OSF64" s="15"/>
      <c r="OSG64" s="15"/>
      <c r="OSH64" s="15"/>
      <c r="OSI64" s="15"/>
      <c r="OSJ64" s="15"/>
      <c r="OSK64" s="15"/>
      <c r="OSL64" s="15"/>
      <c r="OSM64" s="15"/>
      <c r="OSN64" s="15"/>
      <c r="OSO64" s="15"/>
      <c r="OSP64" s="15"/>
      <c r="OSQ64" s="15"/>
      <c r="OSR64" s="15"/>
      <c r="OSS64" s="15"/>
      <c r="OST64" s="15"/>
      <c r="OSU64" s="15"/>
      <c r="OSV64" s="15"/>
      <c r="OSW64" s="15"/>
      <c r="OSX64" s="15"/>
      <c r="OSY64" s="15"/>
      <c r="OSZ64" s="15"/>
      <c r="OTA64" s="15"/>
      <c r="OTB64" s="15"/>
      <c r="OTC64" s="15"/>
      <c r="OTD64" s="15"/>
      <c r="OTE64" s="15"/>
      <c r="OTF64" s="15"/>
      <c r="OTG64" s="15"/>
      <c r="OTH64" s="15"/>
      <c r="OTI64" s="15"/>
      <c r="OTJ64" s="15"/>
      <c r="OTK64" s="15"/>
      <c r="OTL64" s="15"/>
      <c r="OTM64" s="15"/>
      <c r="OTN64" s="15"/>
      <c r="OTO64" s="15"/>
      <c r="OTP64" s="15"/>
      <c r="OTQ64" s="15"/>
      <c r="OTR64" s="15"/>
      <c r="OTS64" s="15"/>
      <c r="OTT64" s="15"/>
      <c r="OTU64" s="15"/>
      <c r="OTV64" s="15"/>
      <c r="OTW64" s="15"/>
      <c r="OTX64" s="15"/>
      <c r="OTY64" s="15"/>
      <c r="OTZ64" s="15"/>
      <c r="OUA64" s="15"/>
      <c r="OUB64" s="15"/>
      <c r="OUC64" s="15"/>
      <c r="OUD64" s="15"/>
      <c r="OUE64" s="15"/>
      <c r="OUF64" s="15"/>
      <c r="OUG64" s="15"/>
      <c r="OUH64" s="15"/>
      <c r="OUI64" s="15"/>
      <c r="OUJ64" s="15"/>
      <c r="OUK64" s="15"/>
      <c r="OUL64" s="15"/>
      <c r="OUM64" s="15"/>
      <c r="OUN64" s="15"/>
      <c r="OUO64" s="15"/>
      <c r="OUP64" s="15"/>
      <c r="OUQ64" s="15"/>
      <c r="OUR64" s="15"/>
      <c r="OUS64" s="15"/>
      <c r="OUT64" s="15"/>
      <c r="OUU64" s="15"/>
      <c r="OUV64" s="15"/>
      <c r="OUW64" s="15"/>
      <c r="OUX64" s="15"/>
      <c r="OUY64" s="15"/>
      <c r="OUZ64" s="15"/>
      <c r="OVA64" s="15"/>
      <c r="OVB64" s="15"/>
      <c r="OVC64" s="15"/>
      <c r="OVD64" s="15"/>
      <c r="OVE64" s="15"/>
      <c r="OVF64" s="15"/>
      <c r="OVG64" s="15"/>
      <c r="OVH64" s="15"/>
      <c r="OVI64" s="15"/>
      <c r="OVJ64" s="15"/>
      <c r="OVK64" s="15"/>
      <c r="OVL64" s="15"/>
      <c r="OVM64" s="15"/>
      <c r="OVN64" s="15"/>
      <c r="OVO64" s="15"/>
      <c r="OVP64" s="15"/>
      <c r="OVQ64" s="15"/>
      <c r="OVR64" s="15"/>
      <c r="OVS64" s="15"/>
      <c r="OVT64" s="15"/>
      <c r="OVU64" s="15"/>
      <c r="OVV64" s="15"/>
      <c r="OVW64" s="15"/>
      <c r="OVX64" s="15"/>
      <c r="OVY64" s="15"/>
      <c r="OVZ64" s="15"/>
      <c r="OWA64" s="15"/>
      <c r="OWB64" s="15"/>
      <c r="OWC64" s="15"/>
      <c r="OWD64" s="15"/>
      <c r="OWE64" s="15"/>
      <c r="OWF64" s="15"/>
      <c r="OWG64" s="15"/>
      <c r="OWH64" s="15"/>
      <c r="OWI64" s="15"/>
      <c r="OWJ64" s="15"/>
      <c r="OWK64" s="15"/>
      <c r="OWL64" s="15"/>
      <c r="OWM64" s="15"/>
      <c r="OWN64" s="15"/>
      <c r="OWO64" s="15"/>
      <c r="OWP64" s="15"/>
      <c r="OWQ64" s="15"/>
      <c r="OWR64" s="15"/>
      <c r="OWS64" s="15"/>
      <c r="OWT64" s="15"/>
      <c r="OWU64" s="15"/>
      <c r="OWV64" s="15"/>
      <c r="OWW64" s="15"/>
      <c r="OWX64" s="15"/>
      <c r="OWY64" s="15"/>
      <c r="OWZ64" s="15"/>
      <c r="OXA64" s="15"/>
      <c r="OXB64" s="15"/>
      <c r="OXC64" s="15"/>
      <c r="OXD64" s="15"/>
      <c r="OXE64" s="15"/>
      <c r="OXF64" s="15"/>
      <c r="OXG64" s="15"/>
      <c r="OXH64" s="15"/>
      <c r="OXI64" s="15"/>
      <c r="OXJ64" s="15"/>
      <c r="OXK64" s="15"/>
      <c r="OXL64" s="15"/>
      <c r="OXM64" s="15"/>
      <c r="OXN64" s="15"/>
      <c r="OXO64" s="15"/>
      <c r="OXP64" s="15"/>
      <c r="OXQ64" s="15"/>
      <c r="OXR64" s="15"/>
      <c r="OXS64" s="15"/>
      <c r="OXT64" s="15"/>
      <c r="OXU64" s="15"/>
      <c r="OXV64" s="15"/>
      <c r="OXW64" s="15"/>
      <c r="OXX64" s="15"/>
      <c r="OXY64" s="15"/>
      <c r="OXZ64" s="15"/>
      <c r="OYA64" s="15"/>
      <c r="OYB64" s="15"/>
      <c r="OYC64" s="15"/>
      <c r="OYD64" s="15"/>
      <c r="OYE64" s="15"/>
      <c r="OYF64" s="15"/>
      <c r="OYG64" s="15"/>
      <c r="OYH64" s="15"/>
      <c r="OYI64" s="15"/>
      <c r="OYJ64" s="15"/>
      <c r="OYK64" s="15"/>
      <c r="OYL64" s="15"/>
      <c r="OYM64" s="15"/>
      <c r="OYN64" s="15"/>
      <c r="OYO64" s="15"/>
      <c r="OYP64" s="15"/>
      <c r="OYQ64" s="15"/>
      <c r="OYR64" s="15"/>
      <c r="OYS64" s="15"/>
      <c r="OYT64" s="15"/>
      <c r="OYU64" s="15"/>
      <c r="OYV64" s="15"/>
      <c r="OYW64" s="15"/>
      <c r="OYX64" s="15"/>
      <c r="OYY64" s="15"/>
      <c r="OYZ64" s="15"/>
      <c r="OZA64" s="15"/>
      <c r="OZB64" s="15"/>
      <c r="OZC64" s="15"/>
      <c r="OZD64" s="15"/>
      <c r="OZE64" s="15"/>
      <c r="OZF64" s="15"/>
      <c r="OZG64" s="15"/>
      <c r="OZH64" s="15"/>
      <c r="OZI64" s="15"/>
      <c r="OZJ64" s="15"/>
      <c r="OZK64" s="15"/>
      <c r="OZL64" s="15"/>
      <c r="OZM64" s="15"/>
      <c r="OZN64" s="15"/>
      <c r="OZO64" s="15"/>
      <c r="OZP64" s="15"/>
      <c r="OZQ64" s="15"/>
      <c r="OZR64" s="15"/>
      <c r="OZS64" s="15"/>
      <c r="OZT64" s="15"/>
      <c r="OZU64" s="15"/>
      <c r="OZV64" s="15"/>
      <c r="OZW64" s="15"/>
      <c r="OZX64" s="15"/>
      <c r="OZY64" s="15"/>
      <c r="OZZ64" s="15"/>
      <c r="PAA64" s="15"/>
      <c r="PAB64" s="15"/>
      <c r="PAC64" s="15"/>
      <c r="PAD64" s="15"/>
      <c r="PAE64" s="15"/>
      <c r="PAF64" s="15"/>
      <c r="PAG64" s="15"/>
      <c r="PAH64" s="15"/>
      <c r="PAI64" s="15"/>
      <c r="PAJ64" s="15"/>
      <c r="PAK64" s="15"/>
      <c r="PAL64" s="15"/>
      <c r="PAM64" s="15"/>
      <c r="PAN64" s="15"/>
      <c r="PAO64" s="15"/>
      <c r="PAP64" s="15"/>
      <c r="PAQ64" s="15"/>
      <c r="PAR64" s="15"/>
      <c r="PAS64" s="15"/>
      <c r="PAT64" s="15"/>
      <c r="PAU64" s="15"/>
      <c r="PAV64" s="15"/>
      <c r="PAW64" s="15"/>
      <c r="PAX64" s="15"/>
      <c r="PAY64" s="15"/>
      <c r="PAZ64" s="15"/>
      <c r="PBA64" s="15"/>
      <c r="PBB64" s="15"/>
      <c r="PBC64" s="15"/>
      <c r="PBD64" s="15"/>
      <c r="PBE64" s="15"/>
      <c r="PBF64" s="15"/>
      <c r="PBG64" s="15"/>
      <c r="PBH64" s="15"/>
      <c r="PBI64" s="15"/>
      <c r="PBJ64" s="15"/>
      <c r="PBK64" s="15"/>
      <c r="PBL64" s="15"/>
      <c r="PBM64" s="15"/>
      <c r="PBN64" s="15"/>
      <c r="PBO64" s="15"/>
      <c r="PBP64" s="15"/>
      <c r="PBQ64" s="15"/>
      <c r="PBR64" s="15"/>
      <c r="PBS64" s="15"/>
      <c r="PBT64" s="15"/>
      <c r="PBU64" s="15"/>
      <c r="PBV64" s="15"/>
      <c r="PBW64" s="15"/>
      <c r="PBX64" s="15"/>
      <c r="PBY64" s="15"/>
      <c r="PBZ64" s="15"/>
      <c r="PCA64" s="15"/>
      <c r="PCB64" s="15"/>
      <c r="PCC64" s="15"/>
      <c r="PCD64" s="15"/>
      <c r="PCE64" s="15"/>
      <c r="PCF64" s="15"/>
      <c r="PCG64" s="15"/>
      <c r="PCH64" s="15"/>
      <c r="PCI64" s="15"/>
      <c r="PCJ64" s="15"/>
      <c r="PCK64" s="15"/>
      <c r="PCL64" s="15"/>
      <c r="PCM64" s="15"/>
      <c r="PCN64" s="15"/>
      <c r="PCO64" s="15"/>
      <c r="PCP64" s="15"/>
      <c r="PCQ64" s="15"/>
      <c r="PCR64" s="15"/>
      <c r="PCS64" s="15"/>
      <c r="PCT64" s="15"/>
      <c r="PCU64" s="15"/>
      <c r="PCV64" s="15"/>
      <c r="PCW64" s="15"/>
      <c r="PCX64" s="15"/>
      <c r="PCY64" s="15"/>
      <c r="PCZ64" s="15"/>
      <c r="PDA64" s="15"/>
      <c r="PDB64" s="15"/>
      <c r="PDC64" s="15"/>
      <c r="PDD64" s="15"/>
      <c r="PDE64" s="15"/>
      <c r="PDF64" s="15"/>
      <c r="PDG64" s="15"/>
      <c r="PDH64" s="15"/>
      <c r="PDI64" s="15"/>
      <c r="PDJ64" s="15"/>
      <c r="PDK64" s="15"/>
      <c r="PDL64" s="15"/>
      <c r="PDM64" s="15"/>
      <c r="PDN64" s="15"/>
      <c r="PDO64" s="15"/>
      <c r="PDP64" s="15"/>
      <c r="PDQ64" s="15"/>
      <c r="PDR64" s="15"/>
      <c r="PDS64" s="15"/>
      <c r="PDT64" s="15"/>
      <c r="PDU64" s="15"/>
      <c r="PDV64" s="15"/>
      <c r="PDW64" s="15"/>
      <c r="PDX64" s="15"/>
      <c r="PDY64" s="15"/>
      <c r="PDZ64" s="15"/>
      <c r="PEA64" s="15"/>
      <c r="PEB64" s="15"/>
      <c r="PEC64" s="15"/>
      <c r="PED64" s="15"/>
      <c r="PEE64" s="15"/>
      <c r="PEF64" s="15"/>
      <c r="PEG64" s="15"/>
      <c r="PEH64" s="15"/>
      <c r="PEI64" s="15"/>
      <c r="PEJ64" s="15"/>
      <c r="PEK64" s="15"/>
      <c r="PEL64" s="15"/>
      <c r="PEM64" s="15"/>
      <c r="PEN64" s="15"/>
      <c r="PEO64" s="15"/>
      <c r="PEP64" s="15"/>
      <c r="PEQ64" s="15"/>
      <c r="PER64" s="15"/>
      <c r="PES64" s="15"/>
      <c r="PET64" s="15"/>
      <c r="PEU64" s="15"/>
      <c r="PEV64" s="15"/>
      <c r="PEW64" s="15"/>
      <c r="PEX64" s="15"/>
      <c r="PEY64" s="15"/>
      <c r="PEZ64" s="15"/>
      <c r="PFA64" s="15"/>
      <c r="PFB64" s="15"/>
      <c r="PFC64" s="15"/>
      <c r="PFD64" s="15"/>
      <c r="PFE64" s="15"/>
      <c r="PFF64" s="15"/>
      <c r="PFG64" s="15"/>
      <c r="PFH64" s="15"/>
      <c r="PFI64" s="15"/>
      <c r="PFJ64" s="15"/>
      <c r="PFK64" s="15"/>
      <c r="PFL64" s="15"/>
      <c r="PFM64" s="15"/>
      <c r="PFN64" s="15"/>
      <c r="PFO64" s="15"/>
      <c r="PFP64" s="15"/>
      <c r="PFQ64" s="15"/>
      <c r="PFR64" s="15"/>
      <c r="PFS64" s="15"/>
      <c r="PFT64" s="15"/>
      <c r="PFU64" s="15"/>
      <c r="PFV64" s="15"/>
      <c r="PFW64" s="15"/>
      <c r="PFX64" s="15"/>
      <c r="PFY64" s="15"/>
      <c r="PFZ64" s="15"/>
      <c r="PGA64" s="15"/>
      <c r="PGB64" s="15"/>
      <c r="PGC64" s="15"/>
      <c r="PGD64" s="15"/>
      <c r="PGE64" s="15"/>
      <c r="PGF64" s="15"/>
      <c r="PGG64" s="15"/>
      <c r="PGH64" s="15"/>
      <c r="PGI64" s="15"/>
      <c r="PGJ64" s="15"/>
      <c r="PGK64" s="15"/>
      <c r="PGL64" s="15"/>
      <c r="PGM64" s="15"/>
      <c r="PGN64" s="15"/>
      <c r="PGO64" s="15"/>
      <c r="PGP64" s="15"/>
      <c r="PGQ64" s="15"/>
      <c r="PGR64" s="15"/>
      <c r="PGS64" s="15"/>
      <c r="PGT64" s="15"/>
      <c r="PGU64" s="15"/>
      <c r="PGV64" s="15"/>
      <c r="PGW64" s="15"/>
      <c r="PGX64" s="15"/>
      <c r="PGY64" s="15"/>
      <c r="PGZ64" s="15"/>
      <c r="PHA64" s="15"/>
      <c r="PHB64" s="15"/>
      <c r="PHC64" s="15"/>
      <c r="PHD64" s="15"/>
      <c r="PHE64" s="15"/>
      <c r="PHF64" s="15"/>
      <c r="PHG64" s="15"/>
      <c r="PHH64" s="15"/>
      <c r="PHI64" s="15"/>
      <c r="PHJ64" s="15"/>
      <c r="PHK64" s="15"/>
      <c r="PHL64" s="15"/>
      <c r="PHM64" s="15"/>
      <c r="PHN64" s="15"/>
      <c r="PHO64" s="15"/>
      <c r="PHP64" s="15"/>
      <c r="PHQ64" s="15"/>
      <c r="PHR64" s="15"/>
      <c r="PHS64" s="15"/>
      <c r="PHT64" s="15"/>
      <c r="PHU64" s="15"/>
      <c r="PHV64" s="15"/>
      <c r="PHW64" s="15"/>
      <c r="PHX64" s="15"/>
      <c r="PHY64" s="15"/>
      <c r="PHZ64" s="15"/>
      <c r="PIA64" s="15"/>
      <c r="PIB64" s="15"/>
      <c r="PIC64" s="15"/>
      <c r="PID64" s="15"/>
      <c r="PIE64" s="15"/>
      <c r="PIF64" s="15"/>
      <c r="PIG64" s="15"/>
      <c r="PIH64" s="15"/>
      <c r="PII64" s="15"/>
      <c r="PIJ64" s="15"/>
      <c r="PIK64" s="15"/>
      <c r="PIL64" s="15"/>
      <c r="PIM64" s="15"/>
      <c r="PIN64" s="15"/>
      <c r="PIO64" s="15"/>
      <c r="PIP64" s="15"/>
      <c r="PIQ64" s="15"/>
      <c r="PIR64" s="15"/>
      <c r="PIS64" s="15"/>
      <c r="PIT64" s="15"/>
      <c r="PIU64" s="15"/>
      <c r="PIV64" s="15"/>
      <c r="PIW64" s="15"/>
      <c r="PIX64" s="15"/>
      <c r="PIY64" s="15"/>
      <c r="PIZ64" s="15"/>
      <c r="PJA64" s="15"/>
      <c r="PJB64" s="15"/>
      <c r="PJC64" s="15"/>
      <c r="PJD64" s="15"/>
      <c r="PJE64" s="15"/>
      <c r="PJF64" s="15"/>
      <c r="PJG64" s="15"/>
      <c r="PJH64" s="15"/>
      <c r="PJI64" s="15"/>
      <c r="PJJ64" s="15"/>
      <c r="PJK64" s="15"/>
      <c r="PJL64" s="15"/>
      <c r="PJM64" s="15"/>
      <c r="PJN64" s="15"/>
      <c r="PJO64" s="15"/>
      <c r="PJP64" s="15"/>
      <c r="PJQ64" s="15"/>
      <c r="PJR64" s="15"/>
      <c r="PJS64" s="15"/>
      <c r="PJT64" s="15"/>
      <c r="PJU64" s="15"/>
      <c r="PJV64" s="15"/>
      <c r="PJW64" s="15"/>
      <c r="PJX64" s="15"/>
      <c r="PJY64" s="15"/>
      <c r="PJZ64" s="15"/>
      <c r="PKA64" s="15"/>
      <c r="PKB64" s="15"/>
      <c r="PKC64" s="15"/>
      <c r="PKD64" s="15"/>
      <c r="PKE64" s="15"/>
      <c r="PKF64" s="15"/>
      <c r="PKG64" s="15"/>
      <c r="PKH64" s="15"/>
      <c r="PKI64" s="15"/>
      <c r="PKJ64" s="15"/>
      <c r="PKK64" s="15"/>
      <c r="PKL64" s="15"/>
      <c r="PKM64" s="15"/>
      <c r="PKN64" s="15"/>
      <c r="PKO64" s="15"/>
      <c r="PKP64" s="15"/>
      <c r="PKQ64" s="15"/>
      <c r="PKR64" s="15"/>
      <c r="PKS64" s="15"/>
      <c r="PKT64" s="15"/>
      <c r="PKU64" s="15"/>
      <c r="PKV64" s="15"/>
      <c r="PKW64" s="15"/>
      <c r="PKX64" s="15"/>
      <c r="PKY64" s="15"/>
      <c r="PKZ64" s="15"/>
      <c r="PLA64" s="15"/>
      <c r="PLB64" s="15"/>
      <c r="PLC64" s="15"/>
      <c r="PLD64" s="15"/>
      <c r="PLE64" s="15"/>
      <c r="PLF64" s="15"/>
      <c r="PLG64" s="15"/>
      <c r="PLH64" s="15"/>
      <c r="PLI64" s="15"/>
      <c r="PLJ64" s="15"/>
      <c r="PLK64" s="15"/>
      <c r="PLL64" s="15"/>
      <c r="PLM64" s="15"/>
      <c r="PLN64" s="15"/>
      <c r="PLO64" s="15"/>
      <c r="PLP64" s="15"/>
      <c r="PLQ64" s="15"/>
      <c r="PLR64" s="15"/>
      <c r="PLS64" s="15"/>
      <c r="PLT64" s="15"/>
      <c r="PLU64" s="15"/>
      <c r="PLV64" s="15"/>
      <c r="PLW64" s="15"/>
      <c r="PLX64" s="15"/>
      <c r="PLY64" s="15"/>
      <c r="PLZ64" s="15"/>
      <c r="PMA64" s="15"/>
      <c r="PMB64" s="15"/>
      <c r="PMC64" s="15"/>
      <c r="PMD64" s="15"/>
      <c r="PME64" s="15"/>
      <c r="PMF64" s="15"/>
      <c r="PMG64" s="15"/>
      <c r="PMH64" s="15"/>
      <c r="PMI64" s="15"/>
      <c r="PMJ64" s="15"/>
      <c r="PMK64" s="15"/>
      <c r="PML64" s="15"/>
      <c r="PMM64" s="15"/>
      <c r="PMN64" s="15"/>
      <c r="PMO64" s="15"/>
      <c r="PMP64" s="15"/>
      <c r="PMQ64" s="15"/>
      <c r="PMR64" s="15"/>
      <c r="PMS64" s="15"/>
      <c r="PMT64" s="15"/>
      <c r="PMU64" s="15"/>
      <c r="PMV64" s="15"/>
      <c r="PMW64" s="15"/>
      <c r="PMX64" s="15"/>
      <c r="PMY64" s="15"/>
      <c r="PMZ64" s="15"/>
      <c r="PNA64" s="15"/>
      <c r="PNB64" s="15"/>
      <c r="PNC64" s="15"/>
      <c r="PND64" s="15"/>
      <c r="PNE64" s="15"/>
      <c r="PNF64" s="15"/>
      <c r="PNG64" s="15"/>
      <c r="PNH64" s="15"/>
      <c r="PNI64" s="15"/>
      <c r="PNJ64" s="15"/>
      <c r="PNK64" s="15"/>
      <c r="PNL64" s="15"/>
      <c r="PNM64" s="15"/>
      <c r="PNN64" s="15"/>
      <c r="PNO64" s="15"/>
      <c r="PNP64" s="15"/>
      <c r="PNQ64" s="15"/>
      <c r="PNR64" s="15"/>
      <c r="PNS64" s="15"/>
      <c r="PNT64" s="15"/>
      <c r="PNU64" s="15"/>
      <c r="PNV64" s="15"/>
      <c r="PNW64" s="15"/>
      <c r="PNX64" s="15"/>
      <c r="PNY64" s="15"/>
      <c r="PNZ64" s="15"/>
      <c r="POA64" s="15"/>
      <c r="POB64" s="15"/>
      <c r="POC64" s="15"/>
      <c r="POD64" s="15"/>
      <c r="POE64" s="15"/>
      <c r="POF64" s="15"/>
      <c r="POG64" s="15"/>
      <c r="POH64" s="15"/>
      <c r="POI64" s="15"/>
      <c r="POJ64" s="15"/>
      <c r="POK64" s="15"/>
      <c r="POL64" s="15"/>
      <c r="POM64" s="15"/>
      <c r="PON64" s="15"/>
      <c r="POO64" s="15"/>
      <c r="POP64" s="15"/>
      <c r="POQ64" s="15"/>
      <c r="POR64" s="15"/>
      <c r="POS64" s="15"/>
      <c r="POT64" s="15"/>
      <c r="POU64" s="15"/>
      <c r="POV64" s="15"/>
      <c r="POW64" s="15"/>
      <c r="POX64" s="15"/>
      <c r="POY64" s="15"/>
      <c r="POZ64" s="15"/>
      <c r="PPA64" s="15"/>
      <c r="PPB64" s="15"/>
      <c r="PPC64" s="15"/>
      <c r="PPD64" s="15"/>
      <c r="PPE64" s="15"/>
      <c r="PPF64" s="15"/>
      <c r="PPG64" s="15"/>
      <c r="PPH64" s="15"/>
      <c r="PPI64" s="15"/>
      <c r="PPJ64" s="15"/>
      <c r="PPK64" s="15"/>
      <c r="PPL64" s="15"/>
      <c r="PPM64" s="15"/>
      <c r="PPN64" s="15"/>
      <c r="PPO64" s="15"/>
      <c r="PPP64" s="15"/>
      <c r="PPQ64" s="15"/>
      <c r="PPR64" s="15"/>
      <c r="PPS64" s="15"/>
      <c r="PPT64" s="15"/>
      <c r="PPU64" s="15"/>
      <c r="PPV64" s="15"/>
      <c r="PPW64" s="15"/>
      <c r="PPX64" s="15"/>
      <c r="PPY64" s="15"/>
      <c r="PPZ64" s="15"/>
      <c r="PQA64" s="15"/>
      <c r="PQB64" s="15"/>
      <c r="PQC64" s="15"/>
      <c r="PQD64" s="15"/>
      <c r="PQE64" s="15"/>
      <c r="PQF64" s="15"/>
      <c r="PQG64" s="15"/>
      <c r="PQH64" s="15"/>
      <c r="PQI64" s="15"/>
      <c r="PQJ64" s="15"/>
      <c r="PQK64" s="15"/>
      <c r="PQL64" s="15"/>
      <c r="PQM64" s="15"/>
      <c r="PQN64" s="15"/>
      <c r="PQO64" s="15"/>
      <c r="PQP64" s="15"/>
      <c r="PQQ64" s="15"/>
      <c r="PQR64" s="15"/>
      <c r="PQS64" s="15"/>
      <c r="PQT64" s="15"/>
      <c r="PQU64" s="15"/>
      <c r="PQV64" s="15"/>
      <c r="PQW64" s="15"/>
      <c r="PQX64" s="15"/>
      <c r="PQY64" s="15"/>
      <c r="PQZ64" s="15"/>
      <c r="PRA64" s="15"/>
      <c r="PRB64" s="15"/>
      <c r="PRC64" s="15"/>
      <c r="PRD64" s="15"/>
      <c r="PRE64" s="15"/>
      <c r="PRF64" s="15"/>
      <c r="PRG64" s="15"/>
      <c r="PRH64" s="15"/>
      <c r="PRI64" s="15"/>
      <c r="PRJ64" s="15"/>
      <c r="PRK64" s="15"/>
      <c r="PRL64" s="15"/>
      <c r="PRM64" s="15"/>
      <c r="PRN64" s="15"/>
      <c r="PRO64" s="15"/>
      <c r="PRP64" s="15"/>
      <c r="PRQ64" s="15"/>
      <c r="PRR64" s="15"/>
      <c r="PRS64" s="15"/>
      <c r="PRT64" s="15"/>
      <c r="PRU64" s="15"/>
      <c r="PRV64" s="15"/>
      <c r="PRW64" s="15"/>
      <c r="PRX64" s="15"/>
      <c r="PRY64" s="15"/>
      <c r="PRZ64" s="15"/>
      <c r="PSA64" s="15"/>
      <c r="PSB64" s="15"/>
      <c r="PSC64" s="15"/>
      <c r="PSD64" s="15"/>
      <c r="PSE64" s="15"/>
      <c r="PSF64" s="15"/>
      <c r="PSG64" s="15"/>
      <c r="PSH64" s="15"/>
      <c r="PSI64" s="15"/>
      <c r="PSJ64" s="15"/>
      <c r="PSK64" s="15"/>
      <c r="PSL64" s="15"/>
      <c r="PSM64" s="15"/>
      <c r="PSN64" s="15"/>
      <c r="PSO64" s="15"/>
      <c r="PSP64" s="15"/>
      <c r="PSQ64" s="15"/>
      <c r="PSR64" s="15"/>
      <c r="PSS64" s="15"/>
      <c r="PST64" s="15"/>
      <c r="PSU64" s="15"/>
      <c r="PSV64" s="15"/>
      <c r="PSW64" s="15"/>
      <c r="PSX64" s="15"/>
      <c r="PSY64" s="15"/>
      <c r="PSZ64" s="15"/>
      <c r="PTA64" s="15"/>
      <c r="PTB64" s="15"/>
      <c r="PTC64" s="15"/>
      <c r="PTD64" s="15"/>
      <c r="PTE64" s="15"/>
      <c r="PTF64" s="15"/>
      <c r="PTG64" s="15"/>
      <c r="PTH64" s="15"/>
      <c r="PTI64" s="15"/>
      <c r="PTJ64" s="15"/>
      <c r="PTK64" s="15"/>
      <c r="PTL64" s="15"/>
      <c r="PTM64" s="15"/>
      <c r="PTN64" s="15"/>
      <c r="PTO64" s="15"/>
      <c r="PTP64" s="15"/>
      <c r="PTQ64" s="15"/>
      <c r="PTR64" s="15"/>
      <c r="PTS64" s="15"/>
      <c r="PTT64" s="15"/>
      <c r="PTU64" s="15"/>
      <c r="PTV64" s="15"/>
      <c r="PTW64" s="15"/>
      <c r="PTX64" s="15"/>
      <c r="PTY64" s="15"/>
      <c r="PTZ64" s="15"/>
      <c r="PUA64" s="15"/>
      <c r="PUB64" s="15"/>
      <c r="PUC64" s="15"/>
      <c r="PUD64" s="15"/>
      <c r="PUE64" s="15"/>
      <c r="PUF64" s="15"/>
      <c r="PUG64" s="15"/>
      <c r="PUH64" s="15"/>
      <c r="PUI64" s="15"/>
      <c r="PUJ64" s="15"/>
      <c r="PUK64" s="15"/>
      <c r="PUL64" s="15"/>
      <c r="PUM64" s="15"/>
      <c r="PUN64" s="15"/>
      <c r="PUO64" s="15"/>
      <c r="PUP64" s="15"/>
      <c r="PUQ64" s="15"/>
      <c r="PUR64" s="15"/>
      <c r="PUS64" s="15"/>
      <c r="PUT64" s="15"/>
      <c r="PUU64" s="15"/>
      <c r="PUV64" s="15"/>
      <c r="PUW64" s="15"/>
      <c r="PUX64" s="15"/>
      <c r="PUY64" s="15"/>
      <c r="PUZ64" s="15"/>
      <c r="PVA64" s="15"/>
      <c r="PVB64" s="15"/>
      <c r="PVC64" s="15"/>
      <c r="PVD64" s="15"/>
      <c r="PVE64" s="15"/>
      <c r="PVF64" s="15"/>
      <c r="PVG64" s="15"/>
      <c r="PVH64" s="15"/>
      <c r="PVI64" s="15"/>
      <c r="PVJ64" s="15"/>
      <c r="PVK64" s="15"/>
      <c r="PVL64" s="15"/>
      <c r="PVM64" s="15"/>
      <c r="PVN64" s="15"/>
      <c r="PVO64" s="15"/>
      <c r="PVP64" s="15"/>
      <c r="PVQ64" s="15"/>
      <c r="PVR64" s="15"/>
      <c r="PVS64" s="15"/>
      <c r="PVT64" s="15"/>
      <c r="PVU64" s="15"/>
      <c r="PVV64" s="15"/>
      <c r="PVW64" s="15"/>
      <c r="PVX64" s="15"/>
      <c r="PVY64" s="15"/>
      <c r="PVZ64" s="15"/>
      <c r="PWA64" s="15"/>
      <c r="PWB64" s="15"/>
      <c r="PWC64" s="15"/>
      <c r="PWD64" s="15"/>
      <c r="PWE64" s="15"/>
      <c r="PWF64" s="15"/>
      <c r="PWG64" s="15"/>
      <c r="PWH64" s="15"/>
      <c r="PWI64" s="15"/>
      <c r="PWJ64" s="15"/>
      <c r="PWK64" s="15"/>
      <c r="PWL64" s="15"/>
      <c r="PWM64" s="15"/>
      <c r="PWN64" s="15"/>
      <c r="PWO64" s="15"/>
      <c r="PWP64" s="15"/>
      <c r="PWQ64" s="15"/>
      <c r="PWR64" s="15"/>
      <c r="PWS64" s="15"/>
      <c r="PWT64" s="15"/>
      <c r="PWU64" s="15"/>
      <c r="PWV64" s="15"/>
      <c r="PWW64" s="15"/>
      <c r="PWX64" s="15"/>
      <c r="PWY64" s="15"/>
      <c r="PWZ64" s="15"/>
      <c r="PXA64" s="15"/>
      <c r="PXB64" s="15"/>
      <c r="PXC64" s="15"/>
      <c r="PXD64" s="15"/>
      <c r="PXE64" s="15"/>
      <c r="PXF64" s="15"/>
      <c r="PXG64" s="15"/>
      <c r="PXH64" s="15"/>
      <c r="PXI64" s="15"/>
      <c r="PXJ64" s="15"/>
      <c r="PXK64" s="15"/>
      <c r="PXL64" s="15"/>
      <c r="PXM64" s="15"/>
      <c r="PXN64" s="15"/>
      <c r="PXO64" s="15"/>
      <c r="PXP64" s="15"/>
      <c r="PXQ64" s="15"/>
      <c r="PXR64" s="15"/>
      <c r="PXS64" s="15"/>
      <c r="PXT64" s="15"/>
      <c r="PXU64" s="15"/>
      <c r="PXV64" s="15"/>
      <c r="PXW64" s="15"/>
      <c r="PXX64" s="15"/>
      <c r="PXY64" s="15"/>
      <c r="PXZ64" s="15"/>
      <c r="PYA64" s="15"/>
      <c r="PYB64" s="15"/>
      <c r="PYC64" s="15"/>
      <c r="PYD64" s="15"/>
      <c r="PYE64" s="15"/>
      <c r="PYF64" s="15"/>
      <c r="PYG64" s="15"/>
      <c r="PYH64" s="15"/>
      <c r="PYI64" s="15"/>
      <c r="PYJ64" s="15"/>
      <c r="PYK64" s="15"/>
      <c r="PYL64" s="15"/>
      <c r="PYM64" s="15"/>
      <c r="PYN64" s="15"/>
      <c r="PYO64" s="15"/>
      <c r="PYP64" s="15"/>
      <c r="PYQ64" s="15"/>
      <c r="PYR64" s="15"/>
      <c r="PYS64" s="15"/>
      <c r="PYT64" s="15"/>
      <c r="PYU64" s="15"/>
      <c r="PYV64" s="15"/>
      <c r="PYW64" s="15"/>
      <c r="PYX64" s="15"/>
      <c r="PYY64" s="15"/>
      <c r="PYZ64" s="15"/>
      <c r="PZA64" s="15"/>
      <c r="PZB64" s="15"/>
      <c r="PZC64" s="15"/>
      <c r="PZD64" s="15"/>
      <c r="PZE64" s="15"/>
      <c r="PZF64" s="15"/>
      <c r="PZG64" s="15"/>
      <c r="PZH64" s="15"/>
      <c r="PZI64" s="15"/>
      <c r="PZJ64" s="15"/>
      <c r="PZK64" s="15"/>
      <c r="PZL64" s="15"/>
      <c r="PZM64" s="15"/>
      <c r="PZN64" s="15"/>
      <c r="PZO64" s="15"/>
      <c r="PZP64" s="15"/>
      <c r="PZQ64" s="15"/>
      <c r="PZR64" s="15"/>
      <c r="PZS64" s="15"/>
      <c r="PZT64" s="15"/>
      <c r="PZU64" s="15"/>
      <c r="PZV64" s="15"/>
      <c r="PZW64" s="15"/>
      <c r="PZX64" s="15"/>
      <c r="PZY64" s="15"/>
      <c r="PZZ64" s="15"/>
      <c r="QAA64" s="15"/>
      <c r="QAB64" s="15"/>
      <c r="QAC64" s="15"/>
      <c r="QAD64" s="15"/>
      <c r="QAE64" s="15"/>
      <c r="QAF64" s="15"/>
      <c r="QAG64" s="15"/>
      <c r="QAH64" s="15"/>
      <c r="QAI64" s="15"/>
      <c r="QAJ64" s="15"/>
      <c r="QAK64" s="15"/>
      <c r="QAL64" s="15"/>
      <c r="QAM64" s="15"/>
      <c r="QAN64" s="15"/>
      <c r="QAO64" s="15"/>
      <c r="QAP64" s="15"/>
      <c r="QAQ64" s="15"/>
      <c r="QAR64" s="15"/>
      <c r="QAS64" s="15"/>
      <c r="QAT64" s="15"/>
      <c r="QAU64" s="15"/>
      <c r="QAV64" s="15"/>
      <c r="QAW64" s="15"/>
      <c r="QAX64" s="15"/>
      <c r="QAY64" s="15"/>
      <c r="QAZ64" s="15"/>
      <c r="QBA64" s="15"/>
      <c r="QBB64" s="15"/>
      <c r="QBC64" s="15"/>
      <c r="QBD64" s="15"/>
      <c r="QBE64" s="15"/>
      <c r="QBF64" s="15"/>
      <c r="QBG64" s="15"/>
      <c r="QBH64" s="15"/>
      <c r="QBI64" s="15"/>
      <c r="QBJ64" s="15"/>
      <c r="QBK64" s="15"/>
      <c r="QBL64" s="15"/>
      <c r="QBM64" s="15"/>
      <c r="QBN64" s="15"/>
      <c r="QBO64" s="15"/>
      <c r="QBP64" s="15"/>
      <c r="QBQ64" s="15"/>
      <c r="QBR64" s="15"/>
      <c r="QBS64" s="15"/>
      <c r="QBT64" s="15"/>
      <c r="QBU64" s="15"/>
      <c r="QBV64" s="15"/>
      <c r="QBW64" s="15"/>
      <c r="QBX64" s="15"/>
      <c r="QBY64" s="15"/>
      <c r="QBZ64" s="15"/>
      <c r="QCA64" s="15"/>
      <c r="QCB64" s="15"/>
      <c r="QCC64" s="15"/>
      <c r="QCD64" s="15"/>
      <c r="QCE64" s="15"/>
      <c r="QCF64" s="15"/>
      <c r="QCG64" s="15"/>
      <c r="QCH64" s="15"/>
      <c r="QCI64" s="15"/>
      <c r="QCJ64" s="15"/>
      <c r="QCK64" s="15"/>
      <c r="QCL64" s="15"/>
      <c r="QCM64" s="15"/>
      <c r="QCN64" s="15"/>
      <c r="QCO64" s="15"/>
      <c r="QCP64" s="15"/>
      <c r="QCQ64" s="15"/>
      <c r="QCR64" s="15"/>
      <c r="QCS64" s="15"/>
      <c r="QCT64" s="15"/>
      <c r="QCU64" s="15"/>
      <c r="QCV64" s="15"/>
      <c r="QCW64" s="15"/>
      <c r="QCX64" s="15"/>
      <c r="QCY64" s="15"/>
      <c r="QCZ64" s="15"/>
      <c r="QDA64" s="15"/>
      <c r="QDB64" s="15"/>
      <c r="QDC64" s="15"/>
      <c r="QDD64" s="15"/>
      <c r="QDE64" s="15"/>
      <c r="QDF64" s="15"/>
      <c r="QDG64" s="15"/>
      <c r="QDH64" s="15"/>
      <c r="QDI64" s="15"/>
      <c r="QDJ64" s="15"/>
      <c r="QDK64" s="15"/>
      <c r="QDL64" s="15"/>
      <c r="QDM64" s="15"/>
      <c r="QDN64" s="15"/>
      <c r="QDO64" s="15"/>
      <c r="QDP64" s="15"/>
      <c r="QDQ64" s="15"/>
      <c r="QDR64" s="15"/>
      <c r="QDS64" s="15"/>
      <c r="QDT64" s="15"/>
      <c r="QDU64" s="15"/>
      <c r="QDV64" s="15"/>
      <c r="QDW64" s="15"/>
      <c r="QDX64" s="15"/>
      <c r="QDY64" s="15"/>
      <c r="QDZ64" s="15"/>
      <c r="QEA64" s="15"/>
      <c r="QEB64" s="15"/>
      <c r="QEC64" s="15"/>
      <c r="QED64" s="15"/>
      <c r="QEE64" s="15"/>
      <c r="QEF64" s="15"/>
      <c r="QEG64" s="15"/>
      <c r="QEH64" s="15"/>
      <c r="QEI64" s="15"/>
      <c r="QEJ64" s="15"/>
      <c r="QEK64" s="15"/>
      <c r="QEL64" s="15"/>
      <c r="QEM64" s="15"/>
      <c r="QEN64" s="15"/>
      <c r="QEO64" s="15"/>
      <c r="QEP64" s="15"/>
      <c r="QEQ64" s="15"/>
      <c r="QER64" s="15"/>
      <c r="QES64" s="15"/>
      <c r="QET64" s="15"/>
      <c r="QEU64" s="15"/>
      <c r="QEV64" s="15"/>
      <c r="QEW64" s="15"/>
      <c r="QEX64" s="15"/>
      <c r="QEY64" s="15"/>
      <c r="QEZ64" s="15"/>
      <c r="QFA64" s="15"/>
      <c r="QFB64" s="15"/>
      <c r="QFC64" s="15"/>
      <c r="QFD64" s="15"/>
      <c r="QFE64" s="15"/>
      <c r="QFF64" s="15"/>
      <c r="QFG64" s="15"/>
      <c r="QFH64" s="15"/>
      <c r="QFI64" s="15"/>
      <c r="QFJ64" s="15"/>
      <c r="QFK64" s="15"/>
      <c r="QFL64" s="15"/>
      <c r="QFM64" s="15"/>
      <c r="QFN64" s="15"/>
      <c r="QFO64" s="15"/>
      <c r="QFP64" s="15"/>
      <c r="QFQ64" s="15"/>
      <c r="QFR64" s="15"/>
      <c r="QFS64" s="15"/>
      <c r="QFT64" s="15"/>
      <c r="QFU64" s="15"/>
      <c r="QFV64" s="15"/>
      <c r="QFW64" s="15"/>
      <c r="QFX64" s="15"/>
      <c r="QFY64" s="15"/>
      <c r="QFZ64" s="15"/>
      <c r="QGA64" s="15"/>
      <c r="QGB64" s="15"/>
      <c r="QGC64" s="15"/>
      <c r="QGD64" s="15"/>
      <c r="QGE64" s="15"/>
      <c r="QGF64" s="15"/>
      <c r="QGG64" s="15"/>
      <c r="QGH64" s="15"/>
      <c r="QGI64" s="15"/>
      <c r="QGJ64" s="15"/>
      <c r="QGK64" s="15"/>
      <c r="QGL64" s="15"/>
      <c r="QGM64" s="15"/>
      <c r="QGN64" s="15"/>
      <c r="QGO64" s="15"/>
      <c r="QGP64" s="15"/>
      <c r="QGQ64" s="15"/>
      <c r="QGR64" s="15"/>
      <c r="QGS64" s="15"/>
      <c r="QGT64" s="15"/>
      <c r="QGU64" s="15"/>
      <c r="QGV64" s="15"/>
      <c r="QGW64" s="15"/>
      <c r="QGX64" s="15"/>
      <c r="QGY64" s="15"/>
      <c r="QGZ64" s="15"/>
      <c r="QHA64" s="15"/>
      <c r="QHB64" s="15"/>
      <c r="QHC64" s="15"/>
      <c r="QHD64" s="15"/>
      <c r="QHE64" s="15"/>
      <c r="QHF64" s="15"/>
      <c r="QHG64" s="15"/>
      <c r="QHH64" s="15"/>
      <c r="QHI64" s="15"/>
      <c r="QHJ64" s="15"/>
      <c r="QHK64" s="15"/>
      <c r="QHL64" s="15"/>
      <c r="QHM64" s="15"/>
      <c r="QHN64" s="15"/>
      <c r="QHO64" s="15"/>
      <c r="QHP64" s="15"/>
      <c r="QHQ64" s="15"/>
      <c r="QHR64" s="15"/>
      <c r="QHS64" s="15"/>
      <c r="QHT64" s="15"/>
      <c r="QHU64" s="15"/>
      <c r="QHV64" s="15"/>
      <c r="QHW64" s="15"/>
      <c r="QHX64" s="15"/>
      <c r="QHY64" s="15"/>
      <c r="QHZ64" s="15"/>
      <c r="QIA64" s="15"/>
      <c r="QIB64" s="15"/>
      <c r="QIC64" s="15"/>
      <c r="QID64" s="15"/>
      <c r="QIE64" s="15"/>
      <c r="QIF64" s="15"/>
      <c r="QIG64" s="15"/>
      <c r="QIH64" s="15"/>
      <c r="QII64" s="15"/>
      <c r="QIJ64" s="15"/>
      <c r="QIK64" s="15"/>
      <c r="QIL64" s="15"/>
      <c r="QIM64" s="15"/>
      <c r="QIN64" s="15"/>
      <c r="QIO64" s="15"/>
      <c r="QIP64" s="15"/>
      <c r="QIQ64" s="15"/>
      <c r="QIR64" s="15"/>
      <c r="QIS64" s="15"/>
      <c r="QIT64" s="15"/>
      <c r="QIU64" s="15"/>
      <c r="QIV64" s="15"/>
      <c r="QIW64" s="15"/>
      <c r="QIX64" s="15"/>
      <c r="QIY64" s="15"/>
      <c r="QIZ64" s="15"/>
      <c r="QJA64" s="15"/>
      <c r="QJB64" s="15"/>
      <c r="QJC64" s="15"/>
      <c r="QJD64" s="15"/>
      <c r="QJE64" s="15"/>
      <c r="QJF64" s="15"/>
      <c r="QJG64" s="15"/>
      <c r="QJH64" s="15"/>
      <c r="QJI64" s="15"/>
      <c r="QJJ64" s="15"/>
      <c r="QJK64" s="15"/>
      <c r="QJL64" s="15"/>
      <c r="QJM64" s="15"/>
      <c r="QJN64" s="15"/>
      <c r="QJO64" s="15"/>
      <c r="QJP64" s="15"/>
      <c r="QJQ64" s="15"/>
      <c r="QJR64" s="15"/>
      <c r="QJS64" s="15"/>
      <c r="QJT64" s="15"/>
      <c r="QJU64" s="15"/>
      <c r="QJV64" s="15"/>
      <c r="QJW64" s="15"/>
      <c r="QJX64" s="15"/>
      <c r="QJY64" s="15"/>
      <c r="QJZ64" s="15"/>
      <c r="QKA64" s="15"/>
      <c r="QKB64" s="15"/>
      <c r="QKC64" s="15"/>
      <c r="QKD64" s="15"/>
      <c r="QKE64" s="15"/>
      <c r="QKF64" s="15"/>
      <c r="QKG64" s="15"/>
      <c r="QKH64" s="15"/>
      <c r="QKI64" s="15"/>
      <c r="QKJ64" s="15"/>
      <c r="QKK64" s="15"/>
      <c r="QKL64" s="15"/>
      <c r="QKM64" s="15"/>
      <c r="QKN64" s="15"/>
      <c r="QKO64" s="15"/>
      <c r="QKP64" s="15"/>
      <c r="QKQ64" s="15"/>
      <c r="QKR64" s="15"/>
      <c r="QKS64" s="15"/>
      <c r="QKT64" s="15"/>
      <c r="QKU64" s="15"/>
      <c r="QKV64" s="15"/>
      <c r="QKW64" s="15"/>
      <c r="QKX64" s="15"/>
      <c r="QKY64" s="15"/>
      <c r="QKZ64" s="15"/>
      <c r="QLA64" s="15"/>
      <c r="QLB64" s="15"/>
      <c r="QLC64" s="15"/>
      <c r="QLD64" s="15"/>
      <c r="QLE64" s="15"/>
      <c r="QLF64" s="15"/>
      <c r="QLG64" s="15"/>
      <c r="QLH64" s="15"/>
      <c r="QLI64" s="15"/>
      <c r="QLJ64" s="15"/>
      <c r="QLK64" s="15"/>
      <c r="QLL64" s="15"/>
      <c r="QLM64" s="15"/>
      <c r="QLN64" s="15"/>
      <c r="QLO64" s="15"/>
      <c r="QLP64" s="15"/>
      <c r="QLQ64" s="15"/>
      <c r="QLR64" s="15"/>
      <c r="QLS64" s="15"/>
      <c r="QLT64" s="15"/>
      <c r="QLU64" s="15"/>
      <c r="QLV64" s="15"/>
      <c r="QLW64" s="15"/>
      <c r="QLX64" s="15"/>
      <c r="QLY64" s="15"/>
      <c r="QLZ64" s="15"/>
      <c r="QMA64" s="15"/>
      <c r="QMB64" s="15"/>
      <c r="QMC64" s="15"/>
      <c r="QMD64" s="15"/>
      <c r="QME64" s="15"/>
      <c r="QMF64" s="15"/>
      <c r="QMG64" s="15"/>
      <c r="QMH64" s="15"/>
      <c r="QMI64" s="15"/>
      <c r="QMJ64" s="15"/>
      <c r="QMK64" s="15"/>
      <c r="QML64" s="15"/>
      <c r="QMM64" s="15"/>
      <c r="QMN64" s="15"/>
      <c r="QMO64" s="15"/>
      <c r="QMP64" s="15"/>
      <c r="QMQ64" s="15"/>
      <c r="QMR64" s="15"/>
      <c r="QMS64" s="15"/>
      <c r="QMT64" s="15"/>
      <c r="QMU64" s="15"/>
      <c r="QMV64" s="15"/>
      <c r="QMW64" s="15"/>
      <c r="QMX64" s="15"/>
      <c r="QMY64" s="15"/>
      <c r="QMZ64" s="15"/>
      <c r="QNA64" s="15"/>
      <c r="QNB64" s="15"/>
      <c r="QNC64" s="15"/>
      <c r="QND64" s="15"/>
      <c r="QNE64" s="15"/>
      <c r="QNF64" s="15"/>
      <c r="QNG64" s="15"/>
      <c r="QNH64" s="15"/>
      <c r="QNI64" s="15"/>
      <c r="QNJ64" s="15"/>
      <c r="QNK64" s="15"/>
      <c r="QNL64" s="15"/>
      <c r="QNM64" s="15"/>
      <c r="QNN64" s="15"/>
      <c r="QNO64" s="15"/>
      <c r="QNP64" s="15"/>
      <c r="QNQ64" s="15"/>
      <c r="QNR64" s="15"/>
      <c r="QNS64" s="15"/>
      <c r="QNT64" s="15"/>
      <c r="QNU64" s="15"/>
      <c r="QNV64" s="15"/>
      <c r="QNW64" s="15"/>
      <c r="QNX64" s="15"/>
      <c r="QNY64" s="15"/>
      <c r="QNZ64" s="15"/>
      <c r="QOA64" s="15"/>
      <c r="QOB64" s="15"/>
      <c r="QOC64" s="15"/>
      <c r="QOD64" s="15"/>
      <c r="QOE64" s="15"/>
      <c r="QOF64" s="15"/>
      <c r="QOG64" s="15"/>
      <c r="QOH64" s="15"/>
      <c r="QOI64" s="15"/>
      <c r="QOJ64" s="15"/>
      <c r="QOK64" s="15"/>
      <c r="QOL64" s="15"/>
      <c r="QOM64" s="15"/>
      <c r="QON64" s="15"/>
      <c r="QOO64" s="15"/>
      <c r="QOP64" s="15"/>
      <c r="QOQ64" s="15"/>
      <c r="QOR64" s="15"/>
      <c r="QOS64" s="15"/>
      <c r="QOT64" s="15"/>
      <c r="QOU64" s="15"/>
      <c r="QOV64" s="15"/>
      <c r="QOW64" s="15"/>
      <c r="QOX64" s="15"/>
      <c r="QOY64" s="15"/>
      <c r="QOZ64" s="15"/>
      <c r="QPA64" s="15"/>
      <c r="QPB64" s="15"/>
      <c r="QPC64" s="15"/>
      <c r="QPD64" s="15"/>
      <c r="QPE64" s="15"/>
      <c r="QPF64" s="15"/>
      <c r="QPG64" s="15"/>
      <c r="QPH64" s="15"/>
      <c r="QPI64" s="15"/>
      <c r="QPJ64" s="15"/>
      <c r="QPK64" s="15"/>
      <c r="QPL64" s="15"/>
      <c r="QPM64" s="15"/>
      <c r="QPN64" s="15"/>
      <c r="QPO64" s="15"/>
      <c r="QPP64" s="15"/>
      <c r="QPQ64" s="15"/>
      <c r="QPR64" s="15"/>
      <c r="QPS64" s="15"/>
      <c r="QPT64" s="15"/>
      <c r="QPU64" s="15"/>
      <c r="QPV64" s="15"/>
      <c r="QPW64" s="15"/>
      <c r="QPX64" s="15"/>
      <c r="QPY64" s="15"/>
      <c r="QPZ64" s="15"/>
      <c r="QQA64" s="15"/>
      <c r="QQB64" s="15"/>
      <c r="QQC64" s="15"/>
      <c r="QQD64" s="15"/>
      <c r="QQE64" s="15"/>
      <c r="QQF64" s="15"/>
      <c r="QQG64" s="15"/>
      <c r="QQH64" s="15"/>
      <c r="QQI64" s="15"/>
      <c r="QQJ64" s="15"/>
      <c r="QQK64" s="15"/>
      <c r="QQL64" s="15"/>
      <c r="QQM64" s="15"/>
      <c r="QQN64" s="15"/>
      <c r="QQO64" s="15"/>
      <c r="QQP64" s="15"/>
      <c r="QQQ64" s="15"/>
      <c r="QQR64" s="15"/>
      <c r="QQS64" s="15"/>
      <c r="QQT64" s="15"/>
      <c r="QQU64" s="15"/>
      <c r="QQV64" s="15"/>
      <c r="QQW64" s="15"/>
      <c r="QQX64" s="15"/>
      <c r="QQY64" s="15"/>
      <c r="QQZ64" s="15"/>
      <c r="QRA64" s="15"/>
      <c r="QRB64" s="15"/>
      <c r="QRC64" s="15"/>
      <c r="QRD64" s="15"/>
      <c r="QRE64" s="15"/>
      <c r="QRF64" s="15"/>
      <c r="QRG64" s="15"/>
      <c r="QRH64" s="15"/>
      <c r="QRI64" s="15"/>
      <c r="QRJ64" s="15"/>
      <c r="QRK64" s="15"/>
      <c r="QRL64" s="15"/>
      <c r="QRM64" s="15"/>
      <c r="QRN64" s="15"/>
      <c r="QRO64" s="15"/>
      <c r="QRP64" s="15"/>
      <c r="QRQ64" s="15"/>
      <c r="QRR64" s="15"/>
      <c r="QRS64" s="15"/>
      <c r="QRT64" s="15"/>
      <c r="QRU64" s="15"/>
      <c r="QRV64" s="15"/>
      <c r="QRW64" s="15"/>
      <c r="QRX64" s="15"/>
      <c r="QRY64" s="15"/>
      <c r="QRZ64" s="15"/>
      <c r="QSA64" s="15"/>
      <c r="QSB64" s="15"/>
      <c r="QSC64" s="15"/>
      <c r="QSD64" s="15"/>
      <c r="QSE64" s="15"/>
      <c r="QSF64" s="15"/>
      <c r="QSG64" s="15"/>
      <c r="QSH64" s="15"/>
      <c r="QSI64" s="15"/>
      <c r="QSJ64" s="15"/>
      <c r="QSK64" s="15"/>
      <c r="QSL64" s="15"/>
      <c r="QSM64" s="15"/>
      <c r="QSN64" s="15"/>
      <c r="QSO64" s="15"/>
      <c r="QSP64" s="15"/>
      <c r="QSQ64" s="15"/>
      <c r="QSR64" s="15"/>
      <c r="QSS64" s="15"/>
      <c r="QST64" s="15"/>
      <c r="QSU64" s="15"/>
      <c r="QSV64" s="15"/>
      <c r="QSW64" s="15"/>
      <c r="QSX64" s="15"/>
      <c r="QSY64" s="15"/>
      <c r="QSZ64" s="15"/>
      <c r="QTA64" s="15"/>
      <c r="QTB64" s="15"/>
      <c r="QTC64" s="15"/>
      <c r="QTD64" s="15"/>
      <c r="QTE64" s="15"/>
      <c r="QTF64" s="15"/>
      <c r="QTG64" s="15"/>
      <c r="QTH64" s="15"/>
      <c r="QTI64" s="15"/>
      <c r="QTJ64" s="15"/>
      <c r="QTK64" s="15"/>
      <c r="QTL64" s="15"/>
      <c r="QTM64" s="15"/>
      <c r="QTN64" s="15"/>
      <c r="QTO64" s="15"/>
      <c r="QTP64" s="15"/>
      <c r="QTQ64" s="15"/>
      <c r="QTR64" s="15"/>
      <c r="QTS64" s="15"/>
      <c r="QTT64" s="15"/>
      <c r="QTU64" s="15"/>
      <c r="QTV64" s="15"/>
      <c r="QTW64" s="15"/>
      <c r="QTX64" s="15"/>
      <c r="QTY64" s="15"/>
      <c r="QTZ64" s="15"/>
      <c r="QUA64" s="15"/>
      <c r="QUB64" s="15"/>
      <c r="QUC64" s="15"/>
      <c r="QUD64" s="15"/>
      <c r="QUE64" s="15"/>
      <c r="QUF64" s="15"/>
      <c r="QUG64" s="15"/>
      <c r="QUH64" s="15"/>
      <c r="QUI64" s="15"/>
      <c r="QUJ64" s="15"/>
      <c r="QUK64" s="15"/>
      <c r="QUL64" s="15"/>
      <c r="QUM64" s="15"/>
      <c r="QUN64" s="15"/>
      <c r="QUO64" s="15"/>
      <c r="QUP64" s="15"/>
      <c r="QUQ64" s="15"/>
      <c r="QUR64" s="15"/>
      <c r="QUS64" s="15"/>
      <c r="QUT64" s="15"/>
      <c r="QUU64" s="15"/>
      <c r="QUV64" s="15"/>
      <c r="QUW64" s="15"/>
      <c r="QUX64" s="15"/>
      <c r="QUY64" s="15"/>
      <c r="QUZ64" s="15"/>
      <c r="QVA64" s="15"/>
      <c r="QVB64" s="15"/>
      <c r="QVC64" s="15"/>
      <c r="QVD64" s="15"/>
      <c r="QVE64" s="15"/>
      <c r="QVF64" s="15"/>
      <c r="QVG64" s="15"/>
      <c r="QVH64" s="15"/>
      <c r="QVI64" s="15"/>
      <c r="QVJ64" s="15"/>
      <c r="QVK64" s="15"/>
      <c r="QVL64" s="15"/>
      <c r="QVM64" s="15"/>
      <c r="QVN64" s="15"/>
      <c r="QVO64" s="15"/>
      <c r="QVP64" s="15"/>
      <c r="QVQ64" s="15"/>
      <c r="QVR64" s="15"/>
      <c r="QVS64" s="15"/>
      <c r="QVT64" s="15"/>
      <c r="QVU64" s="15"/>
      <c r="QVV64" s="15"/>
      <c r="QVW64" s="15"/>
      <c r="QVX64" s="15"/>
      <c r="QVY64" s="15"/>
      <c r="QVZ64" s="15"/>
      <c r="QWA64" s="15"/>
      <c r="QWB64" s="15"/>
      <c r="QWC64" s="15"/>
      <c r="QWD64" s="15"/>
      <c r="QWE64" s="15"/>
      <c r="QWF64" s="15"/>
      <c r="QWG64" s="15"/>
      <c r="QWH64" s="15"/>
      <c r="QWI64" s="15"/>
      <c r="QWJ64" s="15"/>
      <c r="QWK64" s="15"/>
      <c r="QWL64" s="15"/>
      <c r="QWM64" s="15"/>
      <c r="QWN64" s="15"/>
      <c r="QWO64" s="15"/>
      <c r="QWP64" s="15"/>
      <c r="QWQ64" s="15"/>
      <c r="QWR64" s="15"/>
      <c r="QWS64" s="15"/>
      <c r="QWT64" s="15"/>
      <c r="QWU64" s="15"/>
      <c r="QWV64" s="15"/>
      <c r="QWW64" s="15"/>
      <c r="QWX64" s="15"/>
      <c r="QWY64" s="15"/>
      <c r="QWZ64" s="15"/>
      <c r="QXA64" s="15"/>
      <c r="QXB64" s="15"/>
      <c r="QXC64" s="15"/>
      <c r="QXD64" s="15"/>
      <c r="QXE64" s="15"/>
      <c r="QXF64" s="15"/>
      <c r="QXG64" s="15"/>
      <c r="QXH64" s="15"/>
      <c r="QXI64" s="15"/>
      <c r="QXJ64" s="15"/>
      <c r="QXK64" s="15"/>
      <c r="QXL64" s="15"/>
      <c r="QXM64" s="15"/>
      <c r="QXN64" s="15"/>
      <c r="QXO64" s="15"/>
      <c r="QXP64" s="15"/>
      <c r="QXQ64" s="15"/>
      <c r="QXR64" s="15"/>
      <c r="QXS64" s="15"/>
      <c r="QXT64" s="15"/>
      <c r="QXU64" s="15"/>
      <c r="QXV64" s="15"/>
      <c r="QXW64" s="15"/>
      <c r="QXX64" s="15"/>
      <c r="QXY64" s="15"/>
      <c r="QXZ64" s="15"/>
      <c r="QYA64" s="15"/>
      <c r="QYB64" s="15"/>
      <c r="QYC64" s="15"/>
      <c r="QYD64" s="15"/>
      <c r="QYE64" s="15"/>
      <c r="QYF64" s="15"/>
      <c r="QYG64" s="15"/>
      <c r="QYH64" s="15"/>
      <c r="QYI64" s="15"/>
      <c r="QYJ64" s="15"/>
      <c r="QYK64" s="15"/>
      <c r="QYL64" s="15"/>
      <c r="QYM64" s="15"/>
      <c r="QYN64" s="15"/>
      <c r="QYO64" s="15"/>
      <c r="QYP64" s="15"/>
      <c r="QYQ64" s="15"/>
      <c r="QYR64" s="15"/>
      <c r="QYS64" s="15"/>
      <c r="QYT64" s="15"/>
      <c r="QYU64" s="15"/>
      <c r="QYV64" s="15"/>
      <c r="QYW64" s="15"/>
      <c r="QYX64" s="15"/>
      <c r="QYY64" s="15"/>
      <c r="QYZ64" s="15"/>
      <c r="QZA64" s="15"/>
      <c r="QZB64" s="15"/>
      <c r="QZC64" s="15"/>
      <c r="QZD64" s="15"/>
      <c r="QZE64" s="15"/>
      <c r="QZF64" s="15"/>
      <c r="QZG64" s="15"/>
      <c r="QZH64" s="15"/>
      <c r="QZI64" s="15"/>
      <c r="QZJ64" s="15"/>
      <c r="QZK64" s="15"/>
      <c r="QZL64" s="15"/>
      <c r="QZM64" s="15"/>
      <c r="QZN64" s="15"/>
      <c r="QZO64" s="15"/>
      <c r="QZP64" s="15"/>
      <c r="QZQ64" s="15"/>
      <c r="QZR64" s="15"/>
      <c r="QZS64" s="15"/>
      <c r="QZT64" s="15"/>
      <c r="QZU64" s="15"/>
      <c r="QZV64" s="15"/>
      <c r="QZW64" s="15"/>
      <c r="QZX64" s="15"/>
      <c r="QZY64" s="15"/>
      <c r="QZZ64" s="15"/>
      <c r="RAA64" s="15"/>
      <c r="RAB64" s="15"/>
      <c r="RAC64" s="15"/>
      <c r="RAD64" s="15"/>
      <c r="RAE64" s="15"/>
      <c r="RAF64" s="15"/>
      <c r="RAG64" s="15"/>
      <c r="RAH64" s="15"/>
      <c r="RAI64" s="15"/>
      <c r="RAJ64" s="15"/>
      <c r="RAK64" s="15"/>
      <c r="RAL64" s="15"/>
      <c r="RAM64" s="15"/>
      <c r="RAN64" s="15"/>
      <c r="RAO64" s="15"/>
      <c r="RAP64" s="15"/>
      <c r="RAQ64" s="15"/>
      <c r="RAR64" s="15"/>
      <c r="RAS64" s="15"/>
      <c r="RAT64" s="15"/>
      <c r="RAU64" s="15"/>
      <c r="RAV64" s="15"/>
      <c r="RAW64" s="15"/>
      <c r="RAX64" s="15"/>
      <c r="RAY64" s="15"/>
      <c r="RAZ64" s="15"/>
      <c r="RBA64" s="15"/>
      <c r="RBB64" s="15"/>
      <c r="RBC64" s="15"/>
      <c r="RBD64" s="15"/>
      <c r="RBE64" s="15"/>
      <c r="RBF64" s="15"/>
      <c r="RBG64" s="15"/>
      <c r="RBH64" s="15"/>
      <c r="RBI64" s="15"/>
      <c r="RBJ64" s="15"/>
      <c r="RBK64" s="15"/>
      <c r="RBL64" s="15"/>
      <c r="RBM64" s="15"/>
      <c r="RBN64" s="15"/>
      <c r="RBO64" s="15"/>
      <c r="RBP64" s="15"/>
      <c r="RBQ64" s="15"/>
      <c r="RBR64" s="15"/>
      <c r="RBS64" s="15"/>
      <c r="RBT64" s="15"/>
      <c r="RBU64" s="15"/>
      <c r="RBV64" s="15"/>
      <c r="RBW64" s="15"/>
      <c r="RBX64" s="15"/>
      <c r="RBY64" s="15"/>
      <c r="RBZ64" s="15"/>
      <c r="RCA64" s="15"/>
      <c r="RCB64" s="15"/>
      <c r="RCC64" s="15"/>
      <c r="RCD64" s="15"/>
      <c r="RCE64" s="15"/>
      <c r="RCF64" s="15"/>
      <c r="RCG64" s="15"/>
      <c r="RCH64" s="15"/>
      <c r="RCI64" s="15"/>
      <c r="RCJ64" s="15"/>
      <c r="RCK64" s="15"/>
      <c r="RCL64" s="15"/>
      <c r="RCM64" s="15"/>
      <c r="RCN64" s="15"/>
      <c r="RCO64" s="15"/>
      <c r="RCP64" s="15"/>
      <c r="RCQ64" s="15"/>
      <c r="RCR64" s="15"/>
      <c r="RCS64" s="15"/>
      <c r="RCT64" s="15"/>
      <c r="RCU64" s="15"/>
      <c r="RCV64" s="15"/>
      <c r="RCW64" s="15"/>
      <c r="RCX64" s="15"/>
      <c r="RCY64" s="15"/>
      <c r="RCZ64" s="15"/>
      <c r="RDA64" s="15"/>
      <c r="RDB64" s="15"/>
      <c r="RDC64" s="15"/>
      <c r="RDD64" s="15"/>
      <c r="RDE64" s="15"/>
      <c r="RDF64" s="15"/>
      <c r="RDG64" s="15"/>
      <c r="RDH64" s="15"/>
      <c r="RDI64" s="15"/>
      <c r="RDJ64" s="15"/>
      <c r="RDK64" s="15"/>
      <c r="RDL64" s="15"/>
      <c r="RDM64" s="15"/>
      <c r="RDN64" s="15"/>
      <c r="RDO64" s="15"/>
      <c r="RDP64" s="15"/>
      <c r="RDQ64" s="15"/>
      <c r="RDR64" s="15"/>
      <c r="RDS64" s="15"/>
      <c r="RDT64" s="15"/>
      <c r="RDU64" s="15"/>
      <c r="RDV64" s="15"/>
      <c r="RDW64" s="15"/>
      <c r="RDX64" s="15"/>
      <c r="RDY64" s="15"/>
      <c r="RDZ64" s="15"/>
      <c r="REA64" s="15"/>
      <c r="REB64" s="15"/>
      <c r="REC64" s="15"/>
      <c r="RED64" s="15"/>
      <c r="REE64" s="15"/>
      <c r="REF64" s="15"/>
      <c r="REG64" s="15"/>
      <c r="REH64" s="15"/>
      <c r="REI64" s="15"/>
      <c r="REJ64" s="15"/>
      <c r="REK64" s="15"/>
      <c r="REL64" s="15"/>
      <c r="REM64" s="15"/>
      <c r="REN64" s="15"/>
      <c r="REO64" s="15"/>
      <c r="REP64" s="15"/>
      <c r="REQ64" s="15"/>
      <c r="RER64" s="15"/>
      <c r="RES64" s="15"/>
      <c r="RET64" s="15"/>
      <c r="REU64" s="15"/>
      <c r="REV64" s="15"/>
      <c r="REW64" s="15"/>
      <c r="REX64" s="15"/>
      <c r="REY64" s="15"/>
      <c r="REZ64" s="15"/>
      <c r="RFA64" s="15"/>
      <c r="RFB64" s="15"/>
      <c r="RFC64" s="15"/>
      <c r="RFD64" s="15"/>
      <c r="RFE64" s="15"/>
      <c r="RFF64" s="15"/>
      <c r="RFG64" s="15"/>
      <c r="RFH64" s="15"/>
      <c r="RFI64" s="15"/>
      <c r="RFJ64" s="15"/>
      <c r="RFK64" s="15"/>
      <c r="RFL64" s="15"/>
      <c r="RFM64" s="15"/>
      <c r="RFN64" s="15"/>
      <c r="RFO64" s="15"/>
      <c r="RFP64" s="15"/>
      <c r="RFQ64" s="15"/>
      <c r="RFR64" s="15"/>
      <c r="RFS64" s="15"/>
      <c r="RFT64" s="15"/>
      <c r="RFU64" s="15"/>
      <c r="RFV64" s="15"/>
      <c r="RFW64" s="15"/>
      <c r="RFX64" s="15"/>
      <c r="RFY64" s="15"/>
      <c r="RFZ64" s="15"/>
      <c r="RGA64" s="15"/>
      <c r="RGB64" s="15"/>
      <c r="RGC64" s="15"/>
      <c r="RGD64" s="15"/>
      <c r="RGE64" s="15"/>
      <c r="RGF64" s="15"/>
      <c r="RGG64" s="15"/>
      <c r="RGH64" s="15"/>
      <c r="RGI64" s="15"/>
      <c r="RGJ64" s="15"/>
      <c r="RGK64" s="15"/>
      <c r="RGL64" s="15"/>
      <c r="RGM64" s="15"/>
      <c r="RGN64" s="15"/>
      <c r="RGO64" s="15"/>
      <c r="RGP64" s="15"/>
      <c r="RGQ64" s="15"/>
      <c r="RGR64" s="15"/>
      <c r="RGS64" s="15"/>
      <c r="RGT64" s="15"/>
      <c r="RGU64" s="15"/>
      <c r="RGV64" s="15"/>
      <c r="RGW64" s="15"/>
      <c r="RGX64" s="15"/>
      <c r="RGY64" s="15"/>
      <c r="RGZ64" s="15"/>
      <c r="RHA64" s="15"/>
      <c r="RHB64" s="15"/>
      <c r="RHC64" s="15"/>
      <c r="RHD64" s="15"/>
      <c r="RHE64" s="15"/>
      <c r="RHF64" s="15"/>
      <c r="RHG64" s="15"/>
      <c r="RHH64" s="15"/>
      <c r="RHI64" s="15"/>
      <c r="RHJ64" s="15"/>
      <c r="RHK64" s="15"/>
      <c r="RHL64" s="15"/>
      <c r="RHM64" s="15"/>
      <c r="RHN64" s="15"/>
      <c r="RHO64" s="15"/>
      <c r="RHP64" s="15"/>
      <c r="RHQ64" s="15"/>
      <c r="RHR64" s="15"/>
      <c r="RHS64" s="15"/>
      <c r="RHT64" s="15"/>
      <c r="RHU64" s="15"/>
      <c r="RHV64" s="15"/>
      <c r="RHW64" s="15"/>
      <c r="RHX64" s="15"/>
      <c r="RHY64" s="15"/>
      <c r="RHZ64" s="15"/>
      <c r="RIA64" s="15"/>
      <c r="RIB64" s="15"/>
      <c r="RIC64" s="15"/>
      <c r="RID64" s="15"/>
      <c r="RIE64" s="15"/>
      <c r="RIF64" s="15"/>
      <c r="RIG64" s="15"/>
      <c r="RIH64" s="15"/>
      <c r="RII64" s="15"/>
      <c r="RIJ64" s="15"/>
      <c r="RIK64" s="15"/>
      <c r="RIL64" s="15"/>
      <c r="RIM64" s="15"/>
      <c r="RIN64" s="15"/>
      <c r="RIO64" s="15"/>
      <c r="RIP64" s="15"/>
      <c r="RIQ64" s="15"/>
      <c r="RIR64" s="15"/>
      <c r="RIS64" s="15"/>
      <c r="RIT64" s="15"/>
      <c r="RIU64" s="15"/>
      <c r="RIV64" s="15"/>
      <c r="RIW64" s="15"/>
      <c r="RIX64" s="15"/>
      <c r="RIY64" s="15"/>
      <c r="RIZ64" s="15"/>
      <c r="RJA64" s="15"/>
      <c r="RJB64" s="15"/>
      <c r="RJC64" s="15"/>
      <c r="RJD64" s="15"/>
      <c r="RJE64" s="15"/>
      <c r="RJF64" s="15"/>
      <c r="RJG64" s="15"/>
      <c r="RJH64" s="15"/>
      <c r="RJI64" s="15"/>
      <c r="RJJ64" s="15"/>
      <c r="RJK64" s="15"/>
      <c r="RJL64" s="15"/>
      <c r="RJM64" s="15"/>
      <c r="RJN64" s="15"/>
      <c r="RJO64" s="15"/>
      <c r="RJP64" s="15"/>
      <c r="RJQ64" s="15"/>
      <c r="RJR64" s="15"/>
      <c r="RJS64" s="15"/>
      <c r="RJT64" s="15"/>
      <c r="RJU64" s="15"/>
      <c r="RJV64" s="15"/>
      <c r="RJW64" s="15"/>
      <c r="RJX64" s="15"/>
      <c r="RJY64" s="15"/>
      <c r="RJZ64" s="15"/>
      <c r="RKA64" s="15"/>
      <c r="RKB64" s="15"/>
      <c r="RKC64" s="15"/>
      <c r="RKD64" s="15"/>
      <c r="RKE64" s="15"/>
      <c r="RKF64" s="15"/>
      <c r="RKG64" s="15"/>
      <c r="RKH64" s="15"/>
      <c r="RKI64" s="15"/>
      <c r="RKJ64" s="15"/>
      <c r="RKK64" s="15"/>
      <c r="RKL64" s="15"/>
      <c r="RKM64" s="15"/>
      <c r="RKN64" s="15"/>
      <c r="RKO64" s="15"/>
      <c r="RKP64" s="15"/>
      <c r="RKQ64" s="15"/>
      <c r="RKR64" s="15"/>
      <c r="RKS64" s="15"/>
      <c r="RKT64" s="15"/>
      <c r="RKU64" s="15"/>
      <c r="RKV64" s="15"/>
      <c r="RKW64" s="15"/>
      <c r="RKX64" s="15"/>
      <c r="RKY64" s="15"/>
      <c r="RKZ64" s="15"/>
      <c r="RLA64" s="15"/>
      <c r="RLB64" s="15"/>
      <c r="RLC64" s="15"/>
      <c r="RLD64" s="15"/>
      <c r="RLE64" s="15"/>
      <c r="RLF64" s="15"/>
      <c r="RLG64" s="15"/>
      <c r="RLH64" s="15"/>
      <c r="RLI64" s="15"/>
      <c r="RLJ64" s="15"/>
      <c r="RLK64" s="15"/>
      <c r="RLL64" s="15"/>
      <c r="RLM64" s="15"/>
      <c r="RLN64" s="15"/>
      <c r="RLO64" s="15"/>
      <c r="RLP64" s="15"/>
      <c r="RLQ64" s="15"/>
      <c r="RLR64" s="15"/>
      <c r="RLS64" s="15"/>
      <c r="RLT64" s="15"/>
      <c r="RLU64" s="15"/>
      <c r="RLV64" s="15"/>
      <c r="RLW64" s="15"/>
      <c r="RLX64" s="15"/>
      <c r="RLY64" s="15"/>
      <c r="RLZ64" s="15"/>
      <c r="RMA64" s="15"/>
      <c r="RMB64" s="15"/>
      <c r="RMC64" s="15"/>
      <c r="RMD64" s="15"/>
      <c r="RME64" s="15"/>
      <c r="RMF64" s="15"/>
      <c r="RMG64" s="15"/>
      <c r="RMH64" s="15"/>
      <c r="RMI64" s="15"/>
      <c r="RMJ64" s="15"/>
      <c r="RMK64" s="15"/>
      <c r="RML64" s="15"/>
      <c r="RMM64" s="15"/>
      <c r="RMN64" s="15"/>
      <c r="RMO64" s="15"/>
      <c r="RMP64" s="15"/>
      <c r="RMQ64" s="15"/>
      <c r="RMR64" s="15"/>
      <c r="RMS64" s="15"/>
      <c r="RMT64" s="15"/>
      <c r="RMU64" s="15"/>
      <c r="RMV64" s="15"/>
      <c r="RMW64" s="15"/>
      <c r="RMX64" s="15"/>
      <c r="RMY64" s="15"/>
      <c r="RMZ64" s="15"/>
      <c r="RNA64" s="15"/>
      <c r="RNB64" s="15"/>
      <c r="RNC64" s="15"/>
      <c r="RND64" s="15"/>
      <c r="RNE64" s="15"/>
      <c r="RNF64" s="15"/>
      <c r="RNG64" s="15"/>
      <c r="RNH64" s="15"/>
      <c r="RNI64" s="15"/>
      <c r="RNJ64" s="15"/>
      <c r="RNK64" s="15"/>
      <c r="RNL64" s="15"/>
      <c r="RNM64" s="15"/>
      <c r="RNN64" s="15"/>
      <c r="RNO64" s="15"/>
      <c r="RNP64" s="15"/>
      <c r="RNQ64" s="15"/>
      <c r="RNR64" s="15"/>
      <c r="RNS64" s="15"/>
      <c r="RNT64" s="15"/>
      <c r="RNU64" s="15"/>
      <c r="RNV64" s="15"/>
      <c r="RNW64" s="15"/>
      <c r="RNX64" s="15"/>
      <c r="RNY64" s="15"/>
      <c r="RNZ64" s="15"/>
      <c r="ROA64" s="15"/>
      <c r="ROB64" s="15"/>
      <c r="ROC64" s="15"/>
      <c r="ROD64" s="15"/>
      <c r="ROE64" s="15"/>
      <c r="ROF64" s="15"/>
      <c r="ROG64" s="15"/>
      <c r="ROH64" s="15"/>
      <c r="ROI64" s="15"/>
      <c r="ROJ64" s="15"/>
      <c r="ROK64" s="15"/>
      <c r="ROL64" s="15"/>
      <c r="ROM64" s="15"/>
      <c r="RON64" s="15"/>
      <c r="ROO64" s="15"/>
      <c r="ROP64" s="15"/>
      <c r="ROQ64" s="15"/>
      <c r="ROR64" s="15"/>
      <c r="ROS64" s="15"/>
      <c r="ROT64" s="15"/>
      <c r="ROU64" s="15"/>
      <c r="ROV64" s="15"/>
      <c r="ROW64" s="15"/>
      <c r="ROX64" s="15"/>
      <c r="ROY64" s="15"/>
      <c r="ROZ64" s="15"/>
      <c r="RPA64" s="15"/>
      <c r="RPB64" s="15"/>
      <c r="RPC64" s="15"/>
      <c r="RPD64" s="15"/>
      <c r="RPE64" s="15"/>
      <c r="RPF64" s="15"/>
      <c r="RPG64" s="15"/>
      <c r="RPH64" s="15"/>
      <c r="RPI64" s="15"/>
      <c r="RPJ64" s="15"/>
      <c r="RPK64" s="15"/>
      <c r="RPL64" s="15"/>
      <c r="RPM64" s="15"/>
      <c r="RPN64" s="15"/>
      <c r="RPO64" s="15"/>
      <c r="RPP64" s="15"/>
      <c r="RPQ64" s="15"/>
      <c r="RPR64" s="15"/>
      <c r="RPS64" s="15"/>
      <c r="RPT64" s="15"/>
      <c r="RPU64" s="15"/>
      <c r="RPV64" s="15"/>
      <c r="RPW64" s="15"/>
      <c r="RPX64" s="15"/>
      <c r="RPY64" s="15"/>
      <c r="RPZ64" s="15"/>
      <c r="RQA64" s="15"/>
      <c r="RQB64" s="15"/>
      <c r="RQC64" s="15"/>
      <c r="RQD64" s="15"/>
      <c r="RQE64" s="15"/>
      <c r="RQF64" s="15"/>
      <c r="RQG64" s="15"/>
      <c r="RQH64" s="15"/>
      <c r="RQI64" s="15"/>
      <c r="RQJ64" s="15"/>
      <c r="RQK64" s="15"/>
      <c r="RQL64" s="15"/>
      <c r="RQM64" s="15"/>
      <c r="RQN64" s="15"/>
      <c r="RQO64" s="15"/>
      <c r="RQP64" s="15"/>
      <c r="RQQ64" s="15"/>
      <c r="RQR64" s="15"/>
      <c r="RQS64" s="15"/>
      <c r="RQT64" s="15"/>
      <c r="RQU64" s="15"/>
      <c r="RQV64" s="15"/>
      <c r="RQW64" s="15"/>
      <c r="RQX64" s="15"/>
      <c r="RQY64" s="15"/>
      <c r="RQZ64" s="15"/>
      <c r="RRA64" s="15"/>
      <c r="RRB64" s="15"/>
      <c r="RRC64" s="15"/>
      <c r="RRD64" s="15"/>
      <c r="RRE64" s="15"/>
      <c r="RRF64" s="15"/>
      <c r="RRG64" s="15"/>
      <c r="RRH64" s="15"/>
      <c r="RRI64" s="15"/>
      <c r="RRJ64" s="15"/>
      <c r="RRK64" s="15"/>
      <c r="RRL64" s="15"/>
      <c r="RRM64" s="15"/>
      <c r="RRN64" s="15"/>
      <c r="RRO64" s="15"/>
      <c r="RRP64" s="15"/>
      <c r="RRQ64" s="15"/>
      <c r="RRR64" s="15"/>
      <c r="RRS64" s="15"/>
      <c r="RRT64" s="15"/>
      <c r="RRU64" s="15"/>
      <c r="RRV64" s="15"/>
      <c r="RRW64" s="15"/>
      <c r="RRX64" s="15"/>
      <c r="RRY64" s="15"/>
      <c r="RRZ64" s="15"/>
      <c r="RSA64" s="15"/>
      <c r="RSB64" s="15"/>
      <c r="RSC64" s="15"/>
      <c r="RSD64" s="15"/>
      <c r="RSE64" s="15"/>
      <c r="RSF64" s="15"/>
      <c r="RSG64" s="15"/>
      <c r="RSH64" s="15"/>
      <c r="RSI64" s="15"/>
      <c r="RSJ64" s="15"/>
      <c r="RSK64" s="15"/>
      <c r="RSL64" s="15"/>
      <c r="RSM64" s="15"/>
      <c r="RSN64" s="15"/>
      <c r="RSO64" s="15"/>
      <c r="RSP64" s="15"/>
      <c r="RSQ64" s="15"/>
      <c r="RSR64" s="15"/>
      <c r="RSS64" s="15"/>
      <c r="RST64" s="15"/>
      <c r="RSU64" s="15"/>
      <c r="RSV64" s="15"/>
      <c r="RSW64" s="15"/>
      <c r="RSX64" s="15"/>
      <c r="RSY64" s="15"/>
      <c r="RSZ64" s="15"/>
      <c r="RTA64" s="15"/>
      <c r="RTB64" s="15"/>
      <c r="RTC64" s="15"/>
      <c r="RTD64" s="15"/>
      <c r="RTE64" s="15"/>
      <c r="RTF64" s="15"/>
      <c r="RTG64" s="15"/>
      <c r="RTH64" s="15"/>
      <c r="RTI64" s="15"/>
      <c r="RTJ64" s="15"/>
      <c r="RTK64" s="15"/>
      <c r="RTL64" s="15"/>
      <c r="RTM64" s="15"/>
      <c r="RTN64" s="15"/>
      <c r="RTO64" s="15"/>
      <c r="RTP64" s="15"/>
      <c r="RTQ64" s="15"/>
      <c r="RTR64" s="15"/>
      <c r="RTS64" s="15"/>
      <c r="RTT64" s="15"/>
      <c r="RTU64" s="15"/>
      <c r="RTV64" s="15"/>
      <c r="RTW64" s="15"/>
      <c r="RTX64" s="15"/>
      <c r="RTY64" s="15"/>
      <c r="RTZ64" s="15"/>
      <c r="RUA64" s="15"/>
      <c r="RUB64" s="15"/>
      <c r="RUC64" s="15"/>
      <c r="RUD64" s="15"/>
      <c r="RUE64" s="15"/>
      <c r="RUF64" s="15"/>
      <c r="RUG64" s="15"/>
      <c r="RUH64" s="15"/>
      <c r="RUI64" s="15"/>
      <c r="RUJ64" s="15"/>
      <c r="RUK64" s="15"/>
      <c r="RUL64" s="15"/>
      <c r="RUM64" s="15"/>
      <c r="RUN64" s="15"/>
      <c r="RUO64" s="15"/>
      <c r="RUP64" s="15"/>
      <c r="RUQ64" s="15"/>
      <c r="RUR64" s="15"/>
      <c r="RUS64" s="15"/>
      <c r="RUT64" s="15"/>
      <c r="RUU64" s="15"/>
      <c r="RUV64" s="15"/>
      <c r="RUW64" s="15"/>
      <c r="RUX64" s="15"/>
      <c r="RUY64" s="15"/>
      <c r="RUZ64" s="15"/>
      <c r="RVA64" s="15"/>
      <c r="RVB64" s="15"/>
      <c r="RVC64" s="15"/>
      <c r="RVD64" s="15"/>
      <c r="RVE64" s="15"/>
      <c r="RVF64" s="15"/>
      <c r="RVG64" s="15"/>
      <c r="RVH64" s="15"/>
      <c r="RVI64" s="15"/>
      <c r="RVJ64" s="15"/>
      <c r="RVK64" s="15"/>
      <c r="RVL64" s="15"/>
      <c r="RVM64" s="15"/>
      <c r="RVN64" s="15"/>
      <c r="RVO64" s="15"/>
      <c r="RVP64" s="15"/>
      <c r="RVQ64" s="15"/>
      <c r="RVR64" s="15"/>
      <c r="RVS64" s="15"/>
      <c r="RVT64" s="15"/>
      <c r="RVU64" s="15"/>
      <c r="RVV64" s="15"/>
      <c r="RVW64" s="15"/>
      <c r="RVX64" s="15"/>
      <c r="RVY64" s="15"/>
      <c r="RVZ64" s="15"/>
      <c r="RWA64" s="15"/>
      <c r="RWB64" s="15"/>
      <c r="RWC64" s="15"/>
      <c r="RWD64" s="15"/>
      <c r="RWE64" s="15"/>
      <c r="RWF64" s="15"/>
      <c r="RWG64" s="15"/>
      <c r="RWH64" s="15"/>
      <c r="RWI64" s="15"/>
      <c r="RWJ64" s="15"/>
      <c r="RWK64" s="15"/>
      <c r="RWL64" s="15"/>
      <c r="RWM64" s="15"/>
      <c r="RWN64" s="15"/>
      <c r="RWO64" s="15"/>
      <c r="RWP64" s="15"/>
      <c r="RWQ64" s="15"/>
      <c r="RWR64" s="15"/>
      <c r="RWS64" s="15"/>
      <c r="RWT64" s="15"/>
      <c r="RWU64" s="15"/>
      <c r="RWV64" s="15"/>
      <c r="RWW64" s="15"/>
      <c r="RWX64" s="15"/>
      <c r="RWY64" s="15"/>
      <c r="RWZ64" s="15"/>
      <c r="RXA64" s="15"/>
      <c r="RXB64" s="15"/>
      <c r="RXC64" s="15"/>
      <c r="RXD64" s="15"/>
      <c r="RXE64" s="15"/>
      <c r="RXF64" s="15"/>
      <c r="RXG64" s="15"/>
      <c r="RXH64" s="15"/>
      <c r="RXI64" s="15"/>
      <c r="RXJ64" s="15"/>
      <c r="RXK64" s="15"/>
      <c r="RXL64" s="15"/>
      <c r="RXM64" s="15"/>
      <c r="RXN64" s="15"/>
      <c r="RXO64" s="15"/>
      <c r="RXP64" s="15"/>
      <c r="RXQ64" s="15"/>
      <c r="RXR64" s="15"/>
      <c r="RXS64" s="15"/>
      <c r="RXT64" s="15"/>
      <c r="RXU64" s="15"/>
      <c r="RXV64" s="15"/>
      <c r="RXW64" s="15"/>
      <c r="RXX64" s="15"/>
      <c r="RXY64" s="15"/>
      <c r="RXZ64" s="15"/>
      <c r="RYA64" s="15"/>
      <c r="RYB64" s="15"/>
      <c r="RYC64" s="15"/>
      <c r="RYD64" s="15"/>
      <c r="RYE64" s="15"/>
      <c r="RYF64" s="15"/>
      <c r="RYG64" s="15"/>
      <c r="RYH64" s="15"/>
      <c r="RYI64" s="15"/>
      <c r="RYJ64" s="15"/>
      <c r="RYK64" s="15"/>
      <c r="RYL64" s="15"/>
      <c r="RYM64" s="15"/>
      <c r="RYN64" s="15"/>
      <c r="RYO64" s="15"/>
      <c r="RYP64" s="15"/>
      <c r="RYQ64" s="15"/>
      <c r="RYR64" s="15"/>
      <c r="RYS64" s="15"/>
      <c r="RYT64" s="15"/>
      <c r="RYU64" s="15"/>
      <c r="RYV64" s="15"/>
      <c r="RYW64" s="15"/>
      <c r="RYX64" s="15"/>
      <c r="RYY64" s="15"/>
      <c r="RYZ64" s="15"/>
      <c r="RZA64" s="15"/>
      <c r="RZB64" s="15"/>
      <c r="RZC64" s="15"/>
      <c r="RZD64" s="15"/>
      <c r="RZE64" s="15"/>
      <c r="RZF64" s="15"/>
      <c r="RZG64" s="15"/>
      <c r="RZH64" s="15"/>
      <c r="RZI64" s="15"/>
      <c r="RZJ64" s="15"/>
      <c r="RZK64" s="15"/>
      <c r="RZL64" s="15"/>
      <c r="RZM64" s="15"/>
      <c r="RZN64" s="15"/>
      <c r="RZO64" s="15"/>
      <c r="RZP64" s="15"/>
      <c r="RZQ64" s="15"/>
      <c r="RZR64" s="15"/>
      <c r="RZS64" s="15"/>
      <c r="RZT64" s="15"/>
      <c r="RZU64" s="15"/>
      <c r="RZV64" s="15"/>
      <c r="RZW64" s="15"/>
      <c r="RZX64" s="15"/>
      <c r="RZY64" s="15"/>
      <c r="RZZ64" s="15"/>
      <c r="SAA64" s="15"/>
      <c r="SAB64" s="15"/>
      <c r="SAC64" s="15"/>
      <c r="SAD64" s="15"/>
      <c r="SAE64" s="15"/>
      <c r="SAF64" s="15"/>
      <c r="SAG64" s="15"/>
      <c r="SAH64" s="15"/>
      <c r="SAI64" s="15"/>
      <c r="SAJ64" s="15"/>
      <c r="SAK64" s="15"/>
      <c r="SAL64" s="15"/>
      <c r="SAM64" s="15"/>
      <c r="SAN64" s="15"/>
      <c r="SAO64" s="15"/>
      <c r="SAP64" s="15"/>
      <c r="SAQ64" s="15"/>
      <c r="SAR64" s="15"/>
      <c r="SAS64" s="15"/>
      <c r="SAT64" s="15"/>
      <c r="SAU64" s="15"/>
      <c r="SAV64" s="15"/>
      <c r="SAW64" s="15"/>
      <c r="SAX64" s="15"/>
      <c r="SAY64" s="15"/>
      <c r="SAZ64" s="15"/>
      <c r="SBA64" s="15"/>
      <c r="SBB64" s="15"/>
      <c r="SBC64" s="15"/>
      <c r="SBD64" s="15"/>
      <c r="SBE64" s="15"/>
      <c r="SBF64" s="15"/>
      <c r="SBG64" s="15"/>
      <c r="SBH64" s="15"/>
      <c r="SBI64" s="15"/>
      <c r="SBJ64" s="15"/>
      <c r="SBK64" s="15"/>
      <c r="SBL64" s="15"/>
      <c r="SBM64" s="15"/>
      <c r="SBN64" s="15"/>
      <c r="SBO64" s="15"/>
      <c r="SBP64" s="15"/>
      <c r="SBQ64" s="15"/>
      <c r="SBR64" s="15"/>
      <c r="SBS64" s="15"/>
      <c r="SBT64" s="15"/>
      <c r="SBU64" s="15"/>
      <c r="SBV64" s="15"/>
      <c r="SBW64" s="15"/>
      <c r="SBX64" s="15"/>
      <c r="SBY64" s="15"/>
      <c r="SBZ64" s="15"/>
      <c r="SCA64" s="15"/>
      <c r="SCB64" s="15"/>
      <c r="SCC64" s="15"/>
      <c r="SCD64" s="15"/>
      <c r="SCE64" s="15"/>
      <c r="SCF64" s="15"/>
      <c r="SCG64" s="15"/>
      <c r="SCH64" s="15"/>
      <c r="SCI64" s="15"/>
      <c r="SCJ64" s="15"/>
      <c r="SCK64" s="15"/>
      <c r="SCL64" s="15"/>
      <c r="SCM64" s="15"/>
      <c r="SCN64" s="15"/>
      <c r="SCO64" s="15"/>
      <c r="SCP64" s="15"/>
      <c r="SCQ64" s="15"/>
      <c r="SCR64" s="15"/>
      <c r="SCS64" s="15"/>
      <c r="SCT64" s="15"/>
      <c r="SCU64" s="15"/>
      <c r="SCV64" s="15"/>
      <c r="SCW64" s="15"/>
      <c r="SCX64" s="15"/>
      <c r="SCY64" s="15"/>
      <c r="SCZ64" s="15"/>
      <c r="SDA64" s="15"/>
      <c r="SDB64" s="15"/>
      <c r="SDC64" s="15"/>
      <c r="SDD64" s="15"/>
      <c r="SDE64" s="15"/>
      <c r="SDF64" s="15"/>
      <c r="SDG64" s="15"/>
      <c r="SDH64" s="15"/>
      <c r="SDI64" s="15"/>
      <c r="SDJ64" s="15"/>
      <c r="SDK64" s="15"/>
      <c r="SDL64" s="15"/>
      <c r="SDM64" s="15"/>
      <c r="SDN64" s="15"/>
      <c r="SDO64" s="15"/>
      <c r="SDP64" s="15"/>
      <c r="SDQ64" s="15"/>
      <c r="SDR64" s="15"/>
      <c r="SDS64" s="15"/>
      <c r="SDT64" s="15"/>
      <c r="SDU64" s="15"/>
      <c r="SDV64" s="15"/>
      <c r="SDW64" s="15"/>
      <c r="SDX64" s="15"/>
      <c r="SDY64" s="15"/>
      <c r="SDZ64" s="15"/>
      <c r="SEA64" s="15"/>
      <c r="SEB64" s="15"/>
      <c r="SEC64" s="15"/>
      <c r="SED64" s="15"/>
      <c r="SEE64" s="15"/>
      <c r="SEF64" s="15"/>
      <c r="SEG64" s="15"/>
      <c r="SEH64" s="15"/>
      <c r="SEI64" s="15"/>
      <c r="SEJ64" s="15"/>
      <c r="SEK64" s="15"/>
      <c r="SEL64" s="15"/>
      <c r="SEM64" s="15"/>
      <c r="SEN64" s="15"/>
      <c r="SEO64" s="15"/>
      <c r="SEP64" s="15"/>
      <c r="SEQ64" s="15"/>
      <c r="SER64" s="15"/>
      <c r="SES64" s="15"/>
      <c r="SET64" s="15"/>
      <c r="SEU64" s="15"/>
      <c r="SEV64" s="15"/>
      <c r="SEW64" s="15"/>
      <c r="SEX64" s="15"/>
      <c r="SEY64" s="15"/>
      <c r="SEZ64" s="15"/>
      <c r="SFA64" s="15"/>
      <c r="SFB64" s="15"/>
      <c r="SFC64" s="15"/>
      <c r="SFD64" s="15"/>
      <c r="SFE64" s="15"/>
      <c r="SFF64" s="15"/>
      <c r="SFG64" s="15"/>
      <c r="SFH64" s="15"/>
      <c r="SFI64" s="15"/>
      <c r="SFJ64" s="15"/>
      <c r="SFK64" s="15"/>
      <c r="SFL64" s="15"/>
      <c r="SFM64" s="15"/>
      <c r="SFN64" s="15"/>
      <c r="SFO64" s="15"/>
      <c r="SFP64" s="15"/>
      <c r="SFQ64" s="15"/>
      <c r="SFR64" s="15"/>
      <c r="SFS64" s="15"/>
      <c r="SFT64" s="15"/>
      <c r="SFU64" s="15"/>
      <c r="SFV64" s="15"/>
      <c r="SFW64" s="15"/>
      <c r="SFX64" s="15"/>
      <c r="SFY64" s="15"/>
      <c r="SFZ64" s="15"/>
      <c r="SGA64" s="15"/>
      <c r="SGB64" s="15"/>
      <c r="SGC64" s="15"/>
      <c r="SGD64" s="15"/>
      <c r="SGE64" s="15"/>
      <c r="SGF64" s="15"/>
      <c r="SGG64" s="15"/>
      <c r="SGH64" s="15"/>
      <c r="SGI64" s="15"/>
      <c r="SGJ64" s="15"/>
      <c r="SGK64" s="15"/>
      <c r="SGL64" s="15"/>
      <c r="SGM64" s="15"/>
      <c r="SGN64" s="15"/>
      <c r="SGO64" s="15"/>
      <c r="SGP64" s="15"/>
      <c r="SGQ64" s="15"/>
      <c r="SGR64" s="15"/>
      <c r="SGS64" s="15"/>
      <c r="SGT64" s="15"/>
      <c r="SGU64" s="15"/>
      <c r="SGV64" s="15"/>
      <c r="SGW64" s="15"/>
      <c r="SGX64" s="15"/>
      <c r="SGY64" s="15"/>
      <c r="SGZ64" s="15"/>
      <c r="SHA64" s="15"/>
      <c r="SHB64" s="15"/>
      <c r="SHC64" s="15"/>
      <c r="SHD64" s="15"/>
      <c r="SHE64" s="15"/>
      <c r="SHF64" s="15"/>
      <c r="SHG64" s="15"/>
      <c r="SHH64" s="15"/>
      <c r="SHI64" s="15"/>
      <c r="SHJ64" s="15"/>
      <c r="SHK64" s="15"/>
      <c r="SHL64" s="15"/>
      <c r="SHM64" s="15"/>
      <c r="SHN64" s="15"/>
      <c r="SHO64" s="15"/>
      <c r="SHP64" s="15"/>
      <c r="SHQ64" s="15"/>
      <c r="SHR64" s="15"/>
      <c r="SHS64" s="15"/>
      <c r="SHT64" s="15"/>
      <c r="SHU64" s="15"/>
      <c r="SHV64" s="15"/>
      <c r="SHW64" s="15"/>
      <c r="SHX64" s="15"/>
      <c r="SHY64" s="15"/>
      <c r="SHZ64" s="15"/>
      <c r="SIA64" s="15"/>
      <c r="SIB64" s="15"/>
      <c r="SIC64" s="15"/>
      <c r="SID64" s="15"/>
      <c r="SIE64" s="15"/>
      <c r="SIF64" s="15"/>
      <c r="SIG64" s="15"/>
      <c r="SIH64" s="15"/>
      <c r="SII64" s="15"/>
      <c r="SIJ64" s="15"/>
      <c r="SIK64" s="15"/>
      <c r="SIL64" s="15"/>
      <c r="SIM64" s="15"/>
      <c r="SIN64" s="15"/>
      <c r="SIO64" s="15"/>
      <c r="SIP64" s="15"/>
      <c r="SIQ64" s="15"/>
      <c r="SIR64" s="15"/>
      <c r="SIS64" s="15"/>
      <c r="SIT64" s="15"/>
      <c r="SIU64" s="15"/>
      <c r="SIV64" s="15"/>
      <c r="SIW64" s="15"/>
      <c r="SIX64" s="15"/>
      <c r="SIY64" s="15"/>
      <c r="SIZ64" s="15"/>
      <c r="SJA64" s="15"/>
      <c r="SJB64" s="15"/>
      <c r="SJC64" s="15"/>
      <c r="SJD64" s="15"/>
      <c r="SJE64" s="15"/>
      <c r="SJF64" s="15"/>
      <c r="SJG64" s="15"/>
      <c r="SJH64" s="15"/>
      <c r="SJI64" s="15"/>
      <c r="SJJ64" s="15"/>
      <c r="SJK64" s="15"/>
      <c r="SJL64" s="15"/>
      <c r="SJM64" s="15"/>
      <c r="SJN64" s="15"/>
      <c r="SJO64" s="15"/>
      <c r="SJP64" s="15"/>
      <c r="SJQ64" s="15"/>
      <c r="SJR64" s="15"/>
      <c r="SJS64" s="15"/>
      <c r="SJT64" s="15"/>
      <c r="SJU64" s="15"/>
      <c r="SJV64" s="15"/>
      <c r="SJW64" s="15"/>
      <c r="SJX64" s="15"/>
      <c r="SJY64" s="15"/>
      <c r="SJZ64" s="15"/>
      <c r="SKA64" s="15"/>
      <c r="SKB64" s="15"/>
      <c r="SKC64" s="15"/>
      <c r="SKD64" s="15"/>
      <c r="SKE64" s="15"/>
      <c r="SKF64" s="15"/>
      <c r="SKG64" s="15"/>
      <c r="SKH64" s="15"/>
      <c r="SKI64" s="15"/>
      <c r="SKJ64" s="15"/>
      <c r="SKK64" s="15"/>
      <c r="SKL64" s="15"/>
      <c r="SKM64" s="15"/>
      <c r="SKN64" s="15"/>
      <c r="SKO64" s="15"/>
      <c r="SKP64" s="15"/>
      <c r="SKQ64" s="15"/>
      <c r="SKR64" s="15"/>
      <c r="SKS64" s="15"/>
      <c r="SKT64" s="15"/>
      <c r="SKU64" s="15"/>
      <c r="SKV64" s="15"/>
      <c r="SKW64" s="15"/>
      <c r="SKX64" s="15"/>
      <c r="SKY64" s="15"/>
      <c r="SKZ64" s="15"/>
      <c r="SLA64" s="15"/>
      <c r="SLB64" s="15"/>
      <c r="SLC64" s="15"/>
      <c r="SLD64" s="15"/>
      <c r="SLE64" s="15"/>
      <c r="SLF64" s="15"/>
      <c r="SLG64" s="15"/>
      <c r="SLH64" s="15"/>
      <c r="SLI64" s="15"/>
      <c r="SLJ64" s="15"/>
      <c r="SLK64" s="15"/>
      <c r="SLL64" s="15"/>
      <c r="SLM64" s="15"/>
      <c r="SLN64" s="15"/>
      <c r="SLO64" s="15"/>
      <c r="SLP64" s="15"/>
      <c r="SLQ64" s="15"/>
      <c r="SLR64" s="15"/>
      <c r="SLS64" s="15"/>
      <c r="SLT64" s="15"/>
      <c r="SLU64" s="15"/>
      <c r="SLV64" s="15"/>
      <c r="SLW64" s="15"/>
      <c r="SLX64" s="15"/>
      <c r="SLY64" s="15"/>
      <c r="SLZ64" s="15"/>
      <c r="SMA64" s="15"/>
      <c r="SMB64" s="15"/>
      <c r="SMC64" s="15"/>
      <c r="SMD64" s="15"/>
      <c r="SME64" s="15"/>
      <c r="SMF64" s="15"/>
      <c r="SMG64" s="15"/>
      <c r="SMH64" s="15"/>
      <c r="SMI64" s="15"/>
      <c r="SMJ64" s="15"/>
      <c r="SMK64" s="15"/>
      <c r="SML64" s="15"/>
      <c r="SMM64" s="15"/>
      <c r="SMN64" s="15"/>
      <c r="SMO64" s="15"/>
      <c r="SMP64" s="15"/>
      <c r="SMQ64" s="15"/>
      <c r="SMR64" s="15"/>
      <c r="SMS64" s="15"/>
      <c r="SMT64" s="15"/>
      <c r="SMU64" s="15"/>
      <c r="SMV64" s="15"/>
      <c r="SMW64" s="15"/>
      <c r="SMX64" s="15"/>
      <c r="SMY64" s="15"/>
      <c r="SMZ64" s="15"/>
      <c r="SNA64" s="15"/>
      <c r="SNB64" s="15"/>
      <c r="SNC64" s="15"/>
      <c r="SND64" s="15"/>
      <c r="SNE64" s="15"/>
      <c r="SNF64" s="15"/>
      <c r="SNG64" s="15"/>
      <c r="SNH64" s="15"/>
      <c r="SNI64" s="15"/>
      <c r="SNJ64" s="15"/>
      <c r="SNK64" s="15"/>
      <c r="SNL64" s="15"/>
      <c r="SNM64" s="15"/>
      <c r="SNN64" s="15"/>
      <c r="SNO64" s="15"/>
      <c r="SNP64" s="15"/>
      <c r="SNQ64" s="15"/>
      <c r="SNR64" s="15"/>
      <c r="SNS64" s="15"/>
      <c r="SNT64" s="15"/>
      <c r="SNU64" s="15"/>
      <c r="SNV64" s="15"/>
      <c r="SNW64" s="15"/>
      <c r="SNX64" s="15"/>
      <c r="SNY64" s="15"/>
      <c r="SNZ64" s="15"/>
      <c r="SOA64" s="15"/>
      <c r="SOB64" s="15"/>
      <c r="SOC64" s="15"/>
      <c r="SOD64" s="15"/>
      <c r="SOE64" s="15"/>
      <c r="SOF64" s="15"/>
      <c r="SOG64" s="15"/>
      <c r="SOH64" s="15"/>
      <c r="SOI64" s="15"/>
      <c r="SOJ64" s="15"/>
      <c r="SOK64" s="15"/>
      <c r="SOL64" s="15"/>
      <c r="SOM64" s="15"/>
      <c r="SON64" s="15"/>
      <c r="SOO64" s="15"/>
      <c r="SOP64" s="15"/>
      <c r="SOQ64" s="15"/>
      <c r="SOR64" s="15"/>
      <c r="SOS64" s="15"/>
      <c r="SOT64" s="15"/>
      <c r="SOU64" s="15"/>
      <c r="SOV64" s="15"/>
      <c r="SOW64" s="15"/>
      <c r="SOX64" s="15"/>
      <c r="SOY64" s="15"/>
      <c r="SOZ64" s="15"/>
      <c r="SPA64" s="15"/>
      <c r="SPB64" s="15"/>
      <c r="SPC64" s="15"/>
      <c r="SPD64" s="15"/>
      <c r="SPE64" s="15"/>
      <c r="SPF64" s="15"/>
      <c r="SPG64" s="15"/>
      <c r="SPH64" s="15"/>
      <c r="SPI64" s="15"/>
      <c r="SPJ64" s="15"/>
      <c r="SPK64" s="15"/>
      <c r="SPL64" s="15"/>
      <c r="SPM64" s="15"/>
      <c r="SPN64" s="15"/>
      <c r="SPO64" s="15"/>
      <c r="SPP64" s="15"/>
      <c r="SPQ64" s="15"/>
      <c r="SPR64" s="15"/>
      <c r="SPS64" s="15"/>
      <c r="SPT64" s="15"/>
      <c r="SPU64" s="15"/>
      <c r="SPV64" s="15"/>
      <c r="SPW64" s="15"/>
      <c r="SPX64" s="15"/>
      <c r="SPY64" s="15"/>
      <c r="SPZ64" s="15"/>
      <c r="SQA64" s="15"/>
      <c r="SQB64" s="15"/>
      <c r="SQC64" s="15"/>
      <c r="SQD64" s="15"/>
      <c r="SQE64" s="15"/>
      <c r="SQF64" s="15"/>
      <c r="SQG64" s="15"/>
      <c r="SQH64" s="15"/>
      <c r="SQI64" s="15"/>
      <c r="SQJ64" s="15"/>
      <c r="SQK64" s="15"/>
      <c r="SQL64" s="15"/>
      <c r="SQM64" s="15"/>
      <c r="SQN64" s="15"/>
      <c r="SQO64" s="15"/>
      <c r="SQP64" s="15"/>
      <c r="SQQ64" s="15"/>
      <c r="SQR64" s="15"/>
      <c r="SQS64" s="15"/>
      <c r="SQT64" s="15"/>
      <c r="SQU64" s="15"/>
      <c r="SQV64" s="15"/>
      <c r="SQW64" s="15"/>
      <c r="SQX64" s="15"/>
      <c r="SQY64" s="15"/>
      <c r="SQZ64" s="15"/>
      <c r="SRA64" s="15"/>
      <c r="SRB64" s="15"/>
      <c r="SRC64" s="15"/>
      <c r="SRD64" s="15"/>
      <c r="SRE64" s="15"/>
      <c r="SRF64" s="15"/>
      <c r="SRG64" s="15"/>
      <c r="SRH64" s="15"/>
      <c r="SRI64" s="15"/>
      <c r="SRJ64" s="15"/>
      <c r="SRK64" s="15"/>
      <c r="SRL64" s="15"/>
      <c r="SRM64" s="15"/>
      <c r="SRN64" s="15"/>
      <c r="SRO64" s="15"/>
      <c r="SRP64" s="15"/>
      <c r="SRQ64" s="15"/>
      <c r="SRR64" s="15"/>
      <c r="SRS64" s="15"/>
      <c r="SRT64" s="15"/>
      <c r="SRU64" s="15"/>
      <c r="SRV64" s="15"/>
      <c r="SRW64" s="15"/>
      <c r="SRX64" s="15"/>
      <c r="SRY64" s="15"/>
      <c r="SRZ64" s="15"/>
      <c r="SSA64" s="15"/>
      <c r="SSB64" s="15"/>
      <c r="SSC64" s="15"/>
      <c r="SSD64" s="15"/>
      <c r="SSE64" s="15"/>
      <c r="SSF64" s="15"/>
      <c r="SSG64" s="15"/>
      <c r="SSH64" s="15"/>
      <c r="SSI64" s="15"/>
      <c r="SSJ64" s="15"/>
      <c r="SSK64" s="15"/>
      <c r="SSL64" s="15"/>
      <c r="SSM64" s="15"/>
      <c r="SSN64" s="15"/>
      <c r="SSO64" s="15"/>
      <c r="SSP64" s="15"/>
      <c r="SSQ64" s="15"/>
      <c r="SSR64" s="15"/>
      <c r="SSS64" s="15"/>
      <c r="SST64" s="15"/>
      <c r="SSU64" s="15"/>
      <c r="SSV64" s="15"/>
      <c r="SSW64" s="15"/>
      <c r="SSX64" s="15"/>
      <c r="SSY64" s="15"/>
      <c r="SSZ64" s="15"/>
      <c r="STA64" s="15"/>
      <c r="STB64" s="15"/>
      <c r="STC64" s="15"/>
      <c r="STD64" s="15"/>
      <c r="STE64" s="15"/>
      <c r="STF64" s="15"/>
      <c r="STG64" s="15"/>
      <c r="STH64" s="15"/>
      <c r="STI64" s="15"/>
      <c r="STJ64" s="15"/>
      <c r="STK64" s="15"/>
      <c r="STL64" s="15"/>
      <c r="STM64" s="15"/>
      <c r="STN64" s="15"/>
      <c r="STO64" s="15"/>
      <c r="STP64" s="15"/>
      <c r="STQ64" s="15"/>
      <c r="STR64" s="15"/>
      <c r="STS64" s="15"/>
      <c r="STT64" s="15"/>
      <c r="STU64" s="15"/>
      <c r="STV64" s="15"/>
      <c r="STW64" s="15"/>
      <c r="STX64" s="15"/>
      <c r="STY64" s="15"/>
      <c r="STZ64" s="15"/>
      <c r="SUA64" s="15"/>
      <c r="SUB64" s="15"/>
      <c r="SUC64" s="15"/>
      <c r="SUD64" s="15"/>
      <c r="SUE64" s="15"/>
      <c r="SUF64" s="15"/>
      <c r="SUG64" s="15"/>
      <c r="SUH64" s="15"/>
      <c r="SUI64" s="15"/>
      <c r="SUJ64" s="15"/>
      <c r="SUK64" s="15"/>
      <c r="SUL64" s="15"/>
      <c r="SUM64" s="15"/>
      <c r="SUN64" s="15"/>
      <c r="SUO64" s="15"/>
      <c r="SUP64" s="15"/>
      <c r="SUQ64" s="15"/>
      <c r="SUR64" s="15"/>
      <c r="SUS64" s="15"/>
      <c r="SUT64" s="15"/>
      <c r="SUU64" s="15"/>
      <c r="SUV64" s="15"/>
      <c r="SUW64" s="15"/>
      <c r="SUX64" s="15"/>
      <c r="SUY64" s="15"/>
      <c r="SUZ64" s="15"/>
      <c r="SVA64" s="15"/>
      <c r="SVB64" s="15"/>
      <c r="SVC64" s="15"/>
      <c r="SVD64" s="15"/>
      <c r="SVE64" s="15"/>
      <c r="SVF64" s="15"/>
      <c r="SVG64" s="15"/>
      <c r="SVH64" s="15"/>
      <c r="SVI64" s="15"/>
      <c r="SVJ64" s="15"/>
      <c r="SVK64" s="15"/>
      <c r="SVL64" s="15"/>
      <c r="SVM64" s="15"/>
      <c r="SVN64" s="15"/>
      <c r="SVO64" s="15"/>
      <c r="SVP64" s="15"/>
      <c r="SVQ64" s="15"/>
      <c r="SVR64" s="15"/>
      <c r="SVS64" s="15"/>
      <c r="SVT64" s="15"/>
      <c r="SVU64" s="15"/>
      <c r="SVV64" s="15"/>
      <c r="SVW64" s="15"/>
      <c r="SVX64" s="15"/>
      <c r="SVY64" s="15"/>
      <c r="SVZ64" s="15"/>
      <c r="SWA64" s="15"/>
      <c r="SWB64" s="15"/>
      <c r="SWC64" s="15"/>
      <c r="SWD64" s="15"/>
      <c r="SWE64" s="15"/>
      <c r="SWF64" s="15"/>
      <c r="SWG64" s="15"/>
      <c r="SWH64" s="15"/>
      <c r="SWI64" s="15"/>
      <c r="SWJ64" s="15"/>
      <c r="SWK64" s="15"/>
      <c r="SWL64" s="15"/>
      <c r="SWM64" s="15"/>
      <c r="SWN64" s="15"/>
      <c r="SWO64" s="15"/>
      <c r="SWP64" s="15"/>
      <c r="SWQ64" s="15"/>
      <c r="SWR64" s="15"/>
      <c r="SWS64" s="15"/>
      <c r="SWT64" s="15"/>
      <c r="SWU64" s="15"/>
      <c r="SWV64" s="15"/>
      <c r="SWW64" s="15"/>
      <c r="SWX64" s="15"/>
      <c r="SWY64" s="15"/>
      <c r="SWZ64" s="15"/>
      <c r="SXA64" s="15"/>
      <c r="SXB64" s="15"/>
      <c r="SXC64" s="15"/>
      <c r="SXD64" s="15"/>
      <c r="SXE64" s="15"/>
      <c r="SXF64" s="15"/>
      <c r="SXG64" s="15"/>
      <c r="SXH64" s="15"/>
      <c r="SXI64" s="15"/>
      <c r="SXJ64" s="15"/>
      <c r="SXK64" s="15"/>
      <c r="SXL64" s="15"/>
      <c r="SXM64" s="15"/>
      <c r="SXN64" s="15"/>
      <c r="SXO64" s="15"/>
      <c r="SXP64" s="15"/>
      <c r="SXQ64" s="15"/>
      <c r="SXR64" s="15"/>
      <c r="SXS64" s="15"/>
      <c r="SXT64" s="15"/>
      <c r="SXU64" s="15"/>
      <c r="SXV64" s="15"/>
      <c r="SXW64" s="15"/>
      <c r="SXX64" s="15"/>
      <c r="SXY64" s="15"/>
      <c r="SXZ64" s="15"/>
      <c r="SYA64" s="15"/>
      <c r="SYB64" s="15"/>
      <c r="SYC64" s="15"/>
      <c r="SYD64" s="15"/>
      <c r="SYE64" s="15"/>
      <c r="SYF64" s="15"/>
      <c r="SYG64" s="15"/>
      <c r="SYH64" s="15"/>
      <c r="SYI64" s="15"/>
      <c r="SYJ64" s="15"/>
      <c r="SYK64" s="15"/>
      <c r="SYL64" s="15"/>
      <c r="SYM64" s="15"/>
      <c r="SYN64" s="15"/>
      <c r="SYO64" s="15"/>
      <c r="SYP64" s="15"/>
      <c r="SYQ64" s="15"/>
      <c r="SYR64" s="15"/>
      <c r="SYS64" s="15"/>
      <c r="SYT64" s="15"/>
      <c r="SYU64" s="15"/>
      <c r="SYV64" s="15"/>
      <c r="SYW64" s="15"/>
      <c r="SYX64" s="15"/>
      <c r="SYY64" s="15"/>
      <c r="SYZ64" s="15"/>
      <c r="SZA64" s="15"/>
      <c r="SZB64" s="15"/>
      <c r="SZC64" s="15"/>
      <c r="SZD64" s="15"/>
      <c r="SZE64" s="15"/>
      <c r="SZF64" s="15"/>
      <c r="SZG64" s="15"/>
      <c r="SZH64" s="15"/>
      <c r="SZI64" s="15"/>
      <c r="SZJ64" s="15"/>
      <c r="SZK64" s="15"/>
      <c r="SZL64" s="15"/>
      <c r="SZM64" s="15"/>
      <c r="SZN64" s="15"/>
      <c r="SZO64" s="15"/>
      <c r="SZP64" s="15"/>
      <c r="SZQ64" s="15"/>
      <c r="SZR64" s="15"/>
      <c r="SZS64" s="15"/>
      <c r="SZT64" s="15"/>
      <c r="SZU64" s="15"/>
      <c r="SZV64" s="15"/>
      <c r="SZW64" s="15"/>
      <c r="SZX64" s="15"/>
      <c r="SZY64" s="15"/>
      <c r="SZZ64" s="15"/>
      <c r="TAA64" s="15"/>
      <c r="TAB64" s="15"/>
      <c r="TAC64" s="15"/>
      <c r="TAD64" s="15"/>
      <c r="TAE64" s="15"/>
      <c r="TAF64" s="15"/>
      <c r="TAG64" s="15"/>
      <c r="TAH64" s="15"/>
      <c r="TAI64" s="15"/>
      <c r="TAJ64" s="15"/>
      <c r="TAK64" s="15"/>
      <c r="TAL64" s="15"/>
      <c r="TAM64" s="15"/>
      <c r="TAN64" s="15"/>
      <c r="TAO64" s="15"/>
      <c r="TAP64" s="15"/>
      <c r="TAQ64" s="15"/>
      <c r="TAR64" s="15"/>
      <c r="TAS64" s="15"/>
      <c r="TAT64" s="15"/>
      <c r="TAU64" s="15"/>
      <c r="TAV64" s="15"/>
      <c r="TAW64" s="15"/>
      <c r="TAX64" s="15"/>
      <c r="TAY64" s="15"/>
      <c r="TAZ64" s="15"/>
      <c r="TBA64" s="15"/>
      <c r="TBB64" s="15"/>
      <c r="TBC64" s="15"/>
      <c r="TBD64" s="15"/>
      <c r="TBE64" s="15"/>
      <c r="TBF64" s="15"/>
      <c r="TBG64" s="15"/>
      <c r="TBH64" s="15"/>
      <c r="TBI64" s="15"/>
      <c r="TBJ64" s="15"/>
      <c r="TBK64" s="15"/>
      <c r="TBL64" s="15"/>
      <c r="TBM64" s="15"/>
      <c r="TBN64" s="15"/>
      <c r="TBO64" s="15"/>
      <c r="TBP64" s="15"/>
      <c r="TBQ64" s="15"/>
      <c r="TBR64" s="15"/>
      <c r="TBS64" s="15"/>
      <c r="TBT64" s="15"/>
      <c r="TBU64" s="15"/>
      <c r="TBV64" s="15"/>
      <c r="TBW64" s="15"/>
      <c r="TBX64" s="15"/>
      <c r="TBY64" s="15"/>
      <c r="TBZ64" s="15"/>
      <c r="TCA64" s="15"/>
      <c r="TCB64" s="15"/>
      <c r="TCC64" s="15"/>
      <c r="TCD64" s="15"/>
      <c r="TCE64" s="15"/>
      <c r="TCF64" s="15"/>
      <c r="TCG64" s="15"/>
      <c r="TCH64" s="15"/>
      <c r="TCI64" s="15"/>
      <c r="TCJ64" s="15"/>
      <c r="TCK64" s="15"/>
      <c r="TCL64" s="15"/>
      <c r="TCM64" s="15"/>
      <c r="TCN64" s="15"/>
      <c r="TCO64" s="15"/>
      <c r="TCP64" s="15"/>
      <c r="TCQ64" s="15"/>
      <c r="TCR64" s="15"/>
      <c r="TCS64" s="15"/>
      <c r="TCT64" s="15"/>
      <c r="TCU64" s="15"/>
      <c r="TCV64" s="15"/>
      <c r="TCW64" s="15"/>
      <c r="TCX64" s="15"/>
      <c r="TCY64" s="15"/>
      <c r="TCZ64" s="15"/>
      <c r="TDA64" s="15"/>
      <c r="TDB64" s="15"/>
      <c r="TDC64" s="15"/>
      <c r="TDD64" s="15"/>
      <c r="TDE64" s="15"/>
      <c r="TDF64" s="15"/>
      <c r="TDG64" s="15"/>
      <c r="TDH64" s="15"/>
      <c r="TDI64" s="15"/>
      <c r="TDJ64" s="15"/>
      <c r="TDK64" s="15"/>
      <c r="TDL64" s="15"/>
      <c r="TDM64" s="15"/>
      <c r="TDN64" s="15"/>
      <c r="TDO64" s="15"/>
      <c r="TDP64" s="15"/>
      <c r="TDQ64" s="15"/>
      <c r="TDR64" s="15"/>
      <c r="TDS64" s="15"/>
      <c r="TDT64" s="15"/>
      <c r="TDU64" s="15"/>
      <c r="TDV64" s="15"/>
      <c r="TDW64" s="15"/>
      <c r="TDX64" s="15"/>
      <c r="TDY64" s="15"/>
      <c r="TDZ64" s="15"/>
      <c r="TEA64" s="15"/>
      <c r="TEB64" s="15"/>
      <c r="TEC64" s="15"/>
      <c r="TED64" s="15"/>
      <c r="TEE64" s="15"/>
      <c r="TEF64" s="15"/>
      <c r="TEG64" s="15"/>
      <c r="TEH64" s="15"/>
      <c r="TEI64" s="15"/>
      <c r="TEJ64" s="15"/>
      <c r="TEK64" s="15"/>
      <c r="TEL64" s="15"/>
      <c r="TEM64" s="15"/>
      <c r="TEN64" s="15"/>
      <c r="TEO64" s="15"/>
      <c r="TEP64" s="15"/>
      <c r="TEQ64" s="15"/>
      <c r="TER64" s="15"/>
      <c r="TES64" s="15"/>
      <c r="TET64" s="15"/>
      <c r="TEU64" s="15"/>
      <c r="TEV64" s="15"/>
      <c r="TEW64" s="15"/>
      <c r="TEX64" s="15"/>
      <c r="TEY64" s="15"/>
      <c r="TEZ64" s="15"/>
      <c r="TFA64" s="15"/>
      <c r="TFB64" s="15"/>
      <c r="TFC64" s="15"/>
      <c r="TFD64" s="15"/>
      <c r="TFE64" s="15"/>
      <c r="TFF64" s="15"/>
      <c r="TFG64" s="15"/>
      <c r="TFH64" s="15"/>
      <c r="TFI64" s="15"/>
      <c r="TFJ64" s="15"/>
      <c r="TFK64" s="15"/>
      <c r="TFL64" s="15"/>
      <c r="TFM64" s="15"/>
      <c r="TFN64" s="15"/>
      <c r="TFO64" s="15"/>
      <c r="TFP64" s="15"/>
      <c r="TFQ64" s="15"/>
      <c r="TFR64" s="15"/>
      <c r="TFS64" s="15"/>
      <c r="TFT64" s="15"/>
      <c r="TFU64" s="15"/>
      <c r="TFV64" s="15"/>
      <c r="TFW64" s="15"/>
      <c r="TFX64" s="15"/>
      <c r="TFY64" s="15"/>
      <c r="TFZ64" s="15"/>
      <c r="TGA64" s="15"/>
      <c r="TGB64" s="15"/>
      <c r="TGC64" s="15"/>
      <c r="TGD64" s="15"/>
      <c r="TGE64" s="15"/>
      <c r="TGF64" s="15"/>
      <c r="TGG64" s="15"/>
      <c r="TGH64" s="15"/>
      <c r="TGI64" s="15"/>
      <c r="TGJ64" s="15"/>
      <c r="TGK64" s="15"/>
      <c r="TGL64" s="15"/>
      <c r="TGM64" s="15"/>
      <c r="TGN64" s="15"/>
      <c r="TGO64" s="15"/>
      <c r="TGP64" s="15"/>
      <c r="TGQ64" s="15"/>
      <c r="TGR64" s="15"/>
      <c r="TGS64" s="15"/>
      <c r="TGT64" s="15"/>
      <c r="TGU64" s="15"/>
      <c r="TGV64" s="15"/>
      <c r="TGW64" s="15"/>
      <c r="TGX64" s="15"/>
      <c r="TGY64" s="15"/>
      <c r="TGZ64" s="15"/>
      <c r="THA64" s="15"/>
      <c r="THB64" s="15"/>
      <c r="THC64" s="15"/>
      <c r="THD64" s="15"/>
      <c r="THE64" s="15"/>
      <c r="THF64" s="15"/>
      <c r="THG64" s="15"/>
      <c r="THH64" s="15"/>
      <c r="THI64" s="15"/>
      <c r="THJ64" s="15"/>
      <c r="THK64" s="15"/>
      <c r="THL64" s="15"/>
      <c r="THM64" s="15"/>
      <c r="THN64" s="15"/>
      <c r="THO64" s="15"/>
      <c r="THP64" s="15"/>
      <c r="THQ64" s="15"/>
      <c r="THR64" s="15"/>
      <c r="THS64" s="15"/>
      <c r="THT64" s="15"/>
      <c r="THU64" s="15"/>
      <c r="THV64" s="15"/>
      <c r="THW64" s="15"/>
      <c r="THX64" s="15"/>
      <c r="THY64" s="15"/>
      <c r="THZ64" s="15"/>
      <c r="TIA64" s="15"/>
      <c r="TIB64" s="15"/>
      <c r="TIC64" s="15"/>
      <c r="TID64" s="15"/>
      <c r="TIE64" s="15"/>
      <c r="TIF64" s="15"/>
      <c r="TIG64" s="15"/>
      <c r="TIH64" s="15"/>
      <c r="TII64" s="15"/>
      <c r="TIJ64" s="15"/>
      <c r="TIK64" s="15"/>
      <c r="TIL64" s="15"/>
      <c r="TIM64" s="15"/>
      <c r="TIN64" s="15"/>
      <c r="TIO64" s="15"/>
      <c r="TIP64" s="15"/>
      <c r="TIQ64" s="15"/>
      <c r="TIR64" s="15"/>
      <c r="TIS64" s="15"/>
      <c r="TIT64" s="15"/>
      <c r="TIU64" s="15"/>
      <c r="TIV64" s="15"/>
      <c r="TIW64" s="15"/>
      <c r="TIX64" s="15"/>
      <c r="TIY64" s="15"/>
      <c r="TIZ64" s="15"/>
      <c r="TJA64" s="15"/>
      <c r="TJB64" s="15"/>
      <c r="TJC64" s="15"/>
      <c r="TJD64" s="15"/>
      <c r="TJE64" s="15"/>
      <c r="TJF64" s="15"/>
      <c r="TJG64" s="15"/>
      <c r="TJH64" s="15"/>
      <c r="TJI64" s="15"/>
      <c r="TJJ64" s="15"/>
      <c r="TJK64" s="15"/>
      <c r="TJL64" s="15"/>
      <c r="TJM64" s="15"/>
      <c r="TJN64" s="15"/>
      <c r="TJO64" s="15"/>
      <c r="TJP64" s="15"/>
      <c r="TJQ64" s="15"/>
      <c r="TJR64" s="15"/>
      <c r="TJS64" s="15"/>
      <c r="TJT64" s="15"/>
      <c r="TJU64" s="15"/>
      <c r="TJV64" s="15"/>
      <c r="TJW64" s="15"/>
      <c r="TJX64" s="15"/>
      <c r="TJY64" s="15"/>
      <c r="TJZ64" s="15"/>
      <c r="TKA64" s="15"/>
      <c r="TKB64" s="15"/>
      <c r="TKC64" s="15"/>
      <c r="TKD64" s="15"/>
      <c r="TKE64" s="15"/>
      <c r="TKF64" s="15"/>
      <c r="TKG64" s="15"/>
      <c r="TKH64" s="15"/>
      <c r="TKI64" s="15"/>
      <c r="TKJ64" s="15"/>
      <c r="TKK64" s="15"/>
      <c r="TKL64" s="15"/>
      <c r="TKM64" s="15"/>
      <c r="TKN64" s="15"/>
      <c r="TKO64" s="15"/>
      <c r="TKP64" s="15"/>
      <c r="TKQ64" s="15"/>
      <c r="TKR64" s="15"/>
      <c r="TKS64" s="15"/>
      <c r="TKT64" s="15"/>
      <c r="TKU64" s="15"/>
      <c r="TKV64" s="15"/>
      <c r="TKW64" s="15"/>
      <c r="TKX64" s="15"/>
      <c r="TKY64" s="15"/>
      <c r="TKZ64" s="15"/>
      <c r="TLA64" s="15"/>
      <c r="TLB64" s="15"/>
      <c r="TLC64" s="15"/>
      <c r="TLD64" s="15"/>
      <c r="TLE64" s="15"/>
      <c r="TLF64" s="15"/>
      <c r="TLG64" s="15"/>
      <c r="TLH64" s="15"/>
      <c r="TLI64" s="15"/>
      <c r="TLJ64" s="15"/>
      <c r="TLK64" s="15"/>
      <c r="TLL64" s="15"/>
      <c r="TLM64" s="15"/>
      <c r="TLN64" s="15"/>
      <c r="TLO64" s="15"/>
      <c r="TLP64" s="15"/>
      <c r="TLQ64" s="15"/>
      <c r="TLR64" s="15"/>
      <c r="TLS64" s="15"/>
      <c r="TLT64" s="15"/>
      <c r="TLU64" s="15"/>
      <c r="TLV64" s="15"/>
      <c r="TLW64" s="15"/>
      <c r="TLX64" s="15"/>
      <c r="TLY64" s="15"/>
      <c r="TLZ64" s="15"/>
      <c r="TMA64" s="15"/>
      <c r="TMB64" s="15"/>
      <c r="TMC64" s="15"/>
      <c r="TMD64" s="15"/>
      <c r="TME64" s="15"/>
      <c r="TMF64" s="15"/>
      <c r="TMG64" s="15"/>
      <c r="TMH64" s="15"/>
      <c r="TMI64" s="15"/>
      <c r="TMJ64" s="15"/>
      <c r="TMK64" s="15"/>
      <c r="TML64" s="15"/>
      <c r="TMM64" s="15"/>
      <c r="TMN64" s="15"/>
      <c r="TMO64" s="15"/>
      <c r="TMP64" s="15"/>
      <c r="TMQ64" s="15"/>
      <c r="TMR64" s="15"/>
      <c r="TMS64" s="15"/>
      <c r="TMT64" s="15"/>
      <c r="TMU64" s="15"/>
      <c r="TMV64" s="15"/>
      <c r="TMW64" s="15"/>
      <c r="TMX64" s="15"/>
      <c r="TMY64" s="15"/>
      <c r="TMZ64" s="15"/>
      <c r="TNA64" s="15"/>
      <c r="TNB64" s="15"/>
      <c r="TNC64" s="15"/>
      <c r="TND64" s="15"/>
      <c r="TNE64" s="15"/>
      <c r="TNF64" s="15"/>
      <c r="TNG64" s="15"/>
      <c r="TNH64" s="15"/>
      <c r="TNI64" s="15"/>
      <c r="TNJ64" s="15"/>
      <c r="TNK64" s="15"/>
      <c r="TNL64" s="15"/>
      <c r="TNM64" s="15"/>
      <c r="TNN64" s="15"/>
      <c r="TNO64" s="15"/>
      <c r="TNP64" s="15"/>
      <c r="TNQ64" s="15"/>
      <c r="TNR64" s="15"/>
      <c r="TNS64" s="15"/>
      <c r="TNT64" s="15"/>
      <c r="TNU64" s="15"/>
      <c r="TNV64" s="15"/>
      <c r="TNW64" s="15"/>
      <c r="TNX64" s="15"/>
      <c r="TNY64" s="15"/>
      <c r="TNZ64" s="15"/>
      <c r="TOA64" s="15"/>
      <c r="TOB64" s="15"/>
      <c r="TOC64" s="15"/>
      <c r="TOD64" s="15"/>
      <c r="TOE64" s="15"/>
      <c r="TOF64" s="15"/>
      <c r="TOG64" s="15"/>
      <c r="TOH64" s="15"/>
      <c r="TOI64" s="15"/>
      <c r="TOJ64" s="15"/>
      <c r="TOK64" s="15"/>
      <c r="TOL64" s="15"/>
      <c r="TOM64" s="15"/>
      <c r="TON64" s="15"/>
      <c r="TOO64" s="15"/>
      <c r="TOP64" s="15"/>
      <c r="TOQ64" s="15"/>
      <c r="TOR64" s="15"/>
      <c r="TOS64" s="15"/>
      <c r="TOT64" s="15"/>
      <c r="TOU64" s="15"/>
      <c r="TOV64" s="15"/>
      <c r="TOW64" s="15"/>
      <c r="TOX64" s="15"/>
      <c r="TOY64" s="15"/>
      <c r="TOZ64" s="15"/>
      <c r="TPA64" s="15"/>
      <c r="TPB64" s="15"/>
      <c r="TPC64" s="15"/>
      <c r="TPD64" s="15"/>
      <c r="TPE64" s="15"/>
      <c r="TPF64" s="15"/>
      <c r="TPG64" s="15"/>
      <c r="TPH64" s="15"/>
      <c r="TPI64" s="15"/>
      <c r="TPJ64" s="15"/>
      <c r="TPK64" s="15"/>
      <c r="TPL64" s="15"/>
      <c r="TPM64" s="15"/>
      <c r="TPN64" s="15"/>
      <c r="TPO64" s="15"/>
      <c r="TPP64" s="15"/>
      <c r="TPQ64" s="15"/>
      <c r="TPR64" s="15"/>
      <c r="TPS64" s="15"/>
      <c r="TPT64" s="15"/>
      <c r="TPU64" s="15"/>
      <c r="TPV64" s="15"/>
      <c r="TPW64" s="15"/>
      <c r="TPX64" s="15"/>
      <c r="TPY64" s="15"/>
      <c r="TPZ64" s="15"/>
      <c r="TQA64" s="15"/>
      <c r="TQB64" s="15"/>
      <c r="TQC64" s="15"/>
      <c r="TQD64" s="15"/>
      <c r="TQE64" s="15"/>
      <c r="TQF64" s="15"/>
      <c r="TQG64" s="15"/>
      <c r="TQH64" s="15"/>
      <c r="TQI64" s="15"/>
      <c r="TQJ64" s="15"/>
      <c r="TQK64" s="15"/>
      <c r="TQL64" s="15"/>
      <c r="TQM64" s="15"/>
      <c r="TQN64" s="15"/>
      <c r="TQO64" s="15"/>
      <c r="TQP64" s="15"/>
      <c r="TQQ64" s="15"/>
      <c r="TQR64" s="15"/>
      <c r="TQS64" s="15"/>
      <c r="TQT64" s="15"/>
      <c r="TQU64" s="15"/>
      <c r="TQV64" s="15"/>
      <c r="TQW64" s="15"/>
      <c r="TQX64" s="15"/>
      <c r="TQY64" s="15"/>
      <c r="TQZ64" s="15"/>
      <c r="TRA64" s="15"/>
      <c r="TRB64" s="15"/>
      <c r="TRC64" s="15"/>
      <c r="TRD64" s="15"/>
      <c r="TRE64" s="15"/>
      <c r="TRF64" s="15"/>
      <c r="TRG64" s="15"/>
      <c r="TRH64" s="15"/>
      <c r="TRI64" s="15"/>
      <c r="TRJ64" s="15"/>
      <c r="TRK64" s="15"/>
      <c r="TRL64" s="15"/>
      <c r="TRM64" s="15"/>
      <c r="TRN64" s="15"/>
      <c r="TRO64" s="15"/>
      <c r="TRP64" s="15"/>
      <c r="TRQ64" s="15"/>
      <c r="TRR64" s="15"/>
      <c r="TRS64" s="15"/>
      <c r="TRT64" s="15"/>
      <c r="TRU64" s="15"/>
      <c r="TRV64" s="15"/>
      <c r="TRW64" s="15"/>
      <c r="TRX64" s="15"/>
      <c r="TRY64" s="15"/>
      <c r="TRZ64" s="15"/>
      <c r="TSA64" s="15"/>
      <c r="TSB64" s="15"/>
      <c r="TSC64" s="15"/>
      <c r="TSD64" s="15"/>
      <c r="TSE64" s="15"/>
      <c r="TSF64" s="15"/>
      <c r="TSG64" s="15"/>
      <c r="TSH64" s="15"/>
      <c r="TSI64" s="15"/>
      <c r="TSJ64" s="15"/>
      <c r="TSK64" s="15"/>
      <c r="TSL64" s="15"/>
      <c r="TSM64" s="15"/>
      <c r="TSN64" s="15"/>
      <c r="TSO64" s="15"/>
      <c r="TSP64" s="15"/>
      <c r="TSQ64" s="15"/>
      <c r="TSR64" s="15"/>
      <c r="TSS64" s="15"/>
      <c r="TST64" s="15"/>
      <c r="TSU64" s="15"/>
      <c r="TSV64" s="15"/>
      <c r="TSW64" s="15"/>
      <c r="TSX64" s="15"/>
      <c r="TSY64" s="15"/>
      <c r="TSZ64" s="15"/>
      <c r="TTA64" s="15"/>
      <c r="TTB64" s="15"/>
      <c r="TTC64" s="15"/>
      <c r="TTD64" s="15"/>
      <c r="TTE64" s="15"/>
      <c r="TTF64" s="15"/>
      <c r="TTG64" s="15"/>
      <c r="TTH64" s="15"/>
      <c r="TTI64" s="15"/>
      <c r="TTJ64" s="15"/>
      <c r="TTK64" s="15"/>
      <c r="TTL64" s="15"/>
      <c r="TTM64" s="15"/>
      <c r="TTN64" s="15"/>
      <c r="TTO64" s="15"/>
      <c r="TTP64" s="15"/>
      <c r="TTQ64" s="15"/>
      <c r="TTR64" s="15"/>
      <c r="TTS64" s="15"/>
      <c r="TTT64" s="15"/>
      <c r="TTU64" s="15"/>
      <c r="TTV64" s="15"/>
      <c r="TTW64" s="15"/>
      <c r="TTX64" s="15"/>
      <c r="TTY64" s="15"/>
      <c r="TTZ64" s="15"/>
      <c r="TUA64" s="15"/>
      <c r="TUB64" s="15"/>
      <c r="TUC64" s="15"/>
      <c r="TUD64" s="15"/>
      <c r="TUE64" s="15"/>
      <c r="TUF64" s="15"/>
      <c r="TUG64" s="15"/>
      <c r="TUH64" s="15"/>
      <c r="TUI64" s="15"/>
      <c r="TUJ64" s="15"/>
      <c r="TUK64" s="15"/>
      <c r="TUL64" s="15"/>
      <c r="TUM64" s="15"/>
      <c r="TUN64" s="15"/>
      <c r="TUO64" s="15"/>
      <c r="TUP64" s="15"/>
      <c r="TUQ64" s="15"/>
      <c r="TUR64" s="15"/>
      <c r="TUS64" s="15"/>
      <c r="TUT64" s="15"/>
      <c r="TUU64" s="15"/>
      <c r="TUV64" s="15"/>
      <c r="TUW64" s="15"/>
      <c r="TUX64" s="15"/>
      <c r="TUY64" s="15"/>
      <c r="TUZ64" s="15"/>
      <c r="TVA64" s="15"/>
      <c r="TVB64" s="15"/>
      <c r="TVC64" s="15"/>
      <c r="TVD64" s="15"/>
      <c r="TVE64" s="15"/>
      <c r="TVF64" s="15"/>
      <c r="TVG64" s="15"/>
      <c r="TVH64" s="15"/>
      <c r="TVI64" s="15"/>
      <c r="TVJ64" s="15"/>
      <c r="TVK64" s="15"/>
      <c r="TVL64" s="15"/>
      <c r="TVM64" s="15"/>
      <c r="TVN64" s="15"/>
      <c r="TVO64" s="15"/>
      <c r="TVP64" s="15"/>
      <c r="TVQ64" s="15"/>
      <c r="TVR64" s="15"/>
      <c r="TVS64" s="15"/>
      <c r="TVT64" s="15"/>
      <c r="TVU64" s="15"/>
      <c r="TVV64" s="15"/>
      <c r="TVW64" s="15"/>
      <c r="TVX64" s="15"/>
      <c r="TVY64" s="15"/>
      <c r="TVZ64" s="15"/>
      <c r="TWA64" s="15"/>
      <c r="TWB64" s="15"/>
      <c r="TWC64" s="15"/>
      <c r="TWD64" s="15"/>
      <c r="TWE64" s="15"/>
      <c r="TWF64" s="15"/>
      <c r="TWG64" s="15"/>
      <c r="TWH64" s="15"/>
      <c r="TWI64" s="15"/>
      <c r="TWJ64" s="15"/>
      <c r="TWK64" s="15"/>
      <c r="TWL64" s="15"/>
      <c r="TWM64" s="15"/>
      <c r="TWN64" s="15"/>
      <c r="TWO64" s="15"/>
      <c r="TWP64" s="15"/>
      <c r="TWQ64" s="15"/>
      <c r="TWR64" s="15"/>
      <c r="TWS64" s="15"/>
      <c r="TWT64" s="15"/>
      <c r="TWU64" s="15"/>
      <c r="TWV64" s="15"/>
      <c r="TWW64" s="15"/>
      <c r="TWX64" s="15"/>
      <c r="TWY64" s="15"/>
      <c r="TWZ64" s="15"/>
      <c r="TXA64" s="15"/>
      <c r="TXB64" s="15"/>
      <c r="TXC64" s="15"/>
      <c r="TXD64" s="15"/>
      <c r="TXE64" s="15"/>
      <c r="TXF64" s="15"/>
      <c r="TXG64" s="15"/>
      <c r="TXH64" s="15"/>
      <c r="TXI64" s="15"/>
      <c r="TXJ64" s="15"/>
      <c r="TXK64" s="15"/>
      <c r="TXL64" s="15"/>
      <c r="TXM64" s="15"/>
      <c r="TXN64" s="15"/>
      <c r="TXO64" s="15"/>
      <c r="TXP64" s="15"/>
      <c r="TXQ64" s="15"/>
      <c r="TXR64" s="15"/>
      <c r="TXS64" s="15"/>
      <c r="TXT64" s="15"/>
      <c r="TXU64" s="15"/>
      <c r="TXV64" s="15"/>
      <c r="TXW64" s="15"/>
      <c r="TXX64" s="15"/>
      <c r="TXY64" s="15"/>
      <c r="TXZ64" s="15"/>
      <c r="TYA64" s="15"/>
      <c r="TYB64" s="15"/>
      <c r="TYC64" s="15"/>
      <c r="TYD64" s="15"/>
      <c r="TYE64" s="15"/>
      <c r="TYF64" s="15"/>
      <c r="TYG64" s="15"/>
      <c r="TYH64" s="15"/>
      <c r="TYI64" s="15"/>
      <c r="TYJ64" s="15"/>
      <c r="TYK64" s="15"/>
      <c r="TYL64" s="15"/>
      <c r="TYM64" s="15"/>
      <c r="TYN64" s="15"/>
      <c r="TYO64" s="15"/>
      <c r="TYP64" s="15"/>
      <c r="TYQ64" s="15"/>
      <c r="TYR64" s="15"/>
      <c r="TYS64" s="15"/>
      <c r="TYT64" s="15"/>
      <c r="TYU64" s="15"/>
      <c r="TYV64" s="15"/>
      <c r="TYW64" s="15"/>
      <c r="TYX64" s="15"/>
      <c r="TYY64" s="15"/>
      <c r="TYZ64" s="15"/>
      <c r="TZA64" s="15"/>
      <c r="TZB64" s="15"/>
      <c r="TZC64" s="15"/>
      <c r="TZD64" s="15"/>
      <c r="TZE64" s="15"/>
      <c r="TZF64" s="15"/>
      <c r="TZG64" s="15"/>
      <c r="TZH64" s="15"/>
      <c r="TZI64" s="15"/>
      <c r="TZJ64" s="15"/>
      <c r="TZK64" s="15"/>
      <c r="TZL64" s="15"/>
      <c r="TZM64" s="15"/>
      <c r="TZN64" s="15"/>
      <c r="TZO64" s="15"/>
      <c r="TZP64" s="15"/>
      <c r="TZQ64" s="15"/>
      <c r="TZR64" s="15"/>
      <c r="TZS64" s="15"/>
      <c r="TZT64" s="15"/>
      <c r="TZU64" s="15"/>
      <c r="TZV64" s="15"/>
      <c r="TZW64" s="15"/>
      <c r="TZX64" s="15"/>
      <c r="TZY64" s="15"/>
      <c r="TZZ64" s="15"/>
      <c r="UAA64" s="15"/>
      <c r="UAB64" s="15"/>
      <c r="UAC64" s="15"/>
      <c r="UAD64" s="15"/>
      <c r="UAE64" s="15"/>
      <c r="UAF64" s="15"/>
      <c r="UAG64" s="15"/>
      <c r="UAH64" s="15"/>
      <c r="UAI64" s="15"/>
      <c r="UAJ64" s="15"/>
      <c r="UAK64" s="15"/>
      <c r="UAL64" s="15"/>
      <c r="UAM64" s="15"/>
      <c r="UAN64" s="15"/>
      <c r="UAO64" s="15"/>
      <c r="UAP64" s="15"/>
      <c r="UAQ64" s="15"/>
      <c r="UAR64" s="15"/>
      <c r="UAS64" s="15"/>
      <c r="UAT64" s="15"/>
      <c r="UAU64" s="15"/>
      <c r="UAV64" s="15"/>
      <c r="UAW64" s="15"/>
      <c r="UAX64" s="15"/>
      <c r="UAY64" s="15"/>
      <c r="UAZ64" s="15"/>
      <c r="UBA64" s="15"/>
      <c r="UBB64" s="15"/>
      <c r="UBC64" s="15"/>
      <c r="UBD64" s="15"/>
      <c r="UBE64" s="15"/>
      <c r="UBF64" s="15"/>
      <c r="UBG64" s="15"/>
      <c r="UBH64" s="15"/>
      <c r="UBI64" s="15"/>
      <c r="UBJ64" s="15"/>
      <c r="UBK64" s="15"/>
      <c r="UBL64" s="15"/>
      <c r="UBM64" s="15"/>
      <c r="UBN64" s="15"/>
      <c r="UBO64" s="15"/>
      <c r="UBP64" s="15"/>
      <c r="UBQ64" s="15"/>
      <c r="UBR64" s="15"/>
      <c r="UBS64" s="15"/>
      <c r="UBT64" s="15"/>
      <c r="UBU64" s="15"/>
      <c r="UBV64" s="15"/>
      <c r="UBW64" s="15"/>
      <c r="UBX64" s="15"/>
      <c r="UBY64" s="15"/>
      <c r="UBZ64" s="15"/>
      <c r="UCA64" s="15"/>
      <c r="UCB64" s="15"/>
      <c r="UCC64" s="15"/>
      <c r="UCD64" s="15"/>
      <c r="UCE64" s="15"/>
      <c r="UCF64" s="15"/>
      <c r="UCG64" s="15"/>
      <c r="UCH64" s="15"/>
      <c r="UCI64" s="15"/>
      <c r="UCJ64" s="15"/>
      <c r="UCK64" s="15"/>
      <c r="UCL64" s="15"/>
      <c r="UCM64" s="15"/>
      <c r="UCN64" s="15"/>
      <c r="UCO64" s="15"/>
      <c r="UCP64" s="15"/>
      <c r="UCQ64" s="15"/>
      <c r="UCR64" s="15"/>
      <c r="UCS64" s="15"/>
      <c r="UCT64" s="15"/>
      <c r="UCU64" s="15"/>
      <c r="UCV64" s="15"/>
      <c r="UCW64" s="15"/>
      <c r="UCX64" s="15"/>
      <c r="UCY64" s="15"/>
      <c r="UCZ64" s="15"/>
      <c r="UDA64" s="15"/>
      <c r="UDB64" s="15"/>
      <c r="UDC64" s="15"/>
      <c r="UDD64" s="15"/>
      <c r="UDE64" s="15"/>
      <c r="UDF64" s="15"/>
      <c r="UDG64" s="15"/>
      <c r="UDH64" s="15"/>
      <c r="UDI64" s="15"/>
      <c r="UDJ64" s="15"/>
      <c r="UDK64" s="15"/>
      <c r="UDL64" s="15"/>
      <c r="UDM64" s="15"/>
      <c r="UDN64" s="15"/>
      <c r="UDO64" s="15"/>
      <c r="UDP64" s="15"/>
      <c r="UDQ64" s="15"/>
      <c r="UDR64" s="15"/>
      <c r="UDS64" s="15"/>
      <c r="UDT64" s="15"/>
      <c r="UDU64" s="15"/>
      <c r="UDV64" s="15"/>
      <c r="UDW64" s="15"/>
      <c r="UDX64" s="15"/>
      <c r="UDY64" s="15"/>
      <c r="UDZ64" s="15"/>
      <c r="UEA64" s="15"/>
      <c r="UEB64" s="15"/>
      <c r="UEC64" s="15"/>
      <c r="UED64" s="15"/>
      <c r="UEE64" s="15"/>
      <c r="UEF64" s="15"/>
      <c r="UEG64" s="15"/>
      <c r="UEH64" s="15"/>
      <c r="UEI64" s="15"/>
      <c r="UEJ64" s="15"/>
      <c r="UEK64" s="15"/>
      <c r="UEL64" s="15"/>
      <c r="UEM64" s="15"/>
      <c r="UEN64" s="15"/>
      <c r="UEO64" s="15"/>
      <c r="UEP64" s="15"/>
      <c r="UEQ64" s="15"/>
      <c r="UER64" s="15"/>
      <c r="UES64" s="15"/>
      <c r="UET64" s="15"/>
      <c r="UEU64" s="15"/>
      <c r="UEV64" s="15"/>
      <c r="UEW64" s="15"/>
      <c r="UEX64" s="15"/>
      <c r="UEY64" s="15"/>
      <c r="UEZ64" s="15"/>
      <c r="UFA64" s="15"/>
      <c r="UFB64" s="15"/>
      <c r="UFC64" s="15"/>
      <c r="UFD64" s="15"/>
      <c r="UFE64" s="15"/>
      <c r="UFF64" s="15"/>
      <c r="UFG64" s="15"/>
      <c r="UFH64" s="15"/>
      <c r="UFI64" s="15"/>
      <c r="UFJ64" s="15"/>
      <c r="UFK64" s="15"/>
      <c r="UFL64" s="15"/>
      <c r="UFM64" s="15"/>
      <c r="UFN64" s="15"/>
      <c r="UFO64" s="15"/>
      <c r="UFP64" s="15"/>
      <c r="UFQ64" s="15"/>
      <c r="UFR64" s="15"/>
      <c r="UFS64" s="15"/>
      <c r="UFT64" s="15"/>
      <c r="UFU64" s="15"/>
      <c r="UFV64" s="15"/>
      <c r="UFW64" s="15"/>
      <c r="UFX64" s="15"/>
      <c r="UFY64" s="15"/>
      <c r="UFZ64" s="15"/>
      <c r="UGA64" s="15"/>
      <c r="UGB64" s="15"/>
      <c r="UGC64" s="15"/>
      <c r="UGD64" s="15"/>
      <c r="UGE64" s="15"/>
      <c r="UGF64" s="15"/>
      <c r="UGG64" s="15"/>
      <c r="UGH64" s="15"/>
      <c r="UGI64" s="15"/>
      <c r="UGJ64" s="15"/>
      <c r="UGK64" s="15"/>
      <c r="UGL64" s="15"/>
      <c r="UGM64" s="15"/>
      <c r="UGN64" s="15"/>
      <c r="UGO64" s="15"/>
      <c r="UGP64" s="15"/>
      <c r="UGQ64" s="15"/>
      <c r="UGR64" s="15"/>
      <c r="UGS64" s="15"/>
      <c r="UGT64" s="15"/>
      <c r="UGU64" s="15"/>
      <c r="UGV64" s="15"/>
      <c r="UGW64" s="15"/>
      <c r="UGX64" s="15"/>
      <c r="UGY64" s="15"/>
      <c r="UGZ64" s="15"/>
      <c r="UHA64" s="15"/>
      <c r="UHB64" s="15"/>
      <c r="UHC64" s="15"/>
      <c r="UHD64" s="15"/>
      <c r="UHE64" s="15"/>
      <c r="UHF64" s="15"/>
      <c r="UHG64" s="15"/>
      <c r="UHH64" s="15"/>
      <c r="UHI64" s="15"/>
      <c r="UHJ64" s="15"/>
      <c r="UHK64" s="15"/>
      <c r="UHL64" s="15"/>
      <c r="UHM64" s="15"/>
      <c r="UHN64" s="15"/>
      <c r="UHO64" s="15"/>
      <c r="UHP64" s="15"/>
      <c r="UHQ64" s="15"/>
      <c r="UHR64" s="15"/>
      <c r="UHS64" s="15"/>
      <c r="UHT64" s="15"/>
      <c r="UHU64" s="15"/>
      <c r="UHV64" s="15"/>
      <c r="UHW64" s="15"/>
      <c r="UHX64" s="15"/>
      <c r="UHY64" s="15"/>
      <c r="UHZ64" s="15"/>
      <c r="UIA64" s="15"/>
      <c r="UIB64" s="15"/>
      <c r="UIC64" s="15"/>
      <c r="UID64" s="15"/>
      <c r="UIE64" s="15"/>
      <c r="UIF64" s="15"/>
      <c r="UIG64" s="15"/>
      <c r="UIH64" s="15"/>
      <c r="UII64" s="15"/>
      <c r="UIJ64" s="15"/>
      <c r="UIK64" s="15"/>
      <c r="UIL64" s="15"/>
      <c r="UIM64" s="15"/>
      <c r="UIN64" s="15"/>
      <c r="UIO64" s="15"/>
      <c r="UIP64" s="15"/>
      <c r="UIQ64" s="15"/>
      <c r="UIR64" s="15"/>
      <c r="UIS64" s="15"/>
      <c r="UIT64" s="15"/>
      <c r="UIU64" s="15"/>
      <c r="UIV64" s="15"/>
      <c r="UIW64" s="15"/>
      <c r="UIX64" s="15"/>
      <c r="UIY64" s="15"/>
      <c r="UIZ64" s="15"/>
      <c r="UJA64" s="15"/>
      <c r="UJB64" s="15"/>
      <c r="UJC64" s="15"/>
      <c r="UJD64" s="15"/>
      <c r="UJE64" s="15"/>
      <c r="UJF64" s="15"/>
      <c r="UJG64" s="15"/>
      <c r="UJH64" s="15"/>
      <c r="UJI64" s="15"/>
      <c r="UJJ64" s="15"/>
      <c r="UJK64" s="15"/>
      <c r="UJL64" s="15"/>
      <c r="UJM64" s="15"/>
      <c r="UJN64" s="15"/>
      <c r="UJO64" s="15"/>
      <c r="UJP64" s="15"/>
      <c r="UJQ64" s="15"/>
      <c r="UJR64" s="15"/>
      <c r="UJS64" s="15"/>
      <c r="UJT64" s="15"/>
      <c r="UJU64" s="15"/>
      <c r="UJV64" s="15"/>
      <c r="UJW64" s="15"/>
      <c r="UJX64" s="15"/>
      <c r="UJY64" s="15"/>
      <c r="UJZ64" s="15"/>
      <c r="UKA64" s="15"/>
      <c r="UKB64" s="15"/>
      <c r="UKC64" s="15"/>
      <c r="UKD64" s="15"/>
      <c r="UKE64" s="15"/>
      <c r="UKF64" s="15"/>
      <c r="UKG64" s="15"/>
      <c r="UKH64" s="15"/>
      <c r="UKI64" s="15"/>
      <c r="UKJ64" s="15"/>
      <c r="UKK64" s="15"/>
      <c r="UKL64" s="15"/>
      <c r="UKM64" s="15"/>
      <c r="UKN64" s="15"/>
      <c r="UKO64" s="15"/>
      <c r="UKP64" s="15"/>
      <c r="UKQ64" s="15"/>
      <c r="UKR64" s="15"/>
      <c r="UKS64" s="15"/>
      <c r="UKT64" s="15"/>
      <c r="UKU64" s="15"/>
      <c r="UKV64" s="15"/>
      <c r="UKW64" s="15"/>
      <c r="UKX64" s="15"/>
      <c r="UKY64" s="15"/>
      <c r="UKZ64" s="15"/>
      <c r="ULA64" s="15"/>
      <c r="ULB64" s="15"/>
      <c r="ULC64" s="15"/>
      <c r="ULD64" s="15"/>
      <c r="ULE64" s="15"/>
      <c r="ULF64" s="15"/>
      <c r="ULG64" s="15"/>
      <c r="ULH64" s="15"/>
      <c r="ULI64" s="15"/>
      <c r="ULJ64" s="15"/>
      <c r="ULK64" s="15"/>
      <c r="ULL64" s="15"/>
      <c r="ULM64" s="15"/>
      <c r="ULN64" s="15"/>
      <c r="ULO64" s="15"/>
      <c r="ULP64" s="15"/>
      <c r="ULQ64" s="15"/>
      <c r="ULR64" s="15"/>
      <c r="ULS64" s="15"/>
      <c r="ULT64" s="15"/>
      <c r="ULU64" s="15"/>
      <c r="ULV64" s="15"/>
      <c r="ULW64" s="15"/>
      <c r="ULX64" s="15"/>
      <c r="ULY64" s="15"/>
      <c r="ULZ64" s="15"/>
      <c r="UMA64" s="15"/>
      <c r="UMB64" s="15"/>
      <c r="UMC64" s="15"/>
      <c r="UMD64" s="15"/>
      <c r="UME64" s="15"/>
      <c r="UMF64" s="15"/>
      <c r="UMG64" s="15"/>
      <c r="UMH64" s="15"/>
      <c r="UMI64" s="15"/>
      <c r="UMJ64" s="15"/>
      <c r="UMK64" s="15"/>
      <c r="UML64" s="15"/>
      <c r="UMM64" s="15"/>
      <c r="UMN64" s="15"/>
      <c r="UMO64" s="15"/>
      <c r="UMP64" s="15"/>
      <c r="UMQ64" s="15"/>
      <c r="UMR64" s="15"/>
      <c r="UMS64" s="15"/>
      <c r="UMT64" s="15"/>
      <c r="UMU64" s="15"/>
      <c r="UMV64" s="15"/>
      <c r="UMW64" s="15"/>
      <c r="UMX64" s="15"/>
      <c r="UMY64" s="15"/>
      <c r="UMZ64" s="15"/>
      <c r="UNA64" s="15"/>
      <c r="UNB64" s="15"/>
      <c r="UNC64" s="15"/>
      <c r="UND64" s="15"/>
      <c r="UNE64" s="15"/>
      <c r="UNF64" s="15"/>
      <c r="UNG64" s="15"/>
      <c r="UNH64" s="15"/>
      <c r="UNI64" s="15"/>
      <c r="UNJ64" s="15"/>
      <c r="UNK64" s="15"/>
      <c r="UNL64" s="15"/>
      <c r="UNM64" s="15"/>
      <c r="UNN64" s="15"/>
      <c r="UNO64" s="15"/>
      <c r="UNP64" s="15"/>
      <c r="UNQ64" s="15"/>
      <c r="UNR64" s="15"/>
      <c r="UNS64" s="15"/>
      <c r="UNT64" s="15"/>
      <c r="UNU64" s="15"/>
      <c r="UNV64" s="15"/>
      <c r="UNW64" s="15"/>
      <c r="UNX64" s="15"/>
      <c r="UNY64" s="15"/>
      <c r="UNZ64" s="15"/>
      <c r="UOA64" s="15"/>
      <c r="UOB64" s="15"/>
      <c r="UOC64" s="15"/>
      <c r="UOD64" s="15"/>
      <c r="UOE64" s="15"/>
      <c r="UOF64" s="15"/>
      <c r="UOG64" s="15"/>
      <c r="UOH64" s="15"/>
      <c r="UOI64" s="15"/>
      <c r="UOJ64" s="15"/>
      <c r="UOK64" s="15"/>
      <c r="UOL64" s="15"/>
      <c r="UOM64" s="15"/>
      <c r="UON64" s="15"/>
      <c r="UOO64" s="15"/>
      <c r="UOP64" s="15"/>
      <c r="UOQ64" s="15"/>
      <c r="UOR64" s="15"/>
      <c r="UOS64" s="15"/>
      <c r="UOT64" s="15"/>
      <c r="UOU64" s="15"/>
      <c r="UOV64" s="15"/>
      <c r="UOW64" s="15"/>
      <c r="UOX64" s="15"/>
      <c r="UOY64" s="15"/>
      <c r="UOZ64" s="15"/>
      <c r="UPA64" s="15"/>
      <c r="UPB64" s="15"/>
      <c r="UPC64" s="15"/>
      <c r="UPD64" s="15"/>
      <c r="UPE64" s="15"/>
      <c r="UPF64" s="15"/>
      <c r="UPG64" s="15"/>
      <c r="UPH64" s="15"/>
      <c r="UPI64" s="15"/>
      <c r="UPJ64" s="15"/>
      <c r="UPK64" s="15"/>
      <c r="UPL64" s="15"/>
      <c r="UPM64" s="15"/>
      <c r="UPN64" s="15"/>
      <c r="UPO64" s="15"/>
      <c r="UPP64" s="15"/>
      <c r="UPQ64" s="15"/>
      <c r="UPR64" s="15"/>
      <c r="UPS64" s="15"/>
      <c r="UPT64" s="15"/>
      <c r="UPU64" s="15"/>
      <c r="UPV64" s="15"/>
      <c r="UPW64" s="15"/>
      <c r="UPX64" s="15"/>
      <c r="UPY64" s="15"/>
      <c r="UPZ64" s="15"/>
      <c r="UQA64" s="15"/>
      <c r="UQB64" s="15"/>
      <c r="UQC64" s="15"/>
      <c r="UQD64" s="15"/>
      <c r="UQE64" s="15"/>
      <c r="UQF64" s="15"/>
      <c r="UQG64" s="15"/>
      <c r="UQH64" s="15"/>
      <c r="UQI64" s="15"/>
      <c r="UQJ64" s="15"/>
      <c r="UQK64" s="15"/>
      <c r="UQL64" s="15"/>
      <c r="UQM64" s="15"/>
      <c r="UQN64" s="15"/>
      <c r="UQO64" s="15"/>
      <c r="UQP64" s="15"/>
      <c r="UQQ64" s="15"/>
      <c r="UQR64" s="15"/>
      <c r="UQS64" s="15"/>
      <c r="UQT64" s="15"/>
      <c r="UQU64" s="15"/>
      <c r="UQV64" s="15"/>
      <c r="UQW64" s="15"/>
      <c r="UQX64" s="15"/>
      <c r="UQY64" s="15"/>
      <c r="UQZ64" s="15"/>
      <c r="URA64" s="15"/>
      <c r="URB64" s="15"/>
      <c r="URC64" s="15"/>
      <c r="URD64" s="15"/>
      <c r="URE64" s="15"/>
      <c r="URF64" s="15"/>
      <c r="URG64" s="15"/>
      <c r="URH64" s="15"/>
      <c r="URI64" s="15"/>
      <c r="URJ64" s="15"/>
      <c r="URK64" s="15"/>
      <c r="URL64" s="15"/>
      <c r="URM64" s="15"/>
      <c r="URN64" s="15"/>
      <c r="URO64" s="15"/>
      <c r="URP64" s="15"/>
      <c r="URQ64" s="15"/>
      <c r="URR64" s="15"/>
      <c r="URS64" s="15"/>
      <c r="URT64" s="15"/>
      <c r="URU64" s="15"/>
      <c r="URV64" s="15"/>
      <c r="URW64" s="15"/>
      <c r="URX64" s="15"/>
      <c r="URY64" s="15"/>
      <c r="URZ64" s="15"/>
      <c r="USA64" s="15"/>
      <c r="USB64" s="15"/>
      <c r="USC64" s="15"/>
      <c r="USD64" s="15"/>
      <c r="USE64" s="15"/>
      <c r="USF64" s="15"/>
      <c r="USG64" s="15"/>
      <c r="USH64" s="15"/>
      <c r="USI64" s="15"/>
      <c r="USJ64" s="15"/>
      <c r="USK64" s="15"/>
      <c r="USL64" s="15"/>
      <c r="USM64" s="15"/>
      <c r="USN64" s="15"/>
      <c r="USO64" s="15"/>
      <c r="USP64" s="15"/>
      <c r="USQ64" s="15"/>
      <c r="USR64" s="15"/>
      <c r="USS64" s="15"/>
      <c r="UST64" s="15"/>
      <c r="USU64" s="15"/>
      <c r="USV64" s="15"/>
      <c r="USW64" s="15"/>
      <c r="USX64" s="15"/>
      <c r="USY64" s="15"/>
      <c r="USZ64" s="15"/>
      <c r="UTA64" s="15"/>
      <c r="UTB64" s="15"/>
      <c r="UTC64" s="15"/>
      <c r="UTD64" s="15"/>
      <c r="UTE64" s="15"/>
      <c r="UTF64" s="15"/>
      <c r="UTG64" s="15"/>
      <c r="UTH64" s="15"/>
      <c r="UTI64" s="15"/>
      <c r="UTJ64" s="15"/>
      <c r="UTK64" s="15"/>
      <c r="UTL64" s="15"/>
      <c r="UTM64" s="15"/>
      <c r="UTN64" s="15"/>
      <c r="UTO64" s="15"/>
      <c r="UTP64" s="15"/>
      <c r="UTQ64" s="15"/>
      <c r="UTR64" s="15"/>
      <c r="UTS64" s="15"/>
      <c r="UTT64" s="15"/>
      <c r="UTU64" s="15"/>
      <c r="UTV64" s="15"/>
      <c r="UTW64" s="15"/>
      <c r="UTX64" s="15"/>
      <c r="UTY64" s="15"/>
      <c r="UTZ64" s="15"/>
      <c r="UUA64" s="15"/>
      <c r="UUB64" s="15"/>
      <c r="UUC64" s="15"/>
      <c r="UUD64" s="15"/>
      <c r="UUE64" s="15"/>
      <c r="UUF64" s="15"/>
      <c r="UUG64" s="15"/>
      <c r="UUH64" s="15"/>
      <c r="UUI64" s="15"/>
      <c r="UUJ64" s="15"/>
      <c r="UUK64" s="15"/>
      <c r="UUL64" s="15"/>
      <c r="UUM64" s="15"/>
      <c r="UUN64" s="15"/>
      <c r="UUO64" s="15"/>
      <c r="UUP64" s="15"/>
      <c r="UUQ64" s="15"/>
      <c r="UUR64" s="15"/>
      <c r="UUS64" s="15"/>
      <c r="UUT64" s="15"/>
      <c r="UUU64" s="15"/>
      <c r="UUV64" s="15"/>
      <c r="UUW64" s="15"/>
      <c r="UUX64" s="15"/>
      <c r="UUY64" s="15"/>
      <c r="UUZ64" s="15"/>
      <c r="UVA64" s="15"/>
      <c r="UVB64" s="15"/>
      <c r="UVC64" s="15"/>
      <c r="UVD64" s="15"/>
      <c r="UVE64" s="15"/>
      <c r="UVF64" s="15"/>
      <c r="UVG64" s="15"/>
      <c r="UVH64" s="15"/>
      <c r="UVI64" s="15"/>
      <c r="UVJ64" s="15"/>
      <c r="UVK64" s="15"/>
      <c r="UVL64" s="15"/>
      <c r="UVM64" s="15"/>
      <c r="UVN64" s="15"/>
      <c r="UVO64" s="15"/>
      <c r="UVP64" s="15"/>
      <c r="UVQ64" s="15"/>
      <c r="UVR64" s="15"/>
      <c r="UVS64" s="15"/>
      <c r="UVT64" s="15"/>
      <c r="UVU64" s="15"/>
      <c r="UVV64" s="15"/>
      <c r="UVW64" s="15"/>
      <c r="UVX64" s="15"/>
      <c r="UVY64" s="15"/>
      <c r="UVZ64" s="15"/>
      <c r="UWA64" s="15"/>
      <c r="UWB64" s="15"/>
      <c r="UWC64" s="15"/>
      <c r="UWD64" s="15"/>
      <c r="UWE64" s="15"/>
      <c r="UWF64" s="15"/>
      <c r="UWG64" s="15"/>
      <c r="UWH64" s="15"/>
      <c r="UWI64" s="15"/>
      <c r="UWJ64" s="15"/>
      <c r="UWK64" s="15"/>
      <c r="UWL64" s="15"/>
      <c r="UWM64" s="15"/>
      <c r="UWN64" s="15"/>
      <c r="UWO64" s="15"/>
      <c r="UWP64" s="15"/>
      <c r="UWQ64" s="15"/>
      <c r="UWR64" s="15"/>
      <c r="UWS64" s="15"/>
      <c r="UWT64" s="15"/>
      <c r="UWU64" s="15"/>
      <c r="UWV64" s="15"/>
      <c r="UWW64" s="15"/>
      <c r="UWX64" s="15"/>
      <c r="UWY64" s="15"/>
      <c r="UWZ64" s="15"/>
      <c r="UXA64" s="15"/>
      <c r="UXB64" s="15"/>
      <c r="UXC64" s="15"/>
      <c r="UXD64" s="15"/>
      <c r="UXE64" s="15"/>
      <c r="UXF64" s="15"/>
      <c r="UXG64" s="15"/>
      <c r="UXH64" s="15"/>
      <c r="UXI64" s="15"/>
      <c r="UXJ64" s="15"/>
      <c r="UXK64" s="15"/>
      <c r="UXL64" s="15"/>
      <c r="UXM64" s="15"/>
      <c r="UXN64" s="15"/>
      <c r="UXO64" s="15"/>
      <c r="UXP64" s="15"/>
      <c r="UXQ64" s="15"/>
      <c r="UXR64" s="15"/>
      <c r="UXS64" s="15"/>
      <c r="UXT64" s="15"/>
      <c r="UXU64" s="15"/>
      <c r="UXV64" s="15"/>
      <c r="UXW64" s="15"/>
      <c r="UXX64" s="15"/>
      <c r="UXY64" s="15"/>
      <c r="UXZ64" s="15"/>
      <c r="UYA64" s="15"/>
      <c r="UYB64" s="15"/>
      <c r="UYC64" s="15"/>
      <c r="UYD64" s="15"/>
      <c r="UYE64" s="15"/>
      <c r="UYF64" s="15"/>
      <c r="UYG64" s="15"/>
      <c r="UYH64" s="15"/>
      <c r="UYI64" s="15"/>
      <c r="UYJ64" s="15"/>
      <c r="UYK64" s="15"/>
      <c r="UYL64" s="15"/>
      <c r="UYM64" s="15"/>
      <c r="UYN64" s="15"/>
      <c r="UYO64" s="15"/>
      <c r="UYP64" s="15"/>
      <c r="UYQ64" s="15"/>
      <c r="UYR64" s="15"/>
      <c r="UYS64" s="15"/>
      <c r="UYT64" s="15"/>
      <c r="UYU64" s="15"/>
      <c r="UYV64" s="15"/>
      <c r="UYW64" s="15"/>
      <c r="UYX64" s="15"/>
      <c r="UYY64" s="15"/>
      <c r="UYZ64" s="15"/>
      <c r="UZA64" s="15"/>
      <c r="UZB64" s="15"/>
      <c r="UZC64" s="15"/>
      <c r="UZD64" s="15"/>
      <c r="UZE64" s="15"/>
      <c r="UZF64" s="15"/>
      <c r="UZG64" s="15"/>
      <c r="UZH64" s="15"/>
      <c r="UZI64" s="15"/>
      <c r="UZJ64" s="15"/>
      <c r="UZK64" s="15"/>
      <c r="UZL64" s="15"/>
      <c r="UZM64" s="15"/>
      <c r="UZN64" s="15"/>
      <c r="UZO64" s="15"/>
      <c r="UZP64" s="15"/>
      <c r="UZQ64" s="15"/>
      <c r="UZR64" s="15"/>
      <c r="UZS64" s="15"/>
      <c r="UZT64" s="15"/>
      <c r="UZU64" s="15"/>
      <c r="UZV64" s="15"/>
      <c r="UZW64" s="15"/>
      <c r="UZX64" s="15"/>
      <c r="UZY64" s="15"/>
      <c r="UZZ64" s="15"/>
      <c r="VAA64" s="15"/>
      <c r="VAB64" s="15"/>
      <c r="VAC64" s="15"/>
      <c r="VAD64" s="15"/>
      <c r="VAE64" s="15"/>
      <c r="VAF64" s="15"/>
      <c r="VAG64" s="15"/>
      <c r="VAH64" s="15"/>
      <c r="VAI64" s="15"/>
      <c r="VAJ64" s="15"/>
      <c r="VAK64" s="15"/>
      <c r="VAL64" s="15"/>
      <c r="VAM64" s="15"/>
      <c r="VAN64" s="15"/>
      <c r="VAO64" s="15"/>
      <c r="VAP64" s="15"/>
      <c r="VAQ64" s="15"/>
      <c r="VAR64" s="15"/>
      <c r="VAS64" s="15"/>
      <c r="VAT64" s="15"/>
      <c r="VAU64" s="15"/>
      <c r="VAV64" s="15"/>
      <c r="VAW64" s="15"/>
      <c r="VAX64" s="15"/>
      <c r="VAY64" s="15"/>
      <c r="VAZ64" s="15"/>
      <c r="VBA64" s="15"/>
      <c r="VBB64" s="15"/>
      <c r="VBC64" s="15"/>
      <c r="VBD64" s="15"/>
      <c r="VBE64" s="15"/>
      <c r="VBF64" s="15"/>
      <c r="VBG64" s="15"/>
      <c r="VBH64" s="15"/>
      <c r="VBI64" s="15"/>
      <c r="VBJ64" s="15"/>
      <c r="VBK64" s="15"/>
      <c r="VBL64" s="15"/>
      <c r="VBM64" s="15"/>
      <c r="VBN64" s="15"/>
      <c r="VBO64" s="15"/>
      <c r="VBP64" s="15"/>
      <c r="VBQ64" s="15"/>
      <c r="VBR64" s="15"/>
      <c r="VBS64" s="15"/>
      <c r="VBT64" s="15"/>
      <c r="VBU64" s="15"/>
      <c r="VBV64" s="15"/>
      <c r="VBW64" s="15"/>
      <c r="VBX64" s="15"/>
      <c r="VBY64" s="15"/>
      <c r="VBZ64" s="15"/>
      <c r="VCA64" s="15"/>
      <c r="VCB64" s="15"/>
      <c r="VCC64" s="15"/>
      <c r="VCD64" s="15"/>
      <c r="VCE64" s="15"/>
      <c r="VCF64" s="15"/>
      <c r="VCG64" s="15"/>
      <c r="VCH64" s="15"/>
      <c r="VCI64" s="15"/>
      <c r="VCJ64" s="15"/>
      <c r="VCK64" s="15"/>
      <c r="VCL64" s="15"/>
      <c r="VCM64" s="15"/>
      <c r="VCN64" s="15"/>
      <c r="VCO64" s="15"/>
      <c r="VCP64" s="15"/>
      <c r="VCQ64" s="15"/>
      <c r="VCR64" s="15"/>
      <c r="VCS64" s="15"/>
      <c r="VCT64" s="15"/>
      <c r="VCU64" s="15"/>
      <c r="VCV64" s="15"/>
      <c r="VCW64" s="15"/>
      <c r="VCX64" s="15"/>
      <c r="VCY64" s="15"/>
      <c r="VCZ64" s="15"/>
      <c r="VDA64" s="15"/>
      <c r="VDB64" s="15"/>
      <c r="VDC64" s="15"/>
      <c r="VDD64" s="15"/>
      <c r="VDE64" s="15"/>
      <c r="VDF64" s="15"/>
      <c r="VDG64" s="15"/>
      <c r="VDH64" s="15"/>
      <c r="VDI64" s="15"/>
      <c r="VDJ64" s="15"/>
      <c r="VDK64" s="15"/>
      <c r="VDL64" s="15"/>
      <c r="VDM64" s="15"/>
      <c r="VDN64" s="15"/>
      <c r="VDO64" s="15"/>
      <c r="VDP64" s="15"/>
      <c r="VDQ64" s="15"/>
      <c r="VDR64" s="15"/>
      <c r="VDS64" s="15"/>
      <c r="VDT64" s="15"/>
      <c r="VDU64" s="15"/>
      <c r="VDV64" s="15"/>
      <c r="VDW64" s="15"/>
      <c r="VDX64" s="15"/>
      <c r="VDY64" s="15"/>
      <c r="VDZ64" s="15"/>
      <c r="VEA64" s="15"/>
      <c r="VEB64" s="15"/>
      <c r="VEC64" s="15"/>
      <c r="VED64" s="15"/>
      <c r="VEE64" s="15"/>
      <c r="VEF64" s="15"/>
      <c r="VEG64" s="15"/>
      <c r="VEH64" s="15"/>
      <c r="VEI64" s="15"/>
      <c r="VEJ64" s="15"/>
      <c r="VEK64" s="15"/>
      <c r="VEL64" s="15"/>
      <c r="VEM64" s="15"/>
      <c r="VEN64" s="15"/>
      <c r="VEO64" s="15"/>
      <c r="VEP64" s="15"/>
      <c r="VEQ64" s="15"/>
      <c r="VER64" s="15"/>
      <c r="VES64" s="15"/>
      <c r="VET64" s="15"/>
      <c r="VEU64" s="15"/>
      <c r="VEV64" s="15"/>
      <c r="VEW64" s="15"/>
      <c r="VEX64" s="15"/>
      <c r="VEY64" s="15"/>
      <c r="VEZ64" s="15"/>
      <c r="VFA64" s="15"/>
      <c r="VFB64" s="15"/>
      <c r="VFC64" s="15"/>
      <c r="VFD64" s="15"/>
      <c r="VFE64" s="15"/>
      <c r="VFF64" s="15"/>
      <c r="VFG64" s="15"/>
      <c r="VFH64" s="15"/>
      <c r="VFI64" s="15"/>
      <c r="VFJ64" s="15"/>
      <c r="VFK64" s="15"/>
      <c r="VFL64" s="15"/>
      <c r="VFM64" s="15"/>
      <c r="VFN64" s="15"/>
      <c r="VFO64" s="15"/>
      <c r="VFP64" s="15"/>
      <c r="VFQ64" s="15"/>
      <c r="VFR64" s="15"/>
      <c r="VFS64" s="15"/>
      <c r="VFT64" s="15"/>
      <c r="VFU64" s="15"/>
      <c r="VFV64" s="15"/>
      <c r="VFW64" s="15"/>
      <c r="VFX64" s="15"/>
      <c r="VFY64" s="15"/>
      <c r="VFZ64" s="15"/>
      <c r="VGA64" s="15"/>
      <c r="VGB64" s="15"/>
      <c r="VGC64" s="15"/>
      <c r="VGD64" s="15"/>
      <c r="VGE64" s="15"/>
      <c r="VGF64" s="15"/>
      <c r="VGG64" s="15"/>
      <c r="VGH64" s="15"/>
      <c r="VGI64" s="15"/>
      <c r="VGJ64" s="15"/>
      <c r="VGK64" s="15"/>
      <c r="VGL64" s="15"/>
      <c r="VGM64" s="15"/>
      <c r="VGN64" s="15"/>
      <c r="VGO64" s="15"/>
      <c r="VGP64" s="15"/>
      <c r="VGQ64" s="15"/>
      <c r="VGR64" s="15"/>
      <c r="VGS64" s="15"/>
      <c r="VGT64" s="15"/>
      <c r="VGU64" s="15"/>
      <c r="VGV64" s="15"/>
      <c r="VGW64" s="15"/>
      <c r="VGX64" s="15"/>
      <c r="VGY64" s="15"/>
      <c r="VGZ64" s="15"/>
      <c r="VHA64" s="15"/>
      <c r="VHB64" s="15"/>
      <c r="VHC64" s="15"/>
      <c r="VHD64" s="15"/>
      <c r="VHE64" s="15"/>
      <c r="VHF64" s="15"/>
      <c r="VHG64" s="15"/>
      <c r="VHH64" s="15"/>
      <c r="VHI64" s="15"/>
      <c r="VHJ64" s="15"/>
      <c r="VHK64" s="15"/>
      <c r="VHL64" s="15"/>
      <c r="VHM64" s="15"/>
      <c r="VHN64" s="15"/>
      <c r="VHO64" s="15"/>
      <c r="VHP64" s="15"/>
      <c r="VHQ64" s="15"/>
      <c r="VHR64" s="15"/>
      <c r="VHS64" s="15"/>
      <c r="VHT64" s="15"/>
      <c r="VHU64" s="15"/>
      <c r="VHV64" s="15"/>
      <c r="VHW64" s="15"/>
      <c r="VHX64" s="15"/>
      <c r="VHY64" s="15"/>
      <c r="VHZ64" s="15"/>
      <c r="VIA64" s="15"/>
      <c r="VIB64" s="15"/>
      <c r="VIC64" s="15"/>
      <c r="VID64" s="15"/>
      <c r="VIE64" s="15"/>
      <c r="VIF64" s="15"/>
      <c r="VIG64" s="15"/>
      <c r="VIH64" s="15"/>
      <c r="VII64" s="15"/>
      <c r="VIJ64" s="15"/>
      <c r="VIK64" s="15"/>
      <c r="VIL64" s="15"/>
      <c r="VIM64" s="15"/>
      <c r="VIN64" s="15"/>
      <c r="VIO64" s="15"/>
      <c r="VIP64" s="15"/>
      <c r="VIQ64" s="15"/>
      <c r="VIR64" s="15"/>
      <c r="VIS64" s="15"/>
      <c r="VIT64" s="15"/>
      <c r="VIU64" s="15"/>
      <c r="VIV64" s="15"/>
      <c r="VIW64" s="15"/>
      <c r="VIX64" s="15"/>
      <c r="VIY64" s="15"/>
      <c r="VIZ64" s="15"/>
      <c r="VJA64" s="15"/>
      <c r="VJB64" s="15"/>
      <c r="VJC64" s="15"/>
      <c r="VJD64" s="15"/>
      <c r="VJE64" s="15"/>
      <c r="VJF64" s="15"/>
      <c r="VJG64" s="15"/>
      <c r="VJH64" s="15"/>
      <c r="VJI64" s="15"/>
      <c r="VJJ64" s="15"/>
      <c r="VJK64" s="15"/>
      <c r="VJL64" s="15"/>
      <c r="VJM64" s="15"/>
      <c r="VJN64" s="15"/>
      <c r="VJO64" s="15"/>
      <c r="VJP64" s="15"/>
      <c r="VJQ64" s="15"/>
      <c r="VJR64" s="15"/>
      <c r="VJS64" s="15"/>
      <c r="VJT64" s="15"/>
      <c r="VJU64" s="15"/>
      <c r="VJV64" s="15"/>
      <c r="VJW64" s="15"/>
      <c r="VJX64" s="15"/>
      <c r="VJY64" s="15"/>
      <c r="VJZ64" s="15"/>
      <c r="VKA64" s="15"/>
      <c r="VKB64" s="15"/>
      <c r="VKC64" s="15"/>
      <c r="VKD64" s="15"/>
      <c r="VKE64" s="15"/>
      <c r="VKF64" s="15"/>
      <c r="VKG64" s="15"/>
      <c r="VKH64" s="15"/>
      <c r="VKI64" s="15"/>
      <c r="VKJ64" s="15"/>
      <c r="VKK64" s="15"/>
      <c r="VKL64" s="15"/>
      <c r="VKM64" s="15"/>
      <c r="VKN64" s="15"/>
      <c r="VKO64" s="15"/>
      <c r="VKP64" s="15"/>
      <c r="VKQ64" s="15"/>
      <c r="VKR64" s="15"/>
      <c r="VKS64" s="15"/>
      <c r="VKT64" s="15"/>
      <c r="VKU64" s="15"/>
      <c r="VKV64" s="15"/>
      <c r="VKW64" s="15"/>
      <c r="VKX64" s="15"/>
      <c r="VKY64" s="15"/>
      <c r="VKZ64" s="15"/>
      <c r="VLA64" s="15"/>
      <c r="VLB64" s="15"/>
      <c r="VLC64" s="15"/>
      <c r="VLD64" s="15"/>
      <c r="VLE64" s="15"/>
      <c r="VLF64" s="15"/>
      <c r="VLG64" s="15"/>
      <c r="VLH64" s="15"/>
      <c r="VLI64" s="15"/>
      <c r="VLJ64" s="15"/>
      <c r="VLK64" s="15"/>
      <c r="VLL64" s="15"/>
      <c r="VLM64" s="15"/>
      <c r="VLN64" s="15"/>
      <c r="VLO64" s="15"/>
      <c r="VLP64" s="15"/>
      <c r="VLQ64" s="15"/>
      <c r="VLR64" s="15"/>
      <c r="VLS64" s="15"/>
      <c r="VLT64" s="15"/>
      <c r="VLU64" s="15"/>
      <c r="VLV64" s="15"/>
      <c r="VLW64" s="15"/>
      <c r="VLX64" s="15"/>
      <c r="VLY64" s="15"/>
      <c r="VLZ64" s="15"/>
      <c r="VMA64" s="15"/>
      <c r="VMB64" s="15"/>
      <c r="VMC64" s="15"/>
      <c r="VMD64" s="15"/>
      <c r="VME64" s="15"/>
      <c r="VMF64" s="15"/>
      <c r="VMG64" s="15"/>
      <c r="VMH64" s="15"/>
      <c r="VMI64" s="15"/>
      <c r="VMJ64" s="15"/>
      <c r="VMK64" s="15"/>
      <c r="VML64" s="15"/>
      <c r="VMM64" s="15"/>
      <c r="VMN64" s="15"/>
      <c r="VMO64" s="15"/>
      <c r="VMP64" s="15"/>
      <c r="VMQ64" s="15"/>
      <c r="VMR64" s="15"/>
      <c r="VMS64" s="15"/>
      <c r="VMT64" s="15"/>
      <c r="VMU64" s="15"/>
      <c r="VMV64" s="15"/>
      <c r="VMW64" s="15"/>
      <c r="VMX64" s="15"/>
      <c r="VMY64" s="15"/>
      <c r="VMZ64" s="15"/>
      <c r="VNA64" s="15"/>
      <c r="VNB64" s="15"/>
      <c r="VNC64" s="15"/>
      <c r="VND64" s="15"/>
      <c r="VNE64" s="15"/>
      <c r="VNF64" s="15"/>
      <c r="VNG64" s="15"/>
      <c r="VNH64" s="15"/>
      <c r="VNI64" s="15"/>
      <c r="VNJ64" s="15"/>
      <c r="VNK64" s="15"/>
      <c r="VNL64" s="15"/>
      <c r="VNM64" s="15"/>
      <c r="VNN64" s="15"/>
      <c r="VNO64" s="15"/>
      <c r="VNP64" s="15"/>
      <c r="VNQ64" s="15"/>
      <c r="VNR64" s="15"/>
      <c r="VNS64" s="15"/>
      <c r="VNT64" s="15"/>
      <c r="VNU64" s="15"/>
      <c r="VNV64" s="15"/>
      <c r="VNW64" s="15"/>
      <c r="VNX64" s="15"/>
      <c r="VNY64" s="15"/>
      <c r="VNZ64" s="15"/>
      <c r="VOA64" s="15"/>
      <c r="VOB64" s="15"/>
      <c r="VOC64" s="15"/>
      <c r="VOD64" s="15"/>
      <c r="VOE64" s="15"/>
      <c r="VOF64" s="15"/>
      <c r="VOG64" s="15"/>
      <c r="VOH64" s="15"/>
      <c r="VOI64" s="15"/>
      <c r="VOJ64" s="15"/>
      <c r="VOK64" s="15"/>
      <c r="VOL64" s="15"/>
      <c r="VOM64" s="15"/>
      <c r="VON64" s="15"/>
      <c r="VOO64" s="15"/>
      <c r="VOP64" s="15"/>
      <c r="VOQ64" s="15"/>
      <c r="VOR64" s="15"/>
      <c r="VOS64" s="15"/>
      <c r="VOT64" s="15"/>
      <c r="VOU64" s="15"/>
      <c r="VOV64" s="15"/>
      <c r="VOW64" s="15"/>
      <c r="VOX64" s="15"/>
      <c r="VOY64" s="15"/>
      <c r="VOZ64" s="15"/>
      <c r="VPA64" s="15"/>
      <c r="VPB64" s="15"/>
      <c r="VPC64" s="15"/>
      <c r="VPD64" s="15"/>
      <c r="VPE64" s="15"/>
      <c r="VPF64" s="15"/>
      <c r="VPG64" s="15"/>
      <c r="VPH64" s="15"/>
      <c r="VPI64" s="15"/>
      <c r="VPJ64" s="15"/>
      <c r="VPK64" s="15"/>
      <c r="VPL64" s="15"/>
      <c r="VPM64" s="15"/>
      <c r="VPN64" s="15"/>
      <c r="VPO64" s="15"/>
      <c r="VPP64" s="15"/>
      <c r="VPQ64" s="15"/>
      <c r="VPR64" s="15"/>
      <c r="VPS64" s="15"/>
      <c r="VPT64" s="15"/>
      <c r="VPU64" s="15"/>
      <c r="VPV64" s="15"/>
      <c r="VPW64" s="15"/>
      <c r="VPX64" s="15"/>
      <c r="VPY64" s="15"/>
      <c r="VPZ64" s="15"/>
      <c r="VQA64" s="15"/>
      <c r="VQB64" s="15"/>
      <c r="VQC64" s="15"/>
      <c r="VQD64" s="15"/>
      <c r="VQE64" s="15"/>
      <c r="VQF64" s="15"/>
      <c r="VQG64" s="15"/>
      <c r="VQH64" s="15"/>
      <c r="VQI64" s="15"/>
      <c r="VQJ64" s="15"/>
      <c r="VQK64" s="15"/>
      <c r="VQL64" s="15"/>
      <c r="VQM64" s="15"/>
      <c r="VQN64" s="15"/>
      <c r="VQO64" s="15"/>
      <c r="VQP64" s="15"/>
      <c r="VQQ64" s="15"/>
      <c r="VQR64" s="15"/>
      <c r="VQS64" s="15"/>
      <c r="VQT64" s="15"/>
      <c r="VQU64" s="15"/>
      <c r="VQV64" s="15"/>
      <c r="VQW64" s="15"/>
      <c r="VQX64" s="15"/>
      <c r="VQY64" s="15"/>
      <c r="VQZ64" s="15"/>
      <c r="VRA64" s="15"/>
      <c r="VRB64" s="15"/>
      <c r="VRC64" s="15"/>
      <c r="VRD64" s="15"/>
      <c r="VRE64" s="15"/>
      <c r="VRF64" s="15"/>
      <c r="VRG64" s="15"/>
      <c r="VRH64" s="15"/>
      <c r="VRI64" s="15"/>
      <c r="VRJ64" s="15"/>
      <c r="VRK64" s="15"/>
      <c r="VRL64" s="15"/>
      <c r="VRM64" s="15"/>
      <c r="VRN64" s="15"/>
      <c r="VRO64" s="15"/>
      <c r="VRP64" s="15"/>
      <c r="VRQ64" s="15"/>
      <c r="VRR64" s="15"/>
      <c r="VRS64" s="15"/>
      <c r="VRT64" s="15"/>
      <c r="VRU64" s="15"/>
      <c r="VRV64" s="15"/>
      <c r="VRW64" s="15"/>
      <c r="VRX64" s="15"/>
      <c r="VRY64" s="15"/>
      <c r="VRZ64" s="15"/>
      <c r="VSA64" s="15"/>
      <c r="VSB64" s="15"/>
      <c r="VSC64" s="15"/>
      <c r="VSD64" s="15"/>
      <c r="VSE64" s="15"/>
      <c r="VSF64" s="15"/>
      <c r="VSG64" s="15"/>
      <c r="VSH64" s="15"/>
      <c r="VSI64" s="15"/>
      <c r="VSJ64" s="15"/>
      <c r="VSK64" s="15"/>
      <c r="VSL64" s="15"/>
      <c r="VSM64" s="15"/>
      <c r="VSN64" s="15"/>
      <c r="VSO64" s="15"/>
      <c r="VSP64" s="15"/>
      <c r="VSQ64" s="15"/>
      <c r="VSR64" s="15"/>
      <c r="VSS64" s="15"/>
      <c r="VST64" s="15"/>
      <c r="VSU64" s="15"/>
      <c r="VSV64" s="15"/>
      <c r="VSW64" s="15"/>
      <c r="VSX64" s="15"/>
      <c r="VSY64" s="15"/>
      <c r="VSZ64" s="15"/>
      <c r="VTA64" s="15"/>
      <c r="VTB64" s="15"/>
      <c r="VTC64" s="15"/>
      <c r="VTD64" s="15"/>
      <c r="VTE64" s="15"/>
      <c r="VTF64" s="15"/>
      <c r="VTG64" s="15"/>
      <c r="VTH64" s="15"/>
      <c r="VTI64" s="15"/>
      <c r="VTJ64" s="15"/>
      <c r="VTK64" s="15"/>
      <c r="VTL64" s="15"/>
      <c r="VTM64" s="15"/>
      <c r="VTN64" s="15"/>
      <c r="VTO64" s="15"/>
      <c r="VTP64" s="15"/>
      <c r="VTQ64" s="15"/>
      <c r="VTR64" s="15"/>
      <c r="VTS64" s="15"/>
      <c r="VTT64" s="15"/>
      <c r="VTU64" s="15"/>
      <c r="VTV64" s="15"/>
      <c r="VTW64" s="15"/>
      <c r="VTX64" s="15"/>
      <c r="VTY64" s="15"/>
      <c r="VTZ64" s="15"/>
      <c r="VUA64" s="15"/>
      <c r="VUB64" s="15"/>
      <c r="VUC64" s="15"/>
      <c r="VUD64" s="15"/>
      <c r="VUE64" s="15"/>
      <c r="VUF64" s="15"/>
      <c r="VUG64" s="15"/>
      <c r="VUH64" s="15"/>
      <c r="VUI64" s="15"/>
      <c r="VUJ64" s="15"/>
      <c r="VUK64" s="15"/>
      <c r="VUL64" s="15"/>
      <c r="VUM64" s="15"/>
      <c r="VUN64" s="15"/>
      <c r="VUO64" s="15"/>
      <c r="VUP64" s="15"/>
      <c r="VUQ64" s="15"/>
      <c r="VUR64" s="15"/>
      <c r="VUS64" s="15"/>
      <c r="VUT64" s="15"/>
      <c r="VUU64" s="15"/>
      <c r="VUV64" s="15"/>
      <c r="VUW64" s="15"/>
      <c r="VUX64" s="15"/>
      <c r="VUY64" s="15"/>
      <c r="VUZ64" s="15"/>
      <c r="VVA64" s="15"/>
      <c r="VVB64" s="15"/>
      <c r="VVC64" s="15"/>
      <c r="VVD64" s="15"/>
      <c r="VVE64" s="15"/>
      <c r="VVF64" s="15"/>
      <c r="VVG64" s="15"/>
      <c r="VVH64" s="15"/>
      <c r="VVI64" s="15"/>
      <c r="VVJ64" s="15"/>
      <c r="VVK64" s="15"/>
      <c r="VVL64" s="15"/>
      <c r="VVM64" s="15"/>
      <c r="VVN64" s="15"/>
      <c r="VVO64" s="15"/>
      <c r="VVP64" s="15"/>
      <c r="VVQ64" s="15"/>
      <c r="VVR64" s="15"/>
      <c r="VVS64" s="15"/>
      <c r="VVT64" s="15"/>
      <c r="VVU64" s="15"/>
      <c r="VVV64" s="15"/>
      <c r="VVW64" s="15"/>
      <c r="VVX64" s="15"/>
      <c r="VVY64" s="15"/>
      <c r="VVZ64" s="15"/>
      <c r="VWA64" s="15"/>
      <c r="VWB64" s="15"/>
      <c r="VWC64" s="15"/>
      <c r="VWD64" s="15"/>
      <c r="VWE64" s="15"/>
      <c r="VWF64" s="15"/>
      <c r="VWG64" s="15"/>
      <c r="VWH64" s="15"/>
      <c r="VWI64" s="15"/>
      <c r="VWJ64" s="15"/>
      <c r="VWK64" s="15"/>
      <c r="VWL64" s="15"/>
      <c r="VWM64" s="15"/>
      <c r="VWN64" s="15"/>
      <c r="VWO64" s="15"/>
      <c r="VWP64" s="15"/>
      <c r="VWQ64" s="15"/>
      <c r="VWR64" s="15"/>
      <c r="VWS64" s="15"/>
      <c r="VWT64" s="15"/>
      <c r="VWU64" s="15"/>
      <c r="VWV64" s="15"/>
      <c r="VWW64" s="15"/>
      <c r="VWX64" s="15"/>
      <c r="VWY64" s="15"/>
      <c r="VWZ64" s="15"/>
      <c r="VXA64" s="15"/>
      <c r="VXB64" s="15"/>
      <c r="VXC64" s="15"/>
      <c r="VXD64" s="15"/>
      <c r="VXE64" s="15"/>
      <c r="VXF64" s="15"/>
      <c r="VXG64" s="15"/>
      <c r="VXH64" s="15"/>
      <c r="VXI64" s="15"/>
      <c r="VXJ64" s="15"/>
      <c r="VXK64" s="15"/>
      <c r="VXL64" s="15"/>
      <c r="VXM64" s="15"/>
      <c r="VXN64" s="15"/>
      <c r="VXO64" s="15"/>
      <c r="VXP64" s="15"/>
      <c r="VXQ64" s="15"/>
      <c r="VXR64" s="15"/>
      <c r="VXS64" s="15"/>
      <c r="VXT64" s="15"/>
      <c r="VXU64" s="15"/>
      <c r="VXV64" s="15"/>
      <c r="VXW64" s="15"/>
      <c r="VXX64" s="15"/>
      <c r="VXY64" s="15"/>
      <c r="VXZ64" s="15"/>
      <c r="VYA64" s="15"/>
      <c r="VYB64" s="15"/>
      <c r="VYC64" s="15"/>
      <c r="VYD64" s="15"/>
      <c r="VYE64" s="15"/>
      <c r="VYF64" s="15"/>
      <c r="VYG64" s="15"/>
      <c r="VYH64" s="15"/>
      <c r="VYI64" s="15"/>
      <c r="VYJ64" s="15"/>
      <c r="VYK64" s="15"/>
      <c r="VYL64" s="15"/>
      <c r="VYM64" s="15"/>
      <c r="VYN64" s="15"/>
      <c r="VYO64" s="15"/>
      <c r="VYP64" s="15"/>
      <c r="VYQ64" s="15"/>
      <c r="VYR64" s="15"/>
      <c r="VYS64" s="15"/>
      <c r="VYT64" s="15"/>
      <c r="VYU64" s="15"/>
      <c r="VYV64" s="15"/>
      <c r="VYW64" s="15"/>
      <c r="VYX64" s="15"/>
      <c r="VYY64" s="15"/>
      <c r="VYZ64" s="15"/>
      <c r="VZA64" s="15"/>
      <c r="VZB64" s="15"/>
      <c r="VZC64" s="15"/>
      <c r="VZD64" s="15"/>
      <c r="VZE64" s="15"/>
      <c r="VZF64" s="15"/>
      <c r="VZG64" s="15"/>
      <c r="VZH64" s="15"/>
      <c r="VZI64" s="15"/>
      <c r="VZJ64" s="15"/>
      <c r="VZK64" s="15"/>
      <c r="VZL64" s="15"/>
      <c r="VZM64" s="15"/>
      <c r="VZN64" s="15"/>
      <c r="VZO64" s="15"/>
      <c r="VZP64" s="15"/>
      <c r="VZQ64" s="15"/>
      <c r="VZR64" s="15"/>
      <c r="VZS64" s="15"/>
      <c r="VZT64" s="15"/>
      <c r="VZU64" s="15"/>
      <c r="VZV64" s="15"/>
      <c r="VZW64" s="15"/>
      <c r="VZX64" s="15"/>
      <c r="VZY64" s="15"/>
      <c r="VZZ64" s="15"/>
      <c r="WAA64" s="15"/>
      <c r="WAB64" s="15"/>
      <c r="WAC64" s="15"/>
      <c r="WAD64" s="15"/>
      <c r="WAE64" s="15"/>
      <c r="WAF64" s="15"/>
      <c r="WAG64" s="15"/>
      <c r="WAH64" s="15"/>
      <c r="WAI64" s="15"/>
      <c r="WAJ64" s="15"/>
      <c r="WAK64" s="15"/>
      <c r="WAL64" s="15"/>
      <c r="WAM64" s="15"/>
      <c r="WAN64" s="15"/>
      <c r="WAO64" s="15"/>
      <c r="WAP64" s="15"/>
      <c r="WAQ64" s="15"/>
      <c r="WAR64" s="15"/>
      <c r="WAS64" s="15"/>
      <c r="WAT64" s="15"/>
      <c r="WAU64" s="15"/>
      <c r="WAV64" s="15"/>
      <c r="WAW64" s="15"/>
      <c r="WAX64" s="15"/>
      <c r="WAY64" s="15"/>
      <c r="WAZ64" s="15"/>
      <c r="WBA64" s="15"/>
      <c r="WBB64" s="15"/>
      <c r="WBC64" s="15"/>
      <c r="WBD64" s="15"/>
      <c r="WBE64" s="15"/>
      <c r="WBF64" s="15"/>
      <c r="WBG64" s="15"/>
      <c r="WBH64" s="15"/>
      <c r="WBI64" s="15"/>
      <c r="WBJ64" s="15"/>
      <c r="WBK64" s="15"/>
      <c r="WBL64" s="15"/>
      <c r="WBM64" s="15"/>
      <c r="WBN64" s="15"/>
      <c r="WBO64" s="15"/>
      <c r="WBP64" s="15"/>
      <c r="WBQ64" s="15"/>
      <c r="WBR64" s="15"/>
      <c r="WBS64" s="15"/>
      <c r="WBT64" s="15"/>
      <c r="WBU64" s="15"/>
      <c r="WBV64" s="15"/>
      <c r="WBW64" s="15"/>
      <c r="WBX64" s="15"/>
      <c r="WBY64" s="15"/>
      <c r="WBZ64" s="15"/>
      <c r="WCA64" s="15"/>
      <c r="WCB64" s="15"/>
      <c r="WCC64" s="15"/>
      <c r="WCD64" s="15"/>
      <c r="WCE64" s="15"/>
      <c r="WCF64" s="15"/>
      <c r="WCG64" s="15"/>
      <c r="WCH64" s="15"/>
      <c r="WCI64" s="15"/>
      <c r="WCJ64" s="15"/>
      <c r="WCK64" s="15"/>
      <c r="WCL64" s="15"/>
      <c r="WCM64" s="15"/>
      <c r="WCN64" s="15"/>
      <c r="WCO64" s="15"/>
      <c r="WCP64" s="15"/>
      <c r="WCQ64" s="15"/>
      <c r="WCR64" s="15"/>
      <c r="WCS64" s="15"/>
      <c r="WCT64" s="15"/>
      <c r="WCU64" s="15"/>
      <c r="WCV64" s="15"/>
      <c r="WCW64" s="15"/>
      <c r="WCX64" s="15"/>
      <c r="WCY64" s="15"/>
      <c r="WCZ64" s="15"/>
      <c r="WDA64" s="15"/>
      <c r="WDB64" s="15"/>
      <c r="WDC64" s="15"/>
      <c r="WDD64" s="15"/>
      <c r="WDE64" s="15"/>
      <c r="WDF64" s="15"/>
      <c r="WDG64" s="15"/>
      <c r="WDH64" s="15"/>
      <c r="WDI64" s="15"/>
      <c r="WDJ64" s="15"/>
      <c r="WDK64" s="15"/>
      <c r="WDL64" s="15"/>
      <c r="WDM64" s="15"/>
      <c r="WDN64" s="15"/>
      <c r="WDO64" s="15"/>
      <c r="WDP64" s="15"/>
      <c r="WDQ64" s="15"/>
      <c r="WDR64" s="15"/>
      <c r="WDS64" s="15"/>
      <c r="WDT64" s="15"/>
      <c r="WDU64" s="15"/>
      <c r="WDV64" s="15"/>
      <c r="WDW64" s="15"/>
      <c r="WDX64" s="15"/>
      <c r="WDY64" s="15"/>
      <c r="WDZ64" s="15"/>
      <c r="WEA64" s="15"/>
      <c r="WEB64" s="15"/>
      <c r="WEC64" s="15"/>
      <c r="WED64" s="15"/>
      <c r="WEE64" s="15"/>
      <c r="WEF64" s="15"/>
      <c r="WEG64" s="15"/>
      <c r="WEH64" s="15"/>
      <c r="WEI64" s="15"/>
      <c r="WEJ64" s="15"/>
      <c r="WEK64" s="15"/>
      <c r="WEL64" s="15"/>
      <c r="WEM64" s="15"/>
      <c r="WEN64" s="15"/>
      <c r="WEO64" s="15"/>
      <c r="WEP64" s="15"/>
      <c r="WEQ64" s="15"/>
      <c r="WER64" s="15"/>
      <c r="WES64" s="15"/>
      <c r="WET64" s="15"/>
      <c r="WEU64" s="15"/>
      <c r="WEV64" s="15"/>
      <c r="WEW64" s="15"/>
      <c r="WEX64" s="15"/>
      <c r="WEY64" s="15"/>
      <c r="WEZ64" s="15"/>
      <c r="WFA64" s="15"/>
      <c r="WFB64" s="15"/>
      <c r="WFC64" s="15"/>
      <c r="WFD64" s="15"/>
      <c r="WFE64" s="15"/>
      <c r="WFF64" s="15"/>
      <c r="WFG64" s="15"/>
      <c r="WFH64" s="15"/>
      <c r="WFI64" s="15"/>
      <c r="WFJ64" s="15"/>
      <c r="WFK64" s="15"/>
      <c r="WFL64" s="15"/>
      <c r="WFM64" s="15"/>
      <c r="WFN64" s="15"/>
      <c r="WFO64" s="15"/>
      <c r="WFP64" s="15"/>
      <c r="WFQ64" s="15"/>
      <c r="WFR64" s="15"/>
      <c r="WFS64" s="15"/>
      <c r="WFT64" s="15"/>
      <c r="WFU64" s="15"/>
      <c r="WFV64" s="15"/>
      <c r="WFW64" s="15"/>
      <c r="WFX64" s="15"/>
      <c r="WFY64" s="15"/>
      <c r="WFZ64" s="15"/>
      <c r="WGA64" s="15"/>
      <c r="WGB64" s="15"/>
      <c r="WGC64" s="15"/>
      <c r="WGD64" s="15"/>
      <c r="WGE64" s="15"/>
      <c r="WGF64" s="15"/>
      <c r="WGG64" s="15"/>
      <c r="WGH64" s="15"/>
      <c r="WGI64" s="15"/>
      <c r="WGJ64" s="15"/>
      <c r="WGK64" s="15"/>
      <c r="WGL64" s="15"/>
      <c r="WGM64" s="15"/>
      <c r="WGN64" s="15"/>
      <c r="WGO64" s="15"/>
      <c r="WGP64" s="15"/>
      <c r="WGQ64" s="15"/>
      <c r="WGR64" s="15"/>
      <c r="WGS64" s="15"/>
      <c r="WGT64" s="15"/>
      <c r="WGU64" s="15"/>
      <c r="WGV64" s="15"/>
      <c r="WGW64" s="15"/>
      <c r="WGX64" s="15"/>
      <c r="WGY64" s="15"/>
      <c r="WGZ64" s="15"/>
      <c r="WHA64" s="15"/>
      <c r="WHB64" s="15"/>
      <c r="WHC64" s="15"/>
      <c r="WHD64" s="15"/>
      <c r="WHE64" s="15"/>
      <c r="WHF64" s="15"/>
      <c r="WHG64" s="15"/>
      <c r="WHH64" s="15"/>
      <c r="WHI64" s="15"/>
      <c r="WHJ64" s="15"/>
      <c r="WHK64" s="15"/>
      <c r="WHL64" s="15"/>
      <c r="WHM64" s="15"/>
      <c r="WHN64" s="15"/>
      <c r="WHO64" s="15"/>
      <c r="WHP64" s="15"/>
      <c r="WHQ64" s="15"/>
      <c r="WHR64" s="15"/>
      <c r="WHS64" s="15"/>
      <c r="WHT64" s="15"/>
      <c r="WHU64" s="15"/>
      <c r="WHV64" s="15"/>
      <c r="WHW64" s="15"/>
      <c r="WHX64" s="15"/>
      <c r="WHY64" s="15"/>
      <c r="WHZ64" s="15"/>
      <c r="WIA64" s="15"/>
      <c r="WIB64" s="15"/>
      <c r="WIC64" s="15"/>
      <c r="WID64" s="15"/>
      <c r="WIE64" s="15"/>
      <c r="WIF64" s="15"/>
      <c r="WIG64" s="15"/>
      <c r="WIH64" s="15"/>
      <c r="WII64" s="15"/>
      <c r="WIJ64" s="15"/>
      <c r="WIK64" s="15"/>
      <c r="WIL64" s="15"/>
      <c r="WIM64" s="15"/>
      <c r="WIN64" s="15"/>
      <c r="WIO64" s="15"/>
      <c r="WIP64" s="15"/>
      <c r="WIQ64" s="15"/>
      <c r="WIR64" s="15"/>
      <c r="WIS64" s="15"/>
      <c r="WIT64" s="15"/>
      <c r="WIU64" s="15"/>
      <c r="WIV64" s="15"/>
      <c r="WIW64" s="15"/>
      <c r="WIX64" s="15"/>
      <c r="WIY64" s="15"/>
      <c r="WIZ64" s="15"/>
      <c r="WJA64" s="15"/>
      <c r="WJB64" s="15"/>
      <c r="WJC64" s="15"/>
      <c r="WJD64" s="15"/>
      <c r="WJE64" s="15"/>
      <c r="WJF64" s="15"/>
      <c r="WJG64" s="15"/>
      <c r="WJH64" s="15"/>
      <c r="WJI64" s="15"/>
      <c r="WJJ64" s="15"/>
      <c r="WJK64" s="15"/>
      <c r="WJL64" s="15"/>
      <c r="WJM64" s="15"/>
      <c r="WJN64" s="15"/>
      <c r="WJO64" s="15"/>
      <c r="WJP64" s="15"/>
      <c r="WJQ64" s="15"/>
      <c r="WJR64" s="15"/>
      <c r="WJS64" s="15"/>
      <c r="WJT64" s="15"/>
      <c r="WJU64" s="15"/>
      <c r="WJV64" s="15"/>
      <c r="WJW64" s="15"/>
      <c r="WJX64" s="15"/>
      <c r="WJY64" s="15"/>
      <c r="WJZ64" s="15"/>
      <c r="WKA64" s="15"/>
      <c r="WKB64" s="15"/>
      <c r="WKC64" s="15"/>
      <c r="WKD64" s="15"/>
      <c r="WKE64" s="15"/>
      <c r="WKF64" s="15"/>
      <c r="WKG64" s="15"/>
      <c r="WKH64" s="15"/>
      <c r="WKI64" s="15"/>
      <c r="WKJ64" s="15"/>
      <c r="WKK64" s="15"/>
      <c r="WKL64" s="15"/>
      <c r="WKM64" s="15"/>
      <c r="WKN64" s="15"/>
      <c r="WKO64" s="15"/>
      <c r="WKP64" s="15"/>
      <c r="WKQ64" s="15"/>
      <c r="WKR64" s="15"/>
      <c r="WKS64" s="15"/>
      <c r="WKT64" s="15"/>
      <c r="WKU64" s="15"/>
      <c r="WKV64" s="15"/>
      <c r="WKW64" s="15"/>
      <c r="WKX64" s="15"/>
      <c r="WKY64" s="15"/>
      <c r="WKZ64" s="15"/>
      <c r="WLA64" s="15"/>
      <c r="WLB64" s="15"/>
      <c r="WLC64" s="15"/>
      <c r="WLD64" s="15"/>
      <c r="WLE64" s="15"/>
      <c r="WLF64" s="15"/>
      <c r="WLG64" s="15"/>
      <c r="WLH64" s="15"/>
      <c r="WLI64" s="15"/>
      <c r="WLJ64" s="15"/>
      <c r="WLK64" s="15"/>
      <c r="WLL64" s="15"/>
      <c r="WLM64" s="15"/>
      <c r="WLN64" s="15"/>
      <c r="WLO64" s="15"/>
      <c r="WLP64" s="15"/>
      <c r="WLQ64" s="15"/>
      <c r="WLR64" s="15"/>
      <c r="WLS64" s="15"/>
      <c r="WLT64" s="15"/>
      <c r="WLU64" s="15"/>
      <c r="WLV64" s="15"/>
      <c r="WLW64" s="15"/>
      <c r="WLX64" s="15"/>
      <c r="WLY64" s="15"/>
      <c r="WLZ64" s="15"/>
      <c r="WMA64" s="15"/>
      <c r="WMB64" s="15"/>
      <c r="WMC64" s="15"/>
      <c r="WMD64" s="15"/>
      <c r="WME64" s="15"/>
      <c r="WMF64" s="15"/>
      <c r="WMG64" s="15"/>
      <c r="WMH64" s="15"/>
      <c r="WMI64" s="15"/>
      <c r="WMJ64" s="15"/>
      <c r="WMK64" s="15"/>
      <c r="WML64" s="15"/>
      <c r="WMM64" s="15"/>
      <c r="WMN64" s="15"/>
      <c r="WMO64" s="15"/>
      <c r="WMP64" s="15"/>
      <c r="WMQ64" s="15"/>
      <c r="WMR64" s="15"/>
      <c r="WMS64" s="15"/>
      <c r="WMT64" s="15"/>
      <c r="WMU64" s="15"/>
      <c r="WMV64" s="15"/>
      <c r="WMW64" s="15"/>
      <c r="WMX64" s="15"/>
      <c r="WMY64" s="15"/>
      <c r="WMZ64" s="15"/>
      <c r="WNA64" s="15"/>
      <c r="WNB64" s="15"/>
      <c r="WNC64" s="15"/>
      <c r="WND64" s="15"/>
      <c r="WNE64" s="15"/>
      <c r="WNF64" s="15"/>
      <c r="WNG64" s="15"/>
      <c r="WNH64" s="15"/>
      <c r="WNI64" s="15"/>
      <c r="WNJ64" s="15"/>
      <c r="WNK64" s="15"/>
      <c r="WNL64" s="15"/>
      <c r="WNM64" s="15"/>
      <c r="WNN64" s="15"/>
      <c r="WNO64" s="15"/>
      <c r="WNP64" s="15"/>
      <c r="WNQ64" s="15"/>
      <c r="WNR64" s="15"/>
      <c r="WNS64" s="15"/>
      <c r="WNT64" s="15"/>
      <c r="WNU64" s="15"/>
      <c r="WNV64" s="15"/>
      <c r="WNW64" s="15"/>
      <c r="WNX64" s="15"/>
      <c r="WNY64" s="15"/>
      <c r="WNZ64" s="15"/>
      <c r="WOA64" s="15"/>
      <c r="WOB64" s="15"/>
      <c r="WOC64" s="15"/>
      <c r="WOD64" s="15"/>
      <c r="WOE64" s="15"/>
      <c r="WOF64" s="15"/>
      <c r="WOG64" s="15"/>
      <c r="WOH64" s="15"/>
      <c r="WOI64" s="15"/>
      <c r="WOJ64" s="15"/>
      <c r="WOK64" s="15"/>
      <c r="WOL64" s="15"/>
      <c r="WOM64" s="15"/>
      <c r="WON64" s="15"/>
      <c r="WOO64" s="15"/>
      <c r="WOP64" s="15"/>
      <c r="WOQ64" s="15"/>
      <c r="WOR64" s="15"/>
      <c r="WOS64" s="15"/>
      <c r="WOT64" s="15"/>
      <c r="WOU64" s="15"/>
      <c r="WOV64" s="15"/>
      <c r="WOW64" s="15"/>
      <c r="WOX64" s="15"/>
      <c r="WOY64" s="15"/>
      <c r="WOZ64" s="15"/>
      <c r="WPA64" s="15"/>
      <c r="WPB64" s="15"/>
      <c r="WPC64" s="15"/>
      <c r="WPD64" s="15"/>
      <c r="WPE64" s="15"/>
      <c r="WPF64" s="15"/>
      <c r="WPG64" s="15"/>
      <c r="WPH64" s="15"/>
      <c r="WPI64" s="15"/>
      <c r="WPJ64" s="15"/>
      <c r="WPK64" s="15"/>
      <c r="WPL64" s="15"/>
      <c r="WPM64" s="15"/>
      <c r="WPN64" s="15"/>
      <c r="WPO64" s="15"/>
      <c r="WPP64" s="15"/>
      <c r="WPQ64" s="15"/>
      <c r="WPR64" s="15"/>
      <c r="WPS64" s="15"/>
      <c r="WPT64" s="15"/>
      <c r="WPU64" s="15"/>
      <c r="WPV64" s="15"/>
      <c r="WPW64" s="15"/>
      <c r="WPX64" s="15"/>
      <c r="WPY64" s="15"/>
      <c r="WPZ64" s="15"/>
      <c r="WQA64" s="15"/>
      <c r="WQB64" s="15"/>
      <c r="WQC64" s="15"/>
      <c r="WQD64" s="15"/>
      <c r="WQE64" s="15"/>
      <c r="WQF64" s="15"/>
      <c r="WQG64" s="15"/>
      <c r="WQH64" s="15"/>
      <c r="WQI64" s="15"/>
      <c r="WQJ64" s="15"/>
      <c r="WQK64" s="15"/>
      <c r="WQL64" s="15"/>
      <c r="WQM64" s="15"/>
      <c r="WQN64" s="15"/>
      <c r="WQO64" s="15"/>
      <c r="WQP64" s="15"/>
      <c r="WQQ64" s="15"/>
      <c r="WQR64" s="15"/>
      <c r="WQS64" s="15"/>
      <c r="WQT64" s="15"/>
      <c r="WQU64" s="15"/>
      <c r="WQV64" s="15"/>
      <c r="WQW64" s="15"/>
      <c r="WQX64" s="15"/>
      <c r="WQY64" s="15"/>
      <c r="WQZ64" s="15"/>
      <c r="WRA64" s="15"/>
      <c r="WRB64" s="15"/>
      <c r="WRC64" s="15"/>
      <c r="WRD64" s="15"/>
      <c r="WRE64" s="15"/>
      <c r="WRF64" s="15"/>
      <c r="WRG64" s="15"/>
      <c r="WRH64" s="15"/>
      <c r="WRI64" s="15"/>
      <c r="WRJ64" s="15"/>
      <c r="WRK64" s="15"/>
      <c r="WRL64" s="15"/>
      <c r="WRM64" s="15"/>
      <c r="WRN64" s="15"/>
      <c r="WRO64" s="15"/>
      <c r="WRP64" s="15"/>
      <c r="WRQ64" s="15"/>
      <c r="WRR64" s="15"/>
      <c r="WRS64" s="15"/>
      <c r="WRT64" s="15"/>
      <c r="WRU64" s="15"/>
      <c r="WRV64" s="15"/>
      <c r="WRW64" s="15"/>
      <c r="WRX64" s="15"/>
      <c r="WRY64" s="15"/>
      <c r="WRZ64" s="15"/>
      <c r="WSA64" s="15"/>
      <c r="WSB64" s="15"/>
      <c r="WSC64" s="15"/>
      <c r="WSD64" s="15"/>
      <c r="WSE64" s="15"/>
      <c r="WSF64" s="15"/>
      <c r="WSG64" s="15"/>
      <c r="WSH64" s="15"/>
      <c r="WSI64" s="15"/>
      <c r="WSJ64" s="15"/>
      <c r="WSK64" s="15"/>
      <c r="WSL64" s="15"/>
      <c r="WSM64" s="15"/>
      <c r="WSN64" s="15"/>
      <c r="WSO64" s="15"/>
      <c r="WSP64" s="15"/>
      <c r="WSQ64" s="15"/>
      <c r="WSR64" s="15"/>
      <c r="WSS64" s="15"/>
      <c r="WST64" s="15"/>
      <c r="WSU64" s="15"/>
      <c r="WSV64" s="15"/>
      <c r="WSW64" s="15"/>
      <c r="WSX64" s="15"/>
      <c r="WSY64" s="15"/>
      <c r="WSZ64" s="15"/>
      <c r="WTA64" s="15"/>
      <c r="WTB64" s="15"/>
      <c r="WTC64" s="15"/>
      <c r="WTD64" s="15"/>
      <c r="WTE64" s="15"/>
      <c r="WTF64" s="15"/>
      <c r="WTG64" s="15"/>
      <c r="WTH64" s="15"/>
      <c r="WTI64" s="15"/>
      <c r="WTJ64" s="15"/>
      <c r="WTK64" s="15"/>
      <c r="WTL64" s="15"/>
      <c r="WTM64" s="15"/>
      <c r="WTN64" s="15"/>
      <c r="WTO64" s="15"/>
      <c r="WTP64" s="15"/>
      <c r="WTQ64" s="15"/>
      <c r="WTR64" s="15"/>
      <c r="WTS64" s="15"/>
      <c r="WTT64" s="15"/>
      <c r="WTU64" s="15"/>
      <c r="WTV64" s="15"/>
      <c r="WTW64" s="15"/>
      <c r="WTX64" s="15"/>
      <c r="WTY64" s="15"/>
      <c r="WTZ64" s="15"/>
      <c r="WUA64" s="15"/>
      <c r="WUB64" s="15"/>
      <c r="WUC64" s="15"/>
      <c r="WUD64" s="15"/>
      <c r="WUE64" s="15"/>
      <c r="WUF64" s="15"/>
      <c r="WUG64" s="15"/>
      <c r="WUH64" s="15"/>
      <c r="WUI64" s="15"/>
      <c r="WUJ64" s="15"/>
      <c r="WUK64" s="15"/>
      <c r="WUL64" s="15"/>
      <c r="WUM64" s="15"/>
      <c r="WUN64" s="15"/>
      <c r="WUO64" s="15"/>
      <c r="WUP64" s="15"/>
      <c r="WUQ64" s="15"/>
      <c r="WUR64" s="15"/>
      <c r="WUS64" s="15"/>
      <c r="WUT64" s="15"/>
      <c r="WUU64" s="15"/>
      <c r="WUV64" s="15"/>
      <c r="WUW64" s="15"/>
      <c r="WUX64" s="15"/>
      <c r="WUY64" s="15"/>
      <c r="WUZ64" s="15"/>
      <c r="WVA64" s="15"/>
      <c r="WVB64" s="15"/>
      <c r="WVC64" s="15"/>
      <c r="WVD64" s="15"/>
      <c r="WVE64" s="15"/>
      <c r="WVF64" s="15"/>
      <c r="WVG64" s="15"/>
      <c r="WVH64" s="15"/>
      <c r="WVI64" s="15"/>
      <c r="WVJ64" s="15"/>
      <c r="WVK64" s="15"/>
      <c r="WVL64" s="15"/>
      <c r="WVM64" s="15"/>
      <c r="WVN64" s="15"/>
      <c r="WVO64" s="15"/>
      <c r="WVP64" s="15"/>
      <c r="WVQ64" s="15"/>
      <c r="WVR64" s="15"/>
      <c r="WVS64" s="15"/>
      <c r="WVT64" s="15"/>
      <c r="WVU64" s="15"/>
      <c r="WVV64" s="15"/>
      <c r="WVW64" s="15"/>
      <c r="WVX64" s="15"/>
      <c r="WVY64" s="15"/>
      <c r="WVZ64" s="15"/>
      <c r="WWA64" s="15"/>
      <c r="WWB64" s="15"/>
      <c r="WWC64" s="15"/>
      <c r="WWD64" s="15"/>
      <c r="WWE64" s="15"/>
      <c r="WWF64" s="15"/>
      <c r="WWG64" s="15"/>
      <c r="WWH64" s="15"/>
      <c r="WWI64" s="15"/>
      <c r="WWJ64" s="15"/>
      <c r="WWK64" s="15"/>
      <c r="WWL64" s="15"/>
      <c r="WWM64" s="15"/>
      <c r="WWN64" s="15"/>
      <c r="WWO64" s="15"/>
      <c r="WWP64" s="15"/>
      <c r="WWQ64" s="15"/>
      <c r="WWR64" s="15"/>
      <c r="WWS64" s="15"/>
      <c r="WWT64" s="15"/>
      <c r="WWU64" s="15"/>
      <c r="WWV64" s="15"/>
      <c r="WWW64" s="15"/>
      <c r="WWX64" s="15"/>
      <c r="WWY64" s="15"/>
      <c r="WWZ64" s="15"/>
      <c r="WXA64" s="15"/>
      <c r="WXB64" s="15"/>
      <c r="WXC64" s="15"/>
      <c r="WXD64" s="15"/>
      <c r="WXE64" s="15"/>
      <c r="WXF64" s="15"/>
      <c r="WXG64" s="15"/>
      <c r="WXH64" s="15"/>
      <c r="WXI64" s="15"/>
      <c r="WXJ64" s="15"/>
      <c r="WXK64" s="15"/>
      <c r="WXL64" s="15"/>
      <c r="WXM64" s="15"/>
      <c r="WXN64" s="15"/>
      <c r="WXO64" s="15"/>
      <c r="WXP64" s="15"/>
      <c r="WXQ64" s="15"/>
      <c r="WXR64" s="15"/>
      <c r="WXS64" s="15"/>
      <c r="WXT64" s="15"/>
      <c r="WXU64" s="15"/>
      <c r="WXV64" s="15"/>
      <c r="WXW64" s="15"/>
      <c r="WXX64" s="15"/>
      <c r="WXY64" s="15"/>
      <c r="WXZ64" s="15"/>
      <c r="WYA64" s="15"/>
      <c r="WYB64" s="15"/>
      <c r="WYC64" s="15"/>
      <c r="WYD64" s="15"/>
      <c r="WYE64" s="15"/>
      <c r="WYF64" s="15"/>
      <c r="WYG64" s="15"/>
      <c r="WYH64" s="15"/>
      <c r="WYI64" s="15"/>
      <c r="WYJ64" s="15"/>
      <c r="WYK64" s="15"/>
      <c r="WYL64" s="15"/>
      <c r="WYM64" s="15"/>
      <c r="WYN64" s="15"/>
      <c r="WYO64" s="15"/>
      <c r="WYP64" s="15"/>
      <c r="WYQ64" s="15"/>
      <c r="WYR64" s="15"/>
      <c r="WYS64" s="15"/>
      <c r="WYT64" s="15"/>
      <c r="WYU64" s="15"/>
      <c r="WYV64" s="15"/>
      <c r="WYW64" s="15"/>
      <c r="WYX64" s="15"/>
      <c r="WYY64" s="15"/>
      <c r="WYZ64" s="15"/>
      <c r="WZA64" s="15"/>
      <c r="WZB64" s="15"/>
      <c r="WZC64" s="15"/>
      <c r="WZD64" s="15"/>
      <c r="WZE64" s="15"/>
      <c r="WZF64" s="15"/>
      <c r="WZG64" s="15"/>
      <c r="WZH64" s="15"/>
      <c r="WZI64" s="15"/>
      <c r="WZJ64" s="15"/>
      <c r="WZK64" s="15"/>
      <c r="WZL64" s="15"/>
      <c r="WZM64" s="15"/>
      <c r="WZN64" s="15"/>
      <c r="WZO64" s="15"/>
      <c r="WZP64" s="15"/>
      <c r="WZQ64" s="15"/>
      <c r="WZR64" s="15"/>
      <c r="WZS64" s="15"/>
      <c r="WZT64" s="15"/>
      <c r="WZU64" s="15"/>
      <c r="WZV64" s="15"/>
      <c r="WZW64" s="15"/>
      <c r="WZX64" s="15"/>
      <c r="WZY64" s="15"/>
      <c r="WZZ64" s="15"/>
      <c r="XAA64" s="15"/>
      <c r="XAB64" s="15"/>
      <c r="XAC64" s="15"/>
      <c r="XAD64" s="15"/>
      <c r="XAE64" s="15"/>
      <c r="XAF64" s="15"/>
      <c r="XAG64" s="15"/>
      <c r="XAH64" s="15"/>
      <c r="XAI64" s="15"/>
      <c r="XAJ64" s="15"/>
      <c r="XAK64" s="15"/>
      <c r="XAL64" s="15"/>
      <c r="XAM64" s="15"/>
      <c r="XAN64" s="15"/>
      <c r="XAO64" s="15"/>
      <c r="XAP64" s="15"/>
      <c r="XAQ64" s="15"/>
      <c r="XAR64" s="15"/>
      <c r="XAS64" s="15"/>
      <c r="XAT64" s="15"/>
      <c r="XAU64" s="15"/>
      <c r="XAV64" s="15"/>
      <c r="XAW64" s="15"/>
      <c r="XAX64" s="15"/>
      <c r="XAY64" s="15"/>
      <c r="XAZ64" s="15"/>
      <c r="XBA64" s="15"/>
      <c r="XBB64" s="15"/>
      <c r="XBC64" s="15"/>
      <c r="XBD64" s="15"/>
      <c r="XBE64" s="15"/>
      <c r="XBF64" s="15"/>
      <c r="XBG64" s="15"/>
      <c r="XBH64" s="15"/>
      <c r="XBI64" s="15"/>
      <c r="XBJ64" s="15"/>
      <c r="XBK64" s="15"/>
      <c r="XBL64" s="15"/>
      <c r="XBM64" s="15"/>
      <c r="XBN64" s="15"/>
      <c r="XBO64" s="15"/>
      <c r="XBP64" s="15"/>
      <c r="XBQ64" s="15"/>
      <c r="XBR64" s="15"/>
      <c r="XBS64" s="15"/>
      <c r="XBT64" s="15"/>
      <c r="XBU64" s="15"/>
      <c r="XBV64" s="15"/>
      <c r="XBW64" s="15"/>
      <c r="XBX64" s="15"/>
      <c r="XBY64" s="15"/>
      <c r="XBZ64" s="15"/>
      <c r="XCA64" s="15"/>
      <c r="XCB64" s="15"/>
      <c r="XCC64" s="15"/>
      <c r="XCD64" s="15"/>
      <c r="XCE64" s="15"/>
      <c r="XCF64" s="15"/>
      <c r="XCG64" s="15"/>
      <c r="XCH64" s="15"/>
      <c r="XCI64" s="15"/>
      <c r="XCJ64" s="15"/>
      <c r="XCK64" s="15"/>
      <c r="XCL64" s="15"/>
      <c r="XCM64" s="15"/>
      <c r="XCN64" s="15"/>
      <c r="XCO64" s="15"/>
      <c r="XCP64" s="15"/>
      <c r="XCQ64" s="15"/>
      <c r="XCR64" s="15"/>
      <c r="XCS64" s="15"/>
      <c r="XCT64" s="15"/>
      <c r="XCU64" s="15"/>
      <c r="XCV64" s="15"/>
      <c r="XCW64" s="15"/>
      <c r="XCX64" s="15"/>
      <c r="XCY64" s="15"/>
      <c r="XCZ64" s="15"/>
      <c r="XDA64" s="15"/>
      <c r="XDB64" s="15"/>
      <c r="XDC64" s="15"/>
      <c r="XDD64" s="15"/>
      <c r="XDE64" s="15"/>
      <c r="XDF64" s="15"/>
      <c r="XDG64" s="15"/>
      <c r="XDH64" s="15"/>
      <c r="XDI64" s="15"/>
      <c r="XDJ64" s="15"/>
      <c r="XDK64" s="15"/>
      <c r="XDL64" s="15"/>
      <c r="XDM64" s="15"/>
      <c r="XDN64" s="15"/>
      <c r="XDO64" s="15"/>
      <c r="XDP64" s="15"/>
      <c r="XDQ64" s="15"/>
      <c r="XDR64" s="15"/>
      <c r="XDS64" s="15"/>
      <c r="XDT64" s="15"/>
      <c r="XDU64" s="15"/>
      <c r="XDV64" s="15"/>
      <c r="XDW64" s="15"/>
      <c r="XDX64" s="15"/>
      <c r="XDY64" s="15"/>
      <c r="XDZ64" s="15"/>
      <c r="XEA64" s="15"/>
      <c r="XEB64" s="15"/>
      <c r="XEC64" s="15"/>
      <c r="XED64" s="15"/>
      <c r="XEE64" s="15"/>
      <c r="XEF64" s="15"/>
      <c r="XEG64" s="15"/>
      <c r="XEH64" s="15"/>
      <c r="XEI64" s="15"/>
      <c r="XEJ64" s="15"/>
      <c r="XEK64" s="15"/>
      <c r="XEL64" s="15"/>
      <c r="XEM64" s="15"/>
      <c r="XEN64" s="15"/>
      <c r="XEO64" s="15"/>
      <c r="XEP64" s="15"/>
      <c r="XEQ64" s="15"/>
      <c r="XER64" s="15"/>
      <c r="XES64" s="15"/>
      <c r="XET64" s="15"/>
      <c r="XEU64" s="15"/>
      <c r="XEV64" s="15"/>
      <c r="XEW64" s="15"/>
      <c r="XEX64" s="15"/>
      <c r="XEY64" s="15"/>
      <c r="XEZ64" s="15"/>
      <c r="XFA64" s="15"/>
      <c r="XFB64" s="15"/>
      <c r="XFC64" s="15"/>
      <c r="XFD64" s="15"/>
    </row>
    <row r="65" spans="1:16384" ht="13.8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  <c r="IW65" s="15"/>
      <c r="IX65" s="15"/>
      <c r="IY65" s="15"/>
      <c r="IZ65" s="15"/>
      <c r="JA65" s="15"/>
      <c r="JB65" s="15"/>
      <c r="JC65" s="15"/>
      <c r="JD65" s="15"/>
      <c r="JE65" s="15"/>
      <c r="JF65" s="15"/>
      <c r="JG65" s="15"/>
      <c r="JH65" s="15"/>
      <c r="JI65" s="15"/>
      <c r="JJ65" s="15"/>
      <c r="JK65" s="15"/>
      <c r="JL65" s="15"/>
      <c r="JM65" s="15"/>
      <c r="JN65" s="15"/>
      <c r="JO65" s="15"/>
      <c r="JP65" s="15"/>
      <c r="JQ65" s="15"/>
      <c r="JR65" s="15"/>
      <c r="JS65" s="15"/>
      <c r="JT65" s="15"/>
      <c r="JU65" s="15"/>
      <c r="JV65" s="15"/>
      <c r="JW65" s="15"/>
      <c r="JX65" s="15"/>
      <c r="JY65" s="15"/>
      <c r="JZ65" s="15"/>
      <c r="KA65" s="15"/>
      <c r="KB65" s="15"/>
      <c r="KC65" s="15"/>
      <c r="KD65" s="15"/>
      <c r="KE65" s="15"/>
      <c r="KF65" s="15"/>
      <c r="KG65" s="15"/>
      <c r="KH65" s="15"/>
      <c r="KI65" s="15"/>
      <c r="KJ65" s="15"/>
      <c r="KK65" s="15"/>
      <c r="KL65" s="15"/>
      <c r="KM65" s="15"/>
      <c r="KN65" s="15"/>
      <c r="KO65" s="15"/>
      <c r="KP65" s="15"/>
      <c r="KQ65" s="15"/>
      <c r="KR65" s="15"/>
      <c r="KS65" s="15"/>
      <c r="KT65" s="15"/>
      <c r="KU65" s="15"/>
      <c r="KV65" s="15"/>
      <c r="KW65" s="15"/>
      <c r="KX65" s="15"/>
      <c r="KY65" s="15"/>
      <c r="KZ65" s="15"/>
      <c r="LA65" s="15"/>
      <c r="LB65" s="15"/>
      <c r="LC65" s="15"/>
      <c r="LD65" s="15"/>
      <c r="LE65" s="15"/>
      <c r="LF65" s="15"/>
      <c r="LG65" s="15"/>
      <c r="LH65" s="15"/>
      <c r="LI65" s="15"/>
      <c r="LJ65" s="15"/>
      <c r="LK65" s="15"/>
      <c r="LL65" s="15"/>
      <c r="LM65" s="15"/>
      <c r="LN65" s="15"/>
      <c r="LO65" s="15"/>
      <c r="LP65" s="15"/>
      <c r="LQ65" s="15"/>
      <c r="LR65" s="15"/>
      <c r="LS65" s="15"/>
      <c r="LT65" s="15"/>
      <c r="LU65" s="15"/>
      <c r="LV65" s="15"/>
      <c r="LW65" s="15"/>
      <c r="LX65" s="15"/>
      <c r="LY65" s="15"/>
      <c r="LZ65" s="15"/>
      <c r="MA65" s="15"/>
      <c r="MB65" s="15"/>
      <c r="MC65" s="15"/>
      <c r="MD65" s="15"/>
      <c r="ME65" s="15"/>
      <c r="MF65" s="15"/>
      <c r="MG65" s="15"/>
      <c r="MH65" s="15"/>
      <c r="MI65" s="15"/>
      <c r="MJ65" s="15"/>
      <c r="MK65" s="15"/>
      <c r="ML65" s="15"/>
      <c r="MM65" s="15"/>
      <c r="MN65" s="15"/>
      <c r="MO65" s="15"/>
      <c r="MP65" s="15"/>
      <c r="MQ65" s="15"/>
      <c r="MR65" s="15"/>
      <c r="MS65" s="15"/>
      <c r="MT65" s="15"/>
      <c r="MU65" s="15"/>
      <c r="MV65" s="15"/>
      <c r="MW65" s="15"/>
      <c r="MX65" s="15"/>
      <c r="MY65" s="15"/>
      <c r="MZ65" s="15"/>
      <c r="NA65" s="15"/>
      <c r="NB65" s="15"/>
      <c r="NC65" s="15"/>
      <c r="ND65" s="15"/>
      <c r="NE65" s="15"/>
      <c r="NF65" s="15"/>
      <c r="NG65" s="15"/>
      <c r="NH65" s="15"/>
      <c r="NI65" s="15"/>
      <c r="NJ65" s="15"/>
      <c r="NK65" s="15"/>
      <c r="NL65" s="15"/>
      <c r="NM65" s="15"/>
      <c r="NN65" s="15"/>
      <c r="NO65" s="15"/>
      <c r="NP65" s="15"/>
      <c r="NQ65" s="15"/>
      <c r="NR65" s="15"/>
      <c r="NS65" s="15"/>
      <c r="NT65" s="15"/>
      <c r="NU65" s="15"/>
      <c r="NV65" s="15"/>
      <c r="NW65" s="15"/>
      <c r="NX65" s="15"/>
      <c r="NY65" s="15"/>
      <c r="NZ65" s="15"/>
      <c r="OA65" s="15"/>
      <c r="OB65" s="15"/>
      <c r="OC65" s="15"/>
      <c r="OD65" s="15"/>
      <c r="OE65" s="15"/>
      <c r="OF65" s="15"/>
      <c r="OG65" s="15"/>
      <c r="OH65" s="15"/>
      <c r="OI65" s="15"/>
      <c r="OJ65" s="15"/>
      <c r="OK65" s="15"/>
      <c r="OL65" s="15"/>
      <c r="OM65" s="15"/>
      <c r="ON65" s="15"/>
      <c r="OO65" s="15"/>
      <c r="OP65" s="15"/>
      <c r="OQ65" s="15"/>
      <c r="OR65" s="15"/>
      <c r="OS65" s="15"/>
      <c r="OT65" s="15"/>
      <c r="OU65" s="15"/>
      <c r="OV65" s="15"/>
      <c r="OW65" s="15"/>
      <c r="OX65" s="15"/>
      <c r="OY65" s="15"/>
      <c r="OZ65" s="15"/>
      <c r="PA65" s="15"/>
      <c r="PB65" s="15"/>
      <c r="PC65" s="15"/>
      <c r="PD65" s="15"/>
      <c r="PE65" s="15"/>
      <c r="PF65" s="15"/>
      <c r="PG65" s="15"/>
      <c r="PH65" s="15"/>
      <c r="PI65" s="15"/>
      <c r="PJ65" s="15"/>
      <c r="PK65" s="15"/>
      <c r="PL65" s="15"/>
      <c r="PM65" s="15"/>
      <c r="PN65" s="15"/>
      <c r="PO65" s="15"/>
      <c r="PP65" s="15"/>
      <c r="PQ65" s="15"/>
      <c r="PR65" s="15"/>
      <c r="PS65" s="15"/>
      <c r="PT65" s="15"/>
      <c r="PU65" s="15"/>
      <c r="PV65" s="15"/>
      <c r="PW65" s="15"/>
      <c r="PX65" s="15"/>
      <c r="PY65" s="15"/>
      <c r="PZ65" s="15"/>
      <c r="QA65" s="15"/>
      <c r="QB65" s="15"/>
      <c r="QC65" s="15"/>
      <c r="QD65" s="15"/>
      <c r="QE65" s="15"/>
      <c r="QF65" s="15"/>
      <c r="QG65" s="15"/>
      <c r="QH65" s="15"/>
      <c r="QI65" s="15"/>
      <c r="QJ65" s="15"/>
      <c r="QK65" s="15"/>
      <c r="QL65" s="15"/>
      <c r="QM65" s="15"/>
      <c r="QN65" s="15"/>
      <c r="QO65" s="15"/>
      <c r="QP65" s="15"/>
      <c r="QQ65" s="15"/>
      <c r="QR65" s="15"/>
      <c r="QS65" s="15"/>
      <c r="QT65" s="15"/>
      <c r="QU65" s="15"/>
      <c r="QV65" s="15"/>
      <c r="QW65" s="15"/>
      <c r="QX65" s="15"/>
      <c r="QY65" s="15"/>
      <c r="QZ65" s="15"/>
      <c r="RA65" s="15"/>
      <c r="RB65" s="15"/>
      <c r="RC65" s="15"/>
      <c r="RD65" s="15"/>
      <c r="RE65" s="15"/>
      <c r="RF65" s="15"/>
      <c r="RG65" s="15"/>
      <c r="RH65" s="15"/>
      <c r="RI65" s="15"/>
      <c r="RJ65" s="15"/>
      <c r="RK65" s="15"/>
      <c r="RL65" s="15"/>
      <c r="RM65" s="15"/>
      <c r="RN65" s="15"/>
      <c r="RO65" s="15"/>
      <c r="RP65" s="15"/>
      <c r="RQ65" s="15"/>
      <c r="RR65" s="15"/>
      <c r="RS65" s="15"/>
      <c r="RT65" s="15"/>
      <c r="RU65" s="15"/>
      <c r="RV65" s="15"/>
      <c r="RW65" s="15"/>
      <c r="RX65" s="15"/>
      <c r="RY65" s="15"/>
      <c r="RZ65" s="15"/>
      <c r="SA65" s="15"/>
      <c r="SB65" s="15"/>
      <c r="SC65" s="15"/>
      <c r="SD65" s="15"/>
      <c r="SE65" s="15"/>
      <c r="SF65" s="15"/>
      <c r="SG65" s="15"/>
      <c r="SH65" s="15"/>
      <c r="SI65" s="15"/>
      <c r="SJ65" s="15"/>
      <c r="SK65" s="15"/>
      <c r="SL65" s="15"/>
      <c r="SM65" s="15"/>
      <c r="SN65" s="15"/>
      <c r="SO65" s="15"/>
      <c r="SP65" s="15"/>
      <c r="SQ65" s="15"/>
      <c r="SR65" s="15"/>
      <c r="SS65" s="15"/>
      <c r="ST65" s="15"/>
      <c r="SU65" s="15"/>
      <c r="SV65" s="15"/>
      <c r="SW65" s="15"/>
      <c r="SX65" s="15"/>
      <c r="SY65" s="15"/>
      <c r="SZ65" s="15"/>
      <c r="TA65" s="15"/>
      <c r="TB65" s="15"/>
      <c r="TC65" s="15"/>
      <c r="TD65" s="15"/>
      <c r="TE65" s="15"/>
      <c r="TF65" s="15"/>
      <c r="TG65" s="15"/>
      <c r="TH65" s="15"/>
      <c r="TI65" s="15"/>
      <c r="TJ65" s="15"/>
      <c r="TK65" s="15"/>
      <c r="TL65" s="15"/>
      <c r="TM65" s="15"/>
      <c r="TN65" s="15"/>
      <c r="TO65" s="15"/>
      <c r="TP65" s="15"/>
      <c r="TQ65" s="15"/>
      <c r="TR65" s="15"/>
      <c r="TS65" s="15"/>
      <c r="TT65" s="15"/>
      <c r="TU65" s="15"/>
      <c r="TV65" s="15"/>
      <c r="TW65" s="15"/>
      <c r="TX65" s="15"/>
      <c r="TY65" s="15"/>
      <c r="TZ65" s="15"/>
      <c r="UA65" s="15"/>
      <c r="UB65" s="15"/>
      <c r="UC65" s="15"/>
      <c r="UD65" s="15"/>
      <c r="UE65" s="15"/>
      <c r="UF65" s="15"/>
      <c r="UG65" s="15"/>
      <c r="UH65" s="15"/>
      <c r="UI65" s="15"/>
      <c r="UJ65" s="15"/>
      <c r="UK65" s="15"/>
      <c r="UL65" s="15"/>
      <c r="UM65" s="15"/>
      <c r="UN65" s="15"/>
      <c r="UO65" s="15"/>
      <c r="UP65" s="15"/>
      <c r="UQ65" s="15"/>
      <c r="UR65" s="15"/>
      <c r="US65" s="15"/>
      <c r="UT65" s="15"/>
      <c r="UU65" s="15"/>
      <c r="UV65" s="15"/>
      <c r="UW65" s="15"/>
      <c r="UX65" s="15"/>
      <c r="UY65" s="15"/>
      <c r="UZ65" s="15"/>
      <c r="VA65" s="15"/>
      <c r="VB65" s="15"/>
      <c r="VC65" s="15"/>
      <c r="VD65" s="15"/>
      <c r="VE65" s="15"/>
      <c r="VF65" s="15"/>
      <c r="VG65" s="15"/>
      <c r="VH65" s="15"/>
      <c r="VI65" s="15"/>
      <c r="VJ65" s="15"/>
      <c r="VK65" s="15"/>
      <c r="VL65" s="15"/>
      <c r="VM65" s="15"/>
      <c r="VN65" s="15"/>
      <c r="VO65" s="15"/>
      <c r="VP65" s="15"/>
      <c r="VQ65" s="15"/>
      <c r="VR65" s="15"/>
      <c r="VS65" s="15"/>
      <c r="VT65" s="15"/>
      <c r="VU65" s="15"/>
      <c r="VV65" s="15"/>
      <c r="VW65" s="15"/>
      <c r="VX65" s="15"/>
      <c r="VY65" s="15"/>
      <c r="VZ65" s="15"/>
      <c r="WA65" s="15"/>
      <c r="WB65" s="15"/>
      <c r="WC65" s="15"/>
      <c r="WD65" s="15"/>
      <c r="WE65" s="15"/>
      <c r="WF65" s="15"/>
      <c r="WG65" s="15"/>
      <c r="WH65" s="15"/>
      <c r="WI65" s="15"/>
      <c r="WJ65" s="15"/>
      <c r="WK65" s="15"/>
      <c r="WL65" s="15"/>
      <c r="WM65" s="15"/>
      <c r="WN65" s="15"/>
      <c r="WO65" s="15"/>
      <c r="WP65" s="15"/>
      <c r="WQ65" s="15"/>
      <c r="WR65" s="15"/>
      <c r="WS65" s="15"/>
      <c r="WT65" s="15"/>
      <c r="WU65" s="15"/>
      <c r="WV65" s="15"/>
      <c r="WW65" s="15"/>
      <c r="WX65" s="15"/>
      <c r="WY65" s="15"/>
      <c r="WZ65" s="15"/>
      <c r="XA65" s="15"/>
      <c r="XB65" s="15"/>
      <c r="XC65" s="15"/>
      <c r="XD65" s="15"/>
      <c r="XE65" s="15"/>
      <c r="XF65" s="15"/>
      <c r="XG65" s="15"/>
      <c r="XH65" s="15"/>
      <c r="XI65" s="15"/>
      <c r="XJ65" s="15"/>
      <c r="XK65" s="15"/>
      <c r="XL65" s="15"/>
      <c r="XM65" s="15"/>
      <c r="XN65" s="15"/>
      <c r="XO65" s="15"/>
      <c r="XP65" s="15"/>
      <c r="XQ65" s="15"/>
      <c r="XR65" s="15"/>
      <c r="XS65" s="15"/>
      <c r="XT65" s="15"/>
      <c r="XU65" s="15"/>
      <c r="XV65" s="15"/>
      <c r="XW65" s="15"/>
      <c r="XX65" s="15"/>
      <c r="XY65" s="15"/>
      <c r="XZ65" s="15"/>
      <c r="YA65" s="15"/>
      <c r="YB65" s="15"/>
      <c r="YC65" s="15"/>
      <c r="YD65" s="15"/>
      <c r="YE65" s="15"/>
      <c r="YF65" s="15"/>
      <c r="YG65" s="15"/>
      <c r="YH65" s="15"/>
      <c r="YI65" s="15"/>
      <c r="YJ65" s="15"/>
      <c r="YK65" s="15"/>
      <c r="YL65" s="15"/>
      <c r="YM65" s="15"/>
      <c r="YN65" s="15"/>
      <c r="YO65" s="15"/>
      <c r="YP65" s="15"/>
      <c r="YQ65" s="15"/>
      <c r="YR65" s="15"/>
      <c r="YS65" s="15"/>
      <c r="YT65" s="15"/>
      <c r="YU65" s="15"/>
      <c r="YV65" s="15"/>
      <c r="YW65" s="15"/>
      <c r="YX65" s="15"/>
      <c r="YY65" s="15"/>
      <c r="YZ65" s="15"/>
      <c r="ZA65" s="15"/>
      <c r="ZB65" s="15"/>
      <c r="ZC65" s="15"/>
      <c r="ZD65" s="15"/>
      <c r="ZE65" s="15"/>
      <c r="ZF65" s="15"/>
      <c r="ZG65" s="15"/>
      <c r="ZH65" s="15"/>
      <c r="ZI65" s="15"/>
      <c r="ZJ65" s="15"/>
      <c r="ZK65" s="15"/>
      <c r="ZL65" s="15"/>
      <c r="ZM65" s="15"/>
      <c r="ZN65" s="15"/>
      <c r="ZO65" s="15"/>
      <c r="ZP65" s="15"/>
      <c r="ZQ65" s="15"/>
      <c r="ZR65" s="15"/>
      <c r="ZS65" s="15"/>
      <c r="ZT65" s="15"/>
      <c r="ZU65" s="15"/>
      <c r="ZV65" s="15"/>
      <c r="ZW65" s="15"/>
      <c r="ZX65" s="15"/>
      <c r="ZY65" s="15"/>
      <c r="ZZ65" s="15"/>
      <c r="AAA65" s="15"/>
      <c r="AAB65" s="15"/>
      <c r="AAC65" s="15"/>
      <c r="AAD65" s="15"/>
      <c r="AAE65" s="15"/>
      <c r="AAF65" s="15"/>
      <c r="AAG65" s="15"/>
      <c r="AAH65" s="15"/>
      <c r="AAI65" s="15"/>
      <c r="AAJ65" s="15"/>
      <c r="AAK65" s="15"/>
      <c r="AAL65" s="15"/>
      <c r="AAM65" s="15"/>
      <c r="AAN65" s="15"/>
      <c r="AAO65" s="15"/>
      <c r="AAP65" s="15"/>
      <c r="AAQ65" s="15"/>
      <c r="AAR65" s="15"/>
      <c r="AAS65" s="15"/>
      <c r="AAT65" s="15"/>
      <c r="AAU65" s="15"/>
      <c r="AAV65" s="15"/>
      <c r="AAW65" s="15"/>
      <c r="AAX65" s="15"/>
      <c r="AAY65" s="15"/>
      <c r="AAZ65" s="15"/>
      <c r="ABA65" s="15"/>
      <c r="ABB65" s="15"/>
      <c r="ABC65" s="15"/>
      <c r="ABD65" s="15"/>
      <c r="ABE65" s="15"/>
      <c r="ABF65" s="15"/>
      <c r="ABG65" s="15"/>
      <c r="ABH65" s="15"/>
      <c r="ABI65" s="15"/>
      <c r="ABJ65" s="15"/>
      <c r="ABK65" s="15"/>
      <c r="ABL65" s="15"/>
      <c r="ABM65" s="15"/>
      <c r="ABN65" s="15"/>
      <c r="ABO65" s="15"/>
      <c r="ABP65" s="15"/>
      <c r="ABQ65" s="15"/>
      <c r="ABR65" s="15"/>
      <c r="ABS65" s="15"/>
      <c r="ABT65" s="15"/>
      <c r="ABU65" s="15"/>
      <c r="ABV65" s="15"/>
      <c r="ABW65" s="15"/>
      <c r="ABX65" s="15"/>
      <c r="ABY65" s="15"/>
      <c r="ABZ65" s="15"/>
      <c r="ACA65" s="15"/>
      <c r="ACB65" s="15"/>
      <c r="ACC65" s="15"/>
      <c r="ACD65" s="15"/>
      <c r="ACE65" s="15"/>
      <c r="ACF65" s="15"/>
      <c r="ACG65" s="15"/>
      <c r="ACH65" s="15"/>
      <c r="ACI65" s="15"/>
      <c r="ACJ65" s="15"/>
      <c r="ACK65" s="15"/>
      <c r="ACL65" s="15"/>
      <c r="ACM65" s="15"/>
      <c r="ACN65" s="15"/>
      <c r="ACO65" s="15"/>
      <c r="ACP65" s="15"/>
      <c r="ACQ65" s="15"/>
      <c r="ACR65" s="15"/>
      <c r="ACS65" s="15"/>
      <c r="ACT65" s="15"/>
      <c r="ACU65" s="15"/>
      <c r="ACV65" s="15"/>
      <c r="ACW65" s="15"/>
      <c r="ACX65" s="15"/>
      <c r="ACY65" s="15"/>
      <c r="ACZ65" s="15"/>
      <c r="ADA65" s="15"/>
      <c r="ADB65" s="15"/>
      <c r="ADC65" s="15"/>
      <c r="ADD65" s="15"/>
      <c r="ADE65" s="15"/>
      <c r="ADF65" s="15"/>
      <c r="ADG65" s="15"/>
      <c r="ADH65" s="15"/>
      <c r="ADI65" s="15"/>
      <c r="ADJ65" s="15"/>
      <c r="ADK65" s="15"/>
      <c r="ADL65" s="15"/>
      <c r="ADM65" s="15"/>
      <c r="ADN65" s="15"/>
      <c r="ADO65" s="15"/>
      <c r="ADP65" s="15"/>
      <c r="ADQ65" s="15"/>
      <c r="ADR65" s="15"/>
      <c r="ADS65" s="15"/>
      <c r="ADT65" s="15"/>
      <c r="ADU65" s="15"/>
      <c r="ADV65" s="15"/>
      <c r="ADW65" s="15"/>
      <c r="ADX65" s="15"/>
      <c r="ADY65" s="15"/>
      <c r="ADZ65" s="15"/>
      <c r="AEA65" s="15"/>
      <c r="AEB65" s="15"/>
      <c r="AEC65" s="15"/>
      <c r="AED65" s="15"/>
      <c r="AEE65" s="15"/>
      <c r="AEF65" s="15"/>
      <c r="AEG65" s="15"/>
      <c r="AEH65" s="15"/>
      <c r="AEI65" s="15"/>
      <c r="AEJ65" s="15"/>
      <c r="AEK65" s="15"/>
      <c r="AEL65" s="15"/>
      <c r="AEM65" s="15"/>
      <c r="AEN65" s="15"/>
      <c r="AEO65" s="15"/>
      <c r="AEP65" s="15"/>
      <c r="AEQ65" s="15"/>
      <c r="AER65" s="15"/>
      <c r="AES65" s="15"/>
      <c r="AET65" s="15"/>
      <c r="AEU65" s="15"/>
      <c r="AEV65" s="15"/>
      <c r="AEW65" s="15"/>
      <c r="AEX65" s="15"/>
      <c r="AEY65" s="15"/>
      <c r="AEZ65" s="15"/>
      <c r="AFA65" s="15"/>
      <c r="AFB65" s="15"/>
      <c r="AFC65" s="15"/>
      <c r="AFD65" s="15"/>
      <c r="AFE65" s="15"/>
      <c r="AFF65" s="15"/>
      <c r="AFG65" s="15"/>
      <c r="AFH65" s="15"/>
      <c r="AFI65" s="15"/>
      <c r="AFJ65" s="15"/>
      <c r="AFK65" s="15"/>
      <c r="AFL65" s="15"/>
      <c r="AFM65" s="15"/>
      <c r="AFN65" s="15"/>
      <c r="AFO65" s="15"/>
      <c r="AFP65" s="15"/>
      <c r="AFQ65" s="15"/>
      <c r="AFR65" s="15"/>
      <c r="AFS65" s="15"/>
      <c r="AFT65" s="15"/>
      <c r="AFU65" s="15"/>
      <c r="AFV65" s="15"/>
      <c r="AFW65" s="15"/>
      <c r="AFX65" s="15"/>
      <c r="AFY65" s="15"/>
      <c r="AFZ65" s="15"/>
      <c r="AGA65" s="15"/>
      <c r="AGB65" s="15"/>
      <c r="AGC65" s="15"/>
      <c r="AGD65" s="15"/>
      <c r="AGE65" s="15"/>
      <c r="AGF65" s="15"/>
      <c r="AGG65" s="15"/>
      <c r="AGH65" s="15"/>
      <c r="AGI65" s="15"/>
      <c r="AGJ65" s="15"/>
      <c r="AGK65" s="15"/>
      <c r="AGL65" s="15"/>
      <c r="AGM65" s="15"/>
      <c r="AGN65" s="15"/>
      <c r="AGO65" s="15"/>
      <c r="AGP65" s="15"/>
      <c r="AGQ65" s="15"/>
      <c r="AGR65" s="15"/>
      <c r="AGS65" s="15"/>
      <c r="AGT65" s="15"/>
      <c r="AGU65" s="15"/>
      <c r="AGV65" s="15"/>
      <c r="AGW65" s="15"/>
      <c r="AGX65" s="15"/>
      <c r="AGY65" s="15"/>
      <c r="AGZ65" s="15"/>
      <c r="AHA65" s="15"/>
      <c r="AHB65" s="15"/>
      <c r="AHC65" s="15"/>
      <c r="AHD65" s="15"/>
      <c r="AHE65" s="15"/>
      <c r="AHF65" s="15"/>
      <c r="AHG65" s="15"/>
      <c r="AHH65" s="15"/>
      <c r="AHI65" s="15"/>
      <c r="AHJ65" s="15"/>
      <c r="AHK65" s="15"/>
      <c r="AHL65" s="15"/>
      <c r="AHM65" s="15"/>
      <c r="AHN65" s="15"/>
      <c r="AHO65" s="15"/>
      <c r="AHP65" s="15"/>
      <c r="AHQ65" s="15"/>
      <c r="AHR65" s="15"/>
      <c r="AHS65" s="15"/>
      <c r="AHT65" s="15"/>
      <c r="AHU65" s="15"/>
      <c r="AHV65" s="15"/>
      <c r="AHW65" s="15"/>
      <c r="AHX65" s="15"/>
      <c r="AHY65" s="15"/>
      <c r="AHZ65" s="15"/>
      <c r="AIA65" s="15"/>
      <c r="AIB65" s="15"/>
      <c r="AIC65" s="15"/>
      <c r="AID65" s="15"/>
      <c r="AIE65" s="15"/>
      <c r="AIF65" s="15"/>
      <c r="AIG65" s="15"/>
      <c r="AIH65" s="15"/>
      <c r="AII65" s="15"/>
      <c r="AIJ65" s="15"/>
      <c r="AIK65" s="15"/>
      <c r="AIL65" s="15"/>
      <c r="AIM65" s="15"/>
      <c r="AIN65" s="15"/>
      <c r="AIO65" s="15"/>
      <c r="AIP65" s="15"/>
      <c r="AIQ65" s="15"/>
      <c r="AIR65" s="15"/>
      <c r="AIS65" s="15"/>
      <c r="AIT65" s="15"/>
      <c r="AIU65" s="15"/>
      <c r="AIV65" s="15"/>
      <c r="AIW65" s="15"/>
      <c r="AIX65" s="15"/>
      <c r="AIY65" s="15"/>
      <c r="AIZ65" s="15"/>
      <c r="AJA65" s="15"/>
      <c r="AJB65" s="15"/>
      <c r="AJC65" s="15"/>
      <c r="AJD65" s="15"/>
      <c r="AJE65" s="15"/>
      <c r="AJF65" s="15"/>
      <c r="AJG65" s="15"/>
      <c r="AJH65" s="15"/>
      <c r="AJI65" s="15"/>
      <c r="AJJ65" s="15"/>
      <c r="AJK65" s="15"/>
      <c r="AJL65" s="15"/>
      <c r="AJM65" s="15"/>
      <c r="AJN65" s="15"/>
      <c r="AJO65" s="15"/>
      <c r="AJP65" s="15"/>
      <c r="AJQ65" s="15"/>
      <c r="AJR65" s="15"/>
      <c r="AJS65" s="15"/>
      <c r="AJT65" s="15"/>
      <c r="AJU65" s="15"/>
      <c r="AJV65" s="15"/>
      <c r="AJW65" s="15"/>
      <c r="AJX65" s="15"/>
      <c r="AJY65" s="15"/>
      <c r="AJZ65" s="15"/>
      <c r="AKA65" s="15"/>
      <c r="AKB65" s="15"/>
      <c r="AKC65" s="15"/>
      <c r="AKD65" s="15"/>
      <c r="AKE65" s="15"/>
      <c r="AKF65" s="15"/>
      <c r="AKG65" s="15"/>
      <c r="AKH65" s="15"/>
      <c r="AKI65" s="15"/>
      <c r="AKJ65" s="15"/>
      <c r="AKK65" s="15"/>
      <c r="AKL65" s="15"/>
      <c r="AKM65" s="15"/>
      <c r="AKN65" s="15"/>
      <c r="AKO65" s="15"/>
      <c r="AKP65" s="15"/>
      <c r="AKQ65" s="15"/>
      <c r="AKR65" s="15"/>
      <c r="AKS65" s="15"/>
      <c r="AKT65" s="15"/>
      <c r="AKU65" s="15"/>
      <c r="AKV65" s="15"/>
      <c r="AKW65" s="15"/>
      <c r="AKX65" s="15"/>
      <c r="AKY65" s="15"/>
      <c r="AKZ65" s="15"/>
      <c r="ALA65" s="15"/>
      <c r="ALB65" s="15"/>
      <c r="ALC65" s="15"/>
      <c r="ALD65" s="15"/>
      <c r="ALE65" s="15"/>
      <c r="ALF65" s="15"/>
      <c r="ALG65" s="15"/>
      <c r="ALH65" s="15"/>
      <c r="ALI65" s="15"/>
      <c r="ALJ65" s="15"/>
      <c r="ALK65" s="15"/>
      <c r="ALL65" s="15"/>
      <c r="ALM65" s="15"/>
      <c r="ALN65" s="15"/>
      <c r="ALO65" s="15"/>
      <c r="ALP65" s="15"/>
      <c r="ALQ65" s="15"/>
      <c r="ALR65" s="15"/>
      <c r="ALS65" s="15"/>
      <c r="ALT65" s="15"/>
      <c r="ALU65" s="15"/>
      <c r="ALV65" s="15"/>
      <c r="ALW65" s="15"/>
      <c r="ALX65" s="15"/>
      <c r="ALY65" s="15"/>
      <c r="ALZ65" s="15"/>
      <c r="AMA65" s="15"/>
      <c r="AMB65" s="15"/>
      <c r="AMC65" s="15"/>
      <c r="AMD65" s="15"/>
      <c r="AME65" s="15"/>
      <c r="AMF65" s="15"/>
      <c r="AMG65" s="15"/>
      <c r="AMH65" s="15"/>
      <c r="AMI65" s="15"/>
      <c r="AMJ65" s="15"/>
      <c r="AMK65" s="15"/>
      <c r="AML65" s="15"/>
      <c r="AMM65" s="15"/>
      <c r="AMN65" s="15"/>
      <c r="AMO65" s="15"/>
      <c r="AMP65" s="15"/>
      <c r="AMQ65" s="15"/>
      <c r="AMR65" s="15"/>
      <c r="AMS65" s="15"/>
      <c r="AMT65" s="15"/>
      <c r="AMU65" s="15"/>
      <c r="AMV65" s="15"/>
      <c r="AMW65" s="15"/>
      <c r="AMX65" s="15"/>
      <c r="AMY65" s="15"/>
      <c r="AMZ65" s="15"/>
      <c r="ANA65" s="15"/>
      <c r="ANB65" s="15"/>
      <c r="ANC65" s="15"/>
      <c r="AND65" s="15"/>
      <c r="ANE65" s="15"/>
      <c r="ANF65" s="15"/>
      <c r="ANG65" s="15"/>
      <c r="ANH65" s="15"/>
      <c r="ANI65" s="15"/>
      <c r="ANJ65" s="15"/>
      <c r="ANK65" s="15"/>
      <c r="ANL65" s="15"/>
      <c r="ANM65" s="15"/>
      <c r="ANN65" s="15"/>
      <c r="ANO65" s="15"/>
      <c r="ANP65" s="15"/>
      <c r="ANQ65" s="15"/>
      <c r="ANR65" s="15"/>
      <c r="ANS65" s="15"/>
      <c r="ANT65" s="15"/>
      <c r="ANU65" s="15"/>
      <c r="ANV65" s="15"/>
      <c r="ANW65" s="15"/>
      <c r="ANX65" s="15"/>
      <c r="ANY65" s="15"/>
      <c r="ANZ65" s="15"/>
      <c r="AOA65" s="15"/>
      <c r="AOB65" s="15"/>
      <c r="AOC65" s="15"/>
      <c r="AOD65" s="15"/>
      <c r="AOE65" s="15"/>
      <c r="AOF65" s="15"/>
      <c r="AOG65" s="15"/>
      <c r="AOH65" s="15"/>
      <c r="AOI65" s="15"/>
      <c r="AOJ65" s="15"/>
      <c r="AOK65" s="15"/>
      <c r="AOL65" s="15"/>
      <c r="AOM65" s="15"/>
      <c r="AON65" s="15"/>
      <c r="AOO65" s="15"/>
      <c r="AOP65" s="15"/>
      <c r="AOQ65" s="15"/>
      <c r="AOR65" s="15"/>
      <c r="AOS65" s="15"/>
      <c r="AOT65" s="15"/>
      <c r="AOU65" s="15"/>
      <c r="AOV65" s="15"/>
      <c r="AOW65" s="15"/>
      <c r="AOX65" s="15"/>
      <c r="AOY65" s="15"/>
      <c r="AOZ65" s="15"/>
      <c r="APA65" s="15"/>
      <c r="APB65" s="15"/>
      <c r="APC65" s="15"/>
      <c r="APD65" s="15"/>
      <c r="APE65" s="15"/>
      <c r="APF65" s="15"/>
      <c r="APG65" s="15"/>
      <c r="APH65" s="15"/>
      <c r="API65" s="15"/>
      <c r="APJ65" s="15"/>
      <c r="APK65" s="15"/>
      <c r="APL65" s="15"/>
      <c r="APM65" s="15"/>
      <c r="APN65" s="15"/>
      <c r="APO65" s="15"/>
      <c r="APP65" s="15"/>
      <c r="APQ65" s="15"/>
      <c r="APR65" s="15"/>
      <c r="APS65" s="15"/>
      <c r="APT65" s="15"/>
      <c r="APU65" s="15"/>
      <c r="APV65" s="15"/>
      <c r="APW65" s="15"/>
      <c r="APX65" s="15"/>
      <c r="APY65" s="15"/>
      <c r="APZ65" s="15"/>
      <c r="AQA65" s="15"/>
      <c r="AQB65" s="15"/>
      <c r="AQC65" s="15"/>
      <c r="AQD65" s="15"/>
      <c r="AQE65" s="15"/>
      <c r="AQF65" s="15"/>
      <c r="AQG65" s="15"/>
      <c r="AQH65" s="15"/>
      <c r="AQI65" s="15"/>
      <c r="AQJ65" s="15"/>
      <c r="AQK65" s="15"/>
      <c r="AQL65" s="15"/>
      <c r="AQM65" s="15"/>
      <c r="AQN65" s="15"/>
      <c r="AQO65" s="15"/>
      <c r="AQP65" s="15"/>
      <c r="AQQ65" s="15"/>
      <c r="AQR65" s="15"/>
      <c r="AQS65" s="15"/>
      <c r="AQT65" s="15"/>
      <c r="AQU65" s="15"/>
      <c r="AQV65" s="15"/>
      <c r="AQW65" s="15"/>
      <c r="AQX65" s="15"/>
      <c r="AQY65" s="15"/>
      <c r="AQZ65" s="15"/>
      <c r="ARA65" s="15"/>
      <c r="ARB65" s="15"/>
      <c r="ARC65" s="15"/>
      <c r="ARD65" s="15"/>
      <c r="ARE65" s="15"/>
      <c r="ARF65" s="15"/>
      <c r="ARG65" s="15"/>
      <c r="ARH65" s="15"/>
      <c r="ARI65" s="15"/>
      <c r="ARJ65" s="15"/>
      <c r="ARK65" s="15"/>
      <c r="ARL65" s="15"/>
      <c r="ARM65" s="15"/>
      <c r="ARN65" s="15"/>
      <c r="ARO65" s="15"/>
      <c r="ARP65" s="15"/>
      <c r="ARQ65" s="15"/>
      <c r="ARR65" s="15"/>
      <c r="ARS65" s="15"/>
      <c r="ART65" s="15"/>
      <c r="ARU65" s="15"/>
      <c r="ARV65" s="15"/>
      <c r="ARW65" s="15"/>
      <c r="ARX65" s="15"/>
      <c r="ARY65" s="15"/>
      <c r="ARZ65" s="15"/>
      <c r="ASA65" s="15"/>
      <c r="ASB65" s="15"/>
      <c r="ASC65" s="15"/>
      <c r="ASD65" s="15"/>
      <c r="ASE65" s="15"/>
      <c r="ASF65" s="15"/>
      <c r="ASG65" s="15"/>
      <c r="ASH65" s="15"/>
      <c r="ASI65" s="15"/>
      <c r="ASJ65" s="15"/>
      <c r="ASK65" s="15"/>
      <c r="ASL65" s="15"/>
      <c r="ASM65" s="15"/>
      <c r="ASN65" s="15"/>
      <c r="ASO65" s="15"/>
      <c r="ASP65" s="15"/>
      <c r="ASQ65" s="15"/>
      <c r="ASR65" s="15"/>
      <c r="ASS65" s="15"/>
      <c r="AST65" s="15"/>
      <c r="ASU65" s="15"/>
      <c r="ASV65" s="15"/>
      <c r="ASW65" s="15"/>
      <c r="ASX65" s="15"/>
      <c r="ASY65" s="15"/>
      <c r="ASZ65" s="15"/>
      <c r="ATA65" s="15"/>
      <c r="ATB65" s="15"/>
      <c r="ATC65" s="15"/>
      <c r="ATD65" s="15"/>
      <c r="ATE65" s="15"/>
      <c r="ATF65" s="15"/>
      <c r="ATG65" s="15"/>
      <c r="ATH65" s="15"/>
      <c r="ATI65" s="15"/>
      <c r="ATJ65" s="15"/>
      <c r="ATK65" s="15"/>
      <c r="ATL65" s="15"/>
      <c r="ATM65" s="15"/>
      <c r="ATN65" s="15"/>
      <c r="ATO65" s="15"/>
      <c r="ATP65" s="15"/>
      <c r="ATQ65" s="15"/>
      <c r="ATR65" s="15"/>
      <c r="ATS65" s="15"/>
      <c r="ATT65" s="15"/>
      <c r="ATU65" s="15"/>
      <c r="ATV65" s="15"/>
      <c r="ATW65" s="15"/>
      <c r="ATX65" s="15"/>
      <c r="ATY65" s="15"/>
      <c r="ATZ65" s="15"/>
      <c r="AUA65" s="15"/>
      <c r="AUB65" s="15"/>
      <c r="AUC65" s="15"/>
      <c r="AUD65" s="15"/>
      <c r="AUE65" s="15"/>
      <c r="AUF65" s="15"/>
      <c r="AUG65" s="15"/>
      <c r="AUH65" s="15"/>
      <c r="AUI65" s="15"/>
      <c r="AUJ65" s="15"/>
      <c r="AUK65" s="15"/>
      <c r="AUL65" s="15"/>
      <c r="AUM65" s="15"/>
      <c r="AUN65" s="15"/>
      <c r="AUO65" s="15"/>
      <c r="AUP65" s="15"/>
      <c r="AUQ65" s="15"/>
      <c r="AUR65" s="15"/>
      <c r="AUS65" s="15"/>
      <c r="AUT65" s="15"/>
      <c r="AUU65" s="15"/>
      <c r="AUV65" s="15"/>
      <c r="AUW65" s="15"/>
      <c r="AUX65" s="15"/>
      <c r="AUY65" s="15"/>
      <c r="AUZ65" s="15"/>
      <c r="AVA65" s="15"/>
      <c r="AVB65" s="15"/>
      <c r="AVC65" s="15"/>
      <c r="AVD65" s="15"/>
      <c r="AVE65" s="15"/>
      <c r="AVF65" s="15"/>
      <c r="AVG65" s="15"/>
      <c r="AVH65" s="15"/>
      <c r="AVI65" s="15"/>
      <c r="AVJ65" s="15"/>
      <c r="AVK65" s="15"/>
      <c r="AVL65" s="15"/>
      <c r="AVM65" s="15"/>
      <c r="AVN65" s="15"/>
      <c r="AVO65" s="15"/>
      <c r="AVP65" s="15"/>
      <c r="AVQ65" s="15"/>
      <c r="AVR65" s="15"/>
      <c r="AVS65" s="15"/>
      <c r="AVT65" s="15"/>
      <c r="AVU65" s="15"/>
      <c r="AVV65" s="15"/>
      <c r="AVW65" s="15"/>
      <c r="AVX65" s="15"/>
      <c r="AVY65" s="15"/>
      <c r="AVZ65" s="15"/>
      <c r="AWA65" s="15"/>
      <c r="AWB65" s="15"/>
      <c r="AWC65" s="15"/>
      <c r="AWD65" s="15"/>
      <c r="AWE65" s="15"/>
      <c r="AWF65" s="15"/>
      <c r="AWG65" s="15"/>
      <c r="AWH65" s="15"/>
      <c r="AWI65" s="15"/>
      <c r="AWJ65" s="15"/>
      <c r="AWK65" s="15"/>
      <c r="AWL65" s="15"/>
      <c r="AWM65" s="15"/>
      <c r="AWN65" s="15"/>
      <c r="AWO65" s="15"/>
      <c r="AWP65" s="15"/>
      <c r="AWQ65" s="15"/>
      <c r="AWR65" s="15"/>
      <c r="AWS65" s="15"/>
      <c r="AWT65" s="15"/>
      <c r="AWU65" s="15"/>
      <c r="AWV65" s="15"/>
      <c r="AWW65" s="15"/>
      <c r="AWX65" s="15"/>
      <c r="AWY65" s="15"/>
      <c r="AWZ65" s="15"/>
      <c r="AXA65" s="15"/>
      <c r="AXB65" s="15"/>
      <c r="AXC65" s="15"/>
      <c r="AXD65" s="15"/>
      <c r="AXE65" s="15"/>
      <c r="AXF65" s="15"/>
      <c r="AXG65" s="15"/>
      <c r="AXH65" s="15"/>
      <c r="AXI65" s="15"/>
      <c r="AXJ65" s="15"/>
      <c r="AXK65" s="15"/>
      <c r="AXL65" s="15"/>
      <c r="AXM65" s="15"/>
      <c r="AXN65" s="15"/>
      <c r="AXO65" s="15"/>
      <c r="AXP65" s="15"/>
      <c r="AXQ65" s="15"/>
      <c r="AXR65" s="15"/>
      <c r="AXS65" s="15"/>
      <c r="AXT65" s="15"/>
      <c r="AXU65" s="15"/>
      <c r="AXV65" s="15"/>
      <c r="AXW65" s="15"/>
      <c r="AXX65" s="15"/>
      <c r="AXY65" s="15"/>
      <c r="AXZ65" s="15"/>
      <c r="AYA65" s="15"/>
      <c r="AYB65" s="15"/>
      <c r="AYC65" s="15"/>
      <c r="AYD65" s="15"/>
      <c r="AYE65" s="15"/>
      <c r="AYF65" s="15"/>
      <c r="AYG65" s="15"/>
      <c r="AYH65" s="15"/>
      <c r="AYI65" s="15"/>
      <c r="AYJ65" s="15"/>
      <c r="AYK65" s="15"/>
      <c r="AYL65" s="15"/>
      <c r="AYM65" s="15"/>
      <c r="AYN65" s="15"/>
      <c r="AYO65" s="15"/>
      <c r="AYP65" s="15"/>
      <c r="AYQ65" s="15"/>
      <c r="AYR65" s="15"/>
      <c r="AYS65" s="15"/>
      <c r="AYT65" s="15"/>
      <c r="AYU65" s="15"/>
      <c r="AYV65" s="15"/>
      <c r="AYW65" s="15"/>
      <c r="AYX65" s="15"/>
      <c r="AYY65" s="15"/>
      <c r="AYZ65" s="15"/>
      <c r="AZA65" s="15"/>
      <c r="AZB65" s="15"/>
      <c r="AZC65" s="15"/>
      <c r="AZD65" s="15"/>
      <c r="AZE65" s="15"/>
      <c r="AZF65" s="15"/>
      <c r="AZG65" s="15"/>
      <c r="AZH65" s="15"/>
      <c r="AZI65" s="15"/>
      <c r="AZJ65" s="15"/>
      <c r="AZK65" s="15"/>
      <c r="AZL65" s="15"/>
      <c r="AZM65" s="15"/>
      <c r="AZN65" s="15"/>
      <c r="AZO65" s="15"/>
      <c r="AZP65" s="15"/>
      <c r="AZQ65" s="15"/>
      <c r="AZR65" s="15"/>
      <c r="AZS65" s="15"/>
      <c r="AZT65" s="15"/>
      <c r="AZU65" s="15"/>
      <c r="AZV65" s="15"/>
      <c r="AZW65" s="15"/>
      <c r="AZX65" s="15"/>
      <c r="AZY65" s="15"/>
      <c r="AZZ65" s="15"/>
      <c r="BAA65" s="15"/>
      <c r="BAB65" s="15"/>
      <c r="BAC65" s="15"/>
      <c r="BAD65" s="15"/>
      <c r="BAE65" s="15"/>
      <c r="BAF65" s="15"/>
      <c r="BAG65" s="15"/>
      <c r="BAH65" s="15"/>
      <c r="BAI65" s="15"/>
      <c r="BAJ65" s="15"/>
      <c r="BAK65" s="15"/>
      <c r="BAL65" s="15"/>
      <c r="BAM65" s="15"/>
      <c r="BAN65" s="15"/>
      <c r="BAO65" s="15"/>
      <c r="BAP65" s="15"/>
      <c r="BAQ65" s="15"/>
      <c r="BAR65" s="15"/>
      <c r="BAS65" s="15"/>
      <c r="BAT65" s="15"/>
      <c r="BAU65" s="15"/>
      <c r="BAV65" s="15"/>
      <c r="BAW65" s="15"/>
      <c r="BAX65" s="15"/>
      <c r="BAY65" s="15"/>
      <c r="BAZ65" s="15"/>
      <c r="BBA65" s="15"/>
      <c r="BBB65" s="15"/>
      <c r="BBC65" s="15"/>
      <c r="BBD65" s="15"/>
      <c r="BBE65" s="15"/>
      <c r="BBF65" s="15"/>
      <c r="BBG65" s="15"/>
      <c r="BBH65" s="15"/>
      <c r="BBI65" s="15"/>
      <c r="BBJ65" s="15"/>
      <c r="BBK65" s="15"/>
      <c r="BBL65" s="15"/>
      <c r="BBM65" s="15"/>
      <c r="BBN65" s="15"/>
      <c r="BBO65" s="15"/>
      <c r="BBP65" s="15"/>
      <c r="BBQ65" s="15"/>
      <c r="BBR65" s="15"/>
      <c r="BBS65" s="15"/>
      <c r="BBT65" s="15"/>
      <c r="BBU65" s="15"/>
      <c r="BBV65" s="15"/>
      <c r="BBW65" s="15"/>
      <c r="BBX65" s="15"/>
      <c r="BBY65" s="15"/>
      <c r="BBZ65" s="15"/>
      <c r="BCA65" s="15"/>
      <c r="BCB65" s="15"/>
      <c r="BCC65" s="15"/>
      <c r="BCD65" s="15"/>
      <c r="BCE65" s="15"/>
      <c r="BCF65" s="15"/>
      <c r="BCG65" s="15"/>
      <c r="BCH65" s="15"/>
      <c r="BCI65" s="15"/>
      <c r="BCJ65" s="15"/>
      <c r="BCK65" s="15"/>
      <c r="BCL65" s="15"/>
      <c r="BCM65" s="15"/>
      <c r="BCN65" s="15"/>
      <c r="BCO65" s="15"/>
      <c r="BCP65" s="15"/>
      <c r="BCQ65" s="15"/>
      <c r="BCR65" s="15"/>
      <c r="BCS65" s="15"/>
      <c r="BCT65" s="15"/>
      <c r="BCU65" s="15"/>
      <c r="BCV65" s="15"/>
      <c r="BCW65" s="15"/>
      <c r="BCX65" s="15"/>
      <c r="BCY65" s="15"/>
      <c r="BCZ65" s="15"/>
      <c r="BDA65" s="15"/>
      <c r="BDB65" s="15"/>
      <c r="BDC65" s="15"/>
      <c r="BDD65" s="15"/>
      <c r="BDE65" s="15"/>
      <c r="BDF65" s="15"/>
      <c r="BDG65" s="15"/>
      <c r="BDH65" s="15"/>
      <c r="BDI65" s="15"/>
      <c r="BDJ65" s="15"/>
      <c r="BDK65" s="15"/>
      <c r="BDL65" s="15"/>
      <c r="BDM65" s="15"/>
      <c r="BDN65" s="15"/>
      <c r="BDO65" s="15"/>
      <c r="BDP65" s="15"/>
      <c r="BDQ65" s="15"/>
      <c r="BDR65" s="15"/>
      <c r="BDS65" s="15"/>
      <c r="BDT65" s="15"/>
      <c r="BDU65" s="15"/>
      <c r="BDV65" s="15"/>
      <c r="BDW65" s="15"/>
      <c r="BDX65" s="15"/>
      <c r="BDY65" s="15"/>
      <c r="BDZ65" s="15"/>
      <c r="BEA65" s="15"/>
      <c r="BEB65" s="15"/>
      <c r="BEC65" s="15"/>
      <c r="BED65" s="15"/>
      <c r="BEE65" s="15"/>
      <c r="BEF65" s="15"/>
      <c r="BEG65" s="15"/>
      <c r="BEH65" s="15"/>
      <c r="BEI65" s="15"/>
      <c r="BEJ65" s="15"/>
      <c r="BEK65" s="15"/>
      <c r="BEL65" s="15"/>
      <c r="BEM65" s="15"/>
      <c r="BEN65" s="15"/>
      <c r="BEO65" s="15"/>
      <c r="BEP65" s="15"/>
      <c r="BEQ65" s="15"/>
      <c r="BER65" s="15"/>
      <c r="BES65" s="15"/>
      <c r="BET65" s="15"/>
      <c r="BEU65" s="15"/>
      <c r="BEV65" s="15"/>
      <c r="BEW65" s="15"/>
      <c r="BEX65" s="15"/>
      <c r="BEY65" s="15"/>
      <c r="BEZ65" s="15"/>
      <c r="BFA65" s="15"/>
      <c r="BFB65" s="15"/>
      <c r="BFC65" s="15"/>
      <c r="BFD65" s="15"/>
      <c r="BFE65" s="15"/>
      <c r="BFF65" s="15"/>
      <c r="BFG65" s="15"/>
      <c r="BFH65" s="15"/>
      <c r="BFI65" s="15"/>
      <c r="BFJ65" s="15"/>
      <c r="BFK65" s="15"/>
      <c r="BFL65" s="15"/>
      <c r="BFM65" s="15"/>
      <c r="BFN65" s="15"/>
      <c r="BFO65" s="15"/>
      <c r="BFP65" s="15"/>
      <c r="BFQ65" s="15"/>
      <c r="BFR65" s="15"/>
      <c r="BFS65" s="15"/>
      <c r="BFT65" s="15"/>
      <c r="BFU65" s="15"/>
      <c r="BFV65" s="15"/>
      <c r="BFW65" s="15"/>
      <c r="BFX65" s="15"/>
      <c r="BFY65" s="15"/>
      <c r="BFZ65" s="15"/>
      <c r="BGA65" s="15"/>
      <c r="BGB65" s="15"/>
      <c r="BGC65" s="15"/>
      <c r="BGD65" s="15"/>
      <c r="BGE65" s="15"/>
      <c r="BGF65" s="15"/>
      <c r="BGG65" s="15"/>
      <c r="BGH65" s="15"/>
      <c r="BGI65" s="15"/>
      <c r="BGJ65" s="15"/>
      <c r="BGK65" s="15"/>
      <c r="BGL65" s="15"/>
      <c r="BGM65" s="15"/>
      <c r="BGN65" s="15"/>
      <c r="BGO65" s="15"/>
      <c r="BGP65" s="15"/>
      <c r="BGQ65" s="15"/>
      <c r="BGR65" s="15"/>
      <c r="BGS65" s="15"/>
      <c r="BGT65" s="15"/>
      <c r="BGU65" s="15"/>
      <c r="BGV65" s="15"/>
      <c r="BGW65" s="15"/>
      <c r="BGX65" s="15"/>
      <c r="BGY65" s="15"/>
      <c r="BGZ65" s="15"/>
      <c r="BHA65" s="15"/>
      <c r="BHB65" s="15"/>
      <c r="BHC65" s="15"/>
      <c r="BHD65" s="15"/>
      <c r="BHE65" s="15"/>
      <c r="BHF65" s="15"/>
      <c r="BHG65" s="15"/>
      <c r="BHH65" s="15"/>
      <c r="BHI65" s="15"/>
      <c r="BHJ65" s="15"/>
      <c r="BHK65" s="15"/>
      <c r="BHL65" s="15"/>
      <c r="BHM65" s="15"/>
      <c r="BHN65" s="15"/>
      <c r="BHO65" s="15"/>
      <c r="BHP65" s="15"/>
      <c r="BHQ65" s="15"/>
      <c r="BHR65" s="15"/>
      <c r="BHS65" s="15"/>
      <c r="BHT65" s="15"/>
      <c r="BHU65" s="15"/>
      <c r="BHV65" s="15"/>
      <c r="BHW65" s="15"/>
      <c r="BHX65" s="15"/>
      <c r="BHY65" s="15"/>
      <c r="BHZ65" s="15"/>
      <c r="BIA65" s="15"/>
      <c r="BIB65" s="15"/>
      <c r="BIC65" s="15"/>
      <c r="BID65" s="15"/>
      <c r="BIE65" s="15"/>
      <c r="BIF65" s="15"/>
      <c r="BIG65" s="15"/>
      <c r="BIH65" s="15"/>
      <c r="BII65" s="15"/>
      <c r="BIJ65" s="15"/>
      <c r="BIK65" s="15"/>
      <c r="BIL65" s="15"/>
      <c r="BIM65" s="15"/>
      <c r="BIN65" s="15"/>
      <c r="BIO65" s="15"/>
      <c r="BIP65" s="15"/>
      <c r="BIQ65" s="15"/>
      <c r="BIR65" s="15"/>
      <c r="BIS65" s="15"/>
      <c r="BIT65" s="15"/>
      <c r="BIU65" s="15"/>
      <c r="BIV65" s="15"/>
      <c r="BIW65" s="15"/>
      <c r="BIX65" s="15"/>
      <c r="BIY65" s="15"/>
      <c r="BIZ65" s="15"/>
      <c r="BJA65" s="15"/>
      <c r="BJB65" s="15"/>
      <c r="BJC65" s="15"/>
      <c r="BJD65" s="15"/>
      <c r="BJE65" s="15"/>
      <c r="BJF65" s="15"/>
      <c r="BJG65" s="15"/>
      <c r="BJH65" s="15"/>
      <c r="BJI65" s="15"/>
      <c r="BJJ65" s="15"/>
      <c r="BJK65" s="15"/>
      <c r="BJL65" s="15"/>
      <c r="BJM65" s="15"/>
      <c r="BJN65" s="15"/>
      <c r="BJO65" s="15"/>
      <c r="BJP65" s="15"/>
      <c r="BJQ65" s="15"/>
      <c r="BJR65" s="15"/>
      <c r="BJS65" s="15"/>
      <c r="BJT65" s="15"/>
      <c r="BJU65" s="15"/>
      <c r="BJV65" s="15"/>
      <c r="BJW65" s="15"/>
      <c r="BJX65" s="15"/>
      <c r="BJY65" s="15"/>
      <c r="BJZ65" s="15"/>
      <c r="BKA65" s="15"/>
      <c r="BKB65" s="15"/>
      <c r="BKC65" s="15"/>
      <c r="BKD65" s="15"/>
      <c r="BKE65" s="15"/>
      <c r="BKF65" s="15"/>
      <c r="BKG65" s="15"/>
      <c r="BKH65" s="15"/>
      <c r="BKI65" s="15"/>
      <c r="BKJ65" s="15"/>
      <c r="BKK65" s="15"/>
      <c r="BKL65" s="15"/>
      <c r="BKM65" s="15"/>
      <c r="BKN65" s="15"/>
      <c r="BKO65" s="15"/>
      <c r="BKP65" s="15"/>
      <c r="BKQ65" s="15"/>
      <c r="BKR65" s="15"/>
      <c r="BKS65" s="15"/>
      <c r="BKT65" s="15"/>
      <c r="BKU65" s="15"/>
      <c r="BKV65" s="15"/>
      <c r="BKW65" s="15"/>
      <c r="BKX65" s="15"/>
      <c r="BKY65" s="15"/>
      <c r="BKZ65" s="15"/>
      <c r="BLA65" s="15"/>
      <c r="BLB65" s="15"/>
      <c r="BLC65" s="15"/>
      <c r="BLD65" s="15"/>
      <c r="BLE65" s="15"/>
      <c r="BLF65" s="15"/>
      <c r="BLG65" s="15"/>
      <c r="BLH65" s="15"/>
      <c r="BLI65" s="15"/>
      <c r="BLJ65" s="15"/>
      <c r="BLK65" s="15"/>
      <c r="BLL65" s="15"/>
      <c r="BLM65" s="15"/>
      <c r="BLN65" s="15"/>
      <c r="BLO65" s="15"/>
      <c r="BLP65" s="15"/>
      <c r="BLQ65" s="15"/>
      <c r="BLR65" s="15"/>
      <c r="BLS65" s="15"/>
      <c r="BLT65" s="15"/>
      <c r="BLU65" s="15"/>
      <c r="BLV65" s="15"/>
      <c r="BLW65" s="15"/>
      <c r="BLX65" s="15"/>
      <c r="BLY65" s="15"/>
      <c r="BLZ65" s="15"/>
      <c r="BMA65" s="15"/>
      <c r="BMB65" s="15"/>
      <c r="BMC65" s="15"/>
      <c r="BMD65" s="15"/>
      <c r="BME65" s="15"/>
      <c r="BMF65" s="15"/>
      <c r="BMG65" s="15"/>
      <c r="BMH65" s="15"/>
      <c r="BMI65" s="15"/>
      <c r="BMJ65" s="15"/>
      <c r="BMK65" s="15"/>
      <c r="BML65" s="15"/>
      <c r="BMM65" s="15"/>
      <c r="BMN65" s="15"/>
      <c r="BMO65" s="15"/>
      <c r="BMP65" s="15"/>
      <c r="BMQ65" s="15"/>
      <c r="BMR65" s="15"/>
      <c r="BMS65" s="15"/>
      <c r="BMT65" s="15"/>
      <c r="BMU65" s="15"/>
      <c r="BMV65" s="15"/>
      <c r="BMW65" s="15"/>
      <c r="BMX65" s="15"/>
      <c r="BMY65" s="15"/>
      <c r="BMZ65" s="15"/>
      <c r="BNA65" s="15"/>
      <c r="BNB65" s="15"/>
      <c r="BNC65" s="15"/>
      <c r="BND65" s="15"/>
      <c r="BNE65" s="15"/>
      <c r="BNF65" s="15"/>
      <c r="BNG65" s="15"/>
      <c r="BNH65" s="15"/>
      <c r="BNI65" s="15"/>
      <c r="BNJ65" s="15"/>
      <c r="BNK65" s="15"/>
      <c r="BNL65" s="15"/>
      <c r="BNM65" s="15"/>
      <c r="BNN65" s="15"/>
      <c r="BNO65" s="15"/>
      <c r="BNP65" s="15"/>
      <c r="BNQ65" s="15"/>
      <c r="BNR65" s="15"/>
      <c r="BNS65" s="15"/>
      <c r="BNT65" s="15"/>
      <c r="BNU65" s="15"/>
      <c r="BNV65" s="15"/>
      <c r="BNW65" s="15"/>
      <c r="BNX65" s="15"/>
      <c r="BNY65" s="15"/>
      <c r="BNZ65" s="15"/>
      <c r="BOA65" s="15"/>
      <c r="BOB65" s="15"/>
      <c r="BOC65" s="15"/>
      <c r="BOD65" s="15"/>
      <c r="BOE65" s="15"/>
      <c r="BOF65" s="15"/>
      <c r="BOG65" s="15"/>
      <c r="BOH65" s="15"/>
      <c r="BOI65" s="15"/>
      <c r="BOJ65" s="15"/>
      <c r="BOK65" s="15"/>
      <c r="BOL65" s="15"/>
      <c r="BOM65" s="15"/>
      <c r="BON65" s="15"/>
      <c r="BOO65" s="15"/>
      <c r="BOP65" s="15"/>
      <c r="BOQ65" s="15"/>
      <c r="BOR65" s="15"/>
      <c r="BOS65" s="15"/>
      <c r="BOT65" s="15"/>
      <c r="BOU65" s="15"/>
      <c r="BOV65" s="15"/>
      <c r="BOW65" s="15"/>
      <c r="BOX65" s="15"/>
      <c r="BOY65" s="15"/>
      <c r="BOZ65" s="15"/>
      <c r="BPA65" s="15"/>
      <c r="BPB65" s="15"/>
      <c r="BPC65" s="15"/>
      <c r="BPD65" s="15"/>
      <c r="BPE65" s="15"/>
      <c r="BPF65" s="15"/>
      <c r="BPG65" s="15"/>
      <c r="BPH65" s="15"/>
      <c r="BPI65" s="15"/>
      <c r="BPJ65" s="15"/>
      <c r="BPK65" s="15"/>
      <c r="BPL65" s="15"/>
      <c r="BPM65" s="15"/>
      <c r="BPN65" s="15"/>
      <c r="BPO65" s="15"/>
      <c r="BPP65" s="15"/>
      <c r="BPQ65" s="15"/>
      <c r="BPR65" s="15"/>
      <c r="BPS65" s="15"/>
      <c r="BPT65" s="15"/>
      <c r="BPU65" s="15"/>
      <c r="BPV65" s="15"/>
      <c r="BPW65" s="15"/>
      <c r="BPX65" s="15"/>
      <c r="BPY65" s="15"/>
      <c r="BPZ65" s="15"/>
      <c r="BQA65" s="15"/>
      <c r="BQB65" s="15"/>
      <c r="BQC65" s="15"/>
      <c r="BQD65" s="15"/>
      <c r="BQE65" s="15"/>
      <c r="BQF65" s="15"/>
      <c r="BQG65" s="15"/>
      <c r="BQH65" s="15"/>
      <c r="BQI65" s="15"/>
      <c r="BQJ65" s="15"/>
      <c r="BQK65" s="15"/>
      <c r="BQL65" s="15"/>
      <c r="BQM65" s="15"/>
      <c r="BQN65" s="15"/>
      <c r="BQO65" s="15"/>
      <c r="BQP65" s="15"/>
      <c r="BQQ65" s="15"/>
      <c r="BQR65" s="15"/>
      <c r="BQS65" s="15"/>
      <c r="BQT65" s="15"/>
      <c r="BQU65" s="15"/>
      <c r="BQV65" s="15"/>
      <c r="BQW65" s="15"/>
      <c r="BQX65" s="15"/>
      <c r="BQY65" s="15"/>
      <c r="BQZ65" s="15"/>
      <c r="BRA65" s="15"/>
      <c r="BRB65" s="15"/>
      <c r="BRC65" s="15"/>
      <c r="BRD65" s="15"/>
      <c r="BRE65" s="15"/>
      <c r="BRF65" s="15"/>
      <c r="BRG65" s="15"/>
      <c r="BRH65" s="15"/>
      <c r="BRI65" s="15"/>
      <c r="BRJ65" s="15"/>
      <c r="BRK65" s="15"/>
      <c r="BRL65" s="15"/>
      <c r="BRM65" s="15"/>
      <c r="BRN65" s="15"/>
      <c r="BRO65" s="15"/>
      <c r="BRP65" s="15"/>
      <c r="BRQ65" s="15"/>
      <c r="BRR65" s="15"/>
      <c r="BRS65" s="15"/>
      <c r="BRT65" s="15"/>
      <c r="BRU65" s="15"/>
      <c r="BRV65" s="15"/>
      <c r="BRW65" s="15"/>
      <c r="BRX65" s="15"/>
      <c r="BRY65" s="15"/>
      <c r="BRZ65" s="15"/>
      <c r="BSA65" s="15"/>
      <c r="BSB65" s="15"/>
      <c r="BSC65" s="15"/>
      <c r="BSD65" s="15"/>
      <c r="BSE65" s="15"/>
      <c r="BSF65" s="15"/>
      <c r="BSG65" s="15"/>
      <c r="BSH65" s="15"/>
      <c r="BSI65" s="15"/>
      <c r="BSJ65" s="15"/>
      <c r="BSK65" s="15"/>
      <c r="BSL65" s="15"/>
      <c r="BSM65" s="15"/>
      <c r="BSN65" s="15"/>
      <c r="BSO65" s="15"/>
      <c r="BSP65" s="15"/>
      <c r="BSQ65" s="15"/>
      <c r="BSR65" s="15"/>
      <c r="BSS65" s="15"/>
      <c r="BST65" s="15"/>
      <c r="BSU65" s="15"/>
      <c r="BSV65" s="15"/>
      <c r="BSW65" s="15"/>
      <c r="BSX65" s="15"/>
      <c r="BSY65" s="15"/>
      <c r="BSZ65" s="15"/>
      <c r="BTA65" s="15"/>
      <c r="BTB65" s="15"/>
      <c r="BTC65" s="15"/>
      <c r="BTD65" s="15"/>
      <c r="BTE65" s="15"/>
      <c r="BTF65" s="15"/>
      <c r="BTG65" s="15"/>
      <c r="BTH65" s="15"/>
      <c r="BTI65" s="15"/>
      <c r="BTJ65" s="15"/>
      <c r="BTK65" s="15"/>
      <c r="BTL65" s="15"/>
      <c r="BTM65" s="15"/>
      <c r="BTN65" s="15"/>
      <c r="BTO65" s="15"/>
      <c r="BTP65" s="15"/>
      <c r="BTQ65" s="15"/>
      <c r="BTR65" s="15"/>
      <c r="BTS65" s="15"/>
      <c r="BTT65" s="15"/>
      <c r="BTU65" s="15"/>
      <c r="BTV65" s="15"/>
      <c r="BTW65" s="15"/>
      <c r="BTX65" s="15"/>
      <c r="BTY65" s="15"/>
      <c r="BTZ65" s="15"/>
      <c r="BUA65" s="15"/>
      <c r="BUB65" s="15"/>
      <c r="BUC65" s="15"/>
      <c r="BUD65" s="15"/>
      <c r="BUE65" s="15"/>
      <c r="BUF65" s="15"/>
      <c r="BUG65" s="15"/>
      <c r="BUH65" s="15"/>
      <c r="BUI65" s="15"/>
      <c r="BUJ65" s="15"/>
      <c r="BUK65" s="15"/>
      <c r="BUL65" s="15"/>
      <c r="BUM65" s="15"/>
      <c r="BUN65" s="15"/>
      <c r="BUO65" s="15"/>
      <c r="BUP65" s="15"/>
      <c r="BUQ65" s="15"/>
      <c r="BUR65" s="15"/>
      <c r="BUS65" s="15"/>
      <c r="BUT65" s="15"/>
      <c r="BUU65" s="15"/>
      <c r="BUV65" s="15"/>
      <c r="BUW65" s="15"/>
      <c r="BUX65" s="15"/>
      <c r="BUY65" s="15"/>
      <c r="BUZ65" s="15"/>
      <c r="BVA65" s="15"/>
      <c r="BVB65" s="15"/>
      <c r="BVC65" s="15"/>
      <c r="BVD65" s="15"/>
      <c r="BVE65" s="15"/>
      <c r="BVF65" s="15"/>
      <c r="BVG65" s="15"/>
      <c r="BVH65" s="15"/>
      <c r="BVI65" s="15"/>
      <c r="BVJ65" s="15"/>
      <c r="BVK65" s="15"/>
      <c r="BVL65" s="15"/>
      <c r="BVM65" s="15"/>
      <c r="BVN65" s="15"/>
      <c r="BVO65" s="15"/>
      <c r="BVP65" s="15"/>
      <c r="BVQ65" s="15"/>
      <c r="BVR65" s="15"/>
      <c r="BVS65" s="15"/>
      <c r="BVT65" s="15"/>
      <c r="BVU65" s="15"/>
      <c r="BVV65" s="15"/>
      <c r="BVW65" s="15"/>
      <c r="BVX65" s="15"/>
      <c r="BVY65" s="15"/>
      <c r="BVZ65" s="15"/>
      <c r="BWA65" s="15"/>
      <c r="BWB65" s="15"/>
      <c r="BWC65" s="15"/>
      <c r="BWD65" s="15"/>
      <c r="BWE65" s="15"/>
      <c r="BWF65" s="15"/>
      <c r="BWG65" s="15"/>
      <c r="BWH65" s="15"/>
      <c r="BWI65" s="15"/>
      <c r="BWJ65" s="15"/>
      <c r="BWK65" s="15"/>
      <c r="BWL65" s="15"/>
      <c r="BWM65" s="15"/>
      <c r="BWN65" s="15"/>
      <c r="BWO65" s="15"/>
      <c r="BWP65" s="15"/>
      <c r="BWQ65" s="15"/>
      <c r="BWR65" s="15"/>
      <c r="BWS65" s="15"/>
      <c r="BWT65" s="15"/>
      <c r="BWU65" s="15"/>
      <c r="BWV65" s="15"/>
      <c r="BWW65" s="15"/>
      <c r="BWX65" s="15"/>
      <c r="BWY65" s="15"/>
      <c r="BWZ65" s="15"/>
      <c r="BXA65" s="15"/>
      <c r="BXB65" s="15"/>
      <c r="BXC65" s="15"/>
      <c r="BXD65" s="15"/>
      <c r="BXE65" s="15"/>
      <c r="BXF65" s="15"/>
      <c r="BXG65" s="15"/>
      <c r="BXH65" s="15"/>
      <c r="BXI65" s="15"/>
      <c r="BXJ65" s="15"/>
      <c r="BXK65" s="15"/>
      <c r="BXL65" s="15"/>
      <c r="BXM65" s="15"/>
      <c r="BXN65" s="15"/>
      <c r="BXO65" s="15"/>
      <c r="BXP65" s="15"/>
      <c r="BXQ65" s="15"/>
      <c r="BXR65" s="15"/>
      <c r="BXS65" s="15"/>
      <c r="BXT65" s="15"/>
      <c r="BXU65" s="15"/>
      <c r="BXV65" s="15"/>
      <c r="BXW65" s="15"/>
      <c r="BXX65" s="15"/>
      <c r="BXY65" s="15"/>
      <c r="BXZ65" s="15"/>
      <c r="BYA65" s="15"/>
      <c r="BYB65" s="15"/>
      <c r="BYC65" s="15"/>
      <c r="BYD65" s="15"/>
      <c r="BYE65" s="15"/>
      <c r="BYF65" s="15"/>
      <c r="BYG65" s="15"/>
      <c r="BYH65" s="15"/>
      <c r="BYI65" s="15"/>
      <c r="BYJ65" s="15"/>
      <c r="BYK65" s="15"/>
      <c r="BYL65" s="15"/>
      <c r="BYM65" s="15"/>
      <c r="BYN65" s="15"/>
      <c r="BYO65" s="15"/>
      <c r="BYP65" s="15"/>
      <c r="BYQ65" s="15"/>
      <c r="BYR65" s="15"/>
      <c r="BYS65" s="15"/>
      <c r="BYT65" s="15"/>
      <c r="BYU65" s="15"/>
      <c r="BYV65" s="15"/>
      <c r="BYW65" s="15"/>
      <c r="BYX65" s="15"/>
      <c r="BYY65" s="15"/>
      <c r="BYZ65" s="15"/>
      <c r="BZA65" s="15"/>
      <c r="BZB65" s="15"/>
      <c r="BZC65" s="15"/>
      <c r="BZD65" s="15"/>
      <c r="BZE65" s="15"/>
      <c r="BZF65" s="15"/>
      <c r="BZG65" s="15"/>
      <c r="BZH65" s="15"/>
      <c r="BZI65" s="15"/>
      <c r="BZJ65" s="15"/>
      <c r="BZK65" s="15"/>
      <c r="BZL65" s="15"/>
      <c r="BZM65" s="15"/>
      <c r="BZN65" s="15"/>
      <c r="BZO65" s="15"/>
      <c r="BZP65" s="15"/>
      <c r="BZQ65" s="15"/>
      <c r="BZR65" s="15"/>
      <c r="BZS65" s="15"/>
      <c r="BZT65" s="15"/>
      <c r="BZU65" s="15"/>
      <c r="BZV65" s="15"/>
      <c r="BZW65" s="15"/>
      <c r="BZX65" s="15"/>
      <c r="BZY65" s="15"/>
      <c r="BZZ65" s="15"/>
      <c r="CAA65" s="15"/>
      <c r="CAB65" s="15"/>
      <c r="CAC65" s="15"/>
      <c r="CAD65" s="15"/>
      <c r="CAE65" s="15"/>
      <c r="CAF65" s="15"/>
      <c r="CAG65" s="15"/>
      <c r="CAH65" s="15"/>
      <c r="CAI65" s="15"/>
      <c r="CAJ65" s="15"/>
      <c r="CAK65" s="15"/>
      <c r="CAL65" s="15"/>
      <c r="CAM65" s="15"/>
      <c r="CAN65" s="15"/>
      <c r="CAO65" s="15"/>
      <c r="CAP65" s="15"/>
      <c r="CAQ65" s="15"/>
      <c r="CAR65" s="15"/>
      <c r="CAS65" s="15"/>
      <c r="CAT65" s="15"/>
      <c r="CAU65" s="15"/>
      <c r="CAV65" s="15"/>
      <c r="CAW65" s="15"/>
      <c r="CAX65" s="15"/>
      <c r="CAY65" s="15"/>
      <c r="CAZ65" s="15"/>
      <c r="CBA65" s="15"/>
      <c r="CBB65" s="15"/>
      <c r="CBC65" s="15"/>
      <c r="CBD65" s="15"/>
      <c r="CBE65" s="15"/>
      <c r="CBF65" s="15"/>
      <c r="CBG65" s="15"/>
      <c r="CBH65" s="15"/>
      <c r="CBI65" s="15"/>
      <c r="CBJ65" s="15"/>
      <c r="CBK65" s="15"/>
      <c r="CBL65" s="15"/>
      <c r="CBM65" s="15"/>
      <c r="CBN65" s="15"/>
      <c r="CBO65" s="15"/>
      <c r="CBP65" s="15"/>
      <c r="CBQ65" s="15"/>
      <c r="CBR65" s="15"/>
      <c r="CBS65" s="15"/>
      <c r="CBT65" s="15"/>
      <c r="CBU65" s="15"/>
      <c r="CBV65" s="15"/>
      <c r="CBW65" s="15"/>
      <c r="CBX65" s="15"/>
      <c r="CBY65" s="15"/>
      <c r="CBZ65" s="15"/>
      <c r="CCA65" s="15"/>
      <c r="CCB65" s="15"/>
      <c r="CCC65" s="15"/>
      <c r="CCD65" s="15"/>
      <c r="CCE65" s="15"/>
      <c r="CCF65" s="15"/>
      <c r="CCG65" s="15"/>
      <c r="CCH65" s="15"/>
      <c r="CCI65" s="15"/>
      <c r="CCJ65" s="15"/>
      <c r="CCK65" s="15"/>
      <c r="CCL65" s="15"/>
      <c r="CCM65" s="15"/>
      <c r="CCN65" s="15"/>
      <c r="CCO65" s="15"/>
      <c r="CCP65" s="15"/>
      <c r="CCQ65" s="15"/>
      <c r="CCR65" s="15"/>
      <c r="CCS65" s="15"/>
      <c r="CCT65" s="15"/>
      <c r="CCU65" s="15"/>
      <c r="CCV65" s="15"/>
      <c r="CCW65" s="15"/>
      <c r="CCX65" s="15"/>
      <c r="CCY65" s="15"/>
      <c r="CCZ65" s="15"/>
      <c r="CDA65" s="15"/>
      <c r="CDB65" s="15"/>
      <c r="CDC65" s="15"/>
      <c r="CDD65" s="15"/>
      <c r="CDE65" s="15"/>
      <c r="CDF65" s="15"/>
      <c r="CDG65" s="15"/>
      <c r="CDH65" s="15"/>
      <c r="CDI65" s="15"/>
      <c r="CDJ65" s="15"/>
      <c r="CDK65" s="15"/>
      <c r="CDL65" s="15"/>
      <c r="CDM65" s="15"/>
      <c r="CDN65" s="15"/>
      <c r="CDO65" s="15"/>
      <c r="CDP65" s="15"/>
      <c r="CDQ65" s="15"/>
      <c r="CDR65" s="15"/>
      <c r="CDS65" s="15"/>
      <c r="CDT65" s="15"/>
      <c r="CDU65" s="15"/>
      <c r="CDV65" s="15"/>
      <c r="CDW65" s="15"/>
      <c r="CDX65" s="15"/>
      <c r="CDY65" s="15"/>
      <c r="CDZ65" s="15"/>
      <c r="CEA65" s="15"/>
      <c r="CEB65" s="15"/>
      <c r="CEC65" s="15"/>
      <c r="CED65" s="15"/>
      <c r="CEE65" s="15"/>
      <c r="CEF65" s="15"/>
      <c r="CEG65" s="15"/>
      <c r="CEH65" s="15"/>
      <c r="CEI65" s="15"/>
      <c r="CEJ65" s="15"/>
      <c r="CEK65" s="15"/>
      <c r="CEL65" s="15"/>
      <c r="CEM65" s="15"/>
      <c r="CEN65" s="15"/>
      <c r="CEO65" s="15"/>
      <c r="CEP65" s="15"/>
      <c r="CEQ65" s="15"/>
      <c r="CER65" s="15"/>
      <c r="CES65" s="15"/>
      <c r="CET65" s="15"/>
      <c r="CEU65" s="15"/>
      <c r="CEV65" s="15"/>
      <c r="CEW65" s="15"/>
      <c r="CEX65" s="15"/>
      <c r="CEY65" s="15"/>
      <c r="CEZ65" s="15"/>
      <c r="CFA65" s="15"/>
      <c r="CFB65" s="15"/>
      <c r="CFC65" s="15"/>
      <c r="CFD65" s="15"/>
      <c r="CFE65" s="15"/>
      <c r="CFF65" s="15"/>
      <c r="CFG65" s="15"/>
      <c r="CFH65" s="15"/>
      <c r="CFI65" s="15"/>
      <c r="CFJ65" s="15"/>
      <c r="CFK65" s="15"/>
      <c r="CFL65" s="15"/>
      <c r="CFM65" s="15"/>
      <c r="CFN65" s="15"/>
      <c r="CFO65" s="15"/>
      <c r="CFP65" s="15"/>
      <c r="CFQ65" s="15"/>
      <c r="CFR65" s="15"/>
      <c r="CFS65" s="15"/>
      <c r="CFT65" s="15"/>
      <c r="CFU65" s="15"/>
      <c r="CFV65" s="15"/>
      <c r="CFW65" s="15"/>
      <c r="CFX65" s="15"/>
      <c r="CFY65" s="15"/>
      <c r="CFZ65" s="15"/>
      <c r="CGA65" s="15"/>
      <c r="CGB65" s="15"/>
      <c r="CGC65" s="15"/>
      <c r="CGD65" s="15"/>
      <c r="CGE65" s="15"/>
      <c r="CGF65" s="15"/>
      <c r="CGG65" s="15"/>
      <c r="CGH65" s="15"/>
      <c r="CGI65" s="15"/>
      <c r="CGJ65" s="15"/>
      <c r="CGK65" s="15"/>
      <c r="CGL65" s="15"/>
      <c r="CGM65" s="15"/>
      <c r="CGN65" s="15"/>
      <c r="CGO65" s="15"/>
      <c r="CGP65" s="15"/>
      <c r="CGQ65" s="15"/>
      <c r="CGR65" s="15"/>
      <c r="CGS65" s="15"/>
      <c r="CGT65" s="15"/>
      <c r="CGU65" s="15"/>
      <c r="CGV65" s="15"/>
      <c r="CGW65" s="15"/>
      <c r="CGX65" s="15"/>
      <c r="CGY65" s="15"/>
      <c r="CGZ65" s="15"/>
      <c r="CHA65" s="15"/>
      <c r="CHB65" s="15"/>
      <c r="CHC65" s="15"/>
      <c r="CHD65" s="15"/>
      <c r="CHE65" s="15"/>
      <c r="CHF65" s="15"/>
      <c r="CHG65" s="15"/>
      <c r="CHH65" s="15"/>
      <c r="CHI65" s="15"/>
      <c r="CHJ65" s="15"/>
      <c r="CHK65" s="15"/>
      <c r="CHL65" s="15"/>
      <c r="CHM65" s="15"/>
      <c r="CHN65" s="15"/>
      <c r="CHO65" s="15"/>
      <c r="CHP65" s="15"/>
      <c r="CHQ65" s="15"/>
      <c r="CHR65" s="15"/>
      <c r="CHS65" s="15"/>
      <c r="CHT65" s="15"/>
      <c r="CHU65" s="15"/>
      <c r="CHV65" s="15"/>
      <c r="CHW65" s="15"/>
      <c r="CHX65" s="15"/>
      <c r="CHY65" s="15"/>
      <c r="CHZ65" s="15"/>
      <c r="CIA65" s="15"/>
      <c r="CIB65" s="15"/>
      <c r="CIC65" s="15"/>
      <c r="CID65" s="15"/>
      <c r="CIE65" s="15"/>
      <c r="CIF65" s="15"/>
      <c r="CIG65" s="15"/>
      <c r="CIH65" s="15"/>
      <c r="CII65" s="15"/>
      <c r="CIJ65" s="15"/>
      <c r="CIK65" s="15"/>
      <c r="CIL65" s="15"/>
      <c r="CIM65" s="15"/>
      <c r="CIN65" s="15"/>
      <c r="CIO65" s="15"/>
      <c r="CIP65" s="15"/>
      <c r="CIQ65" s="15"/>
      <c r="CIR65" s="15"/>
      <c r="CIS65" s="15"/>
      <c r="CIT65" s="15"/>
      <c r="CIU65" s="15"/>
      <c r="CIV65" s="15"/>
      <c r="CIW65" s="15"/>
      <c r="CIX65" s="15"/>
      <c r="CIY65" s="15"/>
      <c r="CIZ65" s="15"/>
      <c r="CJA65" s="15"/>
      <c r="CJB65" s="15"/>
      <c r="CJC65" s="15"/>
      <c r="CJD65" s="15"/>
      <c r="CJE65" s="15"/>
      <c r="CJF65" s="15"/>
      <c r="CJG65" s="15"/>
      <c r="CJH65" s="15"/>
      <c r="CJI65" s="15"/>
      <c r="CJJ65" s="15"/>
      <c r="CJK65" s="15"/>
      <c r="CJL65" s="15"/>
      <c r="CJM65" s="15"/>
      <c r="CJN65" s="15"/>
      <c r="CJO65" s="15"/>
      <c r="CJP65" s="15"/>
      <c r="CJQ65" s="15"/>
      <c r="CJR65" s="15"/>
      <c r="CJS65" s="15"/>
      <c r="CJT65" s="15"/>
      <c r="CJU65" s="15"/>
      <c r="CJV65" s="15"/>
      <c r="CJW65" s="15"/>
      <c r="CJX65" s="15"/>
      <c r="CJY65" s="15"/>
      <c r="CJZ65" s="15"/>
      <c r="CKA65" s="15"/>
      <c r="CKB65" s="15"/>
      <c r="CKC65" s="15"/>
      <c r="CKD65" s="15"/>
      <c r="CKE65" s="15"/>
      <c r="CKF65" s="15"/>
      <c r="CKG65" s="15"/>
      <c r="CKH65" s="15"/>
      <c r="CKI65" s="15"/>
      <c r="CKJ65" s="15"/>
      <c r="CKK65" s="15"/>
      <c r="CKL65" s="15"/>
      <c r="CKM65" s="15"/>
      <c r="CKN65" s="15"/>
      <c r="CKO65" s="15"/>
      <c r="CKP65" s="15"/>
      <c r="CKQ65" s="15"/>
      <c r="CKR65" s="15"/>
      <c r="CKS65" s="15"/>
      <c r="CKT65" s="15"/>
      <c r="CKU65" s="15"/>
      <c r="CKV65" s="15"/>
      <c r="CKW65" s="15"/>
      <c r="CKX65" s="15"/>
      <c r="CKY65" s="15"/>
      <c r="CKZ65" s="15"/>
      <c r="CLA65" s="15"/>
      <c r="CLB65" s="15"/>
      <c r="CLC65" s="15"/>
      <c r="CLD65" s="15"/>
      <c r="CLE65" s="15"/>
      <c r="CLF65" s="15"/>
      <c r="CLG65" s="15"/>
      <c r="CLH65" s="15"/>
      <c r="CLI65" s="15"/>
      <c r="CLJ65" s="15"/>
      <c r="CLK65" s="15"/>
      <c r="CLL65" s="15"/>
      <c r="CLM65" s="15"/>
      <c r="CLN65" s="15"/>
      <c r="CLO65" s="15"/>
      <c r="CLP65" s="15"/>
      <c r="CLQ65" s="15"/>
      <c r="CLR65" s="15"/>
      <c r="CLS65" s="15"/>
      <c r="CLT65" s="15"/>
      <c r="CLU65" s="15"/>
      <c r="CLV65" s="15"/>
      <c r="CLW65" s="15"/>
      <c r="CLX65" s="15"/>
      <c r="CLY65" s="15"/>
      <c r="CLZ65" s="15"/>
      <c r="CMA65" s="15"/>
      <c r="CMB65" s="15"/>
      <c r="CMC65" s="15"/>
      <c r="CMD65" s="15"/>
      <c r="CME65" s="15"/>
      <c r="CMF65" s="15"/>
      <c r="CMG65" s="15"/>
      <c r="CMH65" s="15"/>
      <c r="CMI65" s="15"/>
      <c r="CMJ65" s="15"/>
      <c r="CMK65" s="15"/>
      <c r="CML65" s="15"/>
      <c r="CMM65" s="15"/>
      <c r="CMN65" s="15"/>
      <c r="CMO65" s="15"/>
      <c r="CMP65" s="15"/>
      <c r="CMQ65" s="15"/>
      <c r="CMR65" s="15"/>
      <c r="CMS65" s="15"/>
      <c r="CMT65" s="15"/>
      <c r="CMU65" s="15"/>
      <c r="CMV65" s="15"/>
      <c r="CMW65" s="15"/>
      <c r="CMX65" s="15"/>
      <c r="CMY65" s="15"/>
      <c r="CMZ65" s="15"/>
      <c r="CNA65" s="15"/>
      <c r="CNB65" s="15"/>
      <c r="CNC65" s="15"/>
      <c r="CND65" s="15"/>
      <c r="CNE65" s="15"/>
      <c r="CNF65" s="15"/>
      <c r="CNG65" s="15"/>
      <c r="CNH65" s="15"/>
      <c r="CNI65" s="15"/>
      <c r="CNJ65" s="15"/>
      <c r="CNK65" s="15"/>
      <c r="CNL65" s="15"/>
      <c r="CNM65" s="15"/>
      <c r="CNN65" s="15"/>
      <c r="CNO65" s="15"/>
      <c r="CNP65" s="15"/>
      <c r="CNQ65" s="15"/>
      <c r="CNR65" s="15"/>
      <c r="CNS65" s="15"/>
      <c r="CNT65" s="15"/>
      <c r="CNU65" s="15"/>
      <c r="CNV65" s="15"/>
      <c r="CNW65" s="15"/>
      <c r="CNX65" s="15"/>
      <c r="CNY65" s="15"/>
      <c r="CNZ65" s="15"/>
      <c r="COA65" s="15"/>
      <c r="COB65" s="15"/>
      <c r="COC65" s="15"/>
      <c r="COD65" s="15"/>
      <c r="COE65" s="15"/>
      <c r="COF65" s="15"/>
      <c r="COG65" s="15"/>
      <c r="COH65" s="15"/>
      <c r="COI65" s="15"/>
      <c r="COJ65" s="15"/>
      <c r="COK65" s="15"/>
      <c r="COL65" s="15"/>
      <c r="COM65" s="15"/>
      <c r="CON65" s="15"/>
      <c r="COO65" s="15"/>
      <c r="COP65" s="15"/>
      <c r="COQ65" s="15"/>
      <c r="COR65" s="15"/>
      <c r="COS65" s="15"/>
      <c r="COT65" s="15"/>
      <c r="COU65" s="15"/>
      <c r="COV65" s="15"/>
      <c r="COW65" s="15"/>
      <c r="COX65" s="15"/>
      <c r="COY65" s="15"/>
      <c r="COZ65" s="15"/>
      <c r="CPA65" s="15"/>
      <c r="CPB65" s="15"/>
      <c r="CPC65" s="15"/>
      <c r="CPD65" s="15"/>
      <c r="CPE65" s="15"/>
      <c r="CPF65" s="15"/>
      <c r="CPG65" s="15"/>
      <c r="CPH65" s="15"/>
      <c r="CPI65" s="15"/>
      <c r="CPJ65" s="15"/>
      <c r="CPK65" s="15"/>
      <c r="CPL65" s="15"/>
      <c r="CPM65" s="15"/>
      <c r="CPN65" s="15"/>
      <c r="CPO65" s="15"/>
      <c r="CPP65" s="15"/>
      <c r="CPQ65" s="15"/>
      <c r="CPR65" s="15"/>
      <c r="CPS65" s="15"/>
      <c r="CPT65" s="15"/>
      <c r="CPU65" s="15"/>
      <c r="CPV65" s="15"/>
      <c r="CPW65" s="15"/>
      <c r="CPX65" s="15"/>
      <c r="CPY65" s="15"/>
      <c r="CPZ65" s="15"/>
      <c r="CQA65" s="15"/>
      <c r="CQB65" s="15"/>
      <c r="CQC65" s="15"/>
      <c r="CQD65" s="15"/>
      <c r="CQE65" s="15"/>
      <c r="CQF65" s="15"/>
      <c r="CQG65" s="15"/>
      <c r="CQH65" s="15"/>
      <c r="CQI65" s="15"/>
      <c r="CQJ65" s="15"/>
      <c r="CQK65" s="15"/>
      <c r="CQL65" s="15"/>
      <c r="CQM65" s="15"/>
      <c r="CQN65" s="15"/>
      <c r="CQO65" s="15"/>
      <c r="CQP65" s="15"/>
      <c r="CQQ65" s="15"/>
      <c r="CQR65" s="15"/>
      <c r="CQS65" s="15"/>
      <c r="CQT65" s="15"/>
      <c r="CQU65" s="15"/>
      <c r="CQV65" s="15"/>
      <c r="CQW65" s="15"/>
      <c r="CQX65" s="15"/>
      <c r="CQY65" s="15"/>
      <c r="CQZ65" s="15"/>
      <c r="CRA65" s="15"/>
      <c r="CRB65" s="15"/>
      <c r="CRC65" s="15"/>
      <c r="CRD65" s="15"/>
      <c r="CRE65" s="15"/>
      <c r="CRF65" s="15"/>
      <c r="CRG65" s="15"/>
      <c r="CRH65" s="15"/>
      <c r="CRI65" s="15"/>
      <c r="CRJ65" s="15"/>
      <c r="CRK65" s="15"/>
      <c r="CRL65" s="15"/>
      <c r="CRM65" s="15"/>
      <c r="CRN65" s="15"/>
      <c r="CRO65" s="15"/>
      <c r="CRP65" s="15"/>
      <c r="CRQ65" s="15"/>
      <c r="CRR65" s="15"/>
      <c r="CRS65" s="15"/>
      <c r="CRT65" s="15"/>
      <c r="CRU65" s="15"/>
      <c r="CRV65" s="15"/>
      <c r="CRW65" s="15"/>
      <c r="CRX65" s="15"/>
      <c r="CRY65" s="15"/>
      <c r="CRZ65" s="15"/>
      <c r="CSA65" s="15"/>
      <c r="CSB65" s="15"/>
      <c r="CSC65" s="15"/>
      <c r="CSD65" s="15"/>
      <c r="CSE65" s="15"/>
      <c r="CSF65" s="15"/>
      <c r="CSG65" s="15"/>
      <c r="CSH65" s="15"/>
      <c r="CSI65" s="15"/>
      <c r="CSJ65" s="15"/>
      <c r="CSK65" s="15"/>
      <c r="CSL65" s="15"/>
      <c r="CSM65" s="15"/>
      <c r="CSN65" s="15"/>
      <c r="CSO65" s="15"/>
      <c r="CSP65" s="15"/>
      <c r="CSQ65" s="15"/>
      <c r="CSR65" s="15"/>
      <c r="CSS65" s="15"/>
      <c r="CST65" s="15"/>
      <c r="CSU65" s="15"/>
      <c r="CSV65" s="15"/>
      <c r="CSW65" s="15"/>
      <c r="CSX65" s="15"/>
      <c r="CSY65" s="15"/>
      <c r="CSZ65" s="15"/>
      <c r="CTA65" s="15"/>
      <c r="CTB65" s="15"/>
      <c r="CTC65" s="15"/>
      <c r="CTD65" s="15"/>
      <c r="CTE65" s="15"/>
      <c r="CTF65" s="15"/>
      <c r="CTG65" s="15"/>
      <c r="CTH65" s="15"/>
      <c r="CTI65" s="15"/>
      <c r="CTJ65" s="15"/>
      <c r="CTK65" s="15"/>
      <c r="CTL65" s="15"/>
      <c r="CTM65" s="15"/>
      <c r="CTN65" s="15"/>
      <c r="CTO65" s="15"/>
      <c r="CTP65" s="15"/>
      <c r="CTQ65" s="15"/>
      <c r="CTR65" s="15"/>
      <c r="CTS65" s="15"/>
      <c r="CTT65" s="15"/>
      <c r="CTU65" s="15"/>
      <c r="CTV65" s="15"/>
      <c r="CTW65" s="15"/>
      <c r="CTX65" s="15"/>
      <c r="CTY65" s="15"/>
      <c r="CTZ65" s="15"/>
      <c r="CUA65" s="15"/>
      <c r="CUB65" s="15"/>
      <c r="CUC65" s="15"/>
      <c r="CUD65" s="15"/>
      <c r="CUE65" s="15"/>
      <c r="CUF65" s="15"/>
      <c r="CUG65" s="15"/>
      <c r="CUH65" s="15"/>
      <c r="CUI65" s="15"/>
      <c r="CUJ65" s="15"/>
      <c r="CUK65" s="15"/>
      <c r="CUL65" s="15"/>
      <c r="CUM65" s="15"/>
      <c r="CUN65" s="15"/>
      <c r="CUO65" s="15"/>
      <c r="CUP65" s="15"/>
      <c r="CUQ65" s="15"/>
      <c r="CUR65" s="15"/>
      <c r="CUS65" s="15"/>
      <c r="CUT65" s="15"/>
      <c r="CUU65" s="15"/>
      <c r="CUV65" s="15"/>
      <c r="CUW65" s="15"/>
      <c r="CUX65" s="15"/>
      <c r="CUY65" s="15"/>
      <c r="CUZ65" s="15"/>
      <c r="CVA65" s="15"/>
      <c r="CVB65" s="15"/>
      <c r="CVC65" s="15"/>
      <c r="CVD65" s="15"/>
      <c r="CVE65" s="15"/>
      <c r="CVF65" s="15"/>
      <c r="CVG65" s="15"/>
      <c r="CVH65" s="15"/>
      <c r="CVI65" s="15"/>
      <c r="CVJ65" s="15"/>
      <c r="CVK65" s="15"/>
      <c r="CVL65" s="15"/>
      <c r="CVM65" s="15"/>
      <c r="CVN65" s="15"/>
      <c r="CVO65" s="15"/>
      <c r="CVP65" s="15"/>
      <c r="CVQ65" s="15"/>
      <c r="CVR65" s="15"/>
      <c r="CVS65" s="15"/>
      <c r="CVT65" s="15"/>
      <c r="CVU65" s="15"/>
      <c r="CVV65" s="15"/>
      <c r="CVW65" s="15"/>
      <c r="CVX65" s="15"/>
      <c r="CVY65" s="15"/>
      <c r="CVZ65" s="15"/>
      <c r="CWA65" s="15"/>
      <c r="CWB65" s="15"/>
      <c r="CWC65" s="15"/>
      <c r="CWD65" s="15"/>
      <c r="CWE65" s="15"/>
      <c r="CWF65" s="15"/>
      <c r="CWG65" s="15"/>
      <c r="CWH65" s="15"/>
      <c r="CWI65" s="15"/>
      <c r="CWJ65" s="15"/>
      <c r="CWK65" s="15"/>
      <c r="CWL65" s="15"/>
      <c r="CWM65" s="15"/>
      <c r="CWN65" s="15"/>
      <c r="CWO65" s="15"/>
      <c r="CWP65" s="15"/>
      <c r="CWQ65" s="15"/>
      <c r="CWR65" s="15"/>
      <c r="CWS65" s="15"/>
      <c r="CWT65" s="15"/>
      <c r="CWU65" s="15"/>
      <c r="CWV65" s="15"/>
      <c r="CWW65" s="15"/>
      <c r="CWX65" s="15"/>
      <c r="CWY65" s="15"/>
      <c r="CWZ65" s="15"/>
      <c r="CXA65" s="15"/>
      <c r="CXB65" s="15"/>
      <c r="CXC65" s="15"/>
      <c r="CXD65" s="15"/>
      <c r="CXE65" s="15"/>
      <c r="CXF65" s="15"/>
      <c r="CXG65" s="15"/>
      <c r="CXH65" s="15"/>
      <c r="CXI65" s="15"/>
      <c r="CXJ65" s="15"/>
      <c r="CXK65" s="15"/>
      <c r="CXL65" s="15"/>
      <c r="CXM65" s="15"/>
      <c r="CXN65" s="15"/>
      <c r="CXO65" s="15"/>
      <c r="CXP65" s="15"/>
      <c r="CXQ65" s="15"/>
      <c r="CXR65" s="15"/>
      <c r="CXS65" s="15"/>
      <c r="CXT65" s="15"/>
      <c r="CXU65" s="15"/>
      <c r="CXV65" s="15"/>
      <c r="CXW65" s="15"/>
      <c r="CXX65" s="15"/>
      <c r="CXY65" s="15"/>
      <c r="CXZ65" s="15"/>
      <c r="CYA65" s="15"/>
      <c r="CYB65" s="15"/>
      <c r="CYC65" s="15"/>
      <c r="CYD65" s="15"/>
      <c r="CYE65" s="15"/>
      <c r="CYF65" s="15"/>
      <c r="CYG65" s="15"/>
      <c r="CYH65" s="15"/>
      <c r="CYI65" s="15"/>
      <c r="CYJ65" s="15"/>
      <c r="CYK65" s="15"/>
      <c r="CYL65" s="15"/>
      <c r="CYM65" s="15"/>
      <c r="CYN65" s="15"/>
      <c r="CYO65" s="15"/>
      <c r="CYP65" s="15"/>
      <c r="CYQ65" s="15"/>
      <c r="CYR65" s="15"/>
      <c r="CYS65" s="15"/>
      <c r="CYT65" s="15"/>
      <c r="CYU65" s="15"/>
      <c r="CYV65" s="15"/>
      <c r="CYW65" s="15"/>
      <c r="CYX65" s="15"/>
      <c r="CYY65" s="15"/>
      <c r="CYZ65" s="15"/>
      <c r="CZA65" s="15"/>
      <c r="CZB65" s="15"/>
      <c r="CZC65" s="15"/>
      <c r="CZD65" s="15"/>
      <c r="CZE65" s="15"/>
      <c r="CZF65" s="15"/>
      <c r="CZG65" s="15"/>
      <c r="CZH65" s="15"/>
      <c r="CZI65" s="15"/>
      <c r="CZJ65" s="15"/>
      <c r="CZK65" s="15"/>
      <c r="CZL65" s="15"/>
      <c r="CZM65" s="15"/>
      <c r="CZN65" s="15"/>
      <c r="CZO65" s="15"/>
      <c r="CZP65" s="15"/>
      <c r="CZQ65" s="15"/>
      <c r="CZR65" s="15"/>
      <c r="CZS65" s="15"/>
      <c r="CZT65" s="15"/>
      <c r="CZU65" s="15"/>
      <c r="CZV65" s="15"/>
      <c r="CZW65" s="15"/>
      <c r="CZX65" s="15"/>
      <c r="CZY65" s="15"/>
      <c r="CZZ65" s="15"/>
      <c r="DAA65" s="15"/>
      <c r="DAB65" s="15"/>
      <c r="DAC65" s="15"/>
      <c r="DAD65" s="15"/>
      <c r="DAE65" s="15"/>
      <c r="DAF65" s="15"/>
      <c r="DAG65" s="15"/>
      <c r="DAH65" s="15"/>
      <c r="DAI65" s="15"/>
      <c r="DAJ65" s="15"/>
      <c r="DAK65" s="15"/>
      <c r="DAL65" s="15"/>
      <c r="DAM65" s="15"/>
      <c r="DAN65" s="15"/>
      <c r="DAO65" s="15"/>
      <c r="DAP65" s="15"/>
      <c r="DAQ65" s="15"/>
      <c r="DAR65" s="15"/>
      <c r="DAS65" s="15"/>
      <c r="DAT65" s="15"/>
      <c r="DAU65" s="15"/>
      <c r="DAV65" s="15"/>
      <c r="DAW65" s="15"/>
      <c r="DAX65" s="15"/>
      <c r="DAY65" s="15"/>
      <c r="DAZ65" s="15"/>
      <c r="DBA65" s="15"/>
      <c r="DBB65" s="15"/>
      <c r="DBC65" s="15"/>
      <c r="DBD65" s="15"/>
      <c r="DBE65" s="15"/>
      <c r="DBF65" s="15"/>
      <c r="DBG65" s="15"/>
      <c r="DBH65" s="15"/>
      <c r="DBI65" s="15"/>
      <c r="DBJ65" s="15"/>
      <c r="DBK65" s="15"/>
      <c r="DBL65" s="15"/>
      <c r="DBM65" s="15"/>
      <c r="DBN65" s="15"/>
      <c r="DBO65" s="15"/>
      <c r="DBP65" s="15"/>
      <c r="DBQ65" s="15"/>
      <c r="DBR65" s="15"/>
      <c r="DBS65" s="15"/>
      <c r="DBT65" s="15"/>
      <c r="DBU65" s="15"/>
      <c r="DBV65" s="15"/>
      <c r="DBW65" s="15"/>
      <c r="DBX65" s="15"/>
      <c r="DBY65" s="15"/>
      <c r="DBZ65" s="15"/>
      <c r="DCA65" s="15"/>
      <c r="DCB65" s="15"/>
      <c r="DCC65" s="15"/>
      <c r="DCD65" s="15"/>
      <c r="DCE65" s="15"/>
      <c r="DCF65" s="15"/>
      <c r="DCG65" s="15"/>
      <c r="DCH65" s="15"/>
      <c r="DCI65" s="15"/>
      <c r="DCJ65" s="15"/>
      <c r="DCK65" s="15"/>
      <c r="DCL65" s="15"/>
      <c r="DCM65" s="15"/>
      <c r="DCN65" s="15"/>
      <c r="DCO65" s="15"/>
      <c r="DCP65" s="15"/>
      <c r="DCQ65" s="15"/>
      <c r="DCR65" s="15"/>
      <c r="DCS65" s="15"/>
      <c r="DCT65" s="15"/>
      <c r="DCU65" s="15"/>
      <c r="DCV65" s="15"/>
      <c r="DCW65" s="15"/>
      <c r="DCX65" s="15"/>
      <c r="DCY65" s="15"/>
      <c r="DCZ65" s="15"/>
      <c r="DDA65" s="15"/>
      <c r="DDB65" s="15"/>
      <c r="DDC65" s="15"/>
      <c r="DDD65" s="15"/>
      <c r="DDE65" s="15"/>
      <c r="DDF65" s="15"/>
      <c r="DDG65" s="15"/>
      <c r="DDH65" s="15"/>
      <c r="DDI65" s="15"/>
      <c r="DDJ65" s="15"/>
      <c r="DDK65" s="15"/>
      <c r="DDL65" s="15"/>
      <c r="DDM65" s="15"/>
      <c r="DDN65" s="15"/>
      <c r="DDO65" s="15"/>
      <c r="DDP65" s="15"/>
      <c r="DDQ65" s="15"/>
      <c r="DDR65" s="15"/>
      <c r="DDS65" s="15"/>
      <c r="DDT65" s="15"/>
      <c r="DDU65" s="15"/>
      <c r="DDV65" s="15"/>
      <c r="DDW65" s="15"/>
      <c r="DDX65" s="15"/>
      <c r="DDY65" s="15"/>
      <c r="DDZ65" s="15"/>
      <c r="DEA65" s="15"/>
      <c r="DEB65" s="15"/>
      <c r="DEC65" s="15"/>
      <c r="DED65" s="15"/>
      <c r="DEE65" s="15"/>
      <c r="DEF65" s="15"/>
      <c r="DEG65" s="15"/>
      <c r="DEH65" s="15"/>
      <c r="DEI65" s="15"/>
      <c r="DEJ65" s="15"/>
      <c r="DEK65" s="15"/>
      <c r="DEL65" s="15"/>
      <c r="DEM65" s="15"/>
      <c r="DEN65" s="15"/>
      <c r="DEO65" s="15"/>
      <c r="DEP65" s="15"/>
      <c r="DEQ65" s="15"/>
      <c r="DER65" s="15"/>
      <c r="DES65" s="15"/>
      <c r="DET65" s="15"/>
      <c r="DEU65" s="15"/>
      <c r="DEV65" s="15"/>
      <c r="DEW65" s="15"/>
      <c r="DEX65" s="15"/>
      <c r="DEY65" s="15"/>
      <c r="DEZ65" s="15"/>
      <c r="DFA65" s="15"/>
      <c r="DFB65" s="15"/>
      <c r="DFC65" s="15"/>
      <c r="DFD65" s="15"/>
      <c r="DFE65" s="15"/>
      <c r="DFF65" s="15"/>
      <c r="DFG65" s="15"/>
      <c r="DFH65" s="15"/>
      <c r="DFI65" s="15"/>
      <c r="DFJ65" s="15"/>
      <c r="DFK65" s="15"/>
      <c r="DFL65" s="15"/>
      <c r="DFM65" s="15"/>
      <c r="DFN65" s="15"/>
      <c r="DFO65" s="15"/>
      <c r="DFP65" s="15"/>
      <c r="DFQ65" s="15"/>
      <c r="DFR65" s="15"/>
      <c r="DFS65" s="15"/>
      <c r="DFT65" s="15"/>
      <c r="DFU65" s="15"/>
      <c r="DFV65" s="15"/>
      <c r="DFW65" s="15"/>
      <c r="DFX65" s="15"/>
      <c r="DFY65" s="15"/>
      <c r="DFZ65" s="15"/>
      <c r="DGA65" s="15"/>
      <c r="DGB65" s="15"/>
      <c r="DGC65" s="15"/>
      <c r="DGD65" s="15"/>
      <c r="DGE65" s="15"/>
      <c r="DGF65" s="15"/>
      <c r="DGG65" s="15"/>
      <c r="DGH65" s="15"/>
      <c r="DGI65" s="15"/>
      <c r="DGJ65" s="15"/>
      <c r="DGK65" s="15"/>
      <c r="DGL65" s="15"/>
      <c r="DGM65" s="15"/>
      <c r="DGN65" s="15"/>
      <c r="DGO65" s="15"/>
      <c r="DGP65" s="15"/>
      <c r="DGQ65" s="15"/>
      <c r="DGR65" s="15"/>
      <c r="DGS65" s="15"/>
      <c r="DGT65" s="15"/>
      <c r="DGU65" s="15"/>
      <c r="DGV65" s="15"/>
      <c r="DGW65" s="15"/>
      <c r="DGX65" s="15"/>
      <c r="DGY65" s="15"/>
      <c r="DGZ65" s="15"/>
      <c r="DHA65" s="15"/>
      <c r="DHB65" s="15"/>
      <c r="DHC65" s="15"/>
      <c r="DHD65" s="15"/>
      <c r="DHE65" s="15"/>
      <c r="DHF65" s="15"/>
      <c r="DHG65" s="15"/>
      <c r="DHH65" s="15"/>
      <c r="DHI65" s="15"/>
      <c r="DHJ65" s="15"/>
      <c r="DHK65" s="15"/>
      <c r="DHL65" s="15"/>
      <c r="DHM65" s="15"/>
      <c r="DHN65" s="15"/>
      <c r="DHO65" s="15"/>
      <c r="DHP65" s="15"/>
      <c r="DHQ65" s="15"/>
      <c r="DHR65" s="15"/>
      <c r="DHS65" s="15"/>
      <c r="DHT65" s="15"/>
      <c r="DHU65" s="15"/>
      <c r="DHV65" s="15"/>
      <c r="DHW65" s="15"/>
      <c r="DHX65" s="15"/>
      <c r="DHY65" s="15"/>
      <c r="DHZ65" s="15"/>
      <c r="DIA65" s="15"/>
      <c r="DIB65" s="15"/>
      <c r="DIC65" s="15"/>
      <c r="DID65" s="15"/>
      <c r="DIE65" s="15"/>
      <c r="DIF65" s="15"/>
      <c r="DIG65" s="15"/>
      <c r="DIH65" s="15"/>
      <c r="DII65" s="15"/>
      <c r="DIJ65" s="15"/>
      <c r="DIK65" s="15"/>
      <c r="DIL65" s="15"/>
      <c r="DIM65" s="15"/>
      <c r="DIN65" s="15"/>
      <c r="DIO65" s="15"/>
      <c r="DIP65" s="15"/>
      <c r="DIQ65" s="15"/>
      <c r="DIR65" s="15"/>
      <c r="DIS65" s="15"/>
      <c r="DIT65" s="15"/>
      <c r="DIU65" s="15"/>
      <c r="DIV65" s="15"/>
      <c r="DIW65" s="15"/>
      <c r="DIX65" s="15"/>
      <c r="DIY65" s="15"/>
      <c r="DIZ65" s="15"/>
      <c r="DJA65" s="15"/>
      <c r="DJB65" s="15"/>
      <c r="DJC65" s="15"/>
      <c r="DJD65" s="15"/>
      <c r="DJE65" s="15"/>
      <c r="DJF65" s="15"/>
      <c r="DJG65" s="15"/>
      <c r="DJH65" s="15"/>
      <c r="DJI65" s="15"/>
      <c r="DJJ65" s="15"/>
      <c r="DJK65" s="15"/>
      <c r="DJL65" s="15"/>
      <c r="DJM65" s="15"/>
      <c r="DJN65" s="15"/>
      <c r="DJO65" s="15"/>
      <c r="DJP65" s="15"/>
      <c r="DJQ65" s="15"/>
      <c r="DJR65" s="15"/>
      <c r="DJS65" s="15"/>
      <c r="DJT65" s="15"/>
      <c r="DJU65" s="15"/>
      <c r="DJV65" s="15"/>
      <c r="DJW65" s="15"/>
      <c r="DJX65" s="15"/>
      <c r="DJY65" s="15"/>
      <c r="DJZ65" s="15"/>
      <c r="DKA65" s="15"/>
      <c r="DKB65" s="15"/>
      <c r="DKC65" s="15"/>
      <c r="DKD65" s="15"/>
      <c r="DKE65" s="15"/>
      <c r="DKF65" s="15"/>
      <c r="DKG65" s="15"/>
      <c r="DKH65" s="15"/>
      <c r="DKI65" s="15"/>
      <c r="DKJ65" s="15"/>
      <c r="DKK65" s="15"/>
      <c r="DKL65" s="15"/>
      <c r="DKM65" s="15"/>
      <c r="DKN65" s="15"/>
      <c r="DKO65" s="15"/>
      <c r="DKP65" s="15"/>
      <c r="DKQ65" s="15"/>
      <c r="DKR65" s="15"/>
      <c r="DKS65" s="15"/>
      <c r="DKT65" s="15"/>
      <c r="DKU65" s="15"/>
      <c r="DKV65" s="15"/>
      <c r="DKW65" s="15"/>
      <c r="DKX65" s="15"/>
      <c r="DKY65" s="15"/>
      <c r="DKZ65" s="15"/>
      <c r="DLA65" s="15"/>
      <c r="DLB65" s="15"/>
      <c r="DLC65" s="15"/>
      <c r="DLD65" s="15"/>
      <c r="DLE65" s="15"/>
      <c r="DLF65" s="15"/>
      <c r="DLG65" s="15"/>
      <c r="DLH65" s="15"/>
      <c r="DLI65" s="15"/>
      <c r="DLJ65" s="15"/>
      <c r="DLK65" s="15"/>
      <c r="DLL65" s="15"/>
      <c r="DLM65" s="15"/>
      <c r="DLN65" s="15"/>
      <c r="DLO65" s="15"/>
      <c r="DLP65" s="15"/>
      <c r="DLQ65" s="15"/>
      <c r="DLR65" s="15"/>
      <c r="DLS65" s="15"/>
      <c r="DLT65" s="15"/>
      <c r="DLU65" s="15"/>
      <c r="DLV65" s="15"/>
      <c r="DLW65" s="15"/>
      <c r="DLX65" s="15"/>
      <c r="DLY65" s="15"/>
      <c r="DLZ65" s="15"/>
      <c r="DMA65" s="15"/>
      <c r="DMB65" s="15"/>
      <c r="DMC65" s="15"/>
      <c r="DMD65" s="15"/>
      <c r="DME65" s="15"/>
      <c r="DMF65" s="15"/>
      <c r="DMG65" s="15"/>
      <c r="DMH65" s="15"/>
      <c r="DMI65" s="15"/>
      <c r="DMJ65" s="15"/>
      <c r="DMK65" s="15"/>
      <c r="DML65" s="15"/>
      <c r="DMM65" s="15"/>
      <c r="DMN65" s="15"/>
      <c r="DMO65" s="15"/>
      <c r="DMP65" s="15"/>
      <c r="DMQ65" s="15"/>
      <c r="DMR65" s="15"/>
      <c r="DMS65" s="15"/>
      <c r="DMT65" s="15"/>
      <c r="DMU65" s="15"/>
      <c r="DMV65" s="15"/>
      <c r="DMW65" s="15"/>
      <c r="DMX65" s="15"/>
      <c r="DMY65" s="15"/>
      <c r="DMZ65" s="15"/>
      <c r="DNA65" s="15"/>
      <c r="DNB65" s="15"/>
      <c r="DNC65" s="15"/>
      <c r="DND65" s="15"/>
      <c r="DNE65" s="15"/>
      <c r="DNF65" s="15"/>
      <c r="DNG65" s="15"/>
      <c r="DNH65" s="15"/>
      <c r="DNI65" s="15"/>
      <c r="DNJ65" s="15"/>
      <c r="DNK65" s="15"/>
      <c r="DNL65" s="15"/>
      <c r="DNM65" s="15"/>
      <c r="DNN65" s="15"/>
      <c r="DNO65" s="15"/>
      <c r="DNP65" s="15"/>
      <c r="DNQ65" s="15"/>
      <c r="DNR65" s="15"/>
      <c r="DNS65" s="15"/>
      <c r="DNT65" s="15"/>
      <c r="DNU65" s="15"/>
      <c r="DNV65" s="15"/>
      <c r="DNW65" s="15"/>
      <c r="DNX65" s="15"/>
      <c r="DNY65" s="15"/>
      <c r="DNZ65" s="15"/>
      <c r="DOA65" s="15"/>
      <c r="DOB65" s="15"/>
      <c r="DOC65" s="15"/>
      <c r="DOD65" s="15"/>
      <c r="DOE65" s="15"/>
      <c r="DOF65" s="15"/>
      <c r="DOG65" s="15"/>
      <c r="DOH65" s="15"/>
      <c r="DOI65" s="15"/>
      <c r="DOJ65" s="15"/>
      <c r="DOK65" s="15"/>
      <c r="DOL65" s="15"/>
      <c r="DOM65" s="15"/>
      <c r="DON65" s="15"/>
      <c r="DOO65" s="15"/>
      <c r="DOP65" s="15"/>
      <c r="DOQ65" s="15"/>
      <c r="DOR65" s="15"/>
      <c r="DOS65" s="15"/>
      <c r="DOT65" s="15"/>
      <c r="DOU65" s="15"/>
      <c r="DOV65" s="15"/>
      <c r="DOW65" s="15"/>
      <c r="DOX65" s="15"/>
      <c r="DOY65" s="15"/>
      <c r="DOZ65" s="15"/>
      <c r="DPA65" s="15"/>
      <c r="DPB65" s="15"/>
      <c r="DPC65" s="15"/>
      <c r="DPD65" s="15"/>
      <c r="DPE65" s="15"/>
      <c r="DPF65" s="15"/>
      <c r="DPG65" s="15"/>
      <c r="DPH65" s="15"/>
      <c r="DPI65" s="15"/>
      <c r="DPJ65" s="15"/>
      <c r="DPK65" s="15"/>
      <c r="DPL65" s="15"/>
      <c r="DPM65" s="15"/>
      <c r="DPN65" s="15"/>
      <c r="DPO65" s="15"/>
      <c r="DPP65" s="15"/>
      <c r="DPQ65" s="15"/>
      <c r="DPR65" s="15"/>
      <c r="DPS65" s="15"/>
      <c r="DPT65" s="15"/>
      <c r="DPU65" s="15"/>
      <c r="DPV65" s="15"/>
      <c r="DPW65" s="15"/>
      <c r="DPX65" s="15"/>
      <c r="DPY65" s="15"/>
      <c r="DPZ65" s="15"/>
      <c r="DQA65" s="15"/>
      <c r="DQB65" s="15"/>
      <c r="DQC65" s="15"/>
      <c r="DQD65" s="15"/>
      <c r="DQE65" s="15"/>
      <c r="DQF65" s="15"/>
      <c r="DQG65" s="15"/>
      <c r="DQH65" s="15"/>
      <c r="DQI65" s="15"/>
      <c r="DQJ65" s="15"/>
      <c r="DQK65" s="15"/>
      <c r="DQL65" s="15"/>
      <c r="DQM65" s="15"/>
      <c r="DQN65" s="15"/>
      <c r="DQO65" s="15"/>
      <c r="DQP65" s="15"/>
      <c r="DQQ65" s="15"/>
      <c r="DQR65" s="15"/>
      <c r="DQS65" s="15"/>
      <c r="DQT65" s="15"/>
      <c r="DQU65" s="15"/>
      <c r="DQV65" s="15"/>
      <c r="DQW65" s="15"/>
      <c r="DQX65" s="15"/>
      <c r="DQY65" s="15"/>
      <c r="DQZ65" s="15"/>
      <c r="DRA65" s="15"/>
      <c r="DRB65" s="15"/>
      <c r="DRC65" s="15"/>
      <c r="DRD65" s="15"/>
      <c r="DRE65" s="15"/>
      <c r="DRF65" s="15"/>
      <c r="DRG65" s="15"/>
      <c r="DRH65" s="15"/>
      <c r="DRI65" s="15"/>
      <c r="DRJ65" s="15"/>
      <c r="DRK65" s="15"/>
      <c r="DRL65" s="15"/>
      <c r="DRM65" s="15"/>
      <c r="DRN65" s="15"/>
      <c r="DRO65" s="15"/>
      <c r="DRP65" s="15"/>
      <c r="DRQ65" s="15"/>
      <c r="DRR65" s="15"/>
      <c r="DRS65" s="15"/>
      <c r="DRT65" s="15"/>
      <c r="DRU65" s="15"/>
      <c r="DRV65" s="15"/>
      <c r="DRW65" s="15"/>
      <c r="DRX65" s="15"/>
      <c r="DRY65" s="15"/>
      <c r="DRZ65" s="15"/>
      <c r="DSA65" s="15"/>
      <c r="DSB65" s="15"/>
      <c r="DSC65" s="15"/>
      <c r="DSD65" s="15"/>
      <c r="DSE65" s="15"/>
      <c r="DSF65" s="15"/>
      <c r="DSG65" s="15"/>
      <c r="DSH65" s="15"/>
      <c r="DSI65" s="15"/>
      <c r="DSJ65" s="15"/>
      <c r="DSK65" s="15"/>
      <c r="DSL65" s="15"/>
      <c r="DSM65" s="15"/>
      <c r="DSN65" s="15"/>
      <c r="DSO65" s="15"/>
      <c r="DSP65" s="15"/>
      <c r="DSQ65" s="15"/>
      <c r="DSR65" s="15"/>
      <c r="DSS65" s="15"/>
      <c r="DST65" s="15"/>
      <c r="DSU65" s="15"/>
      <c r="DSV65" s="15"/>
      <c r="DSW65" s="15"/>
      <c r="DSX65" s="15"/>
      <c r="DSY65" s="15"/>
      <c r="DSZ65" s="15"/>
      <c r="DTA65" s="15"/>
      <c r="DTB65" s="15"/>
      <c r="DTC65" s="15"/>
      <c r="DTD65" s="15"/>
      <c r="DTE65" s="15"/>
      <c r="DTF65" s="15"/>
      <c r="DTG65" s="15"/>
      <c r="DTH65" s="15"/>
      <c r="DTI65" s="15"/>
      <c r="DTJ65" s="15"/>
      <c r="DTK65" s="15"/>
      <c r="DTL65" s="15"/>
      <c r="DTM65" s="15"/>
      <c r="DTN65" s="15"/>
      <c r="DTO65" s="15"/>
      <c r="DTP65" s="15"/>
      <c r="DTQ65" s="15"/>
      <c r="DTR65" s="15"/>
      <c r="DTS65" s="15"/>
      <c r="DTT65" s="15"/>
      <c r="DTU65" s="15"/>
      <c r="DTV65" s="15"/>
      <c r="DTW65" s="15"/>
      <c r="DTX65" s="15"/>
      <c r="DTY65" s="15"/>
      <c r="DTZ65" s="15"/>
      <c r="DUA65" s="15"/>
      <c r="DUB65" s="15"/>
      <c r="DUC65" s="15"/>
      <c r="DUD65" s="15"/>
      <c r="DUE65" s="15"/>
      <c r="DUF65" s="15"/>
      <c r="DUG65" s="15"/>
      <c r="DUH65" s="15"/>
      <c r="DUI65" s="15"/>
      <c r="DUJ65" s="15"/>
      <c r="DUK65" s="15"/>
      <c r="DUL65" s="15"/>
      <c r="DUM65" s="15"/>
      <c r="DUN65" s="15"/>
      <c r="DUO65" s="15"/>
      <c r="DUP65" s="15"/>
      <c r="DUQ65" s="15"/>
      <c r="DUR65" s="15"/>
      <c r="DUS65" s="15"/>
      <c r="DUT65" s="15"/>
      <c r="DUU65" s="15"/>
      <c r="DUV65" s="15"/>
      <c r="DUW65" s="15"/>
      <c r="DUX65" s="15"/>
      <c r="DUY65" s="15"/>
      <c r="DUZ65" s="15"/>
      <c r="DVA65" s="15"/>
      <c r="DVB65" s="15"/>
      <c r="DVC65" s="15"/>
      <c r="DVD65" s="15"/>
      <c r="DVE65" s="15"/>
      <c r="DVF65" s="15"/>
      <c r="DVG65" s="15"/>
      <c r="DVH65" s="15"/>
      <c r="DVI65" s="15"/>
      <c r="DVJ65" s="15"/>
      <c r="DVK65" s="15"/>
      <c r="DVL65" s="15"/>
      <c r="DVM65" s="15"/>
      <c r="DVN65" s="15"/>
      <c r="DVO65" s="15"/>
      <c r="DVP65" s="15"/>
      <c r="DVQ65" s="15"/>
      <c r="DVR65" s="15"/>
      <c r="DVS65" s="15"/>
      <c r="DVT65" s="15"/>
      <c r="DVU65" s="15"/>
      <c r="DVV65" s="15"/>
      <c r="DVW65" s="15"/>
      <c r="DVX65" s="15"/>
      <c r="DVY65" s="15"/>
      <c r="DVZ65" s="15"/>
      <c r="DWA65" s="15"/>
      <c r="DWB65" s="15"/>
      <c r="DWC65" s="15"/>
      <c r="DWD65" s="15"/>
      <c r="DWE65" s="15"/>
      <c r="DWF65" s="15"/>
      <c r="DWG65" s="15"/>
      <c r="DWH65" s="15"/>
      <c r="DWI65" s="15"/>
      <c r="DWJ65" s="15"/>
      <c r="DWK65" s="15"/>
      <c r="DWL65" s="15"/>
      <c r="DWM65" s="15"/>
      <c r="DWN65" s="15"/>
      <c r="DWO65" s="15"/>
      <c r="DWP65" s="15"/>
      <c r="DWQ65" s="15"/>
      <c r="DWR65" s="15"/>
      <c r="DWS65" s="15"/>
      <c r="DWT65" s="15"/>
      <c r="DWU65" s="15"/>
      <c r="DWV65" s="15"/>
      <c r="DWW65" s="15"/>
      <c r="DWX65" s="15"/>
      <c r="DWY65" s="15"/>
      <c r="DWZ65" s="15"/>
      <c r="DXA65" s="15"/>
      <c r="DXB65" s="15"/>
      <c r="DXC65" s="15"/>
      <c r="DXD65" s="15"/>
      <c r="DXE65" s="15"/>
      <c r="DXF65" s="15"/>
      <c r="DXG65" s="15"/>
      <c r="DXH65" s="15"/>
      <c r="DXI65" s="15"/>
      <c r="DXJ65" s="15"/>
      <c r="DXK65" s="15"/>
      <c r="DXL65" s="15"/>
      <c r="DXM65" s="15"/>
      <c r="DXN65" s="15"/>
      <c r="DXO65" s="15"/>
      <c r="DXP65" s="15"/>
      <c r="DXQ65" s="15"/>
      <c r="DXR65" s="15"/>
      <c r="DXS65" s="15"/>
      <c r="DXT65" s="15"/>
      <c r="DXU65" s="15"/>
      <c r="DXV65" s="15"/>
      <c r="DXW65" s="15"/>
      <c r="DXX65" s="15"/>
      <c r="DXY65" s="15"/>
      <c r="DXZ65" s="15"/>
      <c r="DYA65" s="15"/>
      <c r="DYB65" s="15"/>
      <c r="DYC65" s="15"/>
      <c r="DYD65" s="15"/>
      <c r="DYE65" s="15"/>
      <c r="DYF65" s="15"/>
      <c r="DYG65" s="15"/>
      <c r="DYH65" s="15"/>
      <c r="DYI65" s="15"/>
      <c r="DYJ65" s="15"/>
      <c r="DYK65" s="15"/>
      <c r="DYL65" s="15"/>
      <c r="DYM65" s="15"/>
      <c r="DYN65" s="15"/>
      <c r="DYO65" s="15"/>
      <c r="DYP65" s="15"/>
      <c r="DYQ65" s="15"/>
      <c r="DYR65" s="15"/>
      <c r="DYS65" s="15"/>
      <c r="DYT65" s="15"/>
      <c r="DYU65" s="15"/>
      <c r="DYV65" s="15"/>
      <c r="DYW65" s="15"/>
      <c r="DYX65" s="15"/>
      <c r="DYY65" s="15"/>
      <c r="DYZ65" s="15"/>
      <c r="DZA65" s="15"/>
      <c r="DZB65" s="15"/>
      <c r="DZC65" s="15"/>
      <c r="DZD65" s="15"/>
      <c r="DZE65" s="15"/>
      <c r="DZF65" s="15"/>
      <c r="DZG65" s="15"/>
      <c r="DZH65" s="15"/>
      <c r="DZI65" s="15"/>
      <c r="DZJ65" s="15"/>
      <c r="DZK65" s="15"/>
      <c r="DZL65" s="15"/>
      <c r="DZM65" s="15"/>
      <c r="DZN65" s="15"/>
      <c r="DZO65" s="15"/>
      <c r="DZP65" s="15"/>
      <c r="DZQ65" s="15"/>
      <c r="DZR65" s="15"/>
      <c r="DZS65" s="15"/>
      <c r="DZT65" s="15"/>
      <c r="DZU65" s="15"/>
      <c r="DZV65" s="15"/>
      <c r="DZW65" s="15"/>
      <c r="DZX65" s="15"/>
      <c r="DZY65" s="15"/>
      <c r="DZZ65" s="15"/>
      <c r="EAA65" s="15"/>
      <c r="EAB65" s="15"/>
      <c r="EAC65" s="15"/>
      <c r="EAD65" s="15"/>
      <c r="EAE65" s="15"/>
      <c r="EAF65" s="15"/>
      <c r="EAG65" s="15"/>
      <c r="EAH65" s="15"/>
      <c r="EAI65" s="15"/>
      <c r="EAJ65" s="15"/>
      <c r="EAK65" s="15"/>
      <c r="EAL65" s="15"/>
      <c r="EAM65" s="15"/>
      <c r="EAN65" s="15"/>
      <c r="EAO65" s="15"/>
      <c r="EAP65" s="15"/>
      <c r="EAQ65" s="15"/>
      <c r="EAR65" s="15"/>
      <c r="EAS65" s="15"/>
      <c r="EAT65" s="15"/>
      <c r="EAU65" s="15"/>
      <c r="EAV65" s="15"/>
      <c r="EAW65" s="15"/>
      <c r="EAX65" s="15"/>
      <c r="EAY65" s="15"/>
      <c r="EAZ65" s="15"/>
      <c r="EBA65" s="15"/>
      <c r="EBB65" s="15"/>
      <c r="EBC65" s="15"/>
      <c r="EBD65" s="15"/>
      <c r="EBE65" s="15"/>
      <c r="EBF65" s="15"/>
      <c r="EBG65" s="15"/>
      <c r="EBH65" s="15"/>
      <c r="EBI65" s="15"/>
      <c r="EBJ65" s="15"/>
      <c r="EBK65" s="15"/>
      <c r="EBL65" s="15"/>
      <c r="EBM65" s="15"/>
      <c r="EBN65" s="15"/>
      <c r="EBO65" s="15"/>
      <c r="EBP65" s="15"/>
      <c r="EBQ65" s="15"/>
      <c r="EBR65" s="15"/>
      <c r="EBS65" s="15"/>
      <c r="EBT65" s="15"/>
      <c r="EBU65" s="15"/>
      <c r="EBV65" s="15"/>
      <c r="EBW65" s="15"/>
      <c r="EBX65" s="15"/>
      <c r="EBY65" s="15"/>
      <c r="EBZ65" s="15"/>
      <c r="ECA65" s="15"/>
      <c r="ECB65" s="15"/>
      <c r="ECC65" s="15"/>
      <c r="ECD65" s="15"/>
      <c r="ECE65" s="15"/>
      <c r="ECF65" s="15"/>
      <c r="ECG65" s="15"/>
      <c r="ECH65" s="15"/>
      <c r="ECI65" s="15"/>
      <c r="ECJ65" s="15"/>
      <c r="ECK65" s="15"/>
      <c r="ECL65" s="15"/>
      <c r="ECM65" s="15"/>
      <c r="ECN65" s="15"/>
      <c r="ECO65" s="15"/>
      <c r="ECP65" s="15"/>
      <c r="ECQ65" s="15"/>
      <c r="ECR65" s="15"/>
      <c r="ECS65" s="15"/>
      <c r="ECT65" s="15"/>
      <c r="ECU65" s="15"/>
      <c r="ECV65" s="15"/>
      <c r="ECW65" s="15"/>
      <c r="ECX65" s="15"/>
      <c r="ECY65" s="15"/>
      <c r="ECZ65" s="15"/>
      <c r="EDA65" s="15"/>
      <c r="EDB65" s="15"/>
      <c r="EDC65" s="15"/>
      <c r="EDD65" s="15"/>
      <c r="EDE65" s="15"/>
      <c r="EDF65" s="15"/>
      <c r="EDG65" s="15"/>
      <c r="EDH65" s="15"/>
      <c r="EDI65" s="15"/>
      <c r="EDJ65" s="15"/>
      <c r="EDK65" s="15"/>
      <c r="EDL65" s="15"/>
      <c r="EDM65" s="15"/>
      <c r="EDN65" s="15"/>
      <c r="EDO65" s="15"/>
      <c r="EDP65" s="15"/>
      <c r="EDQ65" s="15"/>
      <c r="EDR65" s="15"/>
      <c r="EDS65" s="15"/>
      <c r="EDT65" s="15"/>
      <c r="EDU65" s="15"/>
      <c r="EDV65" s="15"/>
      <c r="EDW65" s="15"/>
      <c r="EDX65" s="15"/>
      <c r="EDY65" s="15"/>
      <c r="EDZ65" s="15"/>
      <c r="EEA65" s="15"/>
      <c r="EEB65" s="15"/>
      <c r="EEC65" s="15"/>
      <c r="EED65" s="15"/>
      <c r="EEE65" s="15"/>
      <c r="EEF65" s="15"/>
      <c r="EEG65" s="15"/>
      <c r="EEH65" s="15"/>
      <c r="EEI65" s="15"/>
      <c r="EEJ65" s="15"/>
      <c r="EEK65" s="15"/>
      <c r="EEL65" s="15"/>
      <c r="EEM65" s="15"/>
      <c r="EEN65" s="15"/>
      <c r="EEO65" s="15"/>
      <c r="EEP65" s="15"/>
      <c r="EEQ65" s="15"/>
      <c r="EER65" s="15"/>
      <c r="EES65" s="15"/>
      <c r="EET65" s="15"/>
      <c r="EEU65" s="15"/>
      <c r="EEV65" s="15"/>
      <c r="EEW65" s="15"/>
      <c r="EEX65" s="15"/>
      <c r="EEY65" s="15"/>
      <c r="EEZ65" s="15"/>
      <c r="EFA65" s="15"/>
      <c r="EFB65" s="15"/>
      <c r="EFC65" s="15"/>
      <c r="EFD65" s="15"/>
      <c r="EFE65" s="15"/>
      <c r="EFF65" s="15"/>
      <c r="EFG65" s="15"/>
      <c r="EFH65" s="15"/>
      <c r="EFI65" s="15"/>
      <c r="EFJ65" s="15"/>
      <c r="EFK65" s="15"/>
      <c r="EFL65" s="15"/>
      <c r="EFM65" s="15"/>
      <c r="EFN65" s="15"/>
      <c r="EFO65" s="15"/>
      <c r="EFP65" s="15"/>
      <c r="EFQ65" s="15"/>
      <c r="EFR65" s="15"/>
      <c r="EFS65" s="15"/>
      <c r="EFT65" s="15"/>
      <c r="EFU65" s="15"/>
      <c r="EFV65" s="15"/>
      <c r="EFW65" s="15"/>
      <c r="EFX65" s="15"/>
      <c r="EFY65" s="15"/>
      <c r="EFZ65" s="15"/>
      <c r="EGA65" s="15"/>
      <c r="EGB65" s="15"/>
      <c r="EGC65" s="15"/>
      <c r="EGD65" s="15"/>
      <c r="EGE65" s="15"/>
      <c r="EGF65" s="15"/>
      <c r="EGG65" s="15"/>
      <c r="EGH65" s="15"/>
      <c r="EGI65" s="15"/>
      <c r="EGJ65" s="15"/>
      <c r="EGK65" s="15"/>
      <c r="EGL65" s="15"/>
      <c r="EGM65" s="15"/>
      <c r="EGN65" s="15"/>
      <c r="EGO65" s="15"/>
      <c r="EGP65" s="15"/>
      <c r="EGQ65" s="15"/>
      <c r="EGR65" s="15"/>
      <c r="EGS65" s="15"/>
      <c r="EGT65" s="15"/>
      <c r="EGU65" s="15"/>
      <c r="EGV65" s="15"/>
      <c r="EGW65" s="15"/>
      <c r="EGX65" s="15"/>
      <c r="EGY65" s="15"/>
      <c r="EGZ65" s="15"/>
      <c r="EHA65" s="15"/>
      <c r="EHB65" s="15"/>
      <c r="EHC65" s="15"/>
      <c r="EHD65" s="15"/>
      <c r="EHE65" s="15"/>
      <c r="EHF65" s="15"/>
      <c r="EHG65" s="15"/>
      <c r="EHH65" s="15"/>
      <c r="EHI65" s="15"/>
      <c r="EHJ65" s="15"/>
      <c r="EHK65" s="15"/>
      <c r="EHL65" s="15"/>
      <c r="EHM65" s="15"/>
      <c r="EHN65" s="15"/>
      <c r="EHO65" s="15"/>
      <c r="EHP65" s="15"/>
      <c r="EHQ65" s="15"/>
      <c r="EHR65" s="15"/>
      <c r="EHS65" s="15"/>
      <c r="EHT65" s="15"/>
      <c r="EHU65" s="15"/>
      <c r="EHV65" s="15"/>
      <c r="EHW65" s="15"/>
      <c r="EHX65" s="15"/>
      <c r="EHY65" s="15"/>
      <c r="EHZ65" s="15"/>
      <c r="EIA65" s="15"/>
      <c r="EIB65" s="15"/>
      <c r="EIC65" s="15"/>
      <c r="EID65" s="15"/>
      <c r="EIE65" s="15"/>
      <c r="EIF65" s="15"/>
      <c r="EIG65" s="15"/>
      <c r="EIH65" s="15"/>
      <c r="EII65" s="15"/>
      <c r="EIJ65" s="15"/>
      <c r="EIK65" s="15"/>
      <c r="EIL65" s="15"/>
      <c r="EIM65" s="15"/>
      <c r="EIN65" s="15"/>
      <c r="EIO65" s="15"/>
      <c r="EIP65" s="15"/>
      <c r="EIQ65" s="15"/>
      <c r="EIR65" s="15"/>
      <c r="EIS65" s="15"/>
      <c r="EIT65" s="15"/>
      <c r="EIU65" s="15"/>
      <c r="EIV65" s="15"/>
      <c r="EIW65" s="15"/>
      <c r="EIX65" s="15"/>
      <c r="EIY65" s="15"/>
      <c r="EIZ65" s="15"/>
      <c r="EJA65" s="15"/>
      <c r="EJB65" s="15"/>
      <c r="EJC65" s="15"/>
      <c r="EJD65" s="15"/>
      <c r="EJE65" s="15"/>
      <c r="EJF65" s="15"/>
      <c r="EJG65" s="15"/>
      <c r="EJH65" s="15"/>
      <c r="EJI65" s="15"/>
      <c r="EJJ65" s="15"/>
      <c r="EJK65" s="15"/>
      <c r="EJL65" s="15"/>
      <c r="EJM65" s="15"/>
      <c r="EJN65" s="15"/>
      <c r="EJO65" s="15"/>
      <c r="EJP65" s="15"/>
      <c r="EJQ65" s="15"/>
      <c r="EJR65" s="15"/>
      <c r="EJS65" s="15"/>
      <c r="EJT65" s="15"/>
      <c r="EJU65" s="15"/>
      <c r="EJV65" s="15"/>
      <c r="EJW65" s="15"/>
      <c r="EJX65" s="15"/>
      <c r="EJY65" s="15"/>
      <c r="EJZ65" s="15"/>
      <c r="EKA65" s="15"/>
      <c r="EKB65" s="15"/>
      <c r="EKC65" s="15"/>
      <c r="EKD65" s="15"/>
      <c r="EKE65" s="15"/>
      <c r="EKF65" s="15"/>
      <c r="EKG65" s="15"/>
      <c r="EKH65" s="15"/>
      <c r="EKI65" s="15"/>
      <c r="EKJ65" s="15"/>
      <c r="EKK65" s="15"/>
      <c r="EKL65" s="15"/>
      <c r="EKM65" s="15"/>
      <c r="EKN65" s="15"/>
      <c r="EKO65" s="15"/>
      <c r="EKP65" s="15"/>
      <c r="EKQ65" s="15"/>
      <c r="EKR65" s="15"/>
      <c r="EKS65" s="15"/>
      <c r="EKT65" s="15"/>
      <c r="EKU65" s="15"/>
      <c r="EKV65" s="15"/>
      <c r="EKW65" s="15"/>
      <c r="EKX65" s="15"/>
      <c r="EKY65" s="15"/>
      <c r="EKZ65" s="15"/>
      <c r="ELA65" s="15"/>
      <c r="ELB65" s="15"/>
      <c r="ELC65" s="15"/>
      <c r="ELD65" s="15"/>
      <c r="ELE65" s="15"/>
      <c r="ELF65" s="15"/>
      <c r="ELG65" s="15"/>
      <c r="ELH65" s="15"/>
      <c r="ELI65" s="15"/>
      <c r="ELJ65" s="15"/>
      <c r="ELK65" s="15"/>
      <c r="ELL65" s="15"/>
      <c r="ELM65" s="15"/>
      <c r="ELN65" s="15"/>
      <c r="ELO65" s="15"/>
      <c r="ELP65" s="15"/>
      <c r="ELQ65" s="15"/>
      <c r="ELR65" s="15"/>
      <c r="ELS65" s="15"/>
      <c r="ELT65" s="15"/>
      <c r="ELU65" s="15"/>
      <c r="ELV65" s="15"/>
      <c r="ELW65" s="15"/>
      <c r="ELX65" s="15"/>
      <c r="ELY65" s="15"/>
      <c r="ELZ65" s="15"/>
      <c r="EMA65" s="15"/>
      <c r="EMB65" s="15"/>
      <c r="EMC65" s="15"/>
      <c r="EMD65" s="15"/>
      <c r="EME65" s="15"/>
      <c r="EMF65" s="15"/>
      <c r="EMG65" s="15"/>
      <c r="EMH65" s="15"/>
      <c r="EMI65" s="15"/>
      <c r="EMJ65" s="15"/>
      <c r="EMK65" s="15"/>
      <c r="EML65" s="15"/>
      <c r="EMM65" s="15"/>
      <c r="EMN65" s="15"/>
      <c r="EMO65" s="15"/>
      <c r="EMP65" s="15"/>
      <c r="EMQ65" s="15"/>
      <c r="EMR65" s="15"/>
      <c r="EMS65" s="15"/>
      <c r="EMT65" s="15"/>
      <c r="EMU65" s="15"/>
      <c r="EMV65" s="15"/>
      <c r="EMW65" s="15"/>
      <c r="EMX65" s="15"/>
      <c r="EMY65" s="15"/>
      <c r="EMZ65" s="15"/>
      <c r="ENA65" s="15"/>
      <c r="ENB65" s="15"/>
      <c r="ENC65" s="15"/>
      <c r="END65" s="15"/>
      <c r="ENE65" s="15"/>
      <c r="ENF65" s="15"/>
      <c r="ENG65" s="15"/>
      <c r="ENH65" s="15"/>
      <c r="ENI65" s="15"/>
      <c r="ENJ65" s="15"/>
      <c r="ENK65" s="15"/>
      <c r="ENL65" s="15"/>
      <c r="ENM65" s="15"/>
      <c r="ENN65" s="15"/>
      <c r="ENO65" s="15"/>
      <c r="ENP65" s="15"/>
      <c r="ENQ65" s="15"/>
      <c r="ENR65" s="15"/>
      <c r="ENS65" s="15"/>
      <c r="ENT65" s="15"/>
      <c r="ENU65" s="15"/>
      <c r="ENV65" s="15"/>
      <c r="ENW65" s="15"/>
      <c r="ENX65" s="15"/>
      <c r="ENY65" s="15"/>
      <c r="ENZ65" s="15"/>
      <c r="EOA65" s="15"/>
      <c r="EOB65" s="15"/>
      <c r="EOC65" s="15"/>
      <c r="EOD65" s="15"/>
      <c r="EOE65" s="15"/>
      <c r="EOF65" s="15"/>
      <c r="EOG65" s="15"/>
      <c r="EOH65" s="15"/>
      <c r="EOI65" s="15"/>
      <c r="EOJ65" s="15"/>
      <c r="EOK65" s="15"/>
      <c r="EOL65" s="15"/>
      <c r="EOM65" s="15"/>
      <c r="EON65" s="15"/>
      <c r="EOO65" s="15"/>
      <c r="EOP65" s="15"/>
      <c r="EOQ65" s="15"/>
      <c r="EOR65" s="15"/>
      <c r="EOS65" s="15"/>
      <c r="EOT65" s="15"/>
      <c r="EOU65" s="15"/>
      <c r="EOV65" s="15"/>
      <c r="EOW65" s="15"/>
      <c r="EOX65" s="15"/>
      <c r="EOY65" s="15"/>
      <c r="EOZ65" s="15"/>
      <c r="EPA65" s="15"/>
      <c r="EPB65" s="15"/>
      <c r="EPC65" s="15"/>
      <c r="EPD65" s="15"/>
      <c r="EPE65" s="15"/>
      <c r="EPF65" s="15"/>
      <c r="EPG65" s="15"/>
      <c r="EPH65" s="15"/>
      <c r="EPI65" s="15"/>
      <c r="EPJ65" s="15"/>
      <c r="EPK65" s="15"/>
      <c r="EPL65" s="15"/>
      <c r="EPM65" s="15"/>
      <c r="EPN65" s="15"/>
      <c r="EPO65" s="15"/>
      <c r="EPP65" s="15"/>
      <c r="EPQ65" s="15"/>
      <c r="EPR65" s="15"/>
      <c r="EPS65" s="15"/>
      <c r="EPT65" s="15"/>
      <c r="EPU65" s="15"/>
      <c r="EPV65" s="15"/>
      <c r="EPW65" s="15"/>
      <c r="EPX65" s="15"/>
      <c r="EPY65" s="15"/>
      <c r="EPZ65" s="15"/>
      <c r="EQA65" s="15"/>
      <c r="EQB65" s="15"/>
      <c r="EQC65" s="15"/>
      <c r="EQD65" s="15"/>
      <c r="EQE65" s="15"/>
      <c r="EQF65" s="15"/>
      <c r="EQG65" s="15"/>
      <c r="EQH65" s="15"/>
      <c r="EQI65" s="15"/>
      <c r="EQJ65" s="15"/>
      <c r="EQK65" s="15"/>
      <c r="EQL65" s="15"/>
      <c r="EQM65" s="15"/>
      <c r="EQN65" s="15"/>
      <c r="EQO65" s="15"/>
      <c r="EQP65" s="15"/>
      <c r="EQQ65" s="15"/>
      <c r="EQR65" s="15"/>
      <c r="EQS65" s="15"/>
      <c r="EQT65" s="15"/>
      <c r="EQU65" s="15"/>
      <c r="EQV65" s="15"/>
      <c r="EQW65" s="15"/>
      <c r="EQX65" s="15"/>
      <c r="EQY65" s="15"/>
      <c r="EQZ65" s="15"/>
      <c r="ERA65" s="15"/>
      <c r="ERB65" s="15"/>
      <c r="ERC65" s="15"/>
      <c r="ERD65" s="15"/>
      <c r="ERE65" s="15"/>
      <c r="ERF65" s="15"/>
      <c r="ERG65" s="15"/>
      <c r="ERH65" s="15"/>
      <c r="ERI65" s="15"/>
      <c r="ERJ65" s="15"/>
      <c r="ERK65" s="15"/>
      <c r="ERL65" s="15"/>
      <c r="ERM65" s="15"/>
      <c r="ERN65" s="15"/>
      <c r="ERO65" s="15"/>
      <c r="ERP65" s="15"/>
      <c r="ERQ65" s="15"/>
      <c r="ERR65" s="15"/>
      <c r="ERS65" s="15"/>
      <c r="ERT65" s="15"/>
      <c r="ERU65" s="15"/>
      <c r="ERV65" s="15"/>
      <c r="ERW65" s="15"/>
      <c r="ERX65" s="15"/>
      <c r="ERY65" s="15"/>
      <c r="ERZ65" s="15"/>
      <c r="ESA65" s="15"/>
      <c r="ESB65" s="15"/>
      <c r="ESC65" s="15"/>
      <c r="ESD65" s="15"/>
      <c r="ESE65" s="15"/>
      <c r="ESF65" s="15"/>
      <c r="ESG65" s="15"/>
      <c r="ESH65" s="15"/>
      <c r="ESI65" s="15"/>
      <c r="ESJ65" s="15"/>
      <c r="ESK65" s="15"/>
      <c r="ESL65" s="15"/>
      <c r="ESM65" s="15"/>
      <c r="ESN65" s="15"/>
      <c r="ESO65" s="15"/>
      <c r="ESP65" s="15"/>
      <c r="ESQ65" s="15"/>
      <c r="ESR65" s="15"/>
      <c r="ESS65" s="15"/>
      <c r="EST65" s="15"/>
      <c r="ESU65" s="15"/>
      <c r="ESV65" s="15"/>
      <c r="ESW65" s="15"/>
      <c r="ESX65" s="15"/>
      <c r="ESY65" s="15"/>
      <c r="ESZ65" s="15"/>
      <c r="ETA65" s="15"/>
      <c r="ETB65" s="15"/>
      <c r="ETC65" s="15"/>
      <c r="ETD65" s="15"/>
      <c r="ETE65" s="15"/>
      <c r="ETF65" s="15"/>
      <c r="ETG65" s="15"/>
      <c r="ETH65" s="15"/>
      <c r="ETI65" s="15"/>
      <c r="ETJ65" s="15"/>
      <c r="ETK65" s="15"/>
      <c r="ETL65" s="15"/>
      <c r="ETM65" s="15"/>
      <c r="ETN65" s="15"/>
      <c r="ETO65" s="15"/>
      <c r="ETP65" s="15"/>
      <c r="ETQ65" s="15"/>
      <c r="ETR65" s="15"/>
      <c r="ETS65" s="15"/>
      <c r="ETT65" s="15"/>
      <c r="ETU65" s="15"/>
      <c r="ETV65" s="15"/>
      <c r="ETW65" s="15"/>
      <c r="ETX65" s="15"/>
      <c r="ETY65" s="15"/>
      <c r="ETZ65" s="15"/>
      <c r="EUA65" s="15"/>
      <c r="EUB65" s="15"/>
      <c r="EUC65" s="15"/>
      <c r="EUD65" s="15"/>
      <c r="EUE65" s="15"/>
      <c r="EUF65" s="15"/>
      <c r="EUG65" s="15"/>
      <c r="EUH65" s="15"/>
      <c r="EUI65" s="15"/>
      <c r="EUJ65" s="15"/>
      <c r="EUK65" s="15"/>
      <c r="EUL65" s="15"/>
      <c r="EUM65" s="15"/>
      <c r="EUN65" s="15"/>
      <c r="EUO65" s="15"/>
      <c r="EUP65" s="15"/>
      <c r="EUQ65" s="15"/>
      <c r="EUR65" s="15"/>
      <c r="EUS65" s="15"/>
      <c r="EUT65" s="15"/>
      <c r="EUU65" s="15"/>
      <c r="EUV65" s="15"/>
      <c r="EUW65" s="15"/>
      <c r="EUX65" s="15"/>
      <c r="EUY65" s="15"/>
      <c r="EUZ65" s="15"/>
      <c r="EVA65" s="15"/>
      <c r="EVB65" s="15"/>
      <c r="EVC65" s="15"/>
      <c r="EVD65" s="15"/>
      <c r="EVE65" s="15"/>
      <c r="EVF65" s="15"/>
      <c r="EVG65" s="15"/>
      <c r="EVH65" s="15"/>
      <c r="EVI65" s="15"/>
      <c r="EVJ65" s="15"/>
      <c r="EVK65" s="15"/>
      <c r="EVL65" s="15"/>
      <c r="EVM65" s="15"/>
      <c r="EVN65" s="15"/>
      <c r="EVO65" s="15"/>
      <c r="EVP65" s="15"/>
      <c r="EVQ65" s="15"/>
      <c r="EVR65" s="15"/>
      <c r="EVS65" s="15"/>
      <c r="EVT65" s="15"/>
      <c r="EVU65" s="15"/>
      <c r="EVV65" s="15"/>
      <c r="EVW65" s="15"/>
      <c r="EVX65" s="15"/>
      <c r="EVY65" s="15"/>
      <c r="EVZ65" s="15"/>
      <c r="EWA65" s="15"/>
      <c r="EWB65" s="15"/>
      <c r="EWC65" s="15"/>
      <c r="EWD65" s="15"/>
      <c r="EWE65" s="15"/>
      <c r="EWF65" s="15"/>
      <c r="EWG65" s="15"/>
      <c r="EWH65" s="15"/>
      <c r="EWI65" s="15"/>
      <c r="EWJ65" s="15"/>
      <c r="EWK65" s="15"/>
      <c r="EWL65" s="15"/>
      <c r="EWM65" s="15"/>
      <c r="EWN65" s="15"/>
      <c r="EWO65" s="15"/>
      <c r="EWP65" s="15"/>
      <c r="EWQ65" s="15"/>
      <c r="EWR65" s="15"/>
      <c r="EWS65" s="15"/>
      <c r="EWT65" s="15"/>
      <c r="EWU65" s="15"/>
      <c r="EWV65" s="15"/>
      <c r="EWW65" s="15"/>
      <c r="EWX65" s="15"/>
      <c r="EWY65" s="15"/>
      <c r="EWZ65" s="15"/>
      <c r="EXA65" s="15"/>
      <c r="EXB65" s="15"/>
      <c r="EXC65" s="15"/>
      <c r="EXD65" s="15"/>
      <c r="EXE65" s="15"/>
      <c r="EXF65" s="15"/>
      <c r="EXG65" s="15"/>
      <c r="EXH65" s="15"/>
      <c r="EXI65" s="15"/>
      <c r="EXJ65" s="15"/>
      <c r="EXK65" s="15"/>
      <c r="EXL65" s="15"/>
      <c r="EXM65" s="15"/>
      <c r="EXN65" s="15"/>
      <c r="EXO65" s="15"/>
      <c r="EXP65" s="15"/>
      <c r="EXQ65" s="15"/>
      <c r="EXR65" s="15"/>
      <c r="EXS65" s="15"/>
      <c r="EXT65" s="15"/>
      <c r="EXU65" s="15"/>
      <c r="EXV65" s="15"/>
      <c r="EXW65" s="15"/>
      <c r="EXX65" s="15"/>
      <c r="EXY65" s="15"/>
      <c r="EXZ65" s="15"/>
      <c r="EYA65" s="15"/>
      <c r="EYB65" s="15"/>
      <c r="EYC65" s="15"/>
      <c r="EYD65" s="15"/>
      <c r="EYE65" s="15"/>
      <c r="EYF65" s="15"/>
      <c r="EYG65" s="15"/>
      <c r="EYH65" s="15"/>
      <c r="EYI65" s="15"/>
      <c r="EYJ65" s="15"/>
      <c r="EYK65" s="15"/>
      <c r="EYL65" s="15"/>
      <c r="EYM65" s="15"/>
      <c r="EYN65" s="15"/>
      <c r="EYO65" s="15"/>
      <c r="EYP65" s="15"/>
      <c r="EYQ65" s="15"/>
      <c r="EYR65" s="15"/>
      <c r="EYS65" s="15"/>
      <c r="EYT65" s="15"/>
      <c r="EYU65" s="15"/>
      <c r="EYV65" s="15"/>
      <c r="EYW65" s="15"/>
      <c r="EYX65" s="15"/>
      <c r="EYY65" s="15"/>
      <c r="EYZ65" s="15"/>
      <c r="EZA65" s="15"/>
      <c r="EZB65" s="15"/>
      <c r="EZC65" s="15"/>
      <c r="EZD65" s="15"/>
      <c r="EZE65" s="15"/>
      <c r="EZF65" s="15"/>
      <c r="EZG65" s="15"/>
      <c r="EZH65" s="15"/>
      <c r="EZI65" s="15"/>
      <c r="EZJ65" s="15"/>
      <c r="EZK65" s="15"/>
      <c r="EZL65" s="15"/>
      <c r="EZM65" s="15"/>
      <c r="EZN65" s="15"/>
      <c r="EZO65" s="15"/>
      <c r="EZP65" s="15"/>
      <c r="EZQ65" s="15"/>
      <c r="EZR65" s="15"/>
      <c r="EZS65" s="15"/>
      <c r="EZT65" s="15"/>
      <c r="EZU65" s="15"/>
      <c r="EZV65" s="15"/>
      <c r="EZW65" s="15"/>
      <c r="EZX65" s="15"/>
      <c r="EZY65" s="15"/>
      <c r="EZZ65" s="15"/>
      <c r="FAA65" s="15"/>
      <c r="FAB65" s="15"/>
      <c r="FAC65" s="15"/>
      <c r="FAD65" s="15"/>
      <c r="FAE65" s="15"/>
      <c r="FAF65" s="15"/>
      <c r="FAG65" s="15"/>
      <c r="FAH65" s="15"/>
      <c r="FAI65" s="15"/>
      <c r="FAJ65" s="15"/>
      <c r="FAK65" s="15"/>
      <c r="FAL65" s="15"/>
      <c r="FAM65" s="15"/>
      <c r="FAN65" s="15"/>
      <c r="FAO65" s="15"/>
      <c r="FAP65" s="15"/>
      <c r="FAQ65" s="15"/>
      <c r="FAR65" s="15"/>
      <c r="FAS65" s="15"/>
      <c r="FAT65" s="15"/>
      <c r="FAU65" s="15"/>
      <c r="FAV65" s="15"/>
      <c r="FAW65" s="15"/>
      <c r="FAX65" s="15"/>
      <c r="FAY65" s="15"/>
      <c r="FAZ65" s="15"/>
      <c r="FBA65" s="15"/>
      <c r="FBB65" s="15"/>
      <c r="FBC65" s="15"/>
      <c r="FBD65" s="15"/>
      <c r="FBE65" s="15"/>
      <c r="FBF65" s="15"/>
      <c r="FBG65" s="15"/>
      <c r="FBH65" s="15"/>
      <c r="FBI65" s="15"/>
      <c r="FBJ65" s="15"/>
      <c r="FBK65" s="15"/>
      <c r="FBL65" s="15"/>
      <c r="FBM65" s="15"/>
      <c r="FBN65" s="15"/>
      <c r="FBO65" s="15"/>
      <c r="FBP65" s="15"/>
      <c r="FBQ65" s="15"/>
      <c r="FBR65" s="15"/>
      <c r="FBS65" s="15"/>
      <c r="FBT65" s="15"/>
      <c r="FBU65" s="15"/>
      <c r="FBV65" s="15"/>
      <c r="FBW65" s="15"/>
      <c r="FBX65" s="15"/>
      <c r="FBY65" s="15"/>
      <c r="FBZ65" s="15"/>
      <c r="FCA65" s="15"/>
      <c r="FCB65" s="15"/>
      <c r="FCC65" s="15"/>
      <c r="FCD65" s="15"/>
      <c r="FCE65" s="15"/>
      <c r="FCF65" s="15"/>
      <c r="FCG65" s="15"/>
      <c r="FCH65" s="15"/>
      <c r="FCI65" s="15"/>
      <c r="FCJ65" s="15"/>
      <c r="FCK65" s="15"/>
      <c r="FCL65" s="15"/>
      <c r="FCM65" s="15"/>
      <c r="FCN65" s="15"/>
      <c r="FCO65" s="15"/>
      <c r="FCP65" s="15"/>
      <c r="FCQ65" s="15"/>
      <c r="FCR65" s="15"/>
      <c r="FCS65" s="15"/>
      <c r="FCT65" s="15"/>
      <c r="FCU65" s="15"/>
      <c r="FCV65" s="15"/>
      <c r="FCW65" s="15"/>
      <c r="FCX65" s="15"/>
      <c r="FCY65" s="15"/>
      <c r="FCZ65" s="15"/>
      <c r="FDA65" s="15"/>
      <c r="FDB65" s="15"/>
      <c r="FDC65" s="15"/>
      <c r="FDD65" s="15"/>
      <c r="FDE65" s="15"/>
      <c r="FDF65" s="15"/>
      <c r="FDG65" s="15"/>
      <c r="FDH65" s="15"/>
      <c r="FDI65" s="15"/>
      <c r="FDJ65" s="15"/>
      <c r="FDK65" s="15"/>
      <c r="FDL65" s="15"/>
      <c r="FDM65" s="15"/>
      <c r="FDN65" s="15"/>
      <c r="FDO65" s="15"/>
      <c r="FDP65" s="15"/>
      <c r="FDQ65" s="15"/>
      <c r="FDR65" s="15"/>
      <c r="FDS65" s="15"/>
      <c r="FDT65" s="15"/>
      <c r="FDU65" s="15"/>
      <c r="FDV65" s="15"/>
      <c r="FDW65" s="15"/>
      <c r="FDX65" s="15"/>
      <c r="FDY65" s="15"/>
      <c r="FDZ65" s="15"/>
      <c r="FEA65" s="15"/>
      <c r="FEB65" s="15"/>
      <c r="FEC65" s="15"/>
      <c r="FED65" s="15"/>
      <c r="FEE65" s="15"/>
      <c r="FEF65" s="15"/>
      <c r="FEG65" s="15"/>
      <c r="FEH65" s="15"/>
      <c r="FEI65" s="15"/>
      <c r="FEJ65" s="15"/>
      <c r="FEK65" s="15"/>
      <c r="FEL65" s="15"/>
      <c r="FEM65" s="15"/>
      <c r="FEN65" s="15"/>
      <c r="FEO65" s="15"/>
      <c r="FEP65" s="15"/>
      <c r="FEQ65" s="15"/>
      <c r="FER65" s="15"/>
      <c r="FES65" s="15"/>
      <c r="FET65" s="15"/>
      <c r="FEU65" s="15"/>
      <c r="FEV65" s="15"/>
      <c r="FEW65" s="15"/>
      <c r="FEX65" s="15"/>
      <c r="FEY65" s="15"/>
      <c r="FEZ65" s="15"/>
      <c r="FFA65" s="15"/>
      <c r="FFB65" s="15"/>
      <c r="FFC65" s="15"/>
      <c r="FFD65" s="15"/>
      <c r="FFE65" s="15"/>
      <c r="FFF65" s="15"/>
      <c r="FFG65" s="15"/>
      <c r="FFH65" s="15"/>
      <c r="FFI65" s="15"/>
      <c r="FFJ65" s="15"/>
      <c r="FFK65" s="15"/>
      <c r="FFL65" s="15"/>
      <c r="FFM65" s="15"/>
      <c r="FFN65" s="15"/>
      <c r="FFO65" s="15"/>
      <c r="FFP65" s="15"/>
      <c r="FFQ65" s="15"/>
      <c r="FFR65" s="15"/>
      <c r="FFS65" s="15"/>
      <c r="FFT65" s="15"/>
      <c r="FFU65" s="15"/>
      <c r="FFV65" s="15"/>
      <c r="FFW65" s="15"/>
      <c r="FFX65" s="15"/>
      <c r="FFY65" s="15"/>
      <c r="FFZ65" s="15"/>
      <c r="FGA65" s="15"/>
      <c r="FGB65" s="15"/>
      <c r="FGC65" s="15"/>
      <c r="FGD65" s="15"/>
      <c r="FGE65" s="15"/>
      <c r="FGF65" s="15"/>
      <c r="FGG65" s="15"/>
      <c r="FGH65" s="15"/>
      <c r="FGI65" s="15"/>
      <c r="FGJ65" s="15"/>
      <c r="FGK65" s="15"/>
      <c r="FGL65" s="15"/>
      <c r="FGM65" s="15"/>
      <c r="FGN65" s="15"/>
      <c r="FGO65" s="15"/>
      <c r="FGP65" s="15"/>
      <c r="FGQ65" s="15"/>
      <c r="FGR65" s="15"/>
      <c r="FGS65" s="15"/>
      <c r="FGT65" s="15"/>
      <c r="FGU65" s="15"/>
      <c r="FGV65" s="15"/>
      <c r="FGW65" s="15"/>
      <c r="FGX65" s="15"/>
      <c r="FGY65" s="15"/>
      <c r="FGZ65" s="15"/>
      <c r="FHA65" s="15"/>
      <c r="FHB65" s="15"/>
      <c r="FHC65" s="15"/>
      <c r="FHD65" s="15"/>
      <c r="FHE65" s="15"/>
      <c r="FHF65" s="15"/>
      <c r="FHG65" s="15"/>
      <c r="FHH65" s="15"/>
      <c r="FHI65" s="15"/>
      <c r="FHJ65" s="15"/>
      <c r="FHK65" s="15"/>
      <c r="FHL65" s="15"/>
      <c r="FHM65" s="15"/>
      <c r="FHN65" s="15"/>
      <c r="FHO65" s="15"/>
      <c r="FHP65" s="15"/>
      <c r="FHQ65" s="15"/>
      <c r="FHR65" s="15"/>
      <c r="FHS65" s="15"/>
      <c r="FHT65" s="15"/>
      <c r="FHU65" s="15"/>
      <c r="FHV65" s="15"/>
      <c r="FHW65" s="15"/>
      <c r="FHX65" s="15"/>
      <c r="FHY65" s="15"/>
      <c r="FHZ65" s="15"/>
      <c r="FIA65" s="15"/>
      <c r="FIB65" s="15"/>
      <c r="FIC65" s="15"/>
      <c r="FID65" s="15"/>
      <c r="FIE65" s="15"/>
      <c r="FIF65" s="15"/>
      <c r="FIG65" s="15"/>
      <c r="FIH65" s="15"/>
      <c r="FII65" s="15"/>
      <c r="FIJ65" s="15"/>
      <c r="FIK65" s="15"/>
      <c r="FIL65" s="15"/>
      <c r="FIM65" s="15"/>
      <c r="FIN65" s="15"/>
      <c r="FIO65" s="15"/>
      <c r="FIP65" s="15"/>
      <c r="FIQ65" s="15"/>
      <c r="FIR65" s="15"/>
      <c r="FIS65" s="15"/>
      <c r="FIT65" s="15"/>
      <c r="FIU65" s="15"/>
      <c r="FIV65" s="15"/>
      <c r="FIW65" s="15"/>
      <c r="FIX65" s="15"/>
      <c r="FIY65" s="15"/>
      <c r="FIZ65" s="15"/>
      <c r="FJA65" s="15"/>
      <c r="FJB65" s="15"/>
      <c r="FJC65" s="15"/>
      <c r="FJD65" s="15"/>
      <c r="FJE65" s="15"/>
      <c r="FJF65" s="15"/>
      <c r="FJG65" s="15"/>
      <c r="FJH65" s="15"/>
      <c r="FJI65" s="15"/>
      <c r="FJJ65" s="15"/>
      <c r="FJK65" s="15"/>
      <c r="FJL65" s="15"/>
      <c r="FJM65" s="15"/>
      <c r="FJN65" s="15"/>
      <c r="FJO65" s="15"/>
      <c r="FJP65" s="15"/>
      <c r="FJQ65" s="15"/>
      <c r="FJR65" s="15"/>
      <c r="FJS65" s="15"/>
      <c r="FJT65" s="15"/>
      <c r="FJU65" s="15"/>
      <c r="FJV65" s="15"/>
      <c r="FJW65" s="15"/>
      <c r="FJX65" s="15"/>
      <c r="FJY65" s="15"/>
      <c r="FJZ65" s="15"/>
      <c r="FKA65" s="15"/>
      <c r="FKB65" s="15"/>
      <c r="FKC65" s="15"/>
      <c r="FKD65" s="15"/>
      <c r="FKE65" s="15"/>
      <c r="FKF65" s="15"/>
      <c r="FKG65" s="15"/>
      <c r="FKH65" s="15"/>
      <c r="FKI65" s="15"/>
      <c r="FKJ65" s="15"/>
      <c r="FKK65" s="15"/>
      <c r="FKL65" s="15"/>
      <c r="FKM65" s="15"/>
      <c r="FKN65" s="15"/>
      <c r="FKO65" s="15"/>
      <c r="FKP65" s="15"/>
      <c r="FKQ65" s="15"/>
      <c r="FKR65" s="15"/>
      <c r="FKS65" s="15"/>
      <c r="FKT65" s="15"/>
      <c r="FKU65" s="15"/>
      <c r="FKV65" s="15"/>
      <c r="FKW65" s="15"/>
      <c r="FKX65" s="15"/>
      <c r="FKY65" s="15"/>
      <c r="FKZ65" s="15"/>
      <c r="FLA65" s="15"/>
      <c r="FLB65" s="15"/>
      <c r="FLC65" s="15"/>
      <c r="FLD65" s="15"/>
      <c r="FLE65" s="15"/>
      <c r="FLF65" s="15"/>
      <c r="FLG65" s="15"/>
      <c r="FLH65" s="15"/>
      <c r="FLI65" s="15"/>
      <c r="FLJ65" s="15"/>
      <c r="FLK65" s="15"/>
      <c r="FLL65" s="15"/>
      <c r="FLM65" s="15"/>
      <c r="FLN65" s="15"/>
      <c r="FLO65" s="15"/>
      <c r="FLP65" s="15"/>
      <c r="FLQ65" s="15"/>
      <c r="FLR65" s="15"/>
      <c r="FLS65" s="15"/>
      <c r="FLT65" s="15"/>
      <c r="FLU65" s="15"/>
      <c r="FLV65" s="15"/>
      <c r="FLW65" s="15"/>
      <c r="FLX65" s="15"/>
      <c r="FLY65" s="15"/>
      <c r="FLZ65" s="15"/>
      <c r="FMA65" s="15"/>
      <c r="FMB65" s="15"/>
      <c r="FMC65" s="15"/>
      <c r="FMD65" s="15"/>
      <c r="FME65" s="15"/>
      <c r="FMF65" s="15"/>
      <c r="FMG65" s="15"/>
      <c r="FMH65" s="15"/>
      <c r="FMI65" s="15"/>
      <c r="FMJ65" s="15"/>
      <c r="FMK65" s="15"/>
      <c r="FML65" s="15"/>
      <c r="FMM65" s="15"/>
      <c r="FMN65" s="15"/>
      <c r="FMO65" s="15"/>
      <c r="FMP65" s="15"/>
      <c r="FMQ65" s="15"/>
      <c r="FMR65" s="15"/>
      <c r="FMS65" s="15"/>
      <c r="FMT65" s="15"/>
      <c r="FMU65" s="15"/>
      <c r="FMV65" s="15"/>
      <c r="FMW65" s="15"/>
      <c r="FMX65" s="15"/>
      <c r="FMY65" s="15"/>
      <c r="FMZ65" s="15"/>
      <c r="FNA65" s="15"/>
      <c r="FNB65" s="15"/>
      <c r="FNC65" s="15"/>
      <c r="FND65" s="15"/>
      <c r="FNE65" s="15"/>
      <c r="FNF65" s="15"/>
      <c r="FNG65" s="15"/>
      <c r="FNH65" s="15"/>
      <c r="FNI65" s="15"/>
      <c r="FNJ65" s="15"/>
      <c r="FNK65" s="15"/>
      <c r="FNL65" s="15"/>
      <c r="FNM65" s="15"/>
      <c r="FNN65" s="15"/>
      <c r="FNO65" s="15"/>
      <c r="FNP65" s="15"/>
      <c r="FNQ65" s="15"/>
      <c r="FNR65" s="15"/>
      <c r="FNS65" s="15"/>
      <c r="FNT65" s="15"/>
      <c r="FNU65" s="15"/>
      <c r="FNV65" s="15"/>
      <c r="FNW65" s="15"/>
      <c r="FNX65" s="15"/>
      <c r="FNY65" s="15"/>
      <c r="FNZ65" s="15"/>
      <c r="FOA65" s="15"/>
      <c r="FOB65" s="15"/>
      <c r="FOC65" s="15"/>
      <c r="FOD65" s="15"/>
      <c r="FOE65" s="15"/>
      <c r="FOF65" s="15"/>
      <c r="FOG65" s="15"/>
      <c r="FOH65" s="15"/>
      <c r="FOI65" s="15"/>
      <c r="FOJ65" s="15"/>
      <c r="FOK65" s="15"/>
      <c r="FOL65" s="15"/>
      <c r="FOM65" s="15"/>
      <c r="FON65" s="15"/>
      <c r="FOO65" s="15"/>
      <c r="FOP65" s="15"/>
      <c r="FOQ65" s="15"/>
      <c r="FOR65" s="15"/>
      <c r="FOS65" s="15"/>
      <c r="FOT65" s="15"/>
      <c r="FOU65" s="15"/>
      <c r="FOV65" s="15"/>
      <c r="FOW65" s="15"/>
      <c r="FOX65" s="15"/>
      <c r="FOY65" s="15"/>
      <c r="FOZ65" s="15"/>
      <c r="FPA65" s="15"/>
      <c r="FPB65" s="15"/>
      <c r="FPC65" s="15"/>
      <c r="FPD65" s="15"/>
      <c r="FPE65" s="15"/>
      <c r="FPF65" s="15"/>
      <c r="FPG65" s="15"/>
      <c r="FPH65" s="15"/>
      <c r="FPI65" s="15"/>
      <c r="FPJ65" s="15"/>
      <c r="FPK65" s="15"/>
      <c r="FPL65" s="15"/>
      <c r="FPM65" s="15"/>
      <c r="FPN65" s="15"/>
      <c r="FPO65" s="15"/>
      <c r="FPP65" s="15"/>
      <c r="FPQ65" s="15"/>
      <c r="FPR65" s="15"/>
      <c r="FPS65" s="15"/>
      <c r="FPT65" s="15"/>
      <c r="FPU65" s="15"/>
      <c r="FPV65" s="15"/>
      <c r="FPW65" s="15"/>
      <c r="FPX65" s="15"/>
      <c r="FPY65" s="15"/>
      <c r="FPZ65" s="15"/>
      <c r="FQA65" s="15"/>
      <c r="FQB65" s="15"/>
      <c r="FQC65" s="15"/>
      <c r="FQD65" s="15"/>
      <c r="FQE65" s="15"/>
      <c r="FQF65" s="15"/>
      <c r="FQG65" s="15"/>
      <c r="FQH65" s="15"/>
      <c r="FQI65" s="15"/>
      <c r="FQJ65" s="15"/>
      <c r="FQK65" s="15"/>
      <c r="FQL65" s="15"/>
      <c r="FQM65" s="15"/>
      <c r="FQN65" s="15"/>
      <c r="FQO65" s="15"/>
      <c r="FQP65" s="15"/>
      <c r="FQQ65" s="15"/>
      <c r="FQR65" s="15"/>
      <c r="FQS65" s="15"/>
      <c r="FQT65" s="15"/>
      <c r="FQU65" s="15"/>
      <c r="FQV65" s="15"/>
      <c r="FQW65" s="15"/>
      <c r="FQX65" s="15"/>
      <c r="FQY65" s="15"/>
      <c r="FQZ65" s="15"/>
      <c r="FRA65" s="15"/>
      <c r="FRB65" s="15"/>
      <c r="FRC65" s="15"/>
      <c r="FRD65" s="15"/>
      <c r="FRE65" s="15"/>
      <c r="FRF65" s="15"/>
      <c r="FRG65" s="15"/>
      <c r="FRH65" s="15"/>
      <c r="FRI65" s="15"/>
      <c r="FRJ65" s="15"/>
      <c r="FRK65" s="15"/>
      <c r="FRL65" s="15"/>
      <c r="FRM65" s="15"/>
      <c r="FRN65" s="15"/>
      <c r="FRO65" s="15"/>
      <c r="FRP65" s="15"/>
      <c r="FRQ65" s="15"/>
      <c r="FRR65" s="15"/>
      <c r="FRS65" s="15"/>
      <c r="FRT65" s="15"/>
      <c r="FRU65" s="15"/>
      <c r="FRV65" s="15"/>
      <c r="FRW65" s="15"/>
      <c r="FRX65" s="15"/>
      <c r="FRY65" s="15"/>
      <c r="FRZ65" s="15"/>
      <c r="FSA65" s="15"/>
      <c r="FSB65" s="15"/>
      <c r="FSC65" s="15"/>
      <c r="FSD65" s="15"/>
      <c r="FSE65" s="15"/>
      <c r="FSF65" s="15"/>
      <c r="FSG65" s="15"/>
      <c r="FSH65" s="15"/>
      <c r="FSI65" s="15"/>
      <c r="FSJ65" s="15"/>
      <c r="FSK65" s="15"/>
      <c r="FSL65" s="15"/>
      <c r="FSM65" s="15"/>
      <c r="FSN65" s="15"/>
      <c r="FSO65" s="15"/>
      <c r="FSP65" s="15"/>
      <c r="FSQ65" s="15"/>
      <c r="FSR65" s="15"/>
      <c r="FSS65" s="15"/>
      <c r="FST65" s="15"/>
      <c r="FSU65" s="15"/>
      <c r="FSV65" s="15"/>
      <c r="FSW65" s="15"/>
      <c r="FSX65" s="15"/>
      <c r="FSY65" s="15"/>
      <c r="FSZ65" s="15"/>
      <c r="FTA65" s="15"/>
      <c r="FTB65" s="15"/>
      <c r="FTC65" s="15"/>
      <c r="FTD65" s="15"/>
      <c r="FTE65" s="15"/>
      <c r="FTF65" s="15"/>
      <c r="FTG65" s="15"/>
      <c r="FTH65" s="15"/>
      <c r="FTI65" s="15"/>
      <c r="FTJ65" s="15"/>
      <c r="FTK65" s="15"/>
      <c r="FTL65" s="15"/>
      <c r="FTM65" s="15"/>
      <c r="FTN65" s="15"/>
      <c r="FTO65" s="15"/>
      <c r="FTP65" s="15"/>
      <c r="FTQ65" s="15"/>
      <c r="FTR65" s="15"/>
      <c r="FTS65" s="15"/>
      <c r="FTT65" s="15"/>
      <c r="FTU65" s="15"/>
      <c r="FTV65" s="15"/>
      <c r="FTW65" s="15"/>
      <c r="FTX65" s="15"/>
      <c r="FTY65" s="15"/>
      <c r="FTZ65" s="15"/>
      <c r="FUA65" s="15"/>
      <c r="FUB65" s="15"/>
      <c r="FUC65" s="15"/>
      <c r="FUD65" s="15"/>
      <c r="FUE65" s="15"/>
      <c r="FUF65" s="15"/>
      <c r="FUG65" s="15"/>
      <c r="FUH65" s="15"/>
      <c r="FUI65" s="15"/>
      <c r="FUJ65" s="15"/>
      <c r="FUK65" s="15"/>
      <c r="FUL65" s="15"/>
      <c r="FUM65" s="15"/>
      <c r="FUN65" s="15"/>
      <c r="FUO65" s="15"/>
      <c r="FUP65" s="15"/>
      <c r="FUQ65" s="15"/>
      <c r="FUR65" s="15"/>
      <c r="FUS65" s="15"/>
      <c r="FUT65" s="15"/>
      <c r="FUU65" s="15"/>
      <c r="FUV65" s="15"/>
      <c r="FUW65" s="15"/>
      <c r="FUX65" s="15"/>
      <c r="FUY65" s="15"/>
      <c r="FUZ65" s="15"/>
      <c r="FVA65" s="15"/>
      <c r="FVB65" s="15"/>
      <c r="FVC65" s="15"/>
      <c r="FVD65" s="15"/>
      <c r="FVE65" s="15"/>
      <c r="FVF65" s="15"/>
      <c r="FVG65" s="15"/>
      <c r="FVH65" s="15"/>
      <c r="FVI65" s="15"/>
      <c r="FVJ65" s="15"/>
      <c r="FVK65" s="15"/>
      <c r="FVL65" s="15"/>
      <c r="FVM65" s="15"/>
      <c r="FVN65" s="15"/>
      <c r="FVO65" s="15"/>
      <c r="FVP65" s="15"/>
      <c r="FVQ65" s="15"/>
      <c r="FVR65" s="15"/>
      <c r="FVS65" s="15"/>
      <c r="FVT65" s="15"/>
      <c r="FVU65" s="15"/>
      <c r="FVV65" s="15"/>
      <c r="FVW65" s="15"/>
      <c r="FVX65" s="15"/>
      <c r="FVY65" s="15"/>
      <c r="FVZ65" s="15"/>
      <c r="FWA65" s="15"/>
      <c r="FWB65" s="15"/>
      <c r="FWC65" s="15"/>
      <c r="FWD65" s="15"/>
      <c r="FWE65" s="15"/>
      <c r="FWF65" s="15"/>
      <c r="FWG65" s="15"/>
      <c r="FWH65" s="15"/>
      <c r="FWI65" s="15"/>
      <c r="FWJ65" s="15"/>
      <c r="FWK65" s="15"/>
      <c r="FWL65" s="15"/>
      <c r="FWM65" s="15"/>
      <c r="FWN65" s="15"/>
      <c r="FWO65" s="15"/>
      <c r="FWP65" s="15"/>
      <c r="FWQ65" s="15"/>
      <c r="FWR65" s="15"/>
      <c r="FWS65" s="15"/>
      <c r="FWT65" s="15"/>
      <c r="FWU65" s="15"/>
      <c r="FWV65" s="15"/>
      <c r="FWW65" s="15"/>
      <c r="FWX65" s="15"/>
      <c r="FWY65" s="15"/>
      <c r="FWZ65" s="15"/>
      <c r="FXA65" s="15"/>
      <c r="FXB65" s="15"/>
      <c r="FXC65" s="15"/>
      <c r="FXD65" s="15"/>
      <c r="FXE65" s="15"/>
      <c r="FXF65" s="15"/>
      <c r="FXG65" s="15"/>
      <c r="FXH65" s="15"/>
      <c r="FXI65" s="15"/>
      <c r="FXJ65" s="15"/>
      <c r="FXK65" s="15"/>
      <c r="FXL65" s="15"/>
      <c r="FXM65" s="15"/>
      <c r="FXN65" s="15"/>
      <c r="FXO65" s="15"/>
      <c r="FXP65" s="15"/>
      <c r="FXQ65" s="15"/>
      <c r="FXR65" s="15"/>
      <c r="FXS65" s="15"/>
      <c r="FXT65" s="15"/>
      <c r="FXU65" s="15"/>
      <c r="FXV65" s="15"/>
      <c r="FXW65" s="15"/>
      <c r="FXX65" s="15"/>
      <c r="FXY65" s="15"/>
      <c r="FXZ65" s="15"/>
      <c r="FYA65" s="15"/>
      <c r="FYB65" s="15"/>
      <c r="FYC65" s="15"/>
      <c r="FYD65" s="15"/>
      <c r="FYE65" s="15"/>
      <c r="FYF65" s="15"/>
      <c r="FYG65" s="15"/>
      <c r="FYH65" s="15"/>
      <c r="FYI65" s="15"/>
      <c r="FYJ65" s="15"/>
      <c r="FYK65" s="15"/>
      <c r="FYL65" s="15"/>
      <c r="FYM65" s="15"/>
      <c r="FYN65" s="15"/>
      <c r="FYO65" s="15"/>
      <c r="FYP65" s="15"/>
      <c r="FYQ65" s="15"/>
      <c r="FYR65" s="15"/>
      <c r="FYS65" s="15"/>
      <c r="FYT65" s="15"/>
      <c r="FYU65" s="15"/>
      <c r="FYV65" s="15"/>
      <c r="FYW65" s="15"/>
      <c r="FYX65" s="15"/>
      <c r="FYY65" s="15"/>
      <c r="FYZ65" s="15"/>
      <c r="FZA65" s="15"/>
      <c r="FZB65" s="15"/>
      <c r="FZC65" s="15"/>
      <c r="FZD65" s="15"/>
      <c r="FZE65" s="15"/>
      <c r="FZF65" s="15"/>
      <c r="FZG65" s="15"/>
      <c r="FZH65" s="15"/>
      <c r="FZI65" s="15"/>
      <c r="FZJ65" s="15"/>
      <c r="FZK65" s="15"/>
      <c r="FZL65" s="15"/>
      <c r="FZM65" s="15"/>
      <c r="FZN65" s="15"/>
      <c r="FZO65" s="15"/>
      <c r="FZP65" s="15"/>
      <c r="FZQ65" s="15"/>
      <c r="FZR65" s="15"/>
      <c r="FZS65" s="15"/>
      <c r="FZT65" s="15"/>
      <c r="FZU65" s="15"/>
      <c r="FZV65" s="15"/>
      <c r="FZW65" s="15"/>
      <c r="FZX65" s="15"/>
      <c r="FZY65" s="15"/>
      <c r="FZZ65" s="15"/>
      <c r="GAA65" s="15"/>
      <c r="GAB65" s="15"/>
      <c r="GAC65" s="15"/>
      <c r="GAD65" s="15"/>
      <c r="GAE65" s="15"/>
      <c r="GAF65" s="15"/>
      <c r="GAG65" s="15"/>
      <c r="GAH65" s="15"/>
      <c r="GAI65" s="15"/>
      <c r="GAJ65" s="15"/>
      <c r="GAK65" s="15"/>
      <c r="GAL65" s="15"/>
      <c r="GAM65" s="15"/>
      <c r="GAN65" s="15"/>
      <c r="GAO65" s="15"/>
      <c r="GAP65" s="15"/>
      <c r="GAQ65" s="15"/>
      <c r="GAR65" s="15"/>
      <c r="GAS65" s="15"/>
      <c r="GAT65" s="15"/>
      <c r="GAU65" s="15"/>
      <c r="GAV65" s="15"/>
      <c r="GAW65" s="15"/>
      <c r="GAX65" s="15"/>
      <c r="GAY65" s="15"/>
      <c r="GAZ65" s="15"/>
      <c r="GBA65" s="15"/>
      <c r="GBB65" s="15"/>
      <c r="GBC65" s="15"/>
      <c r="GBD65" s="15"/>
      <c r="GBE65" s="15"/>
      <c r="GBF65" s="15"/>
      <c r="GBG65" s="15"/>
      <c r="GBH65" s="15"/>
      <c r="GBI65" s="15"/>
      <c r="GBJ65" s="15"/>
      <c r="GBK65" s="15"/>
      <c r="GBL65" s="15"/>
      <c r="GBM65" s="15"/>
      <c r="GBN65" s="15"/>
      <c r="GBO65" s="15"/>
      <c r="GBP65" s="15"/>
      <c r="GBQ65" s="15"/>
      <c r="GBR65" s="15"/>
      <c r="GBS65" s="15"/>
      <c r="GBT65" s="15"/>
      <c r="GBU65" s="15"/>
      <c r="GBV65" s="15"/>
      <c r="GBW65" s="15"/>
      <c r="GBX65" s="15"/>
      <c r="GBY65" s="15"/>
      <c r="GBZ65" s="15"/>
      <c r="GCA65" s="15"/>
      <c r="GCB65" s="15"/>
      <c r="GCC65" s="15"/>
      <c r="GCD65" s="15"/>
      <c r="GCE65" s="15"/>
      <c r="GCF65" s="15"/>
      <c r="GCG65" s="15"/>
      <c r="GCH65" s="15"/>
      <c r="GCI65" s="15"/>
      <c r="GCJ65" s="15"/>
      <c r="GCK65" s="15"/>
      <c r="GCL65" s="15"/>
      <c r="GCM65" s="15"/>
      <c r="GCN65" s="15"/>
      <c r="GCO65" s="15"/>
      <c r="GCP65" s="15"/>
      <c r="GCQ65" s="15"/>
      <c r="GCR65" s="15"/>
      <c r="GCS65" s="15"/>
      <c r="GCT65" s="15"/>
      <c r="GCU65" s="15"/>
      <c r="GCV65" s="15"/>
      <c r="GCW65" s="15"/>
      <c r="GCX65" s="15"/>
      <c r="GCY65" s="15"/>
      <c r="GCZ65" s="15"/>
      <c r="GDA65" s="15"/>
      <c r="GDB65" s="15"/>
      <c r="GDC65" s="15"/>
      <c r="GDD65" s="15"/>
      <c r="GDE65" s="15"/>
      <c r="GDF65" s="15"/>
      <c r="GDG65" s="15"/>
      <c r="GDH65" s="15"/>
      <c r="GDI65" s="15"/>
      <c r="GDJ65" s="15"/>
      <c r="GDK65" s="15"/>
      <c r="GDL65" s="15"/>
      <c r="GDM65" s="15"/>
      <c r="GDN65" s="15"/>
      <c r="GDO65" s="15"/>
      <c r="GDP65" s="15"/>
      <c r="GDQ65" s="15"/>
      <c r="GDR65" s="15"/>
      <c r="GDS65" s="15"/>
      <c r="GDT65" s="15"/>
      <c r="GDU65" s="15"/>
      <c r="GDV65" s="15"/>
      <c r="GDW65" s="15"/>
      <c r="GDX65" s="15"/>
      <c r="GDY65" s="15"/>
      <c r="GDZ65" s="15"/>
      <c r="GEA65" s="15"/>
      <c r="GEB65" s="15"/>
      <c r="GEC65" s="15"/>
      <c r="GED65" s="15"/>
      <c r="GEE65" s="15"/>
      <c r="GEF65" s="15"/>
      <c r="GEG65" s="15"/>
      <c r="GEH65" s="15"/>
      <c r="GEI65" s="15"/>
      <c r="GEJ65" s="15"/>
      <c r="GEK65" s="15"/>
      <c r="GEL65" s="15"/>
      <c r="GEM65" s="15"/>
      <c r="GEN65" s="15"/>
      <c r="GEO65" s="15"/>
      <c r="GEP65" s="15"/>
      <c r="GEQ65" s="15"/>
      <c r="GER65" s="15"/>
      <c r="GES65" s="15"/>
      <c r="GET65" s="15"/>
      <c r="GEU65" s="15"/>
      <c r="GEV65" s="15"/>
      <c r="GEW65" s="15"/>
      <c r="GEX65" s="15"/>
      <c r="GEY65" s="15"/>
      <c r="GEZ65" s="15"/>
      <c r="GFA65" s="15"/>
      <c r="GFB65" s="15"/>
      <c r="GFC65" s="15"/>
      <c r="GFD65" s="15"/>
      <c r="GFE65" s="15"/>
      <c r="GFF65" s="15"/>
      <c r="GFG65" s="15"/>
      <c r="GFH65" s="15"/>
      <c r="GFI65" s="15"/>
      <c r="GFJ65" s="15"/>
      <c r="GFK65" s="15"/>
      <c r="GFL65" s="15"/>
      <c r="GFM65" s="15"/>
      <c r="GFN65" s="15"/>
      <c r="GFO65" s="15"/>
      <c r="GFP65" s="15"/>
      <c r="GFQ65" s="15"/>
      <c r="GFR65" s="15"/>
      <c r="GFS65" s="15"/>
      <c r="GFT65" s="15"/>
      <c r="GFU65" s="15"/>
      <c r="GFV65" s="15"/>
      <c r="GFW65" s="15"/>
      <c r="GFX65" s="15"/>
      <c r="GFY65" s="15"/>
      <c r="GFZ65" s="15"/>
      <c r="GGA65" s="15"/>
      <c r="GGB65" s="15"/>
      <c r="GGC65" s="15"/>
      <c r="GGD65" s="15"/>
      <c r="GGE65" s="15"/>
      <c r="GGF65" s="15"/>
      <c r="GGG65" s="15"/>
      <c r="GGH65" s="15"/>
      <c r="GGI65" s="15"/>
      <c r="GGJ65" s="15"/>
      <c r="GGK65" s="15"/>
      <c r="GGL65" s="15"/>
      <c r="GGM65" s="15"/>
      <c r="GGN65" s="15"/>
      <c r="GGO65" s="15"/>
      <c r="GGP65" s="15"/>
      <c r="GGQ65" s="15"/>
      <c r="GGR65" s="15"/>
      <c r="GGS65" s="15"/>
      <c r="GGT65" s="15"/>
      <c r="GGU65" s="15"/>
      <c r="GGV65" s="15"/>
      <c r="GGW65" s="15"/>
      <c r="GGX65" s="15"/>
      <c r="GGY65" s="15"/>
      <c r="GGZ65" s="15"/>
      <c r="GHA65" s="15"/>
      <c r="GHB65" s="15"/>
      <c r="GHC65" s="15"/>
      <c r="GHD65" s="15"/>
      <c r="GHE65" s="15"/>
      <c r="GHF65" s="15"/>
      <c r="GHG65" s="15"/>
      <c r="GHH65" s="15"/>
      <c r="GHI65" s="15"/>
      <c r="GHJ65" s="15"/>
      <c r="GHK65" s="15"/>
      <c r="GHL65" s="15"/>
      <c r="GHM65" s="15"/>
      <c r="GHN65" s="15"/>
      <c r="GHO65" s="15"/>
      <c r="GHP65" s="15"/>
      <c r="GHQ65" s="15"/>
      <c r="GHR65" s="15"/>
      <c r="GHS65" s="15"/>
      <c r="GHT65" s="15"/>
      <c r="GHU65" s="15"/>
      <c r="GHV65" s="15"/>
      <c r="GHW65" s="15"/>
      <c r="GHX65" s="15"/>
      <c r="GHY65" s="15"/>
      <c r="GHZ65" s="15"/>
      <c r="GIA65" s="15"/>
      <c r="GIB65" s="15"/>
      <c r="GIC65" s="15"/>
      <c r="GID65" s="15"/>
      <c r="GIE65" s="15"/>
      <c r="GIF65" s="15"/>
      <c r="GIG65" s="15"/>
      <c r="GIH65" s="15"/>
      <c r="GII65" s="15"/>
      <c r="GIJ65" s="15"/>
      <c r="GIK65" s="15"/>
      <c r="GIL65" s="15"/>
      <c r="GIM65" s="15"/>
      <c r="GIN65" s="15"/>
      <c r="GIO65" s="15"/>
      <c r="GIP65" s="15"/>
      <c r="GIQ65" s="15"/>
      <c r="GIR65" s="15"/>
      <c r="GIS65" s="15"/>
      <c r="GIT65" s="15"/>
      <c r="GIU65" s="15"/>
      <c r="GIV65" s="15"/>
      <c r="GIW65" s="15"/>
      <c r="GIX65" s="15"/>
      <c r="GIY65" s="15"/>
      <c r="GIZ65" s="15"/>
      <c r="GJA65" s="15"/>
      <c r="GJB65" s="15"/>
      <c r="GJC65" s="15"/>
      <c r="GJD65" s="15"/>
      <c r="GJE65" s="15"/>
      <c r="GJF65" s="15"/>
      <c r="GJG65" s="15"/>
      <c r="GJH65" s="15"/>
      <c r="GJI65" s="15"/>
      <c r="GJJ65" s="15"/>
      <c r="GJK65" s="15"/>
      <c r="GJL65" s="15"/>
      <c r="GJM65" s="15"/>
      <c r="GJN65" s="15"/>
      <c r="GJO65" s="15"/>
      <c r="GJP65" s="15"/>
      <c r="GJQ65" s="15"/>
      <c r="GJR65" s="15"/>
      <c r="GJS65" s="15"/>
      <c r="GJT65" s="15"/>
      <c r="GJU65" s="15"/>
      <c r="GJV65" s="15"/>
      <c r="GJW65" s="15"/>
      <c r="GJX65" s="15"/>
      <c r="GJY65" s="15"/>
      <c r="GJZ65" s="15"/>
      <c r="GKA65" s="15"/>
      <c r="GKB65" s="15"/>
      <c r="GKC65" s="15"/>
      <c r="GKD65" s="15"/>
      <c r="GKE65" s="15"/>
      <c r="GKF65" s="15"/>
      <c r="GKG65" s="15"/>
      <c r="GKH65" s="15"/>
      <c r="GKI65" s="15"/>
      <c r="GKJ65" s="15"/>
      <c r="GKK65" s="15"/>
      <c r="GKL65" s="15"/>
      <c r="GKM65" s="15"/>
      <c r="GKN65" s="15"/>
      <c r="GKO65" s="15"/>
      <c r="GKP65" s="15"/>
      <c r="GKQ65" s="15"/>
      <c r="GKR65" s="15"/>
      <c r="GKS65" s="15"/>
      <c r="GKT65" s="15"/>
      <c r="GKU65" s="15"/>
      <c r="GKV65" s="15"/>
      <c r="GKW65" s="15"/>
      <c r="GKX65" s="15"/>
      <c r="GKY65" s="15"/>
      <c r="GKZ65" s="15"/>
      <c r="GLA65" s="15"/>
      <c r="GLB65" s="15"/>
      <c r="GLC65" s="15"/>
      <c r="GLD65" s="15"/>
      <c r="GLE65" s="15"/>
      <c r="GLF65" s="15"/>
      <c r="GLG65" s="15"/>
      <c r="GLH65" s="15"/>
      <c r="GLI65" s="15"/>
      <c r="GLJ65" s="15"/>
      <c r="GLK65" s="15"/>
      <c r="GLL65" s="15"/>
      <c r="GLM65" s="15"/>
      <c r="GLN65" s="15"/>
      <c r="GLO65" s="15"/>
      <c r="GLP65" s="15"/>
      <c r="GLQ65" s="15"/>
      <c r="GLR65" s="15"/>
      <c r="GLS65" s="15"/>
      <c r="GLT65" s="15"/>
      <c r="GLU65" s="15"/>
      <c r="GLV65" s="15"/>
      <c r="GLW65" s="15"/>
      <c r="GLX65" s="15"/>
      <c r="GLY65" s="15"/>
      <c r="GLZ65" s="15"/>
      <c r="GMA65" s="15"/>
      <c r="GMB65" s="15"/>
      <c r="GMC65" s="15"/>
      <c r="GMD65" s="15"/>
      <c r="GME65" s="15"/>
      <c r="GMF65" s="15"/>
      <c r="GMG65" s="15"/>
      <c r="GMH65" s="15"/>
      <c r="GMI65" s="15"/>
      <c r="GMJ65" s="15"/>
      <c r="GMK65" s="15"/>
      <c r="GML65" s="15"/>
      <c r="GMM65" s="15"/>
      <c r="GMN65" s="15"/>
      <c r="GMO65" s="15"/>
      <c r="GMP65" s="15"/>
      <c r="GMQ65" s="15"/>
      <c r="GMR65" s="15"/>
      <c r="GMS65" s="15"/>
      <c r="GMT65" s="15"/>
      <c r="GMU65" s="15"/>
      <c r="GMV65" s="15"/>
      <c r="GMW65" s="15"/>
      <c r="GMX65" s="15"/>
      <c r="GMY65" s="15"/>
      <c r="GMZ65" s="15"/>
      <c r="GNA65" s="15"/>
      <c r="GNB65" s="15"/>
      <c r="GNC65" s="15"/>
      <c r="GND65" s="15"/>
      <c r="GNE65" s="15"/>
      <c r="GNF65" s="15"/>
      <c r="GNG65" s="15"/>
      <c r="GNH65" s="15"/>
      <c r="GNI65" s="15"/>
      <c r="GNJ65" s="15"/>
      <c r="GNK65" s="15"/>
      <c r="GNL65" s="15"/>
      <c r="GNM65" s="15"/>
      <c r="GNN65" s="15"/>
      <c r="GNO65" s="15"/>
      <c r="GNP65" s="15"/>
      <c r="GNQ65" s="15"/>
      <c r="GNR65" s="15"/>
      <c r="GNS65" s="15"/>
      <c r="GNT65" s="15"/>
      <c r="GNU65" s="15"/>
      <c r="GNV65" s="15"/>
      <c r="GNW65" s="15"/>
      <c r="GNX65" s="15"/>
      <c r="GNY65" s="15"/>
      <c r="GNZ65" s="15"/>
      <c r="GOA65" s="15"/>
      <c r="GOB65" s="15"/>
      <c r="GOC65" s="15"/>
      <c r="GOD65" s="15"/>
      <c r="GOE65" s="15"/>
      <c r="GOF65" s="15"/>
      <c r="GOG65" s="15"/>
      <c r="GOH65" s="15"/>
      <c r="GOI65" s="15"/>
      <c r="GOJ65" s="15"/>
      <c r="GOK65" s="15"/>
      <c r="GOL65" s="15"/>
      <c r="GOM65" s="15"/>
      <c r="GON65" s="15"/>
      <c r="GOO65" s="15"/>
      <c r="GOP65" s="15"/>
      <c r="GOQ65" s="15"/>
      <c r="GOR65" s="15"/>
      <c r="GOS65" s="15"/>
      <c r="GOT65" s="15"/>
      <c r="GOU65" s="15"/>
      <c r="GOV65" s="15"/>
      <c r="GOW65" s="15"/>
      <c r="GOX65" s="15"/>
      <c r="GOY65" s="15"/>
      <c r="GOZ65" s="15"/>
      <c r="GPA65" s="15"/>
      <c r="GPB65" s="15"/>
      <c r="GPC65" s="15"/>
      <c r="GPD65" s="15"/>
      <c r="GPE65" s="15"/>
      <c r="GPF65" s="15"/>
      <c r="GPG65" s="15"/>
      <c r="GPH65" s="15"/>
      <c r="GPI65" s="15"/>
      <c r="GPJ65" s="15"/>
      <c r="GPK65" s="15"/>
      <c r="GPL65" s="15"/>
      <c r="GPM65" s="15"/>
      <c r="GPN65" s="15"/>
      <c r="GPO65" s="15"/>
      <c r="GPP65" s="15"/>
      <c r="GPQ65" s="15"/>
      <c r="GPR65" s="15"/>
      <c r="GPS65" s="15"/>
      <c r="GPT65" s="15"/>
      <c r="GPU65" s="15"/>
      <c r="GPV65" s="15"/>
      <c r="GPW65" s="15"/>
      <c r="GPX65" s="15"/>
      <c r="GPY65" s="15"/>
      <c r="GPZ65" s="15"/>
      <c r="GQA65" s="15"/>
      <c r="GQB65" s="15"/>
      <c r="GQC65" s="15"/>
      <c r="GQD65" s="15"/>
      <c r="GQE65" s="15"/>
      <c r="GQF65" s="15"/>
      <c r="GQG65" s="15"/>
      <c r="GQH65" s="15"/>
      <c r="GQI65" s="15"/>
      <c r="GQJ65" s="15"/>
      <c r="GQK65" s="15"/>
      <c r="GQL65" s="15"/>
      <c r="GQM65" s="15"/>
      <c r="GQN65" s="15"/>
      <c r="GQO65" s="15"/>
      <c r="GQP65" s="15"/>
      <c r="GQQ65" s="15"/>
      <c r="GQR65" s="15"/>
      <c r="GQS65" s="15"/>
      <c r="GQT65" s="15"/>
      <c r="GQU65" s="15"/>
      <c r="GQV65" s="15"/>
      <c r="GQW65" s="15"/>
      <c r="GQX65" s="15"/>
      <c r="GQY65" s="15"/>
      <c r="GQZ65" s="15"/>
      <c r="GRA65" s="15"/>
      <c r="GRB65" s="15"/>
      <c r="GRC65" s="15"/>
      <c r="GRD65" s="15"/>
      <c r="GRE65" s="15"/>
      <c r="GRF65" s="15"/>
      <c r="GRG65" s="15"/>
      <c r="GRH65" s="15"/>
      <c r="GRI65" s="15"/>
      <c r="GRJ65" s="15"/>
      <c r="GRK65" s="15"/>
      <c r="GRL65" s="15"/>
      <c r="GRM65" s="15"/>
      <c r="GRN65" s="15"/>
      <c r="GRO65" s="15"/>
      <c r="GRP65" s="15"/>
      <c r="GRQ65" s="15"/>
      <c r="GRR65" s="15"/>
      <c r="GRS65" s="15"/>
      <c r="GRT65" s="15"/>
      <c r="GRU65" s="15"/>
      <c r="GRV65" s="15"/>
      <c r="GRW65" s="15"/>
      <c r="GRX65" s="15"/>
      <c r="GRY65" s="15"/>
      <c r="GRZ65" s="15"/>
      <c r="GSA65" s="15"/>
      <c r="GSB65" s="15"/>
      <c r="GSC65" s="15"/>
      <c r="GSD65" s="15"/>
      <c r="GSE65" s="15"/>
      <c r="GSF65" s="15"/>
      <c r="GSG65" s="15"/>
      <c r="GSH65" s="15"/>
      <c r="GSI65" s="15"/>
      <c r="GSJ65" s="15"/>
      <c r="GSK65" s="15"/>
      <c r="GSL65" s="15"/>
      <c r="GSM65" s="15"/>
      <c r="GSN65" s="15"/>
      <c r="GSO65" s="15"/>
      <c r="GSP65" s="15"/>
      <c r="GSQ65" s="15"/>
      <c r="GSR65" s="15"/>
      <c r="GSS65" s="15"/>
      <c r="GST65" s="15"/>
      <c r="GSU65" s="15"/>
      <c r="GSV65" s="15"/>
      <c r="GSW65" s="15"/>
      <c r="GSX65" s="15"/>
      <c r="GSY65" s="15"/>
      <c r="GSZ65" s="15"/>
      <c r="GTA65" s="15"/>
      <c r="GTB65" s="15"/>
      <c r="GTC65" s="15"/>
      <c r="GTD65" s="15"/>
      <c r="GTE65" s="15"/>
      <c r="GTF65" s="15"/>
      <c r="GTG65" s="15"/>
      <c r="GTH65" s="15"/>
      <c r="GTI65" s="15"/>
      <c r="GTJ65" s="15"/>
      <c r="GTK65" s="15"/>
      <c r="GTL65" s="15"/>
      <c r="GTM65" s="15"/>
      <c r="GTN65" s="15"/>
      <c r="GTO65" s="15"/>
      <c r="GTP65" s="15"/>
      <c r="GTQ65" s="15"/>
      <c r="GTR65" s="15"/>
      <c r="GTS65" s="15"/>
      <c r="GTT65" s="15"/>
      <c r="GTU65" s="15"/>
      <c r="GTV65" s="15"/>
      <c r="GTW65" s="15"/>
      <c r="GTX65" s="15"/>
      <c r="GTY65" s="15"/>
      <c r="GTZ65" s="15"/>
      <c r="GUA65" s="15"/>
      <c r="GUB65" s="15"/>
      <c r="GUC65" s="15"/>
      <c r="GUD65" s="15"/>
      <c r="GUE65" s="15"/>
      <c r="GUF65" s="15"/>
      <c r="GUG65" s="15"/>
      <c r="GUH65" s="15"/>
      <c r="GUI65" s="15"/>
      <c r="GUJ65" s="15"/>
      <c r="GUK65" s="15"/>
      <c r="GUL65" s="15"/>
      <c r="GUM65" s="15"/>
      <c r="GUN65" s="15"/>
      <c r="GUO65" s="15"/>
      <c r="GUP65" s="15"/>
      <c r="GUQ65" s="15"/>
      <c r="GUR65" s="15"/>
      <c r="GUS65" s="15"/>
      <c r="GUT65" s="15"/>
      <c r="GUU65" s="15"/>
      <c r="GUV65" s="15"/>
      <c r="GUW65" s="15"/>
      <c r="GUX65" s="15"/>
      <c r="GUY65" s="15"/>
      <c r="GUZ65" s="15"/>
      <c r="GVA65" s="15"/>
      <c r="GVB65" s="15"/>
      <c r="GVC65" s="15"/>
      <c r="GVD65" s="15"/>
      <c r="GVE65" s="15"/>
      <c r="GVF65" s="15"/>
      <c r="GVG65" s="15"/>
      <c r="GVH65" s="15"/>
      <c r="GVI65" s="15"/>
      <c r="GVJ65" s="15"/>
      <c r="GVK65" s="15"/>
      <c r="GVL65" s="15"/>
      <c r="GVM65" s="15"/>
      <c r="GVN65" s="15"/>
      <c r="GVO65" s="15"/>
      <c r="GVP65" s="15"/>
      <c r="GVQ65" s="15"/>
      <c r="GVR65" s="15"/>
      <c r="GVS65" s="15"/>
      <c r="GVT65" s="15"/>
      <c r="GVU65" s="15"/>
      <c r="GVV65" s="15"/>
      <c r="GVW65" s="15"/>
      <c r="GVX65" s="15"/>
      <c r="GVY65" s="15"/>
      <c r="GVZ65" s="15"/>
      <c r="GWA65" s="15"/>
      <c r="GWB65" s="15"/>
      <c r="GWC65" s="15"/>
      <c r="GWD65" s="15"/>
      <c r="GWE65" s="15"/>
      <c r="GWF65" s="15"/>
      <c r="GWG65" s="15"/>
      <c r="GWH65" s="15"/>
      <c r="GWI65" s="15"/>
      <c r="GWJ65" s="15"/>
      <c r="GWK65" s="15"/>
      <c r="GWL65" s="15"/>
      <c r="GWM65" s="15"/>
      <c r="GWN65" s="15"/>
      <c r="GWO65" s="15"/>
      <c r="GWP65" s="15"/>
      <c r="GWQ65" s="15"/>
      <c r="GWR65" s="15"/>
      <c r="GWS65" s="15"/>
      <c r="GWT65" s="15"/>
      <c r="GWU65" s="15"/>
      <c r="GWV65" s="15"/>
      <c r="GWW65" s="15"/>
      <c r="GWX65" s="15"/>
      <c r="GWY65" s="15"/>
      <c r="GWZ65" s="15"/>
      <c r="GXA65" s="15"/>
      <c r="GXB65" s="15"/>
      <c r="GXC65" s="15"/>
      <c r="GXD65" s="15"/>
      <c r="GXE65" s="15"/>
      <c r="GXF65" s="15"/>
      <c r="GXG65" s="15"/>
      <c r="GXH65" s="15"/>
      <c r="GXI65" s="15"/>
      <c r="GXJ65" s="15"/>
      <c r="GXK65" s="15"/>
      <c r="GXL65" s="15"/>
      <c r="GXM65" s="15"/>
      <c r="GXN65" s="15"/>
      <c r="GXO65" s="15"/>
      <c r="GXP65" s="15"/>
      <c r="GXQ65" s="15"/>
      <c r="GXR65" s="15"/>
      <c r="GXS65" s="15"/>
      <c r="GXT65" s="15"/>
      <c r="GXU65" s="15"/>
      <c r="GXV65" s="15"/>
      <c r="GXW65" s="15"/>
      <c r="GXX65" s="15"/>
      <c r="GXY65" s="15"/>
      <c r="GXZ65" s="15"/>
      <c r="GYA65" s="15"/>
      <c r="GYB65" s="15"/>
      <c r="GYC65" s="15"/>
      <c r="GYD65" s="15"/>
      <c r="GYE65" s="15"/>
      <c r="GYF65" s="15"/>
      <c r="GYG65" s="15"/>
      <c r="GYH65" s="15"/>
      <c r="GYI65" s="15"/>
      <c r="GYJ65" s="15"/>
      <c r="GYK65" s="15"/>
      <c r="GYL65" s="15"/>
      <c r="GYM65" s="15"/>
      <c r="GYN65" s="15"/>
      <c r="GYO65" s="15"/>
      <c r="GYP65" s="15"/>
      <c r="GYQ65" s="15"/>
      <c r="GYR65" s="15"/>
      <c r="GYS65" s="15"/>
      <c r="GYT65" s="15"/>
      <c r="GYU65" s="15"/>
      <c r="GYV65" s="15"/>
      <c r="GYW65" s="15"/>
      <c r="GYX65" s="15"/>
      <c r="GYY65" s="15"/>
      <c r="GYZ65" s="15"/>
      <c r="GZA65" s="15"/>
      <c r="GZB65" s="15"/>
      <c r="GZC65" s="15"/>
      <c r="GZD65" s="15"/>
      <c r="GZE65" s="15"/>
      <c r="GZF65" s="15"/>
      <c r="GZG65" s="15"/>
      <c r="GZH65" s="15"/>
      <c r="GZI65" s="15"/>
      <c r="GZJ65" s="15"/>
      <c r="GZK65" s="15"/>
      <c r="GZL65" s="15"/>
      <c r="GZM65" s="15"/>
      <c r="GZN65" s="15"/>
      <c r="GZO65" s="15"/>
      <c r="GZP65" s="15"/>
      <c r="GZQ65" s="15"/>
      <c r="GZR65" s="15"/>
      <c r="GZS65" s="15"/>
      <c r="GZT65" s="15"/>
      <c r="GZU65" s="15"/>
      <c r="GZV65" s="15"/>
      <c r="GZW65" s="15"/>
      <c r="GZX65" s="15"/>
      <c r="GZY65" s="15"/>
      <c r="GZZ65" s="15"/>
      <c r="HAA65" s="15"/>
      <c r="HAB65" s="15"/>
      <c r="HAC65" s="15"/>
      <c r="HAD65" s="15"/>
      <c r="HAE65" s="15"/>
      <c r="HAF65" s="15"/>
      <c r="HAG65" s="15"/>
      <c r="HAH65" s="15"/>
      <c r="HAI65" s="15"/>
      <c r="HAJ65" s="15"/>
      <c r="HAK65" s="15"/>
      <c r="HAL65" s="15"/>
      <c r="HAM65" s="15"/>
      <c r="HAN65" s="15"/>
      <c r="HAO65" s="15"/>
      <c r="HAP65" s="15"/>
      <c r="HAQ65" s="15"/>
      <c r="HAR65" s="15"/>
      <c r="HAS65" s="15"/>
      <c r="HAT65" s="15"/>
      <c r="HAU65" s="15"/>
      <c r="HAV65" s="15"/>
      <c r="HAW65" s="15"/>
      <c r="HAX65" s="15"/>
      <c r="HAY65" s="15"/>
      <c r="HAZ65" s="15"/>
      <c r="HBA65" s="15"/>
      <c r="HBB65" s="15"/>
      <c r="HBC65" s="15"/>
      <c r="HBD65" s="15"/>
      <c r="HBE65" s="15"/>
      <c r="HBF65" s="15"/>
      <c r="HBG65" s="15"/>
      <c r="HBH65" s="15"/>
      <c r="HBI65" s="15"/>
      <c r="HBJ65" s="15"/>
      <c r="HBK65" s="15"/>
      <c r="HBL65" s="15"/>
      <c r="HBM65" s="15"/>
      <c r="HBN65" s="15"/>
      <c r="HBO65" s="15"/>
      <c r="HBP65" s="15"/>
      <c r="HBQ65" s="15"/>
      <c r="HBR65" s="15"/>
      <c r="HBS65" s="15"/>
      <c r="HBT65" s="15"/>
      <c r="HBU65" s="15"/>
      <c r="HBV65" s="15"/>
      <c r="HBW65" s="15"/>
      <c r="HBX65" s="15"/>
      <c r="HBY65" s="15"/>
      <c r="HBZ65" s="15"/>
      <c r="HCA65" s="15"/>
      <c r="HCB65" s="15"/>
      <c r="HCC65" s="15"/>
      <c r="HCD65" s="15"/>
      <c r="HCE65" s="15"/>
      <c r="HCF65" s="15"/>
      <c r="HCG65" s="15"/>
      <c r="HCH65" s="15"/>
      <c r="HCI65" s="15"/>
      <c r="HCJ65" s="15"/>
      <c r="HCK65" s="15"/>
      <c r="HCL65" s="15"/>
      <c r="HCM65" s="15"/>
      <c r="HCN65" s="15"/>
      <c r="HCO65" s="15"/>
      <c r="HCP65" s="15"/>
      <c r="HCQ65" s="15"/>
      <c r="HCR65" s="15"/>
      <c r="HCS65" s="15"/>
      <c r="HCT65" s="15"/>
      <c r="HCU65" s="15"/>
      <c r="HCV65" s="15"/>
      <c r="HCW65" s="15"/>
      <c r="HCX65" s="15"/>
      <c r="HCY65" s="15"/>
      <c r="HCZ65" s="15"/>
      <c r="HDA65" s="15"/>
      <c r="HDB65" s="15"/>
      <c r="HDC65" s="15"/>
      <c r="HDD65" s="15"/>
      <c r="HDE65" s="15"/>
      <c r="HDF65" s="15"/>
      <c r="HDG65" s="15"/>
      <c r="HDH65" s="15"/>
      <c r="HDI65" s="15"/>
      <c r="HDJ65" s="15"/>
      <c r="HDK65" s="15"/>
      <c r="HDL65" s="15"/>
      <c r="HDM65" s="15"/>
      <c r="HDN65" s="15"/>
      <c r="HDO65" s="15"/>
      <c r="HDP65" s="15"/>
      <c r="HDQ65" s="15"/>
      <c r="HDR65" s="15"/>
      <c r="HDS65" s="15"/>
      <c r="HDT65" s="15"/>
      <c r="HDU65" s="15"/>
      <c r="HDV65" s="15"/>
      <c r="HDW65" s="15"/>
      <c r="HDX65" s="15"/>
      <c r="HDY65" s="15"/>
      <c r="HDZ65" s="15"/>
      <c r="HEA65" s="15"/>
      <c r="HEB65" s="15"/>
      <c r="HEC65" s="15"/>
      <c r="HED65" s="15"/>
      <c r="HEE65" s="15"/>
      <c r="HEF65" s="15"/>
      <c r="HEG65" s="15"/>
      <c r="HEH65" s="15"/>
      <c r="HEI65" s="15"/>
      <c r="HEJ65" s="15"/>
      <c r="HEK65" s="15"/>
      <c r="HEL65" s="15"/>
      <c r="HEM65" s="15"/>
      <c r="HEN65" s="15"/>
      <c r="HEO65" s="15"/>
      <c r="HEP65" s="15"/>
      <c r="HEQ65" s="15"/>
      <c r="HER65" s="15"/>
      <c r="HES65" s="15"/>
      <c r="HET65" s="15"/>
      <c r="HEU65" s="15"/>
      <c r="HEV65" s="15"/>
      <c r="HEW65" s="15"/>
      <c r="HEX65" s="15"/>
      <c r="HEY65" s="15"/>
      <c r="HEZ65" s="15"/>
      <c r="HFA65" s="15"/>
      <c r="HFB65" s="15"/>
      <c r="HFC65" s="15"/>
      <c r="HFD65" s="15"/>
      <c r="HFE65" s="15"/>
      <c r="HFF65" s="15"/>
      <c r="HFG65" s="15"/>
      <c r="HFH65" s="15"/>
      <c r="HFI65" s="15"/>
      <c r="HFJ65" s="15"/>
      <c r="HFK65" s="15"/>
      <c r="HFL65" s="15"/>
      <c r="HFM65" s="15"/>
      <c r="HFN65" s="15"/>
      <c r="HFO65" s="15"/>
      <c r="HFP65" s="15"/>
      <c r="HFQ65" s="15"/>
      <c r="HFR65" s="15"/>
      <c r="HFS65" s="15"/>
      <c r="HFT65" s="15"/>
      <c r="HFU65" s="15"/>
      <c r="HFV65" s="15"/>
      <c r="HFW65" s="15"/>
      <c r="HFX65" s="15"/>
      <c r="HFY65" s="15"/>
      <c r="HFZ65" s="15"/>
      <c r="HGA65" s="15"/>
      <c r="HGB65" s="15"/>
      <c r="HGC65" s="15"/>
      <c r="HGD65" s="15"/>
      <c r="HGE65" s="15"/>
      <c r="HGF65" s="15"/>
      <c r="HGG65" s="15"/>
      <c r="HGH65" s="15"/>
      <c r="HGI65" s="15"/>
      <c r="HGJ65" s="15"/>
      <c r="HGK65" s="15"/>
      <c r="HGL65" s="15"/>
      <c r="HGM65" s="15"/>
      <c r="HGN65" s="15"/>
      <c r="HGO65" s="15"/>
      <c r="HGP65" s="15"/>
      <c r="HGQ65" s="15"/>
      <c r="HGR65" s="15"/>
      <c r="HGS65" s="15"/>
      <c r="HGT65" s="15"/>
      <c r="HGU65" s="15"/>
      <c r="HGV65" s="15"/>
      <c r="HGW65" s="15"/>
      <c r="HGX65" s="15"/>
      <c r="HGY65" s="15"/>
      <c r="HGZ65" s="15"/>
      <c r="HHA65" s="15"/>
      <c r="HHB65" s="15"/>
      <c r="HHC65" s="15"/>
      <c r="HHD65" s="15"/>
      <c r="HHE65" s="15"/>
      <c r="HHF65" s="15"/>
      <c r="HHG65" s="15"/>
      <c r="HHH65" s="15"/>
      <c r="HHI65" s="15"/>
      <c r="HHJ65" s="15"/>
      <c r="HHK65" s="15"/>
      <c r="HHL65" s="15"/>
      <c r="HHM65" s="15"/>
      <c r="HHN65" s="15"/>
      <c r="HHO65" s="15"/>
      <c r="HHP65" s="15"/>
      <c r="HHQ65" s="15"/>
      <c r="HHR65" s="15"/>
      <c r="HHS65" s="15"/>
      <c r="HHT65" s="15"/>
      <c r="HHU65" s="15"/>
      <c r="HHV65" s="15"/>
      <c r="HHW65" s="15"/>
      <c r="HHX65" s="15"/>
      <c r="HHY65" s="15"/>
      <c r="HHZ65" s="15"/>
      <c r="HIA65" s="15"/>
      <c r="HIB65" s="15"/>
      <c r="HIC65" s="15"/>
      <c r="HID65" s="15"/>
      <c r="HIE65" s="15"/>
      <c r="HIF65" s="15"/>
      <c r="HIG65" s="15"/>
      <c r="HIH65" s="15"/>
      <c r="HII65" s="15"/>
      <c r="HIJ65" s="15"/>
      <c r="HIK65" s="15"/>
      <c r="HIL65" s="15"/>
      <c r="HIM65" s="15"/>
      <c r="HIN65" s="15"/>
      <c r="HIO65" s="15"/>
      <c r="HIP65" s="15"/>
      <c r="HIQ65" s="15"/>
      <c r="HIR65" s="15"/>
      <c r="HIS65" s="15"/>
      <c r="HIT65" s="15"/>
      <c r="HIU65" s="15"/>
      <c r="HIV65" s="15"/>
      <c r="HIW65" s="15"/>
      <c r="HIX65" s="15"/>
      <c r="HIY65" s="15"/>
      <c r="HIZ65" s="15"/>
      <c r="HJA65" s="15"/>
      <c r="HJB65" s="15"/>
      <c r="HJC65" s="15"/>
      <c r="HJD65" s="15"/>
      <c r="HJE65" s="15"/>
      <c r="HJF65" s="15"/>
      <c r="HJG65" s="15"/>
      <c r="HJH65" s="15"/>
      <c r="HJI65" s="15"/>
      <c r="HJJ65" s="15"/>
      <c r="HJK65" s="15"/>
      <c r="HJL65" s="15"/>
      <c r="HJM65" s="15"/>
      <c r="HJN65" s="15"/>
      <c r="HJO65" s="15"/>
      <c r="HJP65" s="15"/>
      <c r="HJQ65" s="15"/>
      <c r="HJR65" s="15"/>
      <c r="HJS65" s="15"/>
      <c r="HJT65" s="15"/>
      <c r="HJU65" s="15"/>
      <c r="HJV65" s="15"/>
      <c r="HJW65" s="15"/>
      <c r="HJX65" s="15"/>
      <c r="HJY65" s="15"/>
      <c r="HJZ65" s="15"/>
      <c r="HKA65" s="15"/>
      <c r="HKB65" s="15"/>
      <c r="HKC65" s="15"/>
      <c r="HKD65" s="15"/>
      <c r="HKE65" s="15"/>
      <c r="HKF65" s="15"/>
      <c r="HKG65" s="15"/>
      <c r="HKH65" s="15"/>
      <c r="HKI65" s="15"/>
      <c r="HKJ65" s="15"/>
      <c r="HKK65" s="15"/>
      <c r="HKL65" s="15"/>
      <c r="HKM65" s="15"/>
      <c r="HKN65" s="15"/>
      <c r="HKO65" s="15"/>
      <c r="HKP65" s="15"/>
      <c r="HKQ65" s="15"/>
      <c r="HKR65" s="15"/>
      <c r="HKS65" s="15"/>
      <c r="HKT65" s="15"/>
      <c r="HKU65" s="15"/>
      <c r="HKV65" s="15"/>
      <c r="HKW65" s="15"/>
      <c r="HKX65" s="15"/>
      <c r="HKY65" s="15"/>
      <c r="HKZ65" s="15"/>
      <c r="HLA65" s="15"/>
      <c r="HLB65" s="15"/>
      <c r="HLC65" s="15"/>
      <c r="HLD65" s="15"/>
      <c r="HLE65" s="15"/>
      <c r="HLF65" s="15"/>
      <c r="HLG65" s="15"/>
      <c r="HLH65" s="15"/>
      <c r="HLI65" s="15"/>
      <c r="HLJ65" s="15"/>
      <c r="HLK65" s="15"/>
      <c r="HLL65" s="15"/>
      <c r="HLM65" s="15"/>
      <c r="HLN65" s="15"/>
      <c r="HLO65" s="15"/>
      <c r="HLP65" s="15"/>
      <c r="HLQ65" s="15"/>
      <c r="HLR65" s="15"/>
      <c r="HLS65" s="15"/>
      <c r="HLT65" s="15"/>
      <c r="HLU65" s="15"/>
      <c r="HLV65" s="15"/>
      <c r="HLW65" s="15"/>
      <c r="HLX65" s="15"/>
      <c r="HLY65" s="15"/>
      <c r="HLZ65" s="15"/>
      <c r="HMA65" s="15"/>
      <c r="HMB65" s="15"/>
      <c r="HMC65" s="15"/>
      <c r="HMD65" s="15"/>
      <c r="HME65" s="15"/>
      <c r="HMF65" s="15"/>
      <c r="HMG65" s="15"/>
      <c r="HMH65" s="15"/>
      <c r="HMI65" s="15"/>
      <c r="HMJ65" s="15"/>
      <c r="HMK65" s="15"/>
      <c r="HML65" s="15"/>
      <c r="HMM65" s="15"/>
      <c r="HMN65" s="15"/>
      <c r="HMO65" s="15"/>
      <c r="HMP65" s="15"/>
      <c r="HMQ65" s="15"/>
      <c r="HMR65" s="15"/>
      <c r="HMS65" s="15"/>
      <c r="HMT65" s="15"/>
      <c r="HMU65" s="15"/>
      <c r="HMV65" s="15"/>
      <c r="HMW65" s="15"/>
      <c r="HMX65" s="15"/>
      <c r="HMY65" s="15"/>
      <c r="HMZ65" s="15"/>
      <c r="HNA65" s="15"/>
      <c r="HNB65" s="15"/>
      <c r="HNC65" s="15"/>
      <c r="HND65" s="15"/>
      <c r="HNE65" s="15"/>
      <c r="HNF65" s="15"/>
      <c r="HNG65" s="15"/>
      <c r="HNH65" s="15"/>
      <c r="HNI65" s="15"/>
      <c r="HNJ65" s="15"/>
      <c r="HNK65" s="15"/>
      <c r="HNL65" s="15"/>
      <c r="HNM65" s="15"/>
      <c r="HNN65" s="15"/>
      <c r="HNO65" s="15"/>
      <c r="HNP65" s="15"/>
      <c r="HNQ65" s="15"/>
      <c r="HNR65" s="15"/>
      <c r="HNS65" s="15"/>
      <c r="HNT65" s="15"/>
      <c r="HNU65" s="15"/>
      <c r="HNV65" s="15"/>
      <c r="HNW65" s="15"/>
      <c r="HNX65" s="15"/>
      <c r="HNY65" s="15"/>
      <c r="HNZ65" s="15"/>
      <c r="HOA65" s="15"/>
      <c r="HOB65" s="15"/>
      <c r="HOC65" s="15"/>
      <c r="HOD65" s="15"/>
      <c r="HOE65" s="15"/>
      <c r="HOF65" s="15"/>
      <c r="HOG65" s="15"/>
      <c r="HOH65" s="15"/>
      <c r="HOI65" s="15"/>
      <c r="HOJ65" s="15"/>
      <c r="HOK65" s="15"/>
      <c r="HOL65" s="15"/>
      <c r="HOM65" s="15"/>
      <c r="HON65" s="15"/>
      <c r="HOO65" s="15"/>
      <c r="HOP65" s="15"/>
      <c r="HOQ65" s="15"/>
      <c r="HOR65" s="15"/>
      <c r="HOS65" s="15"/>
      <c r="HOT65" s="15"/>
      <c r="HOU65" s="15"/>
      <c r="HOV65" s="15"/>
      <c r="HOW65" s="15"/>
      <c r="HOX65" s="15"/>
      <c r="HOY65" s="15"/>
      <c r="HOZ65" s="15"/>
      <c r="HPA65" s="15"/>
      <c r="HPB65" s="15"/>
      <c r="HPC65" s="15"/>
      <c r="HPD65" s="15"/>
      <c r="HPE65" s="15"/>
      <c r="HPF65" s="15"/>
      <c r="HPG65" s="15"/>
      <c r="HPH65" s="15"/>
      <c r="HPI65" s="15"/>
      <c r="HPJ65" s="15"/>
      <c r="HPK65" s="15"/>
      <c r="HPL65" s="15"/>
      <c r="HPM65" s="15"/>
      <c r="HPN65" s="15"/>
      <c r="HPO65" s="15"/>
      <c r="HPP65" s="15"/>
      <c r="HPQ65" s="15"/>
      <c r="HPR65" s="15"/>
      <c r="HPS65" s="15"/>
      <c r="HPT65" s="15"/>
      <c r="HPU65" s="15"/>
      <c r="HPV65" s="15"/>
      <c r="HPW65" s="15"/>
      <c r="HPX65" s="15"/>
      <c r="HPY65" s="15"/>
      <c r="HPZ65" s="15"/>
      <c r="HQA65" s="15"/>
      <c r="HQB65" s="15"/>
      <c r="HQC65" s="15"/>
      <c r="HQD65" s="15"/>
      <c r="HQE65" s="15"/>
      <c r="HQF65" s="15"/>
      <c r="HQG65" s="15"/>
      <c r="HQH65" s="15"/>
      <c r="HQI65" s="15"/>
      <c r="HQJ65" s="15"/>
      <c r="HQK65" s="15"/>
      <c r="HQL65" s="15"/>
      <c r="HQM65" s="15"/>
      <c r="HQN65" s="15"/>
      <c r="HQO65" s="15"/>
      <c r="HQP65" s="15"/>
      <c r="HQQ65" s="15"/>
      <c r="HQR65" s="15"/>
      <c r="HQS65" s="15"/>
      <c r="HQT65" s="15"/>
      <c r="HQU65" s="15"/>
      <c r="HQV65" s="15"/>
      <c r="HQW65" s="15"/>
      <c r="HQX65" s="15"/>
      <c r="HQY65" s="15"/>
      <c r="HQZ65" s="15"/>
      <c r="HRA65" s="15"/>
      <c r="HRB65" s="15"/>
      <c r="HRC65" s="15"/>
      <c r="HRD65" s="15"/>
      <c r="HRE65" s="15"/>
      <c r="HRF65" s="15"/>
      <c r="HRG65" s="15"/>
      <c r="HRH65" s="15"/>
      <c r="HRI65" s="15"/>
      <c r="HRJ65" s="15"/>
      <c r="HRK65" s="15"/>
      <c r="HRL65" s="15"/>
      <c r="HRM65" s="15"/>
      <c r="HRN65" s="15"/>
      <c r="HRO65" s="15"/>
      <c r="HRP65" s="15"/>
      <c r="HRQ65" s="15"/>
      <c r="HRR65" s="15"/>
      <c r="HRS65" s="15"/>
      <c r="HRT65" s="15"/>
      <c r="HRU65" s="15"/>
      <c r="HRV65" s="15"/>
      <c r="HRW65" s="15"/>
      <c r="HRX65" s="15"/>
      <c r="HRY65" s="15"/>
      <c r="HRZ65" s="15"/>
      <c r="HSA65" s="15"/>
      <c r="HSB65" s="15"/>
      <c r="HSC65" s="15"/>
      <c r="HSD65" s="15"/>
      <c r="HSE65" s="15"/>
      <c r="HSF65" s="15"/>
      <c r="HSG65" s="15"/>
      <c r="HSH65" s="15"/>
      <c r="HSI65" s="15"/>
      <c r="HSJ65" s="15"/>
      <c r="HSK65" s="15"/>
      <c r="HSL65" s="15"/>
      <c r="HSM65" s="15"/>
      <c r="HSN65" s="15"/>
      <c r="HSO65" s="15"/>
      <c r="HSP65" s="15"/>
      <c r="HSQ65" s="15"/>
      <c r="HSR65" s="15"/>
      <c r="HSS65" s="15"/>
      <c r="HST65" s="15"/>
      <c r="HSU65" s="15"/>
      <c r="HSV65" s="15"/>
      <c r="HSW65" s="15"/>
      <c r="HSX65" s="15"/>
      <c r="HSY65" s="15"/>
      <c r="HSZ65" s="15"/>
      <c r="HTA65" s="15"/>
      <c r="HTB65" s="15"/>
      <c r="HTC65" s="15"/>
      <c r="HTD65" s="15"/>
      <c r="HTE65" s="15"/>
      <c r="HTF65" s="15"/>
      <c r="HTG65" s="15"/>
      <c r="HTH65" s="15"/>
      <c r="HTI65" s="15"/>
      <c r="HTJ65" s="15"/>
      <c r="HTK65" s="15"/>
      <c r="HTL65" s="15"/>
      <c r="HTM65" s="15"/>
      <c r="HTN65" s="15"/>
      <c r="HTO65" s="15"/>
      <c r="HTP65" s="15"/>
      <c r="HTQ65" s="15"/>
      <c r="HTR65" s="15"/>
      <c r="HTS65" s="15"/>
      <c r="HTT65" s="15"/>
      <c r="HTU65" s="15"/>
      <c r="HTV65" s="15"/>
      <c r="HTW65" s="15"/>
      <c r="HTX65" s="15"/>
      <c r="HTY65" s="15"/>
      <c r="HTZ65" s="15"/>
      <c r="HUA65" s="15"/>
      <c r="HUB65" s="15"/>
      <c r="HUC65" s="15"/>
      <c r="HUD65" s="15"/>
      <c r="HUE65" s="15"/>
      <c r="HUF65" s="15"/>
      <c r="HUG65" s="15"/>
      <c r="HUH65" s="15"/>
      <c r="HUI65" s="15"/>
      <c r="HUJ65" s="15"/>
      <c r="HUK65" s="15"/>
      <c r="HUL65" s="15"/>
      <c r="HUM65" s="15"/>
      <c r="HUN65" s="15"/>
      <c r="HUO65" s="15"/>
      <c r="HUP65" s="15"/>
      <c r="HUQ65" s="15"/>
      <c r="HUR65" s="15"/>
      <c r="HUS65" s="15"/>
      <c r="HUT65" s="15"/>
      <c r="HUU65" s="15"/>
      <c r="HUV65" s="15"/>
      <c r="HUW65" s="15"/>
      <c r="HUX65" s="15"/>
      <c r="HUY65" s="15"/>
      <c r="HUZ65" s="15"/>
      <c r="HVA65" s="15"/>
      <c r="HVB65" s="15"/>
      <c r="HVC65" s="15"/>
      <c r="HVD65" s="15"/>
      <c r="HVE65" s="15"/>
      <c r="HVF65" s="15"/>
      <c r="HVG65" s="15"/>
      <c r="HVH65" s="15"/>
      <c r="HVI65" s="15"/>
      <c r="HVJ65" s="15"/>
      <c r="HVK65" s="15"/>
      <c r="HVL65" s="15"/>
      <c r="HVM65" s="15"/>
      <c r="HVN65" s="15"/>
      <c r="HVO65" s="15"/>
      <c r="HVP65" s="15"/>
      <c r="HVQ65" s="15"/>
      <c r="HVR65" s="15"/>
      <c r="HVS65" s="15"/>
      <c r="HVT65" s="15"/>
      <c r="HVU65" s="15"/>
      <c r="HVV65" s="15"/>
      <c r="HVW65" s="15"/>
      <c r="HVX65" s="15"/>
      <c r="HVY65" s="15"/>
      <c r="HVZ65" s="15"/>
      <c r="HWA65" s="15"/>
      <c r="HWB65" s="15"/>
      <c r="HWC65" s="15"/>
      <c r="HWD65" s="15"/>
      <c r="HWE65" s="15"/>
      <c r="HWF65" s="15"/>
      <c r="HWG65" s="15"/>
      <c r="HWH65" s="15"/>
      <c r="HWI65" s="15"/>
      <c r="HWJ65" s="15"/>
      <c r="HWK65" s="15"/>
      <c r="HWL65" s="15"/>
      <c r="HWM65" s="15"/>
      <c r="HWN65" s="15"/>
      <c r="HWO65" s="15"/>
      <c r="HWP65" s="15"/>
      <c r="HWQ65" s="15"/>
      <c r="HWR65" s="15"/>
      <c r="HWS65" s="15"/>
      <c r="HWT65" s="15"/>
      <c r="HWU65" s="15"/>
      <c r="HWV65" s="15"/>
      <c r="HWW65" s="15"/>
      <c r="HWX65" s="15"/>
      <c r="HWY65" s="15"/>
      <c r="HWZ65" s="15"/>
      <c r="HXA65" s="15"/>
      <c r="HXB65" s="15"/>
      <c r="HXC65" s="15"/>
      <c r="HXD65" s="15"/>
      <c r="HXE65" s="15"/>
      <c r="HXF65" s="15"/>
      <c r="HXG65" s="15"/>
      <c r="HXH65" s="15"/>
      <c r="HXI65" s="15"/>
      <c r="HXJ65" s="15"/>
      <c r="HXK65" s="15"/>
      <c r="HXL65" s="15"/>
      <c r="HXM65" s="15"/>
      <c r="HXN65" s="15"/>
      <c r="HXO65" s="15"/>
      <c r="HXP65" s="15"/>
      <c r="HXQ65" s="15"/>
      <c r="HXR65" s="15"/>
      <c r="HXS65" s="15"/>
      <c r="HXT65" s="15"/>
      <c r="HXU65" s="15"/>
      <c r="HXV65" s="15"/>
      <c r="HXW65" s="15"/>
      <c r="HXX65" s="15"/>
      <c r="HXY65" s="15"/>
      <c r="HXZ65" s="15"/>
      <c r="HYA65" s="15"/>
      <c r="HYB65" s="15"/>
      <c r="HYC65" s="15"/>
      <c r="HYD65" s="15"/>
      <c r="HYE65" s="15"/>
      <c r="HYF65" s="15"/>
      <c r="HYG65" s="15"/>
      <c r="HYH65" s="15"/>
      <c r="HYI65" s="15"/>
      <c r="HYJ65" s="15"/>
      <c r="HYK65" s="15"/>
      <c r="HYL65" s="15"/>
      <c r="HYM65" s="15"/>
      <c r="HYN65" s="15"/>
      <c r="HYO65" s="15"/>
      <c r="HYP65" s="15"/>
      <c r="HYQ65" s="15"/>
      <c r="HYR65" s="15"/>
      <c r="HYS65" s="15"/>
      <c r="HYT65" s="15"/>
      <c r="HYU65" s="15"/>
      <c r="HYV65" s="15"/>
      <c r="HYW65" s="15"/>
      <c r="HYX65" s="15"/>
      <c r="HYY65" s="15"/>
      <c r="HYZ65" s="15"/>
      <c r="HZA65" s="15"/>
      <c r="HZB65" s="15"/>
      <c r="HZC65" s="15"/>
      <c r="HZD65" s="15"/>
      <c r="HZE65" s="15"/>
      <c r="HZF65" s="15"/>
      <c r="HZG65" s="15"/>
      <c r="HZH65" s="15"/>
      <c r="HZI65" s="15"/>
      <c r="HZJ65" s="15"/>
      <c r="HZK65" s="15"/>
      <c r="HZL65" s="15"/>
      <c r="HZM65" s="15"/>
      <c r="HZN65" s="15"/>
      <c r="HZO65" s="15"/>
      <c r="HZP65" s="15"/>
      <c r="HZQ65" s="15"/>
      <c r="HZR65" s="15"/>
      <c r="HZS65" s="15"/>
      <c r="HZT65" s="15"/>
      <c r="HZU65" s="15"/>
      <c r="HZV65" s="15"/>
      <c r="HZW65" s="15"/>
      <c r="HZX65" s="15"/>
      <c r="HZY65" s="15"/>
      <c r="HZZ65" s="15"/>
      <c r="IAA65" s="15"/>
      <c r="IAB65" s="15"/>
      <c r="IAC65" s="15"/>
      <c r="IAD65" s="15"/>
      <c r="IAE65" s="15"/>
      <c r="IAF65" s="15"/>
      <c r="IAG65" s="15"/>
      <c r="IAH65" s="15"/>
      <c r="IAI65" s="15"/>
      <c r="IAJ65" s="15"/>
      <c r="IAK65" s="15"/>
      <c r="IAL65" s="15"/>
      <c r="IAM65" s="15"/>
      <c r="IAN65" s="15"/>
      <c r="IAO65" s="15"/>
      <c r="IAP65" s="15"/>
      <c r="IAQ65" s="15"/>
      <c r="IAR65" s="15"/>
      <c r="IAS65" s="15"/>
      <c r="IAT65" s="15"/>
      <c r="IAU65" s="15"/>
      <c r="IAV65" s="15"/>
      <c r="IAW65" s="15"/>
      <c r="IAX65" s="15"/>
      <c r="IAY65" s="15"/>
      <c r="IAZ65" s="15"/>
      <c r="IBA65" s="15"/>
      <c r="IBB65" s="15"/>
      <c r="IBC65" s="15"/>
      <c r="IBD65" s="15"/>
      <c r="IBE65" s="15"/>
      <c r="IBF65" s="15"/>
      <c r="IBG65" s="15"/>
      <c r="IBH65" s="15"/>
      <c r="IBI65" s="15"/>
      <c r="IBJ65" s="15"/>
      <c r="IBK65" s="15"/>
      <c r="IBL65" s="15"/>
      <c r="IBM65" s="15"/>
      <c r="IBN65" s="15"/>
      <c r="IBO65" s="15"/>
      <c r="IBP65" s="15"/>
      <c r="IBQ65" s="15"/>
      <c r="IBR65" s="15"/>
      <c r="IBS65" s="15"/>
      <c r="IBT65" s="15"/>
      <c r="IBU65" s="15"/>
      <c r="IBV65" s="15"/>
      <c r="IBW65" s="15"/>
      <c r="IBX65" s="15"/>
      <c r="IBY65" s="15"/>
      <c r="IBZ65" s="15"/>
      <c r="ICA65" s="15"/>
      <c r="ICB65" s="15"/>
      <c r="ICC65" s="15"/>
      <c r="ICD65" s="15"/>
      <c r="ICE65" s="15"/>
      <c r="ICF65" s="15"/>
      <c r="ICG65" s="15"/>
      <c r="ICH65" s="15"/>
      <c r="ICI65" s="15"/>
      <c r="ICJ65" s="15"/>
      <c r="ICK65" s="15"/>
      <c r="ICL65" s="15"/>
      <c r="ICM65" s="15"/>
      <c r="ICN65" s="15"/>
      <c r="ICO65" s="15"/>
      <c r="ICP65" s="15"/>
      <c r="ICQ65" s="15"/>
      <c r="ICR65" s="15"/>
      <c r="ICS65" s="15"/>
      <c r="ICT65" s="15"/>
      <c r="ICU65" s="15"/>
      <c r="ICV65" s="15"/>
      <c r="ICW65" s="15"/>
      <c r="ICX65" s="15"/>
      <c r="ICY65" s="15"/>
      <c r="ICZ65" s="15"/>
      <c r="IDA65" s="15"/>
      <c r="IDB65" s="15"/>
      <c r="IDC65" s="15"/>
      <c r="IDD65" s="15"/>
      <c r="IDE65" s="15"/>
      <c r="IDF65" s="15"/>
      <c r="IDG65" s="15"/>
      <c r="IDH65" s="15"/>
      <c r="IDI65" s="15"/>
      <c r="IDJ65" s="15"/>
      <c r="IDK65" s="15"/>
      <c r="IDL65" s="15"/>
      <c r="IDM65" s="15"/>
      <c r="IDN65" s="15"/>
      <c r="IDO65" s="15"/>
      <c r="IDP65" s="15"/>
      <c r="IDQ65" s="15"/>
      <c r="IDR65" s="15"/>
      <c r="IDS65" s="15"/>
      <c r="IDT65" s="15"/>
      <c r="IDU65" s="15"/>
      <c r="IDV65" s="15"/>
      <c r="IDW65" s="15"/>
      <c r="IDX65" s="15"/>
      <c r="IDY65" s="15"/>
      <c r="IDZ65" s="15"/>
      <c r="IEA65" s="15"/>
      <c r="IEB65" s="15"/>
      <c r="IEC65" s="15"/>
      <c r="IED65" s="15"/>
      <c r="IEE65" s="15"/>
      <c r="IEF65" s="15"/>
      <c r="IEG65" s="15"/>
      <c r="IEH65" s="15"/>
      <c r="IEI65" s="15"/>
      <c r="IEJ65" s="15"/>
      <c r="IEK65" s="15"/>
      <c r="IEL65" s="15"/>
      <c r="IEM65" s="15"/>
      <c r="IEN65" s="15"/>
      <c r="IEO65" s="15"/>
      <c r="IEP65" s="15"/>
      <c r="IEQ65" s="15"/>
      <c r="IER65" s="15"/>
      <c r="IES65" s="15"/>
      <c r="IET65" s="15"/>
      <c r="IEU65" s="15"/>
      <c r="IEV65" s="15"/>
      <c r="IEW65" s="15"/>
      <c r="IEX65" s="15"/>
      <c r="IEY65" s="15"/>
      <c r="IEZ65" s="15"/>
      <c r="IFA65" s="15"/>
      <c r="IFB65" s="15"/>
      <c r="IFC65" s="15"/>
      <c r="IFD65" s="15"/>
      <c r="IFE65" s="15"/>
      <c r="IFF65" s="15"/>
      <c r="IFG65" s="15"/>
      <c r="IFH65" s="15"/>
      <c r="IFI65" s="15"/>
      <c r="IFJ65" s="15"/>
      <c r="IFK65" s="15"/>
      <c r="IFL65" s="15"/>
      <c r="IFM65" s="15"/>
      <c r="IFN65" s="15"/>
      <c r="IFO65" s="15"/>
      <c r="IFP65" s="15"/>
      <c r="IFQ65" s="15"/>
      <c r="IFR65" s="15"/>
      <c r="IFS65" s="15"/>
      <c r="IFT65" s="15"/>
      <c r="IFU65" s="15"/>
      <c r="IFV65" s="15"/>
      <c r="IFW65" s="15"/>
      <c r="IFX65" s="15"/>
      <c r="IFY65" s="15"/>
      <c r="IFZ65" s="15"/>
      <c r="IGA65" s="15"/>
      <c r="IGB65" s="15"/>
      <c r="IGC65" s="15"/>
      <c r="IGD65" s="15"/>
      <c r="IGE65" s="15"/>
      <c r="IGF65" s="15"/>
      <c r="IGG65" s="15"/>
      <c r="IGH65" s="15"/>
      <c r="IGI65" s="15"/>
      <c r="IGJ65" s="15"/>
      <c r="IGK65" s="15"/>
      <c r="IGL65" s="15"/>
      <c r="IGM65" s="15"/>
      <c r="IGN65" s="15"/>
      <c r="IGO65" s="15"/>
      <c r="IGP65" s="15"/>
      <c r="IGQ65" s="15"/>
      <c r="IGR65" s="15"/>
      <c r="IGS65" s="15"/>
      <c r="IGT65" s="15"/>
      <c r="IGU65" s="15"/>
      <c r="IGV65" s="15"/>
      <c r="IGW65" s="15"/>
      <c r="IGX65" s="15"/>
      <c r="IGY65" s="15"/>
      <c r="IGZ65" s="15"/>
      <c r="IHA65" s="15"/>
      <c r="IHB65" s="15"/>
      <c r="IHC65" s="15"/>
      <c r="IHD65" s="15"/>
      <c r="IHE65" s="15"/>
      <c r="IHF65" s="15"/>
      <c r="IHG65" s="15"/>
      <c r="IHH65" s="15"/>
      <c r="IHI65" s="15"/>
      <c r="IHJ65" s="15"/>
      <c r="IHK65" s="15"/>
      <c r="IHL65" s="15"/>
      <c r="IHM65" s="15"/>
      <c r="IHN65" s="15"/>
      <c r="IHO65" s="15"/>
      <c r="IHP65" s="15"/>
      <c r="IHQ65" s="15"/>
      <c r="IHR65" s="15"/>
      <c r="IHS65" s="15"/>
      <c r="IHT65" s="15"/>
      <c r="IHU65" s="15"/>
      <c r="IHV65" s="15"/>
      <c r="IHW65" s="15"/>
      <c r="IHX65" s="15"/>
      <c r="IHY65" s="15"/>
      <c r="IHZ65" s="15"/>
      <c r="IIA65" s="15"/>
      <c r="IIB65" s="15"/>
      <c r="IIC65" s="15"/>
      <c r="IID65" s="15"/>
      <c r="IIE65" s="15"/>
      <c r="IIF65" s="15"/>
      <c r="IIG65" s="15"/>
      <c r="IIH65" s="15"/>
      <c r="III65" s="15"/>
      <c r="IIJ65" s="15"/>
      <c r="IIK65" s="15"/>
      <c r="IIL65" s="15"/>
      <c r="IIM65" s="15"/>
      <c r="IIN65" s="15"/>
      <c r="IIO65" s="15"/>
      <c r="IIP65" s="15"/>
      <c r="IIQ65" s="15"/>
      <c r="IIR65" s="15"/>
      <c r="IIS65" s="15"/>
      <c r="IIT65" s="15"/>
      <c r="IIU65" s="15"/>
      <c r="IIV65" s="15"/>
      <c r="IIW65" s="15"/>
      <c r="IIX65" s="15"/>
      <c r="IIY65" s="15"/>
      <c r="IIZ65" s="15"/>
      <c r="IJA65" s="15"/>
      <c r="IJB65" s="15"/>
      <c r="IJC65" s="15"/>
      <c r="IJD65" s="15"/>
      <c r="IJE65" s="15"/>
      <c r="IJF65" s="15"/>
      <c r="IJG65" s="15"/>
      <c r="IJH65" s="15"/>
      <c r="IJI65" s="15"/>
      <c r="IJJ65" s="15"/>
      <c r="IJK65" s="15"/>
      <c r="IJL65" s="15"/>
      <c r="IJM65" s="15"/>
      <c r="IJN65" s="15"/>
      <c r="IJO65" s="15"/>
      <c r="IJP65" s="15"/>
      <c r="IJQ65" s="15"/>
      <c r="IJR65" s="15"/>
      <c r="IJS65" s="15"/>
      <c r="IJT65" s="15"/>
      <c r="IJU65" s="15"/>
      <c r="IJV65" s="15"/>
      <c r="IJW65" s="15"/>
      <c r="IJX65" s="15"/>
      <c r="IJY65" s="15"/>
      <c r="IJZ65" s="15"/>
      <c r="IKA65" s="15"/>
      <c r="IKB65" s="15"/>
      <c r="IKC65" s="15"/>
      <c r="IKD65" s="15"/>
      <c r="IKE65" s="15"/>
      <c r="IKF65" s="15"/>
      <c r="IKG65" s="15"/>
      <c r="IKH65" s="15"/>
      <c r="IKI65" s="15"/>
      <c r="IKJ65" s="15"/>
      <c r="IKK65" s="15"/>
      <c r="IKL65" s="15"/>
      <c r="IKM65" s="15"/>
      <c r="IKN65" s="15"/>
      <c r="IKO65" s="15"/>
      <c r="IKP65" s="15"/>
      <c r="IKQ65" s="15"/>
      <c r="IKR65" s="15"/>
      <c r="IKS65" s="15"/>
      <c r="IKT65" s="15"/>
      <c r="IKU65" s="15"/>
      <c r="IKV65" s="15"/>
      <c r="IKW65" s="15"/>
      <c r="IKX65" s="15"/>
      <c r="IKY65" s="15"/>
      <c r="IKZ65" s="15"/>
      <c r="ILA65" s="15"/>
      <c r="ILB65" s="15"/>
      <c r="ILC65" s="15"/>
      <c r="ILD65" s="15"/>
      <c r="ILE65" s="15"/>
      <c r="ILF65" s="15"/>
      <c r="ILG65" s="15"/>
      <c r="ILH65" s="15"/>
      <c r="ILI65" s="15"/>
      <c r="ILJ65" s="15"/>
      <c r="ILK65" s="15"/>
      <c r="ILL65" s="15"/>
      <c r="ILM65" s="15"/>
      <c r="ILN65" s="15"/>
      <c r="ILO65" s="15"/>
      <c r="ILP65" s="15"/>
      <c r="ILQ65" s="15"/>
      <c r="ILR65" s="15"/>
      <c r="ILS65" s="15"/>
      <c r="ILT65" s="15"/>
      <c r="ILU65" s="15"/>
      <c r="ILV65" s="15"/>
      <c r="ILW65" s="15"/>
      <c r="ILX65" s="15"/>
      <c r="ILY65" s="15"/>
      <c r="ILZ65" s="15"/>
      <c r="IMA65" s="15"/>
      <c r="IMB65" s="15"/>
      <c r="IMC65" s="15"/>
      <c r="IMD65" s="15"/>
      <c r="IME65" s="15"/>
      <c r="IMF65" s="15"/>
      <c r="IMG65" s="15"/>
      <c r="IMH65" s="15"/>
      <c r="IMI65" s="15"/>
      <c r="IMJ65" s="15"/>
      <c r="IMK65" s="15"/>
      <c r="IML65" s="15"/>
      <c r="IMM65" s="15"/>
      <c r="IMN65" s="15"/>
      <c r="IMO65" s="15"/>
      <c r="IMP65" s="15"/>
      <c r="IMQ65" s="15"/>
      <c r="IMR65" s="15"/>
      <c r="IMS65" s="15"/>
      <c r="IMT65" s="15"/>
      <c r="IMU65" s="15"/>
      <c r="IMV65" s="15"/>
      <c r="IMW65" s="15"/>
      <c r="IMX65" s="15"/>
      <c r="IMY65" s="15"/>
      <c r="IMZ65" s="15"/>
      <c r="INA65" s="15"/>
      <c r="INB65" s="15"/>
      <c r="INC65" s="15"/>
      <c r="IND65" s="15"/>
      <c r="INE65" s="15"/>
      <c r="INF65" s="15"/>
      <c r="ING65" s="15"/>
      <c r="INH65" s="15"/>
      <c r="INI65" s="15"/>
      <c r="INJ65" s="15"/>
      <c r="INK65" s="15"/>
      <c r="INL65" s="15"/>
      <c r="INM65" s="15"/>
      <c r="INN65" s="15"/>
      <c r="INO65" s="15"/>
      <c r="INP65" s="15"/>
      <c r="INQ65" s="15"/>
      <c r="INR65" s="15"/>
      <c r="INS65" s="15"/>
      <c r="INT65" s="15"/>
      <c r="INU65" s="15"/>
      <c r="INV65" s="15"/>
      <c r="INW65" s="15"/>
      <c r="INX65" s="15"/>
      <c r="INY65" s="15"/>
      <c r="INZ65" s="15"/>
      <c r="IOA65" s="15"/>
      <c r="IOB65" s="15"/>
      <c r="IOC65" s="15"/>
      <c r="IOD65" s="15"/>
      <c r="IOE65" s="15"/>
      <c r="IOF65" s="15"/>
      <c r="IOG65" s="15"/>
      <c r="IOH65" s="15"/>
      <c r="IOI65" s="15"/>
      <c r="IOJ65" s="15"/>
      <c r="IOK65" s="15"/>
      <c r="IOL65" s="15"/>
      <c r="IOM65" s="15"/>
      <c r="ION65" s="15"/>
      <c r="IOO65" s="15"/>
      <c r="IOP65" s="15"/>
      <c r="IOQ65" s="15"/>
      <c r="IOR65" s="15"/>
      <c r="IOS65" s="15"/>
      <c r="IOT65" s="15"/>
      <c r="IOU65" s="15"/>
      <c r="IOV65" s="15"/>
      <c r="IOW65" s="15"/>
      <c r="IOX65" s="15"/>
      <c r="IOY65" s="15"/>
      <c r="IOZ65" s="15"/>
      <c r="IPA65" s="15"/>
      <c r="IPB65" s="15"/>
      <c r="IPC65" s="15"/>
      <c r="IPD65" s="15"/>
      <c r="IPE65" s="15"/>
      <c r="IPF65" s="15"/>
      <c r="IPG65" s="15"/>
      <c r="IPH65" s="15"/>
      <c r="IPI65" s="15"/>
      <c r="IPJ65" s="15"/>
      <c r="IPK65" s="15"/>
      <c r="IPL65" s="15"/>
      <c r="IPM65" s="15"/>
      <c r="IPN65" s="15"/>
      <c r="IPO65" s="15"/>
      <c r="IPP65" s="15"/>
      <c r="IPQ65" s="15"/>
      <c r="IPR65" s="15"/>
      <c r="IPS65" s="15"/>
      <c r="IPT65" s="15"/>
      <c r="IPU65" s="15"/>
      <c r="IPV65" s="15"/>
      <c r="IPW65" s="15"/>
      <c r="IPX65" s="15"/>
      <c r="IPY65" s="15"/>
      <c r="IPZ65" s="15"/>
      <c r="IQA65" s="15"/>
      <c r="IQB65" s="15"/>
      <c r="IQC65" s="15"/>
      <c r="IQD65" s="15"/>
      <c r="IQE65" s="15"/>
      <c r="IQF65" s="15"/>
      <c r="IQG65" s="15"/>
      <c r="IQH65" s="15"/>
      <c r="IQI65" s="15"/>
      <c r="IQJ65" s="15"/>
      <c r="IQK65" s="15"/>
      <c r="IQL65" s="15"/>
      <c r="IQM65" s="15"/>
      <c r="IQN65" s="15"/>
      <c r="IQO65" s="15"/>
      <c r="IQP65" s="15"/>
      <c r="IQQ65" s="15"/>
      <c r="IQR65" s="15"/>
      <c r="IQS65" s="15"/>
      <c r="IQT65" s="15"/>
      <c r="IQU65" s="15"/>
      <c r="IQV65" s="15"/>
      <c r="IQW65" s="15"/>
      <c r="IQX65" s="15"/>
      <c r="IQY65" s="15"/>
      <c r="IQZ65" s="15"/>
      <c r="IRA65" s="15"/>
      <c r="IRB65" s="15"/>
      <c r="IRC65" s="15"/>
      <c r="IRD65" s="15"/>
      <c r="IRE65" s="15"/>
      <c r="IRF65" s="15"/>
      <c r="IRG65" s="15"/>
      <c r="IRH65" s="15"/>
      <c r="IRI65" s="15"/>
      <c r="IRJ65" s="15"/>
      <c r="IRK65" s="15"/>
      <c r="IRL65" s="15"/>
      <c r="IRM65" s="15"/>
      <c r="IRN65" s="15"/>
      <c r="IRO65" s="15"/>
      <c r="IRP65" s="15"/>
      <c r="IRQ65" s="15"/>
      <c r="IRR65" s="15"/>
      <c r="IRS65" s="15"/>
      <c r="IRT65" s="15"/>
      <c r="IRU65" s="15"/>
      <c r="IRV65" s="15"/>
      <c r="IRW65" s="15"/>
      <c r="IRX65" s="15"/>
      <c r="IRY65" s="15"/>
      <c r="IRZ65" s="15"/>
      <c r="ISA65" s="15"/>
      <c r="ISB65" s="15"/>
      <c r="ISC65" s="15"/>
      <c r="ISD65" s="15"/>
      <c r="ISE65" s="15"/>
      <c r="ISF65" s="15"/>
      <c r="ISG65" s="15"/>
      <c r="ISH65" s="15"/>
      <c r="ISI65" s="15"/>
      <c r="ISJ65" s="15"/>
      <c r="ISK65" s="15"/>
      <c r="ISL65" s="15"/>
      <c r="ISM65" s="15"/>
      <c r="ISN65" s="15"/>
      <c r="ISO65" s="15"/>
      <c r="ISP65" s="15"/>
      <c r="ISQ65" s="15"/>
      <c r="ISR65" s="15"/>
      <c r="ISS65" s="15"/>
      <c r="IST65" s="15"/>
      <c r="ISU65" s="15"/>
      <c r="ISV65" s="15"/>
      <c r="ISW65" s="15"/>
      <c r="ISX65" s="15"/>
      <c r="ISY65" s="15"/>
      <c r="ISZ65" s="15"/>
      <c r="ITA65" s="15"/>
      <c r="ITB65" s="15"/>
      <c r="ITC65" s="15"/>
      <c r="ITD65" s="15"/>
      <c r="ITE65" s="15"/>
      <c r="ITF65" s="15"/>
      <c r="ITG65" s="15"/>
      <c r="ITH65" s="15"/>
      <c r="ITI65" s="15"/>
      <c r="ITJ65" s="15"/>
      <c r="ITK65" s="15"/>
      <c r="ITL65" s="15"/>
      <c r="ITM65" s="15"/>
      <c r="ITN65" s="15"/>
      <c r="ITO65" s="15"/>
      <c r="ITP65" s="15"/>
      <c r="ITQ65" s="15"/>
      <c r="ITR65" s="15"/>
      <c r="ITS65" s="15"/>
      <c r="ITT65" s="15"/>
      <c r="ITU65" s="15"/>
      <c r="ITV65" s="15"/>
      <c r="ITW65" s="15"/>
      <c r="ITX65" s="15"/>
      <c r="ITY65" s="15"/>
      <c r="ITZ65" s="15"/>
      <c r="IUA65" s="15"/>
      <c r="IUB65" s="15"/>
      <c r="IUC65" s="15"/>
      <c r="IUD65" s="15"/>
      <c r="IUE65" s="15"/>
      <c r="IUF65" s="15"/>
      <c r="IUG65" s="15"/>
      <c r="IUH65" s="15"/>
      <c r="IUI65" s="15"/>
      <c r="IUJ65" s="15"/>
      <c r="IUK65" s="15"/>
      <c r="IUL65" s="15"/>
      <c r="IUM65" s="15"/>
      <c r="IUN65" s="15"/>
      <c r="IUO65" s="15"/>
      <c r="IUP65" s="15"/>
      <c r="IUQ65" s="15"/>
      <c r="IUR65" s="15"/>
      <c r="IUS65" s="15"/>
      <c r="IUT65" s="15"/>
      <c r="IUU65" s="15"/>
      <c r="IUV65" s="15"/>
      <c r="IUW65" s="15"/>
      <c r="IUX65" s="15"/>
      <c r="IUY65" s="15"/>
      <c r="IUZ65" s="15"/>
      <c r="IVA65" s="15"/>
      <c r="IVB65" s="15"/>
      <c r="IVC65" s="15"/>
      <c r="IVD65" s="15"/>
      <c r="IVE65" s="15"/>
      <c r="IVF65" s="15"/>
      <c r="IVG65" s="15"/>
      <c r="IVH65" s="15"/>
      <c r="IVI65" s="15"/>
      <c r="IVJ65" s="15"/>
      <c r="IVK65" s="15"/>
      <c r="IVL65" s="15"/>
      <c r="IVM65" s="15"/>
      <c r="IVN65" s="15"/>
      <c r="IVO65" s="15"/>
      <c r="IVP65" s="15"/>
      <c r="IVQ65" s="15"/>
      <c r="IVR65" s="15"/>
      <c r="IVS65" s="15"/>
      <c r="IVT65" s="15"/>
      <c r="IVU65" s="15"/>
      <c r="IVV65" s="15"/>
      <c r="IVW65" s="15"/>
      <c r="IVX65" s="15"/>
      <c r="IVY65" s="15"/>
      <c r="IVZ65" s="15"/>
      <c r="IWA65" s="15"/>
      <c r="IWB65" s="15"/>
      <c r="IWC65" s="15"/>
      <c r="IWD65" s="15"/>
      <c r="IWE65" s="15"/>
      <c r="IWF65" s="15"/>
      <c r="IWG65" s="15"/>
      <c r="IWH65" s="15"/>
      <c r="IWI65" s="15"/>
      <c r="IWJ65" s="15"/>
      <c r="IWK65" s="15"/>
      <c r="IWL65" s="15"/>
      <c r="IWM65" s="15"/>
      <c r="IWN65" s="15"/>
      <c r="IWO65" s="15"/>
      <c r="IWP65" s="15"/>
      <c r="IWQ65" s="15"/>
      <c r="IWR65" s="15"/>
      <c r="IWS65" s="15"/>
      <c r="IWT65" s="15"/>
      <c r="IWU65" s="15"/>
      <c r="IWV65" s="15"/>
      <c r="IWW65" s="15"/>
      <c r="IWX65" s="15"/>
      <c r="IWY65" s="15"/>
      <c r="IWZ65" s="15"/>
      <c r="IXA65" s="15"/>
      <c r="IXB65" s="15"/>
      <c r="IXC65" s="15"/>
      <c r="IXD65" s="15"/>
      <c r="IXE65" s="15"/>
      <c r="IXF65" s="15"/>
      <c r="IXG65" s="15"/>
      <c r="IXH65" s="15"/>
      <c r="IXI65" s="15"/>
      <c r="IXJ65" s="15"/>
      <c r="IXK65" s="15"/>
      <c r="IXL65" s="15"/>
      <c r="IXM65" s="15"/>
      <c r="IXN65" s="15"/>
      <c r="IXO65" s="15"/>
      <c r="IXP65" s="15"/>
      <c r="IXQ65" s="15"/>
      <c r="IXR65" s="15"/>
      <c r="IXS65" s="15"/>
      <c r="IXT65" s="15"/>
      <c r="IXU65" s="15"/>
      <c r="IXV65" s="15"/>
      <c r="IXW65" s="15"/>
      <c r="IXX65" s="15"/>
      <c r="IXY65" s="15"/>
      <c r="IXZ65" s="15"/>
      <c r="IYA65" s="15"/>
      <c r="IYB65" s="15"/>
      <c r="IYC65" s="15"/>
      <c r="IYD65" s="15"/>
      <c r="IYE65" s="15"/>
      <c r="IYF65" s="15"/>
      <c r="IYG65" s="15"/>
      <c r="IYH65" s="15"/>
      <c r="IYI65" s="15"/>
      <c r="IYJ65" s="15"/>
      <c r="IYK65" s="15"/>
      <c r="IYL65" s="15"/>
      <c r="IYM65" s="15"/>
      <c r="IYN65" s="15"/>
      <c r="IYO65" s="15"/>
      <c r="IYP65" s="15"/>
      <c r="IYQ65" s="15"/>
      <c r="IYR65" s="15"/>
      <c r="IYS65" s="15"/>
      <c r="IYT65" s="15"/>
      <c r="IYU65" s="15"/>
      <c r="IYV65" s="15"/>
      <c r="IYW65" s="15"/>
      <c r="IYX65" s="15"/>
      <c r="IYY65" s="15"/>
      <c r="IYZ65" s="15"/>
      <c r="IZA65" s="15"/>
      <c r="IZB65" s="15"/>
      <c r="IZC65" s="15"/>
      <c r="IZD65" s="15"/>
      <c r="IZE65" s="15"/>
      <c r="IZF65" s="15"/>
      <c r="IZG65" s="15"/>
      <c r="IZH65" s="15"/>
      <c r="IZI65" s="15"/>
      <c r="IZJ65" s="15"/>
      <c r="IZK65" s="15"/>
      <c r="IZL65" s="15"/>
      <c r="IZM65" s="15"/>
      <c r="IZN65" s="15"/>
      <c r="IZO65" s="15"/>
      <c r="IZP65" s="15"/>
      <c r="IZQ65" s="15"/>
      <c r="IZR65" s="15"/>
      <c r="IZS65" s="15"/>
      <c r="IZT65" s="15"/>
      <c r="IZU65" s="15"/>
      <c r="IZV65" s="15"/>
      <c r="IZW65" s="15"/>
      <c r="IZX65" s="15"/>
      <c r="IZY65" s="15"/>
      <c r="IZZ65" s="15"/>
      <c r="JAA65" s="15"/>
      <c r="JAB65" s="15"/>
      <c r="JAC65" s="15"/>
      <c r="JAD65" s="15"/>
      <c r="JAE65" s="15"/>
      <c r="JAF65" s="15"/>
      <c r="JAG65" s="15"/>
      <c r="JAH65" s="15"/>
      <c r="JAI65" s="15"/>
      <c r="JAJ65" s="15"/>
      <c r="JAK65" s="15"/>
      <c r="JAL65" s="15"/>
      <c r="JAM65" s="15"/>
      <c r="JAN65" s="15"/>
      <c r="JAO65" s="15"/>
      <c r="JAP65" s="15"/>
      <c r="JAQ65" s="15"/>
      <c r="JAR65" s="15"/>
      <c r="JAS65" s="15"/>
      <c r="JAT65" s="15"/>
      <c r="JAU65" s="15"/>
      <c r="JAV65" s="15"/>
      <c r="JAW65" s="15"/>
      <c r="JAX65" s="15"/>
      <c r="JAY65" s="15"/>
      <c r="JAZ65" s="15"/>
      <c r="JBA65" s="15"/>
      <c r="JBB65" s="15"/>
      <c r="JBC65" s="15"/>
      <c r="JBD65" s="15"/>
      <c r="JBE65" s="15"/>
      <c r="JBF65" s="15"/>
      <c r="JBG65" s="15"/>
      <c r="JBH65" s="15"/>
      <c r="JBI65" s="15"/>
      <c r="JBJ65" s="15"/>
      <c r="JBK65" s="15"/>
      <c r="JBL65" s="15"/>
      <c r="JBM65" s="15"/>
      <c r="JBN65" s="15"/>
      <c r="JBO65" s="15"/>
      <c r="JBP65" s="15"/>
      <c r="JBQ65" s="15"/>
      <c r="JBR65" s="15"/>
      <c r="JBS65" s="15"/>
      <c r="JBT65" s="15"/>
      <c r="JBU65" s="15"/>
      <c r="JBV65" s="15"/>
      <c r="JBW65" s="15"/>
      <c r="JBX65" s="15"/>
      <c r="JBY65" s="15"/>
      <c r="JBZ65" s="15"/>
      <c r="JCA65" s="15"/>
      <c r="JCB65" s="15"/>
      <c r="JCC65" s="15"/>
      <c r="JCD65" s="15"/>
      <c r="JCE65" s="15"/>
      <c r="JCF65" s="15"/>
      <c r="JCG65" s="15"/>
      <c r="JCH65" s="15"/>
      <c r="JCI65" s="15"/>
      <c r="JCJ65" s="15"/>
      <c r="JCK65" s="15"/>
      <c r="JCL65" s="15"/>
      <c r="JCM65" s="15"/>
      <c r="JCN65" s="15"/>
      <c r="JCO65" s="15"/>
      <c r="JCP65" s="15"/>
      <c r="JCQ65" s="15"/>
      <c r="JCR65" s="15"/>
      <c r="JCS65" s="15"/>
      <c r="JCT65" s="15"/>
      <c r="JCU65" s="15"/>
      <c r="JCV65" s="15"/>
      <c r="JCW65" s="15"/>
      <c r="JCX65" s="15"/>
      <c r="JCY65" s="15"/>
      <c r="JCZ65" s="15"/>
      <c r="JDA65" s="15"/>
      <c r="JDB65" s="15"/>
      <c r="JDC65" s="15"/>
      <c r="JDD65" s="15"/>
      <c r="JDE65" s="15"/>
      <c r="JDF65" s="15"/>
      <c r="JDG65" s="15"/>
      <c r="JDH65" s="15"/>
      <c r="JDI65" s="15"/>
      <c r="JDJ65" s="15"/>
      <c r="JDK65" s="15"/>
      <c r="JDL65" s="15"/>
      <c r="JDM65" s="15"/>
      <c r="JDN65" s="15"/>
      <c r="JDO65" s="15"/>
      <c r="JDP65" s="15"/>
      <c r="JDQ65" s="15"/>
      <c r="JDR65" s="15"/>
      <c r="JDS65" s="15"/>
      <c r="JDT65" s="15"/>
      <c r="JDU65" s="15"/>
      <c r="JDV65" s="15"/>
      <c r="JDW65" s="15"/>
      <c r="JDX65" s="15"/>
      <c r="JDY65" s="15"/>
      <c r="JDZ65" s="15"/>
      <c r="JEA65" s="15"/>
      <c r="JEB65" s="15"/>
      <c r="JEC65" s="15"/>
      <c r="JED65" s="15"/>
      <c r="JEE65" s="15"/>
      <c r="JEF65" s="15"/>
      <c r="JEG65" s="15"/>
      <c r="JEH65" s="15"/>
      <c r="JEI65" s="15"/>
      <c r="JEJ65" s="15"/>
      <c r="JEK65" s="15"/>
      <c r="JEL65" s="15"/>
      <c r="JEM65" s="15"/>
      <c r="JEN65" s="15"/>
      <c r="JEO65" s="15"/>
      <c r="JEP65" s="15"/>
      <c r="JEQ65" s="15"/>
      <c r="JER65" s="15"/>
      <c r="JES65" s="15"/>
      <c r="JET65" s="15"/>
      <c r="JEU65" s="15"/>
      <c r="JEV65" s="15"/>
      <c r="JEW65" s="15"/>
      <c r="JEX65" s="15"/>
      <c r="JEY65" s="15"/>
      <c r="JEZ65" s="15"/>
      <c r="JFA65" s="15"/>
      <c r="JFB65" s="15"/>
      <c r="JFC65" s="15"/>
      <c r="JFD65" s="15"/>
      <c r="JFE65" s="15"/>
      <c r="JFF65" s="15"/>
      <c r="JFG65" s="15"/>
      <c r="JFH65" s="15"/>
      <c r="JFI65" s="15"/>
      <c r="JFJ65" s="15"/>
      <c r="JFK65" s="15"/>
      <c r="JFL65" s="15"/>
      <c r="JFM65" s="15"/>
      <c r="JFN65" s="15"/>
      <c r="JFO65" s="15"/>
      <c r="JFP65" s="15"/>
      <c r="JFQ65" s="15"/>
      <c r="JFR65" s="15"/>
      <c r="JFS65" s="15"/>
      <c r="JFT65" s="15"/>
      <c r="JFU65" s="15"/>
      <c r="JFV65" s="15"/>
      <c r="JFW65" s="15"/>
      <c r="JFX65" s="15"/>
      <c r="JFY65" s="15"/>
      <c r="JFZ65" s="15"/>
      <c r="JGA65" s="15"/>
      <c r="JGB65" s="15"/>
      <c r="JGC65" s="15"/>
      <c r="JGD65" s="15"/>
      <c r="JGE65" s="15"/>
      <c r="JGF65" s="15"/>
      <c r="JGG65" s="15"/>
      <c r="JGH65" s="15"/>
      <c r="JGI65" s="15"/>
      <c r="JGJ65" s="15"/>
      <c r="JGK65" s="15"/>
      <c r="JGL65" s="15"/>
      <c r="JGM65" s="15"/>
      <c r="JGN65" s="15"/>
      <c r="JGO65" s="15"/>
      <c r="JGP65" s="15"/>
      <c r="JGQ65" s="15"/>
      <c r="JGR65" s="15"/>
      <c r="JGS65" s="15"/>
      <c r="JGT65" s="15"/>
      <c r="JGU65" s="15"/>
      <c r="JGV65" s="15"/>
      <c r="JGW65" s="15"/>
      <c r="JGX65" s="15"/>
      <c r="JGY65" s="15"/>
      <c r="JGZ65" s="15"/>
      <c r="JHA65" s="15"/>
      <c r="JHB65" s="15"/>
      <c r="JHC65" s="15"/>
      <c r="JHD65" s="15"/>
      <c r="JHE65" s="15"/>
      <c r="JHF65" s="15"/>
      <c r="JHG65" s="15"/>
      <c r="JHH65" s="15"/>
      <c r="JHI65" s="15"/>
      <c r="JHJ65" s="15"/>
      <c r="JHK65" s="15"/>
      <c r="JHL65" s="15"/>
      <c r="JHM65" s="15"/>
      <c r="JHN65" s="15"/>
      <c r="JHO65" s="15"/>
      <c r="JHP65" s="15"/>
      <c r="JHQ65" s="15"/>
      <c r="JHR65" s="15"/>
      <c r="JHS65" s="15"/>
      <c r="JHT65" s="15"/>
      <c r="JHU65" s="15"/>
      <c r="JHV65" s="15"/>
      <c r="JHW65" s="15"/>
      <c r="JHX65" s="15"/>
      <c r="JHY65" s="15"/>
      <c r="JHZ65" s="15"/>
      <c r="JIA65" s="15"/>
      <c r="JIB65" s="15"/>
      <c r="JIC65" s="15"/>
      <c r="JID65" s="15"/>
      <c r="JIE65" s="15"/>
      <c r="JIF65" s="15"/>
      <c r="JIG65" s="15"/>
      <c r="JIH65" s="15"/>
      <c r="JII65" s="15"/>
      <c r="JIJ65" s="15"/>
      <c r="JIK65" s="15"/>
      <c r="JIL65" s="15"/>
      <c r="JIM65" s="15"/>
      <c r="JIN65" s="15"/>
      <c r="JIO65" s="15"/>
      <c r="JIP65" s="15"/>
      <c r="JIQ65" s="15"/>
      <c r="JIR65" s="15"/>
      <c r="JIS65" s="15"/>
      <c r="JIT65" s="15"/>
      <c r="JIU65" s="15"/>
      <c r="JIV65" s="15"/>
      <c r="JIW65" s="15"/>
      <c r="JIX65" s="15"/>
      <c r="JIY65" s="15"/>
      <c r="JIZ65" s="15"/>
      <c r="JJA65" s="15"/>
      <c r="JJB65" s="15"/>
      <c r="JJC65" s="15"/>
      <c r="JJD65" s="15"/>
      <c r="JJE65" s="15"/>
      <c r="JJF65" s="15"/>
      <c r="JJG65" s="15"/>
      <c r="JJH65" s="15"/>
      <c r="JJI65" s="15"/>
      <c r="JJJ65" s="15"/>
      <c r="JJK65" s="15"/>
      <c r="JJL65" s="15"/>
      <c r="JJM65" s="15"/>
      <c r="JJN65" s="15"/>
      <c r="JJO65" s="15"/>
      <c r="JJP65" s="15"/>
      <c r="JJQ65" s="15"/>
      <c r="JJR65" s="15"/>
      <c r="JJS65" s="15"/>
      <c r="JJT65" s="15"/>
      <c r="JJU65" s="15"/>
      <c r="JJV65" s="15"/>
      <c r="JJW65" s="15"/>
      <c r="JJX65" s="15"/>
      <c r="JJY65" s="15"/>
      <c r="JJZ65" s="15"/>
      <c r="JKA65" s="15"/>
      <c r="JKB65" s="15"/>
      <c r="JKC65" s="15"/>
      <c r="JKD65" s="15"/>
      <c r="JKE65" s="15"/>
      <c r="JKF65" s="15"/>
      <c r="JKG65" s="15"/>
      <c r="JKH65" s="15"/>
      <c r="JKI65" s="15"/>
      <c r="JKJ65" s="15"/>
      <c r="JKK65" s="15"/>
      <c r="JKL65" s="15"/>
      <c r="JKM65" s="15"/>
      <c r="JKN65" s="15"/>
      <c r="JKO65" s="15"/>
      <c r="JKP65" s="15"/>
      <c r="JKQ65" s="15"/>
      <c r="JKR65" s="15"/>
      <c r="JKS65" s="15"/>
      <c r="JKT65" s="15"/>
      <c r="JKU65" s="15"/>
      <c r="JKV65" s="15"/>
      <c r="JKW65" s="15"/>
      <c r="JKX65" s="15"/>
      <c r="JKY65" s="15"/>
      <c r="JKZ65" s="15"/>
      <c r="JLA65" s="15"/>
      <c r="JLB65" s="15"/>
      <c r="JLC65" s="15"/>
      <c r="JLD65" s="15"/>
      <c r="JLE65" s="15"/>
      <c r="JLF65" s="15"/>
      <c r="JLG65" s="15"/>
      <c r="JLH65" s="15"/>
      <c r="JLI65" s="15"/>
      <c r="JLJ65" s="15"/>
      <c r="JLK65" s="15"/>
      <c r="JLL65" s="15"/>
      <c r="JLM65" s="15"/>
      <c r="JLN65" s="15"/>
      <c r="JLO65" s="15"/>
      <c r="JLP65" s="15"/>
      <c r="JLQ65" s="15"/>
      <c r="JLR65" s="15"/>
      <c r="JLS65" s="15"/>
      <c r="JLT65" s="15"/>
      <c r="JLU65" s="15"/>
      <c r="JLV65" s="15"/>
      <c r="JLW65" s="15"/>
      <c r="JLX65" s="15"/>
      <c r="JLY65" s="15"/>
      <c r="JLZ65" s="15"/>
      <c r="JMA65" s="15"/>
      <c r="JMB65" s="15"/>
      <c r="JMC65" s="15"/>
      <c r="JMD65" s="15"/>
      <c r="JME65" s="15"/>
      <c r="JMF65" s="15"/>
      <c r="JMG65" s="15"/>
      <c r="JMH65" s="15"/>
      <c r="JMI65" s="15"/>
      <c r="JMJ65" s="15"/>
      <c r="JMK65" s="15"/>
      <c r="JML65" s="15"/>
      <c r="JMM65" s="15"/>
      <c r="JMN65" s="15"/>
      <c r="JMO65" s="15"/>
      <c r="JMP65" s="15"/>
      <c r="JMQ65" s="15"/>
      <c r="JMR65" s="15"/>
      <c r="JMS65" s="15"/>
      <c r="JMT65" s="15"/>
      <c r="JMU65" s="15"/>
      <c r="JMV65" s="15"/>
      <c r="JMW65" s="15"/>
      <c r="JMX65" s="15"/>
      <c r="JMY65" s="15"/>
      <c r="JMZ65" s="15"/>
      <c r="JNA65" s="15"/>
      <c r="JNB65" s="15"/>
      <c r="JNC65" s="15"/>
      <c r="JND65" s="15"/>
      <c r="JNE65" s="15"/>
      <c r="JNF65" s="15"/>
      <c r="JNG65" s="15"/>
      <c r="JNH65" s="15"/>
      <c r="JNI65" s="15"/>
      <c r="JNJ65" s="15"/>
      <c r="JNK65" s="15"/>
      <c r="JNL65" s="15"/>
      <c r="JNM65" s="15"/>
      <c r="JNN65" s="15"/>
      <c r="JNO65" s="15"/>
      <c r="JNP65" s="15"/>
      <c r="JNQ65" s="15"/>
      <c r="JNR65" s="15"/>
      <c r="JNS65" s="15"/>
      <c r="JNT65" s="15"/>
      <c r="JNU65" s="15"/>
      <c r="JNV65" s="15"/>
      <c r="JNW65" s="15"/>
      <c r="JNX65" s="15"/>
      <c r="JNY65" s="15"/>
      <c r="JNZ65" s="15"/>
      <c r="JOA65" s="15"/>
      <c r="JOB65" s="15"/>
      <c r="JOC65" s="15"/>
      <c r="JOD65" s="15"/>
      <c r="JOE65" s="15"/>
      <c r="JOF65" s="15"/>
      <c r="JOG65" s="15"/>
      <c r="JOH65" s="15"/>
      <c r="JOI65" s="15"/>
      <c r="JOJ65" s="15"/>
      <c r="JOK65" s="15"/>
      <c r="JOL65" s="15"/>
      <c r="JOM65" s="15"/>
      <c r="JON65" s="15"/>
      <c r="JOO65" s="15"/>
      <c r="JOP65" s="15"/>
      <c r="JOQ65" s="15"/>
      <c r="JOR65" s="15"/>
      <c r="JOS65" s="15"/>
      <c r="JOT65" s="15"/>
      <c r="JOU65" s="15"/>
      <c r="JOV65" s="15"/>
      <c r="JOW65" s="15"/>
      <c r="JOX65" s="15"/>
      <c r="JOY65" s="15"/>
      <c r="JOZ65" s="15"/>
      <c r="JPA65" s="15"/>
      <c r="JPB65" s="15"/>
      <c r="JPC65" s="15"/>
      <c r="JPD65" s="15"/>
      <c r="JPE65" s="15"/>
      <c r="JPF65" s="15"/>
      <c r="JPG65" s="15"/>
      <c r="JPH65" s="15"/>
      <c r="JPI65" s="15"/>
      <c r="JPJ65" s="15"/>
      <c r="JPK65" s="15"/>
      <c r="JPL65" s="15"/>
      <c r="JPM65" s="15"/>
      <c r="JPN65" s="15"/>
      <c r="JPO65" s="15"/>
      <c r="JPP65" s="15"/>
      <c r="JPQ65" s="15"/>
      <c r="JPR65" s="15"/>
      <c r="JPS65" s="15"/>
      <c r="JPT65" s="15"/>
      <c r="JPU65" s="15"/>
      <c r="JPV65" s="15"/>
      <c r="JPW65" s="15"/>
      <c r="JPX65" s="15"/>
      <c r="JPY65" s="15"/>
      <c r="JPZ65" s="15"/>
      <c r="JQA65" s="15"/>
      <c r="JQB65" s="15"/>
      <c r="JQC65" s="15"/>
      <c r="JQD65" s="15"/>
      <c r="JQE65" s="15"/>
      <c r="JQF65" s="15"/>
      <c r="JQG65" s="15"/>
      <c r="JQH65" s="15"/>
      <c r="JQI65" s="15"/>
      <c r="JQJ65" s="15"/>
      <c r="JQK65" s="15"/>
      <c r="JQL65" s="15"/>
      <c r="JQM65" s="15"/>
      <c r="JQN65" s="15"/>
      <c r="JQO65" s="15"/>
      <c r="JQP65" s="15"/>
      <c r="JQQ65" s="15"/>
      <c r="JQR65" s="15"/>
      <c r="JQS65" s="15"/>
      <c r="JQT65" s="15"/>
      <c r="JQU65" s="15"/>
      <c r="JQV65" s="15"/>
      <c r="JQW65" s="15"/>
      <c r="JQX65" s="15"/>
      <c r="JQY65" s="15"/>
      <c r="JQZ65" s="15"/>
      <c r="JRA65" s="15"/>
      <c r="JRB65" s="15"/>
      <c r="JRC65" s="15"/>
      <c r="JRD65" s="15"/>
      <c r="JRE65" s="15"/>
      <c r="JRF65" s="15"/>
      <c r="JRG65" s="15"/>
      <c r="JRH65" s="15"/>
      <c r="JRI65" s="15"/>
      <c r="JRJ65" s="15"/>
      <c r="JRK65" s="15"/>
      <c r="JRL65" s="15"/>
      <c r="JRM65" s="15"/>
      <c r="JRN65" s="15"/>
      <c r="JRO65" s="15"/>
      <c r="JRP65" s="15"/>
      <c r="JRQ65" s="15"/>
      <c r="JRR65" s="15"/>
      <c r="JRS65" s="15"/>
      <c r="JRT65" s="15"/>
      <c r="JRU65" s="15"/>
      <c r="JRV65" s="15"/>
      <c r="JRW65" s="15"/>
      <c r="JRX65" s="15"/>
      <c r="JRY65" s="15"/>
      <c r="JRZ65" s="15"/>
      <c r="JSA65" s="15"/>
      <c r="JSB65" s="15"/>
      <c r="JSC65" s="15"/>
      <c r="JSD65" s="15"/>
      <c r="JSE65" s="15"/>
      <c r="JSF65" s="15"/>
      <c r="JSG65" s="15"/>
      <c r="JSH65" s="15"/>
      <c r="JSI65" s="15"/>
      <c r="JSJ65" s="15"/>
      <c r="JSK65" s="15"/>
      <c r="JSL65" s="15"/>
      <c r="JSM65" s="15"/>
      <c r="JSN65" s="15"/>
      <c r="JSO65" s="15"/>
      <c r="JSP65" s="15"/>
      <c r="JSQ65" s="15"/>
      <c r="JSR65" s="15"/>
      <c r="JSS65" s="15"/>
      <c r="JST65" s="15"/>
      <c r="JSU65" s="15"/>
      <c r="JSV65" s="15"/>
      <c r="JSW65" s="15"/>
      <c r="JSX65" s="15"/>
      <c r="JSY65" s="15"/>
      <c r="JSZ65" s="15"/>
      <c r="JTA65" s="15"/>
      <c r="JTB65" s="15"/>
      <c r="JTC65" s="15"/>
      <c r="JTD65" s="15"/>
      <c r="JTE65" s="15"/>
      <c r="JTF65" s="15"/>
      <c r="JTG65" s="15"/>
      <c r="JTH65" s="15"/>
      <c r="JTI65" s="15"/>
      <c r="JTJ65" s="15"/>
      <c r="JTK65" s="15"/>
      <c r="JTL65" s="15"/>
      <c r="JTM65" s="15"/>
      <c r="JTN65" s="15"/>
      <c r="JTO65" s="15"/>
      <c r="JTP65" s="15"/>
      <c r="JTQ65" s="15"/>
      <c r="JTR65" s="15"/>
      <c r="JTS65" s="15"/>
      <c r="JTT65" s="15"/>
      <c r="JTU65" s="15"/>
      <c r="JTV65" s="15"/>
      <c r="JTW65" s="15"/>
      <c r="JTX65" s="15"/>
      <c r="JTY65" s="15"/>
      <c r="JTZ65" s="15"/>
      <c r="JUA65" s="15"/>
      <c r="JUB65" s="15"/>
      <c r="JUC65" s="15"/>
      <c r="JUD65" s="15"/>
      <c r="JUE65" s="15"/>
      <c r="JUF65" s="15"/>
      <c r="JUG65" s="15"/>
      <c r="JUH65" s="15"/>
      <c r="JUI65" s="15"/>
      <c r="JUJ65" s="15"/>
      <c r="JUK65" s="15"/>
      <c r="JUL65" s="15"/>
      <c r="JUM65" s="15"/>
      <c r="JUN65" s="15"/>
      <c r="JUO65" s="15"/>
      <c r="JUP65" s="15"/>
      <c r="JUQ65" s="15"/>
      <c r="JUR65" s="15"/>
      <c r="JUS65" s="15"/>
      <c r="JUT65" s="15"/>
      <c r="JUU65" s="15"/>
      <c r="JUV65" s="15"/>
      <c r="JUW65" s="15"/>
      <c r="JUX65" s="15"/>
      <c r="JUY65" s="15"/>
      <c r="JUZ65" s="15"/>
      <c r="JVA65" s="15"/>
      <c r="JVB65" s="15"/>
      <c r="JVC65" s="15"/>
      <c r="JVD65" s="15"/>
      <c r="JVE65" s="15"/>
      <c r="JVF65" s="15"/>
      <c r="JVG65" s="15"/>
      <c r="JVH65" s="15"/>
      <c r="JVI65" s="15"/>
      <c r="JVJ65" s="15"/>
      <c r="JVK65" s="15"/>
      <c r="JVL65" s="15"/>
      <c r="JVM65" s="15"/>
      <c r="JVN65" s="15"/>
      <c r="JVO65" s="15"/>
      <c r="JVP65" s="15"/>
      <c r="JVQ65" s="15"/>
      <c r="JVR65" s="15"/>
      <c r="JVS65" s="15"/>
      <c r="JVT65" s="15"/>
      <c r="JVU65" s="15"/>
      <c r="JVV65" s="15"/>
      <c r="JVW65" s="15"/>
      <c r="JVX65" s="15"/>
      <c r="JVY65" s="15"/>
      <c r="JVZ65" s="15"/>
      <c r="JWA65" s="15"/>
      <c r="JWB65" s="15"/>
      <c r="JWC65" s="15"/>
      <c r="JWD65" s="15"/>
      <c r="JWE65" s="15"/>
      <c r="JWF65" s="15"/>
      <c r="JWG65" s="15"/>
      <c r="JWH65" s="15"/>
      <c r="JWI65" s="15"/>
      <c r="JWJ65" s="15"/>
      <c r="JWK65" s="15"/>
      <c r="JWL65" s="15"/>
      <c r="JWM65" s="15"/>
      <c r="JWN65" s="15"/>
      <c r="JWO65" s="15"/>
      <c r="JWP65" s="15"/>
      <c r="JWQ65" s="15"/>
      <c r="JWR65" s="15"/>
      <c r="JWS65" s="15"/>
      <c r="JWT65" s="15"/>
      <c r="JWU65" s="15"/>
      <c r="JWV65" s="15"/>
      <c r="JWW65" s="15"/>
      <c r="JWX65" s="15"/>
      <c r="JWY65" s="15"/>
      <c r="JWZ65" s="15"/>
      <c r="JXA65" s="15"/>
      <c r="JXB65" s="15"/>
      <c r="JXC65" s="15"/>
      <c r="JXD65" s="15"/>
      <c r="JXE65" s="15"/>
      <c r="JXF65" s="15"/>
      <c r="JXG65" s="15"/>
      <c r="JXH65" s="15"/>
      <c r="JXI65" s="15"/>
      <c r="JXJ65" s="15"/>
      <c r="JXK65" s="15"/>
      <c r="JXL65" s="15"/>
      <c r="JXM65" s="15"/>
      <c r="JXN65" s="15"/>
      <c r="JXO65" s="15"/>
      <c r="JXP65" s="15"/>
      <c r="JXQ65" s="15"/>
      <c r="JXR65" s="15"/>
      <c r="JXS65" s="15"/>
      <c r="JXT65" s="15"/>
      <c r="JXU65" s="15"/>
      <c r="JXV65" s="15"/>
      <c r="JXW65" s="15"/>
      <c r="JXX65" s="15"/>
      <c r="JXY65" s="15"/>
      <c r="JXZ65" s="15"/>
      <c r="JYA65" s="15"/>
      <c r="JYB65" s="15"/>
      <c r="JYC65" s="15"/>
      <c r="JYD65" s="15"/>
      <c r="JYE65" s="15"/>
      <c r="JYF65" s="15"/>
      <c r="JYG65" s="15"/>
      <c r="JYH65" s="15"/>
      <c r="JYI65" s="15"/>
      <c r="JYJ65" s="15"/>
      <c r="JYK65" s="15"/>
      <c r="JYL65" s="15"/>
      <c r="JYM65" s="15"/>
      <c r="JYN65" s="15"/>
      <c r="JYO65" s="15"/>
      <c r="JYP65" s="15"/>
      <c r="JYQ65" s="15"/>
      <c r="JYR65" s="15"/>
      <c r="JYS65" s="15"/>
      <c r="JYT65" s="15"/>
      <c r="JYU65" s="15"/>
      <c r="JYV65" s="15"/>
      <c r="JYW65" s="15"/>
      <c r="JYX65" s="15"/>
      <c r="JYY65" s="15"/>
      <c r="JYZ65" s="15"/>
      <c r="JZA65" s="15"/>
      <c r="JZB65" s="15"/>
      <c r="JZC65" s="15"/>
      <c r="JZD65" s="15"/>
      <c r="JZE65" s="15"/>
      <c r="JZF65" s="15"/>
      <c r="JZG65" s="15"/>
      <c r="JZH65" s="15"/>
      <c r="JZI65" s="15"/>
      <c r="JZJ65" s="15"/>
      <c r="JZK65" s="15"/>
      <c r="JZL65" s="15"/>
      <c r="JZM65" s="15"/>
      <c r="JZN65" s="15"/>
      <c r="JZO65" s="15"/>
      <c r="JZP65" s="15"/>
      <c r="JZQ65" s="15"/>
      <c r="JZR65" s="15"/>
      <c r="JZS65" s="15"/>
      <c r="JZT65" s="15"/>
      <c r="JZU65" s="15"/>
      <c r="JZV65" s="15"/>
      <c r="JZW65" s="15"/>
      <c r="JZX65" s="15"/>
      <c r="JZY65" s="15"/>
      <c r="JZZ65" s="15"/>
      <c r="KAA65" s="15"/>
      <c r="KAB65" s="15"/>
      <c r="KAC65" s="15"/>
      <c r="KAD65" s="15"/>
      <c r="KAE65" s="15"/>
      <c r="KAF65" s="15"/>
      <c r="KAG65" s="15"/>
      <c r="KAH65" s="15"/>
      <c r="KAI65" s="15"/>
      <c r="KAJ65" s="15"/>
      <c r="KAK65" s="15"/>
      <c r="KAL65" s="15"/>
      <c r="KAM65" s="15"/>
      <c r="KAN65" s="15"/>
      <c r="KAO65" s="15"/>
      <c r="KAP65" s="15"/>
      <c r="KAQ65" s="15"/>
      <c r="KAR65" s="15"/>
      <c r="KAS65" s="15"/>
      <c r="KAT65" s="15"/>
      <c r="KAU65" s="15"/>
      <c r="KAV65" s="15"/>
      <c r="KAW65" s="15"/>
      <c r="KAX65" s="15"/>
      <c r="KAY65" s="15"/>
      <c r="KAZ65" s="15"/>
      <c r="KBA65" s="15"/>
      <c r="KBB65" s="15"/>
      <c r="KBC65" s="15"/>
      <c r="KBD65" s="15"/>
      <c r="KBE65" s="15"/>
      <c r="KBF65" s="15"/>
      <c r="KBG65" s="15"/>
      <c r="KBH65" s="15"/>
      <c r="KBI65" s="15"/>
      <c r="KBJ65" s="15"/>
      <c r="KBK65" s="15"/>
      <c r="KBL65" s="15"/>
      <c r="KBM65" s="15"/>
      <c r="KBN65" s="15"/>
      <c r="KBO65" s="15"/>
      <c r="KBP65" s="15"/>
      <c r="KBQ65" s="15"/>
      <c r="KBR65" s="15"/>
      <c r="KBS65" s="15"/>
      <c r="KBT65" s="15"/>
      <c r="KBU65" s="15"/>
      <c r="KBV65" s="15"/>
      <c r="KBW65" s="15"/>
      <c r="KBX65" s="15"/>
      <c r="KBY65" s="15"/>
      <c r="KBZ65" s="15"/>
      <c r="KCA65" s="15"/>
      <c r="KCB65" s="15"/>
      <c r="KCC65" s="15"/>
      <c r="KCD65" s="15"/>
      <c r="KCE65" s="15"/>
      <c r="KCF65" s="15"/>
      <c r="KCG65" s="15"/>
      <c r="KCH65" s="15"/>
      <c r="KCI65" s="15"/>
      <c r="KCJ65" s="15"/>
      <c r="KCK65" s="15"/>
      <c r="KCL65" s="15"/>
      <c r="KCM65" s="15"/>
      <c r="KCN65" s="15"/>
      <c r="KCO65" s="15"/>
      <c r="KCP65" s="15"/>
      <c r="KCQ65" s="15"/>
      <c r="KCR65" s="15"/>
      <c r="KCS65" s="15"/>
      <c r="KCT65" s="15"/>
      <c r="KCU65" s="15"/>
      <c r="KCV65" s="15"/>
      <c r="KCW65" s="15"/>
      <c r="KCX65" s="15"/>
      <c r="KCY65" s="15"/>
      <c r="KCZ65" s="15"/>
      <c r="KDA65" s="15"/>
      <c r="KDB65" s="15"/>
      <c r="KDC65" s="15"/>
      <c r="KDD65" s="15"/>
      <c r="KDE65" s="15"/>
      <c r="KDF65" s="15"/>
      <c r="KDG65" s="15"/>
      <c r="KDH65" s="15"/>
      <c r="KDI65" s="15"/>
      <c r="KDJ65" s="15"/>
      <c r="KDK65" s="15"/>
      <c r="KDL65" s="15"/>
      <c r="KDM65" s="15"/>
      <c r="KDN65" s="15"/>
      <c r="KDO65" s="15"/>
      <c r="KDP65" s="15"/>
      <c r="KDQ65" s="15"/>
      <c r="KDR65" s="15"/>
      <c r="KDS65" s="15"/>
      <c r="KDT65" s="15"/>
      <c r="KDU65" s="15"/>
      <c r="KDV65" s="15"/>
      <c r="KDW65" s="15"/>
      <c r="KDX65" s="15"/>
      <c r="KDY65" s="15"/>
      <c r="KDZ65" s="15"/>
      <c r="KEA65" s="15"/>
      <c r="KEB65" s="15"/>
      <c r="KEC65" s="15"/>
      <c r="KED65" s="15"/>
      <c r="KEE65" s="15"/>
      <c r="KEF65" s="15"/>
      <c r="KEG65" s="15"/>
      <c r="KEH65" s="15"/>
      <c r="KEI65" s="15"/>
      <c r="KEJ65" s="15"/>
      <c r="KEK65" s="15"/>
      <c r="KEL65" s="15"/>
      <c r="KEM65" s="15"/>
      <c r="KEN65" s="15"/>
      <c r="KEO65" s="15"/>
      <c r="KEP65" s="15"/>
      <c r="KEQ65" s="15"/>
      <c r="KER65" s="15"/>
      <c r="KES65" s="15"/>
      <c r="KET65" s="15"/>
      <c r="KEU65" s="15"/>
      <c r="KEV65" s="15"/>
      <c r="KEW65" s="15"/>
      <c r="KEX65" s="15"/>
      <c r="KEY65" s="15"/>
      <c r="KEZ65" s="15"/>
      <c r="KFA65" s="15"/>
      <c r="KFB65" s="15"/>
      <c r="KFC65" s="15"/>
      <c r="KFD65" s="15"/>
      <c r="KFE65" s="15"/>
      <c r="KFF65" s="15"/>
      <c r="KFG65" s="15"/>
      <c r="KFH65" s="15"/>
      <c r="KFI65" s="15"/>
      <c r="KFJ65" s="15"/>
      <c r="KFK65" s="15"/>
      <c r="KFL65" s="15"/>
      <c r="KFM65" s="15"/>
      <c r="KFN65" s="15"/>
      <c r="KFO65" s="15"/>
      <c r="KFP65" s="15"/>
      <c r="KFQ65" s="15"/>
      <c r="KFR65" s="15"/>
      <c r="KFS65" s="15"/>
      <c r="KFT65" s="15"/>
      <c r="KFU65" s="15"/>
      <c r="KFV65" s="15"/>
      <c r="KFW65" s="15"/>
      <c r="KFX65" s="15"/>
      <c r="KFY65" s="15"/>
      <c r="KFZ65" s="15"/>
      <c r="KGA65" s="15"/>
      <c r="KGB65" s="15"/>
      <c r="KGC65" s="15"/>
      <c r="KGD65" s="15"/>
      <c r="KGE65" s="15"/>
      <c r="KGF65" s="15"/>
      <c r="KGG65" s="15"/>
      <c r="KGH65" s="15"/>
      <c r="KGI65" s="15"/>
      <c r="KGJ65" s="15"/>
      <c r="KGK65" s="15"/>
      <c r="KGL65" s="15"/>
      <c r="KGM65" s="15"/>
      <c r="KGN65" s="15"/>
      <c r="KGO65" s="15"/>
      <c r="KGP65" s="15"/>
      <c r="KGQ65" s="15"/>
      <c r="KGR65" s="15"/>
      <c r="KGS65" s="15"/>
      <c r="KGT65" s="15"/>
      <c r="KGU65" s="15"/>
      <c r="KGV65" s="15"/>
      <c r="KGW65" s="15"/>
      <c r="KGX65" s="15"/>
      <c r="KGY65" s="15"/>
      <c r="KGZ65" s="15"/>
      <c r="KHA65" s="15"/>
      <c r="KHB65" s="15"/>
      <c r="KHC65" s="15"/>
      <c r="KHD65" s="15"/>
      <c r="KHE65" s="15"/>
      <c r="KHF65" s="15"/>
      <c r="KHG65" s="15"/>
      <c r="KHH65" s="15"/>
      <c r="KHI65" s="15"/>
      <c r="KHJ65" s="15"/>
      <c r="KHK65" s="15"/>
      <c r="KHL65" s="15"/>
      <c r="KHM65" s="15"/>
      <c r="KHN65" s="15"/>
      <c r="KHO65" s="15"/>
      <c r="KHP65" s="15"/>
      <c r="KHQ65" s="15"/>
      <c r="KHR65" s="15"/>
      <c r="KHS65" s="15"/>
      <c r="KHT65" s="15"/>
      <c r="KHU65" s="15"/>
      <c r="KHV65" s="15"/>
      <c r="KHW65" s="15"/>
      <c r="KHX65" s="15"/>
      <c r="KHY65" s="15"/>
      <c r="KHZ65" s="15"/>
      <c r="KIA65" s="15"/>
      <c r="KIB65" s="15"/>
      <c r="KIC65" s="15"/>
      <c r="KID65" s="15"/>
      <c r="KIE65" s="15"/>
      <c r="KIF65" s="15"/>
      <c r="KIG65" s="15"/>
      <c r="KIH65" s="15"/>
      <c r="KII65" s="15"/>
      <c r="KIJ65" s="15"/>
      <c r="KIK65" s="15"/>
      <c r="KIL65" s="15"/>
      <c r="KIM65" s="15"/>
      <c r="KIN65" s="15"/>
      <c r="KIO65" s="15"/>
      <c r="KIP65" s="15"/>
      <c r="KIQ65" s="15"/>
      <c r="KIR65" s="15"/>
      <c r="KIS65" s="15"/>
      <c r="KIT65" s="15"/>
      <c r="KIU65" s="15"/>
      <c r="KIV65" s="15"/>
      <c r="KIW65" s="15"/>
      <c r="KIX65" s="15"/>
      <c r="KIY65" s="15"/>
      <c r="KIZ65" s="15"/>
      <c r="KJA65" s="15"/>
      <c r="KJB65" s="15"/>
      <c r="KJC65" s="15"/>
      <c r="KJD65" s="15"/>
      <c r="KJE65" s="15"/>
      <c r="KJF65" s="15"/>
      <c r="KJG65" s="15"/>
      <c r="KJH65" s="15"/>
      <c r="KJI65" s="15"/>
      <c r="KJJ65" s="15"/>
      <c r="KJK65" s="15"/>
      <c r="KJL65" s="15"/>
      <c r="KJM65" s="15"/>
      <c r="KJN65" s="15"/>
      <c r="KJO65" s="15"/>
      <c r="KJP65" s="15"/>
      <c r="KJQ65" s="15"/>
      <c r="KJR65" s="15"/>
      <c r="KJS65" s="15"/>
      <c r="KJT65" s="15"/>
      <c r="KJU65" s="15"/>
      <c r="KJV65" s="15"/>
      <c r="KJW65" s="15"/>
      <c r="KJX65" s="15"/>
      <c r="KJY65" s="15"/>
      <c r="KJZ65" s="15"/>
      <c r="KKA65" s="15"/>
      <c r="KKB65" s="15"/>
      <c r="KKC65" s="15"/>
      <c r="KKD65" s="15"/>
      <c r="KKE65" s="15"/>
      <c r="KKF65" s="15"/>
      <c r="KKG65" s="15"/>
      <c r="KKH65" s="15"/>
      <c r="KKI65" s="15"/>
      <c r="KKJ65" s="15"/>
      <c r="KKK65" s="15"/>
      <c r="KKL65" s="15"/>
      <c r="KKM65" s="15"/>
      <c r="KKN65" s="15"/>
      <c r="KKO65" s="15"/>
      <c r="KKP65" s="15"/>
      <c r="KKQ65" s="15"/>
      <c r="KKR65" s="15"/>
      <c r="KKS65" s="15"/>
      <c r="KKT65" s="15"/>
      <c r="KKU65" s="15"/>
      <c r="KKV65" s="15"/>
      <c r="KKW65" s="15"/>
      <c r="KKX65" s="15"/>
      <c r="KKY65" s="15"/>
      <c r="KKZ65" s="15"/>
      <c r="KLA65" s="15"/>
      <c r="KLB65" s="15"/>
      <c r="KLC65" s="15"/>
      <c r="KLD65" s="15"/>
      <c r="KLE65" s="15"/>
      <c r="KLF65" s="15"/>
      <c r="KLG65" s="15"/>
      <c r="KLH65" s="15"/>
      <c r="KLI65" s="15"/>
      <c r="KLJ65" s="15"/>
      <c r="KLK65" s="15"/>
      <c r="KLL65" s="15"/>
      <c r="KLM65" s="15"/>
      <c r="KLN65" s="15"/>
      <c r="KLO65" s="15"/>
      <c r="KLP65" s="15"/>
      <c r="KLQ65" s="15"/>
      <c r="KLR65" s="15"/>
      <c r="KLS65" s="15"/>
      <c r="KLT65" s="15"/>
      <c r="KLU65" s="15"/>
      <c r="KLV65" s="15"/>
      <c r="KLW65" s="15"/>
      <c r="KLX65" s="15"/>
      <c r="KLY65" s="15"/>
      <c r="KLZ65" s="15"/>
      <c r="KMA65" s="15"/>
      <c r="KMB65" s="15"/>
      <c r="KMC65" s="15"/>
      <c r="KMD65" s="15"/>
      <c r="KME65" s="15"/>
      <c r="KMF65" s="15"/>
      <c r="KMG65" s="15"/>
      <c r="KMH65" s="15"/>
      <c r="KMI65" s="15"/>
      <c r="KMJ65" s="15"/>
      <c r="KMK65" s="15"/>
      <c r="KML65" s="15"/>
      <c r="KMM65" s="15"/>
      <c r="KMN65" s="15"/>
      <c r="KMO65" s="15"/>
      <c r="KMP65" s="15"/>
      <c r="KMQ65" s="15"/>
      <c r="KMR65" s="15"/>
      <c r="KMS65" s="15"/>
      <c r="KMT65" s="15"/>
      <c r="KMU65" s="15"/>
      <c r="KMV65" s="15"/>
      <c r="KMW65" s="15"/>
      <c r="KMX65" s="15"/>
      <c r="KMY65" s="15"/>
      <c r="KMZ65" s="15"/>
      <c r="KNA65" s="15"/>
      <c r="KNB65" s="15"/>
      <c r="KNC65" s="15"/>
      <c r="KND65" s="15"/>
      <c r="KNE65" s="15"/>
      <c r="KNF65" s="15"/>
      <c r="KNG65" s="15"/>
      <c r="KNH65" s="15"/>
      <c r="KNI65" s="15"/>
      <c r="KNJ65" s="15"/>
      <c r="KNK65" s="15"/>
      <c r="KNL65" s="15"/>
      <c r="KNM65" s="15"/>
      <c r="KNN65" s="15"/>
      <c r="KNO65" s="15"/>
      <c r="KNP65" s="15"/>
      <c r="KNQ65" s="15"/>
      <c r="KNR65" s="15"/>
      <c r="KNS65" s="15"/>
      <c r="KNT65" s="15"/>
      <c r="KNU65" s="15"/>
      <c r="KNV65" s="15"/>
      <c r="KNW65" s="15"/>
      <c r="KNX65" s="15"/>
      <c r="KNY65" s="15"/>
      <c r="KNZ65" s="15"/>
      <c r="KOA65" s="15"/>
      <c r="KOB65" s="15"/>
      <c r="KOC65" s="15"/>
      <c r="KOD65" s="15"/>
      <c r="KOE65" s="15"/>
      <c r="KOF65" s="15"/>
      <c r="KOG65" s="15"/>
      <c r="KOH65" s="15"/>
      <c r="KOI65" s="15"/>
      <c r="KOJ65" s="15"/>
      <c r="KOK65" s="15"/>
      <c r="KOL65" s="15"/>
      <c r="KOM65" s="15"/>
      <c r="KON65" s="15"/>
      <c r="KOO65" s="15"/>
      <c r="KOP65" s="15"/>
      <c r="KOQ65" s="15"/>
      <c r="KOR65" s="15"/>
      <c r="KOS65" s="15"/>
      <c r="KOT65" s="15"/>
      <c r="KOU65" s="15"/>
      <c r="KOV65" s="15"/>
      <c r="KOW65" s="15"/>
      <c r="KOX65" s="15"/>
      <c r="KOY65" s="15"/>
      <c r="KOZ65" s="15"/>
      <c r="KPA65" s="15"/>
      <c r="KPB65" s="15"/>
      <c r="KPC65" s="15"/>
      <c r="KPD65" s="15"/>
      <c r="KPE65" s="15"/>
      <c r="KPF65" s="15"/>
      <c r="KPG65" s="15"/>
      <c r="KPH65" s="15"/>
      <c r="KPI65" s="15"/>
      <c r="KPJ65" s="15"/>
      <c r="KPK65" s="15"/>
      <c r="KPL65" s="15"/>
      <c r="KPM65" s="15"/>
      <c r="KPN65" s="15"/>
      <c r="KPO65" s="15"/>
      <c r="KPP65" s="15"/>
      <c r="KPQ65" s="15"/>
      <c r="KPR65" s="15"/>
      <c r="KPS65" s="15"/>
      <c r="KPT65" s="15"/>
      <c r="KPU65" s="15"/>
      <c r="KPV65" s="15"/>
      <c r="KPW65" s="15"/>
      <c r="KPX65" s="15"/>
      <c r="KPY65" s="15"/>
      <c r="KPZ65" s="15"/>
      <c r="KQA65" s="15"/>
      <c r="KQB65" s="15"/>
      <c r="KQC65" s="15"/>
      <c r="KQD65" s="15"/>
      <c r="KQE65" s="15"/>
      <c r="KQF65" s="15"/>
      <c r="KQG65" s="15"/>
      <c r="KQH65" s="15"/>
      <c r="KQI65" s="15"/>
      <c r="KQJ65" s="15"/>
      <c r="KQK65" s="15"/>
      <c r="KQL65" s="15"/>
      <c r="KQM65" s="15"/>
      <c r="KQN65" s="15"/>
      <c r="KQO65" s="15"/>
      <c r="KQP65" s="15"/>
      <c r="KQQ65" s="15"/>
      <c r="KQR65" s="15"/>
      <c r="KQS65" s="15"/>
      <c r="KQT65" s="15"/>
      <c r="KQU65" s="15"/>
      <c r="KQV65" s="15"/>
      <c r="KQW65" s="15"/>
      <c r="KQX65" s="15"/>
      <c r="KQY65" s="15"/>
      <c r="KQZ65" s="15"/>
      <c r="KRA65" s="15"/>
      <c r="KRB65" s="15"/>
      <c r="KRC65" s="15"/>
      <c r="KRD65" s="15"/>
      <c r="KRE65" s="15"/>
      <c r="KRF65" s="15"/>
      <c r="KRG65" s="15"/>
      <c r="KRH65" s="15"/>
      <c r="KRI65" s="15"/>
      <c r="KRJ65" s="15"/>
      <c r="KRK65" s="15"/>
      <c r="KRL65" s="15"/>
      <c r="KRM65" s="15"/>
      <c r="KRN65" s="15"/>
      <c r="KRO65" s="15"/>
      <c r="KRP65" s="15"/>
      <c r="KRQ65" s="15"/>
      <c r="KRR65" s="15"/>
      <c r="KRS65" s="15"/>
      <c r="KRT65" s="15"/>
      <c r="KRU65" s="15"/>
      <c r="KRV65" s="15"/>
      <c r="KRW65" s="15"/>
      <c r="KRX65" s="15"/>
      <c r="KRY65" s="15"/>
      <c r="KRZ65" s="15"/>
      <c r="KSA65" s="15"/>
      <c r="KSB65" s="15"/>
      <c r="KSC65" s="15"/>
      <c r="KSD65" s="15"/>
      <c r="KSE65" s="15"/>
      <c r="KSF65" s="15"/>
      <c r="KSG65" s="15"/>
      <c r="KSH65" s="15"/>
      <c r="KSI65" s="15"/>
      <c r="KSJ65" s="15"/>
      <c r="KSK65" s="15"/>
      <c r="KSL65" s="15"/>
      <c r="KSM65" s="15"/>
      <c r="KSN65" s="15"/>
      <c r="KSO65" s="15"/>
      <c r="KSP65" s="15"/>
      <c r="KSQ65" s="15"/>
      <c r="KSR65" s="15"/>
      <c r="KSS65" s="15"/>
      <c r="KST65" s="15"/>
      <c r="KSU65" s="15"/>
      <c r="KSV65" s="15"/>
      <c r="KSW65" s="15"/>
      <c r="KSX65" s="15"/>
      <c r="KSY65" s="15"/>
      <c r="KSZ65" s="15"/>
      <c r="KTA65" s="15"/>
      <c r="KTB65" s="15"/>
      <c r="KTC65" s="15"/>
      <c r="KTD65" s="15"/>
      <c r="KTE65" s="15"/>
      <c r="KTF65" s="15"/>
      <c r="KTG65" s="15"/>
      <c r="KTH65" s="15"/>
      <c r="KTI65" s="15"/>
      <c r="KTJ65" s="15"/>
      <c r="KTK65" s="15"/>
      <c r="KTL65" s="15"/>
      <c r="KTM65" s="15"/>
      <c r="KTN65" s="15"/>
      <c r="KTO65" s="15"/>
      <c r="KTP65" s="15"/>
      <c r="KTQ65" s="15"/>
      <c r="KTR65" s="15"/>
      <c r="KTS65" s="15"/>
      <c r="KTT65" s="15"/>
      <c r="KTU65" s="15"/>
      <c r="KTV65" s="15"/>
      <c r="KTW65" s="15"/>
      <c r="KTX65" s="15"/>
      <c r="KTY65" s="15"/>
      <c r="KTZ65" s="15"/>
      <c r="KUA65" s="15"/>
      <c r="KUB65" s="15"/>
      <c r="KUC65" s="15"/>
      <c r="KUD65" s="15"/>
      <c r="KUE65" s="15"/>
      <c r="KUF65" s="15"/>
      <c r="KUG65" s="15"/>
      <c r="KUH65" s="15"/>
      <c r="KUI65" s="15"/>
      <c r="KUJ65" s="15"/>
      <c r="KUK65" s="15"/>
      <c r="KUL65" s="15"/>
      <c r="KUM65" s="15"/>
      <c r="KUN65" s="15"/>
      <c r="KUO65" s="15"/>
      <c r="KUP65" s="15"/>
      <c r="KUQ65" s="15"/>
      <c r="KUR65" s="15"/>
      <c r="KUS65" s="15"/>
      <c r="KUT65" s="15"/>
      <c r="KUU65" s="15"/>
      <c r="KUV65" s="15"/>
      <c r="KUW65" s="15"/>
      <c r="KUX65" s="15"/>
      <c r="KUY65" s="15"/>
      <c r="KUZ65" s="15"/>
      <c r="KVA65" s="15"/>
      <c r="KVB65" s="15"/>
      <c r="KVC65" s="15"/>
      <c r="KVD65" s="15"/>
      <c r="KVE65" s="15"/>
      <c r="KVF65" s="15"/>
      <c r="KVG65" s="15"/>
      <c r="KVH65" s="15"/>
      <c r="KVI65" s="15"/>
      <c r="KVJ65" s="15"/>
      <c r="KVK65" s="15"/>
      <c r="KVL65" s="15"/>
      <c r="KVM65" s="15"/>
      <c r="KVN65" s="15"/>
      <c r="KVO65" s="15"/>
      <c r="KVP65" s="15"/>
      <c r="KVQ65" s="15"/>
      <c r="KVR65" s="15"/>
      <c r="KVS65" s="15"/>
      <c r="KVT65" s="15"/>
      <c r="KVU65" s="15"/>
      <c r="KVV65" s="15"/>
      <c r="KVW65" s="15"/>
      <c r="KVX65" s="15"/>
      <c r="KVY65" s="15"/>
      <c r="KVZ65" s="15"/>
      <c r="KWA65" s="15"/>
      <c r="KWB65" s="15"/>
      <c r="KWC65" s="15"/>
      <c r="KWD65" s="15"/>
      <c r="KWE65" s="15"/>
      <c r="KWF65" s="15"/>
      <c r="KWG65" s="15"/>
      <c r="KWH65" s="15"/>
      <c r="KWI65" s="15"/>
      <c r="KWJ65" s="15"/>
      <c r="KWK65" s="15"/>
      <c r="KWL65" s="15"/>
      <c r="KWM65" s="15"/>
      <c r="KWN65" s="15"/>
      <c r="KWO65" s="15"/>
      <c r="KWP65" s="15"/>
      <c r="KWQ65" s="15"/>
      <c r="KWR65" s="15"/>
      <c r="KWS65" s="15"/>
      <c r="KWT65" s="15"/>
      <c r="KWU65" s="15"/>
      <c r="KWV65" s="15"/>
      <c r="KWW65" s="15"/>
      <c r="KWX65" s="15"/>
      <c r="KWY65" s="15"/>
      <c r="KWZ65" s="15"/>
      <c r="KXA65" s="15"/>
      <c r="KXB65" s="15"/>
      <c r="KXC65" s="15"/>
      <c r="KXD65" s="15"/>
      <c r="KXE65" s="15"/>
      <c r="KXF65" s="15"/>
      <c r="KXG65" s="15"/>
      <c r="KXH65" s="15"/>
      <c r="KXI65" s="15"/>
      <c r="KXJ65" s="15"/>
      <c r="KXK65" s="15"/>
      <c r="KXL65" s="15"/>
      <c r="KXM65" s="15"/>
      <c r="KXN65" s="15"/>
      <c r="KXO65" s="15"/>
      <c r="KXP65" s="15"/>
      <c r="KXQ65" s="15"/>
      <c r="KXR65" s="15"/>
      <c r="KXS65" s="15"/>
      <c r="KXT65" s="15"/>
      <c r="KXU65" s="15"/>
      <c r="KXV65" s="15"/>
      <c r="KXW65" s="15"/>
      <c r="KXX65" s="15"/>
      <c r="KXY65" s="15"/>
      <c r="KXZ65" s="15"/>
      <c r="KYA65" s="15"/>
      <c r="KYB65" s="15"/>
      <c r="KYC65" s="15"/>
      <c r="KYD65" s="15"/>
      <c r="KYE65" s="15"/>
      <c r="KYF65" s="15"/>
      <c r="KYG65" s="15"/>
      <c r="KYH65" s="15"/>
      <c r="KYI65" s="15"/>
      <c r="KYJ65" s="15"/>
      <c r="KYK65" s="15"/>
      <c r="KYL65" s="15"/>
      <c r="KYM65" s="15"/>
      <c r="KYN65" s="15"/>
      <c r="KYO65" s="15"/>
      <c r="KYP65" s="15"/>
      <c r="KYQ65" s="15"/>
      <c r="KYR65" s="15"/>
      <c r="KYS65" s="15"/>
      <c r="KYT65" s="15"/>
      <c r="KYU65" s="15"/>
      <c r="KYV65" s="15"/>
      <c r="KYW65" s="15"/>
      <c r="KYX65" s="15"/>
      <c r="KYY65" s="15"/>
      <c r="KYZ65" s="15"/>
      <c r="KZA65" s="15"/>
      <c r="KZB65" s="15"/>
      <c r="KZC65" s="15"/>
      <c r="KZD65" s="15"/>
      <c r="KZE65" s="15"/>
      <c r="KZF65" s="15"/>
      <c r="KZG65" s="15"/>
      <c r="KZH65" s="15"/>
      <c r="KZI65" s="15"/>
      <c r="KZJ65" s="15"/>
      <c r="KZK65" s="15"/>
      <c r="KZL65" s="15"/>
      <c r="KZM65" s="15"/>
      <c r="KZN65" s="15"/>
      <c r="KZO65" s="15"/>
      <c r="KZP65" s="15"/>
      <c r="KZQ65" s="15"/>
      <c r="KZR65" s="15"/>
      <c r="KZS65" s="15"/>
      <c r="KZT65" s="15"/>
      <c r="KZU65" s="15"/>
      <c r="KZV65" s="15"/>
      <c r="KZW65" s="15"/>
      <c r="KZX65" s="15"/>
      <c r="KZY65" s="15"/>
      <c r="KZZ65" s="15"/>
      <c r="LAA65" s="15"/>
      <c r="LAB65" s="15"/>
      <c r="LAC65" s="15"/>
      <c r="LAD65" s="15"/>
      <c r="LAE65" s="15"/>
      <c r="LAF65" s="15"/>
      <c r="LAG65" s="15"/>
      <c r="LAH65" s="15"/>
      <c r="LAI65" s="15"/>
      <c r="LAJ65" s="15"/>
      <c r="LAK65" s="15"/>
      <c r="LAL65" s="15"/>
      <c r="LAM65" s="15"/>
      <c r="LAN65" s="15"/>
      <c r="LAO65" s="15"/>
      <c r="LAP65" s="15"/>
      <c r="LAQ65" s="15"/>
      <c r="LAR65" s="15"/>
      <c r="LAS65" s="15"/>
      <c r="LAT65" s="15"/>
      <c r="LAU65" s="15"/>
      <c r="LAV65" s="15"/>
      <c r="LAW65" s="15"/>
      <c r="LAX65" s="15"/>
      <c r="LAY65" s="15"/>
      <c r="LAZ65" s="15"/>
      <c r="LBA65" s="15"/>
      <c r="LBB65" s="15"/>
      <c r="LBC65" s="15"/>
      <c r="LBD65" s="15"/>
      <c r="LBE65" s="15"/>
      <c r="LBF65" s="15"/>
      <c r="LBG65" s="15"/>
      <c r="LBH65" s="15"/>
      <c r="LBI65" s="15"/>
      <c r="LBJ65" s="15"/>
      <c r="LBK65" s="15"/>
      <c r="LBL65" s="15"/>
      <c r="LBM65" s="15"/>
      <c r="LBN65" s="15"/>
      <c r="LBO65" s="15"/>
      <c r="LBP65" s="15"/>
      <c r="LBQ65" s="15"/>
      <c r="LBR65" s="15"/>
      <c r="LBS65" s="15"/>
      <c r="LBT65" s="15"/>
      <c r="LBU65" s="15"/>
      <c r="LBV65" s="15"/>
      <c r="LBW65" s="15"/>
      <c r="LBX65" s="15"/>
      <c r="LBY65" s="15"/>
      <c r="LBZ65" s="15"/>
      <c r="LCA65" s="15"/>
      <c r="LCB65" s="15"/>
      <c r="LCC65" s="15"/>
      <c r="LCD65" s="15"/>
      <c r="LCE65" s="15"/>
      <c r="LCF65" s="15"/>
      <c r="LCG65" s="15"/>
      <c r="LCH65" s="15"/>
      <c r="LCI65" s="15"/>
      <c r="LCJ65" s="15"/>
      <c r="LCK65" s="15"/>
      <c r="LCL65" s="15"/>
      <c r="LCM65" s="15"/>
      <c r="LCN65" s="15"/>
      <c r="LCO65" s="15"/>
      <c r="LCP65" s="15"/>
      <c r="LCQ65" s="15"/>
      <c r="LCR65" s="15"/>
      <c r="LCS65" s="15"/>
      <c r="LCT65" s="15"/>
      <c r="LCU65" s="15"/>
      <c r="LCV65" s="15"/>
      <c r="LCW65" s="15"/>
      <c r="LCX65" s="15"/>
      <c r="LCY65" s="15"/>
      <c r="LCZ65" s="15"/>
      <c r="LDA65" s="15"/>
      <c r="LDB65" s="15"/>
      <c r="LDC65" s="15"/>
      <c r="LDD65" s="15"/>
      <c r="LDE65" s="15"/>
      <c r="LDF65" s="15"/>
      <c r="LDG65" s="15"/>
      <c r="LDH65" s="15"/>
      <c r="LDI65" s="15"/>
      <c r="LDJ65" s="15"/>
      <c r="LDK65" s="15"/>
      <c r="LDL65" s="15"/>
      <c r="LDM65" s="15"/>
      <c r="LDN65" s="15"/>
      <c r="LDO65" s="15"/>
      <c r="LDP65" s="15"/>
      <c r="LDQ65" s="15"/>
      <c r="LDR65" s="15"/>
      <c r="LDS65" s="15"/>
      <c r="LDT65" s="15"/>
      <c r="LDU65" s="15"/>
      <c r="LDV65" s="15"/>
      <c r="LDW65" s="15"/>
      <c r="LDX65" s="15"/>
      <c r="LDY65" s="15"/>
      <c r="LDZ65" s="15"/>
      <c r="LEA65" s="15"/>
      <c r="LEB65" s="15"/>
      <c r="LEC65" s="15"/>
      <c r="LED65" s="15"/>
      <c r="LEE65" s="15"/>
      <c r="LEF65" s="15"/>
      <c r="LEG65" s="15"/>
      <c r="LEH65" s="15"/>
      <c r="LEI65" s="15"/>
      <c r="LEJ65" s="15"/>
      <c r="LEK65" s="15"/>
      <c r="LEL65" s="15"/>
      <c r="LEM65" s="15"/>
      <c r="LEN65" s="15"/>
      <c r="LEO65" s="15"/>
      <c r="LEP65" s="15"/>
      <c r="LEQ65" s="15"/>
      <c r="LER65" s="15"/>
      <c r="LES65" s="15"/>
      <c r="LET65" s="15"/>
      <c r="LEU65" s="15"/>
      <c r="LEV65" s="15"/>
      <c r="LEW65" s="15"/>
      <c r="LEX65" s="15"/>
      <c r="LEY65" s="15"/>
      <c r="LEZ65" s="15"/>
      <c r="LFA65" s="15"/>
      <c r="LFB65" s="15"/>
      <c r="LFC65" s="15"/>
      <c r="LFD65" s="15"/>
      <c r="LFE65" s="15"/>
      <c r="LFF65" s="15"/>
      <c r="LFG65" s="15"/>
      <c r="LFH65" s="15"/>
      <c r="LFI65" s="15"/>
      <c r="LFJ65" s="15"/>
      <c r="LFK65" s="15"/>
      <c r="LFL65" s="15"/>
      <c r="LFM65" s="15"/>
      <c r="LFN65" s="15"/>
      <c r="LFO65" s="15"/>
      <c r="LFP65" s="15"/>
      <c r="LFQ65" s="15"/>
      <c r="LFR65" s="15"/>
      <c r="LFS65" s="15"/>
      <c r="LFT65" s="15"/>
      <c r="LFU65" s="15"/>
      <c r="LFV65" s="15"/>
      <c r="LFW65" s="15"/>
      <c r="LFX65" s="15"/>
      <c r="LFY65" s="15"/>
      <c r="LFZ65" s="15"/>
      <c r="LGA65" s="15"/>
      <c r="LGB65" s="15"/>
      <c r="LGC65" s="15"/>
      <c r="LGD65" s="15"/>
      <c r="LGE65" s="15"/>
      <c r="LGF65" s="15"/>
      <c r="LGG65" s="15"/>
      <c r="LGH65" s="15"/>
      <c r="LGI65" s="15"/>
      <c r="LGJ65" s="15"/>
      <c r="LGK65" s="15"/>
      <c r="LGL65" s="15"/>
      <c r="LGM65" s="15"/>
      <c r="LGN65" s="15"/>
      <c r="LGO65" s="15"/>
      <c r="LGP65" s="15"/>
      <c r="LGQ65" s="15"/>
      <c r="LGR65" s="15"/>
      <c r="LGS65" s="15"/>
      <c r="LGT65" s="15"/>
      <c r="LGU65" s="15"/>
      <c r="LGV65" s="15"/>
      <c r="LGW65" s="15"/>
      <c r="LGX65" s="15"/>
      <c r="LGY65" s="15"/>
      <c r="LGZ65" s="15"/>
      <c r="LHA65" s="15"/>
      <c r="LHB65" s="15"/>
      <c r="LHC65" s="15"/>
      <c r="LHD65" s="15"/>
      <c r="LHE65" s="15"/>
      <c r="LHF65" s="15"/>
      <c r="LHG65" s="15"/>
      <c r="LHH65" s="15"/>
      <c r="LHI65" s="15"/>
      <c r="LHJ65" s="15"/>
      <c r="LHK65" s="15"/>
      <c r="LHL65" s="15"/>
      <c r="LHM65" s="15"/>
      <c r="LHN65" s="15"/>
      <c r="LHO65" s="15"/>
      <c r="LHP65" s="15"/>
      <c r="LHQ65" s="15"/>
      <c r="LHR65" s="15"/>
      <c r="LHS65" s="15"/>
      <c r="LHT65" s="15"/>
      <c r="LHU65" s="15"/>
      <c r="LHV65" s="15"/>
      <c r="LHW65" s="15"/>
      <c r="LHX65" s="15"/>
      <c r="LHY65" s="15"/>
      <c r="LHZ65" s="15"/>
      <c r="LIA65" s="15"/>
      <c r="LIB65" s="15"/>
      <c r="LIC65" s="15"/>
      <c r="LID65" s="15"/>
      <c r="LIE65" s="15"/>
      <c r="LIF65" s="15"/>
      <c r="LIG65" s="15"/>
      <c r="LIH65" s="15"/>
      <c r="LII65" s="15"/>
      <c r="LIJ65" s="15"/>
      <c r="LIK65" s="15"/>
      <c r="LIL65" s="15"/>
      <c r="LIM65" s="15"/>
      <c r="LIN65" s="15"/>
      <c r="LIO65" s="15"/>
      <c r="LIP65" s="15"/>
      <c r="LIQ65" s="15"/>
      <c r="LIR65" s="15"/>
      <c r="LIS65" s="15"/>
      <c r="LIT65" s="15"/>
      <c r="LIU65" s="15"/>
      <c r="LIV65" s="15"/>
      <c r="LIW65" s="15"/>
      <c r="LIX65" s="15"/>
      <c r="LIY65" s="15"/>
      <c r="LIZ65" s="15"/>
      <c r="LJA65" s="15"/>
      <c r="LJB65" s="15"/>
      <c r="LJC65" s="15"/>
      <c r="LJD65" s="15"/>
      <c r="LJE65" s="15"/>
      <c r="LJF65" s="15"/>
      <c r="LJG65" s="15"/>
      <c r="LJH65" s="15"/>
      <c r="LJI65" s="15"/>
      <c r="LJJ65" s="15"/>
      <c r="LJK65" s="15"/>
      <c r="LJL65" s="15"/>
      <c r="LJM65" s="15"/>
      <c r="LJN65" s="15"/>
      <c r="LJO65" s="15"/>
      <c r="LJP65" s="15"/>
      <c r="LJQ65" s="15"/>
      <c r="LJR65" s="15"/>
      <c r="LJS65" s="15"/>
      <c r="LJT65" s="15"/>
      <c r="LJU65" s="15"/>
      <c r="LJV65" s="15"/>
      <c r="LJW65" s="15"/>
      <c r="LJX65" s="15"/>
      <c r="LJY65" s="15"/>
      <c r="LJZ65" s="15"/>
      <c r="LKA65" s="15"/>
      <c r="LKB65" s="15"/>
      <c r="LKC65" s="15"/>
      <c r="LKD65" s="15"/>
      <c r="LKE65" s="15"/>
      <c r="LKF65" s="15"/>
      <c r="LKG65" s="15"/>
      <c r="LKH65" s="15"/>
      <c r="LKI65" s="15"/>
      <c r="LKJ65" s="15"/>
      <c r="LKK65" s="15"/>
      <c r="LKL65" s="15"/>
      <c r="LKM65" s="15"/>
      <c r="LKN65" s="15"/>
      <c r="LKO65" s="15"/>
      <c r="LKP65" s="15"/>
      <c r="LKQ65" s="15"/>
      <c r="LKR65" s="15"/>
      <c r="LKS65" s="15"/>
      <c r="LKT65" s="15"/>
      <c r="LKU65" s="15"/>
      <c r="LKV65" s="15"/>
      <c r="LKW65" s="15"/>
      <c r="LKX65" s="15"/>
      <c r="LKY65" s="15"/>
      <c r="LKZ65" s="15"/>
      <c r="LLA65" s="15"/>
      <c r="LLB65" s="15"/>
      <c r="LLC65" s="15"/>
      <c r="LLD65" s="15"/>
      <c r="LLE65" s="15"/>
      <c r="LLF65" s="15"/>
      <c r="LLG65" s="15"/>
      <c r="LLH65" s="15"/>
      <c r="LLI65" s="15"/>
      <c r="LLJ65" s="15"/>
      <c r="LLK65" s="15"/>
      <c r="LLL65" s="15"/>
      <c r="LLM65" s="15"/>
      <c r="LLN65" s="15"/>
      <c r="LLO65" s="15"/>
      <c r="LLP65" s="15"/>
      <c r="LLQ65" s="15"/>
      <c r="LLR65" s="15"/>
      <c r="LLS65" s="15"/>
      <c r="LLT65" s="15"/>
      <c r="LLU65" s="15"/>
      <c r="LLV65" s="15"/>
      <c r="LLW65" s="15"/>
      <c r="LLX65" s="15"/>
      <c r="LLY65" s="15"/>
      <c r="LLZ65" s="15"/>
      <c r="LMA65" s="15"/>
      <c r="LMB65" s="15"/>
      <c r="LMC65" s="15"/>
      <c r="LMD65" s="15"/>
      <c r="LME65" s="15"/>
      <c r="LMF65" s="15"/>
      <c r="LMG65" s="15"/>
      <c r="LMH65" s="15"/>
      <c r="LMI65" s="15"/>
      <c r="LMJ65" s="15"/>
      <c r="LMK65" s="15"/>
      <c r="LML65" s="15"/>
      <c r="LMM65" s="15"/>
      <c r="LMN65" s="15"/>
      <c r="LMO65" s="15"/>
      <c r="LMP65" s="15"/>
      <c r="LMQ65" s="15"/>
      <c r="LMR65" s="15"/>
      <c r="LMS65" s="15"/>
      <c r="LMT65" s="15"/>
      <c r="LMU65" s="15"/>
      <c r="LMV65" s="15"/>
      <c r="LMW65" s="15"/>
      <c r="LMX65" s="15"/>
      <c r="LMY65" s="15"/>
      <c r="LMZ65" s="15"/>
      <c r="LNA65" s="15"/>
      <c r="LNB65" s="15"/>
      <c r="LNC65" s="15"/>
      <c r="LND65" s="15"/>
      <c r="LNE65" s="15"/>
      <c r="LNF65" s="15"/>
      <c r="LNG65" s="15"/>
      <c r="LNH65" s="15"/>
      <c r="LNI65" s="15"/>
      <c r="LNJ65" s="15"/>
      <c r="LNK65" s="15"/>
      <c r="LNL65" s="15"/>
      <c r="LNM65" s="15"/>
      <c r="LNN65" s="15"/>
      <c r="LNO65" s="15"/>
      <c r="LNP65" s="15"/>
      <c r="LNQ65" s="15"/>
      <c r="LNR65" s="15"/>
      <c r="LNS65" s="15"/>
      <c r="LNT65" s="15"/>
      <c r="LNU65" s="15"/>
      <c r="LNV65" s="15"/>
      <c r="LNW65" s="15"/>
      <c r="LNX65" s="15"/>
      <c r="LNY65" s="15"/>
      <c r="LNZ65" s="15"/>
      <c r="LOA65" s="15"/>
      <c r="LOB65" s="15"/>
      <c r="LOC65" s="15"/>
      <c r="LOD65" s="15"/>
      <c r="LOE65" s="15"/>
      <c r="LOF65" s="15"/>
      <c r="LOG65" s="15"/>
      <c r="LOH65" s="15"/>
      <c r="LOI65" s="15"/>
      <c r="LOJ65" s="15"/>
      <c r="LOK65" s="15"/>
      <c r="LOL65" s="15"/>
      <c r="LOM65" s="15"/>
      <c r="LON65" s="15"/>
      <c r="LOO65" s="15"/>
      <c r="LOP65" s="15"/>
      <c r="LOQ65" s="15"/>
      <c r="LOR65" s="15"/>
      <c r="LOS65" s="15"/>
      <c r="LOT65" s="15"/>
      <c r="LOU65" s="15"/>
      <c r="LOV65" s="15"/>
      <c r="LOW65" s="15"/>
      <c r="LOX65" s="15"/>
      <c r="LOY65" s="15"/>
      <c r="LOZ65" s="15"/>
      <c r="LPA65" s="15"/>
      <c r="LPB65" s="15"/>
      <c r="LPC65" s="15"/>
      <c r="LPD65" s="15"/>
      <c r="LPE65" s="15"/>
      <c r="LPF65" s="15"/>
      <c r="LPG65" s="15"/>
      <c r="LPH65" s="15"/>
      <c r="LPI65" s="15"/>
      <c r="LPJ65" s="15"/>
      <c r="LPK65" s="15"/>
      <c r="LPL65" s="15"/>
      <c r="LPM65" s="15"/>
      <c r="LPN65" s="15"/>
      <c r="LPO65" s="15"/>
      <c r="LPP65" s="15"/>
      <c r="LPQ65" s="15"/>
      <c r="LPR65" s="15"/>
      <c r="LPS65" s="15"/>
      <c r="LPT65" s="15"/>
      <c r="LPU65" s="15"/>
      <c r="LPV65" s="15"/>
      <c r="LPW65" s="15"/>
      <c r="LPX65" s="15"/>
      <c r="LPY65" s="15"/>
      <c r="LPZ65" s="15"/>
      <c r="LQA65" s="15"/>
      <c r="LQB65" s="15"/>
      <c r="LQC65" s="15"/>
      <c r="LQD65" s="15"/>
      <c r="LQE65" s="15"/>
      <c r="LQF65" s="15"/>
      <c r="LQG65" s="15"/>
      <c r="LQH65" s="15"/>
      <c r="LQI65" s="15"/>
      <c r="LQJ65" s="15"/>
      <c r="LQK65" s="15"/>
      <c r="LQL65" s="15"/>
      <c r="LQM65" s="15"/>
      <c r="LQN65" s="15"/>
      <c r="LQO65" s="15"/>
      <c r="LQP65" s="15"/>
      <c r="LQQ65" s="15"/>
      <c r="LQR65" s="15"/>
      <c r="LQS65" s="15"/>
      <c r="LQT65" s="15"/>
      <c r="LQU65" s="15"/>
      <c r="LQV65" s="15"/>
      <c r="LQW65" s="15"/>
      <c r="LQX65" s="15"/>
      <c r="LQY65" s="15"/>
      <c r="LQZ65" s="15"/>
      <c r="LRA65" s="15"/>
      <c r="LRB65" s="15"/>
      <c r="LRC65" s="15"/>
      <c r="LRD65" s="15"/>
      <c r="LRE65" s="15"/>
      <c r="LRF65" s="15"/>
      <c r="LRG65" s="15"/>
      <c r="LRH65" s="15"/>
      <c r="LRI65" s="15"/>
      <c r="LRJ65" s="15"/>
      <c r="LRK65" s="15"/>
      <c r="LRL65" s="15"/>
      <c r="LRM65" s="15"/>
      <c r="LRN65" s="15"/>
      <c r="LRO65" s="15"/>
      <c r="LRP65" s="15"/>
      <c r="LRQ65" s="15"/>
      <c r="LRR65" s="15"/>
      <c r="LRS65" s="15"/>
      <c r="LRT65" s="15"/>
      <c r="LRU65" s="15"/>
      <c r="LRV65" s="15"/>
      <c r="LRW65" s="15"/>
      <c r="LRX65" s="15"/>
      <c r="LRY65" s="15"/>
      <c r="LRZ65" s="15"/>
      <c r="LSA65" s="15"/>
      <c r="LSB65" s="15"/>
      <c r="LSC65" s="15"/>
      <c r="LSD65" s="15"/>
      <c r="LSE65" s="15"/>
      <c r="LSF65" s="15"/>
      <c r="LSG65" s="15"/>
      <c r="LSH65" s="15"/>
      <c r="LSI65" s="15"/>
      <c r="LSJ65" s="15"/>
      <c r="LSK65" s="15"/>
      <c r="LSL65" s="15"/>
      <c r="LSM65" s="15"/>
      <c r="LSN65" s="15"/>
      <c r="LSO65" s="15"/>
      <c r="LSP65" s="15"/>
      <c r="LSQ65" s="15"/>
      <c r="LSR65" s="15"/>
      <c r="LSS65" s="15"/>
      <c r="LST65" s="15"/>
      <c r="LSU65" s="15"/>
      <c r="LSV65" s="15"/>
      <c r="LSW65" s="15"/>
      <c r="LSX65" s="15"/>
      <c r="LSY65" s="15"/>
      <c r="LSZ65" s="15"/>
      <c r="LTA65" s="15"/>
      <c r="LTB65" s="15"/>
      <c r="LTC65" s="15"/>
      <c r="LTD65" s="15"/>
      <c r="LTE65" s="15"/>
      <c r="LTF65" s="15"/>
      <c r="LTG65" s="15"/>
      <c r="LTH65" s="15"/>
      <c r="LTI65" s="15"/>
      <c r="LTJ65" s="15"/>
      <c r="LTK65" s="15"/>
      <c r="LTL65" s="15"/>
      <c r="LTM65" s="15"/>
      <c r="LTN65" s="15"/>
      <c r="LTO65" s="15"/>
      <c r="LTP65" s="15"/>
      <c r="LTQ65" s="15"/>
      <c r="LTR65" s="15"/>
      <c r="LTS65" s="15"/>
      <c r="LTT65" s="15"/>
      <c r="LTU65" s="15"/>
      <c r="LTV65" s="15"/>
      <c r="LTW65" s="15"/>
      <c r="LTX65" s="15"/>
      <c r="LTY65" s="15"/>
      <c r="LTZ65" s="15"/>
      <c r="LUA65" s="15"/>
      <c r="LUB65" s="15"/>
      <c r="LUC65" s="15"/>
      <c r="LUD65" s="15"/>
      <c r="LUE65" s="15"/>
      <c r="LUF65" s="15"/>
      <c r="LUG65" s="15"/>
      <c r="LUH65" s="15"/>
      <c r="LUI65" s="15"/>
      <c r="LUJ65" s="15"/>
      <c r="LUK65" s="15"/>
      <c r="LUL65" s="15"/>
      <c r="LUM65" s="15"/>
      <c r="LUN65" s="15"/>
      <c r="LUO65" s="15"/>
      <c r="LUP65" s="15"/>
      <c r="LUQ65" s="15"/>
      <c r="LUR65" s="15"/>
      <c r="LUS65" s="15"/>
      <c r="LUT65" s="15"/>
      <c r="LUU65" s="15"/>
      <c r="LUV65" s="15"/>
      <c r="LUW65" s="15"/>
      <c r="LUX65" s="15"/>
      <c r="LUY65" s="15"/>
      <c r="LUZ65" s="15"/>
      <c r="LVA65" s="15"/>
      <c r="LVB65" s="15"/>
      <c r="LVC65" s="15"/>
      <c r="LVD65" s="15"/>
      <c r="LVE65" s="15"/>
      <c r="LVF65" s="15"/>
      <c r="LVG65" s="15"/>
      <c r="LVH65" s="15"/>
      <c r="LVI65" s="15"/>
      <c r="LVJ65" s="15"/>
      <c r="LVK65" s="15"/>
      <c r="LVL65" s="15"/>
      <c r="LVM65" s="15"/>
      <c r="LVN65" s="15"/>
      <c r="LVO65" s="15"/>
      <c r="LVP65" s="15"/>
      <c r="LVQ65" s="15"/>
      <c r="LVR65" s="15"/>
      <c r="LVS65" s="15"/>
      <c r="LVT65" s="15"/>
      <c r="LVU65" s="15"/>
      <c r="LVV65" s="15"/>
      <c r="LVW65" s="15"/>
      <c r="LVX65" s="15"/>
      <c r="LVY65" s="15"/>
      <c r="LVZ65" s="15"/>
      <c r="LWA65" s="15"/>
      <c r="LWB65" s="15"/>
      <c r="LWC65" s="15"/>
      <c r="LWD65" s="15"/>
      <c r="LWE65" s="15"/>
      <c r="LWF65" s="15"/>
      <c r="LWG65" s="15"/>
      <c r="LWH65" s="15"/>
      <c r="LWI65" s="15"/>
      <c r="LWJ65" s="15"/>
      <c r="LWK65" s="15"/>
      <c r="LWL65" s="15"/>
      <c r="LWM65" s="15"/>
      <c r="LWN65" s="15"/>
      <c r="LWO65" s="15"/>
      <c r="LWP65" s="15"/>
      <c r="LWQ65" s="15"/>
      <c r="LWR65" s="15"/>
      <c r="LWS65" s="15"/>
      <c r="LWT65" s="15"/>
      <c r="LWU65" s="15"/>
      <c r="LWV65" s="15"/>
      <c r="LWW65" s="15"/>
      <c r="LWX65" s="15"/>
      <c r="LWY65" s="15"/>
      <c r="LWZ65" s="15"/>
      <c r="LXA65" s="15"/>
      <c r="LXB65" s="15"/>
      <c r="LXC65" s="15"/>
      <c r="LXD65" s="15"/>
      <c r="LXE65" s="15"/>
      <c r="LXF65" s="15"/>
      <c r="LXG65" s="15"/>
      <c r="LXH65" s="15"/>
      <c r="LXI65" s="15"/>
      <c r="LXJ65" s="15"/>
      <c r="LXK65" s="15"/>
      <c r="LXL65" s="15"/>
      <c r="LXM65" s="15"/>
      <c r="LXN65" s="15"/>
      <c r="LXO65" s="15"/>
      <c r="LXP65" s="15"/>
      <c r="LXQ65" s="15"/>
      <c r="LXR65" s="15"/>
      <c r="LXS65" s="15"/>
      <c r="LXT65" s="15"/>
      <c r="LXU65" s="15"/>
      <c r="LXV65" s="15"/>
      <c r="LXW65" s="15"/>
      <c r="LXX65" s="15"/>
      <c r="LXY65" s="15"/>
      <c r="LXZ65" s="15"/>
      <c r="LYA65" s="15"/>
      <c r="LYB65" s="15"/>
      <c r="LYC65" s="15"/>
      <c r="LYD65" s="15"/>
      <c r="LYE65" s="15"/>
      <c r="LYF65" s="15"/>
      <c r="LYG65" s="15"/>
      <c r="LYH65" s="15"/>
      <c r="LYI65" s="15"/>
      <c r="LYJ65" s="15"/>
      <c r="LYK65" s="15"/>
      <c r="LYL65" s="15"/>
      <c r="LYM65" s="15"/>
      <c r="LYN65" s="15"/>
      <c r="LYO65" s="15"/>
      <c r="LYP65" s="15"/>
      <c r="LYQ65" s="15"/>
      <c r="LYR65" s="15"/>
      <c r="LYS65" s="15"/>
      <c r="LYT65" s="15"/>
      <c r="LYU65" s="15"/>
      <c r="LYV65" s="15"/>
      <c r="LYW65" s="15"/>
      <c r="LYX65" s="15"/>
      <c r="LYY65" s="15"/>
      <c r="LYZ65" s="15"/>
      <c r="LZA65" s="15"/>
      <c r="LZB65" s="15"/>
      <c r="LZC65" s="15"/>
      <c r="LZD65" s="15"/>
      <c r="LZE65" s="15"/>
      <c r="LZF65" s="15"/>
      <c r="LZG65" s="15"/>
      <c r="LZH65" s="15"/>
      <c r="LZI65" s="15"/>
      <c r="LZJ65" s="15"/>
      <c r="LZK65" s="15"/>
      <c r="LZL65" s="15"/>
      <c r="LZM65" s="15"/>
      <c r="LZN65" s="15"/>
      <c r="LZO65" s="15"/>
      <c r="LZP65" s="15"/>
      <c r="LZQ65" s="15"/>
      <c r="LZR65" s="15"/>
      <c r="LZS65" s="15"/>
      <c r="LZT65" s="15"/>
      <c r="LZU65" s="15"/>
      <c r="LZV65" s="15"/>
      <c r="LZW65" s="15"/>
      <c r="LZX65" s="15"/>
      <c r="LZY65" s="15"/>
      <c r="LZZ65" s="15"/>
      <c r="MAA65" s="15"/>
      <c r="MAB65" s="15"/>
      <c r="MAC65" s="15"/>
      <c r="MAD65" s="15"/>
      <c r="MAE65" s="15"/>
      <c r="MAF65" s="15"/>
      <c r="MAG65" s="15"/>
      <c r="MAH65" s="15"/>
      <c r="MAI65" s="15"/>
      <c r="MAJ65" s="15"/>
      <c r="MAK65" s="15"/>
      <c r="MAL65" s="15"/>
      <c r="MAM65" s="15"/>
      <c r="MAN65" s="15"/>
      <c r="MAO65" s="15"/>
      <c r="MAP65" s="15"/>
      <c r="MAQ65" s="15"/>
      <c r="MAR65" s="15"/>
      <c r="MAS65" s="15"/>
      <c r="MAT65" s="15"/>
      <c r="MAU65" s="15"/>
      <c r="MAV65" s="15"/>
      <c r="MAW65" s="15"/>
      <c r="MAX65" s="15"/>
      <c r="MAY65" s="15"/>
      <c r="MAZ65" s="15"/>
      <c r="MBA65" s="15"/>
      <c r="MBB65" s="15"/>
      <c r="MBC65" s="15"/>
      <c r="MBD65" s="15"/>
      <c r="MBE65" s="15"/>
      <c r="MBF65" s="15"/>
      <c r="MBG65" s="15"/>
      <c r="MBH65" s="15"/>
      <c r="MBI65" s="15"/>
      <c r="MBJ65" s="15"/>
      <c r="MBK65" s="15"/>
      <c r="MBL65" s="15"/>
      <c r="MBM65" s="15"/>
      <c r="MBN65" s="15"/>
      <c r="MBO65" s="15"/>
      <c r="MBP65" s="15"/>
      <c r="MBQ65" s="15"/>
      <c r="MBR65" s="15"/>
      <c r="MBS65" s="15"/>
      <c r="MBT65" s="15"/>
      <c r="MBU65" s="15"/>
      <c r="MBV65" s="15"/>
      <c r="MBW65" s="15"/>
      <c r="MBX65" s="15"/>
      <c r="MBY65" s="15"/>
      <c r="MBZ65" s="15"/>
      <c r="MCA65" s="15"/>
      <c r="MCB65" s="15"/>
      <c r="MCC65" s="15"/>
      <c r="MCD65" s="15"/>
      <c r="MCE65" s="15"/>
      <c r="MCF65" s="15"/>
      <c r="MCG65" s="15"/>
      <c r="MCH65" s="15"/>
      <c r="MCI65" s="15"/>
      <c r="MCJ65" s="15"/>
      <c r="MCK65" s="15"/>
      <c r="MCL65" s="15"/>
      <c r="MCM65" s="15"/>
      <c r="MCN65" s="15"/>
      <c r="MCO65" s="15"/>
      <c r="MCP65" s="15"/>
      <c r="MCQ65" s="15"/>
      <c r="MCR65" s="15"/>
      <c r="MCS65" s="15"/>
      <c r="MCT65" s="15"/>
      <c r="MCU65" s="15"/>
      <c r="MCV65" s="15"/>
      <c r="MCW65" s="15"/>
      <c r="MCX65" s="15"/>
      <c r="MCY65" s="15"/>
      <c r="MCZ65" s="15"/>
      <c r="MDA65" s="15"/>
      <c r="MDB65" s="15"/>
      <c r="MDC65" s="15"/>
      <c r="MDD65" s="15"/>
      <c r="MDE65" s="15"/>
      <c r="MDF65" s="15"/>
      <c r="MDG65" s="15"/>
      <c r="MDH65" s="15"/>
      <c r="MDI65" s="15"/>
      <c r="MDJ65" s="15"/>
      <c r="MDK65" s="15"/>
      <c r="MDL65" s="15"/>
      <c r="MDM65" s="15"/>
      <c r="MDN65" s="15"/>
      <c r="MDO65" s="15"/>
      <c r="MDP65" s="15"/>
      <c r="MDQ65" s="15"/>
      <c r="MDR65" s="15"/>
      <c r="MDS65" s="15"/>
      <c r="MDT65" s="15"/>
      <c r="MDU65" s="15"/>
      <c r="MDV65" s="15"/>
      <c r="MDW65" s="15"/>
      <c r="MDX65" s="15"/>
      <c r="MDY65" s="15"/>
      <c r="MDZ65" s="15"/>
      <c r="MEA65" s="15"/>
      <c r="MEB65" s="15"/>
      <c r="MEC65" s="15"/>
      <c r="MED65" s="15"/>
      <c r="MEE65" s="15"/>
      <c r="MEF65" s="15"/>
      <c r="MEG65" s="15"/>
      <c r="MEH65" s="15"/>
      <c r="MEI65" s="15"/>
      <c r="MEJ65" s="15"/>
      <c r="MEK65" s="15"/>
      <c r="MEL65" s="15"/>
      <c r="MEM65" s="15"/>
      <c r="MEN65" s="15"/>
      <c r="MEO65" s="15"/>
      <c r="MEP65" s="15"/>
      <c r="MEQ65" s="15"/>
      <c r="MER65" s="15"/>
      <c r="MES65" s="15"/>
      <c r="MET65" s="15"/>
      <c r="MEU65" s="15"/>
      <c r="MEV65" s="15"/>
      <c r="MEW65" s="15"/>
      <c r="MEX65" s="15"/>
      <c r="MEY65" s="15"/>
      <c r="MEZ65" s="15"/>
      <c r="MFA65" s="15"/>
      <c r="MFB65" s="15"/>
      <c r="MFC65" s="15"/>
      <c r="MFD65" s="15"/>
      <c r="MFE65" s="15"/>
      <c r="MFF65" s="15"/>
      <c r="MFG65" s="15"/>
      <c r="MFH65" s="15"/>
      <c r="MFI65" s="15"/>
      <c r="MFJ65" s="15"/>
      <c r="MFK65" s="15"/>
      <c r="MFL65" s="15"/>
      <c r="MFM65" s="15"/>
      <c r="MFN65" s="15"/>
      <c r="MFO65" s="15"/>
      <c r="MFP65" s="15"/>
      <c r="MFQ65" s="15"/>
      <c r="MFR65" s="15"/>
      <c r="MFS65" s="15"/>
      <c r="MFT65" s="15"/>
      <c r="MFU65" s="15"/>
      <c r="MFV65" s="15"/>
      <c r="MFW65" s="15"/>
      <c r="MFX65" s="15"/>
      <c r="MFY65" s="15"/>
      <c r="MFZ65" s="15"/>
      <c r="MGA65" s="15"/>
      <c r="MGB65" s="15"/>
      <c r="MGC65" s="15"/>
      <c r="MGD65" s="15"/>
      <c r="MGE65" s="15"/>
      <c r="MGF65" s="15"/>
      <c r="MGG65" s="15"/>
      <c r="MGH65" s="15"/>
      <c r="MGI65" s="15"/>
      <c r="MGJ65" s="15"/>
      <c r="MGK65" s="15"/>
      <c r="MGL65" s="15"/>
      <c r="MGM65" s="15"/>
      <c r="MGN65" s="15"/>
      <c r="MGO65" s="15"/>
      <c r="MGP65" s="15"/>
      <c r="MGQ65" s="15"/>
      <c r="MGR65" s="15"/>
      <c r="MGS65" s="15"/>
      <c r="MGT65" s="15"/>
      <c r="MGU65" s="15"/>
      <c r="MGV65" s="15"/>
      <c r="MGW65" s="15"/>
      <c r="MGX65" s="15"/>
      <c r="MGY65" s="15"/>
      <c r="MGZ65" s="15"/>
      <c r="MHA65" s="15"/>
      <c r="MHB65" s="15"/>
      <c r="MHC65" s="15"/>
      <c r="MHD65" s="15"/>
      <c r="MHE65" s="15"/>
      <c r="MHF65" s="15"/>
      <c r="MHG65" s="15"/>
      <c r="MHH65" s="15"/>
      <c r="MHI65" s="15"/>
      <c r="MHJ65" s="15"/>
      <c r="MHK65" s="15"/>
      <c r="MHL65" s="15"/>
      <c r="MHM65" s="15"/>
      <c r="MHN65" s="15"/>
      <c r="MHO65" s="15"/>
      <c r="MHP65" s="15"/>
      <c r="MHQ65" s="15"/>
      <c r="MHR65" s="15"/>
      <c r="MHS65" s="15"/>
      <c r="MHT65" s="15"/>
      <c r="MHU65" s="15"/>
      <c r="MHV65" s="15"/>
      <c r="MHW65" s="15"/>
      <c r="MHX65" s="15"/>
      <c r="MHY65" s="15"/>
      <c r="MHZ65" s="15"/>
      <c r="MIA65" s="15"/>
      <c r="MIB65" s="15"/>
      <c r="MIC65" s="15"/>
      <c r="MID65" s="15"/>
      <c r="MIE65" s="15"/>
      <c r="MIF65" s="15"/>
      <c r="MIG65" s="15"/>
      <c r="MIH65" s="15"/>
      <c r="MII65" s="15"/>
      <c r="MIJ65" s="15"/>
      <c r="MIK65" s="15"/>
      <c r="MIL65" s="15"/>
      <c r="MIM65" s="15"/>
      <c r="MIN65" s="15"/>
      <c r="MIO65" s="15"/>
      <c r="MIP65" s="15"/>
      <c r="MIQ65" s="15"/>
      <c r="MIR65" s="15"/>
      <c r="MIS65" s="15"/>
      <c r="MIT65" s="15"/>
      <c r="MIU65" s="15"/>
      <c r="MIV65" s="15"/>
      <c r="MIW65" s="15"/>
      <c r="MIX65" s="15"/>
      <c r="MIY65" s="15"/>
      <c r="MIZ65" s="15"/>
      <c r="MJA65" s="15"/>
      <c r="MJB65" s="15"/>
      <c r="MJC65" s="15"/>
      <c r="MJD65" s="15"/>
      <c r="MJE65" s="15"/>
      <c r="MJF65" s="15"/>
      <c r="MJG65" s="15"/>
      <c r="MJH65" s="15"/>
      <c r="MJI65" s="15"/>
      <c r="MJJ65" s="15"/>
      <c r="MJK65" s="15"/>
      <c r="MJL65" s="15"/>
      <c r="MJM65" s="15"/>
      <c r="MJN65" s="15"/>
      <c r="MJO65" s="15"/>
      <c r="MJP65" s="15"/>
      <c r="MJQ65" s="15"/>
      <c r="MJR65" s="15"/>
      <c r="MJS65" s="15"/>
      <c r="MJT65" s="15"/>
      <c r="MJU65" s="15"/>
      <c r="MJV65" s="15"/>
      <c r="MJW65" s="15"/>
      <c r="MJX65" s="15"/>
      <c r="MJY65" s="15"/>
      <c r="MJZ65" s="15"/>
      <c r="MKA65" s="15"/>
      <c r="MKB65" s="15"/>
      <c r="MKC65" s="15"/>
      <c r="MKD65" s="15"/>
      <c r="MKE65" s="15"/>
      <c r="MKF65" s="15"/>
      <c r="MKG65" s="15"/>
      <c r="MKH65" s="15"/>
      <c r="MKI65" s="15"/>
      <c r="MKJ65" s="15"/>
      <c r="MKK65" s="15"/>
      <c r="MKL65" s="15"/>
      <c r="MKM65" s="15"/>
      <c r="MKN65" s="15"/>
      <c r="MKO65" s="15"/>
      <c r="MKP65" s="15"/>
      <c r="MKQ65" s="15"/>
      <c r="MKR65" s="15"/>
      <c r="MKS65" s="15"/>
      <c r="MKT65" s="15"/>
      <c r="MKU65" s="15"/>
      <c r="MKV65" s="15"/>
      <c r="MKW65" s="15"/>
      <c r="MKX65" s="15"/>
      <c r="MKY65" s="15"/>
      <c r="MKZ65" s="15"/>
      <c r="MLA65" s="15"/>
      <c r="MLB65" s="15"/>
      <c r="MLC65" s="15"/>
      <c r="MLD65" s="15"/>
      <c r="MLE65" s="15"/>
      <c r="MLF65" s="15"/>
      <c r="MLG65" s="15"/>
      <c r="MLH65" s="15"/>
      <c r="MLI65" s="15"/>
      <c r="MLJ65" s="15"/>
      <c r="MLK65" s="15"/>
      <c r="MLL65" s="15"/>
      <c r="MLM65" s="15"/>
      <c r="MLN65" s="15"/>
      <c r="MLO65" s="15"/>
      <c r="MLP65" s="15"/>
      <c r="MLQ65" s="15"/>
      <c r="MLR65" s="15"/>
      <c r="MLS65" s="15"/>
      <c r="MLT65" s="15"/>
      <c r="MLU65" s="15"/>
      <c r="MLV65" s="15"/>
      <c r="MLW65" s="15"/>
      <c r="MLX65" s="15"/>
      <c r="MLY65" s="15"/>
      <c r="MLZ65" s="15"/>
      <c r="MMA65" s="15"/>
      <c r="MMB65" s="15"/>
      <c r="MMC65" s="15"/>
      <c r="MMD65" s="15"/>
      <c r="MME65" s="15"/>
      <c r="MMF65" s="15"/>
      <c r="MMG65" s="15"/>
      <c r="MMH65" s="15"/>
      <c r="MMI65" s="15"/>
      <c r="MMJ65" s="15"/>
      <c r="MMK65" s="15"/>
      <c r="MML65" s="15"/>
      <c r="MMM65" s="15"/>
      <c r="MMN65" s="15"/>
      <c r="MMO65" s="15"/>
      <c r="MMP65" s="15"/>
      <c r="MMQ65" s="15"/>
      <c r="MMR65" s="15"/>
      <c r="MMS65" s="15"/>
      <c r="MMT65" s="15"/>
      <c r="MMU65" s="15"/>
      <c r="MMV65" s="15"/>
      <c r="MMW65" s="15"/>
      <c r="MMX65" s="15"/>
      <c r="MMY65" s="15"/>
      <c r="MMZ65" s="15"/>
      <c r="MNA65" s="15"/>
      <c r="MNB65" s="15"/>
      <c r="MNC65" s="15"/>
      <c r="MND65" s="15"/>
      <c r="MNE65" s="15"/>
      <c r="MNF65" s="15"/>
      <c r="MNG65" s="15"/>
      <c r="MNH65" s="15"/>
      <c r="MNI65" s="15"/>
      <c r="MNJ65" s="15"/>
      <c r="MNK65" s="15"/>
      <c r="MNL65" s="15"/>
      <c r="MNM65" s="15"/>
      <c r="MNN65" s="15"/>
      <c r="MNO65" s="15"/>
      <c r="MNP65" s="15"/>
      <c r="MNQ65" s="15"/>
      <c r="MNR65" s="15"/>
      <c r="MNS65" s="15"/>
      <c r="MNT65" s="15"/>
      <c r="MNU65" s="15"/>
      <c r="MNV65" s="15"/>
      <c r="MNW65" s="15"/>
      <c r="MNX65" s="15"/>
      <c r="MNY65" s="15"/>
      <c r="MNZ65" s="15"/>
      <c r="MOA65" s="15"/>
      <c r="MOB65" s="15"/>
      <c r="MOC65" s="15"/>
      <c r="MOD65" s="15"/>
      <c r="MOE65" s="15"/>
      <c r="MOF65" s="15"/>
      <c r="MOG65" s="15"/>
      <c r="MOH65" s="15"/>
      <c r="MOI65" s="15"/>
      <c r="MOJ65" s="15"/>
      <c r="MOK65" s="15"/>
      <c r="MOL65" s="15"/>
      <c r="MOM65" s="15"/>
      <c r="MON65" s="15"/>
      <c r="MOO65" s="15"/>
      <c r="MOP65" s="15"/>
      <c r="MOQ65" s="15"/>
      <c r="MOR65" s="15"/>
      <c r="MOS65" s="15"/>
      <c r="MOT65" s="15"/>
      <c r="MOU65" s="15"/>
      <c r="MOV65" s="15"/>
      <c r="MOW65" s="15"/>
      <c r="MOX65" s="15"/>
      <c r="MOY65" s="15"/>
      <c r="MOZ65" s="15"/>
      <c r="MPA65" s="15"/>
      <c r="MPB65" s="15"/>
      <c r="MPC65" s="15"/>
      <c r="MPD65" s="15"/>
      <c r="MPE65" s="15"/>
      <c r="MPF65" s="15"/>
      <c r="MPG65" s="15"/>
      <c r="MPH65" s="15"/>
      <c r="MPI65" s="15"/>
      <c r="MPJ65" s="15"/>
      <c r="MPK65" s="15"/>
      <c r="MPL65" s="15"/>
      <c r="MPM65" s="15"/>
      <c r="MPN65" s="15"/>
      <c r="MPO65" s="15"/>
      <c r="MPP65" s="15"/>
      <c r="MPQ65" s="15"/>
      <c r="MPR65" s="15"/>
      <c r="MPS65" s="15"/>
      <c r="MPT65" s="15"/>
      <c r="MPU65" s="15"/>
      <c r="MPV65" s="15"/>
      <c r="MPW65" s="15"/>
      <c r="MPX65" s="15"/>
      <c r="MPY65" s="15"/>
      <c r="MPZ65" s="15"/>
      <c r="MQA65" s="15"/>
      <c r="MQB65" s="15"/>
      <c r="MQC65" s="15"/>
      <c r="MQD65" s="15"/>
      <c r="MQE65" s="15"/>
      <c r="MQF65" s="15"/>
      <c r="MQG65" s="15"/>
      <c r="MQH65" s="15"/>
      <c r="MQI65" s="15"/>
      <c r="MQJ65" s="15"/>
      <c r="MQK65" s="15"/>
      <c r="MQL65" s="15"/>
      <c r="MQM65" s="15"/>
      <c r="MQN65" s="15"/>
      <c r="MQO65" s="15"/>
      <c r="MQP65" s="15"/>
      <c r="MQQ65" s="15"/>
      <c r="MQR65" s="15"/>
      <c r="MQS65" s="15"/>
      <c r="MQT65" s="15"/>
      <c r="MQU65" s="15"/>
      <c r="MQV65" s="15"/>
      <c r="MQW65" s="15"/>
      <c r="MQX65" s="15"/>
      <c r="MQY65" s="15"/>
      <c r="MQZ65" s="15"/>
      <c r="MRA65" s="15"/>
      <c r="MRB65" s="15"/>
      <c r="MRC65" s="15"/>
      <c r="MRD65" s="15"/>
      <c r="MRE65" s="15"/>
      <c r="MRF65" s="15"/>
      <c r="MRG65" s="15"/>
      <c r="MRH65" s="15"/>
      <c r="MRI65" s="15"/>
      <c r="MRJ65" s="15"/>
      <c r="MRK65" s="15"/>
      <c r="MRL65" s="15"/>
      <c r="MRM65" s="15"/>
      <c r="MRN65" s="15"/>
      <c r="MRO65" s="15"/>
      <c r="MRP65" s="15"/>
      <c r="MRQ65" s="15"/>
      <c r="MRR65" s="15"/>
      <c r="MRS65" s="15"/>
      <c r="MRT65" s="15"/>
      <c r="MRU65" s="15"/>
      <c r="MRV65" s="15"/>
      <c r="MRW65" s="15"/>
      <c r="MRX65" s="15"/>
      <c r="MRY65" s="15"/>
      <c r="MRZ65" s="15"/>
      <c r="MSA65" s="15"/>
      <c r="MSB65" s="15"/>
      <c r="MSC65" s="15"/>
      <c r="MSD65" s="15"/>
      <c r="MSE65" s="15"/>
      <c r="MSF65" s="15"/>
      <c r="MSG65" s="15"/>
      <c r="MSH65" s="15"/>
      <c r="MSI65" s="15"/>
      <c r="MSJ65" s="15"/>
      <c r="MSK65" s="15"/>
      <c r="MSL65" s="15"/>
      <c r="MSM65" s="15"/>
      <c r="MSN65" s="15"/>
      <c r="MSO65" s="15"/>
      <c r="MSP65" s="15"/>
      <c r="MSQ65" s="15"/>
      <c r="MSR65" s="15"/>
      <c r="MSS65" s="15"/>
      <c r="MST65" s="15"/>
      <c r="MSU65" s="15"/>
      <c r="MSV65" s="15"/>
      <c r="MSW65" s="15"/>
      <c r="MSX65" s="15"/>
      <c r="MSY65" s="15"/>
      <c r="MSZ65" s="15"/>
      <c r="MTA65" s="15"/>
      <c r="MTB65" s="15"/>
      <c r="MTC65" s="15"/>
      <c r="MTD65" s="15"/>
      <c r="MTE65" s="15"/>
      <c r="MTF65" s="15"/>
      <c r="MTG65" s="15"/>
      <c r="MTH65" s="15"/>
      <c r="MTI65" s="15"/>
      <c r="MTJ65" s="15"/>
      <c r="MTK65" s="15"/>
      <c r="MTL65" s="15"/>
      <c r="MTM65" s="15"/>
      <c r="MTN65" s="15"/>
      <c r="MTO65" s="15"/>
      <c r="MTP65" s="15"/>
      <c r="MTQ65" s="15"/>
      <c r="MTR65" s="15"/>
      <c r="MTS65" s="15"/>
      <c r="MTT65" s="15"/>
      <c r="MTU65" s="15"/>
      <c r="MTV65" s="15"/>
      <c r="MTW65" s="15"/>
      <c r="MTX65" s="15"/>
      <c r="MTY65" s="15"/>
      <c r="MTZ65" s="15"/>
      <c r="MUA65" s="15"/>
      <c r="MUB65" s="15"/>
      <c r="MUC65" s="15"/>
      <c r="MUD65" s="15"/>
      <c r="MUE65" s="15"/>
      <c r="MUF65" s="15"/>
      <c r="MUG65" s="15"/>
      <c r="MUH65" s="15"/>
      <c r="MUI65" s="15"/>
      <c r="MUJ65" s="15"/>
      <c r="MUK65" s="15"/>
      <c r="MUL65" s="15"/>
      <c r="MUM65" s="15"/>
      <c r="MUN65" s="15"/>
      <c r="MUO65" s="15"/>
      <c r="MUP65" s="15"/>
      <c r="MUQ65" s="15"/>
      <c r="MUR65" s="15"/>
      <c r="MUS65" s="15"/>
      <c r="MUT65" s="15"/>
      <c r="MUU65" s="15"/>
      <c r="MUV65" s="15"/>
      <c r="MUW65" s="15"/>
      <c r="MUX65" s="15"/>
      <c r="MUY65" s="15"/>
      <c r="MUZ65" s="15"/>
      <c r="MVA65" s="15"/>
      <c r="MVB65" s="15"/>
      <c r="MVC65" s="15"/>
      <c r="MVD65" s="15"/>
      <c r="MVE65" s="15"/>
      <c r="MVF65" s="15"/>
      <c r="MVG65" s="15"/>
      <c r="MVH65" s="15"/>
      <c r="MVI65" s="15"/>
      <c r="MVJ65" s="15"/>
      <c r="MVK65" s="15"/>
      <c r="MVL65" s="15"/>
      <c r="MVM65" s="15"/>
      <c r="MVN65" s="15"/>
      <c r="MVO65" s="15"/>
      <c r="MVP65" s="15"/>
      <c r="MVQ65" s="15"/>
      <c r="MVR65" s="15"/>
      <c r="MVS65" s="15"/>
      <c r="MVT65" s="15"/>
      <c r="MVU65" s="15"/>
      <c r="MVV65" s="15"/>
      <c r="MVW65" s="15"/>
      <c r="MVX65" s="15"/>
      <c r="MVY65" s="15"/>
      <c r="MVZ65" s="15"/>
      <c r="MWA65" s="15"/>
      <c r="MWB65" s="15"/>
      <c r="MWC65" s="15"/>
      <c r="MWD65" s="15"/>
      <c r="MWE65" s="15"/>
      <c r="MWF65" s="15"/>
      <c r="MWG65" s="15"/>
      <c r="MWH65" s="15"/>
      <c r="MWI65" s="15"/>
      <c r="MWJ65" s="15"/>
      <c r="MWK65" s="15"/>
      <c r="MWL65" s="15"/>
      <c r="MWM65" s="15"/>
      <c r="MWN65" s="15"/>
      <c r="MWO65" s="15"/>
      <c r="MWP65" s="15"/>
      <c r="MWQ65" s="15"/>
      <c r="MWR65" s="15"/>
      <c r="MWS65" s="15"/>
      <c r="MWT65" s="15"/>
      <c r="MWU65" s="15"/>
      <c r="MWV65" s="15"/>
      <c r="MWW65" s="15"/>
      <c r="MWX65" s="15"/>
      <c r="MWY65" s="15"/>
      <c r="MWZ65" s="15"/>
      <c r="MXA65" s="15"/>
      <c r="MXB65" s="15"/>
      <c r="MXC65" s="15"/>
      <c r="MXD65" s="15"/>
      <c r="MXE65" s="15"/>
      <c r="MXF65" s="15"/>
      <c r="MXG65" s="15"/>
      <c r="MXH65" s="15"/>
      <c r="MXI65" s="15"/>
      <c r="MXJ65" s="15"/>
      <c r="MXK65" s="15"/>
      <c r="MXL65" s="15"/>
      <c r="MXM65" s="15"/>
      <c r="MXN65" s="15"/>
      <c r="MXO65" s="15"/>
      <c r="MXP65" s="15"/>
      <c r="MXQ65" s="15"/>
      <c r="MXR65" s="15"/>
      <c r="MXS65" s="15"/>
      <c r="MXT65" s="15"/>
      <c r="MXU65" s="15"/>
      <c r="MXV65" s="15"/>
      <c r="MXW65" s="15"/>
      <c r="MXX65" s="15"/>
      <c r="MXY65" s="15"/>
      <c r="MXZ65" s="15"/>
      <c r="MYA65" s="15"/>
      <c r="MYB65" s="15"/>
      <c r="MYC65" s="15"/>
      <c r="MYD65" s="15"/>
      <c r="MYE65" s="15"/>
      <c r="MYF65" s="15"/>
      <c r="MYG65" s="15"/>
      <c r="MYH65" s="15"/>
      <c r="MYI65" s="15"/>
      <c r="MYJ65" s="15"/>
      <c r="MYK65" s="15"/>
      <c r="MYL65" s="15"/>
      <c r="MYM65" s="15"/>
      <c r="MYN65" s="15"/>
      <c r="MYO65" s="15"/>
      <c r="MYP65" s="15"/>
      <c r="MYQ65" s="15"/>
      <c r="MYR65" s="15"/>
      <c r="MYS65" s="15"/>
      <c r="MYT65" s="15"/>
      <c r="MYU65" s="15"/>
      <c r="MYV65" s="15"/>
      <c r="MYW65" s="15"/>
      <c r="MYX65" s="15"/>
      <c r="MYY65" s="15"/>
      <c r="MYZ65" s="15"/>
      <c r="MZA65" s="15"/>
      <c r="MZB65" s="15"/>
      <c r="MZC65" s="15"/>
      <c r="MZD65" s="15"/>
      <c r="MZE65" s="15"/>
      <c r="MZF65" s="15"/>
      <c r="MZG65" s="15"/>
      <c r="MZH65" s="15"/>
      <c r="MZI65" s="15"/>
      <c r="MZJ65" s="15"/>
      <c r="MZK65" s="15"/>
      <c r="MZL65" s="15"/>
      <c r="MZM65" s="15"/>
      <c r="MZN65" s="15"/>
      <c r="MZO65" s="15"/>
      <c r="MZP65" s="15"/>
      <c r="MZQ65" s="15"/>
      <c r="MZR65" s="15"/>
      <c r="MZS65" s="15"/>
      <c r="MZT65" s="15"/>
      <c r="MZU65" s="15"/>
      <c r="MZV65" s="15"/>
      <c r="MZW65" s="15"/>
      <c r="MZX65" s="15"/>
      <c r="MZY65" s="15"/>
      <c r="MZZ65" s="15"/>
      <c r="NAA65" s="15"/>
      <c r="NAB65" s="15"/>
      <c r="NAC65" s="15"/>
      <c r="NAD65" s="15"/>
      <c r="NAE65" s="15"/>
      <c r="NAF65" s="15"/>
      <c r="NAG65" s="15"/>
      <c r="NAH65" s="15"/>
      <c r="NAI65" s="15"/>
      <c r="NAJ65" s="15"/>
      <c r="NAK65" s="15"/>
      <c r="NAL65" s="15"/>
      <c r="NAM65" s="15"/>
      <c r="NAN65" s="15"/>
      <c r="NAO65" s="15"/>
      <c r="NAP65" s="15"/>
      <c r="NAQ65" s="15"/>
      <c r="NAR65" s="15"/>
      <c r="NAS65" s="15"/>
      <c r="NAT65" s="15"/>
      <c r="NAU65" s="15"/>
      <c r="NAV65" s="15"/>
      <c r="NAW65" s="15"/>
      <c r="NAX65" s="15"/>
      <c r="NAY65" s="15"/>
      <c r="NAZ65" s="15"/>
      <c r="NBA65" s="15"/>
      <c r="NBB65" s="15"/>
      <c r="NBC65" s="15"/>
      <c r="NBD65" s="15"/>
      <c r="NBE65" s="15"/>
      <c r="NBF65" s="15"/>
      <c r="NBG65" s="15"/>
      <c r="NBH65" s="15"/>
      <c r="NBI65" s="15"/>
      <c r="NBJ65" s="15"/>
      <c r="NBK65" s="15"/>
      <c r="NBL65" s="15"/>
      <c r="NBM65" s="15"/>
      <c r="NBN65" s="15"/>
      <c r="NBO65" s="15"/>
      <c r="NBP65" s="15"/>
      <c r="NBQ65" s="15"/>
      <c r="NBR65" s="15"/>
      <c r="NBS65" s="15"/>
      <c r="NBT65" s="15"/>
      <c r="NBU65" s="15"/>
      <c r="NBV65" s="15"/>
      <c r="NBW65" s="15"/>
      <c r="NBX65" s="15"/>
      <c r="NBY65" s="15"/>
      <c r="NBZ65" s="15"/>
      <c r="NCA65" s="15"/>
      <c r="NCB65" s="15"/>
      <c r="NCC65" s="15"/>
      <c r="NCD65" s="15"/>
      <c r="NCE65" s="15"/>
      <c r="NCF65" s="15"/>
      <c r="NCG65" s="15"/>
      <c r="NCH65" s="15"/>
      <c r="NCI65" s="15"/>
      <c r="NCJ65" s="15"/>
      <c r="NCK65" s="15"/>
      <c r="NCL65" s="15"/>
      <c r="NCM65" s="15"/>
      <c r="NCN65" s="15"/>
      <c r="NCO65" s="15"/>
      <c r="NCP65" s="15"/>
      <c r="NCQ65" s="15"/>
      <c r="NCR65" s="15"/>
      <c r="NCS65" s="15"/>
      <c r="NCT65" s="15"/>
      <c r="NCU65" s="15"/>
      <c r="NCV65" s="15"/>
      <c r="NCW65" s="15"/>
      <c r="NCX65" s="15"/>
      <c r="NCY65" s="15"/>
      <c r="NCZ65" s="15"/>
      <c r="NDA65" s="15"/>
      <c r="NDB65" s="15"/>
      <c r="NDC65" s="15"/>
      <c r="NDD65" s="15"/>
      <c r="NDE65" s="15"/>
      <c r="NDF65" s="15"/>
      <c r="NDG65" s="15"/>
      <c r="NDH65" s="15"/>
      <c r="NDI65" s="15"/>
      <c r="NDJ65" s="15"/>
      <c r="NDK65" s="15"/>
      <c r="NDL65" s="15"/>
      <c r="NDM65" s="15"/>
      <c r="NDN65" s="15"/>
      <c r="NDO65" s="15"/>
      <c r="NDP65" s="15"/>
      <c r="NDQ65" s="15"/>
      <c r="NDR65" s="15"/>
      <c r="NDS65" s="15"/>
      <c r="NDT65" s="15"/>
      <c r="NDU65" s="15"/>
      <c r="NDV65" s="15"/>
      <c r="NDW65" s="15"/>
      <c r="NDX65" s="15"/>
      <c r="NDY65" s="15"/>
      <c r="NDZ65" s="15"/>
      <c r="NEA65" s="15"/>
      <c r="NEB65" s="15"/>
      <c r="NEC65" s="15"/>
      <c r="NED65" s="15"/>
      <c r="NEE65" s="15"/>
      <c r="NEF65" s="15"/>
      <c r="NEG65" s="15"/>
      <c r="NEH65" s="15"/>
      <c r="NEI65" s="15"/>
      <c r="NEJ65" s="15"/>
      <c r="NEK65" s="15"/>
      <c r="NEL65" s="15"/>
      <c r="NEM65" s="15"/>
      <c r="NEN65" s="15"/>
      <c r="NEO65" s="15"/>
      <c r="NEP65" s="15"/>
      <c r="NEQ65" s="15"/>
      <c r="NER65" s="15"/>
      <c r="NES65" s="15"/>
      <c r="NET65" s="15"/>
      <c r="NEU65" s="15"/>
      <c r="NEV65" s="15"/>
      <c r="NEW65" s="15"/>
      <c r="NEX65" s="15"/>
      <c r="NEY65" s="15"/>
      <c r="NEZ65" s="15"/>
      <c r="NFA65" s="15"/>
      <c r="NFB65" s="15"/>
      <c r="NFC65" s="15"/>
      <c r="NFD65" s="15"/>
      <c r="NFE65" s="15"/>
      <c r="NFF65" s="15"/>
      <c r="NFG65" s="15"/>
      <c r="NFH65" s="15"/>
      <c r="NFI65" s="15"/>
      <c r="NFJ65" s="15"/>
      <c r="NFK65" s="15"/>
      <c r="NFL65" s="15"/>
      <c r="NFM65" s="15"/>
      <c r="NFN65" s="15"/>
      <c r="NFO65" s="15"/>
      <c r="NFP65" s="15"/>
      <c r="NFQ65" s="15"/>
      <c r="NFR65" s="15"/>
      <c r="NFS65" s="15"/>
      <c r="NFT65" s="15"/>
      <c r="NFU65" s="15"/>
      <c r="NFV65" s="15"/>
      <c r="NFW65" s="15"/>
      <c r="NFX65" s="15"/>
      <c r="NFY65" s="15"/>
      <c r="NFZ65" s="15"/>
      <c r="NGA65" s="15"/>
      <c r="NGB65" s="15"/>
      <c r="NGC65" s="15"/>
      <c r="NGD65" s="15"/>
      <c r="NGE65" s="15"/>
      <c r="NGF65" s="15"/>
      <c r="NGG65" s="15"/>
      <c r="NGH65" s="15"/>
      <c r="NGI65" s="15"/>
      <c r="NGJ65" s="15"/>
      <c r="NGK65" s="15"/>
      <c r="NGL65" s="15"/>
      <c r="NGM65" s="15"/>
      <c r="NGN65" s="15"/>
      <c r="NGO65" s="15"/>
      <c r="NGP65" s="15"/>
      <c r="NGQ65" s="15"/>
      <c r="NGR65" s="15"/>
      <c r="NGS65" s="15"/>
      <c r="NGT65" s="15"/>
      <c r="NGU65" s="15"/>
      <c r="NGV65" s="15"/>
      <c r="NGW65" s="15"/>
      <c r="NGX65" s="15"/>
      <c r="NGY65" s="15"/>
      <c r="NGZ65" s="15"/>
      <c r="NHA65" s="15"/>
      <c r="NHB65" s="15"/>
      <c r="NHC65" s="15"/>
      <c r="NHD65" s="15"/>
      <c r="NHE65" s="15"/>
      <c r="NHF65" s="15"/>
      <c r="NHG65" s="15"/>
      <c r="NHH65" s="15"/>
      <c r="NHI65" s="15"/>
      <c r="NHJ65" s="15"/>
      <c r="NHK65" s="15"/>
      <c r="NHL65" s="15"/>
      <c r="NHM65" s="15"/>
      <c r="NHN65" s="15"/>
      <c r="NHO65" s="15"/>
      <c r="NHP65" s="15"/>
      <c r="NHQ65" s="15"/>
      <c r="NHR65" s="15"/>
      <c r="NHS65" s="15"/>
      <c r="NHT65" s="15"/>
      <c r="NHU65" s="15"/>
      <c r="NHV65" s="15"/>
      <c r="NHW65" s="15"/>
      <c r="NHX65" s="15"/>
      <c r="NHY65" s="15"/>
      <c r="NHZ65" s="15"/>
      <c r="NIA65" s="15"/>
      <c r="NIB65" s="15"/>
      <c r="NIC65" s="15"/>
      <c r="NID65" s="15"/>
      <c r="NIE65" s="15"/>
      <c r="NIF65" s="15"/>
      <c r="NIG65" s="15"/>
      <c r="NIH65" s="15"/>
      <c r="NII65" s="15"/>
      <c r="NIJ65" s="15"/>
      <c r="NIK65" s="15"/>
      <c r="NIL65" s="15"/>
      <c r="NIM65" s="15"/>
      <c r="NIN65" s="15"/>
      <c r="NIO65" s="15"/>
      <c r="NIP65" s="15"/>
      <c r="NIQ65" s="15"/>
      <c r="NIR65" s="15"/>
      <c r="NIS65" s="15"/>
      <c r="NIT65" s="15"/>
      <c r="NIU65" s="15"/>
      <c r="NIV65" s="15"/>
      <c r="NIW65" s="15"/>
      <c r="NIX65" s="15"/>
      <c r="NIY65" s="15"/>
      <c r="NIZ65" s="15"/>
      <c r="NJA65" s="15"/>
      <c r="NJB65" s="15"/>
      <c r="NJC65" s="15"/>
      <c r="NJD65" s="15"/>
      <c r="NJE65" s="15"/>
      <c r="NJF65" s="15"/>
      <c r="NJG65" s="15"/>
      <c r="NJH65" s="15"/>
      <c r="NJI65" s="15"/>
      <c r="NJJ65" s="15"/>
      <c r="NJK65" s="15"/>
      <c r="NJL65" s="15"/>
      <c r="NJM65" s="15"/>
      <c r="NJN65" s="15"/>
      <c r="NJO65" s="15"/>
      <c r="NJP65" s="15"/>
      <c r="NJQ65" s="15"/>
      <c r="NJR65" s="15"/>
      <c r="NJS65" s="15"/>
      <c r="NJT65" s="15"/>
      <c r="NJU65" s="15"/>
      <c r="NJV65" s="15"/>
      <c r="NJW65" s="15"/>
      <c r="NJX65" s="15"/>
      <c r="NJY65" s="15"/>
      <c r="NJZ65" s="15"/>
      <c r="NKA65" s="15"/>
      <c r="NKB65" s="15"/>
      <c r="NKC65" s="15"/>
      <c r="NKD65" s="15"/>
      <c r="NKE65" s="15"/>
      <c r="NKF65" s="15"/>
      <c r="NKG65" s="15"/>
      <c r="NKH65" s="15"/>
      <c r="NKI65" s="15"/>
      <c r="NKJ65" s="15"/>
      <c r="NKK65" s="15"/>
      <c r="NKL65" s="15"/>
      <c r="NKM65" s="15"/>
      <c r="NKN65" s="15"/>
      <c r="NKO65" s="15"/>
      <c r="NKP65" s="15"/>
      <c r="NKQ65" s="15"/>
      <c r="NKR65" s="15"/>
      <c r="NKS65" s="15"/>
      <c r="NKT65" s="15"/>
      <c r="NKU65" s="15"/>
      <c r="NKV65" s="15"/>
      <c r="NKW65" s="15"/>
      <c r="NKX65" s="15"/>
      <c r="NKY65" s="15"/>
      <c r="NKZ65" s="15"/>
      <c r="NLA65" s="15"/>
      <c r="NLB65" s="15"/>
      <c r="NLC65" s="15"/>
      <c r="NLD65" s="15"/>
      <c r="NLE65" s="15"/>
      <c r="NLF65" s="15"/>
      <c r="NLG65" s="15"/>
      <c r="NLH65" s="15"/>
      <c r="NLI65" s="15"/>
      <c r="NLJ65" s="15"/>
      <c r="NLK65" s="15"/>
      <c r="NLL65" s="15"/>
      <c r="NLM65" s="15"/>
      <c r="NLN65" s="15"/>
      <c r="NLO65" s="15"/>
      <c r="NLP65" s="15"/>
      <c r="NLQ65" s="15"/>
      <c r="NLR65" s="15"/>
      <c r="NLS65" s="15"/>
      <c r="NLT65" s="15"/>
      <c r="NLU65" s="15"/>
      <c r="NLV65" s="15"/>
      <c r="NLW65" s="15"/>
      <c r="NLX65" s="15"/>
      <c r="NLY65" s="15"/>
      <c r="NLZ65" s="15"/>
      <c r="NMA65" s="15"/>
      <c r="NMB65" s="15"/>
      <c r="NMC65" s="15"/>
      <c r="NMD65" s="15"/>
      <c r="NME65" s="15"/>
      <c r="NMF65" s="15"/>
      <c r="NMG65" s="15"/>
      <c r="NMH65" s="15"/>
      <c r="NMI65" s="15"/>
      <c r="NMJ65" s="15"/>
      <c r="NMK65" s="15"/>
      <c r="NML65" s="15"/>
      <c r="NMM65" s="15"/>
      <c r="NMN65" s="15"/>
      <c r="NMO65" s="15"/>
      <c r="NMP65" s="15"/>
      <c r="NMQ65" s="15"/>
      <c r="NMR65" s="15"/>
      <c r="NMS65" s="15"/>
      <c r="NMT65" s="15"/>
      <c r="NMU65" s="15"/>
      <c r="NMV65" s="15"/>
      <c r="NMW65" s="15"/>
      <c r="NMX65" s="15"/>
      <c r="NMY65" s="15"/>
      <c r="NMZ65" s="15"/>
      <c r="NNA65" s="15"/>
      <c r="NNB65" s="15"/>
      <c r="NNC65" s="15"/>
      <c r="NND65" s="15"/>
      <c r="NNE65" s="15"/>
      <c r="NNF65" s="15"/>
      <c r="NNG65" s="15"/>
      <c r="NNH65" s="15"/>
      <c r="NNI65" s="15"/>
      <c r="NNJ65" s="15"/>
      <c r="NNK65" s="15"/>
      <c r="NNL65" s="15"/>
      <c r="NNM65" s="15"/>
      <c r="NNN65" s="15"/>
      <c r="NNO65" s="15"/>
      <c r="NNP65" s="15"/>
      <c r="NNQ65" s="15"/>
      <c r="NNR65" s="15"/>
      <c r="NNS65" s="15"/>
      <c r="NNT65" s="15"/>
      <c r="NNU65" s="15"/>
      <c r="NNV65" s="15"/>
      <c r="NNW65" s="15"/>
      <c r="NNX65" s="15"/>
      <c r="NNY65" s="15"/>
      <c r="NNZ65" s="15"/>
      <c r="NOA65" s="15"/>
      <c r="NOB65" s="15"/>
      <c r="NOC65" s="15"/>
      <c r="NOD65" s="15"/>
      <c r="NOE65" s="15"/>
      <c r="NOF65" s="15"/>
      <c r="NOG65" s="15"/>
      <c r="NOH65" s="15"/>
      <c r="NOI65" s="15"/>
      <c r="NOJ65" s="15"/>
      <c r="NOK65" s="15"/>
      <c r="NOL65" s="15"/>
      <c r="NOM65" s="15"/>
      <c r="NON65" s="15"/>
      <c r="NOO65" s="15"/>
      <c r="NOP65" s="15"/>
      <c r="NOQ65" s="15"/>
      <c r="NOR65" s="15"/>
      <c r="NOS65" s="15"/>
      <c r="NOT65" s="15"/>
      <c r="NOU65" s="15"/>
      <c r="NOV65" s="15"/>
      <c r="NOW65" s="15"/>
      <c r="NOX65" s="15"/>
      <c r="NOY65" s="15"/>
      <c r="NOZ65" s="15"/>
      <c r="NPA65" s="15"/>
      <c r="NPB65" s="15"/>
      <c r="NPC65" s="15"/>
      <c r="NPD65" s="15"/>
      <c r="NPE65" s="15"/>
      <c r="NPF65" s="15"/>
      <c r="NPG65" s="15"/>
      <c r="NPH65" s="15"/>
      <c r="NPI65" s="15"/>
      <c r="NPJ65" s="15"/>
      <c r="NPK65" s="15"/>
      <c r="NPL65" s="15"/>
      <c r="NPM65" s="15"/>
      <c r="NPN65" s="15"/>
      <c r="NPO65" s="15"/>
      <c r="NPP65" s="15"/>
      <c r="NPQ65" s="15"/>
      <c r="NPR65" s="15"/>
      <c r="NPS65" s="15"/>
      <c r="NPT65" s="15"/>
      <c r="NPU65" s="15"/>
      <c r="NPV65" s="15"/>
      <c r="NPW65" s="15"/>
      <c r="NPX65" s="15"/>
      <c r="NPY65" s="15"/>
      <c r="NPZ65" s="15"/>
      <c r="NQA65" s="15"/>
      <c r="NQB65" s="15"/>
      <c r="NQC65" s="15"/>
      <c r="NQD65" s="15"/>
      <c r="NQE65" s="15"/>
      <c r="NQF65" s="15"/>
      <c r="NQG65" s="15"/>
      <c r="NQH65" s="15"/>
      <c r="NQI65" s="15"/>
      <c r="NQJ65" s="15"/>
      <c r="NQK65" s="15"/>
      <c r="NQL65" s="15"/>
      <c r="NQM65" s="15"/>
      <c r="NQN65" s="15"/>
      <c r="NQO65" s="15"/>
      <c r="NQP65" s="15"/>
      <c r="NQQ65" s="15"/>
      <c r="NQR65" s="15"/>
      <c r="NQS65" s="15"/>
      <c r="NQT65" s="15"/>
      <c r="NQU65" s="15"/>
      <c r="NQV65" s="15"/>
      <c r="NQW65" s="15"/>
      <c r="NQX65" s="15"/>
      <c r="NQY65" s="15"/>
      <c r="NQZ65" s="15"/>
      <c r="NRA65" s="15"/>
      <c r="NRB65" s="15"/>
      <c r="NRC65" s="15"/>
      <c r="NRD65" s="15"/>
      <c r="NRE65" s="15"/>
      <c r="NRF65" s="15"/>
      <c r="NRG65" s="15"/>
      <c r="NRH65" s="15"/>
      <c r="NRI65" s="15"/>
      <c r="NRJ65" s="15"/>
      <c r="NRK65" s="15"/>
      <c r="NRL65" s="15"/>
      <c r="NRM65" s="15"/>
      <c r="NRN65" s="15"/>
      <c r="NRO65" s="15"/>
      <c r="NRP65" s="15"/>
      <c r="NRQ65" s="15"/>
      <c r="NRR65" s="15"/>
      <c r="NRS65" s="15"/>
      <c r="NRT65" s="15"/>
      <c r="NRU65" s="15"/>
      <c r="NRV65" s="15"/>
      <c r="NRW65" s="15"/>
      <c r="NRX65" s="15"/>
      <c r="NRY65" s="15"/>
      <c r="NRZ65" s="15"/>
      <c r="NSA65" s="15"/>
      <c r="NSB65" s="15"/>
      <c r="NSC65" s="15"/>
      <c r="NSD65" s="15"/>
      <c r="NSE65" s="15"/>
      <c r="NSF65" s="15"/>
      <c r="NSG65" s="15"/>
      <c r="NSH65" s="15"/>
      <c r="NSI65" s="15"/>
      <c r="NSJ65" s="15"/>
      <c r="NSK65" s="15"/>
      <c r="NSL65" s="15"/>
      <c r="NSM65" s="15"/>
      <c r="NSN65" s="15"/>
      <c r="NSO65" s="15"/>
      <c r="NSP65" s="15"/>
      <c r="NSQ65" s="15"/>
      <c r="NSR65" s="15"/>
      <c r="NSS65" s="15"/>
      <c r="NST65" s="15"/>
      <c r="NSU65" s="15"/>
      <c r="NSV65" s="15"/>
      <c r="NSW65" s="15"/>
      <c r="NSX65" s="15"/>
      <c r="NSY65" s="15"/>
      <c r="NSZ65" s="15"/>
      <c r="NTA65" s="15"/>
      <c r="NTB65" s="15"/>
      <c r="NTC65" s="15"/>
      <c r="NTD65" s="15"/>
      <c r="NTE65" s="15"/>
      <c r="NTF65" s="15"/>
      <c r="NTG65" s="15"/>
      <c r="NTH65" s="15"/>
      <c r="NTI65" s="15"/>
      <c r="NTJ65" s="15"/>
      <c r="NTK65" s="15"/>
      <c r="NTL65" s="15"/>
      <c r="NTM65" s="15"/>
      <c r="NTN65" s="15"/>
      <c r="NTO65" s="15"/>
      <c r="NTP65" s="15"/>
      <c r="NTQ65" s="15"/>
      <c r="NTR65" s="15"/>
      <c r="NTS65" s="15"/>
      <c r="NTT65" s="15"/>
      <c r="NTU65" s="15"/>
      <c r="NTV65" s="15"/>
      <c r="NTW65" s="15"/>
      <c r="NTX65" s="15"/>
      <c r="NTY65" s="15"/>
      <c r="NTZ65" s="15"/>
      <c r="NUA65" s="15"/>
      <c r="NUB65" s="15"/>
      <c r="NUC65" s="15"/>
      <c r="NUD65" s="15"/>
      <c r="NUE65" s="15"/>
      <c r="NUF65" s="15"/>
      <c r="NUG65" s="15"/>
      <c r="NUH65" s="15"/>
      <c r="NUI65" s="15"/>
      <c r="NUJ65" s="15"/>
      <c r="NUK65" s="15"/>
      <c r="NUL65" s="15"/>
      <c r="NUM65" s="15"/>
      <c r="NUN65" s="15"/>
      <c r="NUO65" s="15"/>
      <c r="NUP65" s="15"/>
      <c r="NUQ65" s="15"/>
      <c r="NUR65" s="15"/>
      <c r="NUS65" s="15"/>
      <c r="NUT65" s="15"/>
      <c r="NUU65" s="15"/>
      <c r="NUV65" s="15"/>
      <c r="NUW65" s="15"/>
      <c r="NUX65" s="15"/>
      <c r="NUY65" s="15"/>
      <c r="NUZ65" s="15"/>
      <c r="NVA65" s="15"/>
      <c r="NVB65" s="15"/>
      <c r="NVC65" s="15"/>
      <c r="NVD65" s="15"/>
      <c r="NVE65" s="15"/>
      <c r="NVF65" s="15"/>
      <c r="NVG65" s="15"/>
      <c r="NVH65" s="15"/>
      <c r="NVI65" s="15"/>
      <c r="NVJ65" s="15"/>
      <c r="NVK65" s="15"/>
      <c r="NVL65" s="15"/>
      <c r="NVM65" s="15"/>
      <c r="NVN65" s="15"/>
      <c r="NVO65" s="15"/>
      <c r="NVP65" s="15"/>
      <c r="NVQ65" s="15"/>
      <c r="NVR65" s="15"/>
      <c r="NVS65" s="15"/>
      <c r="NVT65" s="15"/>
      <c r="NVU65" s="15"/>
      <c r="NVV65" s="15"/>
      <c r="NVW65" s="15"/>
      <c r="NVX65" s="15"/>
      <c r="NVY65" s="15"/>
      <c r="NVZ65" s="15"/>
      <c r="NWA65" s="15"/>
      <c r="NWB65" s="15"/>
      <c r="NWC65" s="15"/>
      <c r="NWD65" s="15"/>
      <c r="NWE65" s="15"/>
      <c r="NWF65" s="15"/>
      <c r="NWG65" s="15"/>
      <c r="NWH65" s="15"/>
      <c r="NWI65" s="15"/>
      <c r="NWJ65" s="15"/>
      <c r="NWK65" s="15"/>
      <c r="NWL65" s="15"/>
      <c r="NWM65" s="15"/>
      <c r="NWN65" s="15"/>
      <c r="NWO65" s="15"/>
      <c r="NWP65" s="15"/>
      <c r="NWQ65" s="15"/>
      <c r="NWR65" s="15"/>
      <c r="NWS65" s="15"/>
      <c r="NWT65" s="15"/>
      <c r="NWU65" s="15"/>
      <c r="NWV65" s="15"/>
      <c r="NWW65" s="15"/>
      <c r="NWX65" s="15"/>
      <c r="NWY65" s="15"/>
      <c r="NWZ65" s="15"/>
      <c r="NXA65" s="15"/>
      <c r="NXB65" s="15"/>
      <c r="NXC65" s="15"/>
      <c r="NXD65" s="15"/>
      <c r="NXE65" s="15"/>
      <c r="NXF65" s="15"/>
      <c r="NXG65" s="15"/>
      <c r="NXH65" s="15"/>
      <c r="NXI65" s="15"/>
      <c r="NXJ65" s="15"/>
      <c r="NXK65" s="15"/>
      <c r="NXL65" s="15"/>
      <c r="NXM65" s="15"/>
      <c r="NXN65" s="15"/>
      <c r="NXO65" s="15"/>
      <c r="NXP65" s="15"/>
      <c r="NXQ65" s="15"/>
      <c r="NXR65" s="15"/>
      <c r="NXS65" s="15"/>
      <c r="NXT65" s="15"/>
      <c r="NXU65" s="15"/>
      <c r="NXV65" s="15"/>
      <c r="NXW65" s="15"/>
      <c r="NXX65" s="15"/>
      <c r="NXY65" s="15"/>
      <c r="NXZ65" s="15"/>
      <c r="NYA65" s="15"/>
      <c r="NYB65" s="15"/>
      <c r="NYC65" s="15"/>
      <c r="NYD65" s="15"/>
      <c r="NYE65" s="15"/>
      <c r="NYF65" s="15"/>
      <c r="NYG65" s="15"/>
      <c r="NYH65" s="15"/>
      <c r="NYI65" s="15"/>
      <c r="NYJ65" s="15"/>
      <c r="NYK65" s="15"/>
      <c r="NYL65" s="15"/>
      <c r="NYM65" s="15"/>
      <c r="NYN65" s="15"/>
      <c r="NYO65" s="15"/>
      <c r="NYP65" s="15"/>
      <c r="NYQ65" s="15"/>
      <c r="NYR65" s="15"/>
      <c r="NYS65" s="15"/>
      <c r="NYT65" s="15"/>
      <c r="NYU65" s="15"/>
      <c r="NYV65" s="15"/>
      <c r="NYW65" s="15"/>
      <c r="NYX65" s="15"/>
      <c r="NYY65" s="15"/>
      <c r="NYZ65" s="15"/>
      <c r="NZA65" s="15"/>
      <c r="NZB65" s="15"/>
      <c r="NZC65" s="15"/>
      <c r="NZD65" s="15"/>
      <c r="NZE65" s="15"/>
      <c r="NZF65" s="15"/>
      <c r="NZG65" s="15"/>
      <c r="NZH65" s="15"/>
      <c r="NZI65" s="15"/>
      <c r="NZJ65" s="15"/>
      <c r="NZK65" s="15"/>
      <c r="NZL65" s="15"/>
      <c r="NZM65" s="15"/>
      <c r="NZN65" s="15"/>
      <c r="NZO65" s="15"/>
      <c r="NZP65" s="15"/>
      <c r="NZQ65" s="15"/>
      <c r="NZR65" s="15"/>
      <c r="NZS65" s="15"/>
      <c r="NZT65" s="15"/>
      <c r="NZU65" s="15"/>
      <c r="NZV65" s="15"/>
      <c r="NZW65" s="15"/>
      <c r="NZX65" s="15"/>
      <c r="NZY65" s="15"/>
      <c r="NZZ65" s="15"/>
      <c r="OAA65" s="15"/>
      <c r="OAB65" s="15"/>
      <c r="OAC65" s="15"/>
      <c r="OAD65" s="15"/>
      <c r="OAE65" s="15"/>
      <c r="OAF65" s="15"/>
      <c r="OAG65" s="15"/>
      <c r="OAH65" s="15"/>
      <c r="OAI65" s="15"/>
      <c r="OAJ65" s="15"/>
      <c r="OAK65" s="15"/>
      <c r="OAL65" s="15"/>
      <c r="OAM65" s="15"/>
      <c r="OAN65" s="15"/>
      <c r="OAO65" s="15"/>
      <c r="OAP65" s="15"/>
      <c r="OAQ65" s="15"/>
      <c r="OAR65" s="15"/>
      <c r="OAS65" s="15"/>
      <c r="OAT65" s="15"/>
      <c r="OAU65" s="15"/>
      <c r="OAV65" s="15"/>
      <c r="OAW65" s="15"/>
      <c r="OAX65" s="15"/>
      <c r="OAY65" s="15"/>
      <c r="OAZ65" s="15"/>
      <c r="OBA65" s="15"/>
      <c r="OBB65" s="15"/>
      <c r="OBC65" s="15"/>
      <c r="OBD65" s="15"/>
      <c r="OBE65" s="15"/>
      <c r="OBF65" s="15"/>
      <c r="OBG65" s="15"/>
      <c r="OBH65" s="15"/>
      <c r="OBI65" s="15"/>
      <c r="OBJ65" s="15"/>
      <c r="OBK65" s="15"/>
      <c r="OBL65" s="15"/>
      <c r="OBM65" s="15"/>
      <c r="OBN65" s="15"/>
      <c r="OBO65" s="15"/>
      <c r="OBP65" s="15"/>
      <c r="OBQ65" s="15"/>
      <c r="OBR65" s="15"/>
      <c r="OBS65" s="15"/>
      <c r="OBT65" s="15"/>
      <c r="OBU65" s="15"/>
      <c r="OBV65" s="15"/>
      <c r="OBW65" s="15"/>
      <c r="OBX65" s="15"/>
      <c r="OBY65" s="15"/>
      <c r="OBZ65" s="15"/>
      <c r="OCA65" s="15"/>
      <c r="OCB65" s="15"/>
      <c r="OCC65" s="15"/>
      <c r="OCD65" s="15"/>
      <c r="OCE65" s="15"/>
      <c r="OCF65" s="15"/>
      <c r="OCG65" s="15"/>
      <c r="OCH65" s="15"/>
      <c r="OCI65" s="15"/>
      <c r="OCJ65" s="15"/>
      <c r="OCK65" s="15"/>
      <c r="OCL65" s="15"/>
      <c r="OCM65" s="15"/>
      <c r="OCN65" s="15"/>
      <c r="OCO65" s="15"/>
      <c r="OCP65" s="15"/>
      <c r="OCQ65" s="15"/>
      <c r="OCR65" s="15"/>
      <c r="OCS65" s="15"/>
      <c r="OCT65" s="15"/>
      <c r="OCU65" s="15"/>
      <c r="OCV65" s="15"/>
      <c r="OCW65" s="15"/>
      <c r="OCX65" s="15"/>
      <c r="OCY65" s="15"/>
      <c r="OCZ65" s="15"/>
      <c r="ODA65" s="15"/>
      <c r="ODB65" s="15"/>
      <c r="ODC65" s="15"/>
      <c r="ODD65" s="15"/>
      <c r="ODE65" s="15"/>
      <c r="ODF65" s="15"/>
      <c r="ODG65" s="15"/>
      <c r="ODH65" s="15"/>
      <c r="ODI65" s="15"/>
      <c r="ODJ65" s="15"/>
      <c r="ODK65" s="15"/>
      <c r="ODL65" s="15"/>
      <c r="ODM65" s="15"/>
      <c r="ODN65" s="15"/>
      <c r="ODO65" s="15"/>
      <c r="ODP65" s="15"/>
      <c r="ODQ65" s="15"/>
      <c r="ODR65" s="15"/>
      <c r="ODS65" s="15"/>
      <c r="ODT65" s="15"/>
      <c r="ODU65" s="15"/>
      <c r="ODV65" s="15"/>
      <c r="ODW65" s="15"/>
      <c r="ODX65" s="15"/>
      <c r="ODY65" s="15"/>
      <c r="ODZ65" s="15"/>
      <c r="OEA65" s="15"/>
      <c r="OEB65" s="15"/>
      <c r="OEC65" s="15"/>
      <c r="OED65" s="15"/>
      <c r="OEE65" s="15"/>
      <c r="OEF65" s="15"/>
      <c r="OEG65" s="15"/>
      <c r="OEH65" s="15"/>
      <c r="OEI65" s="15"/>
      <c r="OEJ65" s="15"/>
      <c r="OEK65" s="15"/>
      <c r="OEL65" s="15"/>
      <c r="OEM65" s="15"/>
      <c r="OEN65" s="15"/>
      <c r="OEO65" s="15"/>
      <c r="OEP65" s="15"/>
      <c r="OEQ65" s="15"/>
      <c r="OER65" s="15"/>
      <c r="OES65" s="15"/>
      <c r="OET65" s="15"/>
      <c r="OEU65" s="15"/>
      <c r="OEV65" s="15"/>
      <c r="OEW65" s="15"/>
      <c r="OEX65" s="15"/>
      <c r="OEY65" s="15"/>
      <c r="OEZ65" s="15"/>
      <c r="OFA65" s="15"/>
      <c r="OFB65" s="15"/>
      <c r="OFC65" s="15"/>
      <c r="OFD65" s="15"/>
      <c r="OFE65" s="15"/>
      <c r="OFF65" s="15"/>
      <c r="OFG65" s="15"/>
      <c r="OFH65" s="15"/>
      <c r="OFI65" s="15"/>
      <c r="OFJ65" s="15"/>
      <c r="OFK65" s="15"/>
      <c r="OFL65" s="15"/>
      <c r="OFM65" s="15"/>
      <c r="OFN65" s="15"/>
      <c r="OFO65" s="15"/>
      <c r="OFP65" s="15"/>
      <c r="OFQ65" s="15"/>
      <c r="OFR65" s="15"/>
      <c r="OFS65" s="15"/>
      <c r="OFT65" s="15"/>
      <c r="OFU65" s="15"/>
      <c r="OFV65" s="15"/>
      <c r="OFW65" s="15"/>
      <c r="OFX65" s="15"/>
      <c r="OFY65" s="15"/>
      <c r="OFZ65" s="15"/>
      <c r="OGA65" s="15"/>
      <c r="OGB65" s="15"/>
      <c r="OGC65" s="15"/>
      <c r="OGD65" s="15"/>
      <c r="OGE65" s="15"/>
      <c r="OGF65" s="15"/>
      <c r="OGG65" s="15"/>
      <c r="OGH65" s="15"/>
      <c r="OGI65" s="15"/>
      <c r="OGJ65" s="15"/>
      <c r="OGK65" s="15"/>
      <c r="OGL65" s="15"/>
      <c r="OGM65" s="15"/>
      <c r="OGN65" s="15"/>
      <c r="OGO65" s="15"/>
      <c r="OGP65" s="15"/>
      <c r="OGQ65" s="15"/>
      <c r="OGR65" s="15"/>
      <c r="OGS65" s="15"/>
      <c r="OGT65" s="15"/>
      <c r="OGU65" s="15"/>
      <c r="OGV65" s="15"/>
      <c r="OGW65" s="15"/>
      <c r="OGX65" s="15"/>
      <c r="OGY65" s="15"/>
      <c r="OGZ65" s="15"/>
      <c r="OHA65" s="15"/>
      <c r="OHB65" s="15"/>
      <c r="OHC65" s="15"/>
      <c r="OHD65" s="15"/>
      <c r="OHE65" s="15"/>
      <c r="OHF65" s="15"/>
      <c r="OHG65" s="15"/>
      <c r="OHH65" s="15"/>
      <c r="OHI65" s="15"/>
      <c r="OHJ65" s="15"/>
      <c r="OHK65" s="15"/>
      <c r="OHL65" s="15"/>
      <c r="OHM65" s="15"/>
      <c r="OHN65" s="15"/>
      <c r="OHO65" s="15"/>
      <c r="OHP65" s="15"/>
      <c r="OHQ65" s="15"/>
      <c r="OHR65" s="15"/>
      <c r="OHS65" s="15"/>
      <c r="OHT65" s="15"/>
      <c r="OHU65" s="15"/>
      <c r="OHV65" s="15"/>
      <c r="OHW65" s="15"/>
      <c r="OHX65" s="15"/>
      <c r="OHY65" s="15"/>
      <c r="OHZ65" s="15"/>
      <c r="OIA65" s="15"/>
      <c r="OIB65" s="15"/>
      <c r="OIC65" s="15"/>
      <c r="OID65" s="15"/>
      <c r="OIE65" s="15"/>
      <c r="OIF65" s="15"/>
      <c r="OIG65" s="15"/>
      <c r="OIH65" s="15"/>
      <c r="OII65" s="15"/>
      <c r="OIJ65" s="15"/>
      <c r="OIK65" s="15"/>
      <c r="OIL65" s="15"/>
      <c r="OIM65" s="15"/>
      <c r="OIN65" s="15"/>
      <c r="OIO65" s="15"/>
      <c r="OIP65" s="15"/>
      <c r="OIQ65" s="15"/>
      <c r="OIR65" s="15"/>
      <c r="OIS65" s="15"/>
      <c r="OIT65" s="15"/>
      <c r="OIU65" s="15"/>
      <c r="OIV65" s="15"/>
      <c r="OIW65" s="15"/>
      <c r="OIX65" s="15"/>
      <c r="OIY65" s="15"/>
      <c r="OIZ65" s="15"/>
      <c r="OJA65" s="15"/>
      <c r="OJB65" s="15"/>
      <c r="OJC65" s="15"/>
      <c r="OJD65" s="15"/>
      <c r="OJE65" s="15"/>
      <c r="OJF65" s="15"/>
      <c r="OJG65" s="15"/>
      <c r="OJH65" s="15"/>
      <c r="OJI65" s="15"/>
      <c r="OJJ65" s="15"/>
      <c r="OJK65" s="15"/>
      <c r="OJL65" s="15"/>
      <c r="OJM65" s="15"/>
      <c r="OJN65" s="15"/>
      <c r="OJO65" s="15"/>
      <c r="OJP65" s="15"/>
      <c r="OJQ65" s="15"/>
      <c r="OJR65" s="15"/>
      <c r="OJS65" s="15"/>
      <c r="OJT65" s="15"/>
      <c r="OJU65" s="15"/>
      <c r="OJV65" s="15"/>
      <c r="OJW65" s="15"/>
      <c r="OJX65" s="15"/>
      <c r="OJY65" s="15"/>
      <c r="OJZ65" s="15"/>
      <c r="OKA65" s="15"/>
      <c r="OKB65" s="15"/>
      <c r="OKC65" s="15"/>
      <c r="OKD65" s="15"/>
      <c r="OKE65" s="15"/>
      <c r="OKF65" s="15"/>
      <c r="OKG65" s="15"/>
      <c r="OKH65" s="15"/>
      <c r="OKI65" s="15"/>
      <c r="OKJ65" s="15"/>
      <c r="OKK65" s="15"/>
      <c r="OKL65" s="15"/>
      <c r="OKM65" s="15"/>
      <c r="OKN65" s="15"/>
      <c r="OKO65" s="15"/>
      <c r="OKP65" s="15"/>
      <c r="OKQ65" s="15"/>
      <c r="OKR65" s="15"/>
      <c r="OKS65" s="15"/>
      <c r="OKT65" s="15"/>
      <c r="OKU65" s="15"/>
      <c r="OKV65" s="15"/>
      <c r="OKW65" s="15"/>
      <c r="OKX65" s="15"/>
      <c r="OKY65" s="15"/>
      <c r="OKZ65" s="15"/>
      <c r="OLA65" s="15"/>
      <c r="OLB65" s="15"/>
      <c r="OLC65" s="15"/>
      <c r="OLD65" s="15"/>
      <c r="OLE65" s="15"/>
      <c r="OLF65" s="15"/>
      <c r="OLG65" s="15"/>
      <c r="OLH65" s="15"/>
      <c r="OLI65" s="15"/>
      <c r="OLJ65" s="15"/>
      <c r="OLK65" s="15"/>
      <c r="OLL65" s="15"/>
      <c r="OLM65" s="15"/>
      <c r="OLN65" s="15"/>
      <c r="OLO65" s="15"/>
      <c r="OLP65" s="15"/>
      <c r="OLQ65" s="15"/>
      <c r="OLR65" s="15"/>
      <c r="OLS65" s="15"/>
      <c r="OLT65" s="15"/>
      <c r="OLU65" s="15"/>
      <c r="OLV65" s="15"/>
      <c r="OLW65" s="15"/>
      <c r="OLX65" s="15"/>
      <c r="OLY65" s="15"/>
      <c r="OLZ65" s="15"/>
      <c r="OMA65" s="15"/>
      <c r="OMB65" s="15"/>
      <c r="OMC65" s="15"/>
      <c r="OMD65" s="15"/>
      <c r="OME65" s="15"/>
      <c r="OMF65" s="15"/>
      <c r="OMG65" s="15"/>
      <c r="OMH65" s="15"/>
      <c r="OMI65" s="15"/>
      <c r="OMJ65" s="15"/>
      <c r="OMK65" s="15"/>
      <c r="OML65" s="15"/>
      <c r="OMM65" s="15"/>
      <c r="OMN65" s="15"/>
      <c r="OMO65" s="15"/>
      <c r="OMP65" s="15"/>
      <c r="OMQ65" s="15"/>
      <c r="OMR65" s="15"/>
      <c r="OMS65" s="15"/>
      <c r="OMT65" s="15"/>
      <c r="OMU65" s="15"/>
      <c r="OMV65" s="15"/>
      <c r="OMW65" s="15"/>
      <c r="OMX65" s="15"/>
      <c r="OMY65" s="15"/>
      <c r="OMZ65" s="15"/>
      <c r="ONA65" s="15"/>
      <c r="ONB65" s="15"/>
      <c r="ONC65" s="15"/>
      <c r="OND65" s="15"/>
      <c r="ONE65" s="15"/>
      <c r="ONF65" s="15"/>
      <c r="ONG65" s="15"/>
      <c r="ONH65" s="15"/>
      <c r="ONI65" s="15"/>
      <c r="ONJ65" s="15"/>
      <c r="ONK65" s="15"/>
      <c r="ONL65" s="15"/>
      <c r="ONM65" s="15"/>
      <c r="ONN65" s="15"/>
      <c r="ONO65" s="15"/>
      <c r="ONP65" s="15"/>
      <c r="ONQ65" s="15"/>
      <c r="ONR65" s="15"/>
      <c r="ONS65" s="15"/>
      <c r="ONT65" s="15"/>
      <c r="ONU65" s="15"/>
      <c r="ONV65" s="15"/>
      <c r="ONW65" s="15"/>
      <c r="ONX65" s="15"/>
      <c r="ONY65" s="15"/>
      <c r="ONZ65" s="15"/>
      <c r="OOA65" s="15"/>
      <c r="OOB65" s="15"/>
      <c r="OOC65" s="15"/>
      <c r="OOD65" s="15"/>
      <c r="OOE65" s="15"/>
      <c r="OOF65" s="15"/>
      <c r="OOG65" s="15"/>
      <c r="OOH65" s="15"/>
      <c r="OOI65" s="15"/>
      <c r="OOJ65" s="15"/>
      <c r="OOK65" s="15"/>
      <c r="OOL65" s="15"/>
      <c r="OOM65" s="15"/>
      <c r="OON65" s="15"/>
      <c r="OOO65" s="15"/>
      <c r="OOP65" s="15"/>
      <c r="OOQ65" s="15"/>
      <c r="OOR65" s="15"/>
      <c r="OOS65" s="15"/>
      <c r="OOT65" s="15"/>
      <c r="OOU65" s="15"/>
      <c r="OOV65" s="15"/>
      <c r="OOW65" s="15"/>
      <c r="OOX65" s="15"/>
      <c r="OOY65" s="15"/>
      <c r="OOZ65" s="15"/>
      <c r="OPA65" s="15"/>
      <c r="OPB65" s="15"/>
      <c r="OPC65" s="15"/>
      <c r="OPD65" s="15"/>
      <c r="OPE65" s="15"/>
      <c r="OPF65" s="15"/>
      <c r="OPG65" s="15"/>
      <c r="OPH65" s="15"/>
      <c r="OPI65" s="15"/>
      <c r="OPJ65" s="15"/>
      <c r="OPK65" s="15"/>
      <c r="OPL65" s="15"/>
      <c r="OPM65" s="15"/>
      <c r="OPN65" s="15"/>
      <c r="OPO65" s="15"/>
      <c r="OPP65" s="15"/>
      <c r="OPQ65" s="15"/>
      <c r="OPR65" s="15"/>
      <c r="OPS65" s="15"/>
      <c r="OPT65" s="15"/>
      <c r="OPU65" s="15"/>
      <c r="OPV65" s="15"/>
      <c r="OPW65" s="15"/>
      <c r="OPX65" s="15"/>
      <c r="OPY65" s="15"/>
      <c r="OPZ65" s="15"/>
      <c r="OQA65" s="15"/>
      <c r="OQB65" s="15"/>
      <c r="OQC65" s="15"/>
      <c r="OQD65" s="15"/>
      <c r="OQE65" s="15"/>
      <c r="OQF65" s="15"/>
      <c r="OQG65" s="15"/>
      <c r="OQH65" s="15"/>
      <c r="OQI65" s="15"/>
      <c r="OQJ65" s="15"/>
      <c r="OQK65" s="15"/>
      <c r="OQL65" s="15"/>
      <c r="OQM65" s="15"/>
      <c r="OQN65" s="15"/>
      <c r="OQO65" s="15"/>
      <c r="OQP65" s="15"/>
      <c r="OQQ65" s="15"/>
      <c r="OQR65" s="15"/>
      <c r="OQS65" s="15"/>
      <c r="OQT65" s="15"/>
      <c r="OQU65" s="15"/>
      <c r="OQV65" s="15"/>
      <c r="OQW65" s="15"/>
      <c r="OQX65" s="15"/>
      <c r="OQY65" s="15"/>
      <c r="OQZ65" s="15"/>
      <c r="ORA65" s="15"/>
      <c r="ORB65" s="15"/>
      <c r="ORC65" s="15"/>
      <c r="ORD65" s="15"/>
      <c r="ORE65" s="15"/>
      <c r="ORF65" s="15"/>
      <c r="ORG65" s="15"/>
      <c r="ORH65" s="15"/>
      <c r="ORI65" s="15"/>
      <c r="ORJ65" s="15"/>
      <c r="ORK65" s="15"/>
      <c r="ORL65" s="15"/>
      <c r="ORM65" s="15"/>
      <c r="ORN65" s="15"/>
      <c r="ORO65" s="15"/>
      <c r="ORP65" s="15"/>
      <c r="ORQ65" s="15"/>
      <c r="ORR65" s="15"/>
      <c r="ORS65" s="15"/>
      <c r="ORT65" s="15"/>
      <c r="ORU65" s="15"/>
      <c r="ORV65" s="15"/>
      <c r="ORW65" s="15"/>
      <c r="ORX65" s="15"/>
      <c r="ORY65" s="15"/>
      <c r="ORZ65" s="15"/>
      <c r="OSA65" s="15"/>
      <c r="OSB65" s="15"/>
      <c r="OSC65" s="15"/>
      <c r="OSD65" s="15"/>
      <c r="OSE65" s="15"/>
      <c r="OSF65" s="15"/>
      <c r="OSG65" s="15"/>
      <c r="OSH65" s="15"/>
      <c r="OSI65" s="15"/>
      <c r="OSJ65" s="15"/>
      <c r="OSK65" s="15"/>
      <c r="OSL65" s="15"/>
      <c r="OSM65" s="15"/>
      <c r="OSN65" s="15"/>
      <c r="OSO65" s="15"/>
      <c r="OSP65" s="15"/>
      <c r="OSQ65" s="15"/>
      <c r="OSR65" s="15"/>
      <c r="OSS65" s="15"/>
      <c r="OST65" s="15"/>
      <c r="OSU65" s="15"/>
      <c r="OSV65" s="15"/>
      <c r="OSW65" s="15"/>
      <c r="OSX65" s="15"/>
      <c r="OSY65" s="15"/>
      <c r="OSZ65" s="15"/>
      <c r="OTA65" s="15"/>
      <c r="OTB65" s="15"/>
      <c r="OTC65" s="15"/>
      <c r="OTD65" s="15"/>
      <c r="OTE65" s="15"/>
      <c r="OTF65" s="15"/>
      <c r="OTG65" s="15"/>
      <c r="OTH65" s="15"/>
      <c r="OTI65" s="15"/>
      <c r="OTJ65" s="15"/>
      <c r="OTK65" s="15"/>
      <c r="OTL65" s="15"/>
      <c r="OTM65" s="15"/>
      <c r="OTN65" s="15"/>
      <c r="OTO65" s="15"/>
      <c r="OTP65" s="15"/>
      <c r="OTQ65" s="15"/>
      <c r="OTR65" s="15"/>
      <c r="OTS65" s="15"/>
      <c r="OTT65" s="15"/>
      <c r="OTU65" s="15"/>
      <c r="OTV65" s="15"/>
      <c r="OTW65" s="15"/>
      <c r="OTX65" s="15"/>
      <c r="OTY65" s="15"/>
      <c r="OTZ65" s="15"/>
      <c r="OUA65" s="15"/>
      <c r="OUB65" s="15"/>
      <c r="OUC65" s="15"/>
      <c r="OUD65" s="15"/>
      <c r="OUE65" s="15"/>
      <c r="OUF65" s="15"/>
      <c r="OUG65" s="15"/>
      <c r="OUH65" s="15"/>
      <c r="OUI65" s="15"/>
      <c r="OUJ65" s="15"/>
      <c r="OUK65" s="15"/>
      <c r="OUL65" s="15"/>
      <c r="OUM65" s="15"/>
      <c r="OUN65" s="15"/>
      <c r="OUO65" s="15"/>
      <c r="OUP65" s="15"/>
      <c r="OUQ65" s="15"/>
      <c r="OUR65" s="15"/>
      <c r="OUS65" s="15"/>
      <c r="OUT65" s="15"/>
      <c r="OUU65" s="15"/>
      <c r="OUV65" s="15"/>
      <c r="OUW65" s="15"/>
      <c r="OUX65" s="15"/>
      <c r="OUY65" s="15"/>
      <c r="OUZ65" s="15"/>
      <c r="OVA65" s="15"/>
      <c r="OVB65" s="15"/>
      <c r="OVC65" s="15"/>
      <c r="OVD65" s="15"/>
      <c r="OVE65" s="15"/>
      <c r="OVF65" s="15"/>
      <c r="OVG65" s="15"/>
      <c r="OVH65" s="15"/>
      <c r="OVI65" s="15"/>
      <c r="OVJ65" s="15"/>
      <c r="OVK65" s="15"/>
      <c r="OVL65" s="15"/>
      <c r="OVM65" s="15"/>
      <c r="OVN65" s="15"/>
      <c r="OVO65" s="15"/>
      <c r="OVP65" s="15"/>
      <c r="OVQ65" s="15"/>
      <c r="OVR65" s="15"/>
      <c r="OVS65" s="15"/>
      <c r="OVT65" s="15"/>
      <c r="OVU65" s="15"/>
      <c r="OVV65" s="15"/>
      <c r="OVW65" s="15"/>
      <c r="OVX65" s="15"/>
      <c r="OVY65" s="15"/>
      <c r="OVZ65" s="15"/>
      <c r="OWA65" s="15"/>
      <c r="OWB65" s="15"/>
      <c r="OWC65" s="15"/>
      <c r="OWD65" s="15"/>
      <c r="OWE65" s="15"/>
      <c r="OWF65" s="15"/>
      <c r="OWG65" s="15"/>
      <c r="OWH65" s="15"/>
      <c r="OWI65" s="15"/>
      <c r="OWJ65" s="15"/>
      <c r="OWK65" s="15"/>
      <c r="OWL65" s="15"/>
      <c r="OWM65" s="15"/>
      <c r="OWN65" s="15"/>
      <c r="OWO65" s="15"/>
      <c r="OWP65" s="15"/>
      <c r="OWQ65" s="15"/>
      <c r="OWR65" s="15"/>
      <c r="OWS65" s="15"/>
      <c r="OWT65" s="15"/>
      <c r="OWU65" s="15"/>
      <c r="OWV65" s="15"/>
      <c r="OWW65" s="15"/>
      <c r="OWX65" s="15"/>
      <c r="OWY65" s="15"/>
      <c r="OWZ65" s="15"/>
      <c r="OXA65" s="15"/>
      <c r="OXB65" s="15"/>
      <c r="OXC65" s="15"/>
      <c r="OXD65" s="15"/>
      <c r="OXE65" s="15"/>
      <c r="OXF65" s="15"/>
      <c r="OXG65" s="15"/>
      <c r="OXH65" s="15"/>
      <c r="OXI65" s="15"/>
      <c r="OXJ65" s="15"/>
      <c r="OXK65" s="15"/>
      <c r="OXL65" s="15"/>
      <c r="OXM65" s="15"/>
      <c r="OXN65" s="15"/>
      <c r="OXO65" s="15"/>
      <c r="OXP65" s="15"/>
      <c r="OXQ65" s="15"/>
      <c r="OXR65" s="15"/>
      <c r="OXS65" s="15"/>
      <c r="OXT65" s="15"/>
      <c r="OXU65" s="15"/>
      <c r="OXV65" s="15"/>
      <c r="OXW65" s="15"/>
      <c r="OXX65" s="15"/>
      <c r="OXY65" s="15"/>
      <c r="OXZ65" s="15"/>
      <c r="OYA65" s="15"/>
      <c r="OYB65" s="15"/>
      <c r="OYC65" s="15"/>
      <c r="OYD65" s="15"/>
      <c r="OYE65" s="15"/>
      <c r="OYF65" s="15"/>
      <c r="OYG65" s="15"/>
      <c r="OYH65" s="15"/>
      <c r="OYI65" s="15"/>
      <c r="OYJ65" s="15"/>
      <c r="OYK65" s="15"/>
      <c r="OYL65" s="15"/>
      <c r="OYM65" s="15"/>
      <c r="OYN65" s="15"/>
      <c r="OYO65" s="15"/>
      <c r="OYP65" s="15"/>
      <c r="OYQ65" s="15"/>
      <c r="OYR65" s="15"/>
      <c r="OYS65" s="15"/>
      <c r="OYT65" s="15"/>
      <c r="OYU65" s="15"/>
      <c r="OYV65" s="15"/>
      <c r="OYW65" s="15"/>
      <c r="OYX65" s="15"/>
      <c r="OYY65" s="15"/>
      <c r="OYZ65" s="15"/>
      <c r="OZA65" s="15"/>
      <c r="OZB65" s="15"/>
      <c r="OZC65" s="15"/>
      <c r="OZD65" s="15"/>
      <c r="OZE65" s="15"/>
      <c r="OZF65" s="15"/>
      <c r="OZG65" s="15"/>
      <c r="OZH65" s="15"/>
      <c r="OZI65" s="15"/>
      <c r="OZJ65" s="15"/>
      <c r="OZK65" s="15"/>
      <c r="OZL65" s="15"/>
      <c r="OZM65" s="15"/>
      <c r="OZN65" s="15"/>
      <c r="OZO65" s="15"/>
      <c r="OZP65" s="15"/>
      <c r="OZQ65" s="15"/>
      <c r="OZR65" s="15"/>
      <c r="OZS65" s="15"/>
      <c r="OZT65" s="15"/>
      <c r="OZU65" s="15"/>
      <c r="OZV65" s="15"/>
      <c r="OZW65" s="15"/>
      <c r="OZX65" s="15"/>
      <c r="OZY65" s="15"/>
      <c r="OZZ65" s="15"/>
      <c r="PAA65" s="15"/>
      <c r="PAB65" s="15"/>
      <c r="PAC65" s="15"/>
      <c r="PAD65" s="15"/>
      <c r="PAE65" s="15"/>
      <c r="PAF65" s="15"/>
      <c r="PAG65" s="15"/>
      <c r="PAH65" s="15"/>
      <c r="PAI65" s="15"/>
      <c r="PAJ65" s="15"/>
      <c r="PAK65" s="15"/>
      <c r="PAL65" s="15"/>
      <c r="PAM65" s="15"/>
      <c r="PAN65" s="15"/>
      <c r="PAO65" s="15"/>
      <c r="PAP65" s="15"/>
      <c r="PAQ65" s="15"/>
      <c r="PAR65" s="15"/>
      <c r="PAS65" s="15"/>
      <c r="PAT65" s="15"/>
      <c r="PAU65" s="15"/>
      <c r="PAV65" s="15"/>
      <c r="PAW65" s="15"/>
      <c r="PAX65" s="15"/>
      <c r="PAY65" s="15"/>
      <c r="PAZ65" s="15"/>
      <c r="PBA65" s="15"/>
      <c r="PBB65" s="15"/>
      <c r="PBC65" s="15"/>
      <c r="PBD65" s="15"/>
      <c r="PBE65" s="15"/>
      <c r="PBF65" s="15"/>
      <c r="PBG65" s="15"/>
      <c r="PBH65" s="15"/>
      <c r="PBI65" s="15"/>
      <c r="PBJ65" s="15"/>
      <c r="PBK65" s="15"/>
      <c r="PBL65" s="15"/>
      <c r="PBM65" s="15"/>
      <c r="PBN65" s="15"/>
      <c r="PBO65" s="15"/>
      <c r="PBP65" s="15"/>
      <c r="PBQ65" s="15"/>
      <c r="PBR65" s="15"/>
      <c r="PBS65" s="15"/>
      <c r="PBT65" s="15"/>
      <c r="PBU65" s="15"/>
      <c r="PBV65" s="15"/>
      <c r="PBW65" s="15"/>
      <c r="PBX65" s="15"/>
      <c r="PBY65" s="15"/>
      <c r="PBZ65" s="15"/>
      <c r="PCA65" s="15"/>
      <c r="PCB65" s="15"/>
      <c r="PCC65" s="15"/>
      <c r="PCD65" s="15"/>
      <c r="PCE65" s="15"/>
      <c r="PCF65" s="15"/>
      <c r="PCG65" s="15"/>
      <c r="PCH65" s="15"/>
      <c r="PCI65" s="15"/>
      <c r="PCJ65" s="15"/>
      <c r="PCK65" s="15"/>
      <c r="PCL65" s="15"/>
      <c r="PCM65" s="15"/>
      <c r="PCN65" s="15"/>
      <c r="PCO65" s="15"/>
      <c r="PCP65" s="15"/>
      <c r="PCQ65" s="15"/>
      <c r="PCR65" s="15"/>
      <c r="PCS65" s="15"/>
      <c r="PCT65" s="15"/>
      <c r="PCU65" s="15"/>
      <c r="PCV65" s="15"/>
      <c r="PCW65" s="15"/>
      <c r="PCX65" s="15"/>
      <c r="PCY65" s="15"/>
      <c r="PCZ65" s="15"/>
      <c r="PDA65" s="15"/>
      <c r="PDB65" s="15"/>
      <c r="PDC65" s="15"/>
      <c r="PDD65" s="15"/>
      <c r="PDE65" s="15"/>
      <c r="PDF65" s="15"/>
      <c r="PDG65" s="15"/>
      <c r="PDH65" s="15"/>
      <c r="PDI65" s="15"/>
      <c r="PDJ65" s="15"/>
      <c r="PDK65" s="15"/>
      <c r="PDL65" s="15"/>
      <c r="PDM65" s="15"/>
      <c r="PDN65" s="15"/>
      <c r="PDO65" s="15"/>
      <c r="PDP65" s="15"/>
      <c r="PDQ65" s="15"/>
      <c r="PDR65" s="15"/>
      <c r="PDS65" s="15"/>
      <c r="PDT65" s="15"/>
      <c r="PDU65" s="15"/>
      <c r="PDV65" s="15"/>
      <c r="PDW65" s="15"/>
      <c r="PDX65" s="15"/>
      <c r="PDY65" s="15"/>
      <c r="PDZ65" s="15"/>
      <c r="PEA65" s="15"/>
      <c r="PEB65" s="15"/>
      <c r="PEC65" s="15"/>
      <c r="PED65" s="15"/>
      <c r="PEE65" s="15"/>
      <c r="PEF65" s="15"/>
      <c r="PEG65" s="15"/>
      <c r="PEH65" s="15"/>
      <c r="PEI65" s="15"/>
      <c r="PEJ65" s="15"/>
      <c r="PEK65" s="15"/>
      <c r="PEL65" s="15"/>
      <c r="PEM65" s="15"/>
      <c r="PEN65" s="15"/>
      <c r="PEO65" s="15"/>
      <c r="PEP65" s="15"/>
      <c r="PEQ65" s="15"/>
      <c r="PER65" s="15"/>
      <c r="PES65" s="15"/>
      <c r="PET65" s="15"/>
      <c r="PEU65" s="15"/>
      <c r="PEV65" s="15"/>
      <c r="PEW65" s="15"/>
      <c r="PEX65" s="15"/>
      <c r="PEY65" s="15"/>
      <c r="PEZ65" s="15"/>
      <c r="PFA65" s="15"/>
      <c r="PFB65" s="15"/>
      <c r="PFC65" s="15"/>
      <c r="PFD65" s="15"/>
      <c r="PFE65" s="15"/>
      <c r="PFF65" s="15"/>
      <c r="PFG65" s="15"/>
      <c r="PFH65" s="15"/>
      <c r="PFI65" s="15"/>
      <c r="PFJ65" s="15"/>
      <c r="PFK65" s="15"/>
      <c r="PFL65" s="15"/>
      <c r="PFM65" s="15"/>
      <c r="PFN65" s="15"/>
      <c r="PFO65" s="15"/>
      <c r="PFP65" s="15"/>
      <c r="PFQ65" s="15"/>
      <c r="PFR65" s="15"/>
      <c r="PFS65" s="15"/>
      <c r="PFT65" s="15"/>
      <c r="PFU65" s="15"/>
      <c r="PFV65" s="15"/>
      <c r="PFW65" s="15"/>
      <c r="PFX65" s="15"/>
      <c r="PFY65" s="15"/>
      <c r="PFZ65" s="15"/>
      <c r="PGA65" s="15"/>
      <c r="PGB65" s="15"/>
      <c r="PGC65" s="15"/>
      <c r="PGD65" s="15"/>
      <c r="PGE65" s="15"/>
      <c r="PGF65" s="15"/>
      <c r="PGG65" s="15"/>
      <c r="PGH65" s="15"/>
      <c r="PGI65" s="15"/>
      <c r="PGJ65" s="15"/>
      <c r="PGK65" s="15"/>
      <c r="PGL65" s="15"/>
      <c r="PGM65" s="15"/>
      <c r="PGN65" s="15"/>
      <c r="PGO65" s="15"/>
      <c r="PGP65" s="15"/>
      <c r="PGQ65" s="15"/>
      <c r="PGR65" s="15"/>
      <c r="PGS65" s="15"/>
      <c r="PGT65" s="15"/>
      <c r="PGU65" s="15"/>
      <c r="PGV65" s="15"/>
      <c r="PGW65" s="15"/>
      <c r="PGX65" s="15"/>
      <c r="PGY65" s="15"/>
      <c r="PGZ65" s="15"/>
      <c r="PHA65" s="15"/>
      <c r="PHB65" s="15"/>
      <c r="PHC65" s="15"/>
      <c r="PHD65" s="15"/>
      <c r="PHE65" s="15"/>
      <c r="PHF65" s="15"/>
      <c r="PHG65" s="15"/>
      <c r="PHH65" s="15"/>
      <c r="PHI65" s="15"/>
      <c r="PHJ65" s="15"/>
      <c r="PHK65" s="15"/>
      <c r="PHL65" s="15"/>
      <c r="PHM65" s="15"/>
      <c r="PHN65" s="15"/>
      <c r="PHO65" s="15"/>
      <c r="PHP65" s="15"/>
      <c r="PHQ65" s="15"/>
      <c r="PHR65" s="15"/>
      <c r="PHS65" s="15"/>
      <c r="PHT65" s="15"/>
      <c r="PHU65" s="15"/>
      <c r="PHV65" s="15"/>
      <c r="PHW65" s="15"/>
      <c r="PHX65" s="15"/>
      <c r="PHY65" s="15"/>
      <c r="PHZ65" s="15"/>
      <c r="PIA65" s="15"/>
      <c r="PIB65" s="15"/>
      <c r="PIC65" s="15"/>
      <c r="PID65" s="15"/>
      <c r="PIE65" s="15"/>
      <c r="PIF65" s="15"/>
      <c r="PIG65" s="15"/>
      <c r="PIH65" s="15"/>
      <c r="PII65" s="15"/>
      <c r="PIJ65" s="15"/>
      <c r="PIK65" s="15"/>
      <c r="PIL65" s="15"/>
      <c r="PIM65" s="15"/>
      <c r="PIN65" s="15"/>
      <c r="PIO65" s="15"/>
      <c r="PIP65" s="15"/>
      <c r="PIQ65" s="15"/>
      <c r="PIR65" s="15"/>
      <c r="PIS65" s="15"/>
      <c r="PIT65" s="15"/>
      <c r="PIU65" s="15"/>
      <c r="PIV65" s="15"/>
      <c r="PIW65" s="15"/>
      <c r="PIX65" s="15"/>
      <c r="PIY65" s="15"/>
      <c r="PIZ65" s="15"/>
      <c r="PJA65" s="15"/>
      <c r="PJB65" s="15"/>
      <c r="PJC65" s="15"/>
      <c r="PJD65" s="15"/>
      <c r="PJE65" s="15"/>
      <c r="PJF65" s="15"/>
      <c r="PJG65" s="15"/>
      <c r="PJH65" s="15"/>
      <c r="PJI65" s="15"/>
      <c r="PJJ65" s="15"/>
      <c r="PJK65" s="15"/>
      <c r="PJL65" s="15"/>
      <c r="PJM65" s="15"/>
      <c r="PJN65" s="15"/>
      <c r="PJO65" s="15"/>
      <c r="PJP65" s="15"/>
      <c r="PJQ65" s="15"/>
      <c r="PJR65" s="15"/>
      <c r="PJS65" s="15"/>
      <c r="PJT65" s="15"/>
      <c r="PJU65" s="15"/>
      <c r="PJV65" s="15"/>
      <c r="PJW65" s="15"/>
      <c r="PJX65" s="15"/>
      <c r="PJY65" s="15"/>
      <c r="PJZ65" s="15"/>
      <c r="PKA65" s="15"/>
      <c r="PKB65" s="15"/>
      <c r="PKC65" s="15"/>
      <c r="PKD65" s="15"/>
      <c r="PKE65" s="15"/>
      <c r="PKF65" s="15"/>
      <c r="PKG65" s="15"/>
      <c r="PKH65" s="15"/>
      <c r="PKI65" s="15"/>
      <c r="PKJ65" s="15"/>
      <c r="PKK65" s="15"/>
      <c r="PKL65" s="15"/>
      <c r="PKM65" s="15"/>
      <c r="PKN65" s="15"/>
      <c r="PKO65" s="15"/>
      <c r="PKP65" s="15"/>
      <c r="PKQ65" s="15"/>
      <c r="PKR65" s="15"/>
      <c r="PKS65" s="15"/>
      <c r="PKT65" s="15"/>
      <c r="PKU65" s="15"/>
      <c r="PKV65" s="15"/>
      <c r="PKW65" s="15"/>
      <c r="PKX65" s="15"/>
      <c r="PKY65" s="15"/>
      <c r="PKZ65" s="15"/>
      <c r="PLA65" s="15"/>
      <c r="PLB65" s="15"/>
      <c r="PLC65" s="15"/>
      <c r="PLD65" s="15"/>
      <c r="PLE65" s="15"/>
      <c r="PLF65" s="15"/>
      <c r="PLG65" s="15"/>
      <c r="PLH65" s="15"/>
      <c r="PLI65" s="15"/>
      <c r="PLJ65" s="15"/>
      <c r="PLK65" s="15"/>
      <c r="PLL65" s="15"/>
      <c r="PLM65" s="15"/>
      <c r="PLN65" s="15"/>
      <c r="PLO65" s="15"/>
      <c r="PLP65" s="15"/>
      <c r="PLQ65" s="15"/>
      <c r="PLR65" s="15"/>
      <c r="PLS65" s="15"/>
      <c r="PLT65" s="15"/>
      <c r="PLU65" s="15"/>
      <c r="PLV65" s="15"/>
      <c r="PLW65" s="15"/>
      <c r="PLX65" s="15"/>
      <c r="PLY65" s="15"/>
      <c r="PLZ65" s="15"/>
      <c r="PMA65" s="15"/>
      <c r="PMB65" s="15"/>
      <c r="PMC65" s="15"/>
      <c r="PMD65" s="15"/>
      <c r="PME65" s="15"/>
      <c r="PMF65" s="15"/>
      <c r="PMG65" s="15"/>
      <c r="PMH65" s="15"/>
      <c r="PMI65" s="15"/>
      <c r="PMJ65" s="15"/>
      <c r="PMK65" s="15"/>
      <c r="PML65" s="15"/>
      <c r="PMM65" s="15"/>
      <c r="PMN65" s="15"/>
      <c r="PMO65" s="15"/>
      <c r="PMP65" s="15"/>
      <c r="PMQ65" s="15"/>
      <c r="PMR65" s="15"/>
      <c r="PMS65" s="15"/>
      <c r="PMT65" s="15"/>
      <c r="PMU65" s="15"/>
      <c r="PMV65" s="15"/>
      <c r="PMW65" s="15"/>
      <c r="PMX65" s="15"/>
      <c r="PMY65" s="15"/>
      <c r="PMZ65" s="15"/>
      <c r="PNA65" s="15"/>
      <c r="PNB65" s="15"/>
      <c r="PNC65" s="15"/>
      <c r="PND65" s="15"/>
      <c r="PNE65" s="15"/>
      <c r="PNF65" s="15"/>
      <c r="PNG65" s="15"/>
      <c r="PNH65" s="15"/>
      <c r="PNI65" s="15"/>
      <c r="PNJ65" s="15"/>
      <c r="PNK65" s="15"/>
      <c r="PNL65" s="15"/>
      <c r="PNM65" s="15"/>
      <c r="PNN65" s="15"/>
      <c r="PNO65" s="15"/>
      <c r="PNP65" s="15"/>
      <c r="PNQ65" s="15"/>
      <c r="PNR65" s="15"/>
      <c r="PNS65" s="15"/>
      <c r="PNT65" s="15"/>
      <c r="PNU65" s="15"/>
      <c r="PNV65" s="15"/>
      <c r="PNW65" s="15"/>
      <c r="PNX65" s="15"/>
      <c r="PNY65" s="15"/>
      <c r="PNZ65" s="15"/>
      <c r="POA65" s="15"/>
      <c r="POB65" s="15"/>
      <c r="POC65" s="15"/>
      <c r="POD65" s="15"/>
      <c r="POE65" s="15"/>
      <c r="POF65" s="15"/>
      <c r="POG65" s="15"/>
      <c r="POH65" s="15"/>
      <c r="POI65" s="15"/>
      <c r="POJ65" s="15"/>
      <c r="POK65" s="15"/>
      <c r="POL65" s="15"/>
      <c r="POM65" s="15"/>
      <c r="PON65" s="15"/>
      <c r="POO65" s="15"/>
      <c r="POP65" s="15"/>
      <c r="POQ65" s="15"/>
      <c r="POR65" s="15"/>
      <c r="POS65" s="15"/>
      <c r="POT65" s="15"/>
      <c r="POU65" s="15"/>
      <c r="POV65" s="15"/>
      <c r="POW65" s="15"/>
      <c r="POX65" s="15"/>
      <c r="POY65" s="15"/>
      <c r="POZ65" s="15"/>
      <c r="PPA65" s="15"/>
      <c r="PPB65" s="15"/>
      <c r="PPC65" s="15"/>
      <c r="PPD65" s="15"/>
      <c r="PPE65" s="15"/>
      <c r="PPF65" s="15"/>
      <c r="PPG65" s="15"/>
      <c r="PPH65" s="15"/>
      <c r="PPI65" s="15"/>
      <c r="PPJ65" s="15"/>
      <c r="PPK65" s="15"/>
      <c r="PPL65" s="15"/>
      <c r="PPM65" s="15"/>
      <c r="PPN65" s="15"/>
      <c r="PPO65" s="15"/>
      <c r="PPP65" s="15"/>
      <c r="PPQ65" s="15"/>
      <c r="PPR65" s="15"/>
      <c r="PPS65" s="15"/>
      <c r="PPT65" s="15"/>
      <c r="PPU65" s="15"/>
      <c r="PPV65" s="15"/>
      <c r="PPW65" s="15"/>
      <c r="PPX65" s="15"/>
      <c r="PPY65" s="15"/>
      <c r="PPZ65" s="15"/>
      <c r="PQA65" s="15"/>
      <c r="PQB65" s="15"/>
      <c r="PQC65" s="15"/>
      <c r="PQD65" s="15"/>
      <c r="PQE65" s="15"/>
      <c r="PQF65" s="15"/>
      <c r="PQG65" s="15"/>
      <c r="PQH65" s="15"/>
      <c r="PQI65" s="15"/>
      <c r="PQJ65" s="15"/>
      <c r="PQK65" s="15"/>
      <c r="PQL65" s="15"/>
      <c r="PQM65" s="15"/>
      <c r="PQN65" s="15"/>
      <c r="PQO65" s="15"/>
      <c r="PQP65" s="15"/>
      <c r="PQQ65" s="15"/>
      <c r="PQR65" s="15"/>
      <c r="PQS65" s="15"/>
      <c r="PQT65" s="15"/>
      <c r="PQU65" s="15"/>
      <c r="PQV65" s="15"/>
      <c r="PQW65" s="15"/>
      <c r="PQX65" s="15"/>
      <c r="PQY65" s="15"/>
      <c r="PQZ65" s="15"/>
      <c r="PRA65" s="15"/>
      <c r="PRB65" s="15"/>
      <c r="PRC65" s="15"/>
      <c r="PRD65" s="15"/>
      <c r="PRE65" s="15"/>
      <c r="PRF65" s="15"/>
      <c r="PRG65" s="15"/>
      <c r="PRH65" s="15"/>
      <c r="PRI65" s="15"/>
      <c r="PRJ65" s="15"/>
      <c r="PRK65" s="15"/>
      <c r="PRL65" s="15"/>
      <c r="PRM65" s="15"/>
      <c r="PRN65" s="15"/>
      <c r="PRO65" s="15"/>
      <c r="PRP65" s="15"/>
      <c r="PRQ65" s="15"/>
      <c r="PRR65" s="15"/>
      <c r="PRS65" s="15"/>
      <c r="PRT65" s="15"/>
      <c r="PRU65" s="15"/>
      <c r="PRV65" s="15"/>
      <c r="PRW65" s="15"/>
      <c r="PRX65" s="15"/>
      <c r="PRY65" s="15"/>
      <c r="PRZ65" s="15"/>
      <c r="PSA65" s="15"/>
      <c r="PSB65" s="15"/>
      <c r="PSC65" s="15"/>
      <c r="PSD65" s="15"/>
      <c r="PSE65" s="15"/>
      <c r="PSF65" s="15"/>
      <c r="PSG65" s="15"/>
      <c r="PSH65" s="15"/>
      <c r="PSI65" s="15"/>
      <c r="PSJ65" s="15"/>
      <c r="PSK65" s="15"/>
      <c r="PSL65" s="15"/>
      <c r="PSM65" s="15"/>
      <c r="PSN65" s="15"/>
      <c r="PSO65" s="15"/>
      <c r="PSP65" s="15"/>
      <c r="PSQ65" s="15"/>
      <c r="PSR65" s="15"/>
      <c r="PSS65" s="15"/>
      <c r="PST65" s="15"/>
      <c r="PSU65" s="15"/>
      <c r="PSV65" s="15"/>
      <c r="PSW65" s="15"/>
      <c r="PSX65" s="15"/>
      <c r="PSY65" s="15"/>
      <c r="PSZ65" s="15"/>
      <c r="PTA65" s="15"/>
      <c r="PTB65" s="15"/>
      <c r="PTC65" s="15"/>
      <c r="PTD65" s="15"/>
      <c r="PTE65" s="15"/>
      <c r="PTF65" s="15"/>
      <c r="PTG65" s="15"/>
      <c r="PTH65" s="15"/>
      <c r="PTI65" s="15"/>
      <c r="PTJ65" s="15"/>
      <c r="PTK65" s="15"/>
      <c r="PTL65" s="15"/>
      <c r="PTM65" s="15"/>
      <c r="PTN65" s="15"/>
      <c r="PTO65" s="15"/>
      <c r="PTP65" s="15"/>
      <c r="PTQ65" s="15"/>
      <c r="PTR65" s="15"/>
      <c r="PTS65" s="15"/>
      <c r="PTT65" s="15"/>
      <c r="PTU65" s="15"/>
      <c r="PTV65" s="15"/>
      <c r="PTW65" s="15"/>
      <c r="PTX65" s="15"/>
      <c r="PTY65" s="15"/>
      <c r="PTZ65" s="15"/>
      <c r="PUA65" s="15"/>
      <c r="PUB65" s="15"/>
      <c r="PUC65" s="15"/>
      <c r="PUD65" s="15"/>
      <c r="PUE65" s="15"/>
      <c r="PUF65" s="15"/>
      <c r="PUG65" s="15"/>
      <c r="PUH65" s="15"/>
      <c r="PUI65" s="15"/>
      <c r="PUJ65" s="15"/>
      <c r="PUK65" s="15"/>
      <c r="PUL65" s="15"/>
      <c r="PUM65" s="15"/>
      <c r="PUN65" s="15"/>
      <c r="PUO65" s="15"/>
      <c r="PUP65" s="15"/>
      <c r="PUQ65" s="15"/>
      <c r="PUR65" s="15"/>
      <c r="PUS65" s="15"/>
      <c r="PUT65" s="15"/>
      <c r="PUU65" s="15"/>
      <c r="PUV65" s="15"/>
      <c r="PUW65" s="15"/>
      <c r="PUX65" s="15"/>
      <c r="PUY65" s="15"/>
      <c r="PUZ65" s="15"/>
      <c r="PVA65" s="15"/>
      <c r="PVB65" s="15"/>
      <c r="PVC65" s="15"/>
      <c r="PVD65" s="15"/>
      <c r="PVE65" s="15"/>
      <c r="PVF65" s="15"/>
      <c r="PVG65" s="15"/>
      <c r="PVH65" s="15"/>
      <c r="PVI65" s="15"/>
      <c r="PVJ65" s="15"/>
      <c r="PVK65" s="15"/>
      <c r="PVL65" s="15"/>
      <c r="PVM65" s="15"/>
      <c r="PVN65" s="15"/>
      <c r="PVO65" s="15"/>
      <c r="PVP65" s="15"/>
      <c r="PVQ65" s="15"/>
      <c r="PVR65" s="15"/>
      <c r="PVS65" s="15"/>
      <c r="PVT65" s="15"/>
      <c r="PVU65" s="15"/>
      <c r="PVV65" s="15"/>
      <c r="PVW65" s="15"/>
      <c r="PVX65" s="15"/>
      <c r="PVY65" s="15"/>
      <c r="PVZ65" s="15"/>
      <c r="PWA65" s="15"/>
      <c r="PWB65" s="15"/>
      <c r="PWC65" s="15"/>
      <c r="PWD65" s="15"/>
      <c r="PWE65" s="15"/>
      <c r="PWF65" s="15"/>
      <c r="PWG65" s="15"/>
      <c r="PWH65" s="15"/>
      <c r="PWI65" s="15"/>
      <c r="PWJ65" s="15"/>
      <c r="PWK65" s="15"/>
      <c r="PWL65" s="15"/>
      <c r="PWM65" s="15"/>
      <c r="PWN65" s="15"/>
      <c r="PWO65" s="15"/>
      <c r="PWP65" s="15"/>
      <c r="PWQ65" s="15"/>
      <c r="PWR65" s="15"/>
      <c r="PWS65" s="15"/>
      <c r="PWT65" s="15"/>
      <c r="PWU65" s="15"/>
      <c r="PWV65" s="15"/>
      <c r="PWW65" s="15"/>
      <c r="PWX65" s="15"/>
      <c r="PWY65" s="15"/>
      <c r="PWZ65" s="15"/>
      <c r="PXA65" s="15"/>
      <c r="PXB65" s="15"/>
      <c r="PXC65" s="15"/>
      <c r="PXD65" s="15"/>
      <c r="PXE65" s="15"/>
      <c r="PXF65" s="15"/>
      <c r="PXG65" s="15"/>
      <c r="PXH65" s="15"/>
      <c r="PXI65" s="15"/>
      <c r="PXJ65" s="15"/>
      <c r="PXK65" s="15"/>
      <c r="PXL65" s="15"/>
      <c r="PXM65" s="15"/>
      <c r="PXN65" s="15"/>
      <c r="PXO65" s="15"/>
      <c r="PXP65" s="15"/>
      <c r="PXQ65" s="15"/>
      <c r="PXR65" s="15"/>
      <c r="PXS65" s="15"/>
      <c r="PXT65" s="15"/>
      <c r="PXU65" s="15"/>
      <c r="PXV65" s="15"/>
      <c r="PXW65" s="15"/>
      <c r="PXX65" s="15"/>
      <c r="PXY65" s="15"/>
      <c r="PXZ65" s="15"/>
      <c r="PYA65" s="15"/>
      <c r="PYB65" s="15"/>
      <c r="PYC65" s="15"/>
      <c r="PYD65" s="15"/>
      <c r="PYE65" s="15"/>
      <c r="PYF65" s="15"/>
      <c r="PYG65" s="15"/>
      <c r="PYH65" s="15"/>
      <c r="PYI65" s="15"/>
      <c r="PYJ65" s="15"/>
      <c r="PYK65" s="15"/>
      <c r="PYL65" s="15"/>
      <c r="PYM65" s="15"/>
      <c r="PYN65" s="15"/>
      <c r="PYO65" s="15"/>
      <c r="PYP65" s="15"/>
      <c r="PYQ65" s="15"/>
      <c r="PYR65" s="15"/>
      <c r="PYS65" s="15"/>
      <c r="PYT65" s="15"/>
      <c r="PYU65" s="15"/>
      <c r="PYV65" s="15"/>
      <c r="PYW65" s="15"/>
      <c r="PYX65" s="15"/>
      <c r="PYY65" s="15"/>
      <c r="PYZ65" s="15"/>
      <c r="PZA65" s="15"/>
      <c r="PZB65" s="15"/>
      <c r="PZC65" s="15"/>
      <c r="PZD65" s="15"/>
      <c r="PZE65" s="15"/>
      <c r="PZF65" s="15"/>
      <c r="PZG65" s="15"/>
      <c r="PZH65" s="15"/>
      <c r="PZI65" s="15"/>
      <c r="PZJ65" s="15"/>
      <c r="PZK65" s="15"/>
      <c r="PZL65" s="15"/>
      <c r="PZM65" s="15"/>
      <c r="PZN65" s="15"/>
      <c r="PZO65" s="15"/>
      <c r="PZP65" s="15"/>
      <c r="PZQ65" s="15"/>
      <c r="PZR65" s="15"/>
      <c r="PZS65" s="15"/>
      <c r="PZT65" s="15"/>
      <c r="PZU65" s="15"/>
      <c r="PZV65" s="15"/>
      <c r="PZW65" s="15"/>
      <c r="PZX65" s="15"/>
      <c r="PZY65" s="15"/>
      <c r="PZZ65" s="15"/>
      <c r="QAA65" s="15"/>
      <c r="QAB65" s="15"/>
      <c r="QAC65" s="15"/>
      <c r="QAD65" s="15"/>
      <c r="QAE65" s="15"/>
      <c r="QAF65" s="15"/>
      <c r="QAG65" s="15"/>
      <c r="QAH65" s="15"/>
      <c r="QAI65" s="15"/>
      <c r="QAJ65" s="15"/>
      <c r="QAK65" s="15"/>
      <c r="QAL65" s="15"/>
      <c r="QAM65" s="15"/>
      <c r="QAN65" s="15"/>
      <c r="QAO65" s="15"/>
      <c r="QAP65" s="15"/>
      <c r="QAQ65" s="15"/>
      <c r="QAR65" s="15"/>
      <c r="QAS65" s="15"/>
      <c r="QAT65" s="15"/>
      <c r="QAU65" s="15"/>
      <c r="QAV65" s="15"/>
      <c r="QAW65" s="15"/>
      <c r="QAX65" s="15"/>
      <c r="QAY65" s="15"/>
      <c r="QAZ65" s="15"/>
      <c r="QBA65" s="15"/>
      <c r="QBB65" s="15"/>
      <c r="QBC65" s="15"/>
      <c r="QBD65" s="15"/>
      <c r="QBE65" s="15"/>
      <c r="QBF65" s="15"/>
      <c r="QBG65" s="15"/>
      <c r="QBH65" s="15"/>
      <c r="QBI65" s="15"/>
      <c r="QBJ65" s="15"/>
      <c r="QBK65" s="15"/>
      <c r="QBL65" s="15"/>
      <c r="QBM65" s="15"/>
      <c r="QBN65" s="15"/>
      <c r="QBO65" s="15"/>
      <c r="QBP65" s="15"/>
      <c r="QBQ65" s="15"/>
      <c r="QBR65" s="15"/>
      <c r="QBS65" s="15"/>
      <c r="QBT65" s="15"/>
      <c r="QBU65" s="15"/>
      <c r="QBV65" s="15"/>
      <c r="QBW65" s="15"/>
      <c r="QBX65" s="15"/>
      <c r="QBY65" s="15"/>
      <c r="QBZ65" s="15"/>
      <c r="QCA65" s="15"/>
      <c r="QCB65" s="15"/>
      <c r="QCC65" s="15"/>
      <c r="QCD65" s="15"/>
      <c r="QCE65" s="15"/>
      <c r="QCF65" s="15"/>
      <c r="QCG65" s="15"/>
      <c r="QCH65" s="15"/>
      <c r="QCI65" s="15"/>
      <c r="QCJ65" s="15"/>
      <c r="QCK65" s="15"/>
      <c r="QCL65" s="15"/>
      <c r="QCM65" s="15"/>
      <c r="QCN65" s="15"/>
      <c r="QCO65" s="15"/>
      <c r="QCP65" s="15"/>
      <c r="QCQ65" s="15"/>
      <c r="QCR65" s="15"/>
      <c r="QCS65" s="15"/>
      <c r="QCT65" s="15"/>
      <c r="QCU65" s="15"/>
      <c r="QCV65" s="15"/>
      <c r="QCW65" s="15"/>
      <c r="QCX65" s="15"/>
      <c r="QCY65" s="15"/>
      <c r="QCZ65" s="15"/>
      <c r="QDA65" s="15"/>
      <c r="QDB65" s="15"/>
      <c r="QDC65" s="15"/>
      <c r="QDD65" s="15"/>
      <c r="QDE65" s="15"/>
      <c r="QDF65" s="15"/>
      <c r="QDG65" s="15"/>
      <c r="QDH65" s="15"/>
      <c r="QDI65" s="15"/>
      <c r="QDJ65" s="15"/>
      <c r="QDK65" s="15"/>
      <c r="QDL65" s="15"/>
      <c r="QDM65" s="15"/>
      <c r="QDN65" s="15"/>
      <c r="QDO65" s="15"/>
      <c r="QDP65" s="15"/>
      <c r="QDQ65" s="15"/>
      <c r="QDR65" s="15"/>
      <c r="QDS65" s="15"/>
      <c r="QDT65" s="15"/>
      <c r="QDU65" s="15"/>
      <c r="QDV65" s="15"/>
      <c r="QDW65" s="15"/>
      <c r="QDX65" s="15"/>
      <c r="QDY65" s="15"/>
      <c r="QDZ65" s="15"/>
      <c r="QEA65" s="15"/>
      <c r="QEB65" s="15"/>
      <c r="QEC65" s="15"/>
      <c r="QED65" s="15"/>
      <c r="QEE65" s="15"/>
      <c r="QEF65" s="15"/>
      <c r="QEG65" s="15"/>
      <c r="QEH65" s="15"/>
      <c r="QEI65" s="15"/>
      <c r="QEJ65" s="15"/>
      <c r="QEK65" s="15"/>
      <c r="QEL65" s="15"/>
      <c r="QEM65" s="15"/>
      <c r="QEN65" s="15"/>
      <c r="QEO65" s="15"/>
      <c r="QEP65" s="15"/>
      <c r="QEQ65" s="15"/>
      <c r="QER65" s="15"/>
      <c r="QES65" s="15"/>
      <c r="QET65" s="15"/>
      <c r="QEU65" s="15"/>
      <c r="QEV65" s="15"/>
      <c r="QEW65" s="15"/>
      <c r="QEX65" s="15"/>
      <c r="QEY65" s="15"/>
      <c r="QEZ65" s="15"/>
      <c r="QFA65" s="15"/>
      <c r="QFB65" s="15"/>
      <c r="QFC65" s="15"/>
      <c r="QFD65" s="15"/>
      <c r="QFE65" s="15"/>
      <c r="QFF65" s="15"/>
      <c r="QFG65" s="15"/>
      <c r="QFH65" s="15"/>
      <c r="QFI65" s="15"/>
      <c r="QFJ65" s="15"/>
      <c r="QFK65" s="15"/>
      <c r="QFL65" s="15"/>
      <c r="QFM65" s="15"/>
      <c r="QFN65" s="15"/>
      <c r="QFO65" s="15"/>
      <c r="QFP65" s="15"/>
      <c r="QFQ65" s="15"/>
      <c r="QFR65" s="15"/>
      <c r="QFS65" s="15"/>
      <c r="QFT65" s="15"/>
      <c r="QFU65" s="15"/>
      <c r="QFV65" s="15"/>
      <c r="QFW65" s="15"/>
      <c r="QFX65" s="15"/>
      <c r="QFY65" s="15"/>
      <c r="QFZ65" s="15"/>
      <c r="QGA65" s="15"/>
      <c r="QGB65" s="15"/>
      <c r="QGC65" s="15"/>
      <c r="QGD65" s="15"/>
      <c r="QGE65" s="15"/>
      <c r="QGF65" s="15"/>
      <c r="QGG65" s="15"/>
      <c r="QGH65" s="15"/>
      <c r="QGI65" s="15"/>
      <c r="QGJ65" s="15"/>
      <c r="QGK65" s="15"/>
      <c r="QGL65" s="15"/>
      <c r="QGM65" s="15"/>
      <c r="QGN65" s="15"/>
      <c r="QGO65" s="15"/>
      <c r="QGP65" s="15"/>
      <c r="QGQ65" s="15"/>
      <c r="QGR65" s="15"/>
      <c r="QGS65" s="15"/>
      <c r="QGT65" s="15"/>
      <c r="QGU65" s="15"/>
      <c r="QGV65" s="15"/>
      <c r="QGW65" s="15"/>
      <c r="QGX65" s="15"/>
      <c r="QGY65" s="15"/>
      <c r="QGZ65" s="15"/>
      <c r="QHA65" s="15"/>
      <c r="QHB65" s="15"/>
      <c r="QHC65" s="15"/>
      <c r="QHD65" s="15"/>
      <c r="QHE65" s="15"/>
      <c r="QHF65" s="15"/>
      <c r="QHG65" s="15"/>
      <c r="QHH65" s="15"/>
      <c r="QHI65" s="15"/>
      <c r="QHJ65" s="15"/>
      <c r="QHK65" s="15"/>
      <c r="QHL65" s="15"/>
      <c r="QHM65" s="15"/>
      <c r="QHN65" s="15"/>
      <c r="QHO65" s="15"/>
      <c r="QHP65" s="15"/>
      <c r="QHQ65" s="15"/>
      <c r="QHR65" s="15"/>
      <c r="QHS65" s="15"/>
      <c r="QHT65" s="15"/>
      <c r="QHU65" s="15"/>
      <c r="QHV65" s="15"/>
      <c r="QHW65" s="15"/>
      <c r="QHX65" s="15"/>
      <c r="QHY65" s="15"/>
      <c r="QHZ65" s="15"/>
      <c r="QIA65" s="15"/>
      <c r="QIB65" s="15"/>
      <c r="QIC65" s="15"/>
      <c r="QID65" s="15"/>
      <c r="QIE65" s="15"/>
      <c r="QIF65" s="15"/>
      <c r="QIG65" s="15"/>
      <c r="QIH65" s="15"/>
      <c r="QII65" s="15"/>
      <c r="QIJ65" s="15"/>
      <c r="QIK65" s="15"/>
      <c r="QIL65" s="15"/>
      <c r="QIM65" s="15"/>
      <c r="QIN65" s="15"/>
      <c r="QIO65" s="15"/>
      <c r="QIP65" s="15"/>
      <c r="QIQ65" s="15"/>
      <c r="QIR65" s="15"/>
      <c r="QIS65" s="15"/>
      <c r="QIT65" s="15"/>
      <c r="QIU65" s="15"/>
      <c r="QIV65" s="15"/>
      <c r="QIW65" s="15"/>
      <c r="QIX65" s="15"/>
      <c r="QIY65" s="15"/>
      <c r="QIZ65" s="15"/>
      <c r="QJA65" s="15"/>
      <c r="QJB65" s="15"/>
      <c r="QJC65" s="15"/>
      <c r="QJD65" s="15"/>
      <c r="QJE65" s="15"/>
      <c r="QJF65" s="15"/>
      <c r="QJG65" s="15"/>
      <c r="QJH65" s="15"/>
      <c r="QJI65" s="15"/>
      <c r="QJJ65" s="15"/>
      <c r="QJK65" s="15"/>
      <c r="QJL65" s="15"/>
      <c r="QJM65" s="15"/>
      <c r="QJN65" s="15"/>
      <c r="QJO65" s="15"/>
      <c r="QJP65" s="15"/>
      <c r="QJQ65" s="15"/>
      <c r="QJR65" s="15"/>
      <c r="QJS65" s="15"/>
      <c r="QJT65" s="15"/>
      <c r="QJU65" s="15"/>
      <c r="QJV65" s="15"/>
      <c r="QJW65" s="15"/>
      <c r="QJX65" s="15"/>
      <c r="QJY65" s="15"/>
      <c r="QJZ65" s="15"/>
      <c r="QKA65" s="15"/>
      <c r="QKB65" s="15"/>
      <c r="QKC65" s="15"/>
      <c r="QKD65" s="15"/>
      <c r="QKE65" s="15"/>
      <c r="QKF65" s="15"/>
      <c r="QKG65" s="15"/>
      <c r="QKH65" s="15"/>
      <c r="QKI65" s="15"/>
      <c r="QKJ65" s="15"/>
      <c r="QKK65" s="15"/>
      <c r="QKL65" s="15"/>
      <c r="QKM65" s="15"/>
      <c r="QKN65" s="15"/>
      <c r="QKO65" s="15"/>
      <c r="QKP65" s="15"/>
      <c r="QKQ65" s="15"/>
      <c r="QKR65" s="15"/>
      <c r="QKS65" s="15"/>
      <c r="QKT65" s="15"/>
      <c r="QKU65" s="15"/>
      <c r="QKV65" s="15"/>
      <c r="QKW65" s="15"/>
      <c r="QKX65" s="15"/>
      <c r="QKY65" s="15"/>
      <c r="QKZ65" s="15"/>
      <c r="QLA65" s="15"/>
      <c r="QLB65" s="15"/>
      <c r="QLC65" s="15"/>
      <c r="QLD65" s="15"/>
      <c r="QLE65" s="15"/>
      <c r="QLF65" s="15"/>
      <c r="QLG65" s="15"/>
      <c r="QLH65" s="15"/>
      <c r="QLI65" s="15"/>
      <c r="QLJ65" s="15"/>
      <c r="QLK65" s="15"/>
      <c r="QLL65" s="15"/>
      <c r="QLM65" s="15"/>
      <c r="QLN65" s="15"/>
      <c r="QLO65" s="15"/>
      <c r="QLP65" s="15"/>
      <c r="QLQ65" s="15"/>
      <c r="QLR65" s="15"/>
      <c r="QLS65" s="15"/>
      <c r="QLT65" s="15"/>
      <c r="QLU65" s="15"/>
      <c r="QLV65" s="15"/>
      <c r="QLW65" s="15"/>
      <c r="QLX65" s="15"/>
      <c r="QLY65" s="15"/>
      <c r="QLZ65" s="15"/>
      <c r="QMA65" s="15"/>
      <c r="QMB65" s="15"/>
      <c r="QMC65" s="15"/>
      <c r="QMD65" s="15"/>
      <c r="QME65" s="15"/>
      <c r="QMF65" s="15"/>
      <c r="QMG65" s="15"/>
      <c r="QMH65" s="15"/>
      <c r="QMI65" s="15"/>
      <c r="QMJ65" s="15"/>
      <c r="QMK65" s="15"/>
      <c r="QML65" s="15"/>
      <c r="QMM65" s="15"/>
      <c r="QMN65" s="15"/>
      <c r="QMO65" s="15"/>
      <c r="QMP65" s="15"/>
      <c r="QMQ65" s="15"/>
      <c r="QMR65" s="15"/>
      <c r="QMS65" s="15"/>
      <c r="QMT65" s="15"/>
      <c r="QMU65" s="15"/>
      <c r="QMV65" s="15"/>
      <c r="QMW65" s="15"/>
      <c r="QMX65" s="15"/>
      <c r="QMY65" s="15"/>
      <c r="QMZ65" s="15"/>
      <c r="QNA65" s="15"/>
      <c r="QNB65" s="15"/>
      <c r="QNC65" s="15"/>
      <c r="QND65" s="15"/>
      <c r="QNE65" s="15"/>
      <c r="QNF65" s="15"/>
      <c r="QNG65" s="15"/>
      <c r="QNH65" s="15"/>
      <c r="QNI65" s="15"/>
      <c r="QNJ65" s="15"/>
      <c r="QNK65" s="15"/>
      <c r="QNL65" s="15"/>
      <c r="QNM65" s="15"/>
      <c r="QNN65" s="15"/>
      <c r="QNO65" s="15"/>
      <c r="QNP65" s="15"/>
      <c r="QNQ65" s="15"/>
      <c r="QNR65" s="15"/>
      <c r="QNS65" s="15"/>
      <c r="QNT65" s="15"/>
      <c r="QNU65" s="15"/>
      <c r="QNV65" s="15"/>
      <c r="QNW65" s="15"/>
      <c r="QNX65" s="15"/>
      <c r="QNY65" s="15"/>
      <c r="QNZ65" s="15"/>
      <c r="QOA65" s="15"/>
      <c r="QOB65" s="15"/>
      <c r="QOC65" s="15"/>
      <c r="QOD65" s="15"/>
      <c r="QOE65" s="15"/>
      <c r="QOF65" s="15"/>
      <c r="QOG65" s="15"/>
      <c r="QOH65" s="15"/>
      <c r="QOI65" s="15"/>
      <c r="QOJ65" s="15"/>
      <c r="QOK65" s="15"/>
      <c r="QOL65" s="15"/>
      <c r="QOM65" s="15"/>
      <c r="QON65" s="15"/>
      <c r="QOO65" s="15"/>
      <c r="QOP65" s="15"/>
      <c r="QOQ65" s="15"/>
      <c r="QOR65" s="15"/>
      <c r="QOS65" s="15"/>
      <c r="QOT65" s="15"/>
      <c r="QOU65" s="15"/>
      <c r="QOV65" s="15"/>
      <c r="QOW65" s="15"/>
      <c r="QOX65" s="15"/>
      <c r="QOY65" s="15"/>
      <c r="QOZ65" s="15"/>
      <c r="QPA65" s="15"/>
      <c r="QPB65" s="15"/>
      <c r="QPC65" s="15"/>
      <c r="QPD65" s="15"/>
      <c r="QPE65" s="15"/>
      <c r="QPF65" s="15"/>
      <c r="QPG65" s="15"/>
      <c r="QPH65" s="15"/>
      <c r="QPI65" s="15"/>
      <c r="QPJ65" s="15"/>
      <c r="QPK65" s="15"/>
      <c r="QPL65" s="15"/>
      <c r="QPM65" s="15"/>
      <c r="QPN65" s="15"/>
      <c r="QPO65" s="15"/>
      <c r="QPP65" s="15"/>
      <c r="QPQ65" s="15"/>
      <c r="QPR65" s="15"/>
      <c r="QPS65" s="15"/>
      <c r="QPT65" s="15"/>
      <c r="QPU65" s="15"/>
      <c r="QPV65" s="15"/>
      <c r="QPW65" s="15"/>
      <c r="QPX65" s="15"/>
      <c r="QPY65" s="15"/>
      <c r="QPZ65" s="15"/>
      <c r="QQA65" s="15"/>
      <c r="QQB65" s="15"/>
      <c r="QQC65" s="15"/>
      <c r="QQD65" s="15"/>
      <c r="QQE65" s="15"/>
      <c r="QQF65" s="15"/>
      <c r="QQG65" s="15"/>
      <c r="QQH65" s="15"/>
      <c r="QQI65" s="15"/>
      <c r="QQJ65" s="15"/>
      <c r="QQK65" s="15"/>
      <c r="QQL65" s="15"/>
      <c r="QQM65" s="15"/>
      <c r="QQN65" s="15"/>
      <c r="QQO65" s="15"/>
      <c r="QQP65" s="15"/>
      <c r="QQQ65" s="15"/>
      <c r="QQR65" s="15"/>
      <c r="QQS65" s="15"/>
      <c r="QQT65" s="15"/>
      <c r="QQU65" s="15"/>
      <c r="QQV65" s="15"/>
      <c r="QQW65" s="15"/>
      <c r="QQX65" s="15"/>
      <c r="QQY65" s="15"/>
      <c r="QQZ65" s="15"/>
      <c r="QRA65" s="15"/>
      <c r="QRB65" s="15"/>
      <c r="QRC65" s="15"/>
      <c r="QRD65" s="15"/>
      <c r="QRE65" s="15"/>
      <c r="QRF65" s="15"/>
      <c r="QRG65" s="15"/>
      <c r="QRH65" s="15"/>
      <c r="QRI65" s="15"/>
      <c r="QRJ65" s="15"/>
      <c r="QRK65" s="15"/>
      <c r="QRL65" s="15"/>
      <c r="QRM65" s="15"/>
      <c r="QRN65" s="15"/>
      <c r="QRO65" s="15"/>
      <c r="QRP65" s="15"/>
      <c r="QRQ65" s="15"/>
      <c r="QRR65" s="15"/>
      <c r="QRS65" s="15"/>
      <c r="QRT65" s="15"/>
      <c r="QRU65" s="15"/>
      <c r="QRV65" s="15"/>
      <c r="QRW65" s="15"/>
      <c r="QRX65" s="15"/>
      <c r="QRY65" s="15"/>
      <c r="QRZ65" s="15"/>
      <c r="QSA65" s="15"/>
      <c r="QSB65" s="15"/>
      <c r="QSC65" s="15"/>
      <c r="QSD65" s="15"/>
      <c r="QSE65" s="15"/>
      <c r="QSF65" s="15"/>
      <c r="QSG65" s="15"/>
      <c r="QSH65" s="15"/>
      <c r="QSI65" s="15"/>
      <c r="QSJ65" s="15"/>
      <c r="QSK65" s="15"/>
      <c r="QSL65" s="15"/>
      <c r="QSM65" s="15"/>
      <c r="QSN65" s="15"/>
      <c r="QSO65" s="15"/>
      <c r="QSP65" s="15"/>
      <c r="QSQ65" s="15"/>
      <c r="QSR65" s="15"/>
      <c r="QSS65" s="15"/>
      <c r="QST65" s="15"/>
      <c r="QSU65" s="15"/>
      <c r="QSV65" s="15"/>
      <c r="QSW65" s="15"/>
      <c r="QSX65" s="15"/>
      <c r="QSY65" s="15"/>
      <c r="QSZ65" s="15"/>
      <c r="QTA65" s="15"/>
      <c r="QTB65" s="15"/>
      <c r="QTC65" s="15"/>
      <c r="QTD65" s="15"/>
      <c r="QTE65" s="15"/>
      <c r="QTF65" s="15"/>
      <c r="QTG65" s="15"/>
      <c r="QTH65" s="15"/>
      <c r="QTI65" s="15"/>
      <c r="QTJ65" s="15"/>
      <c r="QTK65" s="15"/>
      <c r="QTL65" s="15"/>
      <c r="QTM65" s="15"/>
      <c r="QTN65" s="15"/>
      <c r="QTO65" s="15"/>
      <c r="QTP65" s="15"/>
      <c r="QTQ65" s="15"/>
      <c r="QTR65" s="15"/>
      <c r="QTS65" s="15"/>
      <c r="QTT65" s="15"/>
      <c r="QTU65" s="15"/>
      <c r="QTV65" s="15"/>
      <c r="QTW65" s="15"/>
      <c r="QTX65" s="15"/>
      <c r="QTY65" s="15"/>
      <c r="QTZ65" s="15"/>
      <c r="QUA65" s="15"/>
      <c r="QUB65" s="15"/>
      <c r="QUC65" s="15"/>
      <c r="QUD65" s="15"/>
      <c r="QUE65" s="15"/>
      <c r="QUF65" s="15"/>
      <c r="QUG65" s="15"/>
      <c r="QUH65" s="15"/>
      <c r="QUI65" s="15"/>
      <c r="QUJ65" s="15"/>
      <c r="QUK65" s="15"/>
      <c r="QUL65" s="15"/>
      <c r="QUM65" s="15"/>
      <c r="QUN65" s="15"/>
      <c r="QUO65" s="15"/>
      <c r="QUP65" s="15"/>
      <c r="QUQ65" s="15"/>
      <c r="QUR65" s="15"/>
      <c r="QUS65" s="15"/>
      <c r="QUT65" s="15"/>
      <c r="QUU65" s="15"/>
      <c r="QUV65" s="15"/>
      <c r="QUW65" s="15"/>
      <c r="QUX65" s="15"/>
      <c r="QUY65" s="15"/>
      <c r="QUZ65" s="15"/>
      <c r="QVA65" s="15"/>
      <c r="QVB65" s="15"/>
      <c r="QVC65" s="15"/>
      <c r="QVD65" s="15"/>
      <c r="QVE65" s="15"/>
      <c r="QVF65" s="15"/>
      <c r="QVG65" s="15"/>
      <c r="QVH65" s="15"/>
      <c r="QVI65" s="15"/>
      <c r="QVJ65" s="15"/>
      <c r="QVK65" s="15"/>
      <c r="QVL65" s="15"/>
      <c r="QVM65" s="15"/>
      <c r="QVN65" s="15"/>
      <c r="QVO65" s="15"/>
      <c r="QVP65" s="15"/>
      <c r="QVQ65" s="15"/>
      <c r="QVR65" s="15"/>
      <c r="QVS65" s="15"/>
      <c r="QVT65" s="15"/>
      <c r="QVU65" s="15"/>
      <c r="QVV65" s="15"/>
      <c r="QVW65" s="15"/>
      <c r="QVX65" s="15"/>
      <c r="QVY65" s="15"/>
      <c r="QVZ65" s="15"/>
      <c r="QWA65" s="15"/>
      <c r="QWB65" s="15"/>
      <c r="QWC65" s="15"/>
      <c r="QWD65" s="15"/>
      <c r="QWE65" s="15"/>
      <c r="QWF65" s="15"/>
      <c r="QWG65" s="15"/>
      <c r="QWH65" s="15"/>
      <c r="QWI65" s="15"/>
      <c r="QWJ65" s="15"/>
      <c r="QWK65" s="15"/>
      <c r="QWL65" s="15"/>
      <c r="QWM65" s="15"/>
      <c r="QWN65" s="15"/>
      <c r="QWO65" s="15"/>
      <c r="QWP65" s="15"/>
      <c r="QWQ65" s="15"/>
      <c r="QWR65" s="15"/>
      <c r="QWS65" s="15"/>
      <c r="QWT65" s="15"/>
      <c r="QWU65" s="15"/>
      <c r="QWV65" s="15"/>
      <c r="QWW65" s="15"/>
      <c r="QWX65" s="15"/>
      <c r="QWY65" s="15"/>
      <c r="QWZ65" s="15"/>
      <c r="QXA65" s="15"/>
      <c r="QXB65" s="15"/>
      <c r="QXC65" s="15"/>
      <c r="QXD65" s="15"/>
      <c r="QXE65" s="15"/>
      <c r="QXF65" s="15"/>
      <c r="QXG65" s="15"/>
      <c r="QXH65" s="15"/>
      <c r="QXI65" s="15"/>
      <c r="QXJ65" s="15"/>
      <c r="QXK65" s="15"/>
      <c r="QXL65" s="15"/>
      <c r="QXM65" s="15"/>
      <c r="QXN65" s="15"/>
      <c r="QXO65" s="15"/>
      <c r="QXP65" s="15"/>
      <c r="QXQ65" s="15"/>
      <c r="QXR65" s="15"/>
      <c r="QXS65" s="15"/>
      <c r="QXT65" s="15"/>
      <c r="QXU65" s="15"/>
      <c r="QXV65" s="15"/>
      <c r="QXW65" s="15"/>
      <c r="QXX65" s="15"/>
      <c r="QXY65" s="15"/>
      <c r="QXZ65" s="15"/>
      <c r="QYA65" s="15"/>
      <c r="QYB65" s="15"/>
      <c r="QYC65" s="15"/>
      <c r="QYD65" s="15"/>
      <c r="QYE65" s="15"/>
      <c r="QYF65" s="15"/>
      <c r="QYG65" s="15"/>
      <c r="QYH65" s="15"/>
      <c r="QYI65" s="15"/>
      <c r="QYJ65" s="15"/>
      <c r="QYK65" s="15"/>
      <c r="QYL65" s="15"/>
      <c r="QYM65" s="15"/>
      <c r="QYN65" s="15"/>
      <c r="QYO65" s="15"/>
      <c r="QYP65" s="15"/>
      <c r="QYQ65" s="15"/>
      <c r="QYR65" s="15"/>
      <c r="QYS65" s="15"/>
      <c r="QYT65" s="15"/>
      <c r="QYU65" s="15"/>
      <c r="QYV65" s="15"/>
      <c r="QYW65" s="15"/>
      <c r="QYX65" s="15"/>
      <c r="QYY65" s="15"/>
      <c r="QYZ65" s="15"/>
      <c r="QZA65" s="15"/>
      <c r="QZB65" s="15"/>
      <c r="QZC65" s="15"/>
      <c r="QZD65" s="15"/>
      <c r="QZE65" s="15"/>
      <c r="QZF65" s="15"/>
      <c r="QZG65" s="15"/>
      <c r="QZH65" s="15"/>
      <c r="QZI65" s="15"/>
      <c r="QZJ65" s="15"/>
      <c r="QZK65" s="15"/>
      <c r="QZL65" s="15"/>
      <c r="QZM65" s="15"/>
      <c r="QZN65" s="15"/>
      <c r="QZO65" s="15"/>
      <c r="QZP65" s="15"/>
      <c r="QZQ65" s="15"/>
      <c r="QZR65" s="15"/>
      <c r="QZS65" s="15"/>
      <c r="QZT65" s="15"/>
      <c r="QZU65" s="15"/>
      <c r="QZV65" s="15"/>
      <c r="QZW65" s="15"/>
      <c r="QZX65" s="15"/>
      <c r="QZY65" s="15"/>
      <c r="QZZ65" s="15"/>
      <c r="RAA65" s="15"/>
      <c r="RAB65" s="15"/>
      <c r="RAC65" s="15"/>
      <c r="RAD65" s="15"/>
      <c r="RAE65" s="15"/>
      <c r="RAF65" s="15"/>
      <c r="RAG65" s="15"/>
      <c r="RAH65" s="15"/>
      <c r="RAI65" s="15"/>
      <c r="RAJ65" s="15"/>
      <c r="RAK65" s="15"/>
      <c r="RAL65" s="15"/>
      <c r="RAM65" s="15"/>
      <c r="RAN65" s="15"/>
      <c r="RAO65" s="15"/>
      <c r="RAP65" s="15"/>
      <c r="RAQ65" s="15"/>
      <c r="RAR65" s="15"/>
      <c r="RAS65" s="15"/>
      <c r="RAT65" s="15"/>
      <c r="RAU65" s="15"/>
      <c r="RAV65" s="15"/>
      <c r="RAW65" s="15"/>
      <c r="RAX65" s="15"/>
      <c r="RAY65" s="15"/>
      <c r="RAZ65" s="15"/>
      <c r="RBA65" s="15"/>
      <c r="RBB65" s="15"/>
      <c r="RBC65" s="15"/>
      <c r="RBD65" s="15"/>
      <c r="RBE65" s="15"/>
      <c r="RBF65" s="15"/>
      <c r="RBG65" s="15"/>
      <c r="RBH65" s="15"/>
      <c r="RBI65" s="15"/>
      <c r="RBJ65" s="15"/>
      <c r="RBK65" s="15"/>
      <c r="RBL65" s="15"/>
      <c r="RBM65" s="15"/>
      <c r="RBN65" s="15"/>
      <c r="RBO65" s="15"/>
      <c r="RBP65" s="15"/>
      <c r="RBQ65" s="15"/>
      <c r="RBR65" s="15"/>
      <c r="RBS65" s="15"/>
      <c r="RBT65" s="15"/>
      <c r="RBU65" s="15"/>
      <c r="RBV65" s="15"/>
      <c r="RBW65" s="15"/>
      <c r="RBX65" s="15"/>
      <c r="RBY65" s="15"/>
      <c r="RBZ65" s="15"/>
      <c r="RCA65" s="15"/>
      <c r="RCB65" s="15"/>
      <c r="RCC65" s="15"/>
      <c r="RCD65" s="15"/>
      <c r="RCE65" s="15"/>
      <c r="RCF65" s="15"/>
      <c r="RCG65" s="15"/>
      <c r="RCH65" s="15"/>
      <c r="RCI65" s="15"/>
      <c r="RCJ65" s="15"/>
      <c r="RCK65" s="15"/>
      <c r="RCL65" s="15"/>
      <c r="RCM65" s="15"/>
      <c r="RCN65" s="15"/>
      <c r="RCO65" s="15"/>
      <c r="RCP65" s="15"/>
      <c r="RCQ65" s="15"/>
      <c r="RCR65" s="15"/>
      <c r="RCS65" s="15"/>
      <c r="RCT65" s="15"/>
      <c r="RCU65" s="15"/>
      <c r="RCV65" s="15"/>
      <c r="RCW65" s="15"/>
      <c r="RCX65" s="15"/>
      <c r="RCY65" s="15"/>
      <c r="RCZ65" s="15"/>
      <c r="RDA65" s="15"/>
      <c r="RDB65" s="15"/>
      <c r="RDC65" s="15"/>
      <c r="RDD65" s="15"/>
      <c r="RDE65" s="15"/>
      <c r="RDF65" s="15"/>
      <c r="RDG65" s="15"/>
      <c r="RDH65" s="15"/>
      <c r="RDI65" s="15"/>
      <c r="RDJ65" s="15"/>
      <c r="RDK65" s="15"/>
      <c r="RDL65" s="15"/>
      <c r="RDM65" s="15"/>
      <c r="RDN65" s="15"/>
      <c r="RDO65" s="15"/>
      <c r="RDP65" s="15"/>
      <c r="RDQ65" s="15"/>
      <c r="RDR65" s="15"/>
      <c r="RDS65" s="15"/>
      <c r="RDT65" s="15"/>
      <c r="RDU65" s="15"/>
      <c r="RDV65" s="15"/>
      <c r="RDW65" s="15"/>
      <c r="RDX65" s="15"/>
      <c r="RDY65" s="15"/>
      <c r="RDZ65" s="15"/>
      <c r="REA65" s="15"/>
      <c r="REB65" s="15"/>
      <c r="REC65" s="15"/>
      <c r="RED65" s="15"/>
      <c r="REE65" s="15"/>
      <c r="REF65" s="15"/>
      <c r="REG65" s="15"/>
      <c r="REH65" s="15"/>
      <c r="REI65" s="15"/>
      <c r="REJ65" s="15"/>
      <c r="REK65" s="15"/>
      <c r="REL65" s="15"/>
      <c r="REM65" s="15"/>
      <c r="REN65" s="15"/>
      <c r="REO65" s="15"/>
      <c r="REP65" s="15"/>
      <c r="REQ65" s="15"/>
      <c r="RER65" s="15"/>
      <c r="RES65" s="15"/>
      <c r="RET65" s="15"/>
      <c r="REU65" s="15"/>
      <c r="REV65" s="15"/>
      <c r="REW65" s="15"/>
      <c r="REX65" s="15"/>
      <c r="REY65" s="15"/>
      <c r="REZ65" s="15"/>
      <c r="RFA65" s="15"/>
      <c r="RFB65" s="15"/>
      <c r="RFC65" s="15"/>
      <c r="RFD65" s="15"/>
      <c r="RFE65" s="15"/>
      <c r="RFF65" s="15"/>
      <c r="RFG65" s="15"/>
      <c r="RFH65" s="15"/>
      <c r="RFI65" s="15"/>
      <c r="RFJ65" s="15"/>
      <c r="RFK65" s="15"/>
      <c r="RFL65" s="15"/>
      <c r="RFM65" s="15"/>
      <c r="RFN65" s="15"/>
      <c r="RFO65" s="15"/>
      <c r="RFP65" s="15"/>
      <c r="RFQ65" s="15"/>
      <c r="RFR65" s="15"/>
      <c r="RFS65" s="15"/>
      <c r="RFT65" s="15"/>
      <c r="RFU65" s="15"/>
      <c r="RFV65" s="15"/>
      <c r="RFW65" s="15"/>
      <c r="RFX65" s="15"/>
      <c r="RFY65" s="15"/>
      <c r="RFZ65" s="15"/>
      <c r="RGA65" s="15"/>
      <c r="RGB65" s="15"/>
      <c r="RGC65" s="15"/>
      <c r="RGD65" s="15"/>
      <c r="RGE65" s="15"/>
      <c r="RGF65" s="15"/>
      <c r="RGG65" s="15"/>
      <c r="RGH65" s="15"/>
      <c r="RGI65" s="15"/>
      <c r="RGJ65" s="15"/>
      <c r="RGK65" s="15"/>
      <c r="RGL65" s="15"/>
      <c r="RGM65" s="15"/>
      <c r="RGN65" s="15"/>
      <c r="RGO65" s="15"/>
      <c r="RGP65" s="15"/>
      <c r="RGQ65" s="15"/>
      <c r="RGR65" s="15"/>
      <c r="RGS65" s="15"/>
      <c r="RGT65" s="15"/>
      <c r="RGU65" s="15"/>
      <c r="RGV65" s="15"/>
      <c r="RGW65" s="15"/>
      <c r="RGX65" s="15"/>
      <c r="RGY65" s="15"/>
      <c r="RGZ65" s="15"/>
      <c r="RHA65" s="15"/>
      <c r="RHB65" s="15"/>
      <c r="RHC65" s="15"/>
      <c r="RHD65" s="15"/>
      <c r="RHE65" s="15"/>
      <c r="RHF65" s="15"/>
      <c r="RHG65" s="15"/>
      <c r="RHH65" s="15"/>
      <c r="RHI65" s="15"/>
      <c r="RHJ65" s="15"/>
      <c r="RHK65" s="15"/>
      <c r="RHL65" s="15"/>
      <c r="RHM65" s="15"/>
      <c r="RHN65" s="15"/>
      <c r="RHO65" s="15"/>
      <c r="RHP65" s="15"/>
      <c r="RHQ65" s="15"/>
      <c r="RHR65" s="15"/>
      <c r="RHS65" s="15"/>
      <c r="RHT65" s="15"/>
      <c r="RHU65" s="15"/>
      <c r="RHV65" s="15"/>
      <c r="RHW65" s="15"/>
      <c r="RHX65" s="15"/>
      <c r="RHY65" s="15"/>
      <c r="RHZ65" s="15"/>
      <c r="RIA65" s="15"/>
      <c r="RIB65" s="15"/>
      <c r="RIC65" s="15"/>
      <c r="RID65" s="15"/>
      <c r="RIE65" s="15"/>
      <c r="RIF65" s="15"/>
      <c r="RIG65" s="15"/>
      <c r="RIH65" s="15"/>
      <c r="RII65" s="15"/>
      <c r="RIJ65" s="15"/>
      <c r="RIK65" s="15"/>
      <c r="RIL65" s="15"/>
      <c r="RIM65" s="15"/>
      <c r="RIN65" s="15"/>
      <c r="RIO65" s="15"/>
      <c r="RIP65" s="15"/>
      <c r="RIQ65" s="15"/>
      <c r="RIR65" s="15"/>
      <c r="RIS65" s="15"/>
      <c r="RIT65" s="15"/>
      <c r="RIU65" s="15"/>
      <c r="RIV65" s="15"/>
      <c r="RIW65" s="15"/>
      <c r="RIX65" s="15"/>
      <c r="RIY65" s="15"/>
      <c r="RIZ65" s="15"/>
      <c r="RJA65" s="15"/>
      <c r="RJB65" s="15"/>
      <c r="RJC65" s="15"/>
      <c r="RJD65" s="15"/>
      <c r="RJE65" s="15"/>
      <c r="RJF65" s="15"/>
      <c r="RJG65" s="15"/>
      <c r="RJH65" s="15"/>
      <c r="RJI65" s="15"/>
      <c r="RJJ65" s="15"/>
      <c r="RJK65" s="15"/>
      <c r="RJL65" s="15"/>
      <c r="RJM65" s="15"/>
      <c r="RJN65" s="15"/>
      <c r="RJO65" s="15"/>
      <c r="RJP65" s="15"/>
      <c r="RJQ65" s="15"/>
      <c r="RJR65" s="15"/>
      <c r="RJS65" s="15"/>
      <c r="RJT65" s="15"/>
      <c r="RJU65" s="15"/>
      <c r="RJV65" s="15"/>
      <c r="RJW65" s="15"/>
      <c r="RJX65" s="15"/>
      <c r="RJY65" s="15"/>
      <c r="RJZ65" s="15"/>
      <c r="RKA65" s="15"/>
      <c r="RKB65" s="15"/>
      <c r="RKC65" s="15"/>
      <c r="RKD65" s="15"/>
      <c r="RKE65" s="15"/>
      <c r="RKF65" s="15"/>
      <c r="RKG65" s="15"/>
      <c r="RKH65" s="15"/>
      <c r="RKI65" s="15"/>
      <c r="RKJ65" s="15"/>
      <c r="RKK65" s="15"/>
      <c r="RKL65" s="15"/>
      <c r="RKM65" s="15"/>
      <c r="RKN65" s="15"/>
      <c r="RKO65" s="15"/>
      <c r="RKP65" s="15"/>
      <c r="RKQ65" s="15"/>
      <c r="RKR65" s="15"/>
      <c r="RKS65" s="15"/>
      <c r="RKT65" s="15"/>
      <c r="RKU65" s="15"/>
      <c r="RKV65" s="15"/>
      <c r="RKW65" s="15"/>
      <c r="RKX65" s="15"/>
      <c r="RKY65" s="15"/>
      <c r="RKZ65" s="15"/>
      <c r="RLA65" s="15"/>
      <c r="RLB65" s="15"/>
      <c r="RLC65" s="15"/>
      <c r="RLD65" s="15"/>
      <c r="RLE65" s="15"/>
      <c r="RLF65" s="15"/>
      <c r="RLG65" s="15"/>
      <c r="RLH65" s="15"/>
      <c r="RLI65" s="15"/>
      <c r="RLJ65" s="15"/>
      <c r="RLK65" s="15"/>
      <c r="RLL65" s="15"/>
      <c r="RLM65" s="15"/>
      <c r="RLN65" s="15"/>
      <c r="RLO65" s="15"/>
      <c r="RLP65" s="15"/>
      <c r="RLQ65" s="15"/>
      <c r="RLR65" s="15"/>
      <c r="RLS65" s="15"/>
      <c r="RLT65" s="15"/>
      <c r="RLU65" s="15"/>
      <c r="RLV65" s="15"/>
      <c r="RLW65" s="15"/>
      <c r="RLX65" s="15"/>
      <c r="RLY65" s="15"/>
      <c r="RLZ65" s="15"/>
      <c r="RMA65" s="15"/>
      <c r="RMB65" s="15"/>
      <c r="RMC65" s="15"/>
      <c r="RMD65" s="15"/>
      <c r="RME65" s="15"/>
      <c r="RMF65" s="15"/>
      <c r="RMG65" s="15"/>
      <c r="RMH65" s="15"/>
      <c r="RMI65" s="15"/>
      <c r="RMJ65" s="15"/>
      <c r="RMK65" s="15"/>
      <c r="RML65" s="15"/>
      <c r="RMM65" s="15"/>
      <c r="RMN65" s="15"/>
      <c r="RMO65" s="15"/>
      <c r="RMP65" s="15"/>
      <c r="RMQ65" s="15"/>
      <c r="RMR65" s="15"/>
      <c r="RMS65" s="15"/>
      <c r="RMT65" s="15"/>
      <c r="RMU65" s="15"/>
      <c r="RMV65" s="15"/>
      <c r="RMW65" s="15"/>
      <c r="RMX65" s="15"/>
      <c r="RMY65" s="15"/>
      <c r="RMZ65" s="15"/>
      <c r="RNA65" s="15"/>
      <c r="RNB65" s="15"/>
      <c r="RNC65" s="15"/>
      <c r="RND65" s="15"/>
      <c r="RNE65" s="15"/>
      <c r="RNF65" s="15"/>
      <c r="RNG65" s="15"/>
      <c r="RNH65" s="15"/>
      <c r="RNI65" s="15"/>
      <c r="RNJ65" s="15"/>
      <c r="RNK65" s="15"/>
      <c r="RNL65" s="15"/>
      <c r="RNM65" s="15"/>
      <c r="RNN65" s="15"/>
      <c r="RNO65" s="15"/>
      <c r="RNP65" s="15"/>
      <c r="RNQ65" s="15"/>
      <c r="RNR65" s="15"/>
      <c r="RNS65" s="15"/>
      <c r="RNT65" s="15"/>
      <c r="RNU65" s="15"/>
      <c r="RNV65" s="15"/>
      <c r="RNW65" s="15"/>
      <c r="RNX65" s="15"/>
      <c r="RNY65" s="15"/>
      <c r="RNZ65" s="15"/>
      <c r="ROA65" s="15"/>
      <c r="ROB65" s="15"/>
      <c r="ROC65" s="15"/>
      <c r="ROD65" s="15"/>
      <c r="ROE65" s="15"/>
      <c r="ROF65" s="15"/>
      <c r="ROG65" s="15"/>
      <c r="ROH65" s="15"/>
      <c r="ROI65" s="15"/>
      <c r="ROJ65" s="15"/>
      <c r="ROK65" s="15"/>
      <c r="ROL65" s="15"/>
      <c r="ROM65" s="15"/>
      <c r="RON65" s="15"/>
      <c r="ROO65" s="15"/>
      <c r="ROP65" s="15"/>
      <c r="ROQ65" s="15"/>
      <c r="ROR65" s="15"/>
      <c r="ROS65" s="15"/>
      <c r="ROT65" s="15"/>
      <c r="ROU65" s="15"/>
      <c r="ROV65" s="15"/>
      <c r="ROW65" s="15"/>
      <c r="ROX65" s="15"/>
      <c r="ROY65" s="15"/>
      <c r="ROZ65" s="15"/>
      <c r="RPA65" s="15"/>
      <c r="RPB65" s="15"/>
      <c r="RPC65" s="15"/>
      <c r="RPD65" s="15"/>
      <c r="RPE65" s="15"/>
      <c r="RPF65" s="15"/>
      <c r="RPG65" s="15"/>
      <c r="RPH65" s="15"/>
      <c r="RPI65" s="15"/>
      <c r="RPJ65" s="15"/>
      <c r="RPK65" s="15"/>
      <c r="RPL65" s="15"/>
      <c r="RPM65" s="15"/>
      <c r="RPN65" s="15"/>
      <c r="RPO65" s="15"/>
      <c r="RPP65" s="15"/>
      <c r="RPQ65" s="15"/>
      <c r="RPR65" s="15"/>
      <c r="RPS65" s="15"/>
      <c r="RPT65" s="15"/>
      <c r="RPU65" s="15"/>
      <c r="RPV65" s="15"/>
      <c r="RPW65" s="15"/>
      <c r="RPX65" s="15"/>
      <c r="RPY65" s="15"/>
      <c r="RPZ65" s="15"/>
      <c r="RQA65" s="15"/>
      <c r="RQB65" s="15"/>
      <c r="RQC65" s="15"/>
      <c r="RQD65" s="15"/>
      <c r="RQE65" s="15"/>
      <c r="RQF65" s="15"/>
      <c r="RQG65" s="15"/>
      <c r="RQH65" s="15"/>
      <c r="RQI65" s="15"/>
      <c r="RQJ65" s="15"/>
      <c r="RQK65" s="15"/>
      <c r="RQL65" s="15"/>
      <c r="RQM65" s="15"/>
      <c r="RQN65" s="15"/>
      <c r="RQO65" s="15"/>
      <c r="RQP65" s="15"/>
      <c r="RQQ65" s="15"/>
      <c r="RQR65" s="15"/>
      <c r="RQS65" s="15"/>
      <c r="RQT65" s="15"/>
      <c r="RQU65" s="15"/>
      <c r="RQV65" s="15"/>
      <c r="RQW65" s="15"/>
      <c r="RQX65" s="15"/>
      <c r="RQY65" s="15"/>
      <c r="RQZ65" s="15"/>
      <c r="RRA65" s="15"/>
      <c r="RRB65" s="15"/>
      <c r="RRC65" s="15"/>
      <c r="RRD65" s="15"/>
      <c r="RRE65" s="15"/>
      <c r="RRF65" s="15"/>
      <c r="RRG65" s="15"/>
      <c r="RRH65" s="15"/>
      <c r="RRI65" s="15"/>
      <c r="RRJ65" s="15"/>
      <c r="RRK65" s="15"/>
      <c r="RRL65" s="15"/>
      <c r="RRM65" s="15"/>
      <c r="RRN65" s="15"/>
      <c r="RRO65" s="15"/>
      <c r="RRP65" s="15"/>
      <c r="RRQ65" s="15"/>
      <c r="RRR65" s="15"/>
      <c r="RRS65" s="15"/>
      <c r="RRT65" s="15"/>
      <c r="RRU65" s="15"/>
      <c r="RRV65" s="15"/>
      <c r="RRW65" s="15"/>
      <c r="RRX65" s="15"/>
      <c r="RRY65" s="15"/>
      <c r="RRZ65" s="15"/>
      <c r="RSA65" s="15"/>
      <c r="RSB65" s="15"/>
      <c r="RSC65" s="15"/>
      <c r="RSD65" s="15"/>
      <c r="RSE65" s="15"/>
      <c r="RSF65" s="15"/>
      <c r="RSG65" s="15"/>
      <c r="RSH65" s="15"/>
      <c r="RSI65" s="15"/>
      <c r="RSJ65" s="15"/>
      <c r="RSK65" s="15"/>
      <c r="RSL65" s="15"/>
      <c r="RSM65" s="15"/>
      <c r="RSN65" s="15"/>
      <c r="RSO65" s="15"/>
      <c r="RSP65" s="15"/>
      <c r="RSQ65" s="15"/>
      <c r="RSR65" s="15"/>
      <c r="RSS65" s="15"/>
      <c r="RST65" s="15"/>
      <c r="RSU65" s="15"/>
      <c r="RSV65" s="15"/>
      <c r="RSW65" s="15"/>
      <c r="RSX65" s="15"/>
      <c r="RSY65" s="15"/>
      <c r="RSZ65" s="15"/>
      <c r="RTA65" s="15"/>
      <c r="RTB65" s="15"/>
      <c r="RTC65" s="15"/>
      <c r="RTD65" s="15"/>
      <c r="RTE65" s="15"/>
      <c r="RTF65" s="15"/>
      <c r="RTG65" s="15"/>
      <c r="RTH65" s="15"/>
      <c r="RTI65" s="15"/>
      <c r="RTJ65" s="15"/>
      <c r="RTK65" s="15"/>
      <c r="RTL65" s="15"/>
      <c r="RTM65" s="15"/>
      <c r="RTN65" s="15"/>
      <c r="RTO65" s="15"/>
      <c r="RTP65" s="15"/>
      <c r="RTQ65" s="15"/>
      <c r="RTR65" s="15"/>
      <c r="RTS65" s="15"/>
      <c r="RTT65" s="15"/>
      <c r="RTU65" s="15"/>
      <c r="RTV65" s="15"/>
      <c r="RTW65" s="15"/>
      <c r="RTX65" s="15"/>
      <c r="RTY65" s="15"/>
      <c r="RTZ65" s="15"/>
      <c r="RUA65" s="15"/>
      <c r="RUB65" s="15"/>
      <c r="RUC65" s="15"/>
      <c r="RUD65" s="15"/>
      <c r="RUE65" s="15"/>
      <c r="RUF65" s="15"/>
      <c r="RUG65" s="15"/>
      <c r="RUH65" s="15"/>
      <c r="RUI65" s="15"/>
      <c r="RUJ65" s="15"/>
      <c r="RUK65" s="15"/>
      <c r="RUL65" s="15"/>
      <c r="RUM65" s="15"/>
      <c r="RUN65" s="15"/>
      <c r="RUO65" s="15"/>
      <c r="RUP65" s="15"/>
      <c r="RUQ65" s="15"/>
      <c r="RUR65" s="15"/>
      <c r="RUS65" s="15"/>
      <c r="RUT65" s="15"/>
      <c r="RUU65" s="15"/>
      <c r="RUV65" s="15"/>
      <c r="RUW65" s="15"/>
      <c r="RUX65" s="15"/>
      <c r="RUY65" s="15"/>
      <c r="RUZ65" s="15"/>
      <c r="RVA65" s="15"/>
      <c r="RVB65" s="15"/>
      <c r="RVC65" s="15"/>
      <c r="RVD65" s="15"/>
      <c r="RVE65" s="15"/>
      <c r="RVF65" s="15"/>
      <c r="RVG65" s="15"/>
      <c r="RVH65" s="15"/>
      <c r="RVI65" s="15"/>
      <c r="RVJ65" s="15"/>
      <c r="RVK65" s="15"/>
      <c r="RVL65" s="15"/>
      <c r="RVM65" s="15"/>
      <c r="RVN65" s="15"/>
      <c r="RVO65" s="15"/>
      <c r="RVP65" s="15"/>
      <c r="RVQ65" s="15"/>
      <c r="RVR65" s="15"/>
      <c r="RVS65" s="15"/>
      <c r="RVT65" s="15"/>
      <c r="RVU65" s="15"/>
      <c r="RVV65" s="15"/>
      <c r="RVW65" s="15"/>
      <c r="RVX65" s="15"/>
      <c r="RVY65" s="15"/>
      <c r="RVZ65" s="15"/>
      <c r="RWA65" s="15"/>
      <c r="RWB65" s="15"/>
      <c r="RWC65" s="15"/>
      <c r="RWD65" s="15"/>
      <c r="RWE65" s="15"/>
      <c r="RWF65" s="15"/>
      <c r="RWG65" s="15"/>
      <c r="RWH65" s="15"/>
      <c r="RWI65" s="15"/>
      <c r="RWJ65" s="15"/>
      <c r="RWK65" s="15"/>
      <c r="RWL65" s="15"/>
      <c r="RWM65" s="15"/>
      <c r="RWN65" s="15"/>
      <c r="RWO65" s="15"/>
      <c r="RWP65" s="15"/>
      <c r="RWQ65" s="15"/>
      <c r="RWR65" s="15"/>
      <c r="RWS65" s="15"/>
      <c r="RWT65" s="15"/>
      <c r="RWU65" s="15"/>
      <c r="RWV65" s="15"/>
      <c r="RWW65" s="15"/>
      <c r="RWX65" s="15"/>
      <c r="RWY65" s="15"/>
      <c r="RWZ65" s="15"/>
      <c r="RXA65" s="15"/>
      <c r="RXB65" s="15"/>
      <c r="RXC65" s="15"/>
      <c r="RXD65" s="15"/>
      <c r="RXE65" s="15"/>
      <c r="RXF65" s="15"/>
      <c r="RXG65" s="15"/>
      <c r="RXH65" s="15"/>
      <c r="RXI65" s="15"/>
      <c r="RXJ65" s="15"/>
      <c r="RXK65" s="15"/>
      <c r="RXL65" s="15"/>
      <c r="RXM65" s="15"/>
      <c r="RXN65" s="15"/>
      <c r="RXO65" s="15"/>
      <c r="RXP65" s="15"/>
      <c r="RXQ65" s="15"/>
      <c r="RXR65" s="15"/>
      <c r="RXS65" s="15"/>
      <c r="RXT65" s="15"/>
      <c r="RXU65" s="15"/>
      <c r="RXV65" s="15"/>
      <c r="RXW65" s="15"/>
      <c r="RXX65" s="15"/>
      <c r="RXY65" s="15"/>
      <c r="RXZ65" s="15"/>
      <c r="RYA65" s="15"/>
      <c r="RYB65" s="15"/>
      <c r="RYC65" s="15"/>
      <c r="RYD65" s="15"/>
      <c r="RYE65" s="15"/>
      <c r="RYF65" s="15"/>
      <c r="RYG65" s="15"/>
      <c r="RYH65" s="15"/>
      <c r="RYI65" s="15"/>
      <c r="RYJ65" s="15"/>
      <c r="RYK65" s="15"/>
      <c r="RYL65" s="15"/>
      <c r="RYM65" s="15"/>
      <c r="RYN65" s="15"/>
      <c r="RYO65" s="15"/>
      <c r="RYP65" s="15"/>
      <c r="RYQ65" s="15"/>
      <c r="RYR65" s="15"/>
      <c r="RYS65" s="15"/>
      <c r="RYT65" s="15"/>
      <c r="RYU65" s="15"/>
      <c r="RYV65" s="15"/>
      <c r="RYW65" s="15"/>
      <c r="RYX65" s="15"/>
      <c r="RYY65" s="15"/>
      <c r="RYZ65" s="15"/>
      <c r="RZA65" s="15"/>
      <c r="RZB65" s="15"/>
      <c r="RZC65" s="15"/>
      <c r="RZD65" s="15"/>
      <c r="RZE65" s="15"/>
      <c r="RZF65" s="15"/>
      <c r="RZG65" s="15"/>
      <c r="RZH65" s="15"/>
      <c r="RZI65" s="15"/>
      <c r="RZJ65" s="15"/>
      <c r="RZK65" s="15"/>
      <c r="RZL65" s="15"/>
      <c r="RZM65" s="15"/>
      <c r="RZN65" s="15"/>
      <c r="RZO65" s="15"/>
      <c r="RZP65" s="15"/>
      <c r="RZQ65" s="15"/>
      <c r="RZR65" s="15"/>
      <c r="RZS65" s="15"/>
      <c r="RZT65" s="15"/>
      <c r="RZU65" s="15"/>
      <c r="RZV65" s="15"/>
      <c r="RZW65" s="15"/>
      <c r="RZX65" s="15"/>
      <c r="RZY65" s="15"/>
      <c r="RZZ65" s="15"/>
      <c r="SAA65" s="15"/>
      <c r="SAB65" s="15"/>
      <c r="SAC65" s="15"/>
      <c r="SAD65" s="15"/>
      <c r="SAE65" s="15"/>
      <c r="SAF65" s="15"/>
      <c r="SAG65" s="15"/>
      <c r="SAH65" s="15"/>
      <c r="SAI65" s="15"/>
      <c r="SAJ65" s="15"/>
      <c r="SAK65" s="15"/>
      <c r="SAL65" s="15"/>
      <c r="SAM65" s="15"/>
      <c r="SAN65" s="15"/>
      <c r="SAO65" s="15"/>
      <c r="SAP65" s="15"/>
      <c r="SAQ65" s="15"/>
      <c r="SAR65" s="15"/>
      <c r="SAS65" s="15"/>
      <c r="SAT65" s="15"/>
      <c r="SAU65" s="15"/>
      <c r="SAV65" s="15"/>
      <c r="SAW65" s="15"/>
      <c r="SAX65" s="15"/>
      <c r="SAY65" s="15"/>
      <c r="SAZ65" s="15"/>
      <c r="SBA65" s="15"/>
      <c r="SBB65" s="15"/>
      <c r="SBC65" s="15"/>
      <c r="SBD65" s="15"/>
      <c r="SBE65" s="15"/>
      <c r="SBF65" s="15"/>
      <c r="SBG65" s="15"/>
      <c r="SBH65" s="15"/>
      <c r="SBI65" s="15"/>
      <c r="SBJ65" s="15"/>
      <c r="SBK65" s="15"/>
      <c r="SBL65" s="15"/>
      <c r="SBM65" s="15"/>
      <c r="SBN65" s="15"/>
      <c r="SBO65" s="15"/>
      <c r="SBP65" s="15"/>
      <c r="SBQ65" s="15"/>
      <c r="SBR65" s="15"/>
      <c r="SBS65" s="15"/>
      <c r="SBT65" s="15"/>
      <c r="SBU65" s="15"/>
      <c r="SBV65" s="15"/>
      <c r="SBW65" s="15"/>
      <c r="SBX65" s="15"/>
      <c r="SBY65" s="15"/>
      <c r="SBZ65" s="15"/>
      <c r="SCA65" s="15"/>
      <c r="SCB65" s="15"/>
      <c r="SCC65" s="15"/>
      <c r="SCD65" s="15"/>
      <c r="SCE65" s="15"/>
      <c r="SCF65" s="15"/>
      <c r="SCG65" s="15"/>
      <c r="SCH65" s="15"/>
      <c r="SCI65" s="15"/>
      <c r="SCJ65" s="15"/>
      <c r="SCK65" s="15"/>
      <c r="SCL65" s="15"/>
      <c r="SCM65" s="15"/>
      <c r="SCN65" s="15"/>
      <c r="SCO65" s="15"/>
      <c r="SCP65" s="15"/>
      <c r="SCQ65" s="15"/>
      <c r="SCR65" s="15"/>
      <c r="SCS65" s="15"/>
      <c r="SCT65" s="15"/>
      <c r="SCU65" s="15"/>
      <c r="SCV65" s="15"/>
      <c r="SCW65" s="15"/>
      <c r="SCX65" s="15"/>
      <c r="SCY65" s="15"/>
      <c r="SCZ65" s="15"/>
      <c r="SDA65" s="15"/>
      <c r="SDB65" s="15"/>
      <c r="SDC65" s="15"/>
      <c r="SDD65" s="15"/>
      <c r="SDE65" s="15"/>
      <c r="SDF65" s="15"/>
      <c r="SDG65" s="15"/>
      <c r="SDH65" s="15"/>
      <c r="SDI65" s="15"/>
      <c r="SDJ65" s="15"/>
      <c r="SDK65" s="15"/>
      <c r="SDL65" s="15"/>
      <c r="SDM65" s="15"/>
      <c r="SDN65" s="15"/>
      <c r="SDO65" s="15"/>
      <c r="SDP65" s="15"/>
      <c r="SDQ65" s="15"/>
      <c r="SDR65" s="15"/>
      <c r="SDS65" s="15"/>
      <c r="SDT65" s="15"/>
      <c r="SDU65" s="15"/>
      <c r="SDV65" s="15"/>
      <c r="SDW65" s="15"/>
      <c r="SDX65" s="15"/>
      <c r="SDY65" s="15"/>
      <c r="SDZ65" s="15"/>
      <c r="SEA65" s="15"/>
      <c r="SEB65" s="15"/>
      <c r="SEC65" s="15"/>
      <c r="SED65" s="15"/>
      <c r="SEE65" s="15"/>
      <c r="SEF65" s="15"/>
      <c r="SEG65" s="15"/>
      <c r="SEH65" s="15"/>
      <c r="SEI65" s="15"/>
      <c r="SEJ65" s="15"/>
      <c r="SEK65" s="15"/>
      <c r="SEL65" s="15"/>
      <c r="SEM65" s="15"/>
      <c r="SEN65" s="15"/>
      <c r="SEO65" s="15"/>
      <c r="SEP65" s="15"/>
      <c r="SEQ65" s="15"/>
      <c r="SER65" s="15"/>
      <c r="SES65" s="15"/>
      <c r="SET65" s="15"/>
      <c r="SEU65" s="15"/>
      <c r="SEV65" s="15"/>
      <c r="SEW65" s="15"/>
      <c r="SEX65" s="15"/>
      <c r="SEY65" s="15"/>
      <c r="SEZ65" s="15"/>
      <c r="SFA65" s="15"/>
      <c r="SFB65" s="15"/>
      <c r="SFC65" s="15"/>
      <c r="SFD65" s="15"/>
      <c r="SFE65" s="15"/>
      <c r="SFF65" s="15"/>
      <c r="SFG65" s="15"/>
      <c r="SFH65" s="15"/>
      <c r="SFI65" s="15"/>
      <c r="SFJ65" s="15"/>
      <c r="SFK65" s="15"/>
      <c r="SFL65" s="15"/>
      <c r="SFM65" s="15"/>
      <c r="SFN65" s="15"/>
      <c r="SFO65" s="15"/>
      <c r="SFP65" s="15"/>
      <c r="SFQ65" s="15"/>
      <c r="SFR65" s="15"/>
      <c r="SFS65" s="15"/>
      <c r="SFT65" s="15"/>
      <c r="SFU65" s="15"/>
      <c r="SFV65" s="15"/>
      <c r="SFW65" s="15"/>
      <c r="SFX65" s="15"/>
      <c r="SFY65" s="15"/>
      <c r="SFZ65" s="15"/>
      <c r="SGA65" s="15"/>
      <c r="SGB65" s="15"/>
      <c r="SGC65" s="15"/>
      <c r="SGD65" s="15"/>
      <c r="SGE65" s="15"/>
      <c r="SGF65" s="15"/>
      <c r="SGG65" s="15"/>
      <c r="SGH65" s="15"/>
      <c r="SGI65" s="15"/>
      <c r="SGJ65" s="15"/>
      <c r="SGK65" s="15"/>
      <c r="SGL65" s="15"/>
      <c r="SGM65" s="15"/>
      <c r="SGN65" s="15"/>
      <c r="SGO65" s="15"/>
      <c r="SGP65" s="15"/>
      <c r="SGQ65" s="15"/>
      <c r="SGR65" s="15"/>
      <c r="SGS65" s="15"/>
      <c r="SGT65" s="15"/>
      <c r="SGU65" s="15"/>
      <c r="SGV65" s="15"/>
      <c r="SGW65" s="15"/>
      <c r="SGX65" s="15"/>
      <c r="SGY65" s="15"/>
      <c r="SGZ65" s="15"/>
      <c r="SHA65" s="15"/>
      <c r="SHB65" s="15"/>
      <c r="SHC65" s="15"/>
      <c r="SHD65" s="15"/>
      <c r="SHE65" s="15"/>
      <c r="SHF65" s="15"/>
      <c r="SHG65" s="15"/>
      <c r="SHH65" s="15"/>
      <c r="SHI65" s="15"/>
      <c r="SHJ65" s="15"/>
      <c r="SHK65" s="15"/>
      <c r="SHL65" s="15"/>
      <c r="SHM65" s="15"/>
      <c r="SHN65" s="15"/>
      <c r="SHO65" s="15"/>
      <c r="SHP65" s="15"/>
      <c r="SHQ65" s="15"/>
      <c r="SHR65" s="15"/>
      <c r="SHS65" s="15"/>
      <c r="SHT65" s="15"/>
      <c r="SHU65" s="15"/>
      <c r="SHV65" s="15"/>
      <c r="SHW65" s="15"/>
      <c r="SHX65" s="15"/>
      <c r="SHY65" s="15"/>
      <c r="SHZ65" s="15"/>
      <c r="SIA65" s="15"/>
      <c r="SIB65" s="15"/>
      <c r="SIC65" s="15"/>
      <c r="SID65" s="15"/>
      <c r="SIE65" s="15"/>
      <c r="SIF65" s="15"/>
      <c r="SIG65" s="15"/>
      <c r="SIH65" s="15"/>
      <c r="SII65" s="15"/>
      <c r="SIJ65" s="15"/>
      <c r="SIK65" s="15"/>
      <c r="SIL65" s="15"/>
      <c r="SIM65" s="15"/>
      <c r="SIN65" s="15"/>
      <c r="SIO65" s="15"/>
      <c r="SIP65" s="15"/>
      <c r="SIQ65" s="15"/>
      <c r="SIR65" s="15"/>
      <c r="SIS65" s="15"/>
      <c r="SIT65" s="15"/>
      <c r="SIU65" s="15"/>
      <c r="SIV65" s="15"/>
      <c r="SIW65" s="15"/>
      <c r="SIX65" s="15"/>
      <c r="SIY65" s="15"/>
      <c r="SIZ65" s="15"/>
      <c r="SJA65" s="15"/>
      <c r="SJB65" s="15"/>
      <c r="SJC65" s="15"/>
      <c r="SJD65" s="15"/>
      <c r="SJE65" s="15"/>
      <c r="SJF65" s="15"/>
      <c r="SJG65" s="15"/>
      <c r="SJH65" s="15"/>
      <c r="SJI65" s="15"/>
      <c r="SJJ65" s="15"/>
      <c r="SJK65" s="15"/>
      <c r="SJL65" s="15"/>
      <c r="SJM65" s="15"/>
      <c r="SJN65" s="15"/>
      <c r="SJO65" s="15"/>
      <c r="SJP65" s="15"/>
      <c r="SJQ65" s="15"/>
      <c r="SJR65" s="15"/>
      <c r="SJS65" s="15"/>
      <c r="SJT65" s="15"/>
      <c r="SJU65" s="15"/>
      <c r="SJV65" s="15"/>
      <c r="SJW65" s="15"/>
      <c r="SJX65" s="15"/>
      <c r="SJY65" s="15"/>
      <c r="SJZ65" s="15"/>
      <c r="SKA65" s="15"/>
      <c r="SKB65" s="15"/>
      <c r="SKC65" s="15"/>
      <c r="SKD65" s="15"/>
      <c r="SKE65" s="15"/>
      <c r="SKF65" s="15"/>
      <c r="SKG65" s="15"/>
      <c r="SKH65" s="15"/>
      <c r="SKI65" s="15"/>
      <c r="SKJ65" s="15"/>
      <c r="SKK65" s="15"/>
      <c r="SKL65" s="15"/>
      <c r="SKM65" s="15"/>
      <c r="SKN65" s="15"/>
      <c r="SKO65" s="15"/>
      <c r="SKP65" s="15"/>
      <c r="SKQ65" s="15"/>
      <c r="SKR65" s="15"/>
      <c r="SKS65" s="15"/>
      <c r="SKT65" s="15"/>
      <c r="SKU65" s="15"/>
      <c r="SKV65" s="15"/>
      <c r="SKW65" s="15"/>
      <c r="SKX65" s="15"/>
      <c r="SKY65" s="15"/>
      <c r="SKZ65" s="15"/>
      <c r="SLA65" s="15"/>
      <c r="SLB65" s="15"/>
      <c r="SLC65" s="15"/>
      <c r="SLD65" s="15"/>
      <c r="SLE65" s="15"/>
      <c r="SLF65" s="15"/>
      <c r="SLG65" s="15"/>
      <c r="SLH65" s="15"/>
      <c r="SLI65" s="15"/>
      <c r="SLJ65" s="15"/>
      <c r="SLK65" s="15"/>
      <c r="SLL65" s="15"/>
      <c r="SLM65" s="15"/>
      <c r="SLN65" s="15"/>
      <c r="SLO65" s="15"/>
      <c r="SLP65" s="15"/>
      <c r="SLQ65" s="15"/>
      <c r="SLR65" s="15"/>
      <c r="SLS65" s="15"/>
      <c r="SLT65" s="15"/>
      <c r="SLU65" s="15"/>
      <c r="SLV65" s="15"/>
      <c r="SLW65" s="15"/>
      <c r="SLX65" s="15"/>
      <c r="SLY65" s="15"/>
      <c r="SLZ65" s="15"/>
      <c r="SMA65" s="15"/>
      <c r="SMB65" s="15"/>
      <c r="SMC65" s="15"/>
      <c r="SMD65" s="15"/>
      <c r="SME65" s="15"/>
      <c r="SMF65" s="15"/>
      <c r="SMG65" s="15"/>
      <c r="SMH65" s="15"/>
      <c r="SMI65" s="15"/>
      <c r="SMJ65" s="15"/>
      <c r="SMK65" s="15"/>
      <c r="SML65" s="15"/>
      <c r="SMM65" s="15"/>
      <c r="SMN65" s="15"/>
      <c r="SMO65" s="15"/>
      <c r="SMP65" s="15"/>
      <c r="SMQ65" s="15"/>
      <c r="SMR65" s="15"/>
      <c r="SMS65" s="15"/>
      <c r="SMT65" s="15"/>
      <c r="SMU65" s="15"/>
      <c r="SMV65" s="15"/>
      <c r="SMW65" s="15"/>
      <c r="SMX65" s="15"/>
      <c r="SMY65" s="15"/>
      <c r="SMZ65" s="15"/>
      <c r="SNA65" s="15"/>
      <c r="SNB65" s="15"/>
      <c r="SNC65" s="15"/>
      <c r="SND65" s="15"/>
      <c r="SNE65" s="15"/>
      <c r="SNF65" s="15"/>
      <c r="SNG65" s="15"/>
      <c r="SNH65" s="15"/>
      <c r="SNI65" s="15"/>
      <c r="SNJ65" s="15"/>
      <c r="SNK65" s="15"/>
      <c r="SNL65" s="15"/>
      <c r="SNM65" s="15"/>
      <c r="SNN65" s="15"/>
      <c r="SNO65" s="15"/>
      <c r="SNP65" s="15"/>
      <c r="SNQ65" s="15"/>
      <c r="SNR65" s="15"/>
      <c r="SNS65" s="15"/>
      <c r="SNT65" s="15"/>
      <c r="SNU65" s="15"/>
      <c r="SNV65" s="15"/>
      <c r="SNW65" s="15"/>
      <c r="SNX65" s="15"/>
      <c r="SNY65" s="15"/>
      <c r="SNZ65" s="15"/>
      <c r="SOA65" s="15"/>
      <c r="SOB65" s="15"/>
      <c r="SOC65" s="15"/>
      <c r="SOD65" s="15"/>
      <c r="SOE65" s="15"/>
      <c r="SOF65" s="15"/>
      <c r="SOG65" s="15"/>
      <c r="SOH65" s="15"/>
      <c r="SOI65" s="15"/>
      <c r="SOJ65" s="15"/>
      <c r="SOK65" s="15"/>
      <c r="SOL65" s="15"/>
      <c r="SOM65" s="15"/>
      <c r="SON65" s="15"/>
      <c r="SOO65" s="15"/>
      <c r="SOP65" s="15"/>
      <c r="SOQ65" s="15"/>
      <c r="SOR65" s="15"/>
      <c r="SOS65" s="15"/>
      <c r="SOT65" s="15"/>
      <c r="SOU65" s="15"/>
      <c r="SOV65" s="15"/>
      <c r="SOW65" s="15"/>
      <c r="SOX65" s="15"/>
      <c r="SOY65" s="15"/>
      <c r="SOZ65" s="15"/>
      <c r="SPA65" s="15"/>
      <c r="SPB65" s="15"/>
      <c r="SPC65" s="15"/>
      <c r="SPD65" s="15"/>
      <c r="SPE65" s="15"/>
      <c r="SPF65" s="15"/>
      <c r="SPG65" s="15"/>
      <c r="SPH65" s="15"/>
      <c r="SPI65" s="15"/>
      <c r="SPJ65" s="15"/>
      <c r="SPK65" s="15"/>
      <c r="SPL65" s="15"/>
      <c r="SPM65" s="15"/>
      <c r="SPN65" s="15"/>
      <c r="SPO65" s="15"/>
      <c r="SPP65" s="15"/>
      <c r="SPQ65" s="15"/>
      <c r="SPR65" s="15"/>
      <c r="SPS65" s="15"/>
      <c r="SPT65" s="15"/>
      <c r="SPU65" s="15"/>
      <c r="SPV65" s="15"/>
      <c r="SPW65" s="15"/>
      <c r="SPX65" s="15"/>
      <c r="SPY65" s="15"/>
      <c r="SPZ65" s="15"/>
      <c r="SQA65" s="15"/>
      <c r="SQB65" s="15"/>
      <c r="SQC65" s="15"/>
      <c r="SQD65" s="15"/>
      <c r="SQE65" s="15"/>
      <c r="SQF65" s="15"/>
      <c r="SQG65" s="15"/>
      <c r="SQH65" s="15"/>
      <c r="SQI65" s="15"/>
      <c r="SQJ65" s="15"/>
      <c r="SQK65" s="15"/>
      <c r="SQL65" s="15"/>
      <c r="SQM65" s="15"/>
      <c r="SQN65" s="15"/>
      <c r="SQO65" s="15"/>
      <c r="SQP65" s="15"/>
      <c r="SQQ65" s="15"/>
      <c r="SQR65" s="15"/>
      <c r="SQS65" s="15"/>
      <c r="SQT65" s="15"/>
      <c r="SQU65" s="15"/>
      <c r="SQV65" s="15"/>
      <c r="SQW65" s="15"/>
      <c r="SQX65" s="15"/>
      <c r="SQY65" s="15"/>
      <c r="SQZ65" s="15"/>
      <c r="SRA65" s="15"/>
      <c r="SRB65" s="15"/>
      <c r="SRC65" s="15"/>
      <c r="SRD65" s="15"/>
      <c r="SRE65" s="15"/>
      <c r="SRF65" s="15"/>
      <c r="SRG65" s="15"/>
      <c r="SRH65" s="15"/>
      <c r="SRI65" s="15"/>
      <c r="SRJ65" s="15"/>
      <c r="SRK65" s="15"/>
      <c r="SRL65" s="15"/>
      <c r="SRM65" s="15"/>
      <c r="SRN65" s="15"/>
      <c r="SRO65" s="15"/>
      <c r="SRP65" s="15"/>
      <c r="SRQ65" s="15"/>
      <c r="SRR65" s="15"/>
      <c r="SRS65" s="15"/>
      <c r="SRT65" s="15"/>
      <c r="SRU65" s="15"/>
      <c r="SRV65" s="15"/>
      <c r="SRW65" s="15"/>
      <c r="SRX65" s="15"/>
      <c r="SRY65" s="15"/>
      <c r="SRZ65" s="15"/>
      <c r="SSA65" s="15"/>
      <c r="SSB65" s="15"/>
      <c r="SSC65" s="15"/>
      <c r="SSD65" s="15"/>
      <c r="SSE65" s="15"/>
      <c r="SSF65" s="15"/>
      <c r="SSG65" s="15"/>
      <c r="SSH65" s="15"/>
      <c r="SSI65" s="15"/>
      <c r="SSJ65" s="15"/>
      <c r="SSK65" s="15"/>
      <c r="SSL65" s="15"/>
      <c r="SSM65" s="15"/>
      <c r="SSN65" s="15"/>
      <c r="SSO65" s="15"/>
      <c r="SSP65" s="15"/>
      <c r="SSQ65" s="15"/>
      <c r="SSR65" s="15"/>
      <c r="SSS65" s="15"/>
      <c r="SST65" s="15"/>
      <c r="SSU65" s="15"/>
      <c r="SSV65" s="15"/>
      <c r="SSW65" s="15"/>
      <c r="SSX65" s="15"/>
      <c r="SSY65" s="15"/>
      <c r="SSZ65" s="15"/>
      <c r="STA65" s="15"/>
      <c r="STB65" s="15"/>
      <c r="STC65" s="15"/>
      <c r="STD65" s="15"/>
      <c r="STE65" s="15"/>
      <c r="STF65" s="15"/>
      <c r="STG65" s="15"/>
      <c r="STH65" s="15"/>
      <c r="STI65" s="15"/>
      <c r="STJ65" s="15"/>
      <c r="STK65" s="15"/>
      <c r="STL65" s="15"/>
      <c r="STM65" s="15"/>
      <c r="STN65" s="15"/>
      <c r="STO65" s="15"/>
      <c r="STP65" s="15"/>
      <c r="STQ65" s="15"/>
      <c r="STR65" s="15"/>
      <c r="STS65" s="15"/>
      <c r="STT65" s="15"/>
      <c r="STU65" s="15"/>
      <c r="STV65" s="15"/>
      <c r="STW65" s="15"/>
      <c r="STX65" s="15"/>
      <c r="STY65" s="15"/>
      <c r="STZ65" s="15"/>
      <c r="SUA65" s="15"/>
      <c r="SUB65" s="15"/>
      <c r="SUC65" s="15"/>
      <c r="SUD65" s="15"/>
      <c r="SUE65" s="15"/>
      <c r="SUF65" s="15"/>
      <c r="SUG65" s="15"/>
      <c r="SUH65" s="15"/>
      <c r="SUI65" s="15"/>
      <c r="SUJ65" s="15"/>
      <c r="SUK65" s="15"/>
      <c r="SUL65" s="15"/>
      <c r="SUM65" s="15"/>
      <c r="SUN65" s="15"/>
      <c r="SUO65" s="15"/>
      <c r="SUP65" s="15"/>
      <c r="SUQ65" s="15"/>
      <c r="SUR65" s="15"/>
      <c r="SUS65" s="15"/>
      <c r="SUT65" s="15"/>
      <c r="SUU65" s="15"/>
      <c r="SUV65" s="15"/>
      <c r="SUW65" s="15"/>
      <c r="SUX65" s="15"/>
      <c r="SUY65" s="15"/>
      <c r="SUZ65" s="15"/>
      <c r="SVA65" s="15"/>
      <c r="SVB65" s="15"/>
      <c r="SVC65" s="15"/>
      <c r="SVD65" s="15"/>
      <c r="SVE65" s="15"/>
      <c r="SVF65" s="15"/>
      <c r="SVG65" s="15"/>
      <c r="SVH65" s="15"/>
      <c r="SVI65" s="15"/>
      <c r="SVJ65" s="15"/>
      <c r="SVK65" s="15"/>
      <c r="SVL65" s="15"/>
      <c r="SVM65" s="15"/>
      <c r="SVN65" s="15"/>
      <c r="SVO65" s="15"/>
      <c r="SVP65" s="15"/>
      <c r="SVQ65" s="15"/>
      <c r="SVR65" s="15"/>
      <c r="SVS65" s="15"/>
      <c r="SVT65" s="15"/>
      <c r="SVU65" s="15"/>
      <c r="SVV65" s="15"/>
      <c r="SVW65" s="15"/>
      <c r="SVX65" s="15"/>
      <c r="SVY65" s="15"/>
      <c r="SVZ65" s="15"/>
      <c r="SWA65" s="15"/>
      <c r="SWB65" s="15"/>
      <c r="SWC65" s="15"/>
      <c r="SWD65" s="15"/>
      <c r="SWE65" s="15"/>
      <c r="SWF65" s="15"/>
      <c r="SWG65" s="15"/>
      <c r="SWH65" s="15"/>
      <c r="SWI65" s="15"/>
      <c r="SWJ65" s="15"/>
      <c r="SWK65" s="15"/>
      <c r="SWL65" s="15"/>
      <c r="SWM65" s="15"/>
      <c r="SWN65" s="15"/>
      <c r="SWO65" s="15"/>
      <c r="SWP65" s="15"/>
      <c r="SWQ65" s="15"/>
      <c r="SWR65" s="15"/>
      <c r="SWS65" s="15"/>
      <c r="SWT65" s="15"/>
      <c r="SWU65" s="15"/>
      <c r="SWV65" s="15"/>
      <c r="SWW65" s="15"/>
      <c r="SWX65" s="15"/>
      <c r="SWY65" s="15"/>
      <c r="SWZ65" s="15"/>
      <c r="SXA65" s="15"/>
      <c r="SXB65" s="15"/>
      <c r="SXC65" s="15"/>
      <c r="SXD65" s="15"/>
      <c r="SXE65" s="15"/>
      <c r="SXF65" s="15"/>
      <c r="SXG65" s="15"/>
      <c r="SXH65" s="15"/>
      <c r="SXI65" s="15"/>
      <c r="SXJ65" s="15"/>
      <c r="SXK65" s="15"/>
      <c r="SXL65" s="15"/>
      <c r="SXM65" s="15"/>
      <c r="SXN65" s="15"/>
      <c r="SXO65" s="15"/>
      <c r="SXP65" s="15"/>
      <c r="SXQ65" s="15"/>
      <c r="SXR65" s="15"/>
      <c r="SXS65" s="15"/>
      <c r="SXT65" s="15"/>
      <c r="SXU65" s="15"/>
      <c r="SXV65" s="15"/>
      <c r="SXW65" s="15"/>
      <c r="SXX65" s="15"/>
      <c r="SXY65" s="15"/>
      <c r="SXZ65" s="15"/>
      <c r="SYA65" s="15"/>
      <c r="SYB65" s="15"/>
      <c r="SYC65" s="15"/>
      <c r="SYD65" s="15"/>
      <c r="SYE65" s="15"/>
      <c r="SYF65" s="15"/>
      <c r="SYG65" s="15"/>
      <c r="SYH65" s="15"/>
      <c r="SYI65" s="15"/>
      <c r="SYJ65" s="15"/>
      <c r="SYK65" s="15"/>
      <c r="SYL65" s="15"/>
      <c r="SYM65" s="15"/>
      <c r="SYN65" s="15"/>
      <c r="SYO65" s="15"/>
      <c r="SYP65" s="15"/>
      <c r="SYQ65" s="15"/>
      <c r="SYR65" s="15"/>
      <c r="SYS65" s="15"/>
      <c r="SYT65" s="15"/>
      <c r="SYU65" s="15"/>
      <c r="SYV65" s="15"/>
      <c r="SYW65" s="15"/>
      <c r="SYX65" s="15"/>
      <c r="SYY65" s="15"/>
      <c r="SYZ65" s="15"/>
      <c r="SZA65" s="15"/>
      <c r="SZB65" s="15"/>
      <c r="SZC65" s="15"/>
      <c r="SZD65" s="15"/>
      <c r="SZE65" s="15"/>
      <c r="SZF65" s="15"/>
      <c r="SZG65" s="15"/>
      <c r="SZH65" s="15"/>
      <c r="SZI65" s="15"/>
      <c r="SZJ65" s="15"/>
      <c r="SZK65" s="15"/>
      <c r="SZL65" s="15"/>
      <c r="SZM65" s="15"/>
      <c r="SZN65" s="15"/>
      <c r="SZO65" s="15"/>
      <c r="SZP65" s="15"/>
      <c r="SZQ65" s="15"/>
      <c r="SZR65" s="15"/>
      <c r="SZS65" s="15"/>
      <c r="SZT65" s="15"/>
      <c r="SZU65" s="15"/>
      <c r="SZV65" s="15"/>
      <c r="SZW65" s="15"/>
      <c r="SZX65" s="15"/>
      <c r="SZY65" s="15"/>
      <c r="SZZ65" s="15"/>
      <c r="TAA65" s="15"/>
      <c r="TAB65" s="15"/>
      <c r="TAC65" s="15"/>
      <c r="TAD65" s="15"/>
      <c r="TAE65" s="15"/>
      <c r="TAF65" s="15"/>
      <c r="TAG65" s="15"/>
      <c r="TAH65" s="15"/>
      <c r="TAI65" s="15"/>
      <c r="TAJ65" s="15"/>
      <c r="TAK65" s="15"/>
      <c r="TAL65" s="15"/>
      <c r="TAM65" s="15"/>
      <c r="TAN65" s="15"/>
      <c r="TAO65" s="15"/>
      <c r="TAP65" s="15"/>
      <c r="TAQ65" s="15"/>
      <c r="TAR65" s="15"/>
      <c r="TAS65" s="15"/>
      <c r="TAT65" s="15"/>
      <c r="TAU65" s="15"/>
      <c r="TAV65" s="15"/>
      <c r="TAW65" s="15"/>
      <c r="TAX65" s="15"/>
      <c r="TAY65" s="15"/>
      <c r="TAZ65" s="15"/>
      <c r="TBA65" s="15"/>
      <c r="TBB65" s="15"/>
      <c r="TBC65" s="15"/>
      <c r="TBD65" s="15"/>
      <c r="TBE65" s="15"/>
      <c r="TBF65" s="15"/>
      <c r="TBG65" s="15"/>
      <c r="TBH65" s="15"/>
      <c r="TBI65" s="15"/>
      <c r="TBJ65" s="15"/>
      <c r="TBK65" s="15"/>
      <c r="TBL65" s="15"/>
      <c r="TBM65" s="15"/>
      <c r="TBN65" s="15"/>
      <c r="TBO65" s="15"/>
      <c r="TBP65" s="15"/>
      <c r="TBQ65" s="15"/>
      <c r="TBR65" s="15"/>
      <c r="TBS65" s="15"/>
      <c r="TBT65" s="15"/>
      <c r="TBU65" s="15"/>
      <c r="TBV65" s="15"/>
      <c r="TBW65" s="15"/>
      <c r="TBX65" s="15"/>
      <c r="TBY65" s="15"/>
      <c r="TBZ65" s="15"/>
      <c r="TCA65" s="15"/>
      <c r="TCB65" s="15"/>
      <c r="TCC65" s="15"/>
      <c r="TCD65" s="15"/>
      <c r="TCE65" s="15"/>
      <c r="TCF65" s="15"/>
      <c r="TCG65" s="15"/>
      <c r="TCH65" s="15"/>
      <c r="TCI65" s="15"/>
      <c r="TCJ65" s="15"/>
      <c r="TCK65" s="15"/>
      <c r="TCL65" s="15"/>
      <c r="TCM65" s="15"/>
      <c r="TCN65" s="15"/>
      <c r="TCO65" s="15"/>
      <c r="TCP65" s="15"/>
      <c r="TCQ65" s="15"/>
      <c r="TCR65" s="15"/>
      <c r="TCS65" s="15"/>
      <c r="TCT65" s="15"/>
      <c r="TCU65" s="15"/>
      <c r="TCV65" s="15"/>
      <c r="TCW65" s="15"/>
      <c r="TCX65" s="15"/>
      <c r="TCY65" s="15"/>
      <c r="TCZ65" s="15"/>
      <c r="TDA65" s="15"/>
      <c r="TDB65" s="15"/>
      <c r="TDC65" s="15"/>
      <c r="TDD65" s="15"/>
      <c r="TDE65" s="15"/>
      <c r="TDF65" s="15"/>
      <c r="TDG65" s="15"/>
      <c r="TDH65" s="15"/>
      <c r="TDI65" s="15"/>
      <c r="TDJ65" s="15"/>
      <c r="TDK65" s="15"/>
      <c r="TDL65" s="15"/>
      <c r="TDM65" s="15"/>
      <c r="TDN65" s="15"/>
      <c r="TDO65" s="15"/>
      <c r="TDP65" s="15"/>
      <c r="TDQ65" s="15"/>
      <c r="TDR65" s="15"/>
      <c r="TDS65" s="15"/>
      <c r="TDT65" s="15"/>
      <c r="TDU65" s="15"/>
      <c r="TDV65" s="15"/>
      <c r="TDW65" s="15"/>
      <c r="TDX65" s="15"/>
      <c r="TDY65" s="15"/>
      <c r="TDZ65" s="15"/>
      <c r="TEA65" s="15"/>
      <c r="TEB65" s="15"/>
      <c r="TEC65" s="15"/>
      <c r="TED65" s="15"/>
      <c r="TEE65" s="15"/>
      <c r="TEF65" s="15"/>
      <c r="TEG65" s="15"/>
      <c r="TEH65" s="15"/>
      <c r="TEI65" s="15"/>
      <c r="TEJ65" s="15"/>
      <c r="TEK65" s="15"/>
      <c r="TEL65" s="15"/>
      <c r="TEM65" s="15"/>
      <c r="TEN65" s="15"/>
      <c r="TEO65" s="15"/>
      <c r="TEP65" s="15"/>
      <c r="TEQ65" s="15"/>
      <c r="TER65" s="15"/>
      <c r="TES65" s="15"/>
      <c r="TET65" s="15"/>
      <c r="TEU65" s="15"/>
      <c r="TEV65" s="15"/>
      <c r="TEW65" s="15"/>
      <c r="TEX65" s="15"/>
      <c r="TEY65" s="15"/>
      <c r="TEZ65" s="15"/>
      <c r="TFA65" s="15"/>
      <c r="TFB65" s="15"/>
      <c r="TFC65" s="15"/>
      <c r="TFD65" s="15"/>
      <c r="TFE65" s="15"/>
      <c r="TFF65" s="15"/>
      <c r="TFG65" s="15"/>
      <c r="TFH65" s="15"/>
      <c r="TFI65" s="15"/>
      <c r="TFJ65" s="15"/>
      <c r="TFK65" s="15"/>
      <c r="TFL65" s="15"/>
      <c r="TFM65" s="15"/>
      <c r="TFN65" s="15"/>
      <c r="TFO65" s="15"/>
      <c r="TFP65" s="15"/>
      <c r="TFQ65" s="15"/>
      <c r="TFR65" s="15"/>
      <c r="TFS65" s="15"/>
      <c r="TFT65" s="15"/>
      <c r="TFU65" s="15"/>
      <c r="TFV65" s="15"/>
      <c r="TFW65" s="15"/>
      <c r="TFX65" s="15"/>
      <c r="TFY65" s="15"/>
      <c r="TFZ65" s="15"/>
      <c r="TGA65" s="15"/>
      <c r="TGB65" s="15"/>
      <c r="TGC65" s="15"/>
      <c r="TGD65" s="15"/>
      <c r="TGE65" s="15"/>
      <c r="TGF65" s="15"/>
      <c r="TGG65" s="15"/>
      <c r="TGH65" s="15"/>
      <c r="TGI65" s="15"/>
      <c r="TGJ65" s="15"/>
      <c r="TGK65" s="15"/>
      <c r="TGL65" s="15"/>
      <c r="TGM65" s="15"/>
      <c r="TGN65" s="15"/>
      <c r="TGO65" s="15"/>
      <c r="TGP65" s="15"/>
      <c r="TGQ65" s="15"/>
      <c r="TGR65" s="15"/>
      <c r="TGS65" s="15"/>
      <c r="TGT65" s="15"/>
      <c r="TGU65" s="15"/>
      <c r="TGV65" s="15"/>
      <c r="TGW65" s="15"/>
      <c r="TGX65" s="15"/>
      <c r="TGY65" s="15"/>
      <c r="TGZ65" s="15"/>
      <c r="THA65" s="15"/>
      <c r="THB65" s="15"/>
      <c r="THC65" s="15"/>
      <c r="THD65" s="15"/>
      <c r="THE65" s="15"/>
      <c r="THF65" s="15"/>
      <c r="THG65" s="15"/>
      <c r="THH65" s="15"/>
      <c r="THI65" s="15"/>
      <c r="THJ65" s="15"/>
      <c r="THK65" s="15"/>
      <c r="THL65" s="15"/>
      <c r="THM65" s="15"/>
      <c r="THN65" s="15"/>
      <c r="THO65" s="15"/>
      <c r="THP65" s="15"/>
      <c r="THQ65" s="15"/>
      <c r="THR65" s="15"/>
      <c r="THS65" s="15"/>
      <c r="THT65" s="15"/>
      <c r="THU65" s="15"/>
      <c r="THV65" s="15"/>
      <c r="THW65" s="15"/>
      <c r="THX65" s="15"/>
      <c r="THY65" s="15"/>
      <c r="THZ65" s="15"/>
      <c r="TIA65" s="15"/>
      <c r="TIB65" s="15"/>
      <c r="TIC65" s="15"/>
      <c r="TID65" s="15"/>
      <c r="TIE65" s="15"/>
      <c r="TIF65" s="15"/>
      <c r="TIG65" s="15"/>
      <c r="TIH65" s="15"/>
      <c r="TII65" s="15"/>
      <c r="TIJ65" s="15"/>
      <c r="TIK65" s="15"/>
      <c r="TIL65" s="15"/>
      <c r="TIM65" s="15"/>
      <c r="TIN65" s="15"/>
      <c r="TIO65" s="15"/>
      <c r="TIP65" s="15"/>
      <c r="TIQ65" s="15"/>
      <c r="TIR65" s="15"/>
      <c r="TIS65" s="15"/>
      <c r="TIT65" s="15"/>
      <c r="TIU65" s="15"/>
      <c r="TIV65" s="15"/>
      <c r="TIW65" s="15"/>
      <c r="TIX65" s="15"/>
      <c r="TIY65" s="15"/>
      <c r="TIZ65" s="15"/>
      <c r="TJA65" s="15"/>
      <c r="TJB65" s="15"/>
      <c r="TJC65" s="15"/>
      <c r="TJD65" s="15"/>
      <c r="TJE65" s="15"/>
      <c r="TJF65" s="15"/>
      <c r="TJG65" s="15"/>
      <c r="TJH65" s="15"/>
      <c r="TJI65" s="15"/>
      <c r="TJJ65" s="15"/>
      <c r="TJK65" s="15"/>
      <c r="TJL65" s="15"/>
      <c r="TJM65" s="15"/>
      <c r="TJN65" s="15"/>
      <c r="TJO65" s="15"/>
      <c r="TJP65" s="15"/>
      <c r="TJQ65" s="15"/>
      <c r="TJR65" s="15"/>
      <c r="TJS65" s="15"/>
      <c r="TJT65" s="15"/>
      <c r="TJU65" s="15"/>
      <c r="TJV65" s="15"/>
      <c r="TJW65" s="15"/>
      <c r="TJX65" s="15"/>
      <c r="TJY65" s="15"/>
      <c r="TJZ65" s="15"/>
      <c r="TKA65" s="15"/>
      <c r="TKB65" s="15"/>
      <c r="TKC65" s="15"/>
      <c r="TKD65" s="15"/>
      <c r="TKE65" s="15"/>
      <c r="TKF65" s="15"/>
      <c r="TKG65" s="15"/>
      <c r="TKH65" s="15"/>
      <c r="TKI65" s="15"/>
      <c r="TKJ65" s="15"/>
      <c r="TKK65" s="15"/>
      <c r="TKL65" s="15"/>
      <c r="TKM65" s="15"/>
      <c r="TKN65" s="15"/>
      <c r="TKO65" s="15"/>
      <c r="TKP65" s="15"/>
      <c r="TKQ65" s="15"/>
      <c r="TKR65" s="15"/>
      <c r="TKS65" s="15"/>
      <c r="TKT65" s="15"/>
      <c r="TKU65" s="15"/>
      <c r="TKV65" s="15"/>
      <c r="TKW65" s="15"/>
      <c r="TKX65" s="15"/>
      <c r="TKY65" s="15"/>
      <c r="TKZ65" s="15"/>
      <c r="TLA65" s="15"/>
      <c r="TLB65" s="15"/>
      <c r="TLC65" s="15"/>
      <c r="TLD65" s="15"/>
      <c r="TLE65" s="15"/>
      <c r="TLF65" s="15"/>
      <c r="TLG65" s="15"/>
      <c r="TLH65" s="15"/>
      <c r="TLI65" s="15"/>
      <c r="TLJ65" s="15"/>
      <c r="TLK65" s="15"/>
      <c r="TLL65" s="15"/>
      <c r="TLM65" s="15"/>
      <c r="TLN65" s="15"/>
      <c r="TLO65" s="15"/>
      <c r="TLP65" s="15"/>
      <c r="TLQ65" s="15"/>
      <c r="TLR65" s="15"/>
      <c r="TLS65" s="15"/>
      <c r="TLT65" s="15"/>
      <c r="TLU65" s="15"/>
      <c r="TLV65" s="15"/>
      <c r="TLW65" s="15"/>
      <c r="TLX65" s="15"/>
      <c r="TLY65" s="15"/>
      <c r="TLZ65" s="15"/>
      <c r="TMA65" s="15"/>
      <c r="TMB65" s="15"/>
      <c r="TMC65" s="15"/>
      <c r="TMD65" s="15"/>
      <c r="TME65" s="15"/>
      <c r="TMF65" s="15"/>
      <c r="TMG65" s="15"/>
      <c r="TMH65" s="15"/>
      <c r="TMI65" s="15"/>
      <c r="TMJ65" s="15"/>
      <c r="TMK65" s="15"/>
      <c r="TML65" s="15"/>
      <c r="TMM65" s="15"/>
      <c r="TMN65" s="15"/>
      <c r="TMO65" s="15"/>
      <c r="TMP65" s="15"/>
      <c r="TMQ65" s="15"/>
      <c r="TMR65" s="15"/>
      <c r="TMS65" s="15"/>
      <c r="TMT65" s="15"/>
      <c r="TMU65" s="15"/>
      <c r="TMV65" s="15"/>
      <c r="TMW65" s="15"/>
      <c r="TMX65" s="15"/>
      <c r="TMY65" s="15"/>
      <c r="TMZ65" s="15"/>
      <c r="TNA65" s="15"/>
      <c r="TNB65" s="15"/>
      <c r="TNC65" s="15"/>
      <c r="TND65" s="15"/>
      <c r="TNE65" s="15"/>
      <c r="TNF65" s="15"/>
      <c r="TNG65" s="15"/>
      <c r="TNH65" s="15"/>
      <c r="TNI65" s="15"/>
      <c r="TNJ65" s="15"/>
      <c r="TNK65" s="15"/>
      <c r="TNL65" s="15"/>
      <c r="TNM65" s="15"/>
      <c r="TNN65" s="15"/>
      <c r="TNO65" s="15"/>
      <c r="TNP65" s="15"/>
      <c r="TNQ65" s="15"/>
      <c r="TNR65" s="15"/>
      <c r="TNS65" s="15"/>
      <c r="TNT65" s="15"/>
      <c r="TNU65" s="15"/>
      <c r="TNV65" s="15"/>
      <c r="TNW65" s="15"/>
      <c r="TNX65" s="15"/>
      <c r="TNY65" s="15"/>
      <c r="TNZ65" s="15"/>
      <c r="TOA65" s="15"/>
      <c r="TOB65" s="15"/>
      <c r="TOC65" s="15"/>
      <c r="TOD65" s="15"/>
      <c r="TOE65" s="15"/>
      <c r="TOF65" s="15"/>
      <c r="TOG65" s="15"/>
      <c r="TOH65" s="15"/>
      <c r="TOI65" s="15"/>
      <c r="TOJ65" s="15"/>
      <c r="TOK65" s="15"/>
      <c r="TOL65" s="15"/>
      <c r="TOM65" s="15"/>
      <c r="TON65" s="15"/>
      <c r="TOO65" s="15"/>
      <c r="TOP65" s="15"/>
      <c r="TOQ65" s="15"/>
      <c r="TOR65" s="15"/>
      <c r="TOS65" s="15"/>
      <c r="TOT65" s="15"/>
      <c r="TOU65" s="15"/>
      <c r="TOV65" s="15"/>
      <c r="TOW65" s="15"/>
      <c r="TOX65" s="15"/>
      <c r="TOY65" s="15"/>
      <c r="TOZ65" s="15"/>
      <c r="TPA65" s="15"/>
      <c r="TPB65" s="15"/>
      <c r="TPC65" s="15"/>
      <c r="TPD65" s="15"/>
      <c r="TPE65" s="15"/>
      <c r="TPF65" s="15"/>
      <c r="TPG65" s="15"/>
      <c r="TPH65" s="15"/>
      <c r="TPI65" s="15"/>
      <c r="TPJ65" s="15"/>
      <c r="TPK65" s="15"/>
      <c r="TPL65" s="15"/>
      <c r="TPM65" s="15"/>
      <c r="TPN65" s="15"/>
      <c r="TPO65" s="15"/>
      <c r="TPP65" s="15"/>
      <c r="TPQ65" s="15"/>
      <c r="TPR65" s="15"/>
      <c r="TPS65" s="15"/>
      <c r="TPT65" s="15"/>
      <c r="TPU65" s="15"/>
      <c r="TPV65" s="15"/>
      <c r="TPW65" s="15"/>
      <c r="TPX65" s="15"/>
      <c r="TPY65" s="15"/>
      <c r="TPZ65" s="15"/>
      <c r="TQA65" s="15"/>
      <c r="TQB65" s="15"/>
      <c r="TQC65" s="15"/>
      <c r="TQD65" s="15"/>
      <c r="TQE65" s="15"/>
      <c r="TQF65" s="15"/>
      <c r="TQG65" s="15"/>
      <c r="TQH65" s="15"/>
      <c r="TQI65" s="15"/>
      <c r="TQJ65" s="15"/>
      <c r="TQK65" s="15"/>
      <c r="TQL65" s="15"/>
      <c r="TQM65" s="15"/>
      <c r="TQN65" s="15"/>
      <c r="TQO65" s="15"/>
      <c r="TQP65" s="15"/>
      <c r="TQQ65" s="15"/>
      <c r="TQR65" s="15"/>
      <c r="TQS65" s="15"/>
      <c r="TQT65" s="15"/>
      <c r="TQU65" s="15"/>
      <c r="TQV65" s="15"/>
      <c r="TQW65" s="15"/>
      <c r="TQX65" s="15"/>
      <c r="TQY65" s="15"/>
      <c r="TQZ65" s="15"/>
      <c r="TRA65" s="15"/>
      <c r="TRB65" s="15"/>
      <c r="TRC65" s="15"/>
      <c r="TRD65" s="15"/>
      <c r="TRE65" s="15"/>
      <c r="TRF65" s="15"/>
      <c r="TRG65" s="15"/>
      <c r="TRH65" s="15"/>
      <c r="TRI65" s="15"/>
      <c r="TRJ65" s="15"/>
      <c r="TRK65" s="15"/>
      <c r="TRL65" s="15"/>
      <c r="TRM65" s="15"/>
      <c r="TRN65" s="15"/>
      <c r="TRO65" s="15"/>
      <c r="TRP65" s="15"/>
      <c r="TRQ65" s="15"/>
      <c r="TRR65" s="15"/>
      <c r="TRS65" s="15"/>
      <c r="TRT65" s="15"/>
      <c r="TRU65" s="15"/>
      <c r="TRV65" s="15"/>
      <c r="TRW65" s="15"/>
      <c r="TRX65" s="15"/>
      <c r="TRY65" s="15"/>
      <c r="TRZ65" s="15"/>
      <c r="TSA65" s="15"/>
      <c r="TSB65" s="15"/>
      <c r="TSC65" s="15"/>
      <c r="TSD65" s="15"/>
      <c r="TSE65" s="15"/>
      <c r="TSF65" s="15"/>
      <c r="TSG65" s="15"/>
      <c r="TSH65" s="15"/>
      <c r="TSI65" s="15"/>
      <c r="TSJ65" s="15"/>
      <c r="TSK65" s="15"/>
      <c r="TSL65" s="15"/>
      <c r="TSM65" s="15"/>
      <c r="TSN65" s="15"/>
      <c r="TSO65" s="15"/>
      <c r="TSP65" s="15"/>
      <c r="TSQ65" s="15"/>
      <c r="TSR65" s="15"/>
      <c r="TSS65" s="15"/>
      <c r="TST65" s="15"/>
      <c r="TSU65" s="15"/>
      <c r="TSV65" s="15"/>
      <c r="TSW65" s="15"/>
      <c r="TSX65" s="15"/>
      <c r="TSY65" s="15"/>
      <c r="TSZ65" s="15"/>
      <c r="TTA65" s="15"/>
      <c r="TTB65" s="15"/>
      <c r="TTC65" s="15"/>
      <c r="TTD65" s="15"/>
      <c r="TTE65" s="15"/>
      <c r="TTF65" s="15"/>
      <c r="TTG65" s="15"/>
      <c r="TTH65" s="15"/>
      <c r="TTI65" s="15"/>
      <c r="TTJ65" s="15"/>
      <c r="TTK65" s="15"/>
      <c r="TTL65" s="15"/>
      <c r="TTM65" s="15"/>
      <c r="TTN65" s="15"/>
      <c r="TTO65" s="15"/>
      <c r="TTP65" s="15"/>
      <c r="TTQ65" s="15"/>
      <c r="TTR65" s="15"/>
      <c r="TTS65" s="15"/>
      <c r="TTT65" s="15"/>
      <c r="TTU65" s="15"/>
      <c r="TTV65" s="15"/>
      <c r="TTW65" s="15"/>
      <c r="TTX65" s="15"/>
      <c r="TTY65" s="15"/>
      <c r="TTZ65" s="15"/>
      <c r="TUA65" s="15"/>
      <c r="TUB65" s="15"/>
      <c r="TUC65" s="15"/>
      <c r="TUD65" s="15"/>
      <c r="TUE65" s="15"/>
      <c r="TUF65" s="15"/>
      <c r="TUG65" s="15"/>
      <c r="TUH65" s="15"/>
      <c r="TUI65" s="15"/>
      <c r="TUJ65" s="15"/>
      <c r="TUK65" s="15"/>
      <c r="TUL65" s="15"/>
      <c r="TUM65" s="15"/>
      <c r="TUN65" s="15"/>
      <c r="TUO65" s="15"/>
      <c r="TUP65" s="15"/>
      <c r="TUQ65" s="15"/>
      <c r="TUR65" s="15"/>
      <c r="TUS65" s="15"/>
      <c r="TUT65" s="15"/>
      <c r="TUU65" s="15"/>
      <c r="TUV65" s="15"/>
      <c r="TUW65" s="15"/>
      <c r="TUX65" s="15"/>
      <c r="TUY65" s="15"/>
      <c r="TUZ65" s="15"/>
      <c r="TVA65" s="15"/>
      <c r="TVB65" s="15"/>
      <c r="TVC65" s="15"/>
      <c r="TVD65" s="15"/>
      <c r="TVE65" s="15"/>
      <c r="TVF65" s="15"/>
      <c r="TVG65" s="15"/>
      <c r="TVH65" s="15"/>
      <c r="TVI65" s="15"/>
      <c r="TVJ65" s="15"/>
      <c r="TVK65" s="15"/>
      <c r="TVL65" s="15"/>
      <c r="TVM65" s="15"/>
      <c r="TVN65" s="15"/>
      <c r="TVO65" s="15"/>
      <c r="TVP65" s="15"/>
      <c r="TVQ65" s="15"/>
      <c r="TVR65" s="15"/>
      <c r="TVS65" s="15"/>
      <c r="TVT65" s="15"/>
      <c r="TVU65" s="15"/>
      <c r="TVV65" s="15"/>
      <c r="TVW65" s="15"/>
      <c r="TVX65" s="15"/>
      <c r="TVY65" s="15"/>
      <c r="TVZ65" s="15"/>
      <c r="TWA65" s="15"/>
      <c r="TWB65" s="15"/>
      <c r="TWC65" s="15"/>
      <c r="TWD65" s="15"/>
      <c r="TWE65" s="15"/>
      <c r="TWF65" s="15"/>
      <c r="TWG65" s="15"/>
      <c r="TWH65" s="15"/>
      <c r="TWI65" s="15"/>
      <c r="TWJ65" s="15"/>
      <c r="TWK65" s="15"/>
      <c r="TWL65" s="15"/>
      <c r="TWM65" s="15"/>
      <c r="TWN65" s="15"/>
      <c r="TWO65" s="15"/>
      <c r="TWP65" s="15"/>
      <c r="TWQ65" s="15"/>
      <c r="TWR65" s="15"/>
      <c r="TWS65" s="15"/>
      <c r="TWT65" s="15"/>
      <c r="TWU65" s="15"/>
      <c r="TWV65" s="15"/>
      <c r="TWW65" s="15"/>
      <c r="TWX65" s="15"/>
      <c r="TWY65" s="15"/>
      <c r="TWZ65" s="15"/>
      <c r="TXA65" s="15"/>
      <c r="TXB65" s="15"/>
      <c r="TXC65" s="15"/>
      <c r="TXD65" s="15"/>
      <c r="TXE65" s="15"/>
      <c r="TXF65" s="15"/>
      <c r="TXG65" s="15"/>
      <c r="TXH65" s="15"/>
      <c r="TXI65" s="15"/>
      <c r="TXJ65" s="15"/>
      <c r="TXK65" s="15"/>
      <c r="TXL65" s="15"/>
      <c r="TXM65" s="15"/>
      <c r="TXN65" s="15"/>
      <c r="TXO65" s="15"/>
      <c r="TXP65" s="15"/>
      <c r="TXQ65" s="15"/>
      <c r="TXR65" s="15"/>
      <c r="TXS65" s="15"/>
      <c r="TXT65" s="15"/>
      <c r="TXU65" s="15"/>
      <c r="TXV65" s="15"/>
      <c r="TXW65" s="15"/>
      <c r="TXX65" s="15"/>
      <c r="TXY65" s="15"/>
      <c r="TXZ65" s="15"/>
      <c r="TYA65" s="15"/>
      <c r="TYB65" s="15"/>
      <c r="TYC65" s="15"/>
      <c r="TYD65" s="15"/>
      <c r="TYE65" s="15"/>
      <c r="TYF65" s="15"/>
      <c r="TYG65" s="15"/>
      <c r="TYH65" s="15"/>
      <c r="TYI65" s="15"/>
      <c r="TYJ65" s="15"/>
      <c r="TYK65" s="15"/>
      <c r="TYL65" s="15"/>
      <c r="TYM65" s="15"/>
      <c r="TYN65" s="15"/>
      <c r="TYO65" s="15"/>
      <c r="TYP65" s="15"/>
      <c r="TYQ65" s="15"/>
      <c r="TYR65" s="15"/>
      <c r="TYS65" s="15"/>
      <c r="TYT65" s="15"/>
      <c r="TYU65" s="15"/>
      <c r="TYV65" s="15"/>
      <c r="TYW65" s="15"/>
      <c r="TYX65" s="15"/>
      <c r="TYY65" s="15"/>
      <c r="TYZ65" s="15"/>
      <c r="TZA65" s="15"/>
      <c r="TZB65" s="15"/>
      <c r="TZC65" s="15"/>
      <c r="TZD65" s="15"/>
      <c r="TZE65" s="15"/>
      <c r="TZF65" s="15"/>
      <c r="TZG65" s="15"/>
      <c r="TZH65" s="15"/>
      <c r="TZI65" s="15"/>
      <c r="TZJ65" s="15"/>
      <c r="TZK65" s="15"/>
      <c r="TZL65" s="15"/>
      <c r="TZM65" s="15"/>
      <c r="TZN65" s="15"/>
      <c r="TZO65" s="15"/>
      <c r="TZP65" s="15"/>
      <c r="TZQ65" s="15"/>
      <c r="TZR65" s="15"/>
      <c r="TZS65" s="15"/>
      <c r="TZT65" s="15"/>
      <c r="TZU65" s="15"/>
      <c r="TZV65" s="15"/>
      <c r="TZW65" s="15"/>
      <c r="TZX65" s="15"/>
      <c r="TZY65" s="15"/>
      <c r="TZZ65" s="15"/>
      <c r="UAA65" s="15"/>
      <c r="UAB65" s="15"/>
      <c r="UAC65" s="15"/>
      <c r="UAD65" s="15"/>
      <c r="UAE65" s="15"/>
      <c r="UAF65" s="15"/>
      <c r="UAG65" s="15"/>
      <c r="UAH65" s="15"/>
      <c r="UAI65" s="15"/>
      <c r="UAJ65" s="15"/>
      <c r="UAK65" s="15"/>
      <c r="UAL65" s="15"/>
      <c r="UAM65" s="15"/>
      <c r="UAN65" s="15"/>
      <c r="UAO65" s="15"/>
      <c r="UAP65" s="15"/>
      <c r="UAQ65" s="15"/>
      <c r="UAR65" s="15"/>
      <c r="UAS65" s="15"/>
      <c r="UAT65" s="15"/>
      <c r="UAU65" s="15"/>
      <c r="UAV65" s="15"/>
      <c r="UAW65" s="15"/>
      <c r="UAX65" s="15"/>
      <c r="UAY65" s="15"/>
      <c r="UAZ65" s="15"/>
      <c r="UBA65" s="15"/>
      <c r="UBB65" s="15"/>
      <c r="UBC65" s="15"/>
      <c r="UBD65" s="15"/>
      <c r="UBE65" s="15"/>
      <c r="UBF65" s="15"/>
      <c r="UBG65" s="15"/>
      <c r="UBH65" s="15"/>
      <c r="UBI65" s="15"/>
      <c r="UBJ65" s="15"/>
      <c r="UBK65" s="15"/>
      <c r="UBL65" s="15"/>
      <c r="UBM65" s="15"/>
      <c r="UBN65" s="15"/>
      <c r="UBO65" s="15"/>
      <c r="UBP65" s="15"/>
      <c r="UBQ65" s="15"/>
      <c r="UBR65" s="15"/>
      <c r="UBS65" s="15"/>
      <c r="UBT65" s="15"/>
      <c r="UBU65" s="15"/>
      <c r="UBV65" s="15"/>
      <c r="UBW65" s="15"/>
      <c r="UBX65" s="15"/>
      <c r="UBY65" s="15"/>
      <c r="UBZ65" s="15"/>
      <c r="UCA65" s="15"/>
      <c r="UCB65" s="15"/>
      <c r="UCC65" s="15"/>
      <c r="UCD65" s="15"/>
      <c r="UCE65" s="15"/>
      <c r="UCF65" s="15"/>
      <c r="UCG65" s="15"/>
      <c r="UCH65" s="15"/>
      <c r="UCI65" s="15"/>
      <c r="UCJ65" s="15"/>
      <c r="UCK65" s="15"/>
      <c r="UCL65" s="15"/>
      <c r="UCM65" s="15"/>
      <c r="UCN65" s="15"/>
      <c r="UCO65" s="15"/>
      <c r="UCP65" s="15"/>
      <c r="UCQ65" s="15"/>
      <c r="UCR65" s="15"/>
      <c r="UCS65" s="15"/>
      <c r="UCT65" s="15"/>
      <c r="UCU65" s="15"/>
      <c r="UCV65" s="15"/>
      <c r="UCW65" s="15"/>
      <c r="UCX65" s="15"/>
      <c r="UCY65" s="15"/>
      <c r="UCZ65" s="15"/>
      <c r="UDA65" s="15"/>
      <c r="UDB65" s="15"/>
      <c r="UDC65" s="15"/>
      <c r="UDD65" s="15"/>
      <c r="UDE65" s="15"/>
      <c r="UDF65" s="15"/>
      <c r="UDG65" s="15"/>
      <c r="UDH65" s="15"/>
      <c r="UDI65" s="15"/>
      <c r="UDJ65" s="15"/>
      <c r="UDK65" s="15"/>
      <c r="UDL65" s="15"/>
      <c r="UDM65" s="15"/>
      <c r="UDN65" s="15"/>
      <c r="UDO65" s="15"/>
      <c r="UDP65" s="15"/>
      <c r="UDQ65" s="15"/>
      <c r="UDR65" s="15"/>
      <c r="UDS65" s="15"/>
      <c r="UDT65" s="15"/>
      <c r="UDU65" s="15"/>
      <c r="UDV65" s="15"/>
      <c r="UDW65" s="15"/>
      <c r="UDX65" s="15"/>
      <c r="UDY65" s="15"/>
      <c r="UDZ65" s="15"/>
      <c r="UEA65" s="15"/>
      <c r="UEB65" s="15"/>
      <c r="UEC65" s="15"/>
      <c r="UED65" s="15"/>
      <c r="UEE65" s="15"/>
      <c r="UEF65" s="15"/>
      <c r="UEG65" s="15"/>
      <c r="UEH65" s="15"/>
      <c r="UEI65" s="15"/>
      <c r="UEJ65" s="15"/>
      <c r="UEK65" s="15"/>
      <c r="UEL65" s="15"/>
      <c r="UEM65" s="15"/>
      <c r="UEN65" s="15"/>
      <c r="UEO65" s="15"/>
      <c r="UEP65" s="15"/>
      <c r="UEQ65" s="15"/>
      <c r="UER65" s="15"/>
      <c r="UES65" s="15"/>
      <c r="UET65" s="15"/>
      <c r="UEU65" s="15"/>
      <c r="UEV65" s="15"/>
      <c r="UEW65" s="15"/>
      <c r="UEX65" s="15"/>
      <c r="UEY65" s="15"/>
      <c r="UEZ65" s="15"/>
      <c r="UFA65" s="15"/>
      <c r="UFB65" s="15"/>
      <c r="UFC65" s="15"/>
      <c r="UFD65" s="15"/>
      <c r="UFE65" s="15"/>
      <c r="UFF65" s="15"/>
      <c r="UFG65" s="15"/>
      <c r="UFH65" s="15"/>
      <c r="UFI65" s="15"/>
      <c r="UFJ65" s="15"/>
      <c r="UFK65" s="15"/>
      <c r="UFL65" s="15"/>
      <c r="UFM65" s="15"/>
      <c r="UFN65" s="15"/>
      <c r="UFO65" s="15"/>
      <c r="UFP65" s="15"/>
      <c r="UFQ65" s="15"/>
      <c r="UFR65" s="15"/>
      <c r="UFS65" s="15"/>
      <c r="UFT65" s="15"/>
      <c r="UFU65" s="15"/>
      <c r="UFV65" s="15"/>
      <c r="UFW65" s="15"/>
      <c r="UFX65" s="15"/>
      <c r="UFY65" s="15"/>
      <c r="UFZ65" s="15"/>
      <c r="UGA65" s="15"/>
      <c r="UGB65" s="15"/>
      <c r="UGC65" s="15"/>
      <c r="UGD65" s="15"/>
      <c r="UGE65" s="15"/>
      <c r="UGF65" s="15"/>
      <c r="UGG65" s="15"/>
      <c r="UGH65" s="15"/>
      <c r="UGI65" s="15"/>
      <c r="UGJ65" s="15"/>
      <c r="UGK65" s="15"/>
      <c r="UGL65" s="15"/>
      <c r="UGM65" s="15"/>
      <c r="UGN65" s="15"/>
      <c r="UGO65" s="15"/>
      <c r="UGP65" s="15"/>
      <c r="UGQ65" s="15"/>
      <c r="UGR65" s="15"/>
      <c r="UGS65" s="15"/>
      <c r="UGT65" s="15"/>
      <c r="UGU65" s="15"/>
      <c r="UGV65" s="15"/>
      <c r="UGW65" s="15"/>
      <c r="UGX65" s="15"/>
      <c r="UGY65" s="15"/>
      <c r="UGZ65" s="15"/>
      <c r="UHA65" s="15"/>
      <c r="UHB65" s="15"/>
      <c r="UHC65" s="15"/>
      <c r="UHD65" s="15"/>
      <c r="UHE65" s="15"/>
      <c r="UHF65" s="15"/>
      <c r="UHG65" s="15"/>
      <c r="UHH65" s="15"/>
      <c r="UHI65" s="15"/>
      <c r="UHJ65" s="15"/>
      <c r="UHK65" s="15"/>
      <c r="UHL65" s="15"/>
      <c r="UHM65" s="15"/>
      <c r="UHN65" s="15"/>
      <c r="UHO65" s="15"/>
      <c r="UHP65" s="15"/>
      <c r="UHQ65" s="15"/>
      <c r="UHR65" s="15"/>
      <c r="UHS65" s="15"/>
      <c r="UHT65" s="15"/>
      <c r="UHU65" s="15"/>
      <c r="UHV65" s="15"/>
      <c r="UHW65" s="15"/>
      <c r="UHX65" s="15"/>
      <c r="UHY65" s="15"/>
      <c r="UHZ65" s="15"/>
      <c r="UIA65" s="15"/>
      <c r="UIB65" s="15"/>
      <c r="UIC65" s="15"/>
      <c r="UID65" s="15"/>
      <c r="UIE65" s="15"/>
      <c r="UIF65" s="15"/>
      <c r="UIG65" s="15"/>
      <c r="UIH65" s="15"/>
      <c r="UII65" s="15"/>
      <c r="UIJ65" s="15"/>
      <c r="UIK65" s="15"/>
      <c r="UIL65" s="15"/>
      <c r="UIM65" s="15"/>
      <c r="UIN65" s="15"/>
      <c r="UIO65" s="15"/>
      <c r="UIP65" s="15"/>
      <c r="UIQ65" s="15"/>
      <c r="UIR65" s="15"/>
      <c r="UIS65" s="15"/>
      <c r="UIT65" s="15"/>
      <c r="UIU65" s="15"/>
      <c r="UIV65" s="15"/>
      <c r="UIW65" s="15"/>
      <c r="UIX65" s="15"/>
      <c r="UIY65" s="15"/>
      <c r="UIZ65" s="15"/>
      <c r="UJA65" s="15"/>
      <c r="UJB65" s="15"/>
      <c r="UJC65" s="15"/>
      <c r="UJD65" s="15"/>
      <c r="UJE65" s="15"/>
      <c r="UJF65" s="15"/>
      <c r="UJG65" s="15"/>
      <c r="UJH65" s="15"/>
      <c r="UJI65" s="15"/>
      <c r="UJJ65" s="15"/>
      <c r="UJK65" s="15"/>
      <c r="UJL65" s="15"/>
      <c r="UJM65" s="15"/>
      <c r="UJN65" s="15"/>
      <c r="UJO65" s="15"/>
      <c r="UJP65" s="15"/>
      <c r="UJQ65" s="15"/>
      <c r="UJR65" s="15"/>
      <c r="UJS65" s="15"/>
      <c r="UJT65" s="15"/>
      <c r="UJU65" s="15"/>
      <c r="UJV65" s="15"/>
      <c r="UJW65" s="15"/>
      <c r="UJX65" s="15"/>
      <c r="UJY65" s="15"/>
      <c r="UJZ65" s="15"/>
      <c r="UKA65" s="15"/>
      <c r="UKB65" s="15"/>
      <c r="UKC65" s="15"/>
      <c r="UKD65" s="15"/>
      <c r="UKE65" s="15"/>
      <c r="UKF65" s="15"/>
      <c r="UKG65" s="15"/>
      <c r="UKH65" s="15"/>
      <c r="UKI65" s="15"/>
      <c r="UKJ65" s="15"/>
      <c r="UKK65" s="15"/>
      <c r="UKL65" s="15"/>
      <c r="UKM65" s="15"/>
      <c r="UKN65" s="15"/>
      <c r="UKO65" s="15"/>
      <c r="UKP65" s="15"/>
      <c r="UKQ65" s="15"/>
      <c r="UKR65" s="15"/>
      <c r="UKS65" s="15"/>
      <c r="UKT65" s="15"/>
      <c r="UKU65" s="15"/>
      <c r="UKV65" s="15"/>
      <c r="UKW65" s="15"/>
      <c r="UKX65" s="15"/>
      <c r="UKY65" s="15"/>
      <c r="UKZ65" s="15"/>
      <c r="ULA65" s="15"/>
      <c r="ULB65" s="15"/>
      <c r="ULC65" s="15"/>
      <c r="ULD65" s="15"/>
      <c r="ULE65" s="15"/>
      <c r="ULF65" s="15"/>
      <c r="ULG65" s="15"/>
      <c r="ULH65" s="15"/>
      <c r="ULI65" s="15"/>
      <c r="ULJ65" s="15"/>
      <c r="ULK65" s="15"/>
      <c r="ULL65" s="15"/>
      <c r="ULM65" s="15"/>
      <c r="ULN65" s="15"/>
      <c r="ULO65" s="15"/>
      <c r="ULP65" s="15"/>
      <c r="ULQ65" s="15"/>
      <c r="ULR65" s="15"/>
      <c r="ULS65" s="15"/>
      <c r="ULT65" s="15"/>
      <c r="ULU65" s="15"/>
      <c r="ULV65" s="15"/>
      <c r="ULW65" s="15"/>
      <c r="ULX65" s="15"/>
      <c r="ULY65" s="15"/>
      <c r="ULZ65" s="15"/>
      <c r="UMA65" s="15"/>
      <c r="UMB65" s="15"/>
      <c r="UMC65" s="15"/>
      <c r="UMD65" s="15"/>
      <c r="UME65" s="15"/>
      <c r="UMF65" s="15"/>
      <c r="UMG65" s="15"/>
      <c r="UMH65" s="15"/>
      <c r="UMI65" s="15"/>
      <c r="UMJ65" s="15"/>
      <c r="UMK65" s="15"/>
      <c r="UML65" s="15"/>
      <c r="UMM65" s="15"/>
      <c r="UMN65" s="15"/>
      <c r="UMO65" s="15"/>
      <c r="UMP65" s="15"/>
      <c r="UMQ65" s="15"/>
      <c r="UMR65" s="15"/>
      <c r="UMS65" s="15"/>
      <c r="UMT65" s="15"/>
      <c r="UMU65" s="15"/>
      <c r="UMV65" s="15"/>
      <c r="UMW65" s="15"/>
      <c r="UMX65" s="15"/>
      <c r="UMY65" s="15"/>
      <c r="UMZ65" s="15"/>
      <c r="UNA65" s="15"/>
      <c r="UNB65" s="15"/>
      <c r="UNC65" s="15"/>
      <c r="UND65" s="15"/>
      <c r="UNE65" s="15"/>
      <c r="UNF65" s="15"/>
      <c r="UNG65" s="15"/>
      <c r="UNH65" s="15"/>
      <c r="UNI65" s="15"/>
      <c r="UNJ65" s="15"/>
      <c r="UNK65" s="15"/>
      <c r="UNL65" s="15"/>
      <c r="UNM65" s="15"/>
      <c r="UNN65" s="15"/>
      <c r="UNO65" s="15"/>
      <c r="UNP65" s="15"/>
      <c r="UNQ65" s="15"/>
      <c r="UNR65" s="15"/>
      <c r="UNS65" s="15"/>
      <c r="UNT65" s="15"/>
      <c r="UNU65" s="15"/>
      <c r="UNV65" s="15"/>
      <c r="UNW65" s="15"/>
      <c r="UNX65" s="15"/>
      <c r="UNY65" s="15"/>
      <c r="UNZ65" s="15"/>
      <c r="UOA65" s="15"/>
      <c r="UOB65" s="15"/>
      <c r="UOC65" s="15"/>
      <c r="UOD65" s="15"/>
      <c r="UOE65" s="15"/>
      <c r="UOF65" s="15"/>
      <c r="UOG65" s="15"/>
      <c r="UOH65" s="15"/>
      <c r="UOI65" s="15"/>
      <c r="UOJ65" s="15"/>
      <c r="UOK65" s="15"/>
      <c r="UOL65" s="15"/>
      <c r="UOM65" s="15"/>
      <c r="UON65" s="15"/>
      <c r="UOO65" s="15"/>
      <c r="UOP65" s="15"/>
      <c r="UOQ65" s="15"/>
      <c r="UOR65" s="15"/>
      <c r="UOS65" s="15"/>
      <c r="UOT65" s="15"/>
      <c r="UOU65" s="15"/>
      <c r="UOV65" s="15"/>
      <c r="UOW65" s="15"/>
      <c r="UOX65" s="15"/>
      <c r="UOY65" s="15"/>
      <c r="UOZ65" s="15"/>
      <c r="UPA65" s="15"/>
      <c r="UPB65" s="15"/>
      <c r="UPC65" s="15"/>
      <c r="UPD65" s="15"/>
      <c r="UPE65" s="15"/>
      <c r="UPF65" s="15"/>
      <c r="UPG65" s="15"/>
      <c r="UPH65" s="15"/>
      <c r="UPI65" s="15"/>
      <c r="UPJ65" s="15"/>
      <c r="UPK65" s="15"/>
      <c r="UPL65" s="15"/>
      <c r="UPM65" s="15"/>
      <c r="UPN65" s="15"/>
      <c r="UPO65" s="15"/>
      <c r="UPP65" s="15"/>
      <c r="UPQ65" s="15"/>
      <c r="UPR65" s="15"/>
      <c r="UPS65" s="15"/>
      <c r="UPT65" s="15"/>
      <c r="UPU65" s="15"/>
      <c r="UPV65" s="15"/>
      <c r="UPW65" s="15"/>
      <c r="UPX65" s="15"/>
      <c r="UPY65" s="15"/>
      <c r="UPZ65" s="15"/>
      <c r="UQA65" s="15"/>
      <c r="UQB65" s="15"/>
      <c r="UQC65" s="15"/>
      <c r="UQD65" s="15"/>
      <c r="UQE65" s="15"/>
      <c r="UQF65" s="15"/>
      <c r="UQG65" s="15"/>
      <c r="UQH65" s="15"/>
      <c r="UQI65" s="15"/>
      <c r="UQJ65" s="15"/>
      <c r="UQK65" s="15"/>
      <c r="UQL65" s="15"/>
      <c r="UQM65" s="15"/>
      <c r="UQN65" s="15"/>
      <c r="UQO65" s="15"/>
      <c r="UQP65" s="15"/>
      <c r="UQQ65" s="15"/>
      <c r="UQR65" s="15"/>
      <c r="UQS65" s="15"/>
      <c r="UQT65" s="15"/>
      <c r="UQU65" s="15"/>
      <c r="UQV65" s="15"/>
      <c r="UQW65" s="15"/>
      <c r="UQX65" s="15"/>
      <c r="UQY65" s="15"/>
      <c r="UQZ65" s="15"/>
      <c r="URA65" s="15"/>
      <c r="URB65" s="15"/>
      <c r="URC65" s="15"/>
      <c r="URD65" s="15"/>
      <c r="URE65" s="15"/>
      <c r="URF65" s="15"/>
      <c r="URG65" s="15"/>
      <c r="URH65" s="15"/>
      <c r="URI65" s="15"/>
      <c r="URJ65" s="15"/>
      <c r="URK65" s="15"/>
      <c r="URL65" s="15"/>
      <c r="URM65" s="15"/>
      <c r="URN65" s="15"/>
      <c r="URO65" s="15"/>
      <c r="URP65" s="15"/>
      <c r="URQ65" s="15"/>
      <c r="URR65" s="15"/>
      <c r="URS65" s="15"/>
      <c r="URT65" s="15"/>
      <c r="URU65" s="15"/>
      <c r="URV65" s="15"/>
      <c r="URW65" s="15"/>
      <c r="URX65" s="15"/>
      <c r="URY65" s="15"/>
      <c r="URZ65" s="15"/>
      <c r="USA65" s="15"/>
      <c r="USB65" s="15"/>
      <c r="USC65" s="15"/>
      <c r="USD65" s="15"/>
      <c r="USE65" s="15"/>
      <c r="USF65" s="15"/>
      <c r="USG65" s="15"/>
      <c r="USH65" s="15"/>
      <c r="USI65" s="15"/>
      <c r="USJ65" s="15"/>
      <c r="USK65" s="15"/>
      <c r="USL65" s="15"/>
      <c r="USM65" s="15"/>
      <c r="USN65" s="15"/>
      <c r="USO65" s="15"/>
      <c r="USP65" s="15"/>
      <c r="USQ65" s="15"/>
      <c r="USR65" s="15"/>
      <c r="USS65" s="15"/>
      <c r="UST65" s="15"/>
      <c r="USU65" s="15"/>
      <c r="USV65" s="15"/>
      <c r="USW65" s="15"/>
      <c r="USX65" s="15"/>
      <c r="USY65" s="15"/>
      <c r="USZ65" s="15"/>
      <c r="UTA65" s="15"/>
      <c r="UTB65" s="15"/>
      <c r="UTC65" s="15"/>
      <c r="UTD65" s="15"/>
      <c r="UTE65" s="15"/>
      <c r="UTF65" s="15"/>
      <c r="UTG65" s="15"/>
      <c r="UTH65" s="15"/>
      <c r="UTI65" s="15"/>
      <c r="UTJ65" s="15"/>
      <c r="UTK65" s="15"/>
      <c r="UTL65" s="15"/>
      <c r="UTM65" s="15"/>
      <c r="UTN65" s="15"/>
      <c r="UTO65" s="15"/>
      <c r="UTP65" s="15"/>
      <c r="UTQ65" s="15"/>
      <c r="UTR65" s="15"/>
      <c r="UTS65" s="15"/>
      <c r="UTT65" s="15"/>
      <c r="UTU65" s="15"/>
      <c r="UTV65" s="15"/>
      <c r="UTW65" s="15"/>
      <c r="UTX65" s="15"/>
      <c r="UTY65" s="15"/>
      <c r="UTZ65" s="15"/>
      <c r="UUA65" s="15"/>
      <c r="UUB65" s="15"/>
      <c r="UUC65" s="15"/>
      <c r="UUD65" s="15"/>
      <c r="UUE65" s="15"/>
      <c r="UUF65" s="15"/>
      <c r="UUG65" s="15"/>
      <c r="UUH65" s="15"/>
      <c r="UUI65" s="15"/>
      <c r="UUJ65" s="15"/>
      <c r="UUK65" s="15"/>
      <c r="UUL65" s="15"/>
      <c r="UUM65" s="15"/>
      <c r="UUN65" s="15"/>
      <c r="UUO65" s="15"/>
      <c r="UUP65" s="15"/>
      <c r="UUQ65" s="15"/>
      <c r="UUR65" s="15"/>
      <c r="UUS65" s="15"/>
      <c r="UUT65" s="15"/>
      <c r="UUU65" s="15"/>
      <c r="UUV65" s="15"/>
      <c r="UUW65" s="15"/>
      <c r="UUX65" s="15"/>
      <c r="UUY65" s="15"/>
      <c r="UUZ65" s="15"/>
      <c r="UVA65" s="15"/>
      <c r="UVB65" s="15"/>
      <c r="UVC65" s="15"/>
      <c r="UVD65" s="15"/>
      <c r="UVE65" s="15"/>
      <c r="UVF65" s="15"/>
      <c r="UVG65" s="15"/>
      <c r="UVH65" s="15"/>
      <c r="UVI65" s="15"/>
      <c r="UVJ65" s="15"/>
      <c r="UVK65" s="15"/>
      <c r="UVL65" s="15"/>
      <c r="UVM65" s="15"/>
      <c r="UVN65" s="15"/>
      <c r="UVO65" s="15"/>
      <c r="UVP65" s="15"/>
      <c r="UVQ65" s="15"/>
      <c r="UVR65" s="15"/>
      <c r="UVS65" s="15"/>
      <c r="UVT65" s="15"/>
      <c r="UVU65" s="15"/>
      <c r="UVV65" s="15"/>
      <c r="UVW65" s="15"/>
      <c r="UVX65" s="15"/>
      <c r="UVY65" s="15"/>
      <c r="UVZ65" s="15"/>
      <c r="UWA65" s="15"/>
      <c r="UWB65" s="15"/>
      <c r="UWC65" s="15"/>
      <c r="UWD65" s="15"/>
      <c r="UWE65" s="15"/>
      <c r="UWF65" s="15"/>
      <c r="UWG65" s="15"/>
      <c r="UWH65" s="15"/>
      <c r="UWI65" s="15"/>
      <c r="UWJ65" s="15"/>
      <c r="UWK65" s="15"/>
      <c r="UWL65" s="15"/>
      <c r="UWM65" s="15"/>
      <c r="UWN65" s="15"/>
      <c r="UWO65" s="15"/>
      <c r="UWP65" s="15"/>
      <c r="UWQ65" s="15"/>
      <c r="UWR65" s="15"/>
      <c r="UWS65" s="15"/>
      <c r="UWT65" s="15"/>
      <c r="UWU65" s="15"/>
      <c r="UWV65" s="15"/>
      <c r="UWW65" s="15"/>
      <c r="UWX65" s="15"/>
      <c r="UWY65" s="15"/>
      <c r="UWZ65" s="15"/>
      <c r="UXA65" s="15"/>
      <c r="UXB65" s="15"/>
      <c r="UXC65" s="15"/>
      <c r="UXD65" s="15"/>
      <c r="UXE65" s="15"/>
      <c r="UXF65" s="15"/>
      <c r="UXG65" s="15"/>
      <c r="UXH65" s="15"/>
      <c r="UXI65" s="15"/>
      <c r="UXJ65" s="15"/>
      <c r="UXK65" s="15"/>
      <c r="UXL65" s="15"/>
      <c r="UXM65" s="15"/>
      <c r="UXN65" s="15"/>
      <c r="UXO65" s="15"/>
      <c r="UXP65" s="15"/>
      <c r="UXQ65" s="15"/>
      <c r="UXR65" s="15"/>
      <c r="UXS65" s="15"/>
      <c r="UXT65" s="15"/>
      <c r="UXU65" s="15"/>
      <c r="UXV65" s="15"/>
      <c r="UXW65" s="15"/>
      <c r="UXX65" s="15"/>
      <c r="UXY65" s="15"/>
      <c r="UXZ65" s="15"/>
      <c r="UYA65" s="15"/>
      <c r="UYB65" s="15"/>
      <c r="UYC65" s="15"/>
      <c r="UYD65" s="15"/>
      <c r="UYE65" s="15"/>
      <c r="UYF65" s="15"/>
      <c r="UYG65" s="15"/>
      <c r="UYH65" s="15"/>
      <c r="UYI65" s="15"/>
      <c r="UYJ65" s="15"/>
      <c r="UYK65" s="15"/>
      <c r="UYL65" s="15"/>
      <c r="UYM65" s="15"/>
      <c r="UYN65" s="15"/>
      <c r="UYO65" s="15"/>
      <c r="UYP65" s="15"/>
      <c r="UYQ65" s="15"/>
      <c r="UYR65" s="15"/>
      <c r="UYS65" s="15"/>
      <c r="UYT65" s="15"/>
      <c r="UYU65" s="15"/>
      <c r="UYV65" s="15"/>
      <c r="UYW65" s="15"/>
      <c r="UYX65" s="15"/>
      <c r="UYY65" s="15"/>
      <c r="UYZ65" s="15"/>
      <c r="UZA65" s="15"/>
      <c r="UZB65" s="15"/>
      <c r="UZC65" s="15"/>
      <c r="UZD65" s="15"/>
      <c r="UZE65" s="15"/>
      <c r="UZF65" s="15"/>
      <c r="UZG65" s="15"/>
      <c r="UZH65" s="15"/>
      <c r="UZI65" s="15"/>
      <c r="UZJ65" s="15"/>
      <c r="UZK65" s="15"/>
      <c r="UZL65" s="15"/>
      <c r="UZM65" s="15"/>
      <c r="UZN65" s="15"/>
      <c r="UZO65" s="15"/>
      <c r="UZP65" s="15"/>
      <c r="UZQ65" s="15"/>
      <c r="UZR65" s="15"/>
      <c r="UZS65" s="15"/>
      <c r="UZT65" s="15"/>
      <c r="UZU65" s="15"/>
      <c r="UZV65" s="15"/>
      <c r="UZW65" s="15"/>
      <c r="UZX65" s="15"/>
      <c r="UZY65" s="15"/>
      <c r="UZZ65" s="15"/>
      <c r="VAA65" s="15"/>
      <c r="VAB65" s="15"/>
      <c r="VAC65" s="15"/>
      <c r="VAD65" s="15"/>
      <c r="VAE65" s="15"/>
      <c r="VAF65" s="15"/>
      <c r="VAG65" s="15"/>
      <c r="VAH65" s="15"/>
      <c r="VAI65" s="15"/>
      <c r="VAJ65" s="15"/>
      <c r="VAK65" s="15"/>
      <c r="VAL65" s="15"/>
      <c r="VAM65" s="15"/>
      <c r="VAN65" s="15"/>
      <c r="VAO65" s="15"/>
      <c r="VAP65" s="15"/>
      <c r="VAQ65" s="15"/>
      <c r="VAR65" s="15"/>
      <c r="VAS65" s="15"/>
      <c r="VAT65" s="15"/>
      <c r="VAU65" s="15"/>
      <c r="VAV65" s="15"/>
      <c r="VAW65" s="15"/>
      <c r="VAX65" s="15"/>
      <c r="VAY65" s="15"/>
      <c r="VAZ65" s="15"/>
      <c r="VBA65" s="15"/>
      <c r="VBB65" s="15"/>
      <c r="VBC65" s="15"/>
      <c r="VBD65" s="15"/>
      <c r="VBE65" s="15"/>
      <c r="VBF65" s="15"/>
      <c r="VBG65" s="15"/>
      <c r="VBH65" s="15"/>
      <c r="VBI65" s="15"/>
      <c r="VBJ65" s="15"/>
      <c r="VBK65" s="15"/>
      <c r="VBL65" s="15"/>
      <c r="VBM65" s="15"/>
      <c r="VBN65" s="15"/>
      <c r="VBO65" s="15"/>
      <c r="VBP65" s="15"/>
      <c r="VBQ65" s="15"/>
      <c r="VBR65" s="15"/>
      <c r="VBS65" s="15"/>
      <c r="VBT65" s="15"/>
      <c r="VBU65" s="15"/>
      <c r="VBV65" s="15"/>
      <c r="VBW65" s="15"/>
      <c r="VBX65" s="15"/>
      <c r="VBY65" s="15"/>
      <c r="VBZ65" s="15"/>
      <c r="VCA65" s="15"/>
      <c r="VCB65" s="15"/>
      <c r="VCC65" s="15"/>
      <c r="VCD65" s="15"/>
      <c r="VCE65" s="15"/>
      <c r="VCF65" s="15"/>
      <c r="VCG65" s="15"/>
      <c r="VCH65" s="15"/>
      <c r="VCI65" s="15"/>
      <c r="VCJ65" s="15"/>
      <c r="VCK65" s="15"/>
      <c r="VCL65" s="15"/>
      <c r="VCM65" s="15"/>
      <c r="VCN65" s="15"/>
      <c r="VCO65" s="15"/>
      <c r="VCP65" s="15"/>
      <c r="VCQ65" s="15"/>
      <c r="VCR65" s="15"/>
      <c r="VCS65" s="15"/>
      <c r="VCT65" s="15"/>
      <c r="VCU65" s="15"/>
      <c r="VCV65" s="15"/>
      <c r="VCW65" s="15"/>
      <c r="VCX65" s="15"/>
      <c r="VCY65" s="15"/>
      <c r="VCZ65" s="15"/>
      <c r="VDA65" s="15"/>
      <c r="VDB65" s="15"/>
      <c r="VDC65" s="15"/>
      <c r="VDD65" s="15"/>
      <c r="VDE65" s="15"/>
      <c r="VDF65" s="15"/>
      <c r="VDG65" s="15"/>
      <c r="VDH65" s="15"/>
      <c r="VDI65" s="15"/>
      <c r="VDJ65" s="15"/>
      <c r="VDK65" s="15"/>
      <c r="VDL65" s="15"/>
      <c r="VDM65" s="15"/>
      <c r="VDN65" s="15"/>
      <c r="VDO65" s="15"/>
      <c r="VDP65" s="15"/>
      <c r="VDQ65" s="15"/>
      <c r="VDR65" s="15"/>
      <c r="VDS65" s="15"/>
      <c r="VDT65" s="15"/>
      <c r="VDU65" s="15"/>
      <c r="VDV65" s="15"/>
      <c r="VDW65" s="15"/>
      <c r="VDX65" s="15"/>
      <c r="VDY65" s="15"/>
      <c r="VDZ65" s="15"/>
      <c r="VEA65" s="15"/>
      <c r="VEB65" s="15"/>
      <c r="VEC65" s="15"/>
      <c r="VED65" s="15"/>
      <c r="VEE65" s="15"/>
      <c r="VEF65" s="15"/>
      <c r="VEG65" s="15"/>
      <c r="VEH65" s="15"/>
      <c r="VEI65" s="15"/>
      <c r="VEJ65" s="15"/>
      <c r="VEK65" s="15"/>
      <c r="VEL65" s="15"/>
      <c r="VEM65" s="15"/>
      <c r="VEN65" s="15"/>
      <c r="VEO65" s="15"/>
      <c r="VEP65" s="15"/>
      <c r="VEQ65" s="15"/>
      <c r="VER65" s="15"/>
      <c r="VES65" s="15"/>
      <c r="VET65" s="15"/>
      <c r="VEU65" s="15"/>
      <c r="VEV65" s="15"/>
      <c r="VEW65" s="15"/>
      <c r="VEX65" s="15"/>
      <c r="VEY65" s="15"/>
      <c r="VEZ65" s="15"/>
      <c r="VFA65" s="15"/>
      <c r="VFB65" s="15"/>
      <c r="VFC65" s="15"/>
      <c r="VFD65" s="15"/>
      <c r="VFE65" s="15"/>
      <c r="VFF65" s="15"/>
      <c r="VFG65" s="15"/>
      <c r="VFH65" s="15"/>
      <c r="VFI65" s="15"/>
      <c r="VFJ65" s="15"/>
      <c r="VFK65" s="15"/>
      <c r="VFL65" s="15"/>
      <c r="VFM65" s="15"/>
      <c r="VFN65" s="15"/>
      <c r="VFO65" s="15"/>
      <c r="VFP65" s="15"/>
      <c r="VFQ65" s="15"/>
      <c r="VFR65" s="15"/>
      <c r="VFS65" s="15"/>
      <c r="VFT65" s="15"/>
      <c r="VFU65" s="15"/>
      <c r="VFV65" s="15"/>
      <c r="VFW65" s="15"/>
      <c r="VFX65" s="15"/>
      <c r="VFY65" s="15"/>
      <c r="VFZ65" s="15"/>
      <c r="VGA65" s="15"/>
      <c r="VGB65" s="15"/>
      <c r="VGC65" s="15"/>
      <c r="VGD65" s="15"/>
      <c r="VGE65" s="15"/>
      <c r="VGF65" s="15"/>
      <c r="VGG65" s="15"/>
      <c r="VGH65" s="15"/>
      <c r="VGI65" s="15"/>
      <c r="VGJ65" s="15"/>
      <c r="VGK65" s="15"/>
      <c r="VGL65" s="15"/>
      <c r="VGM65" s="15"/>
      <c r="VGN65" s="15"/>
      <c r="VGO65" s="15"/>
      <c r="VGP65" s="15"/>
      <c r="VGQ65" s="15"/>
      <c r="VGR65" s="15"/>
      <c r="VGS65" s="15"/>
      <c r="VGT65" s="15"/>
      <c r="VGU65" s="15"/>
      <c r="VGV65" s="15"/>
      <c r="VGW65" s="15"/>
      <c r="VGX65" s="15"/>
      <c r="VGY65" s="15"/>
      <c r="VGZ65" s="15"/>
      <c r="VHA65" s="15"/>
      <c r="VHB65" s="15"/>
      <c r="VHC65" s="15"/>
      <c r="VHD65" s="15"/>
      <c r="VHE65" s="15"/>
      <c r="VHF65" s="15"/>
      <c r="VHG65" s="15"/>
      <c r="VHH65" s="15"/>
      <c r="VHI65" s="15"/>
      <c r="VHJ65" s="15"/>
      <c r="VHK65" s="15"/>
      <c r="VHL65" s="15"/>
      <c r="VHM65" s="15"/>
      <c r="VHN65" s="15"/>
      <c r="VHO65" s="15"/>
      <c r="VHP65" s="15"/>
      <c r="VHQ65" s="15"/>
      <c r="VHR65" s="15"/>
      <c r="VHS65" s="15"/>
      <c r="VHT65" s="15"/>
      <c r="VHU65" s="15"/>
      <c r="VHV65" s="15"/>
      <c r="VHW65" s="15"/>
      <c r="VHX65" s="15"/>
      <c r="VHY65" s="15"/>
      <c r="VHZ65" s="15"/>
      <c r="VIA65" s="15"/>
      <c r="VIB65" s="15"/>
      <c r="VIC65" s="15"/>
      <c r="VID65" s="15"/>
      <c r="VIE65" s="15"/>
      <c r="VIF65" s="15"/>
      <c r="VIG65" s="15"/>
      <c r="VIH65" s="15"/>
      <c r="VII65" s="15"/>
      <c r="VIJ65" s="15"/>
      <c r="VIK65" s="15"/>
      <c r="VIL65" s="15"/>
      <c r="VIM65" s="15"/>
      <c r="VIN65" s="15"/>
      <c r="VIO65" s="15"/>
      <c r="VIP65" s="15"/>
      <c r="VIQ65" s="15"/>
      <c r="VIR65" s="15"/>
      <c r="VIS65" s="15"/>
      <c r="VIT65" s="15"/>
      <c r="VIU65" s="15"/>
      <c r="VIV65" s="15"/>
      <c r="VIW65" s="15"/>
      <c r="VIX65" s="15"/>
      <c r="VIY65" s="15"/>
      <c r="VIZ65" s="15"/>
      <c r="VJA65" s="15"/>
      <c r="VJB65" s="15"/>
      <c r="VJC65" s="15"/>
      <c r="VJD65" s="15"/>
      <c r="VJE65" s="15"/>
      <c r="VJF65" s="15"/>
      <c r="VJG65" s="15"/>
      <c r="VJH65" s="15"/>
      <c r="VJI65" s="15"/>
      <c r="VJJ65" s="15"/>
      <c r="VJK65" s="15"/>
      <c r="VJL65" s="15"/>
      <c r="VJM65" s="15"/>
      <c r="VJN65" s="15"/>
      <c r="VJO65" s="15"/>
      <c r="VJP65" s="15"/>
      <c r="VJQ65" s="15"/>
      <c r="VJR65" s="15"/>
      <c r="VJS65" s="15"/>
      <c r="VJT65" s="15"/>
      <c r="VJU65" s="15"/>
      <c r="VJV65" s="15"/>
      <c r="VJW65" s="15"/>
      <c r="VJX65" s="15"/>
      <c r="VJY65" s="15"/>
      <c r="VJZ65" s="15"/>
      <c r="VKA65" s="15"/>
      <c r="VKB65" s="15"/>
      <c r="VKC65" s="15"/>
      <c r="VKD65" s="15"/>
      <c r="VKE65" s="15"/>
      <c r="VKF65" s="15"/>
      <c r="VKG65" s="15"/>
      <c r="VKH65" s="15"/>
      <c r="VKI65" s="15"/>
      <c r="VKJ65" s="15"/>
      <c r="VKK65" s="15"/>
      <c r="VKL65" s="15"/>
      <c r="VKM65" s="15"/>
      <c r="VKN65" s="15"/>
      <c r="VKO65" s="15"/>
      <c r="VKP65" s="15"/>
      <c r="VKQ65" s="15"/>
      <c r="VKR65" s="15"/>
      <c r="VKS65" s="15"/>
      <c r="VKT65" s="15"/>
      <c r="VKU65" s="15"/>
      <c r="VKV65" s="15"/>
      <c r="VKW65" s="15"/>
      <c r="VKX65" s="15"/>
      <c r="VKY65" s="15"/>
      <c r="VKZ65" s="15"/>
      <c r="VLA65" s="15"/>
      <c r="VLB65" s="15"/>
      <c r="VLC65" s="15"/>
      <c r="VLD65" s="15"/>
      <c r="VLE65" s="15"/>
      <c r="VLF65" s="15"/>
      <c r="VLG65" s="15"/>
      <c r="VLH65" s="15"/>
      <c r="VLI65" s="15"/>
      <c r="VLJ65" s="15"/>
      <c r="VLK65" s="15"/>
      <c r="VLL65" s="15"/>
      <c r="VLM65" s="15"/>
      <c r="VLN65" s="15"/>
      <c r="VLO65" s="15"/>
      <c r="VLP65" s="15"/>
      <c r="VLQ65" s="15"/>
      <c r="VLR65" s="15"/>
      <c r="VLS65" s="15"/>
      <c r="VLT65" s="15"/>
      <c r="VLU65" s="15"/>
      <c r="VLV65" s="15"/>
      <c r="VLW65" s="15"/>
      <c r="VLX65" s="15"/>
      <c r="VLY65" s="15"/>
      <c r="VLZ65" s="15"/>
      <c r="VMA65" s="15"/>
      <c r="VMB65" s="15"/>
      <c r="VMC65" s="15"/>
      <c r="VMD65" s="15"/>
      <c r="VME65" s="15"/>
      <c r="VMF65" s="15"/>
      <c r="VMG65" s="15"/>
      <c r="VMH65" s="15"/>
      <c r="VMI65" s="15"/>
      <c r="VMJ65" s="15"/>
      <c r="VMK65" s="15"/>
      <c r="VML65" s="15"/>
      <c r="VMM65" s="15"/>
      <c r="VMN65" s="15"/>
      <c r="VMO65" s="15"/>
      <c r="VMP65" s="15"/>
      <c r="VMQ65" s="15"/>
      <c r="VMR65" s="15"/>
      <c r="VMS65" s="15"/>
      <c r="VMT65" s="15"/>
      <c r="VMU65" s="15"/>
      <c r="VMV65" s="15"/>
      <c r="VMW65" s="15"/>
      <c r="VMX65" s="15"/>
      <c r="VMY65" s="15"/>
      <c r="VMZ65" s="15"/>
      <c r="VNA65" s="15"/>
      <c r="VNB65" s="15"/>
      <c r="VNC65" s="15"/>
      <c r="VND65" s="15"/>
      <c r="VNE65" s="15"/>
      <c r="VNF65" s="15"/>
      <c r="VNG65" s="15"/>
      <c r="VNH65" s="15"/>
      <c r="VNI65" s="15"/>
      <c r="VNJ65" s="15"/>
      <c r="VNK65" s="15"/>
      <c r="VNL65" s="15"/>
      <c r="VNM65" s="15"/>
      <c r="VNN65" s="15"/>
      <c r="VNO65" s="15"/>
      <c r="VNP65" s="15"/>
      <c r="VNQ65" s="15"/>
      <c r="VNR65" s="15"/>
      <c r="VNS65" s="15"/>
      <c r="VNT65" s="15"/>
      <c r="VNU65" s="15"/>
      <c r="VNV65" s="15"/>
      <c r="VNW65" s="15"/>
      <c r="VNX65" s="15"/>
      <c r="VNY65" s="15"/>
      <c r="VNZ65" s="15"/>
      <c r="VOA65" s="15"/>
      <c r="VOB65" s="15"/>
      <c r="VOC65" s="15"/>
      <c r="VOD65" s="15"/>
      <c r="VOE65" s="15"/>
      <c r="VOF65" s="15"/>
      <c r="VOG65" s="15"/>
      <c r="VOH65" s="15"/>
      <c r="VOI65" s="15"/>
      <c r="VOJ65" s="15"/>
      <c r="VOK65" s="15"/>
      <c r="VOL65" s="15"/>
      <c r="VOM65" s="15"/>
      <c r="VON65" s="15"/>
      <c r="VOO65" s="15"/>
      <c r="VOP65" s="15"/>
      <c r="VOQ65" s="15"/>
      <c r="VOR65" s="15"/>
      <c r="VOS65" s="15"/>
      <c r="VOT65" s="15"/>
      <c r="VOU65" s="15"/>
      <c r="VOV65" s="15"/>
      <c r="VOW65" s="15"/>
      <c r="VOX65" s="15"/>
      <c r="VOY65" s="15"/>
      <c r="VOZ65" s="15"/>
      <c r="VPA65" s="15"/>
      <c r="VPB65" s="15"/>
      <c r="VPC65" s="15"/>
      <c r="VPD65" s="15"/>
      <c r="VPE65" s="15"/>
      <c r="VPF65" s="15"/>
      <c r="VPG65" s="15"/>
      <c r="VPH65" s="15"/>
      <c r="VPI65" s="15"/>
      <c r="VPJ65" s="15"/>
      <c r="VPK65" s="15"/>
      <c r="VPL65" s="15"/>
      <c r="VPM65" s="15"/>
      <c r="VPN65" s="15"/>
      <c r="VPO65" s="15"/>
      <c r="VPP65" s="15"/>
      <c r="VPQ65" s="15"/>
      <c r="VPR65" s="15"/>
      <c r="VPS65" s="15"/>
      <c r="VPT65" s="15"/>
      <c r="VPU65" s="15"/>
      <c r="VPV65" s="15"/>
      <c r="VPW65" s="15"/>
      <c r="VPX65" s="15"/>
      <c r="VPY65" s="15"/>
      <c r="VPZ65" s="15"/>
      <c r="VQA65" s="15"/>
      <c r="VQB65" s="15"/>
      <c r="VQC65" s="15"/>
      <c r="VQD65" s="15"/>
      <c r="VQE65" s="15"/>
      <c r="VQF65" s="15"/>
      <c r="VQG65" s="15"/>
      <c r="VQH65" s="15"/>
      <c r="VQI65" s="15"/>
      <c r="VQJ65" s="15"/>
      <c r="VQK65" s="15"/>
      <c r="VQL65" s="15"/>
      <c r="VQM65" s="15"/>
      <c r="VQN65" s="15"/>
      <c r="VQO65" s="15"/>
      <c r="VQP65" s="15"/>
      <c r="VQQ65" s="15"/>
      <c r="VQR65" s="15"/>
      <c r="VQS65" s="15"/>
      <c r="VQT65" s="15"/>
      <c r="VQU65" s="15"/>
      <c r="VQV65" s="15"/>
      <c r="VQW65" s="15"/>
      <c r="VQX65" s="15"/>
      <c r="VQY65" s="15"/>
      <c r="VQZ65" s="15"/>
      <c r="VRA65" s="15"/>
      <c r="VRB65" s="15"/>
      <c r="VRC65" s="15"/>
      <c r="VRD65" s="15"/>
      <c r="VRE65" s="15"/>
      <c r="VRF65" s="15"/>
      <c r="VRG65" s="15"/>
      <c r="VRH65" s="15"/>
      <c r="VRI65" s="15"/>
      <c r="VRJ65" s="15"/>
      <c r="VRK65" s="15"/>
      <c r="VRL65" s="15"/>
      <c r="VRM65" s="15"/>
      <c r="VRN65" s="15"/>
      <c r="VRO65" s="15"/>
      <c r="VRP65" s="15"/>
      <c r="VRQ65" s="15"/>
      <c r="VRR65" s="15"/>
      <c r="VRS65" s="15"/>
      <c r="VRT65" s="15"/>
      <c r="VRU65" s="15"/>
      <c r="VRV65" s="15"/>
      <c r="VRW65" s="15"/>
      <c r="VRX65" s="15"/>
      <c r="VRY65" s="15"/>
      <c r="VRZ65" s="15"/>
      <c r="VSA65" s="15"/>
      <c r="VSB65" s="15"/>
      <c r="VSC65" s="15"/>
      <c r="VSD65" s="15"/>
      <c r="VSE65" s="15"/>
      <c r="VSF65" s="15"/>
      <c r="VSG65" s="15"/>
      <c r="VSH65" s="15"/>
      <c r="VSI65" s="15"/>
      <c r="VSJ65" s="15"/>
      <c r="VSK65" s="15"/>
      <c r="VSL65" s="15"/>
      <c r="VSM65" s="15"/>
      <c r="VSN65" s="15"/>
      <c r="VSO65" s="15"/>
      <c r="VSP65" s="15"/>
      <c r="VSQ65" s="15"/>
      <c r="VSR65" s="15"/>
      <c r="VSS65" s="15"/>
      <c r="VST65" s="15"/>
      <c r="VSU65" s="15"/>
      <c r="VSV65" s="15"/>
      <c r="VSW65" s="15"/>
      <c r="VSX65" s="15"/>
      <c r="VSY65" s="15"/>
      <c r="VSZ65" s="15"/>
      <c r="VTA65" s="15"/>
      <c r="VTB65" s="15"/>
      <c r="VTC65" s="15"/>
      <c r="VTD65" s="15"/>
      <c r="VTE65" s="15"/>
      <c r="VTF65" s="15"/>
      <c r="VTG65" s="15"/>
      <c r="VTH65" s="15"/>
      <c r="VTI65" s="15"/>
      <c r="VTJ65" s="15"/>
      <c r="VTK65" s="15"/>
      <c r="VTL65" s="15"/>
      <c r="VTM65" s="15"/>
      <c r="VTN65" s="15"/>
      <c r="VTO65" s="15"/>
      <c r="VTP65" s="15"/>
      <c r="VTQ65" s="15"/>
      <c r="VTR65" s="15"/>
      <c r="VTS65" s="15"/>
      <c r="VTT65" s="15"/>
      <c r="VTU65" s="15"/>
      <c r="VTV65" s="15"/>
      <c r="VTW65" s="15"/>
      <c r="VTX65" s="15"/>
      <c r="VTY65" s="15"/>
      <c r="VTZ65" s="15"/>
      <c r="VUA65" s="15"/>
      <c r="VUB65" s="15"/>
      <c r="VUC65" s="15"/>
      <c r="VUD65" s="15"/>
      <c r="VUE65" s="15"/>
      <c r="VUF65" s="15"/>
      <c r="VUG65" s="15"/>
      <c r="VUH65" s="15"/>
      <c r="VUI65" s="15"/>
      <c r="VUJ65" s="15"/>
      <c r="VUK65" s="15"/>
      <c r="VUL65" s="15"/>
      <c r="VUM65" s="15"/>
      <c r="VUN65" s="15"/>
      <c r="VUO65" s="15"/>
      <c r="VUP65" s="15"/>
      <c r="VUQ65" s="15"/>
      <c r="VUR65" s="15"/>
      <c r="VUS65" s="15"/>
      <c r="VUT65" s="15"/>
      <c r="VUU65" s="15"/>
      <c r="VUV65" s="15"/>
      <c r="VUW65" s="15"/>
      <c r="VUX65" s="15"/>
      <c r="VUY65" s="15"/>
      <c r="VUZ65" s="15"/>
      <c r="VVA65" s="15"/>
      <c r="VVB65" s="15"/>
      <c r="VVC65" s="15"/>
      <c r="VVD65" s="15"/>
      <c r="VVE65" s="15"/>
      <c r="VVF65" s="15"/>
      <c r="VVG65" s="15"/>
      <c r="VVH65" s="15"/>
      <c r="VVI65" s="15"/>
      <c r="VVJ65" s="15"/>
      <c r="VVK65" s="15"/>
      <c r="VVL65" s="15"/>
      <c r="VVM65" s="15"/>
      <c r="VVN65" s="15"/>
      <c r="VVO65" s="15"/>
      <c r="VVP65" s="15"/>
      <c r="VVQ65" s="15"/>
      <c r="VVR65" s="15"/>
      <c r="VVS65" s="15"/>
      <c r="VVT65" s="15"/>
      <c r="VVU65" s="15"/>
      <c r="VVV65" s="15"/>
      <c r="VVW65" s="15"/>
      <c r="VVX65" s="15"/>
      <c r="VVY65" s="15"/>
      <c r="VVZ65" s="15"/>
      <c r="VWA65" s="15"/>
      <c r="VWB65" s="15"/>
      <c r="VWC65" s="15"/>
      <c r="VWD65" s="15"/>
      <c r="VWE65" s="15"/>
      <c r="VWF65" s="15"/>
      <c r="VWG65" s="15"/>
      <c r="VWH65" s="15"/>
      <c r="VWI65" s="15"/>
      <c r="VWJ65" s="15"/>
      <c r="VWK65" s="15"/>
      <c r="VWL65" s="15"/>
      <c r="VWM65" s="15"/>
      <c r="VWN65" s="15"/>
      <c r="VWO65" s="15"/>
      <c r="VWP65" s="15"/>
      <c r="VWQ65" s="15"/>
      <c r="VWR65" s="15"/>
      <c r="VWS65" s="15"/>
      <c r="VWT65" s="15"/>
      <c r="VWU65" s="15"/>
      <c r="VWV65" s="15"/>
      <c r="VWW65" s="15"/>
      <c r="VWX65" s="15"/>
      <c r="VWY65" s="15"/>
      <c r="VWZ65" s="15"/>
      <c r="VXA65" s="15"/>
      <c r="VXB65" s="15"/>
      <c r="VXC65" s="15"/>
      <c r="VXD65" s="15"/>
      <c r="VXE65" s="15"/>
      <c r="VXF65" s="15"/>
      <c r="VXG65" s="15"/>
      <c r="VXH65" s="15"/>
      <c r="VXI65" s="15"/>
      <c r="VXJ65" s="15"/>
      <c r="VXK65" s="15"/>
      <c r="VXL65" s="15"/>
      <c r="VXM65" s="15"/>
      <c r="VXN65" s="15"/>
      <c r="VXO65" s="15"/>
      <c r="VXP65" s="15"/>
      <c r="VXQ65" s="15"/>
      <c r="VXR65" s="15"/>
      <c r="VXS65" s="15"/>
      <c r="VXT65" s="15"/>
      <c r="VXU65" s="15"/>
      <c r="VXV65" s="15"/>
      <c r="VXW65" s="15"/>
      <c r="VXX65" s="15"/>
      <c r="VXY65" s="15"/>
      <c r="VXZ65" s="15"/>
      <c r="VYA65" s="15"/>
      <c r="VYB65" s="15"/>
      <c r="VYC65" s="15"/>
      <c r="VYD65" s="15"/>
      <c r="VYE65" s="15"/>
      <c r="VYF65" s="15"/>
      <c r="VYG65" s="15"/>
      <c r="VYH65" s="15"/>
      <c r="VYI65" s="15"/>
      <c r="VYJ65" s="15"/>
      <c r="VYK65" s="15"/>
      <c r="VYL65" s="15"/>
      <c r="VYM65" s="15"/>
      <c r="VYN65" s="15"/>
      <c r="VYO65" s="15"/>
      <c r="VYP65" s="15"/>
      <c r="VYQ65" s="15"/>
      <c r="VYR65" s="15"/>
      <c r="VYS65" s="15"/>
      <c r="VYT65" s="15"/>
      <c r="VYU65" s="15"/>
      <c r="VYV65" s="15"/>
      <c r="VYW65" s="15"/>
      <c r="VYX65" s="15"/>
      <c r="VYY65" s="15"/>
      <c r="VYZ65" s="15"/>
      <c r="VZA65" s="15"/>
      <c r="VZB65" s="15"/>
      <c r="VZC65" s="15"/>
      <c r="VZD65" s="15"/>
      <c r="VZE65" s="15"/>
      <c r="VZF65" s="15"/>
      <c r="VZG65" s="15"/>
      <c r="VZH65" s="15"/>
      <c r="VZI65" s="15"/>
      <c r="VZJ65" s="15"/>
      <c r="VZK65" s="15"/>
      <c r="VZL65" s="15"/>
      <c r="VZM65" s="15"/>
      <c r="VZN65" s="15"/>
      <c r="VZO65" s="15"/>
      <c r="VZP65" s="15"/>
      <c r="VZQ65" s="15"/>
      <c r="VZR65" s="15"/>
      <c r="VZS65" s="15"/>
      <c r="VZT65" s="15"/>
      <c r="VZU65" s="15"/>
      <c r="VZV65" s="15"/>
      <c r="VZW65" s="15"/>
      <c r="VZX65" s="15"/>
      <c r="VZY65" s="15"/>
      <c r="VZZ65" s="15"/>
      <c r="WAA65" s="15"/>
      <c r="WAB65" s="15"/>
      <c r="WAC65" s="15"/>
      <c r="WAD65" s="15"/>
      <c r="WAE65" s="15"/>
      <c r="WAF65" s="15"/>
      <c r="WAG65" s="15"/>
      <c r="WAH65" s="15"/>
      <c r="WAI65" s="15"/>
      <c r="WAJ65" s="15"/>
      <c r="WAK65" s="15"/>
      <c r="WAL65" s="15"/>
      <c r="WAM65" s="15"/>
      <c r="WAN65" s="15"/>
      <c r="WAO65" s="15"/>
      <c r="WAP65" s="15"/>
      <c r="WAQ65" s="15"/>
      <c r="WAR65" s="15"/>
      <c r="WAS65" s="15"/>
      <c r="WAT65" s="15"/>
      <c r="WAU65" s="15"/>
      <c r="WAV65" s="15"/>
      <c r="WAW65" s="15"/>
      <c r="WAX65" s="15"/>
      <c r="WAY65" s="15"/>
      <c r="WAZ65" s="15"/>
      <c r="WBA65" s="15"/>
      <c r="WBB65" s="15"/>
      <c r="WBC65" s="15"/>
      <c r="WBD65" s="15"/>
      <c r="WBE65" s="15"/>
      <c r="WBF65" s="15"/>
      <c r="WBG65" s="15"/>
      <c r="WBH65" s="15"/>
      <c r="WBI65" s="15"/>
      <c r="WBJ65" s="15"/>
      <c r="WBK65" s="15"/>
      <c r="WBL65" s="15"/>
      <c r="WBM65" s="15"/>
      <c r="WBN65" s="15"/>
      <c r="WBO65" s="15"/>
      <c r="WBP65" s="15"/>
      <c r="WBQ65" s="15"/>
      <c r="WBR65" s="15"/>
      <c r="WBS65" s="15"/>
      <c r="WBT65" s="15"/>
      <c r="WBU65" s="15"/>
      <c r="WBV65" s="15"/>
      <c r="WBW65" s="15"/>
      <c r="WBX65" s="15"/>
      <c r="WBY65" s="15"/>
      <c r="WBZ65" s="15"/>
      <c r="WCA65" s="15"/>
      <c r="WCB65" s="15"/>
      <c r="WCC65" s="15"/>
      <c r="WCD65" s="15"/>
      <c r="WCE65" s="15"/>
      <c r="WCF65" s="15"/>
      <c r="WCG65" s="15"/>
      <c r="WCH65" s="15"/>
      <c r="WCI65" s="15"/>
      <c r="WCJ65" s="15"/>
      <c r="WCK65" s="15"/>
      <c r="WCL65" s="15"/>
      <c r="WCM65" s="15"/>
      <c r="WCN65" s="15"/>
      <c r="WCO65" s="15"/>
      <c r="WCP65" s="15"/>
      <c r="WCQ65" s="15"/>
      <c r="WCR65" s="15"/>
      <c r="WCS65" s="15"/>
      <c r="WCT65" s="15"/>
      <c r="WCU65" s="15"/>
      <c r="WCV65" s="15"/>
      <c r="WCW65" s="15"/>
      <c r="WCX65" s="15"/>
      <c r="WCY65" s="15"/>
      <c r="WCZ65" s="15"/>
      <c r="WDA65" s="15"/>
      <c r="WDB65" s="15"/>
      <c r="WDC65" s="15"/>
      <c r="WDD65" s="15"/>
      <c r="WDE65" s="15"/>
      <c r="WDF65" s="15"/>
      <c r="WDG65" s="15"/>
      <c r="WDH65" s="15"/>
      <c r="WDI65" s="15"/>
      <c r="WDJ65" s="15"/>
      <c r="WDK65" s="15"/>
      <c r="WDL65" s="15"/>
      <c r="WDM65" s="15"/>
      <c r="WDN65" s="15"/>
      <c r="WDO65" s="15"/>
      <c r="WDP65" s="15"/>
      <c r="WDQ65" s="15"/>
      <c r="WDR65" s="15"/>
      <c r="WDS65" s="15"/>
      <c r="WDT65" s="15"/>
      <c r="WDU65" s="15"/>
      <c r="WDV65" s="15"/>
      <c r="WDW65" s="15"/>
      <c r="WDX65" s="15"/>
      <c r="WDY65" s="15"/>
      <c r="WDZ65" s="15"/>
      <c r="WEA65" s="15"/>
      <c r="WEB65" s="15"/>
      <c r="WEC65" s="15"/>
      <c r="WED65" s="15"/>
      <c r="WEE65" s="15"/>
      <c r="WEF65" s="15"/>
      <c r="WEG65" s="15"/>
      <c r="WEH65" s="15"/>
      <c r="WEI65" s="15"/>
      <c r="WEJ65" s="15"/>
      <c r="WEK65" s="15"/>
      <c r="WEL65" s="15"/>
      <c r="WEM65" s="15"/>
      <c r="WEN65" s="15"/>
      <c r="WEO65" s="15"/>
      <c r="WEP65" s="15"/>
      <c r="WEQ65" s="15"/>
      <c r="WER65" s="15"/>
      <c r="WES65" s="15"/>
      <c r="WET65" s="15"/>
      <c r="WEU65" s="15"/>
      <c r="WEV65" s="15"/>
      <c r="WEW65" s="15"/>
      <c r="WEX65" s="15"/>
      <c r="WEY65" s="15"/>
      <c r="WEZ65" s="15"/>
      <c r="WFA65" s="15"/>
      <c r="WFB65" s="15"/>
      <c r="WFC65" s="15"/>
      <c r="WFD65" s="15"/>
      <c r="WFE65" s="15"/>
      <c r="WFF65" s="15"/>
      <c r="WFG65" s="15"/>
      <c r="WFH65" s="15"/>
      <c r="WFI65" s="15"/>
      <c r="WFJ65" s="15"/>
      <c r="WFK65" s="15"/>
      <c r="WFL65" s="15"/>
      <c r="WFM65" s="15"/>
      <c r="WFN65" s="15"/>
      <c r="WFO65" s="15"/>
      <c r="WFP65" s="15"/>
      <c r="WFQ65" s="15"/>
      <c r="WFR65" s="15"/>
      <c r="WFS65" s="15"/>
      <c r="WFT65" s="15"/>
      <c r="WFU65" s="15"/>
      <c r="WFV65" s="15"/>
      <c r="WFW65" s="15"/>
      <c r="WFX65" s="15"/>
      <c r="WFY65" s="15"/>
      <c r="WFZ65" s="15"/>
      <c r="WGA65" s="15"/>
      <c r="WGB65" s="15"/>
      <c r="WGC65" s="15"/>
      <c r="WGD65" s="15"/>
      <c r="WGE65" s="15"/>
      <c r="WGF65" s="15"/>
      <c r="WGG65" s="15"/>
      <c r="WGH65" s="15"/>
      <c r="WGI65" s="15"/>
      <c r="WGJ65" s="15"/>
      <c r="WGK65" s="15"/>
      <c r="WGL65" s="15"/>
      <c r="WGM65" s="15"/>
      <c r="WGN65" s="15"/>
      <c r="WGO65" s="15"/>
      <c r="WGP65" s="15"/>
      <c r="WGQ65" s="15"/>
      <c r="WGR65" s="15"/>
      <c r="WGS65" s="15"/>
      <c r="WGT65" s="15"/>
      <c r="WGU65" s="15"/>
      <c r="WGV65" s="15"/>
      <c r="WGW65" s="15"/>
      <c r="WGX65" s="15"/>
      <c r="WGY65" s="15"/>
      <c r="WGZ65" s="15"/>
      <c r="WHA65" s="15"/>
      <c r="WHB65" s="15"/>
      <c r="WHC65" s="15"/>
      <c r="WHD65" s="15"/>
      <c r="WHE65" s="15"/>
      <c r="WHF65" s="15"/>
      <c r="WHG65" s="15"/>
      <c r="WHH65" s="15"/>
      <c r="WHI65" s="15"/>
      <c r="WHJ65" s="15"/>
      <c r="WHK65" s="15"/>
      <c r="WHL65" s="15"/>
      <c r="WHM65" s="15"/>
      <c r="WHN65" s="15"/>
      <c r="WHO65" s="15"/>
      <c r="WHP65" s="15"/>
      <c r="WHQ65" s="15"/>
      <c r="WHR65" s="15"/>
      <c r="WHS65" s="15"/>
      <c r="WHT65" s="15"/>
      <c r="WHU65" s="15"/>
      <c r="WHV65" s="15"/>
      <c r="WHW65" s="15"/>
      <c r="WHX65" s="15"/>
      <c r="WHY65" s="15"/>
      <c r="WHZ65" s="15"/>
      <c r="WIA65" s="15"/>
      <c r="WIB65" s="15"/>
      <c r="WIC65" s="15"/>
      <c r="WID65" s="15"/>
      <c r="WIE65" s="15"/>
      <c r="WIF65" s="15"/>
      <c r="WIG65" s="15"/>
      <c r="WIH65" s="15"/>
      <c r="WII65" s="15"/>
      <c r="WIJ65" s="15"/>
      <c r="WIK65" s="15"/>
      <c r="WIL65" s="15"/>
      <c r="WIM65" s="15"/>
      <c r="WIN65" s="15"/>
      <c r="WIO65" s="15"/>
      <c r="WIP65" s="15"/>
      <c r="WIQ65" s="15"/>
      <c r="WIR65" s="15"/>
      <c r="WIS65" s="15"/>
      <c r="WIT65" s="15"/>
      <c r="WIU65" s="15"/>
      <c r="WIV65" s="15"/>
      <c r="WIW65" s="15"/>
      <c r="WIX65" s="15"/>
      <c r="WIY65" s="15"/>
      <c r="WIZ65" s="15"/>
      <c r="WJA65" s="15"/>
      <c r="WJB65" s="15"/>
      <c r="WJC65" s="15"/>
      <c r="WJD65" s="15"/>
      <c r="WJE65" s="15"/>
      <c r="WJF65" s="15"/>
      <c r="WJG65" s="15"/>
      <c r="WJH65" s="15"/>
      <c r="WJI65" s="15"/>
      <c r="WJJ65" s="15"/>
      <c r="WJK65" s="15"/>
      <c r="WJL65" s="15"/>
      <c r="WJM65" s="15"/>
      <c r="WJN65" s="15"/>
      <c r="WJO65" s="15"/>
      <c r="WJP65" s="15"/>
      <c r="WJQ65" s="15"/>
      <c r="WJR65" s="15"/>
      <c r="WJS65" s="15"/>
      <c r="WJT65" s="15"/>
      <c r="WJU65" s="15"/>
      <c r="WJV65" s="15"/>
      <c r="WJW65" s="15"/>
      <c r="WJX65" s="15"/>
      <c r="WJY65" s="15"/>
      <c r="WJZ65" s="15"/>
      <c r="WKA65" s="15"/>
      <c r="WKB65" s="15"/>
      <c r="WKC65" s="15"/>
      <c r="WKD65" s="15"/>
      <c r="WKE65" s="15"/>
      <c r="WKF65" s="15"/>
      <c r="WKG65" s="15"/>
      <c r="WKH65" s="15"/>
      <c r="WKI65" s="15"/>
      <c r="WKJ65" s="15"/>
      <c r="WKK65" s="15"/>
      <c r="WKL65" s="15"/>
      <c r="WKM65" s="15"/>
      <c r="WKN65" s="15"/>
      <c r="WKO65" s="15"/>
      <c r="WKP65" s="15"/>
      <c r="WKQ65" s="15"/>
      <c r="WKR65" s="15"/>
      <c r="WKS65" s="15"/>
      <c r="WKT65" s="15"/>
      <c r="WKU65" s="15"/>
      <c r="WKV65" s="15"/>
      <c r="WKW65" s="15"/>
      <c r="WKX65" s="15"/>
      <c r="WKY65" s="15"/>
      <c r="WKZ65" s="15"/>
      <c r="WLA65" s="15"/>
      <c r="WLB65" s="15"/>
      <c r="WLC65" s="15"/>
      <c r="WLD65" s="15"/>
      <c r="WLE65" s="15"/>
      <c r="WLF65" s="15"/>
      <c r="WLG65" s="15"/>
      <c r="WLH65" s="15"/>
      <c r="WLI65" s="15"/>
      <c r="WLJ65" s="15"/>
      <c r="WLK65" s="15"/>
      <c r="WLL65" s="15"/>
      <c r="WLM65" s="15"/>
      <c r="WLN65" s="15"/>
      <c r="WLO65" s="15"/>
      <c r="WLP65" s="15"/>
      <c r="WLQ65" s="15"/>
      <c r="WLR65" s="15"/>
      <c r="WLS65" s="15"/>
      <c r="WLT65" s="15"/>
      <c r="WLU65" s="15"/>
      <c r="WLV65" s="15"/>
      <c r="WLW65" s="15"/>
      <c r="WLX65" s="15"/>
      <c r="WLY65" s="15"/>
      <c r="WLZ65" s="15"/>
      <c r="WMA65" s="15"/>
      <c r="WMB65" s="15"/>
      <c r="WMC65" s="15"/>
      <c r="WMD65" s="15"/>
      <c r="WME65" s="15"/>
      <c r="WMF65" s="15"/>
      <c r="WMG65" s="15"/>
      <c r="WMH65" s="15"/>
      <c r="WMI65" s="15"/>
      <c r="WMJ65" s="15"/>
      <c r="WMK65" s="15"/>
      <c r="WML65" s="15"/>
      <c r="WMM65" s="15"/>
      <c r="WMN65" s="15"/>
      <c r="WMO65" s="15"/>
      <c r="WMP65" s="15"/>
      <c r="WMQ65" s="15"/>
      <c r="WMR65" s="15"/>
      <c r="WMS65" s="15"/>
      <c r="WMT65" s="15"/>
      <c r="WMU65" s="15"/>
      <c r="WMV65" s="15"/>
      <c r="WMW65" s="15"/>
      <c r="WMX65" s="15"/>
      <c r="WMY65" s="15"/>
      <c r="WMZ65" s="15"/>
      <c r="WNA65" s="15"/>
      <c r="WNB65" s="15"/>
      <c r="WNC65" s="15"/>
      <c r="WND65" s="15"/>
      <c r="WNE65" s="15"/>
      <c r="WNF65" s="15"/>
      <c r="WNG65" s="15"/>
      <c r="WNH65" s="15"/>
      <c r="WNI65" s="15"/>
      <c r="WNJ65" s="15"/>
      <c r="WNK65" s="15"/>
      <c r="WNL65" s="15"/>
      <c r="WNM65" s="15"/>
      <c r="WNN65" s="15"/>
      <c r="WNO65" s="15"/>
      <c r="WNP65" s="15"/>
      <c r="WNQ65" s="15"/>
      <c r="WNR65" s="15"/>
      <c r="WNS65" s="15"/>
      <c r="WNT65" s="15"/>
      <c r="WNU65" s="15"/>
      <c r="WNV65" s="15"/>
      <c r="WNW65" s="15"/>
      <c r="WNX65" s="15"/>
      <c r="WNY65" s="15"/>
      <c r="WNZ65" s="15"/>
      <c r="WOA65" s="15"/>
      <c r="WOB65" s="15"/>
      <c r="WOC65" s="15"/>
      <c r="WOD65" s="15"/>
      <c r="WOE65" s="15"/>
      <c r="WOF65" s="15"/>
      <c r="WOG65" s="15"/>
      <c r="WOH65" s="15"/>
      <c r="WOI65" s="15"/>
      <c r="WOJ65" s="15"/>
      <c r="WOK65" s="15"/>
      <c r="WOL65" s="15"/>
      <c r="WOM65" s="15"/>
      <c r="WON65" s="15"/>
      <c r="WOO65" s="15"/>
      <c r="WOP65" s="15"/>
      <c r="WOQ65" s="15"/>
      <c r="WOR65" s="15"/>
      <c r="WOS65" s="15"/>
      <c r="WOT65" s="15"/>
      <c r="WOU65" s="15"/>
      <c r="WOV65" s="15"/>
      <c r="WOW65" s="15"/>
      <c r="WOX65" s="15"/>
      <c r="WOY65" s="15"/>
      <c r="WOZ65" s="15"/>
      <c r="WPA65" s="15"/>
      <c r="WPB65" s="15"/>
      <c r="WPC65" s="15"/>
      <c r="WPD65" s="15"/>
      <c r="WPE65" s="15"/>
      <c r="WPF65" s="15"/>
      <c r="WPG65" s="15"/>
      <c r="WPH65" s="15"/>
      <c r="WPI65" s="15"/>
      <c r="WPJ65" s="15"/>
      <c r="WPK65" s="15"/>
      <c r="WPL65" s="15"/>
      <c r="WPM65" s="15"/>
      <c r="WPN65" s="15"/>
      <c r="WPO65" s="15"/>
      <c r="WPP65" s="15"/>
      <c r="WPQ65" s="15"/>
      <c r="WPR65" s="15"/>
      <c r="WPS65" s="15"/>
      <c r="WPT65" s="15"/>
      <c r="WPU65" s="15"/>
      <c r="WPV65" s="15"/>
      <c r="WPW65" s="15"/>
      <c r="WPX65" s="15"/>
      <c r="WPY65" s="15"/>
      <c r="WPZ65" s="15"/>
      <c r="WQA65" s="15"/>
      <c r="WQB65" s="15"/>
      <c r="WQC65" s="15"/>
      <c r="WQD65" s="15"/>
      <c r="WQE65" s="15"/>
      <c r="WQF65" s="15"/>
      <c r="WQG65" s="15"/>
      <c r="WQH65" s="15"/>
      <c r="WQI65" s="15"/>
      <c r="WQJ65" s="15"/>
      <c r="WQK65" s="15"/>
      <c r="WQL65" s="15"/>
      <c r="WQM65" s="15"/>
      <c r="WQN65" s="15"/>
      <c r="WQO65" s="15"/>
      <c r="WQP65" s="15"/>
      <c r="WQQ65" s="15"/>
      <c r="WQR65" s="15"/>
      <c r="WQS65" s="15"/>
      <c r="WQT65" s="15"/>
      <c r="WQU65" s="15"/>
      <c r="WQV65" s="15"/>
      <c r="WQW65" s="15"/>
      <c r="WQX65" s="15"/>
      <c r="WQY65" s="15"/>
      <c r="WQZ65" s="15"/>
      <c r="WRA65" s="15"/>
      <c r="WRB65" s="15"/>
      <c r="WRC65" s="15"/>
      <c r="WRD65" s="15"/>
      <c r="WRE65" s="15"/>
      <c r="WRF65" s="15"/>
      <c r="WRG65" s="15"/>
      <c r="WRH65" s="15"/>
      <c r="WRI65" s="15"/>
      <c r="WRJ65" s="15"/>
      <c r="WRK65" s="15"/>
      <c r="WRL65" s="15"/>
      <c r="WRM65" s="15"/>
      <c r="WRN65" s="15"/>
      <c r="WRO65" s="15"/>
      <c r="WRP65" s="15"/>
      <c r="WRQ65" s="15"/>
      <c r="WRR65" s="15"/>
      <c r="WRS65" s="15"/>
      <c r="WRT65" s="15"/>
      <c r="WRU65" s="15"/>
      <c r="WRV65" s="15"/>
      <c r="WRW65" s="15"/>
      <c r="WRX65" s="15"/>
      <c r="WRY65" s="15"/>
      <c r="WRZ65" s="15"/>
      <c r="WSA65" s="15"/>
      <c r="WSB65" s="15"/>
      <c r="WSC65" s="15"/>
      <c r="WSD65" s="15"/>
      <c r="WSE65" s="15"/>
      <c r="WSF65" s="15"/>
      <c r="WSG65" s="15"/>
      <c r="WSH65" s="15"/>
      <c r="WSI65" s="15"/>
      <c r="WSJ65" s="15"/>
      <c r="WSK65" s="15"/>
      <c r="WSL65" s="15"/>
      <c r="WSM65" s="15"/>
      <c r="WSN65" s="15"/>
      <c r="WSO65" s="15"/>
      <c r="WSP65" s="15"/>
      <c r="WSQ65" s="15"/>
      <c r="WSR65" s="15"/>
      <c r="WSS65" s="15"/>
      <c r="WST65" s="15"/>
      <c r="WSU65" s="15"/>
      <c r="WSV65" s="15"/>
      <c r="WSW65" s="15"/>
      <c r="WSX65" s="15"/>
      <c r="WSY65" s="15"/>
      <c r="WSZ65" s="15"/>
      <c r="WTA65" s="15"/>
      <c r="WTB65" s="15"/>
      <c r="WTC65" s="15"/>
      <c r="WTD65" s="15"/>
      <c r="WTE65" s="15"/>
      <c r="WTF65" s="15"/>
      <c r="WTG65" s="15"/>
      <c r="WTH65" s="15"/>
      <c r="WTI65" s="15"/>
      <c r="WTJ65" s="15"/>
      <c r="WTK65" s="15"/>
      <c r="WTL65" s="15"/>
      <c r="WTM65" s="15"/>
      <c r="WTN65" s="15"/>
      <c r="WTO65" s="15"/>
      <c r="WTP65" s="15"/>
      <c r="WTQ65" s="15"/>
      <c r="WTR65" s="15"/>
      <c r="WTS65" s="15"/>
      <c r="WTT65" s="15"/>
      <c r="WTU65" s="15"/>
      <c r="WTV65" s="15"/>
      <c r="WTW65" s="15"/>
      <c r="WTX65" s="15"/>
      <c r="WTY65" s="15"/>
      <c r="WTZ65" s="15"/>
      <c r="WUA65" s="15"/>
      <c r="WUB65" s="15"/>
      <c r="WUC65" s="15"/>
      <c r="WUD65" s="15"/>
      <c r="WUE65" s="15"/>
      <c r="WUF65" s="15"/>
      <c r="WUG65" s="15"/>
      <c r="WUH65" s="15"/>
      <c r="WUI65" s="15"/>
      <c r="WUJ65" s="15"/>
      <c r="WUK65" s="15"/>
      <c r="WUL65" s="15"/>
      <c r="WUM65" s="15"/>
      <c r="WUN65" s="15"/>
      <c r="WUO65" s="15"/>
      <c r="WUP65" s="15"/>
      <c r="WUQ65" s="15"/>
      <c r="WUR65" s="15"/>
      <c r="WUS65" s="15"/>
      <c r="WUT65" s="15"/>
      <c r="WUU65" s="15"/>
      <c r="WUV65" s="15"/>
      <c r="WUW65" s="15"/>
      <c r="WUX65" s="15"/>
      <c r="WUY65" s="15"/>
      <c r="WUZ65" s="15"/>
      <c r="WVA65" s="15"/>
      <c r="WVB65" s="15"/>
      <c r="WVC65" s="15"/>
      <c r="WVD65" s="15"/>
      <c r="WVE65" s="15"/>
      <c r="WVF65" s="15"/>
      <c r="WVG65" s="15"/>
      <c r="WVH65" s="15"/>
      <c r="WVI65" s="15"/>
      <c r="WVJ65" s="15"/>
      <c r="WVK65" s="15"/>
      <c r="WVL65" s="15"/>
      <c r="WVM65" s="15"/>
      <c r="WVN65" s="15"/>
      <c r="WVO65" s="15"/>
      <c r="WVP65" s="15"/>
      <c r="WVQ65" s="15"/>
      <c r="WVR65" s="15"/>
      <c r="WVS65" s="15"/>
      <c r="WVT65" s="15"/>
      <c r="WVU65" s="15"/>
      <c r="WVV65" s="15"/>
      <c r="WVW65" s="15"/>
      <c r="WVX65" s="15"/>
      <c r="WVY65" s="15"/>
      <c r="WVZ65" s="15"/>
      <c r="WWA65" s="15"/>
      <c r="WWB65" s="15"/>
      <c r="WWC65" s="15"/>
      <c r="WWD65" s="15"/>
      <c r="WWE65" s="15"/>
      <c r="WWF65" s="15"/>
      <c r="WWG65" s="15"/>
      <c r="WWH65" s="15"/>
      <c r="WWI65" s="15"/>
      <c r="WWJ65" s="15"/>
      <c r="WWK65" s="15"/>
      <c r="WWL65" s="15"/>
      <c r="WWM65" s="15"/>
      <c r="WWN65" s="15"/>
      <c r="WWO65" s="15"/>
      <c r="WWP65" s="15"/>
      <c r="WWQ65" s="15"/>
      <c r="WWR65" s="15"/>
      <c r="WWS65" s="15"/>
      <c r="WWT65" s="15"/>
      <c r="WWU65" s="15"/>
      <c r="WWV65" s="15"/>
      <c r="WWW65" s="15"/>
      <c r="WWX65" s="15"/>
      <c r="WWY65" s="15"/>
      <c r="WWZ65" s="15"/>
      <c r="WXA65" s="15"/>
      <c r="WXB65" s="15"/>
      <c r="WXC65" s="15"/>
      <c r="WXD65" s="15"/>
      <c r="WXE65" s="15"/>
      <c r="WXF65" s="15"/>
      <c r="WXG65" s="15"/>
      <c r="WXH65" s="15"/>
      <c r="WXI65" s="15"/>
      <c r="WXJ65" s="15"/>
      <c r="WXK65" s="15"/>
      <c r="WXL65" s="15"/>
      <c r="WXM65" s="15"/>
      <c r="WXN65" s="15"/>
      <c r="WXO65" s="15"/>
      <c r="WXP65" s="15"/>
      <c r="WXQ65" s="15"/>
      <c r="WXR65" s="15"/>
      <c r="WXS65" s="15"/>
      <c r="WXT65" s="15"/>
      <c r="WXU65" s="15"/>
      <c r="WXV65" s="15"/>
      <c r="WXW65" s="15"/>
      <c r="WXX65" s="15"/>
      <c r="WXY65" s="15"/>
      <c r="WXZ65" s="15"/>
      <c r="WYA65" s="15"/>
      <c r="WYB65" s="15"/>
      <c r="WYC65" s="15"/>
      <c r="WYD65" s="15"/>
      <c r="WYE65" s="15"/>
      <c r="WYF65" s="15"/>
      <c r="WYG65" s="15"/>
      <c r="WYH65" s="15"/>
      <c r="WYI65" s="15"/>
      <c r="WYJ65" s="15"/>
      <c r="WYK65" s="15"/>
      <c r="WYL65" s="15"/>
      <c r="WYM65" s="15"/>
      <c r="WYN65" s="15"/>
      <c r="WYO65" s="15"/>
      <c r="WYP65" s="15"/>
      <c r="WYQ65" s="15"/>
      <c r="WYR65" s="15"/>
      <c r="WYS65" s="15"/>
      <c r="WYT65" s="15"/>
      <c r="WYU65" s="15"/>
      <c r="WYV65" s="15"/>
      <c r="WYW65" s="15"/>
      <c r="WYX65" s="15"/>
      <c r="WYY65" s="15"/>
      <c r="WYZ65" s="15"/>
      <c r="WZA65" s="15"/>
      <c r="WZB65" s="15"/>
      <c r="WZC65" s="15"/>
      <c r="WZD65" s="15"/>
      <c r="WZE65" s="15"/>
      <c r="WZF65" s="15"/>
      <c r="WZG65" s="15"/>
      <c r="WZH65" s="15"/>
      <c r="WZI65" s="15"/>
      <c r="WZJ65" s="15"/>
      <c r="WZK65" s="15"/>
      <c r="WZL65" s="15"/>
      <c r="WZM65" s="15"/>
      <c r="WZN65" s="15"/>
      <c r="WZO65" s="15"/>
      <c r="WZP65" s="15"/>
      <c r="WZQ65" s="15"/>
      <c r="WZR65" s="15"/>
      <c r="WZS65" s="15"/>
      <c r="WZT65" s="15"/>
      <c r="WZU65" s="15"/>
      <c r="WZV65" s="15"/>
      <c r="WZW65" s="15"/>
      <c r="WZX65" s="15"/>
      <c r="WZY65" s="15"/>
      <c r="WZZ65" s="15"/>
      <c r="XAA65" s="15"/>
      <c r="XAB65" s="15"/>
      <c r="XAC65" s="15"/>
      <c r="XAD65" s="15"/>
      <c r="XAE65" s="15"/>
      <c r="XAF65" s="15"/>
      <c r="XAG65" s="15"/>
      <c r="XAH65" s="15"/>
      <c r="XAI65" s="15"/>
      <c r="XAJ65" s="15"/>
      <c r="XAK65" s="15"/>
      <c r="XAL65" s="15"/>
      <c r="XAM65" s="15"/>
      <c r="XAN65" s="15"/>
      <c r="XAO65" s="15"/>
      <c r="XAP65" s="15"/>
      <c r="XAQ65" s="15"/>
      <c r="XAR65" s="15"/>
      <c r="XAS65" s="15"/>
      <c r="XAT65" s="15"/>
      <c r="XAU65" s="15"/>
      <c r="XAV65" s="15"/>
      <c r="XAW65" s="15"/>
      <c r="XAX65" s="15"/>
      <c r="XAY65" s="15"/>
      <c r="XAZ65" s="15"/>
      <c r="XBA65" s="15"/>
      <c r="XBB65" s="15"/>
      <c r="XBC65" s="15"/>
      <c r="XBD65" s="15"/>
      <c r="XBE65" s="15"/>
      <c r="XBF65" s="15"/>
      <c r="XBG65" s="15"/>
      <c r="XBH65" s="15"/>
      <c r="XBI65" s="15"/>
      <c r="XBJ65" s="15"/>
      <c r="XBK65" s="15"/>
      <c r="XBL65" s="15"/>
      <c r="XBM65" s="15"/>
      <c r="XBN65" s="15"/>
      <c r="XBO65" s="15"/>
      <c r="XBP65" s="15"/>
      <c r="XBQ65" s="15"/>
      <c r="XBR65" s="15"/>
      <c r="XBS65" s="15"/>
      <c r="XBT65" s="15"/>
      <c r="XBU65" s="15"/>
      <c r="XBV65" s="15"/>
      <c r="XBW65" s="15"/>
      <c r="XBX65" s="15"/>
      <c r="XBY65" s="15"/>
      <c r="XBZ65" s="15"/>
      <c r="XCA65" s="15"/>
      <c r="XCB65" s="15"/>
      <c r="XCC65" s="15"/>
      <c r="XCD65" s="15"/>
      <c r="XCE65" s="15"/>
      <c r="XCF65" s="15"/>
      <c r="XCG65" s="15"/>
      <c r="XCH65" s="15"/>
      <c r="XCI65" s="15"/>
      <c r="XCJ65" s="15"/>
      <c r="XCK65" s="15"/>
      <c r="XCL65" s="15"/>
      <c r="XCM65" s="15"/>
      <c r="XCN65" s="15"/>
      <c r="XCO65" s="15"/>
      <c r="XCP65" s="15"/>
      <c r="XCQ65" s="15"/>
      <c r="XCR65" s="15"/>
      <c r="XCS65" s="15"/>
      <c r="XCT65" s="15"/>
      <c r="XCU65" s="15"/>
      <c r="XCV65" s="15"/>
      <c r="XCW65" s="15"/>
      <c r="XCX65" s="15"/>
      <c r="XCY65" s="15"/>
      <c r="XCZ65" s="15"/>
      <c r="XDA65" s="15"/>
      <c r="XDB65" s="15"/>
      <c r="XDC65" s="15"/>
      <c r="XDD65" s="15"/>
      <c r="XDE65" s="15"/>
      <c r="XDF65" s="15"/>
      <c r="XDG65" s="15"/>
      <c r="XDH65" s="15"/>
      <c r="XDI65" s="15"/>
      <c r="XDJ65" s="15"/>
      <c r="XDK65" s="15"/>
      <c r="XDL65" s="15"/>
      <c r="XDM65" s="15"/>
      <c r="XDN65" s="15"/>
      <c r="XDO65" s="15"/>
      <c r="XDP65" s="15"/>
      <c r="XDQ65" s="15"/>
      <c r="XDR65" s="15"/>
      <c r="XDS65" s="15"/>
      <c r="XDT65" s="15"/>
      <c r="XDU65" s="15"/>
      <c r="XDV65" s="15"/>
      <c r="XDW65" s="15"/>
      <c r="XDX65" s="15"/>
      <c r="XDY65" s="15"/>
      <c r="XDZ65" s="15"/>
      <c r="XEA65" s="15"/>
      <c r="XEB65" s="15"/>
      <c r="XEC65" s="15"/>
      <c r="XED65" s="15"/>
      <c r="XEE65" s="15"/>
      <c r="XEF65" s="15"/>
      <c r="XEG65" s="15"/>
      <c r="XEH65" s="15"/>
      <c r="XEI65" s="15"/>
      <c r="XEJ65" s="15"/>
      <c r="XEK65" s="15"/>
      <c r="XEL65" s="15"/>
      <c r="XEM65" s="15"/>
      <c r="XEN65" s="15"/>
      <c r="XEO65" s="15"/>
      <c r="XEP65" s="15"/>
      <c r="XEQ65" s="15"/>
      <c r="XER65" s="15"/>
      <c r="XES65" s="15"/>
      <c r="XET65" s="15"/>
      <c r="XEU65" s="15"/>
      <c r="XEV65" s="15"/>
      <c r="XEW65" s="15"/>
      <c r="XEX65" s="15"/>
      <c r="XEY65" s="15"/>
      <c r="XEZ65" s="15"/>
      <c r="XFA65" s="15"/>
      <c r="XFB65" s="15"/>
      <c r="XFC65" s="15"/>
      <c r="XFD65" s="15"/>
    </row>
    <row r="66" spans="1:16384" ht="13.8" x14ac:dyDescent="0.25">
      <c r="A66" s="15"/>
      <c r="B66" s="15"/>
      <c r="C66" s="15"/>
      <c r="D66" s="15"/>
      <c r="E66" s="15"/>
      <c r="F66" s="15"/>
      <c r="G66" s="15"/>
      <c r="H66" s="15"/>
    </row>
    <row r="67" spans="1:16384" ht="13.8" x14ac:dyDescent="0.25">
      <c r="A67" s="15"/>
      <c r="B67" s="15"/>
      <c r="C67" s="15"/>
      <c r="D67" s="15"/>
      <c r="E67" s="15"/>
      <c r="F67" s="15"/>
      <c r="G67" s="15"/>
      <c r="H67" s="15"/>
    </row>
    <row r="68" spans="1:16384" ht="13.8" x14ac:dyDescent="0.25">
      <c r="A68" s="15"/>
      <c r="B68" s="15"/>
      <c r="C68" s="15"/>
      <c r="D68" s="15"/>
      <c r="E68" s="15"/>
      <c r="F68" s="15"/>
      <c r="G68" s="15"/>
      <c r="H68" s="15"/>
    </row>
    <row r="69" spans="1:16384" ht="13.8" x14ac:dyDescent="0.25">
      <c r="A69" s="15"/>
      <c r="B69" s="15"/>
      <c r="C69" s="15"/>
      <c r="D69" s="15"/>
      <c r="E69" s="15"/>
      <c r="F69" s="15"/>
      <c r="G69" s="15"/>
      <c r="H69" s="15"/>
    </row>
    <row r="70" spans="1:16384" ht="13.8" x14ac:dyDescent="0.25">
      <c r="A70" s="15"/>
      <c r="B70" s="15"/>
      <c r="C70" s="15"/>
      <c r="D70" s="15"/>
      <c r="E70" s="15"/>
      <c r="F70" s="15"/>
      <c r="G70" s="15"/>
      <c r="H70" s="15"/>
    </row>
    <row r="71" spans="1:16384" ht="13.8" x14ac:dyDescent="0.25">
      <c r="A71" s="15"/>
      <c r="B71" s="15"/>
      <c r="C71" s="15"/>
      <c r="D71" s="15"/>
      <c r="E71" s="15"/>
      <c r="F71" s="15"/>
      <c r="G71" s="15"/>
      <c r="H71" s="15"/>
    </row>
    <row r="72" spans="1:16384" ht="13.8" x14ac:dyDescent="0.25">
      <c r="A72" s="15"/>
      <c r="B72" s="15"/>
      <c r="C72" s="15"/>
      <c r="D72" s="15"/>
      <c r="E72" s="15"/>
      <c r="F72" s="15"/>
      <c r="G72" s="15"/>
      <c r="H72" s="15"/>
    </row>
    <row r="73" spans="1:16384" ht="13.8" x14ac:dyDescent="0.25">
      <c r="A73" s="15"/>
      <c r="B73" s="15"/>
      <c r="C73" s="15"/>
      <c r="D73" s="15"/>
      <c r="E73" s="15"/>
      <c r="F73" s="15"/>
      <c r="G73" s="15"/>
      <c r="H73" s="15"/>
    </row>
    <row r="74" spans="1:16384" ht="13.8" x14ac:dyDescent="0.25">
      <c r="A74" s="15"/>
      <c r="B74" s="15"/>
      <c r="C74" s="15"/>
      <c r="D74" s="15"/>
      <c r="E74" s="15"/>
      <c r="F74" s="15"/>
      <c r="G74" s="15"/>
      <c r="H74" s="15"/>
    </row>
    <row r="75" spans="1:16384" ht="13.8" x14ac:dyDescent="0.25">
      <c r="A75" s="15"/>
      <c r="B75" s="15"/>
      <c r="C75" s="15"/>
      <c r="D75" s="15"/>
      <c r="E75" s="15"/>
      <c r="F75" s="15"/>
      <c r="G75" s="15"/>
      <c r="H75" s="15"/>
    </row>
    <row r="76" spans="1:16384" ht="13.8" x14ac:dyDescent="0.25">
      <c r="A76" s="15"/>
      <c r="B76" s="15"/>
      <c r="C76" s="15"/>
      <c r="D76" s="15"/>
      <c r="E76" s="15"/>
      <c r="F76" s="15"/>
      <c r="G76" s="15"/>
      <c r="H76" s="15"/>
    </row>
    <row r="77" spans="1:16384" ht="13.8" x14ac:dyDescent="0.25">
      <c r="A77" s="15"/>
      <c r="B77" s="15"/>
      <c r="C77" s="15"/>
      <c r="D77" s="15"/>
      <c r="E77" s="15"/>
      <c r="F77" s="15"/>
      <c r="G77" s="15"/>
      <c r="H77" s="15"/>
    </row>
    <row r="78" spans="1:16384" ht="13.8" x14ac:dyDescent="0.25">
      <c r="A78" s="15"/>
      <c r="B78" s="15"/>
      <c r="C78" s="15"/>
      <c r="D78" s="15"/>
      <c r="E78" s="15"/>
      <c r="F78" s="15"/>
      <c r="G78" s="15"/>
      <c r="H78" s="15"/>
    </row>
    <row r="79" spans="1:16384" ht="13.8" x14ac:dyDescent="0.25">
      <c r="A79" s="15"/>
      <c r="B79" s="15"/>
      <c r="C79" s="15"/>
      <c r="D79" s="15"/>
      <c r="E79" s="15"/>
      <c r="F79" s="15"/>
      <c r="G79" s="15"/>
      <c r="H79" s="15"/>
    </row>
    <row r="80" spans="1:16384" ht="13.8" x14ac:dyDescent="0.25">
      <c r="A80" s="15"/>
      <c r="B80" s="15"/>
      <c r="C80" s="15"/>
      <c r="D80" s="15"/>
      <c r="E80" s="15"/>
      <c r="F80" s="15"/>
      <c r="G80" s="15"/>
      <c r="H80" s="15"/>
    </row>
    <row r="81" spans="1:8" ht="13.8" x14ac:dyDescent="0.25">
      <c r="A81" s="15"/>
      <c r="B81" s="15"/>
      <c r="C81" s="15"/>
      <c r="D81" s="15"/>
      <c r="E81" s="15"/>
      <c r="F81" s="15"/>
      <c r="G81" s="15"/>
      <c r="H81" s="15"/>
    </row>
    <row r="82" spans="1:8" ht="13.8" x14ac:dyDescent="0.25">
      <c r="A82" s="15"/>
      <c r="B82" s="15"/>
      <c r="C82" s="15"/>
      <c r="D82" s="15"/>
      <c r="E82" s="15"/>
      <c r="F82" s="15"/>
      <c r="G82" s="15"/>
      <c r="H82" s="15"/>
    </row>
    <row r="83" spans="1:8" ht="13.8" x14ac:dyDescent="0.25">
      <c r="A83" s="15"/>
      <c r="B83" s="15"/>
      <c r="C83" s="15"/>
      <c r="D83" s="15"/>
      <c r="E83" s="15"/>
      <c r="F83" s="15"/>
      <c r="G83" s="15"/>
      <c r="H83" s="15"/>
    </row>
    <row r="84" spans="1:8" ht="13.8" x14ac:dyDescent="0.25">
      <c r="A84" s="15"/>
      <c r="B84" s="15"/>
      <c r="C84" s="15"/>
      <c r="D84" s="15"/>
      <c r="E84" s="15"/>
      <c r="F84" s="15"/>
      <c r="G84" s="15"/>
      <c r="H84" s="15"/>
    </row>
    <row r="85" spans="1:8" ht="13.8" x14ac:dyDescent="0.25">
      <c r="A85" s="15"/>
      <c r="B85" s="15"/>
      <c r="C85" s="15"/>
      <c r="D85" s="15"/>
      <c r="E85" s="15"/>
      <c r="F85" s="15"/>
      <c r="G85" s="15"/>
      <c r="H85" s="15"/>
    </row>
    <row r="86" spans="1:8" ht="13.8" x14ac:dyDescent="0.25">
      <c r="A86" s="15"/>
      <c r="B86" s="15"/>
      <c r="C86" s="15"/>
      <c r="D86" s="15"/>
      <c r="E86" s="15"/>
      <c r="F86" s="15"/>
      <c r="G86" s="15"/>
      <c r="H86" s="15"/>
    </row>
    <row r="87" spans="1:8" ht="13.8" x14ac:dyDescent="0.25">
      <c r="A87" s="15"/>
      <c r="B87" s="15"/>
      <c r="C87" s="15"/>
      <c r="D87" s="15"/>
      <c r="E87" s="15"/>
      <c r="F87" s="15"/>
      <c r="G87" s="15"/>
      <c r="H87" s="15"/>
    </row>
    <row r="88" spans="1:8" ht="13.8" x14ac:dyDescent="0.25">
      <c r="A88" s="15"/>
      <c r="B88" s="15"/>
      <c r="C88" s="15"/>
      <c r="D88" s="15"/>
      <c r="E88" s="15"/>
      <c r="F88" s="15"/>
      <c r="G88" s="15"/>
      <c r="H88" s="15"/>
    </row>
    <row r="89" spans="1:8" ht="13.8" x14ac:dyDescent="0.25">
      <c r="A89" s="15"/>
      <c r="B89" s="15"/>
      <c r="C89" s="15"/>
      <c r="D89" s="15"/>
      <c r="E89" s="15"/>
      <c r="F89" s="15"/>
      <c r="G89" s="15"/>
      <c r="H89" s="15"/>
    </row>
    <row r="90" spans="1:8" ht="13.8" x14ac:dyDescent="0.25">
      <c r="A90" s="15"/>
      <c r="B90" s="15"/>
      <c r="C90" s="15"/>
      <c r="D90" s="15"/>
      <c r="E90" s="15"/>
      <c r="F90" s="15"/>
      <c r="G90" s="15"/>
      <c r="H90" s="15"/>
    </row>
    <row r="91" spans="1:8" ht="13.8" x14ac:dyDescent="0.25">
      <c r="A91" s="15"/>
      <c r="B91" s="15"/>
      <c r="C91" s="15"/>
      <c r="D91" s="15"/>
      <c r="E91" s="15"/>
      <c r="F91" s="15"/>
      <c r="G91" s="15"/>
      <c r="H91" s="15"/>
    </row>
    <row r="92" spans="1:8" ht="13.8" x14ac:dyDescent="0.25">
      <c r="A92" s="15"/>
      <c r="B92" s="15"/>
      <c r="C92" s="15"/>
      <c r="D92" s="15"/>
      <c r="E92" s="15"/>
      <c r="F92" s="15"/>
      <c r="G92" s="15"/>
      <c r="H92" s="15"/>
    </row>
    <row r="93" spans="1:8" ht="13.8" x14ac:dyDescent="0.25">
      <c r="A93" s="15"/>
      <c r="B93" s="15"/>
      <c r="C93" s="15"/>
      <c r="D93" s="15"/>
      <c r="E93" s="15"/>
      <c r="F93" s="15"/>
      <c r="G93" s="15"/>
      <c r="H93" s="15"/>
    </row>
    <row r="94" spans="1:8" ht="13.8" x14ac:dyDescent="0.25">
      <c r="A94" s="15"/>
      <c r="B94" s="15"/>
      <c r="C94" s="15"/>
      <c r="D94" s="15"/>
      <c r="E94" s="15"/>
      <c r="F94" s="15"/>
      <c r="G94" s="15"/>
      <c r="H94" s="15"/>
    </row>
    <row r="95" spans="1:8" ht="13.8" x14ac:dyDescent="0.25">
      <c r="A95" s="15"/>
      <c r="B95" s="15"/>
      <c r="C95" s="15"/>
      <c r="D95" s="15"/>
      <c r="E95" s="15"/>
      <c r="F95" s="15"/>
      <c r="G95" s="15"/>
      <c r="H95" s="15"/>
    </row>
    <row r="96" spans="1:8" ht="13.8" x14ac:dyDescent="0.25">
      <c r="A96" s="15"/>
      <c r="B96" s="15"/>
      <c r="C96" s="15"/>
      <c r="D96" s="15"/>
      <c r="E96" s="15"/>
      <c r="F96" s="15"/>
      <c r="G96" s="15"/>
      <c r="H96" s="15"/>
    </row>
    <row r="97" spans="1:8" ht="13.8" x14ac:dyDescent="0.25">
      <c r="A97" s="15"/>
      <c r="B97" s="15"/>
      <c r="C97" s="15"/>
      <c r="D97" s="15"/>
      <c r="E97" s="15"/>
      <c r="F97" s="15"/>
      <c r="G97" s="15"/>
      <c r="H97" s="15"/>
    </row>
    <row r="98" spans="1:8" ht="13.8" x14ac:dyDescent="0.25">
      <c r="A98" s="15"/>
      <c r="B98" s="15"/>
      <c r="C98" s="15"/>
      <c r="D98" s="15"/>
      <c r="E98" s="15"/>
      <c r="F98" s="15"/>
      <c r="G98" s="15"/>
      <c r="H98" s="15"/>
    </row>
    <row r="99" spans="1:8" ht="13.8" x14ac:dyDescent="0.25">
      <c r="A99" s="15"/>
      <c r="B99" s="15"/>
      <c r="C99" s="15"/>
      <c r="D99" s="15"/>
      <c r="E99" s="15"/>
      <c r="F99" s="15"/>
      <c r="G99" s="15"/>
      <c r="H99" s="15"/>
    </row>
    <row r="100" spans="1:8" ht="13.8" x14ac:dyDescent="0.25">
      <c r="A100" s="15"/>
      <c r="B100" s="15"/>
      <c r="C100" s="15"/>
      <c r="D100" s="15"/>
      <c r="E100" s="15"/>
      <c r="F100" s="15"/>
      <c r="G100" s="15"/>
      <c r="H100" s="15"/>
    </row>
    <row r="101" spans="1:8" ht="13.8" x14ac:dyDescent="0.25">
      <c r="A101" s="15"/>
      <c r="B101" s="15"/>
      <c r="C101" s="15"/>
      <c r="D101" s="15"/>
      <c r="E101" s="15"/>
      <c r="F101" s="15"/>
      <c r="G101" s="15"/>
      <c r="H101" s="15"/>
    </row>
    <row r="102" spans="1:8" ht="13.8" x14ac:dyDescent="0.25">
      <c r="A102" s="15"/>
      <c r="B102" s="15"/>
      <c r="C102" s="15"/>
      <c r="D102" s="15"/>
      <c r="E102" s="15"/>
      <c r="F102" s="15"/>
      <c r="G102" s="15"/>
      <c r="H102" s="15"/>
    </row>
    <row r="103" spans="1:8" ht="13.8" x14ac:dyDescent="0.25">
      <c r="A103" s="15"/>
      <c r="B103" s="15"/>
      <c r="C103" s="15"/>
      <c r="D103" s="15"/>
      <c r="E103" s="15"/>
      <c r="F103" s="15"/>
      <c r="G103" s="15"/>
      <c r="H103" s="15"/>
    </row>
    <row r="104" spans="1:8" ht="13.8" x14ac:dyDescent="0.25">
      <c r="A104" s="15"/>
      <c r="B104" s="15"/>
      <c r="C104" s="15"/>
      <c r="D104" s="15"/>
      <c r="E104" s="15"/>
      <c r="F104" s="15"/>
      <c r="G104" s="15"/>
      <c r="H104" s="15"/>
    </row>
    <row r="105" spans="1:8" ht="13.8" x14ac:dyDescent="0.25">
      <c r="A105" s="15"/>
      <c r="B105" s="15"/>
      <c r="C105" s="15"/>
      <c r="D105" s="15"/>
      <c r="E105" s="15"/>
      <c r="F105" s="15"/>
      <c r="G105" s="15"/>
      <c r="H105" s="15"/>
    </row>
    <row r="106" spans="1:8" ht="13.8" x14ac:dyDescent="0.25">
      <c r="A106" s="15"/>
      <c r="B106" s="15"/>
      <c r="C106" s="15"/>
      <c r="D106" s="15"/>
      <c r="E106" s="15"/>
      <c r="F106" s="15"/>
      <c r="G106" s="15"/>
      <c r="H106" s="15"/>
    </row>
    <row r="107" spans="1:8" ht="13.8" x14ac:dyDescent="0.25">
      <c r="A107" s="15"/>
      <c r="B107" s="15"/>
      <c r="C107" s="15"/>
      <c r="D107" s="15"/>
      <c r="E107" s="15"/>
      <c r="F107" s="15"/>
      <c r="G107" s="15"/>
      <c r="H107" s="15"/>
    </row>
    <row r="108" spans="1:8" ht="13.8" x14ac:dyDescent="0.25">
      <c r="A108" s="15"/>
      <c r="B108" s="15"/>
      <c r="C108" s="15"/>
      <c r="D108" s="15"/>
      <c r="E108" s="15"/>
      <c r="F108" s="15"/>
      <c r="G108" s="15"/>
      <c r="H108" s="15"/>
    </row>
    <row r="109" spans="1:8" ht="13.8" x14ac:dyDescent="0.25">
      <c r="A109" s="15"/>
      <c r="B109" s="15"/>
      <c r="C109" s="15"/>
      <c r="D109" s="15"/>
      <c r="E109" s="15"/>
      <c r="F109" s="15"/>
      <c r="G109" s="15"/>
      <c r="H109" s="15"/>
    </row>
    <row r="110" spans="1:8" ht="13.8" x14ac:dyDescent="0.25">
      <c r="A110" s="15"/>
      <c r="B110" s="15"/>
      <c r="C110" s="15"/>
      <c r="D110" s="15"/>
      <c r="E110" s="15"/>
      <c r="F110" s="15"/>
      <c r="G110" s="15"/>
      <c r="H110" s="15"/>
    </row>
    <row r="111" spans="1:8" ht="13.8" x14ac:dyDescent="0.25">
      <c r="A111" s="15"/>
      <c r="B111" s="15"/>
      <c r="C111" s="15"/>
      <c r="D111" s="15"/>
      <c r="E111" s="15"/>
      <c r="F111" s="15"/>
      <c r="G111" s="15"/>
      <c r="H111" s="15"/>
    </row>
    <row r="112" spans="1:8" ht="13.8" x14ac:dyDescent="0.25">
      <c r="A112" s="15"/>
      <c r="B112" s="15"/>
      <c r="C112" s="15"/>
      <c r="D112" s="15"/>
      <c r="E112" s="15"/>
      <c r="F112" s="15"/>
      <c r="G112" s="15"/>
      <c r="H112" s="15"/>
    </row>
    <row r="113" spans="1:8" ht="13.8" x14ac:dyDescent="0.25">
      <c r="A113" s="15"/>
      <c r="B113" s="15"/>
      <c r="C113" s="15"/>
      <c r="D113" s="15"/>
      <c r="E113" s="15"/>
      <c r="F113" s="15"/>
      <c r="G113" s="15"/>
      <c r="H113" s="15"/>
    </row>
    <row r="114" spans="1:8" ht="13.8" x14ac:dyDescent="0.25">
      <c r="A114" s="15"/>
      <c r="B114" s="15"/>
      <c r="C114" s="15"/>
      <c r="D114" s="15"/>
      <c r="E114" s="15"/>
      <c r="F114" s="15"/>
      <c r="G114" s="15"/>
      <c r="H114" s="15"/>
    </row>
    <row r="115" spans="1:8" ht="13.8" x14ac:dyDescent="0.25">
      <c r="A115" s="15"/>
      <c r="B115" s="15"/>
      <c r="C115" s="15"/>
      <c r="D115" s="15"/>
      <c r="E115" s="15"/>
      <c r="F115" s="15"/>
      <c r="G115" s="15"/>
      <c r="H115" s="15"/>
    </row>
    <row r="116" spans="1:8" ht="13.8" x14ac:dyDescent="0.25">
      <c r="A116" s="15"/>
      <c r="B116" s="15"/>
      <c r="C116" s="15"/>
      <c r="D116" s="15"/>
      <c r="E116" s="15"/>
      <c r="F116" s="15"/>
      <c r="G116" s="15"/>
      <c r="H116" s="15"/>
    </row>
    <row r="117" spans="1:8" ht="13.8" x14ac:dyDescent="0.25">
      <c r="A117" s="15"/>
      <c r="B117" s="15"/>
      <c r="C117" s="15"/>
      <c r="D117" s="15"/>
      <c r="E117" s="15"/>
      <c r="F117" s="15"/>
      <c r="G117" s="15"/>
      <c r="H117" s="15"/>
    </row>
    <row r="118" spans="1:8" ht="13.8" x14ac:dyDescent="0.25">
      <c r="A118" s="15"/>
      <c r="B118" s="15"/>
      <c r="C118" s="15"/>
      <c r="D118" s="15"/>
      <c r="E118" s="15"/>
      <c r="F118" s="15"/>
      <c r="G118" s="15"/>
      <c r="H118" s="15"/>
    </row>
    <row r="119" spans="1:8" ht="13.8" x14ac:dyDescent="0.25">
      <c r="A119" s="15"/>
      <c r="B119" s="15"/>
      <c r="C119" s="15"/>
      <c r="D119" s="15"/>
      <c r="E119" s="15"/>
      <c r="F119" s="15"/>
      <c r="G119" s="15"/>
      <c r="H119" s="15"/>
    </row>
    <row r="120" spans="1:8" ht="13.8" x14ac:dyDescent="0.25">
      <c r="A120" s="15"/>
      <c r="B120" s="15"/>
      <c r="C120" s="15"/>
      <c r="D120" s="15"/>
      <c r="E120" s="15"/>
      <c r="F120" s="15"/>
      <c r="G120" s="15"/>
      <c r="H120" s="15"/>
    </row>
    <row r="121" spans="1:8" ht="13.8" x14ac:dyDescent="0.25">
      <c r="A121" s="15"/>
      <c r="B121" s="15"/>
      <c r="C121" s="15"/>
      <c r="D121" s="15"/>
      <c r="E121" s="15"/>
      <c r="F121" s="15"/>
      <c r="G121" s="15"/>
      <c r="H121" s="15"/>
    </row>
    <row r="122" spans="1:8" ht="13.8" x14ac:dyDescent="0.25">
      <c r="A122" s="15"/>
      <c r="B122" s="15"/>
      <c r="C122" s="15"/>
      <c r="D122" s="15"/>
      <c r="E122" s="15"/>
      <c r="F122" s="15"/>
      <c r="G122" s="15"/>
      <c r="H122" s="15"/>
    </row>
    <row r="123" spans="1:8" ht="13.8" x14ac:dyDescent="0.25">
      <c r="A123" s="15"/>
      <c r="B123" s="15"/>
      <c r="C123" s="15"/>
      <c r="D123" s="15"/>
      <c r="E123" s="15"/>
      <c r="F123" s="15"/>
      <c r="G123" s="15"/>
      <c r="H123" s="15"/>
    </row>
    <row r="124" spans="1:8" ht="13.8" x14ac:dyDescent="0.25">
      <c r="A124" s="15"/>
      <c r="B124" s="15"/>
      <c r="C124" s="15"/>
      <c r="D124" s="15"/>
      <c r="E124" s="15"/>
      <c r="F124" s="15"/>
      <c r="G124" s="15"/>
      <c r="H124" s="15"/>
    </row>
    <row r="125" spans="1:8" ht="13.8" x14ac:dyDescent="0.25">
      <c r="A125" s="15"/>
      <c r="B125" s="15"/>
      <c r="C125" s="15"/>
      <c r="D125" s="15"/>
      <c r="E125" s="15"/>
      <c r="F125" s="15"/>
      <c r="G125" s="15"/>
      <c r="H125" s="15"/>
    </row>
    <row r="126" spans="1:8" ht="13.8" x14ac:dyDescent="0.25">
      <c r="A126" s="15"/>
      <c r="B126" s="15"/>
      <c r="C126" s="15"/>
      <c r="D126" s="15"/>
      <c r="E126" s="15"/>
      <c r="F126" s="15"/>
      <c r="G126" s="15"/>
      <c r="H126" s="15"/>
    </row>
    <row r="127" spans="1:8" ht="13.8" x14ac:dyDescent="0.25">
      <c r="A127" s="15"/>
      <c r="B127" s="15"/>
      <c r="C127" s="15"/>
      <c r="D127" s="15"/>
      <c r="E127" s="15"/>
      <c r="F127" s="15"/>
      <c r="G127" s="15"/>
      <c r="H127" s="15"/>
    </row>
    <row r="128" spans="1:8" ht="13.8" x14ac:dyDescent="0.25">
      <c r="A128" s="15"/>
      <c r="B128" s="15"/>
      <c r="C128" s="15"/>
      <c r="D128" s="15"/>
      <c r="E128" s="15"/>
      <c r="F128" s="15"/>
      <c r="G128" s="15"/>
      <c r="H128" s="15"/>
    </row>
    <row r="129" spans="1:8" ht="13.8" x14ac:dyDescent="0.25">
      <c r="A129" s="15"/>
      <c r="B129" s="15"/>
      <c r="C129" s="15"/>
      <c r="D129" s="15"/>
      <c r="E129" s="15"/>
      <c r="F129" s="15"/>
      <c r="G129" s="15"/>
      <c r="H129" s="15"/>
    </row>
    <row r="130" spans="1:8" ht="13.8" x14ac:dyDescent="0.25">
      <c r="A130" s="15"/>
      <c r="B130" s="15"/>
      <c r="C130" s="15"/>
      <c r="D130" s="15"/>
      <c r="E130" s="15"/>
      <c r="F130" s="15"/>
      <c r="G130" s="15"/>
      <c r="H130" s="15"/>
    </row>
    <row r="131" spans="1:8" ht="13.8" x14ac:dyDescent="0.25">
      <c r="A131" s="15"/>
      <c r="B131" s="15"/>
      <c r="C131" s="15"/>
      <c r="D131" s="15"/>
      <c r="E131" s="15"/>
      <c r="F131" s="15"/>
      <c r="G131" s="15"/>
      <c r="H131" s="15"/>
    </row>
    <row r="132" spans="1:8" ht="13.8" x14ac:dyDescent="0.25">
      <c r="A132" s="15"/>
      <c r="B132" s="15"/>
      <c r="C132" s="15"/>
      <c r="D132" s="15"/>
      <c r="E132" s="15"/>
      <c r="F132" s="15"/>
      <c r="G132" s="15"/>
      <c r="H132" s="15"/>
    </row>
    <row r="133" spans="1:8" ht="13.8" x14ac:dyDescent="0.25">
      <c r="A133" s="15"/>
      <c r="B133" s="15"/>
      <c r="C133" s="15"/>
      <c r="D133" s="15"/>
      <c r="E133" s="15"/>
      <c r="F133" s="15"/>
      <c r="G133" s="15"/>
      <c r="H133" s="15"/>
    </row>
    <row r="134" spans="1:8" ht="13.8" x14ac:dyDescent="0.25">
      <c r="A134" s="15"/>
      <c r="B134" s="15"/>
      <c r="C134" s="15"/>
      <c r="D134" s="15"/>
      <c r="E134" s="15"/>
      <c r="F134" s="15"/>
      <c r="G134" s="15"/>
      <c r="H134" s="15"/>
    </row>
    <row r="135" spans="1:8" ht="13.8" x14ac:dyDescent="0.25">
      <c r="A135" s="15"/>
      <c r="B135" s="15"/>
      <c r="C135" s="15"/>
      <c r="D135" s="15"/>
      <c r="E135" s="15"/>
      <c r="F135" s="15"/>
      <c r="G135" s="15"/>
      <c r="H135" s="15"/>
    </row>
    <row r="136" spans="1:8" ht="13.8" x14ac:dyDescent="0.25">
      <c r="A136" s="15"/>
      <c r="B136" s="15"/>
      <c r="C136" s="15"/>
      <c r="D136" s="15"/>
      <c r="E136" s="15"/>
      <c r="F136" s="15"/>
      <c r="G136" s="15"/>
      <c r="H136" s="15"/>
    </row>
    <row r="137" spans="1:8" ht="13.8" x14ac:dyDescent="0.25">
      <c r="A137" s="15"/>
      <c r="B137" s="15"/>
      <c r="C137" s="15"/>
      <c r="D137" s="15"/>
      <c r="E137" s="15"/>
      <c r="F137" s="15"/>
      <c r="G137" s="15"/>
      <c r="H137" s="15"/>
    </row>
    <row r="138" spans="1:8" ht="13.8" x14ac:dyDescent="0.25">
      <c r="A138" s="15"/>
      <c r="B138" s="15"/>
      <c r="C138" s="15"/>
      <c r="D138" s="15"/>
      <c r="E138" s="15"/>
      <c r="F138" s="15"/>
      <c r="G138" s="15"/>
      <c r="H138" s="15"/>
    </row>
    <row r="139" spans="1:8" ht="13.8" x14ac:dyDescent="0.25">
      <c r="A139" s="15"/>
      <c r="B139" s="15"/>
      <c r="C139" s="15"/>
      <c r="D139" s="15"/>
      <c r="E139" s="15"/>
      <c r="F139" s="15"/>
      <c r="G139" s="15"/>
      <c r="H139" s="15"/>
    </row>
    <row r="140" spans="1:8" ht="13.8" x14ac:dyDescent="0.25">
      <c r="A140" s="15"/>
      <c r="B140" s="15"/>
      <c r="C140" s="15"/>
      <c r="D140" s="15"/>
      <c r="E140" s="15"/>
      <c r="F140" s="15"/>
      <c r="G140" s="15"/>
      <c r="H140" s="15"/>
    </row>
    <row r="141" spans="1:8" ht="13.8" x14ac:dyDescent="0.25">
      <c r="A141" s="15"/>
      <c r="B141" s="15"/>
      <c r="C141" s="15"/>
      <c r="D141" s="15"/>
      <c r="E141" s="15"/>
      <c r="F141" s="15"/>
      <c r="G141" s="15"/>
      <c r="H141" s="15"/>
    </row>
    <row r="142" spans="1:8" ht="13.8" x14ac:dyDescent="0.25">
      <c r="A142" s="15"/>
      <c r="B142" s="15"/>
      <c r="C142" s="15"/>
      <c r="D142" s="15"/>
      <c r="E142" s="15"/>
      <c r="F142" s="15"/>
      <c r="G142" s="15"/>
      <c r="H142" s="15"/>
    </row>
    <row r="143" spans="1:8" ht="13.8" x14ac:dyDescent="0.25">
      <c r="A143" s="15"/>
      <c r="B143" s="15"/>
      <c r="C143" s="15"/>
      <c r="D143" s="15"/>
      <c r="E143" s="15"/>
      <c r="F143" s="15"/>
      <c r="G143" s="15"/>
      <c r="H143" s="15"/>
    </row>
    <row r="144" spans="1:8" ht="13.8" x14ac:dyDescent="0.25">
      <c r="A144" s="15"/>
      <c r="B144" s="15"/>
      <c r="C144" s="15"/>
      <c r="D144" s="15"/>
      <c r="E144" s="15"/>
      <c r="F144" s="15"/>
      <c r="G144" s="15"/>
      <c r="H144" s="15"/>
    </row>
    <row r="145" spans="1:8" ht="13.8" x14ac:dyDescent="0.25">
      <c r="A145" s="15"/>
      <c r="B145" s="15"/>
      <c r="C145" s="15"/>
      <c r="D145" s="15"/>
      <c r="E145" s="15"/>
      <c r="F145" s="15"/>
      <c r="G145" s="15"/>
      <c r="H145" s="15"/>
    </row>
    <row r="146" spans="1:8" ht="13.8" x14ac:dyDescent="0.25">
      <c r="A146" s="15"/>
      <c r="B146" s="15"/>
      <c r="C146" s="15"/>
      <c r="D146" s="15"/>
      <c r="E146" s="15"/>
      <c r="F146" s="15"/>
      <c r="G146" s="15"/>
      <c r="H146" s="15"/>
    </row>
    <row r="147" spans="1:8" ht="13.8" x14ac:dyDescent="0.25">
      <c r="A147" s="15"/>
      <c r="B147" s="15"/>
      <c r="C147" s="15"/>
      <c r="D147" s="15"/>
      <c r="E147" s="15"/>
      <c r="F147" s="15"/>
      <c r="G147" s="15"/>
      <c r="H147" s="15"/>
    </row>
    <row r="148" spans="1:8" ht="13.8" x14ac:dyDescent="0.25">
      <c r="A148" s="15"/>
      <c r="B148" s="15"/>
      <c r="C148" s="15"/>
      <c r="D148" s="15"/>
      <c r="E148" s="15"/>
      <c r="F148" s="15"/>
      <c r="G148" s="15"/>
      <c r="H148" s="15"/>
    </row>
    <row r="149" spans="1:8" ht="13.8" x14ac:dyDescent="0.25">
      <c r="A149" s="15"/>
      <c r="B149" s="15"/>
      <c r="C149" s="15"/>
      <c r="D149" s="15"/>
      <c r="E149" s="15"/>
      <c r="F149" s="15"/>
      <c r="G149" s="15"/>
      <c r="H149" s="15"/>
    </row>
    <row r="150" spans="1:8" ht="13.8" x14ac:dyDescent="0.25">
      <c r="A150" s="15"/>
      <c r="B150" s="15"/>
      <c r="C150" s="15"/>
      <c r="D150" s="15"/>
      <c r="E150" s="15"/>
      <c r="F150" s="15"/>
      <c r="G150" s="15"/>
      <c r="H150" s="15"/>
    </row>
    <row r="151" spans="1:8" ht="13.8" x14ac:dyDescent="0.25">
      <c r="A151" s="15"/>
      <c r="B151" s="15"/>
      <c r="C151" s="15"/>
      <c r="D151" s="15"/>
      <c r="E151" s="15"/>
      <c r="F151" s="15"/>
      <c r="G151" s="15"/>
      <c r="H151" s="15"/>
    </row>
    <row r="152" spans="1:8" ht="13.8" x14ac:dyDescent="0.25">
      <c r="A152" s="15"/>
      <c r="B152" s="15"/>
      <c r="C152" s="15"/>
      <c r="D152" s="15"/>
      <c r="E152" s="15"/>
      <c r="F152" s="15"/>
      <c r="G152" s="15"/>
      <c r="H152" s="15"/>
    </row>
    <row r="153" spans="1:8" ht="13.8" x14ac:dyDescent="0.25">
      <c r="A153" s="15"/>
      <c r="B153" s="15"/>
      <c r="C153" s="15"/>
      <c r="D153" s="15"/>
      <c r="E153" s="15"/>
      <c r="F153" s="15"/>
      <c r="G153" s="15"/>
      <c r="H153" s="15"/>
    </row>
    <row r="154" spans="1:8" ht="13.8" x14ac:dyDescent="0.25">
      <c r="A154" s="15"/>
      <c r="B154" s="15"/>
      <c r="C154" s="15"/>
      <c r="D154" s="15"/>
      <c r="E154" s="15"/>
      <c r="F154" s="15"/>
      <c r="G154" s="15"/>
      <c r="H154" s="15"/>
    </row>
    <row r="155" spans="1:8" ht="13.8" x14ac:dyDescent="0.25">
      <c r="A155" s="15"/>
      <c r="B155" s="15"/>
      <c r="C155" s="15"/>
      <c r="D155" s="15"/>
      <c r="E155" s="15"/>
      <c r="F155" s="15"/>
      <c r="G155" s="15"/>
      <c r="H155" s="15"/>
    </row>
    <row r="156" spans="1:8" ht="13.8" x14ac:dyDescent="0.25">
      <c r="A156" s="15"/>
      <c r="B156" s="15"/>
      <c r="C156" s="15"/>
      <c r="D156" s="15"/>
      <c r="E156" s="15"/>
      <c r="F156" s="15"/>
      <c r="G156" s="15"/>
      <c r="H156" s="15"/>
    </row>
    <row r="157" spans="1:8" ht="13.8" x14ac:dyDescent="0.25">
      <c r="A157" s="15"/>
      <c r="B157" s="15"/>
      <c r="C157" s="15"/>
      <c r="D157" s="15"/>
      <c r="E157" s="15"/>
      <c r="F157" s="15"/>
      <c r="G157" s="15"/>
      <c r="H157" s="15"/>
    </row>
    <row r="158" spans="1:8" ht="13.8" x14ac:dyDescent="0.25">
      <c r="A158" s="15"/>
      <c r="B158" s="15"/>
      <c r="C158" s="15"/>
      <c r="D158" s="15"/>
      <c r="E158" s="15"/>
      <c r="F158" s="15"/>
      <c r="G158" s="15"/>
      <c r="H158" s="15"/>
    </row>
    <row r="159" spans="1:8" ht="13.8" x14ac:dyDescent="0.25">
      <c r="A159" s="15"/>
      <c r="B159" s="15"/>
      <c r="C159" s="15"/>
      <c r="D159" s="15"/>
      <c r="E159" s="15"/>
      <c r="F159" s="15"/>
      <c r="G159" s="15"/>
      <c r="H159" s="15"/>
    </row>
    <row r="160" spans="1:8" ht="13.8" x14ac:dyDescent="0.25">
      <c r="A160" s="15"/>
      <c r="B160" s="15"/>
      <c r="C160" s="15"/>
      <c r="D160" s="15"/>
      <c r="E160" s="15"/>
      <c r="F160" s="15"/>
      <c r="G160" s="15"/>
      <c r="H160" s="15"/>
    </row>
    <row r="161" spans="1:8" ht="13.8" x14ac:dyDescent="0.25">
      <c r="A161" s="15"/>
      <c r="B161" s="15"/>
      <c r="C161" s="15"/>
      <c r="D161" s="15"/>
      <c r="E161" s="15"/>
      <c r="F161" s="15"/>
      <c r="G161" s="15"/>
      <c r="H161" s="15"/>
    </row>
    <row r="162" spans="1:8" ht="13.8" x14ac:dyDescent="0.25">
      <c r="A162" s="15"/>
      <c r="B162" s="15"/>
      <c r="C162" s="15"/>
      <c r="D162" s="15"/>
      <c r="E162" s="15"/>
      <c r="F162" s="15"/>
      <c r="G162" s="15"/>
      <c r="H162" s="15"/>
    </row>
    <row r="163" spans="1:8" ht="13.8" x14ac:dyDescent="0.25">
      <c r="A163" s="15"/>
      <c r="B163" s="15"/>
      <c r="C163" s="15"/>
      <c r="D163" s="15"/>
      <c r="E163" s="15"/>
      <c r="F163" s="15"/>
      <c r="G163" s="15"/>
      <c r="H163" s="15"/>
    </row>
    <row r="164" spans="1:8" ht="13.8" x14ac:dyDescent="0.25">
      <c r="A164" s="15"/>
      <c r="B164" s="15"/>
      <c r="C164" s="15"/>
      <c r="D164" s="15"/>
      <c r="E164" s="15"/>
      <c r="F164" s="15"/>
      <c r="G164" s="15"/>
      <c r="H164" s="15"/>
    </row>
    <row r="165" spans="1:8" ht="13.8" x14ac:dyDescent="0.25">
      <c r="A165" s="15"/>
      <c r="B165" s="15"/>
      <c r="C165" s="15"/>
      <c r="D165" s="15"/>
      <c r="E165" s="15"/>
      <c r="F165" s="15"/>
      <c r="G165" s="15"/>
      <c r="H165" s="15"/>
    </row>
    <row r="166" spans="1:8" ht="13.8" x14ac:dyDescent="0.25">
      <c r="A166" s="15"/>
      <c r="B166" s="15"/>
      <c r="C166" s="15"/>
      <c r="D166" s="15"/>
      <c r="E166" s="15"/>
      <c r="F166" s="15"/>
      <c r="G166" s="15"/>
      <c r="H166" s="15"/>
    </row>
    <row r="167" spans="1:8" ht="13.8" x14ac:dyDescent="0.25">
      <c r="A167" s="15"/>
      <c r="B167" s="15"/>
      <c r="C167" s="15"/>
      <c r="D167" s="15"/>
      <c r="E167" s="15"/>
      <c r="F167" s="15"/>
      <c r="G167" s="15"/>
      <c r="H167" s="15"/>
    </row>
    <row r="168" spans="1:8" ht="13.8" x14ac:dyDescent="0.25">
      <c r="A168" s="15"/>
      <c r="B168" s="15"/>
      <c r="C168" s="15"/>
      <c r="D168" s="15"/>
      <c r="E168" s="15"/>
      <c r="F168" s="15"/>
      <c r="G168" s="15"/>
      <c r="H168" s="15"/>
    </row>
    <row r="169" spans="1:8" ht="13.8" x14ac:dyDescent="0.25">
      <c r="A169" s="15"/>
      <c r="B169" s="15"/>
      <c r="C169" s="15"/>
      <c r="D169" s="15"/>
      <c r="E169" s="15"/>
      <c r="F169" s="15"/>
      <c r="G169" s="15"/>
      <c r="H169" s="15"/>
    </row>
    <row r="170" spans="1:8" ht="13.8" x14ac:dyDescent="0.25">
      <c r="A170" s="15"/>
      <c r="B170" s="15"/>
      <c r="C170" s="15"/>
      <c r="D170" s="15"/>
      <c r="E170" s="15"/>
      <c r="F170" s="15"/>
      <c r="G170" s="15"/>
      <c r="H170" s="15"/>
    </row>
    <row r="171" spans="1:8" ht="13.8" x14ac:dyDescent="0.25">
      <c r="A171" s="15"/>
      <c r="B171" s="15"/>
      <c r="C171" s="15"/>
      <c r="D171" s="15"/>
      <c r="E171" s="15"/>
      <c r="F171" s="15"/>
      <c r="G171" s="15"/>
      <c r="H171" s="15"/>
    </row>
    <row r="172" spans="1:8" ht="13.8" x14ac:dyDescent="0.25">
      <c r="A172" s="15"/>
      <c r="B172" s="15"/>
      <c r="C172" s="15"/>
      <c r="D172" s="15"/>
      <c r="E172" s="15"/>
      <c r="F172" s="15"/>
      <c r="G172" s="15"/>
      <c r="H172" s="15"/>
    </row>
    <row r="173" spans="1:8" ht="13.8" x14ac:dyDescent="0.25">
      <c r="A173" s="15"/>
      <c r="B173" s="15"/>
      <c r="C173" s="15"/>
      <c r="D173" s="15"/>
      <c r="E173" s="15"/>
      <c r="F173" s="15"/>
      <c r="G173" s="15"/>
      <c r="H173" s="15"/>
    </row>
    <row r="174" spans="1:8" ht="13.8" x14ac:dyDescent="0.25">
      <c r="A174" s="15"/>
      <c r="B174" s="15"/>
      <c r="C174" s="15"/>
      <c r="D174" s="15"/>
      <c r="E174" s="15"/>
      <c r="F174" s="15"/>
      <c r="G174" s="15"/>
      <c r="H174" s="15"/>
    </row>
    <row r="175" spans="1:8" ht="13.8" x14ac:dyDescent="0.25">
      <c r="A175" s="15"/>
      <c r="B175" s="15"/>
      <c r="C175" s="15"/>
      <c r="D175" s="15"/>
      <c r="E175" s="15"/>
      <c r="F175" s="15"/>
      <c r="G175" s="15"/>
      <c r="H175" s="15"/>
    </row>
    <row r="176" spans="1:8" ht="13.8" x14ac:dyDescent="0.25">
      <c r="A176" s="15"/>
      <c r="B176" s="15"/>
      <c r="C176" s="15"/>
      <c r="D176" s="15"/>
      <c r="E176" s="15"/>
      <c r="F176" s="15"/>
      <c r="G176" s="15"/>
      <c r="H176" s="15"/>
    </row>
    <row r="177" spans="1:8" ht="13.8" x14ac:dyDescent="0.25">
      <c r="A177" s="15"/>
      <c r="B177" s="15"/>
      <c r="C177" s="15"/>
      <c r="D177" s="15"/>
      <c r="E177" s="15"/>
      <c r="F177" s="15"/>
      <c r="G177" s="15"/>
      <c r="H177" s="15"/>
    </row>
    <row r="178" spans="1:8" ht="13.8" x14ac:dyDescent="0.25">
      <c r="A178" s="15"/>
      <c r="B178" s="15"/>
      <c r="C178" s="15"/>
      <c r="D178" s="15"/>
      <c r="E178" s="15"/>
      <c r="F178" s="15"/>
      <c r="G178" s="15"/>
      <c r="H178" s="15"/>
    </row>
    <row r="179" spans="1:8" ht="13.8" x14ac:dyDescent="0.25">
      <c r="A179" s="15"/>
      <c r="B179" s="15"/>
      <c r="C179" s="15"/>
      <c r="D179" s="15"/>
      <c r="E179" s="15"/>
      <c r="F179" s="15"/>
      <c r="G179" s="15"/>
      <c r="H179" s="15"/>
    </row>
    <row r="180" spans="1:8" ht="13.8" x14ac:dyDescent="0.25">
      <c r="A180" s="15"/>
      <c r="B180" s="15"/>
      <c r="C180" s="15"/>
      <c r="D180" s="15"/>
      <c r="E180" s="15"/>
      <c r="F180" s="15"/>
      <c r="G180" s="15"/>
      <c r="H180" s="15"/>
    </row>
    <row r="181" spans="1:8" ht="13.8" x14ac:dyDescent="0.25">
      <c r="A181" s="15"/>
      <c r="B181" s="15"/>
      <c r="C181" s="15"/>
      <c r="D181" s="15"/>
      <c r="E181" s="15"/>
      <c r="F181" s="15"/>
      <c r="G181" s="15"/>
      <c r="H181" s="15"/>
    </row>
    <row r="182" spans="1:8" ht="13.8" x14ac:dyDescent="0.25">
      <c r="A182" s="15"/>
      <c r="B182" s="15"/>
      <c r="C182" s="15"/>
      <c r="D182" s="15"/>
      <c r="E182" s="15"/>
      <c r="F182" s="15"/>
      <c r="G182" s="15"/>
      <c r="H182" s="15"/>
    </row>
    <row r="183" spans="1:8" ht="13.8" x14ac:dyDescent="0.25">
      <c r="A183" s="15"/>
      <c r="B183" s="15"/>
      <c r="C183" s="15"/>
      <c r="D183" s="15"/>
      <c r="E183" s="15"/>
      <c r="F183" s="15"/>
      <c r="G183" s="15"/>
      <c r="H183" s="15"/>
    </row>
    <row r="184" spans="1:8" ht="13.8" x14ac:dyDescent="0.25">
      <c r="A184" s="15"/>
      <c r="B184" s="15"/>
      <c r="C184" s="15"/>
      <c r="D184" s="15"/>
      <c r="E184" s="15"/>
      <c r="F184" s="15"/>
      <c r="G184" s="15"/>
      <c r="H184" s="15"/>
    </row>
    <row r="185" spans="1:8" ht="13.8" x14ac:dyDescent="0.25">
      <c r="A185" s="15"/>
      <c r="B185" s="15"/>
      <c r="C185" s="15"/>
      <c r="D185" s="15"/>
      <c r="E185" s="15"/>
      <c r="F185" s="15"/>
      <c r="G185" s="15"/>
      <c r="H185" s="15"/>
    </row>
    <row r="186" spans="1:8" ht="13.8" x14ac:dyDescent="0.25">
      <c r="A186" s="15"/>
      <c r="B186" s="15"/>
      <c r="C186" s="15"/>
      <c r="D186" s="15"/>
      <c r="E186" s="15"/>
      <c r="F186" s="15"/>
      <c r="G186" s="15"/>
      <c r="H186" s="15"/>
    </row>
    <row r="187" spans="1:8" ht="13.8" x14ac:dyDescent="0.25">
      <c r="A187" s="15"/>
      <c r="B187" s="15"/>
      <c r="C187" s="15"/>
      <c r="D187" s="15"/>
      <c r="E187" s="15"/>
      <c r="F187" s="15"/>
      <c r="G187" s="15"/>
      <c r="H187" s="15"/>
    </row>
    <row r="188" spans="1:8" ht="13.8" x14ac:dyDescent="0.25">
      <c r="A188" s="15"/>
      <c r="B188" s="15"/>
      <c r="C188" s="15"/>
      <c r="D188" s="15"/>
      <c r="E188" s="15"/>
      <c r="F188" s="15"/>
      <c r="G188" s="15"/>
      <c r="H188" s="15"/>
    </row>
    <row r="189" spans="1:8" ht="13.8" x14ac:dyDescent="0.25">
      <c r="A189" s="15"/>
      <c r="B189" s="15"/>
      <c r="C189" s="15"/>
      <c r="D189" s="15"/>
      <c r="E189" s="15"/>
      <c r="F189" s="15"/>
      <c r="G189" s="15"/>
      <c r="H189" s="15"/>
    </row>
    <row r="190" spans="1:8" ht="13.8" x14ac:dyDescent="0.25">
      <c r="A190" s="15"/>
      <c r="B190" s="15"/>
      <c r="C190" s="15"/>
      <c r="D190" s="15"/>
      <c r="E190" s="15"/>
      <c r="F190" s="15"/>
      <c r="G190" s="15"/>
      <c r="H190" s="15"/>
    </row>
    <row r="191" spans="1:8" ht="13.8" x14ac:dyDescent="0.25">
      <c r="A191" s="15"/>
      <c r="B191" s="15"/>
      <c r="C191" s="15"/>
      <c r="D191" s="15"/>
      <c r="E191" s="15"/>
      <c r="F191" s="15"/>
      <c r="G191" s="15"/>
      <c r="H191" s="15"/>
    </row>
    <row r="192" spans="1:8" ht="13.8" x14ac:dyDescent="0.25">
      <c r="A192" s="15"/>
      <c r="B192" s="15"/>
      <c r="C192" s="15"/>
      <c r="D192" s="15"/>
      <c r="E192" s="15"/>
      <c r="F192" s="15"/>
      <c r="G192" s="15"/>
      <c r="H192" s="15"/>
    </row>
    <row r="193" spans="1:8" ht="13.8" x14ac:dyDescent="0.25">
      <c r="A193" s="15"/>
      <c r="B193" s="15"/>
      <c r="C193" s="15"/>
      <c r="D193" s="15"/>
      <c r="E193" s="15"/>
      <c r="F193" s="15"/>
      <c r="G193" s="15"/>
      <c r="H193" s="15"/>
    </row>
    <row r="194" spans="1:8" ht="13.8" x14ac:dyDescent="0.25">
      <c r="A194" s="15"/>
      <c r="B194" s="15"/>
      <c r="C194" s="15"/>
      <c r="D194" s="15"/>
      <c r="E194" s="15"/>
      <c r="F194" s="15"/>
      <c r="G194" s="15"/>
      <c r="H194" s="15"/>
    </row>
    <row r="195" spans="1:8" ht="13.8" x14ac:dyDescent="0.25">
      <c r="A195" s="15"/>
      <c r="B195" s="15"/>
      <c r="C195" s="15"/>
      <c r="D195" s="15"/>
      <c r="E195" s="15"/>
      <c r="F195" s="15"/>
      <c r="G195" s="15"/>
      <c r="H195" s="15"/>
    </row>
    <row r="196" spans="1:8" ht="13.8" x14ac:dyDescent="0.25">
      <c r="A196" s="15"/>
      <c r="B196" s="15"/>
      <c r="C196" s="15"/>
      <c r="D196" s="15"/>
      <c r="E196" s="15"/>
      <c r="F196" s="15"/>
      <c r="G196" s="15"/>
      <c r="H196" s="15"/>
    </row>
    <row r="197" spans="1:8" ht="13.8" x14ac:dyDescent="0.25">
      <c r="A197" s="15"/>
      <c r="B197" s="15"/>
      <c r="C197" s="15"/>
      <c r="D197" s="15"/>
      <c r="E197" s="15"/>
      <c r="F197" s="15"/>
      <c r="G197" s="15"/>
      <c r="H197" s="15"/>
    </row>
    <row r="198" spans="1:8" ht="13.8" x14ac:dyDescent="0.25">
      <c r="A198" s="15"/>
      <c r="B198" s="15"/>
      <c r="C198" s="15"/>
      <c r="D198" s="15"/>
      <c r="E198" s="15"/>
      <c r="F198" s="15"/>
      <c r="G198" s="15"/>
      <c r="H198" s="15"/>
    </row>
    <row r="199" spans="1:8" ht="13.8" x14ac:dyDescent="0.25">
      <c r="A199" s="15"/>
      <c r="B199" s="15"/>
      <c r="C199" s="15"/>
      <c r="D199" s="15"/>
      <c r="E199" s="15"/>
      <c r="F199" s="15"/>
      <c r="G199" s="15"/>
      <c r="H199" s="15"/>
    </row>
    <row r="200" spans="1:8" ht="13.8" x14ac:dyDescent="0.25">
      <c r="A200" s="15"/>
      <c r="B200" s="15"/>
      <c r="C200" s="15"/>
      <c r="D200" s="15"/>
      <c r="E200" s="15"/>
      <c r="F200" s="15"/>
      <c r="G200" s="15"/>
      <c r="H200" s="15"/>
    </row>
    <row r="201" spans="1:8" ht="13.8" x14ac:dyDescent="0.25">
      <c r="A201" s="15"/>
      <c r="B201" s="15"/>
      <c r="C201" s="15"/>
      <c r="D201" s="15"/>
      <c r="E201" s="15"/>
      <c r="F201" s="15"/>
      <c r="G201" s="15"/>
      <c r="H201" s="15"/>
    </row>
    <row r="202" spans="1:8" ht="13.8" x14ac:dyDescent="0.25">
      <c r="A202" s="15"/>
      <c r="B202" s="15"/>
      <c r="C202" s="15"/>
      <c r="D202" s="15"/>
      <c r="E202" s="15"/>
      <c r="F202" s="15"/>
      <c r="G202" s="15"/>
      <c r="H202" s="15"/>
    </row>
    <row r="203" spans="1:8" ht="13.8" x14ac:dyDescent="0.25">
      <c r="A203" s="15"/>
      <c r="B203" s="15"/>
      <c r="C203" s="15"/>
      <c r="D203" s="15"/>
      <c r="E203" s="15"/>
      <c r="F203" s="15"/>
      <c r="G203" s="15"/>
      <c r="H203" s="15"/>
    </row>
    <row r="204" spans="1:8" ht="13.8" x14ac:dyDescent="0.25">
      <c r="A204" s="15"/>
      <c r="B204" s="15"/>
      <c r="C204" s="15"/>
      <c r="D204" s="15"/>
      <c r="E204" s="15"/>
      <c r="F204" s="15"/>
      <c r="G204" s="15"/>
      <c r="H204" s="15"/>
    </row>
    <row r="205" spans="1:8" ht="13.8" x14ac:dyDescent="0.25">
      <c r="A205" s="15"/>
      <c r="B205" s="15"/>
      <c r="C205" s="15"/>
      <c r="D205" s="15"/>
      <c r="E205" s="15"/>
      <c r="F205" s="15"/>
      <c r="G205" s="15"/>
      <c r="H205" s="15"/>
    </row>
    <row r="206" spans="1:8" ht="13.8" x14ac:dyDescent="0.25">
      <c r="A206" s="15"/>
      <c r="B206" s="15"/>
      <c r="C206" s="15"/>
      <c r="D206" s="15"/>
      <c r="E206" s="15"/>
      <c r="F206" s="15"/>
      <c r="G206" s="15"/>
      <c r="H206" s="15"/>
    </row>
    <row r="207" spans="1:8" ht="13.8" x14ac:dyDescent="0.25">
      <c r="A207" s="15"/>
      <c r="B207" s="15"/>
      <c r="C207" s="15"/>
      <c r="D207" s="15"/>
      <c r="E207" s="15"/>
      <c r="F207" s="15"/>
      <c r="G207" s="15"/>
      <c r="H207" s="15"/>
    </row>
    <row r="208" spans="1:8" ht="13.8" x14ac:dyDescent="0.25">
      <c r="A208" s="15"/>
      <c r="B208" s="15"/>
      <c r="C208" s="15"/>
      <c r="D208" s="15"/>
      <c r="E208" s="15"/>
      <c r="F208" s="15"/>
      <c r="G208" s="15"/>
      <c r="H208" s="15"/>
    </row>
    <row r="209" spans="1:8" ht="13.8" x14ac:dyDescent="0.25">
      <c r="A209" s="15"/>
      <c r="B209" s="15"/>
      <c r="C209" s="15"/>
      <c r="D209" s="15"/>
      <c r="E209" s="15"/>
      <c r="F209" s="15"/>
      <c r="G209" s="15"/>
      <c r="H209" s="15"/>
    </row>
    <row r="210" spans="1:8" ht="13.8" x14ac:dyDescent="0.25">
      <c r="A210" s="15"/>
      <c r="B210" s="15"/>
      <c r="C210" s="15"/>
      <c r="D210" s="15"/>
      <c r="E210" s="15"/>
      <c r="F210" s="15"/>
      <c r="G210" s="15"/>
      <c r="H210" s="15"/>
    </row>
    <row r="211" spans="1:8" ht="13.8" x14ac:dyDescent="0.25">
      <c r="A211" s="15"/>
      <c r="B211" s="15"/>
      <c r="C211" s="15"/>
      <c r="D211" s="15"/>
      <c r="E211" s="15"/>
      <c r="F211" s="15"/>
      <c r="G211" s="15"/>
      <c r="H211" s="15"/>
    </row>
    <row r="212" spans="1:8" ht="13.8" x14ac:dyDescent="0.25">
      <c r="A212" s="15"/>
      <c r="B212" s="15"/>
      <c r="C212" s="15"/>
      <c r="D212" s="15"/>
      <c r="E212" s="15"/>
      <c r="F212" s="15"/>
      <c r="G212" s="15"/>
      <c r="H212" s="15"/>
    </row>
    <row r="213" spans="1:8" ht="13.8" x14ac:dyDescent="0.25">
      <c r="A213" s="15"/>
      <c r="B213" s="15"/>
      <c r="C213" s="15"/>
      <c r="D213" s="15"/>
      <c r="E213" s="15"/>
      <c r="F213" s="15"/>
      <c r="G213" s="15"/>
      <c r="H213" s="15"/>
    </row>
    <row r="214" spans="1:8" ht="13.8" x14ac:dyDescent="0.25">
      <c r="A214" s="15"/>
      <c r="B214" s="15"/>
      <c r="C214" s="15"/>
      <c r="D214" s="15"/>
      <c r="E214" s="15"/>
      <c r="F214" s="15"/>
      <c r="G214" s="15"/>
      <c r="H214" s="15"/>
    </row>
    <row r="215" spans="1:8" ht="13.8" x14ac:dyDescent="0.25">
      <c r="A215" s="15"/>
      <c r="B215" s="15"/>
      <c r="C215" s="15"/>
      <c r="D215" s="15"/>
      <c r="E215" s="15"/>
      <c r="F215" s="15"/>
      <c r="G215" s="15"/>
      <c r="H215" s="15"/>
    </row>
    <row r="216" spans="1:8" ht="13.8" x14ac:dyDescent="0.25">
      <c r="A216" s="15"/>
      <c r="B216" s="15"/>
      <c r="C216" s="15"/>
      <c r="D216" s="15"/>
      <c r="E216" s="15"/>
      <c r="F216" s="15"/>
      <c r="G216" s="15"/>
      <c r="H216" s="15"/>
    </row>
    <row r="217" spans="1:8" ht="13.8" x14ac:dyDescent="0.25">
      <c r="A217" s="15"/>
      <c r="B217" s="15"/>
      <c r="C217" s="15"/>
      <c r="D217" s="15"/>
      <c r="E217" s="15"/>
      <c r="F217" s="15"/>
      <c r="G217" s="15"/>
      <c r="H217" s="15"/>
    </row>
    <row r="218" spans="1:8" ht="13.8" x14ac:dyDescent="0.25">
      <c r="A218" s="15"/>
      <c r="B218" s="15"/>
      <c r="C218" s="15"/>
      <c r="D218" s="15"/>
      <c r="E218" s="15"/>
      <c r="F218" s="15"/>
      <c r="G218" s="15"/>
      <c r="H218" s="15"/>
    </row>
    <row r="219" spans="1:8" ht="13.8" x14ac:dyDescent="0.25">
      <c r="A219" s="15"/>
      <c r="B219" s="15"/>
      <c r="C219" s="15"/>
      <c r="D219" s="15"/>
      <c r="E219" s="15"/>
      <c r="F219" s="15"/>
      <c r="G219" s="15"/>
      <c r="H219" s="15"/>
    </row>
    <row r="220" spans="1:8" ht="13.8" x14ac:dyDescent="0.25">
      <c r="A220" s="15"/>
      <c r="B220" s="15"/>
      <c r="C220" s="15"/>
      <c r="D220" s="15"/>
      <c r="E220" s="15"/>
      <c r="F220" s="15"/>
      <c r="G220" s="15"/>
      <c r="H220" s="15"/>
    </row>
    <row r="221" spans="1:8" ht="13.8" x14ac:dyDescent="0.25">
      <c r="A221" s="15"/>
      <c r="B221" s="15"/>
      <c r="C221" s="15"/>
      <c r="D221" s="15"/>
      <c r="E221" s="15"/>
      <c r="F221" s="15"/>
      <c r="G221" s="15"/>
      <c r="H221" s="15"/>
    </row>
    <row r="222" spans="1:8" ht="13.8" x14ac:dyDescent="0.25">
      <c r="A222" s="15"/>
      <c r="B222" s="15"/>
      <c r="C222" s="15"/>
      <c r="D222" s="15"/>
      <c r="E222" s="15"/>
      <c r="F222" s="15"/>
      <c r="G222" s="15"/>
      <c r="H222" s="15"/>
    </row>
    <row r="223" spans="1:8" ht="13.8" x14ac:dyDescent="0.25">
      <c r="A223" s="15"/>
      <c r="B223" s="15"/>
      <c r="C223" s="15"/>
      <c r="D223" s="15"/>
      <c r="E223" s="15"/>
      <c r="F223" s="15"/>
      <c r="G223" s="15"/>
      <c r="H223" s="15"/>
    </row>
  </sheetData>
  <pageMargins left="0.2" right="0.2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1"/>
  <sheetViews>
    <sheetView topLeftCell="B7" workbookViewId="0">
      <selection sqref="A1:XFD1048576"/>
    </sheetView>
  </sheetViews>
  <sheetFormatPr defaultColWidth="9.109375" defaultRowHeight="14.4" x14ac:dyDescent="0.3"/>
  <cols>
    <col min="1" max="1" width="2.6640625" style="101" customWidth="1"/>
    <col min="2" max="2" width="5.6640625" style="101" customWidth="1"/>
    <col min="3" max="3" width="9.109375" style="101"/>
    <col min="4" max="6" width="12.6640625" style="101" customWidth="1"/>
    <col min="7" max="7" width="10.88671875" style="101" bestFit="1" customWidth="1"/>
    <col min="8" max="8" width="16.33203125" style="101" customWidth="1"/>
    <col min="9" max="10" width="12.6640625" style="101" customWidth="1"/>
    <col min="11" max="16384" width="9.109375" style="101"/>
  </cols>
  <sheetData>
    <row r="2" spans="2:10" x14ac:dyDescent="0.3">
      <c r="B2" s="29" t="s">
        <v>23</v>
      </c>
      <c r="D2" s="30"/>
      <c r="E2" s="30"/>
      <c r="F2" s="30"/>
      <c r="G2" s="30"/>
      <c r="H2" s="30"/>
      <c r="I2" s="30"/>
      <c r="J2" s="30"/>
    </row>
    <row r="3" spans="2:10" x14ac:dyDescent="0.3">
      <c r="B3" s="29" t="s">
        <v>69</v>
      </c>
      <c r="D3" s="30"/>
      <c r="E3" s="30"/>
      <c r="F3" s="30"/>
      <c r="G3" s="30"/>
      <c r="H3" s="30"/>
      <c r="I3" s="30"/>
      <c r="J3" s="30"/>
    </row>
    <row r="4" spans="2:10" x14ac:dyDescent="0.3">
      <c r="B4" s="29" t="s">
        <v>24</v>
      </c>
      <c r="D4" s="30"/>
      <c r="E4" s="30"/>
      <c r="F4" s="30"/>
      <c r="G4" s="30"/>
      <c r="H4" s="30"/>
      <c r="I4" s="30"/>
      <c r="J4" s="30"/>
    </row>
    <row r="5" spans="2:10" x14ac:dyDescent="0.3">
      <c r="B5" s="29" t="s">
        <v>87</v>
      </c>
      <c r="D5" s="30"/>
      <c r="E5" s="30"/>
      <c r="F5" s="30"/>
      <c r="G5" s="30"/>
      <c r="H5" s="30"/>
      <c r="I5" s="30"/>
      <c r="J5" s="30"/>
    </row>
    <row r="6" spans="2:10" x14ac:dyDescent="0.3">
      <c r="B6" s="29"/>
      <c r="C6" s="102"/>
      <c r="D6" s="30"/>
      <c r="E6" s="30"/>
      <c r="F6" s="30"/>
      <c r="G6" s="30"/>
      <c r="H6" s="30"/>
      <c r="I6" s="30"/>
      <c r="J6" s="30"/>
    </row>
    <row r="7" spans="2:10" x14ac:dyDescent="0.3">
      <c r="B7" s="103"/>
      <c r="C7" s="104" t="s">
        <v>25</v>
      </c>
      <c r="D7" s="105"/>
      <c r="E7" s="105"/>
      <c r="F7" s="105"/>
      <c r="G7" s="105"/>
      <c r="H7" s="105"/>
      <c r="I7" s="105"/>
      <c r="J7" s="106"/>
    </row>
    <row r="8" spans="2:10" x14ac:dyDescent="0.3">
      <c r="B8" s="107"/>
      <c r="C8" s="108"/>
      <c r="D8" s="105" t="s">
        <v>26</v>
      </c>
      <c r="E8" s="105"/>
      <c r="F8" s="106"/>
      <c r="G8" s="104" t="s">
        <v>27</v>
      </c>
      <c r="H8" s="105"/>
      <c r="I8" s="105"/>
      <c r="J8" s="109"/>
    </row>
    <row r="9" spans="2:10" x14ac:dyDescent="0.3">
      <c r="B9" s="107"/>
      <c r="C9" s="110"/>
      <c r="D9" s="111"/>
      <c r="E9" s="111"/>
      <c r="F9" s="112" t="s">
        <v>7</v>
      </c>
      <c r="G9" s="113"/>
      <c r="H9" s="114"/>
      <c r="I9" s="114"/>
      <c r="J9" s="115"/>
    </row>
    <row r="10" spans="2:10" x14ac:dyDescent="0.3">
      <c r="B10" s="107" t="s">
        <v>28</v>
      </c>
      <c r="C10" s="116" t="s">
        <v>29</v>
      </c>
      <c r="D10" s="117" t="s">
        <v>30</v>
      </c>
      <c r="E10" s="117" t="s">
        <v>31</v>
      </c>
      <c r="F10" s="112" t="s">
        <v>32</v>
      </c>
      <c r="G10" s="116" t="s">
        <v>33</v>
      </c>
      <c r="H10" s="117" t="s">
        <v>34</v>
      </c>
      <c r="I10" s="117" t="s">
        <v>35</v>
      </c>
      <c r="J10" s="112" t="s">
        <v>36</v>
      </c>
    </row>
    <row r="11" spans="2:10" x14ac:dyDescent="0.3">
      <c r="B11" s="107"/>
      <c r="C11" s="118" t="s">
        <v>30</v>
      </c>
      <c r="D11" s="119" t="s">
        <v>37</v>
      </c>
      <c r="E11" s="119" t="s">
        <v>9</v>
      </c>
      <c r="F11" s="120" t="s">
        <v>38</v>
      </c>
      <c r="G11" s="118" t="s">
        <v>39</v>
      </c>
      <c r="H11" s="119" t="s">
        <v>40</v>
      </c>
      <c r="I11" s="119" t="s">
        <v>41</v>
      </c>
      <c r="J11" s="120" t="s">
        <v>8</v>
      </c>
    </row>
    <row r="12" spans="2:10" x14ac:dyDescent="0.3">
      <c r="B12" s="107"/>
      <c r="C12" s="121" t="s">
        <v>10</v>
      </c>
      <c r="D12" s="122" t="s">
        <v>11</v>
      </c>
      <c r="E12" s="123" t="s">
        <v>12</v>
      </c>
      <c r="F12" s="124" t="s">
        <v>42</v>
      </c>
      <c r="G12" s="121" t="s">
        <v>43</v>
      </c>
      <c r="H12" s="125" t="s">
        <v>44</v>
      </c>
      <c r="I12" s="126" t="s">
        <v>414</v>
      </c>
      <c r="J12" s="124" t="s">
        <v>45</v>
      </c>
    </row>
    <row r="13" spans="2:10" x14ac:dyDescent="0.3">
      <c r="B13" s="127"/>
      <c r="C13" s="128"/>
      <c r="D13" s="129"/>
      <c r="E13" s="130"/>
      <c r="F13" s="131" t="s">
        <v>46</v>
      </c>
      <c r="G13" s="128" t="s">
        <v>47</v>
      </c>
      <c r="H13" s="132"/>
      <c r="I13" s="133"/>
      <c r="J13" s="131" t="s">
        <v>48</v>
      </c>
    </row>
    <row r="14" spans="2:10" x14ac:dyDescent="0.3">
      <c r="B14" s="103">
        <f>ROW()</f>
        <v>14</v>
      </c>
      <c r="C14" s="134"/>
      <c r="D14" s="135"/>
      <c r="E14" s="136"/>
      <c r="F14" s="137"/>
      <c r="G14" s="138"/>
      <c r="H14" s="139"/>
      <c r="I14" s="136"/>
      <c r="J14" s="137"/>
    </row>
    <row r="15" spans="2:10" x14ac:dyDescent="0.3">
      <c r="B15" s="107">
        <f>ROW()</f>
        <v>15</v>
      </c>
      <c r="C15" s="134"/>
      <c r="D15" s="135">
        <v>43951</v>
      </c>
      <c r="E15" s="136"/>
      <c r="F15" s="140">
        <f>+'G DFIT (2)'!K37</f>
        <v>-55572.162437611856</v>
      </c>
      <c r="G15" s="138"/>
      <c r="H15" s="139"/>
      <c r="I15" s="136"/>
      <c r="J15" s="140">
        <f>F15</f>
        <v>-55572.162437611856</v>
      </c>
    </row>
    <row r="16" spans="2:10" x14ac:dyDescent="0.3">
      <c r="B16" s="107">
        <f>ROW()</f>
        <v>16</v>
      </c>
      <c r="C16" s="101">
        <f>DAY(EOMONTH(D16,0))</f>
        <v>31</v>
      </c>
      <c r="D16" s="135">
        <v>43982</v>
      </c>
      <c r="E16" s="136">
        <f>+'G DFIT (2)'!L38</f>
        <v>5749.4391589892548</v>
      </c>
      <c r="F16" s="137">
        <f>+'G DFIT (2)'!K38</f>
        <v>-61321.601596601111</v>
      </c>
      <c r="G16" s="138">
        <f>H16-SUM(C$16:$C16)+1</f>
        <v>335</v>
      </c>
      <c r="H16" s="139">
        <f>C28</f>
        <v>365</v>
      </c>
      <c r="I16" s="136">
        <f>+G16/H16*E16</f>
        <v>5276.8825157846586</v>
      </c>
      <c r="J16" s="137">
        <f t="shared" ref="J16:J27" si="0">+J15-I16</f>
        <v>-60849.044953396515</v>
      </c>
    </row>
    <row r="17" spans="2:10" x14ac:dyDescent="0.3">
      <c r="B17" s="107">
        <f>ROW()</f>
        <v>17</v>
      </c>
      <c r="C17" s="101">
        <f t="shared" ref="C17:C27" si="1">DAY(EOMONTH(D17,0))</f>
        <v>30</v>
      </c>
      <c r="D17" s="135">
        <v>44012</v>
      </c>
      <c r="E17" s="136">
        <f>+'G DFIT (2)'!L39</f>
        <v>5749.4391589896477</v>
      </c>
      <c r="F17" s="137">
        <f>+'G DFIT (2)'!K39</f>
        <v>-67071.040755590759</v>
      </c>
      <c r="G17" s="138">
        <f>H17-SUM(C$16:$C17)+1</f>
        <v>305</v>
      </c>
      <c r="H17" s="139">
        <f>H16</f>
        <v>365</v>
      </c>
      <c r="I17" s="136">
        <f t="shared" ref="I17:I27" si="2">+G17/H17*E17</f>
        <v>4804.3258725803908</v>
      </c>
      <c r="J17" s="137">
        <f t="shared" si="0"/>
        <v>-65653.370825976905</v>
      </c>
    </row>
    <row r="18" spans="2:10" x14ac:dyDescent="0.3">
      <c r="B18" s="107">
        <f>ROW()</f>
        <v>18</v>
      </c>
      <c r="C18" s="101">
        <f t="shared" si="1"/>
        <v>31</v>
      </c>
      <c r="D18" s="135">
        <v>44043</v>
      </c>
      <c r="E18" s="136">
        <f>+'G DFIT (2)'!L40</f>
        <v>5749.4391589892475</v>
      </c>
      <c r="F18" s="137">
        <f>+'G DFIT (2)'!K40</f>
        <v>-72820.479914580006</v>
      </c>
      <c r="G18" s="138">
        <f>H18-SUM(C$16:$C18)+1</f>
        <v>274</v>
      </c>
      <c r="H18" s="139">
        <f t="shared" ref="H18:H27" si="3">H17</f>
        <v>365</v>
      </c>
      <c r="I18" s="136">
        <f t="shared" si="2"/>
        <v>4316.0173412686408</v>
      </c>
      <c r="J18" s="137">
        <f t="shared" si="0"/>
        <v>-69969.388167245546</v>
      </c>
    </row>
    <row r="19" spans="2:10" x14ac:dyDescent="0.3">
      <c r="B19" s="107">
        <f>ROW()</f>
        <v>19</v>
      </c>
      <c r="C19" s="101">
        <f t="shared" si="1"/>
        <v>31</v>
      </c>
      <c r="D19" s="135">
        <v>44074</v>
      </c>
      <c r="E19" s="136">
        <f>+'G DFIT (2)'!L41</f>
        <v>5749.4391589892621</v>
      </c>
      <c r="F19" s="137">
        <f>+'G DFIT (2)'!K41</f>
        <v>-78569.919073569268</v>
      </c>
      <c r="G19" s="138">
        <f>H19-SUM(C$16:$C19)+1</f>
        <v>243</v>
      </c>
      <c r="H19" s="139">
        <f t="shared" si="3"/>
        <v>365</v>
      </c>
      <c r="I19" s="136">
        <f t="shared" si="2"/>
        <v>3827.7088099572352</v>
      </c>
      <c r="J19" s="137">
        <f t="shared" si="0"/>
        <v>-73797.096977202775</v>
      </c>
    </row>
    <row r="20" spans="2:10" x14ac:dyDescent="0.3">
      <c r="B20" s="107">
        <f>ROW()</f>
        <v>20</v>
      </c>
      <c r="C20" s="101">
        <f t="shared" si="1"/>
        <v>30</v>
      </c>
      <c r="D20" s="135">
        <v>44104</v>
      </c>
      <c r="E20" s="136">
        <f>+'G DFIT (2)'!L42</f>
        <v>5749.4391589894512</v>
      </c>
      <c r="F20" s="137">
        <f>+'G DFIT (2)'!K42</f>
        <v>-84319.358232558719</v>
      </c>
      <c r="G20" s="138">
        <f>H20-SUM(C$16:$C20)+1</f>
        <v>213</v>
      </c>
      <c r="H20" s="139">
        <f t="shared" si="3"/>
        <v>365</v>
      </c>
      <c r="I20" s="136">
        <f t="shared" si="2"/>
        <v>3355.1521667527486</v>
      </c>
      <c r="J20" s="137">
        <f t="shared" si="0"/>
        <v>-77152.249143955531</v>
      </c>
    </row>
    <row r="21" spans="2:10" x14ac:dyDescent="0.3">
      <c r="B21" s="107">
        <f>ROW()</f>
        <v>21</v>
      </c>
      <c r="C21" s="101">
        <f t="shared" si="1"/>
        <v>31</v>
      </c>
      <c r="D21" s="135">
        <v>44135</v>
      </c>
      <c r="E21" s="136">
        <f>+'G DFIT (2)'!L43</f>
        <v>5749.4391589894512</v>
      </c>
      <c r="F21" s="137">
        <f>+'G DFIT (2)'!K43</f>
        <v>-90068.797391548171</v>
      </c>
      <c r="G21" s="138">
        <f>H21-SUM(C$16:$C21)+1</f>
        <v>182</v>
      </c>
      <c r="H21" s="139">
        <f t="shared" si="3"/>
        <v>365</v>
      </c>
      <c r="I21" s="136">
        <f t="shared" si="2"/>
        <v>2866.8436354413157</v>
      </c>
      <c r="J21" s="137">
        <f t="shared" si="0"/>
        <v>-80019.092779396844</v>
      </c>
    </row>
    <row r="22" spans="2:10" x14ac:dyDescent="0.3">
      <c r="B22" s="107">
        <f>ROW()</f>
        <v>22</v>
      </c>
      <c r="C22" s="101">
        <f t="shared" si="1"/>
        <v>30</v>
      </c>
      <c r="D22" s="135">
        <v>44165</v>
      </c>
      <c r="E22" s="136">
        <f>+'G DFIT (2)'!L44</f>
        <v>5749.4391589892621</v>
      </c>
      <c r="F22" s="137">
        <f>+'G DFIT (2)'!K44</f>
        <v>-95818.236550537433</v>
      </c>
      <c r="G22" s="138">
        <f>H22-SUM(C$16:$C22)+1</f>
        <v>152</v>
      </c>
      <c r="H22" s="139">
        <f t="shared" si="3"/>
        <v>365</v>
      </c>
      <c r="I22" s="136">
        <f t="shared" si="2"/>
        <v>2394.2869922366244</v>
      </c>
      <c r="J22" s="137">
        <f t="shared" si="0"/>
        <v>-82413.379771633467</v>
      </c>
    </row>
    <row r="23" spans="2:10" x14ac:dyDescent="0.3">
      <c r="B23" s="107">
        <f>ROW()</f>
        <v>23</v>
      </c>
      <c r="C23" s="101">
        <f t="shared" si="1"/>
        <v>31</v>
      </c>
      <c r="D23" s="135">
        <v>44196</v>
      </c>
      <c r="E23" s="136">
        <f>+'G DFIT (2)'!L45</f>
        <v>5749.4391589894512</v>
      </c>
      <c r="F23" s="137">
        <f>+'G DFIT (2)'!K45</f>
        <v>-101567.67570952688</v>
      </c>
      <c r="G23" s="138">
        <f>H23-SUM(C$16:$C23)+1</f>
        <v>121</v>
      </c>
      <c r="H23" s="139">
        <f t="shared" si="3"/>
        <v>365</v>
      </c>
      <c r="I23" s="136">
        <f t="shared" si="2"/>
        <v>1905.9784609252704</v>
      </c>
      <c r="J23" s="137">
        <f t="shared" si="0"/>
        <v>-84319.358232558734</v>
      </c>
    </row>
    <row r="24" spans="2:10" x14ac:dyDescent="0.3">
      <c r="B24" s="107">
        <f>ROW()</f>
        <v>24</v>
      </c>
      <c r="C24" s="101">
        <f t="shared" si="1"/>
        <v>31</v>
      </c>
      <c r="D24" s="135">
        <v>44227</v>
      </c>
      <c r="E24" s="136">
        <f>+'G DFIT (2)'!L46</f>
        <v>5089.4418468332733</v>
      </c>
      <c r="F24" s="137">
        <f>+'G DFIT (2)'!K46</f>
        <v>-106657.11755636016</v>
      </c>
      <c r="G24" s="138">
        <f>H24-SUM(C$16:$C24)+1</f>
        <v>90</v>
      </c>
      <c r="H24" s="139">
        <f t="shared" si="3"/>
        <v>365</v>
      </c>
      <c r="I24" s="136">
        <f t="shared" si="2"/>
        <v>1254.9308663424508</v>
      </c>
      <c r="J24" s="137">
        <f t="shared" si="0"/>
        <v>-85574.289098901179</v>
      </c>
    </row>
    <row r="25" spans="2:10" x14ac:dyDescent="0.3">
      <c r="B25" s="107">
        <f>ROW()</f>
        <v>25</v>
      </c>
      <c r="C25" s="101">
        <f t="shared" si="1"/>
        <v>28</v>
      </c>
      <c r="D25" s="135">
        <v>44255</v>
      </c>
      <c r="E25" s="136">
        <f>+'G DFIT (2)'!L47</f>
        <v>5089.4418468332879</v>
      </c>
      <c r="F25" s="137">
        <f>+'G DFIT (2)'!K47</f>
        <v>-111746.55940319345</v>
      </c>
      <c r="G25" s="138">
        <f>H25-SUM(C$16:$C25)+1</f>
        <v>62</v>
      </c>
      <c r="H25" s="139">
        <f t="shared" si="3"/>
        <v>365</v>
      </c>
      <c r="I25" s="136">
        <f t="shared" si="2"/>
        <v>864.50793014702424</v>
      </c>
      <c r="J25" s="137">
        <f t="shared" si="0"/>
        <v>-86438.797029048204</v>
      </c>
    </row>
    <row r="26" spans="2:10" x14ac:dyDescent="0.3">
      <c r="B26" s="107">
        <f>ROW()</f>
        <v>26</v>
      </c>
      <c r="C26" s="101">
        <f t="shared" si="1"/>
        <v>31</v>
      </c>
      <c r="D26" s="135">
        <v>44286</v>
      </c>
      <c r="E26" s="136">
        <f>+'G DFIT (2)'!L48</f>
        <v>5089.4418468334916</v>
      </c>
      <c r="F26" s="137">
        <f>+'G DFIT (2)'!K48</f>
        <v>-116836.00125002694</v>
      </c>
      <c r="G26" s="138">
        <f>H26-SUM(C$16:$C26)+1</f>
        <v>31</v>
      </c>
      <c r="H26" s="139">
        <f t="shared" si="3"/>
        <v>365</v>
      </c>
      <c r="I26" s="136">
        <f t="shared" si="2"/>
        <v>432.2539650735294</v>
      </c>
      <c r="J26" s="137">
        <f t="shared" si="0"/>
        <v>-86871.050994121731</v>
      </c>
    </row>
    <row r="27" spans="2:10" x14ac:dyDescent="0.3">
      <c r="B27" s="107">
        <f>ROW()</f>
        <v>27</v>
      </c>
      <c r="C27" s="101">
        <f t="shared" si="1"/>
        <v>30</v>
      </c>
      <c r="D27" s="135">
        <v>44316</v>
      </c>
      <c r="E27" s="136">
        <f>+'G DFIT (2)'!L49</f>
        <v>5089.441846833477</v>
      </c>
      <c r="F27" s="137">
        <f>+'G DFIT (2)'!K49</f>
        <v>-121925.44309686041</v>
      </c>
      <c r="G27" s="138">
        <f>H27-SUM(C$16:$C27)+1</f>
        <v>1</v>
      </c>
      <c r="H27" s="139">
        <f t="shared" si="3"/>
        <v>365</v>
      </c>
      <c r="I27" s="136">
        <f t="shared" si="2"/>
        <v>13.943676292694457</v>
      </c>
      <c r="J27" s="137">
        <f t="shared" si="0"/>
        <v>-86884.994670414424</v>
      </c>
    </row>
    <row r="28" spans="2:10" ht="15" thickBot="1" x14ac:dyDescent="0.35">
      <c r="B28" s="107">
        <f>ROW()</f>
        <v>28</v>
      </c>
      <c r="C28" s="141">
        <f>SUM(C16:C27)</f>
        <v>365</v>
      </c>
      <c r="D28" s="111"/>
      <c r="E28" s="142">
        <f>SUM(E16:E27)</f>
        <v>66353.280659248558</v>
      </c>
      <c r="F28" s="137"/>
      <c r="G28" s="110"/>
      <c r="H28" s="143"/>
      <c r="I28" s="142">
        <f>SUM(I16:I27)</f>
        <v>31312.83223280259</v>
      </c>
      <c r="J28" s="115"/>
    </row>
    <row r="29" spans="2:10" ht="15.6" thickTop="1" thickBot="1" x14ac:dyDescent="0.35">
      <c r="B29" s="107">
        <f>ROW()</f>
        <v>29</v>
      </c>
      <c r="C29" s="110"/>
      <c r="D29" s="144" t="s">
        <v>57</v>
      </c>
      <c r="E29" s="145">
        <f>+'G DFIT (2)'!L79-E28</f>
        <v>0</v>
      </c>
      <c r="F29" s="137"/>
      <c r="G29" s="110"/>
      <c r="H29" s="111"/>
      <c r="I29" s="146"/>
      <c r="J29" s="115"/>
    </row>
    <row r="30" spans="2:10" ht="15" thickBot="1" x14ac:dyDescent="0.35">
      <c r="B30" s="107">
        <f>ROW()</f>
        <v>30</v>
      </c>
      <c r="C30" s="110" t="s">
        <v>49</v>
      </c>
      <c r="D30" s="111"/>
      <c r="E30" s="136"/>
      <c r="F30" s="147">
        <f>(F15+F27+SUM(F16:F26)*2)/24</f>
        <v>-89628.799183444076</v>
      </c>
      <c r="G30" s="110"/>
      <c r="H30" s="111"/>
      <c r="I30" s="111"/>
      <c r="J30" s="148">
        <f>(J15+J27+SUM(J16:J26)*2)/24</f>
        <v>-77023.80804395421</v>
      </c>
    </row>
    <row r="31" spans="2:10" ht="15" thickTop="1" x14ac:dyDescent="0.3">
      <c r="B31" s="127">
        <f>ROW()</f>
        <v>31</v>
      </c>
      <c r="C31" s="149"/>
      <c r="D31" s="150"/>
      <c r="E31" s="151" t="s">
        <v>57</v>
      </c>
      <c r="F31" s="152">
        <f>'G DFIT (2)'!K80-F30</f>
        <v>0</v>
      </c>
      <c r="G31" s="149"/>
      <c r="H31" s="150"/>
      <c r="I31" s="150"/>
      <c r="J31" s="153"/>
    </row>
  </sheetData>
  <pageMargins left="0.5" right="0.5" top="0.75" bottom="0.75" header="0.3" footer="0.3"/>
  <pageSetup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7"/>
  <sheetViews>
    <sheetView zoomScale="88" zoomScaleNormal="88" workbookViewId="0">
      <pane xSplit="1" ySplit="21" topLeftCell="B6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8671875" defaultRowHeight="13.2" x14ac:dyDescent="0.25"/>
  <cols>
    <col min="1" max="1" width="29.6640625" style="41" customWidth="1"/>
    <col min="2" max="2" width="15.88671875" style="41" customWidth="1"/>
    <col min="3" max="3" width="14.5546875" style="41" customWidth="1"/>
    <col min="4" max="4" width="18.109375" style="41" customWidth="1"/>
    <col min="5" max="5" width="13.44140625" style="41" customWidth="1"/>
    <col min="6" max="7" width="15.5546875" style="41" bestFit="1" customWidth="1"/>
    <col min="8" max="8" width="14.109375" style="41" bestFit="1" customWidth="1"/>
    <col min="9" max="10" width="14.33203125" style="41" bestFit="1" customWidth="1"/>
    <col min="11" max="11" width="14.5546875" style="41" bestFit="1" customWidth="1"/>
    <col min="12" max="12" width="13.5546875" style="41" bestFit="1" customWidth="1"/>
    <col min="13" max="13" width="14.6640625" style="41" bestFit="1" customWidth="1"/>
    <col min="14" max="14" width="13.109375" style="41" bestFit="1" customWidth="1"/>
    <col min="15" max="15" width="12.88671875" style="41" customWidth="1"/>
    <col min="16" max="16" width="15.33203125" style="41" customWidth="1"/>
    <col min="17" max="17" width="8.88671875" style="41"/>
    <col min="18" max="18" width="10.6640625" style="41" customWidth="1"/>
    <col min="19" max="22" width="8.88671875" style="41"/>
    <col min="23" max="23" width="9.33203125" style="41" bestFit="1" customWidth="1"/>
    <col min="24" max="16384" width="8.88671875" style="41"/>
  </cols>
  <sheetData>
    <row r="1" spans="1:23" s="33" customFormat="1" ht="14.4" x14ac:dyDescent="0.3">
      <c r="A1" s="29" t="s">
        <v>86</v>
      </c>
      <c r="B1" s="30"/>
      <c r="C1" s="30"/>
      <c r="D1" s="30"/>
      <c r="E1" s="30"/>
      <c r="F1" s="21"/>
      <c r="G1" s="21"/>
      <c r="H1" s="21"/>
      <c r="I1" s="21"/>
      <c r="J1" s="21"/>
      <c r="K1" s="21"/>
      <c r="L1" s="30"/>
      <c r="M1" s="30"/>
      <c r="N1" s="31"/>
      <c r="O1" s="32"/>
      <c r="P1" s="31"/>
      <c r="Q1" s="30"/>
      <c r="R1" s="30"/>
      <c r="S1" s="30"/>
      <c r="T1" s="30"/>
      <c r="U1" s="31"/>
    </row>
    <row r="2" spans="1:23" s="33" customFormat="1" x14ac:dyDescent="0.25">
      <c r="F2" s="30"/>
      <c r="G2" s="34"/>
      <c r="H2" s="34"/>
      <c r="I2" s="35"/>
      <c r="J2" s="30"/>
      <c r="K2" s="30"/>
      <c r="L2" s="30"/>
      <c r="M2" s="30"/>
      <c r="N2" s="36"/>
      <c r="O2" s="32"/>
      <c r="P2" s="31"/>
      <c r="S2" s="30"/>
      <c r="T2" s="30"/>
      <c r="U2" s="30"/>
    </row>
    <row r="3" spans="1:23" s="33" customFormat="1" ht="18" customHeight="1" x14ac:dyDescent="0.25">
      <c r="A3" s="37" t="s">
        <v>121</v>
      </c>
      <c r="E3" s="38"/>
      <c r="F3" s="30"/>
      <c r="G3" s="39"/>
      <c r="H3" s="30"/>
      <c r="L3" s="40"/>
      <c r="M3" s="40"/>
      <c r="N3" s="36"/>
      <c r="O3" s="32"/>
      <c r="P3" s="34"/>
      <c r="S3" s="30"/>
      <c r="T3" s="30"/>
      <c r="U3" s="30"/>
    </row>
    <row r="4" spans="1:23" s="33" customFormat="1" ht="12.7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0"/>
      <c r="N4" s="36"/>
      <c r="O4" s="32"/>
      <c r="P4" s="34"/>
    </row>
    <row r="5" spans="1:23" s="33" customFormat="1" x14ac:dyDescent="0.25">
      <c r="A5" s="42" t="s">
        <v>58</v>
      </c>
      <c r="B5" s="43">
        <v>2019</v>
      </c>
      <c r="C5" s="43">
        <v>2020</v>
      </c>
      <c r="D5" s="43">
        <v>2021</v>
      </c>
      <c r="E5" s="43">
        <v>2022</v>
      </c>
      <c r="F5" s="43">
        <v>2023</v>
      </c>
      <c r="G5" s="43">
        <v>2024</v>
      </c>
      <c r="H5" s="43">
        <v>2025</v>
      </c>
      <c r="I5" s="43">
        <v>2026</v>
      </c>
      <c r="J5" s="43">
        <v>2027</v>
      </c>
      <c r="K5" s="43">
        <v>2028</v>
      </c>
      <c r="L5" s="43">
        <v>2029</v>
      </c>
      <c r="M5" s="40"/>
      <c r="N5" s="36"/>
      <c r="O5" s="32"/>
      <c r="P5" s="34"/>
    </row>
    <row r="6" spans="1:23" s="33" customFormat="1" x14ac:dyDescent="0.25">
      <c r="A6" s="44"/>
      <c r="B6" s="45">
        <v>3.7499999999999999E-2</v>
      </c>
      <c r="C6" s="45">
        <v>7.2190000000000004E-2</v>
      </c>
      <c r="D6" s="45">
        <v>6.6769999999999996E-2</v>
      </c>
      <c r="E6" s="45">
        <v>6.1769999999999999E-2</v>
      </c>
      <c r="F6" s="45">
        <v>5.713E-2</v>
      </c>
      <c r="G6" s="45">
        <v>5.2850000000000001E-2</v>
      </c>
      <c r="H6" s="45">
        <v>4.888E-2</v>
      </c>
      <c r="I6" s="45">
        <v>4.5220000000000003E-2</v>
      </c>
      <c r="J6" s="45">
        <v>4.462E-2</v>
      </c>
      <c r="K6" s="46">
        <v>4.4609999999999997E-2</v>
      </c>
      <c r="L6" s="46">
        <v>4.462E-2</v>
      </c>
      <c r="M6" s="40"/>
      <c r="N6" s="36"/>
      <c r="O6" s="32"/>
      <c r="P6" s="34"/>
    </row>
    <row r="7" spans="1:23" s="33" customFormat="1" x14ac:dyDescent="0.25">
      <c r="A7" s="47"/>
      <c r="B7" s="47"/>
      <c r="C7" s="47"/>
      <c r="D7" s="47"/>
      <c r="E7" s="47"/>
      <c r="F7" s="47"/>
      <c r="G7" s="47"/>
      <c r="H7" s="47"/>
      <c r="M7" s="40"/>
      <c r="N7" s="36"/>
      <c r="O7" s="32"/>
      <c r="P7" s="34"/>
    </row>
    <row r="8" spans="1:23" s="33" customFormat="1" x14ac:dyDescent="0.25">
      <c r="A8" s="47"/>
      <c r="B8" s="43">
        <v>2030</v>
      </c>
      <c r="C8" s="43">
        <v>2031</v>
      </c>
      <c r="D8" s="43">
        <v>2032</v>
      </c>
      <c r="E8" s="43">
        <v>2033</v>
      </c>
      <c r="F8" s="43">
        <v>2034</v>
      </c>
      <c r="G8" s="43">
        <v>2035</v>
      </c>
      <c r="H8" s="43">
        <v>2036</v>
      </c>
      <c r="I8" s="43">
        <v>2037</v>
      </c>
      <c r="J8" s="43">
        <v>2038</v>
      </c>
      <c r="K8" s="43">
        <v>2039</v>
      </c>
      <c r="L8" s="43" t="s">
        <v>59</v>
      </c>
    </row>
    <row r="9" spans="1:23" s="33" customFormat="1" x14ac:dyDescent="0.25">
      <c r="A9" s="47"/>
      <c r="B9" s="45">
        <v>4.4609999999999997E-2</v>
      </c>
      <c r="C9" s="45">
        <v>4.462E-2</v>
      </c>
      <c r="D9" s="45">
        <v>4.4609999999999997E-2</v>
      </c>
      <c r="E9" s="45">
        <v>4.462E-2</v>
      </c>
      <c r="F9" s="45">
        <v>4.4609999999999997E-2</v>
      </c>
      <c r="G9" s="45">
        <v>4.462E-2</v>
      </c>
      <c r="H9" s="45">
        <v>4.4609999999999997E-2</v>
      </c>
      <c r="I9" s="45">
        <v>4.462E-2</v>
      </c>
      <c r="J9" s="45">
        <v>4.4609999999999997E-2</v>
      </c>
      <c r="K9" s="45">
        <v>2.231E-2</v>
      </c>
      <c r="L9" s="48">
        <v>1.0000000000000002</v>
      </c>
    </row>
    <row r="10" spans="1:23" s="33" customFormat="1" ht="14.4" x14ac:dyDescent="0.3">
      <c r="A10" s="47"/>
      <c r="B10" s="21"/>
      <c r="C10" s="21"/>
      <c r="D10" s="21"/>
      <c r="E10" s="21"/>
      <c r="Q10" s="49"/>
      <c r="R10" s="49"/>
      <c r="S10" s="49"/>
      <c r="T10" s="49"/>
      <c r="U10" s="49"/>
      <c r="V10" s="49"/>
      <c r="W10" s="50"/>
    </row>
    <row r="11" spans="1:23" ht="5.0999999999999996" customHeight="1" thickBot="1" x14ac:dyDescent="0.3"/>
    <row r="12" spans="1:23" x14ac:dyDescent="0.25">
      <c r="A12" s="51" t="s">
        <v>13</v>
      </c>
      <c r="B12" s="52" t="s">
        <v>50</v>
      </c>
      <c r="C12" s="53"/>
      <c r="D12" s="52" t="s">
        <v>84</v>
      </c>
      <c r="E12" s="53"/>
      <c r="F12" s="52" t="s">
        <v>51</v>
      </c>
      <c r="G12" s="53"/>
      <c r="H12" s="52" t="s">
        <v>14</v>
      </c>
      <c r="I12" s="53"/>
      <c r="J12" s="54" t="s">
        <v>15</v>
      </c>
      <c r="K12" s="54" t="s">
        <v>16</v>
      </c>
      <c r="L12" s="54" t="s">
        <v>17</v>
      </c>
    </row>
    <row r="13" spans="1:23" x14ac:dyDescent="0.25">
      <c r="A13" s="55"/>
      <c r="B13" s="56"/>
      <c r="C13" s="57"/>
      <c r="D13" s="58" t="s">
        <v>136</v>
      </c>
      <c r="E13" s="59">
        <f>+'new weighted depr gas'!D10</f>
        <v>2.6709726771043951E-2</v>
      </c>
      <c r="F13" s="58"/>
      <c r="G13" s="60"/>
      <c r="H13" s="58"/>
      <c r="I13" s="60"/>
      <c r="J13" s="61"/>
      <c r="K13" s="61"/>
      <c r="L13" s="61"/>
    </row>
    <row r="14" spans="1:23" x14ac:dyDescent="0.25">
      <c r="A14" s="55"/>
      <c r="B14" s="56"/>
      <c r="C14" s="57"/>
      <c r="D14" s="58" t="s">
        <v>160</v>
      </c>
      <c r="E14" s="59">
        <f>+'new weighted depr gas'!J10</f>
        <v>2.4778039319161622E-2</v>
      </c>
      <c r="F14" s="58"/>
      <c r="G14" s="60"/>
      <c r="H14" s="58"/>
      <c r="I14" s="60"/>
      <c r="J14" s="61"/>
      <c r="K14" s="61"/>
      <c r="L14" s="61"/>
    </row>
    <row r="15" spans="1:23" x14ac:dyDescent="0.25">
      <c r="A15" s="55"/>
      <c r="B15" s="56"/>
      <c r="C15" s="57"/>
      <c r="D15" s="58" t="s">
        <v>161</v>
      </c>
      <c r="E15" s="59">
        <f>+'new weighted depr gas'!P10</f>
        <v>2.4714724001311625E-2</v>
      </c>
      <c r="F15" s="58"/>
      <c r="G15" s="60"/>
      <c r="H15" s="58"/>
      <c r="I15" s="60"/>
      <c r="J15" s="61"/>
      <c r="K15" s="61"/>
      <c r="L15" s="61"/>
    </row>
    <row r="16" spans="1:23" x14ac:dyDescent="0.25">
      <c r="A16" s="55"/>
      <c r="B16" s="56"/>
      <c r="C16" s="57"/>
      <c r="D16" s="58" t="s">
        <v>412</v>
      </c>
      <c r="E16" s="59">
        <f>+'new weighted depr gas'!V10</f>
        <v>2.4974716440849972E-2</v>
      </c>
      <c r="F16" s="56"/>
      <c r="G16" s="57"/>
      <c r="H16" s="62"/>
      <c r="I16" s="63" t="s">
        <v>52</v>
      </c>
      <c r="J16" s="61"/>
      <c r="K16" s="61"/>
      <c r="L16" s="61" t="s">
        <v>53</v>
      </c>
    </row>
    <row r="17" spans="1:20" x14ac:dyDescent="0.25">
      <c r="A17" s="64"/>
      <c r="B17" s="62" t="s">
        <v>18</v>
      </c>
      <c r="C17" s="63" t="s">
        <v>19</v>
      </c>
      <c r="D17" s="62" t="s">
        <v>71</v>
      </c>
      <c r="E17" s="63" t="s">
        <v>72</v>
      </c>
      <c r="F17" s="62" t="s">
        <v>18</v>
      </c>
      <c r="G17" s="63" t="s">
        <v>19</v>
      </c>
      <c r="H17" s="62" t="s">
        <v>18</v>
      </c>
      <c r="I17" s="63" t="s">
        <v>73</v>
      </c>
      <c r="J17" s="61" t="s">
        <v>20</v>
      </c>
      <c r="K17" s="65">
        <v>0.21</v>
      </c>
      <c r="L17" s="61" t="s">
        <v>54</v>
      </c>
    </row>
    <row r="18" spans="1:20" x14ac:dyDescent="0.25">
      <c r="A18" s="64"/>
      <c r="B18" s="62"/>
      <c r="C18" s="63"/>
      <c r="D18" s="62"/>
      <c r="E18" s="63"/>
      <c r="F18" s="62"/>
      <c r="G18" s="63"/>
      <c r="H18" s="62"/>
      <c r="I18" s="63"/>
      <c r="J18" s="61"/>
      <c r="K18" s="65"/>
      <c r="L18" s="61"/>
    </row>
    <row r="19" spans="1:20" x14ac:dyDescent="0.25">
      <c r="A19" s="64"/>
      <c r="B19" s="62"/>
      <c r="C19" s="63"/>
      <c r="D19" s="62" t="s">
        <v>55</v>
      </c>
      <c r="E19" s="63" t="s">
        <v>70</v>
      </c>
      <c r="F19" s="62" t="s">
        <v>74</v>
      </c>
      <c r="G19" s="63" t="s">
        <v>75</v>
      </c>
      <c r="H19" s="62"/>
      <c r="I19" s="63"/>
      <c r="J19" s="61"/>
      <c r="K19" s="65" t="s">
        <v>76</v>
      </c>
      <c r="L19" s="61" t="s">
        <v>77</v>
      </c>
    </row>
    <row r="20" spans="1:20" x14ac:dyDescent="0.25">
      <c r="A20" s="66"/>
      <c r="B20" s="67" t="s">
        <v>21</v>
      </c>
      <c r="C20" s="68" t="s">
        <v>22</v>
      </c>
      <c r="D20" s="67"/>
      <c r="E20" s="68" t="s">
        <v>56</v>
      </c>
      <c r="F20" s="67" t="s">
        <v>78</v>
      </c>
      <c r="G20" s="68" t="s">
        <v>79</v>
      </c>
      <c r="H20" s="67" t="s">
        <v>80</v>
      </c>
      <c r="I20" s="68" t="s">
        <v>81</v>
      </c>
      <c r="J20" s="69" t="s">
        <v>82</v>
      </c>
      <c r="K20" s="70">
        <f>+K17</f>
        <v>0.21</v>
      </c>
      <c r="L20" s="71" t="s">
        <v>83</v>
      </c>
    </row>
    <row r="21" spans="1:20" x14ac:dyDescent="0.25">
      <c r="A21" s="72">
        <v>43465</v>
      </c>
    </row>
    <row r="22" spans="1:20" x14ac:dyDescent="0.25">
      <c r="A22" s="73">
        <v>43496</v>
      </c>
      <c r="B22" s="74">
        <f>+'Lead G Update'!G25</f>
        <v>606949</v>
      </c>
      <c r="C22" s="74">
        <f>+B22</f>
        <v>606949</v>
      </c>
      <c r="D22" s="74">
        <f t="shared" ref="D22:D33" si="0">$B$33*$B$6/12</f>
        <v>21744.77175</v>
      </c>
      <c r="E22" s="74">
        <f>C22*E$13/12</f>
        <v>1350.9534961631962</v>
      </c>
      <c r="F22" s="74">
        <f t="shared" ref="F22:G37" si="1">F21-D22</f>
        <v>-21744.77175</v>
      </c>
      <c r="G22" s="74">
        <f t="shared" si="1"/>
        <v>-1350.9534961631962</v>
      </c>
      <c r="H22" s="74">
        <f t="shared" ref="H22:I37" si="2">B22+F22</f>
        <v>585204.22825000004</v>
      </c>
      <c r="I22" s="74">
        <f t="shared" si="2"/>
        <v>605598.04650383675</v>
      </c>
      <c r="J22" s="74">
        <f>I22-H22</f>
        <v>20393.818253836711</v>
      </c>
      <c r="K22" s="74">
        <f>-J22*$K$17</f>
        <v>-4282.7018333057094</v>
      </c>
      <c r="L22" s="75">
        <f>-K22+K21</f>
        <v>4282.7018333057094</v>
      </c>
      <c r="M22" s="76"/>
      <c r="N22" s="77"/>
      <c r="O22" s="77"/>
      <c r="P22" s="77"/>
      <c r="Q22" s="77"/>
      <c r="R22" s="77"/>
      <c r="S22" s="77"/>
      <c r="T22" s="77"/>
    </row>
    <row r="23" spans="1:20" x14ac:dyDescent="0.25">
      <c r="A23" s="73">
        <v>43524</v>
      </c>
      <c r="B23" s="74">
        <f>+'Lead G Update'!G26+B22</f>
        <v>867426</v>
      </c>
      <c r="C23" s="74">
        <f>+B23</f>
        <v>867426</v>
      </c>
      <c r="D23" s="74">
        <f t="shared" si="0"/>
        <v>21744.77175</v>
      </c>
      <c r="E23" s="74">
        <f t="shared" ref="E23:E24" si="3">C23*E$13/12</f>
        <v>1930.7259545082973</v>
      </c>
      <c r="F23" s="74">
        <f t="shared" si="1"/>
        <v>-43489.5435</v>
      </c>
      <c r="G23" s="74">
        <f t="shared" si="1"/>
        <v>-3281.6794506714932</v>
      </c>
      <c r="H23" s="74">
        <f t="shared" si="2"/>
        <v>823936.45649999997</v>
      </c>
      <c r="I23" s="74">
        <f t="shared" si="2"/>
        <v>864144.32054932846</v>
      </c>
      <c r="J23" s="74">
        <f t="shared" ref="J23:J76" si="4">I23-H23</f>
        <v>40207.864049328491</v>
      </c>
      <c r="K23" s="74">
        <f t="shared" ref="K23:K31" si="5">-J23*$K$17</f>
        <v>-8443.6514503589824</v>
      </c>
      <c r="L23" s="75">
        <f t="shared" ref="L23:L31" si="6">-K23+K22</f>
        <v>4160.949617053273</v>
      </c>
      <c r="M23" s="76"/>
      <c r="N23" s="77"/>
      <c r="O23" s="77"/>
      <c r="P23" s="77"/>
      <c r="Q23" s="77"/>
      <c r="R23" s="77"/>
      <c r="S23" s="77"/>
      <c r="T23" s="77"/>
    </row>
    <row r="24" spans="1:20" x14ac:dyDescent="0.25">
      <c r="A24" s="73">
        <v>43555</v>
      </c>
      <c r="B24" s="74">
        <f>+'Lead G Update'!G27+B23</f>
        <v>1166463</v>
      </c>
      <c r="C24" s="74">
        <f t="shared" ref="C24:C33" si="7">+B24</f>
        <v>1166463</v>
      </c>
      <c r="D24" s="74">
        <f t="shared" si="0"/>
        <v>21744.77175</v>
      </c>
      <c r="E24" s="74">
        <f t="shared" si="3"/>
        <v>2596.32566821102</v>
      </c>
      <c r="F24" s="74">
        <f t="shared" si="1"/>
        <v>-65234.31525</v>
      </c>
      <c r="G24" s="74">
        <f t="shared" si="1"/>
        <v>-5878.0051188825128</v>
      </c>
      <c r="H24" s="74">
        <f t="shared" si="2"/>
        <v>1101228.68475</v>
      </c>
      <c r="I24" s="74">
        <f t="shared" si="2"/>
        <v>1160584.9948811175</v>
      </c>
      <c r="J24" s="74">
        <f t="shared" si="4"/>
        <v>59356.310131117469</v>
      </c>
      <c r="K24" s="74">
        <f t="shared" si="5"/>
        <v>-12464.825127534668</v>
      </c>
      <c r="L24" s="75">
        <f t="shared" si="6"/>
        <v>4021.173677175686</v>
      </c>
      <c r="M24" s="76"/>
      <c r="N24" s="77"/>
      <c r="O24" s="77"/>
      <c r="P24" s="77"/>
      <c r="Q24" s="77"/>
      <c r="R24" s="77"/>
      <c r="S24" s="77"/>
      <c r="T24" s="77"/>
    </row>
    <row r="25" spans="1:20" x14ac:dyDescent="0.25">
      <c r="A25" s="73">
        <v>43585</v>
      </c>
      <c r="B25" s="74">
        <f>+'Lead G Update'!G28+B24</f>
        <v>1402945</v>
      </c>
      <c r="C25" s="74">
        <f t="shared" si="7"/>
        <v>1402945</v>
      </c>
      <c r="D25" s="74">
        <f t="shared" si="0"/>
        <v>21744.77175</v>
      </c>
      <c r="E25" s="74">
        <f>C25*E$14/12</f>
        <v>2896.8521977184337</v>
      </c>
      <c r="F25" s="74">
        <f t="shared" si="1"/>
        <v>-86979.087</v>
      </c>
      <c r="G25" s="74">
        <f t="shared" si="1"/>
        <v>-8774.8573166009464</v>
      </c>
      <c r="H25" s="74">
        <f t="shared" si="2"/>
        <v>1315965.9129999999</v>
      </c>
      <c r="I25" s="74">
        <f t="shared" si="2"/>
        <v>1394170.1426833991</v>
      </c>
      <c r="J25" s="74">
        <f t="shared" si="4"/>
        <v>78204.2296833992</v>
      </c>
      <c r="K25" s="74">
        <f t="shared" si="5"/>
        <v>-16422.888233513833</v>
      </c>
      <c r="L25" s="75">
        <f t="shared" si="6"/>
        <v>3958.0631059791649</v>
      </c>
      <c r="M25" s="76"/>
      <c r="N25" s="78"/>
      <c r="O25" s="77"/>
      <c r="P25" s="77"/>
      <c r="Q25" s="77"/>
      <c r="R25" s="77"/>
      <c r="S25" s="77"/>
      <c r="T25" s="77"/>
    </row>
    <row r="26" spans="1:20" x14ac:dyDescent="0.25">
      <c r="A26" s="73">
        <v>43616</v>
      </c>
      <c r="B26" s="74">
        <f>+'Lead G Update'!G29+B25</f>
        <v>2237152</v>
      </c>
      <c r="C26" s="74">
        <f t="shared" si="7"/>
        <v>2237152</v>
      </c>
      <c r="D26" s="74">
        <f t="shared" si="0"/>
        <v>21744.77175</v>
      </c>
      <c r="E26" s="74">
        <f>C26*E$14/12</f>
        <v>4619.353351578422</v>
      </c>
      <c r="F26" s="74">
        <f t="shared" si="1"/>
        <v>-108723.85875</v>
      </c>
      <c r="G26" s="74">
        <f t="shared" si="1"/>
        <v>-13394.210668179368</v>
      </c>
      <c r="H26" s="74">
        <f t="shared" si="2"/>
        <v>2128428.1412499999</v>
      </c>
      <c r="I26" s="74">
        <f t="shared" si="2"/>
        <v>2223757.7893318208</v>
      </c>
      <c r="J26" s="74">
        <f t="shared" si="4"/>
        <v>95329.648081820924</v>
      </c>
      <c r="K26" s="74">
        <f t="shared" si="5"/>
        <v>-20019.226097182393</v>
      </c>
      <c r="L26" s="75">
        <f t="shared" si="6"/>
        <v>3596.3378636685593</v>
      </c>
      <c r="M26" s="76"/>
      <c r="N26" s="79"/>
      <c r="O26" s="77"/>
      <c r="P26" s="77"/>
      <c r="Q26" s="77"/>
      <c r="R26" s="77"/>
      <c r="S26" s="77"/>
      <c r="T26" s="77"/>
    </row>
    <row r="27" spans="1:20" x14ac:dyDescent="0.25">
      <c r="A27" s="73">
        <v>43646</v>
      </c>
      <c r="B27" s="74">
        <f>+'Lead G Update'!G30+B26</f>
        <v>5275106</v>
      </c>
      <c r="C27" s="74">
        <f t="shared" si="7"/>
        <v>5275106</v>
      </c>
      <c r="D27" s="74">
        <f t="shared" si="0"/>
        <v>21744.77175</v>
      </c>
      <c r="E27" s="74">
        <f>C27*E$14/12</f>
        <v>10892.231990062117</v>
      </c>
      <c r="F27" s="74">
        <f t="shared" si="1"/>
        <v>-130468.6305</v>
      </c>
      <c r="G27" s="74">
        <f t="shared" si="1"/>
        <v>-24286.442658241485</v>
      </c>
      <c r="H27" s="74">
        <f t="shared" si="2"/>
        <v>5144637.3695</v>
      </c>
      <c r="I27" s="74">
        <f t="shared" si="2"/>
        <v>5250819.5573417582</v>
      </c>
      <c r="J27" s="74">
        <f t="shared" si="4"/>
        <v>106182.18784175813</v>
      </c>
      <c r="K27" s="74">
        <f t="shared" si="5"/>
        <v>-22298.259446769207</v>
      </c>
      <c r="L27" s="75">
        <f t="shared" si="6"/>
        <v>2279.0333495868144</v>
      </c>
      <c r="M27" s="76"/>
      <c r="N27" s="77"/>
      <c r="O27" s="77"/>
      <c r="P27" s="77"/>
      <c r="Q27" s="77"/>
      <c r="R27" s="77"/>
      <c r="S27" s="77"/>
      <c r="T27" s="77"/>
    </row>
    <row r="28" spans="1:20" x14ac:dyDescent="0.25">
      <c r="A28" s="73">
        <v>43677</v>
      </c>
      <c r="B28" s="74">
        <f>+'Lead G Update'!G31+B27</f>
        <v>5502364</v>
      </c>
      <c r="C28" s="74">
        <f t="shared" si="7"/>
        <v>5502364</v>
      </c>
      <c r="D28" s="74">
        <f t="shared" si="0"/>
        <v>21744.77175</v>
      </c>
      <c r="E28" s="74">
        <f t="shared" ref="E28:E30" si="8">C28*E$15/12</f>
        <v>11332.450634562752</v>
      </c>
      <c r="F28" s="74">
        <f t="shared" si="1"/>
        <v>-152213.40224999998</v>
      </c>
      <c r="G28" s="74">
        <f t="shared" si="1"/>
        <v>-35618.893292804234</v>
      </c>
      <c r="H28" s="74">
        <f t="shared" si="2"/>
        <v>5350150.5977499997</v>
      </c>
      <c r="I28" s="74">
        <f t="shared" si="2"/>
        <v>5466745.1067071958</v>
      </c>
      <c r="J28" s="74">
        <f t="shared" si="4"/>
        <v>116594.50895719603</v>
      </c>
      <c r="K28" s="74">
        <f t="shared" si="5"/>
        <v>-24484.846881011166</v>
      </c>
      <c r="L28" s="75">
        <f t="shared" si="6"/>
        <v>2186.5874342419593</v>
      </c>
      <c r="M28" s="76"/>
      <c r="N28" s="77"/>
      <c r="O28" s="77"/>
      <c r="P28" s="77"/>
      <c r="Q28" s="77"/>
      <c r="R28" s="77"/>
      <c r="S28" s="77"/>
      <c r="T28" s="77"/>
    </row>
    <row r="29" spans="1:20" x14ac:dyDescent="0.25">
      <c r="A29" s="73">
        <v>43708</v>
      </c>
      <c r="B29" s="74">
        <f>+'Lead G Update'!G32+B28</f>
        <v>6033081.2000000002</v>
      </c>
      <c r="C29" s="74">
        <f t="shared" si="7"/>
        <v>6033081.2000000002</v>
      </c>
      <c r="D29" s="74">
        <f t="shared" si="0"/>
        <v>21744.77175</v>
      </c>
      <c r="E29" s="74">
        <f t="shared" si="8"/>
        <v>12425.494727958496</v>
      </c>
      <c r="F29" s="74">
        <f t="shared" si="1"/>
        <v>-173958.174</v>
      </c>
      <c r="G29" s="74">
        <f t="shared" si="1"/>
        <v>-48044.38802076273</v>
      </c>
      <c r="H29" s="74">
        <f t="shared" si="2"/>
        <v>5859123.0260000005</v>
      </c>
      <c r="I29" s="74">
        <f t="shared" si="2"/>
        <v>5985036.811979237</v>
      </c>
      <c r="J29" s="74">
        <f t="shared" si="4"/>
        <v>125913.78597923648</v>
      </c>
      <c r="K29" s="74">
        <f t="shared" si="5"/>
        <v>-26441.895055639659</v>
      </c>
      <c r="L29" s="75">
        <f t="shared" si="6"/>
        <v>1957.0481746284931</v>
      </c>
      <c r="M29" s="76"/>
      <c r="N29" s="80"/>
      <c r="O29" s="81"/>
      <c r="P29" s="77"/>
      <c r="Q29" s="77"/>
      <c r="R29" s="77"/>
      <c r="S29" s="77"/>
      <c r="T29" s="77"/>
    </row>
    <row r="30" spans="1:20" x14ac:dyDescent="0.25">
      <c r="A30" s="73">
        <v>43738</v>
      </c>
      <c r="B30" s="82">
        <f>+'Lead G Update'!G33+B29</f>
        <v>6958326.96</v>
      </c>
      <c r="C30" s="74">
        <f t="shared" si="7"/>
        <v>6958326.96</v>
      </c>
      <c r="D30" s="74">
        <f t="shared" si="0"/>
        <v>21744.77175</v>
      </c>
      <c r="E30" s="74">
        <f t="shared" si="8"/>
        <v>14331.09419394048</v>
      </c>
      <c r="F30" s="74">
        <f t="shared" si="1"/>
        <v>-195702.94575000001</v>
      </c>
      <c r="G30" s="74">
        <f t="shared" si="1"/>
        <v>-62375.48221470321</v>
      </c>
      <c r="H30" s="74">
        <f t="shared" si="2"/>
        <v>6762624.01425</v>
      </c>
      <c r="I30" s="74">
        <f t="shared" si="2"/>
        <v>6895951.4777852967</v>
      </c>
      <c r="J30" s="74">
        <f t="shared" si="4"/>
        <v>133327.46353529673</v>
      </c>
      <c r="K30" s="74">
        <f t="shared" si="5"/>
        <v>-27998.767342412313</v>
      </c>
      <c r="L30" s="75">
        <f t="shared" si="6"/>
        <v>1556.8722867726538</v>
      </c>
      <c r="M30" s="76"/>
      <c r="N30" s="77"/>
      <c r="O30" s="77"/>
      <c r="P30" s="77"/>
      <c r="Q30" s="77"/>
      <c r="R30" s="77"/>
      <c r="S30" s="77"/>
      <c r="T30" s="77"/>
    </row>
    <row r="31" spans="1:20" x14ac:dyDescent="0.25">
      <c r="A31" s="73">
        <v>43769</v>
      </c>
      <c r="B31" s="74">
        <f t="shared" ref="B31:C46" si="9">B30</f>
        <v>6958326.96</v>
      </c>
      <c r="C31" s="74">
        <f t="shared" si="7"/>
        <v>6958326.96</v>
      </c>
      <c r="D31" s="74">
        <f t="shared" si="0"/>
        <v>21744.77175</v>
      </c>
      <c r="E31" s="74">
        <f t="shared" ref="E31:E57" si="10">C31*E$16/12</f>
        <v>14481.8535607268</v>
      </c>
      <c r="F31" s="74">
        <f t="shared" si="1"/>
        <v>-217447.71750000003</v>
      </c>
      <c r="G31" s="74">
        <f t="shared" si="1"/>
        <v>-76857.335775430009</v>
      </c>
      <c r="H31" s="74">
        <f t="shared" si="2"/>
        <v>6740879.2424999997</v>
      </c>
      <c r="I31" s="74">
        <f t="shared" si="2"/>
        <v>6881469.6242245696</v>
      </c>
      <c r="J31" s="74">
        <f t="shared" si="4"/>
        <v>140590.38172456995</v>
      </c>
      <c r="K31" s="74">
        <f t="shared" si="5"/>
        <v>-29523.980162159689</v>
      </c>
      <c r="L31" s="75">
        <f t="shared" si="6"/>
        <v>1525.2128197473758</v>
      </c>
      <c r="M31" s="77"/>
      <c r="N31" s="77"/>
      <c r="O31" s="77"/>
      <c r="P31" s="77"/>
      <c r="Q31" s="77"/>
      <c r="R31" s="77"/>
      <c r="S31" s="77"/>
      <c r="T31" s="77"/>
    </row>
    <row r="32" spans="1:20" x14ac:dyDescent="0.25">
      <c r="A32" s="73">
        <v>43799</v>
      </c>
      <c r="B32" s="74">
        <f t="shared" si="9"/>
        <v>6958326.96</v>
      </c>
      <c r="C32" s="74">
        <f t="shared" si="7"/>
        <v>6958326.96</v>
      </c>
      <c r="D32" s="74">
        <f t="shared" si="0"/>
        <v>21744.77175</v>
      </c>
      <c r="E32" s="74">
        <f t="shared" si="10"/>
        <v>14481.8535607268</v>
      </c>
      <c r="F32" s="74">
        <f t="shared" si="1"/>
        <v>-239192.48925000004</v>
      </c>
      <c r="G32" s="74">
        <f t="shared" si="1"/>
        <v>-91339.189336156807</v>
      </c>
      <c r="H32" s="74">
        <f t="shared" si="2"/>
        <v>6719134.4707500003</v>
      </c>
      <c r="I32" s="74">
        <f t="shared" si="2"/>
        <v>6866987.7706638435</v>
      </c>
      <c r="J32" s="74">
        <f t="shared" si="4"/>
        <v>147853.29991384316</v>
      </c>
      <c r="K32" s="74">
        <f>-J32*$K$17</f>
        <v>-31049.192981907065</v>
      </c>
      <c r="L32" s="75">
        <f>-K32+K31</f>
        <v>1525.2128197473758</v>
      </c>
      <c r="M32" s="77"/>
      <c r="N32" s="77"/>
      <c r="O32" s="77"/>
      <c r="P32" s="77"/>
      <c r="Q32" s="77"/>
      <c r="R32" s="77"/>
      <c r="S32" s="77"/>
      <c r="T32" s="77"/>
    </row>
    <row r="33" spans="1:20" x14ac:dyDescent="0.25">
      <c r="A33" s="73">
        <v>43830</v>
      </c>
      <c r="B33" s="74">
        <f t="shared" si="9"/>
        <v>6958326.96</v>
      </c>
      <c r="C33" s="74">
        <f t="shared" si="7"/>
        <v>6958326.96</v>
      </c>
      <c r="D33" s="74">
        <f t="shared" si="0"/>
        <v>21744.77175</v>
      </c>
      <c r="E33" s="74">
        <f t="shared" si="10"/>
        <v>14481.8535607268</v>
      </c>
      <c r="F33" s="74">
        <f t="shared" si="1"/>
        <v>-260937.26100000006</v>
      </c>
      <c r="G33" s="74">
        <f t="shared" si="1"/>
        <v>-105821.04289688361</v>
      </c>
      <c r="H33" s="74">
        <f t="shared" si="2"/>
        <v>6697389.699</v>
      </c>
      <c r="I33" s="74">
        <f t="shared" si="2"/>
        <v>6852505.9171031164</v>
      </c>
      <c r="J33" s="74">
        <f t="shared" si="4"/>
        <v>155116.21810311638</v>
      </c>
      <c r="K33" s="74">
        <f>-J33*$K$17</f>
        <v>-32574.405801654437</v>
      </c>
      <c r="L33" s="75">
        <f>-K33+K32</f>
        <v>1525.2128197473721</v>
      </c>
      <c r="M33" s="77"/>
      <c r="N33" s="77"/>
      <c r="O33" s="77"/>
      <c r="P33" s="77"/>
      <c r="Q33" s="77"/>
      <c r="R33" s="77"/>
      <c r="S33" s="77"/>
      <c r="T33" s="77"/>
    </row>
    <row r="34" spans="1:20" x14ac:dyDescent="0.25">
      <c r="A34" s="73">
        <v>43861</v>
      </c>
      <c r="B34" s="74">
        <f t="shared" si="9"/>
        <v>6958326.96</v>
      </c>
      <c r="C34" s="74">
        <f t="shared" si="9"/>
        <v>6958326.96</v>
      </c>
      <c r="D34" s="74">
        <f>B34*$C$6/12</f>
        <v>41860.1352702</v>
      </c>
      <c r="E34" s="74">
        <f t="shared" si="10"/>
        <v>14481.8535607268</v>
      </c>
      <c r="F34" s="74">
        <f t="shared" si="1"/>
        <v>-302797.39627020003</v>
      </c>
      <c r="G34" s="74">
        <f t="shared" si="1"/>
        <v>-120302.8964576104</v>
      </c>
      <c r="H34" s="74">
        <f t="shared" si="2"/>
        <v>6655529.5637298003</v>
      </c>
      <c r="I34" s="74">
        <f t="shared" si="2"/>
        <v>6838024.0635423893</v>
      </c>
      <c r="J34" s="74">
        <f t="shared" si="4"/>
        <v>182494.49981258903</v>
      </c>
      <c r="K34" s="74">
        <f t="shared" ref="K34:K76" si="11">-J34*$K$17</f>
        <v>-38323.844960643692</v>
      </c>
      <c r="L34" s="75">
        <f t="shared" ref="L34:L76" si="12">-K34+K33</f>
        <v>5749.4391589892548</v>
      </c>
      <c r="M34" s="77"/>
      <c r="N34" s="77"/>
      <c r="O34" s="77"/>
      <c r="P34" s="77"/>
      <c r="Q34" s="77"/>
      <c r="R34" s="77"/>
      <c r="S34" s="77"/>
      <c r="T34" s="77"/>
    </row>
    <row r="35" spans="1:20" x14ac:dyDescent="0.25">
      <c r="A35" s="73">
        <v>43890</v>
      </c>
      <c r="B35" s="74">
        <f t="shared" si="9"/>
        <v>6958326.96</v>
      </c>
      <c r="C35" s="74">
        <f t="shared" si="9"/>
        <v>6958326.96</v>
      </c>
      <c r="D35" s="74">
        <f t="shared" ref="D35:D45" si="13">B35*$C$6/12</f>
        <v>41860.1352702</v>
      </c>
      <c r="E35" s="74">
        <f t="shared" si="10"/>
        <v>14481.8535607268</v>
      </c>
      <c r="F35" s="74">
        <f t="shared" si="1"/>
        <v>-344657.5315404</v>
      </c>
      <c r="G35" s="74">
        <f t="shared" si="1"/>
        <v>-134784.75001833722</v>
      </c>
      <c r="H35" s="74">
        <f t="shared" si="2"/>
        <v>6613669.4284595996</v>
      </c>
      <c r="I35" s="74">
        <f t="shared" si="2"/>
        <v>6823542.2099816632</v>
      </c>
      <c r="J35" s="74">
        <f t="shared" si="4"/>
        <v>209872.78152206354</v>
      </c>
      <c r="K35" s="74">
        <f t="shared" si="11"/>
        <v>-44073.284119633339</v>
      </c>
      <c r="L35" s="75">
        <f t="shared" si="12"/>
        <v>5749.4391589896477</v>
      </c>
      <c r="M35" s="77"/>
      <c r="N35" s="77"/>
      <c r="O35" s="77"/>
      <c r="P35" s="77"/>
      <c r="Q35" s="77"/>
      <c r="R35" s="77"/>
      <c r="S35" s="77"/>
      <c r="T35" s="77"/>
    </row>
    <row r="36" spans="1:20" x14ac:dyDescent="0.25">
      <c r="A36" s="73">
        <v>43921</v>
      </c>
      <c r="B36" s="74">
        <f t="shared" si="9"/>
        <v>6958326.96</v>
      </c>
      <c r="C36" s="74">
        <f t="shared" si="9"/>
        <v>6958326.96</v>
      </c>
      <c r="D36" s="74">
        <f t="shared" si="13"/>
        <v>41860.1352702</v>
      </c>
      <c r="E36" s="74">
        <f t="shared" si="10"/>
        <v>14481.8535607268</v>
      </c>
      <c r="F36" s="74">
        <f t="shared" si="1"/>
        <v>-386517.66681059997</v>
      </c>
      <c r="G36" s="74">
        <f t="shared" si="1"/>
        <v>-149266.60357906402</v>
      </c>
      <c r="H36" s="74">
        <f t="shared" si="2"/>
        <v>6571809.2931893999</v>
      </c>
      <c r="I36" s="74">
        <f t="shared" si="2"/>
        <v>6809060.3564209361</v>
      </c>
      <c r="J36" s="74">
        <f t="shared" si="4"/>
        <v>237251.06323153619</v>
      </c>
      <c r="K36" s="74">
        <f t="shared" si="11"/>
        <v>-49822.723278622594</v>
      </c>
      <c r="L36" s="75">
        <f t="shared" si="12"/>
        <v>5749.4391589892548</v>
      </c>
      <c r="M36" s="77"/>
      <c r="N36" s="77"/>
      <c r="O36" s="77"/>
      <c r="P36" s="77"/>
      <c r="Q36" s="77"/>
      <c r="R36" s="77"/>
      <c r="S36" s="77"/>
      <c r="T36" s="77"/>
    </row>
    <row r="37" spans="1:20" x14ac:dyDescent="0.25">
      <c r="A37" s="73">
        <v>43951</v>
      </c>
      <c r="B37" s="76">
        <f t="shared" si="9"/>
        <v>6958326.96</v>
      </c>
      <c r="C37" s="74">
        <f t="shared" si="9"/>
        <v>6958326.96</v>
      </c>
      <c r="D37" s="74">
        <f t="shared" si="13"/>
        <v>41860.1352702</v>
      </c>
      <c r="E37" s="74">
        <f t="shared" si="10"/>
        <v>14481.8535607268</v>
      </c>
      <c r="F37" s="74">
        <f t="shared" si="1"/>
        <v>-428377.80208079994</v>
      </c>
      <c r="G37" s="76">
        <f t="shared" si="1"/>
        <v>-163748.45713979081</v>
      </c>
      <c r="H37" s="76">
        <f t="shared" si="2"/>
        <v>6529949.1579192001</v>
      </c>
      <c r="I37" s="74">
        <f t="shared" si="2"/>
        <v>6794578.502860209</v>
      </c>
      <c r="J37" s="76">
        <f t="shared" si="4"/>
        <v>264629.34494100884</v>
      </c>
      <c r="K37" s="74">
        <f t="shared" si="11"/>
        <v>-55572.162437611856</v>
      </c>
      <c r="L37" s="83">
        <f t="shared" si="12"/>
        <v>5749.4391589892621</v>
      </c>
      <c r="M37" s="77"/>
      <c r="N37" s="77"/>
      <c r="O37" s="77"/>
      <c r="P37" s="77"/>
      <c r="Q37" s="77"/>
      <c r="R37" s="77"/>
      <c r="S37" s="77"/>
      <c r="T37" s="77"/>
    </row>
    <row r="38" spans="1:20" x14ac:dyDescent="0.25">
      <c r="A38" s="73">
        <v>43982</v>
      </c>
      <c r="B38" s="76">
        <f t="shared" si="9"/>
        <v>6958326.96</v>
      </c>
      <c r="C38" s="74">
        <f t="shared" si="9"/>
        <v>6958326.96</v>
      </c>
      <c r="D38" s="74">
        <f t="shared" si="13"/>
        <v>41860.1352702</v>
      </c>
      <c r="E38" s="74">
        <f t="shared" si="10"/>
        <v>14481.8535607268</v>
      </c>
      <c r="F38" s="74">
        <f t="shared" ref="F38:G53" si="14">F37-D38</f>
        <v>-470237.93735099991</v>
      </c>
      <c r="G38" s="76">
        <f t="shared" si="14"/>
        <v>-178230.31070051761</v>
      </c>
      <c r="H38" s="76">
        <f t="shared" ref="H38:I58" si="15">B38+F38</f>
        <v>6488089.0226490004</v>
      </c>
      <c r="I38" s="74">
        <f t="shared" si="15"/>
        <v>6780096.6492994819</v>
      </c>
      <c r="J38" s="76">
        <f t="shared" si="4"/>
        <v>292007.62665048148</v>
      </c>
      <c r="K38" s="74">
        <f t="shared" si="11"/>
        <v>-61321.601596601111</v>
      </c>
      <c r="L38" s="83">
        <f t="shared" si="12"/>
        <v>5749.4391589892548</v>
      </c>
      <c r="M38" s="77"/>
      <c r="N38" s="77"/>
      <c r="O38" s="77"/>
      <c r="P38" s="77"/>
      <c r="Q38" s="77"/>
      <c r="R38" s="77"/>
      <c r="S38" s="77"/>
      <c r="T38" s="77"/>
    </row>
    <row r="39" spans="1:20" x14ac:dyDescent="0.25">
      <c r="A39" s="73">
        <v>44012</v>
      </c>
      <c r="B39" s="76">
        <f t="shared" si="9"/>
        <v>6958326.96</v>
      </c>
      <c r="C39" s="74">
        <f t="shared" si="9"/>
        <v>6958326.96</v>
      </c>
      <c r="D39" s="74">
        <f t="shared" si="13"/>
        <v>41860.1352702</v>
      </c>
      <c r="E39" s="74">
        <f t="shared" si="10"/>
        <v>14481.8535607268</v>
      </c>
      <c r="F39" s="74">
        <f t="shared" si="14"/>
        <v>-512098.07262119988</v>
      </c>
      <c r="G39" s="76">
        <f t="shared" si="14"/>
        <v>-192712.16426124441</v>
      </c>
      <c r="H39" s="76">
        <f t="shared" si="15"/>
        <v>6446228.8873787997</v>
      </c>
      <c r="I39" s="74">
        <f t="shared" si="15"/>
        <v>6765614.7957387557</v>
      </c>
      <c r="J39" s="76">
        <f t="shared" si="4"/>
        <v>319385.908359956</v>
      </c>
      <c r="K39" s="74">
        <f t="shared" si="11"/>
        <v>-67071.040755590759</v>
      </c>
      <c r="L39" s="83">
        <f t="shared" si="12"/>
        <v>5749.4391589896477</v>
      </c>
      <c r="M39" s="77"/>
      <c r="N39" s="77"/>
      <c r="O39" s="77"/>
      <c r="P39" s="77"/>
      <c r="Q39" s="77"/>
      <c r="R39" s="77"/>
      <c r="S39" s="77"/>
      <c r="T39" s="77"/>
    </row>
    <row r="40" spans="1:20" x14ac:dyDescent="0.25">
      <c r="A40" s="73">
        <v>44043</v>
      </c>
      <c r="B40" s="76">
        <f t="shared" si="9"/>
        <v>6958326.96</v>
      </c>
      <c r="C40" s="74">
        <f t="shared" si="9"/>
        <v>6958326.96</v>
      </c>
      <c r="D40" s="74">
        <f t="shared" si="13"/>
        <v>41860.1352702</v>
      </c>
      <c r="E40" s="74">
        <f t="shared" si="10"/>
        <v>14481.8535607268</v>
      </c>
      <c r="F40" s="74">
        <f t="shared" si="14"/>
        <v>-553958.20789139986</v>
      </c>
      <c r="G40" s="76">
        <f t="shared" si="14"/>
        <v>-207194.01782197121</v>
      </c>
      <c r="H40" s="76">
        <f t="shared" si="15"/>
        <v>6404368.7521086</v>
      </c>
      <c r="I40" s="74">
        <f t="shared" si="15"/>
        <v>6751132.9421780286</v>
      </c>
      <c r="J40" s="76">
        <f t="shared" si="4"/>
        <v>346764.19006942865</v>
      </c>
      <c r="K40" s="74">
        <f t="shared" si="11"/>
        <v>-72820.479914580006</v>
      </c>
      <c r="L40" s="83">
        <f t="shared" si="12"/>
        <v>5749.4391589892475</v>
      </c>
      <c r="M40" s="77"/>
      <c r="N40" s="84"/>
      <c r="O40" s="77"/>
      <c r="P40" s="77"/>
      <c r="Q40" s="77"/>
      <c r="R40" s="77"/>
      <c r="S40" s="77"/>
      <c r="T40" s="77"/>
    </row>
    <row r="41" spans="1:20" x14ac:dyDescent="0.25">
      <c r="A41" s="73">
        <v>44074</v>
      </c>
      <c r="B41" s="76">
        <f t="shared" si="9"/>
        <v>6958326.96</v>
      </c>
      <c r="C41" s="74">
        <f t="shared" si="9"/>
        <v>6958326.96</v>
      </c>
      <c r="D41" s="74">
        <f t="shared" si="13"/>
        <v>41860.1352702</v>
      </c>
      <c r="E41" s="74">
        <f t="shared" si="10"/>
        <v>14481.8535607268</v>
      </c>
      <c r="F41" s="74">
        <f t="shared" si="14"/>
        <v>-595818.34316159983</v>
      </c>
      <c r="G41" s="76">
        <f t="shared" si="14"/>
        <v>-221675.87138269801</v>
      </c>
      <c r="H41" s="76">
        <f t="shared" si="15"/>
        <v>6362508.6168384003</v>
      </c>
      <c r="I41" s="74">
        <f t="shared" si="15"/>
        <v>6736651.0886173015</v>
      </c>
      <c r="J41" s="76">
        <f t="shared" si="4"/>
        <v>374142.47177890129</v>
      </c>
      <c r="K41" s="74">
        <f t="shared" si="11"/>
        <v>-78569.919073569268</v>
      </c>
      <c r="L41" s="83">
        <f t="shared" si="12"/>
        <v>5749.4391589892621</v>
      </c>
      <c r="M41" s="77"/>
      <c r="N41" s="84"/>
      <c r="O41" s="77"/>
      <c r="P41" s="77"/>
      <c r="Q41" s="77"/>
      <c r="R41" s="77"/>
      <c r="S41" s="77"/>
      <c r="T41" s="77"/>
    </row>
    <row r="42" spans="1:20" x14ac:dyDescent="0.25">
      <c r="A42" s="73">
        <v>44104</v>
      </c>
      <c r="B42" s="76">
        <f t="shared" si="9"/>
        <v>6958326.96</v>
      </c>
      <c r="C42" s="74">
        <f t="shared" si="9"/>
        <v>6958326.96</v>
      </c>
      <c r="D42" s="74">
        <f t="shared" si="13"/>
        <v>41860.1352702</v>
      </c>
      <c r="E42" s="74">
        <f t="shared" si="10"/>
        <v>14481.8535607268</v>
      </c>
      <c r="F42" s="74">
        <f t="shared" si="14"/>
        <v>-637678.4784317998</v>
      </c>
      <c r="G42" s="76">
        <f t="shared" si="14"/>
        <v>-236157.72494342481</v>
      </c>
      <c r="H42" s="76">
        <f t="shared" si="15"/>
        <v>6320648.4815682005</v>
      </c>
      <c r="I42" s="74">
        <f t="shared" si="15"/>
        <v>6722169.2350565754</v>
      </c>
      <c r="J42" s="76">
        <f t="shared" si="4"/>
        <v>401520.75348837487</v>
      </c>
      <c r="K42" s="74">
        <f t="shared" si="11"/>
        <v>-84319.358232558719</v>
      </c>
      <c r="L42" s="83">
        <f t="shared" si="12"/>
        <v>5749.4391589894512</v>
      </c>
      <c r="M42" s="77"/>
      <c r="N42" s="84"/>
      <c r="O42" s="77"/>
      <c r="P42" s="77"/>
      <c r="Q42" s="77"/>
      <c r="R42" s="77"/>
      <c r="S42" s="77"/>
      <c r="T42" s="77"/>
    </row>
    <row r="43" spans="1:20" x14ac:dyDescent="0.25">
      <c r="A43" s="73">
        <v>44135</v>
      </c>
      <c r="B43" s="76">
        <f t="shared" si="9"/>
        <v>6958326.96</v>
      </c>
      <c r="C43" s="74">
        <f t="shared" si="9"/>
        <v>6958326.96</v>
      </c>
      <c r="D43" s="74">
        <f t="shared" si="13"/>
        <v>41860.1352702</v>
      </c>
      <c r="E43" s="74">
        <f t="shared" si="10"/>
        <v>14481.8535607268</v>
      </c>
      <c r="F43" s="74">
        <f t="shared" si="14"/>
        <v>-679538.61370199977</v>
      </c>
      <c r="G43" s="76">
        <f t="shared" si="14"/>
        <v>-250639.57850415161</v>
      </c>
      <c r="H43" s="76">
        <f t="shared" si="15"/>
        <v>6278788.3462979998</v>
      </c>
      <c r="I43" s="74">
        <f t="shared" si="15"/>
        <v>6707687.3814958483</v>
      </c>
      <c r="J43" s="76">
        <f t="shared" si="4"/>
        <v>428899.03519784845</v>
      </c>
      <c r="K43" s="74">
        <f t="shared" si="11"/>
        <v>-90068.797391548171</v>
      </c>
      <c r="L43" s="83">
        <f t="shared" si="12"/>
        <v>5749.4391589894512</v>
      </c>
      <c r="M43" s="77"/>
      <c r="N43" s="77"/>
      <c r="O43" s="77"/>
      <c r="P43" s="77"/>
      <c r="Q43" s="77"/>
      <c r="R43" s="77"/>
      <c r="S43" s="77"/>
      <c r="T43" s="77"/>
    </row>
    <row r="44" spans="1:20" x14ac:dyDescent="0.25">
      <c r="A44" s="73">
        <v>44165</v>
      </c>
      <c r="B44" s="76">
        <f t="shared" si="9"/>
        <v>6958326.96</v>
      </c>
      <c r="C44" s="74">
        <f t="shared" si="9"/>
        <v>6958326.96</v>
      </c>
      <c r="D44" s="74">
        <f t="shared" si="13"/>
        <v>41860.1352702</v>
      </c>
      <c r="E44" s="74">
        <f t="shared" si="10"/>
        <v>14481.8535607268</v>
      </c>
      <c r="F44" s="74">
        <f t="shared" si="14"/>
        <v>-721398.74897219974</v>
      </c>
      <c r="G44" s="76">
        <f t="shared" si="14"/>
        <v>-265121.43206487841</v>
      </c>
      <c r="H44" s="76">
        <f t="shared" si="15"/>
        <v>6236928.2110278001</v>
      </c>
      <c r="I44" s="74">
        <f t="shared" si="15"/>
        <v>6693205.5279351212</v>
      </c>
      <c r="J44" s="76">
        <f t="shared" si="4"/>
        <v>456277.3169073211</v>
      </c>
      <c r="K44" s="74">
        <f t="shared" si="11"/>
        <v>-95818.236550537433</v>
      </c>
      <c r="L44" s="83">
        <f t="shared" si="12"/>
        <v>5749.4391589892621</v>
      </c>
      <c r="M44" s="77"/>
      <c r="N44" s="77"/>
      <c r="O44" s="77"/>
      <c r="P44" s="77"/>
      <c r="Q44" s="77"/>
      <c r="R44" s="77"/>
      <c r="S44" s="77"/>
      <c r="T44" s="77"/>
    </row>
    <row r="45" spans="1:20" x14ac:dyDescent="0.25">
      <c r="A45" s="73">
        <v>44196</v>
      </c>
      <c r="B45" s="76">
        <f t="shared" si="9"/>
        <v>6958326.96</v>
      </c>
      <c r="C45" s="74">
        <f t="shared" si="9"/>
        <v>6958326.96</v>
      </c>
      <c r="D45" s="74">
        <f t="shared" si="13"/>
        <v>41860.1352702</v>
      </c>
      <c r="E45" s="74">
        <f t="shared" si="10"/>
        <v>14481.8535607268</v>
      </c>
      <c r="F45" s="74">
        <f t="shared" si="14"/>
        <v>-763258.88424239971</v>
      </c>
      <c r="G45" s="76">
        <f t="shared" si="14"/>
        <v>-279603.2856256052</v>
      </c>
      <c r="H45" s="76">
        <f t="shared" si="15"/>
        <v>6195068.0757576004</v>
      </c>
      <c r="I45" s="74">
        <f t="shared" si="15"/>
        <v>6678723.6743743951</v>
      </c>
      <c r="J45" s="76">
        <f t="shared" si="4"/>
        <v>483655.59861679468</v>
      </c>
      <c r="K45" s="74">
        <f t="shared" si="11"/>
        <v>-101567.67570952688</v>
      </c>
      <c r="L45" s="83">
        <f t="shared" si="12"/>
        <v>5749.4391589894512</v>
      </c>
      <c r="M45" s="77"/>
      <c r="N45" s="77"/>
      <c r="O45" s="77"/>
      <c r="P45" s="77"/>
      <c r="Q45" s="77"/>
      <c r="R45" s="77"/>
      <c r="S45" s="77"/>
      <c r="T45" s="77"/>
    </row>
    <row r="46" spans="1:20" x14ac:dyDescent="0.25">
      <c r="A46" s="73">
        <v>44227</v>
      </c>
      <c r="B46" s="76">
        <f t="shared" si="9"/>
        <v>6958326.96</v>
      </c>
      <c r="C46" s="74">
        <f t="shared" si="9"/>
        <v>6958326.96</v>
      </c>
      <c r="D46" s="74">
        <f>B46*$D$6/12</f>
        <v>38717.290926599999</v>
      </c>
      <c r="E46" s="74">
        <f t="shared" si="10"/>
        <v>14481.8535607268</v>
      </c>
      <c r="F46" s="74">
        <f t="shared" si="14"/>
        <v>-801976.1751689997</v>
      </c>
      <c r="G46" s="76">
        <f t="shared" si="14"/>
        <v>-294085.139186332</v>
      </c>
      <c r="H46" s="76">
        <f t="shared" si="15"/>
        <v>6156350.7848310005</v>
      </c>
      <c r="I46" s="74">
        <f t="shared" si="15"/>
        <v>6664241.820813668</v>
      </c>
      <c r="J46" s="76">
        <f t="shared" si="4"/>
        <v>507891.03598266747</v>
      </c>
      <c r="K46" s="74">
        <f t="shared" si="11"/>
        <v>-106657.11755636016</v>
      </c>
      <c r="L46" s="83">
        <f t="shared" si="12"/>
        <v>5089.4418468332733</v>
      </c>
      <c r="M46" s="77"/>
      <c r="N46" s="77"/>
      <c r="O46" s="77"/>
      <c r="P46" s="77"/>
      <c r="Q46" s="77"/>
      <c r="R46" s="77"/>
      <c r="S46" s="77"/>
      <c r="T46" s="77"/>
    </row>
    <row r="47" spans="1:20" x14ac:dyDescent="0.25">
      <c r="A47" s="73">
        <v>44255</v>
      </c>
      <c r="B47" s="76">
        <f t="shared" ref="B47:C62" si="16">B46</f>
        <v>6958326.96</v>
      </c>
      <c r="C47" s="74">
        <f t="shared" si="16"/>
        <v>6958326.96</v>
      </c>
      <c r="D47" s="74">
        <f t="shared" ref="D47:D57" si="17">B47*$D$6/12</f>
        <v>38717.290926599999</v>
      </c>
      <c r="E47" s="74">
        <f t="shared" si="10"/>
        <v>14481.8535607268</v>
      </c>
      <c r="F47" s="74">
        <f t="shared" si="14"/>
        <v>-840693.4660955997</v>
      </c>
      <c r="G47" s="76">
        <f t="shared" si="14"/>
        <v>-308566.9927470588</v>
      </c>
      <c r="H47" s="76">
        <f t="shared" si="15"/>
        <v>6117633.4939044006</v>
      </c>
      <c r="I47" s="74">
        <f t="shared" si="15"/>
        <v>6649759.9672529409</v>
      </c>
      <c r="J47" s="76">
        <f t="shared" si="4"/>
        <v>532126.47334854025</v>
      </c>
      <c r="K47" s="74">
        <f t="shared" si="11"/>
        <v>-111746.55940319345</v>
      </c>
      <c r="L47" s="83">
        <f t="shared" si="12"/>
        <v>5089.4418468332879</v>
      </c>
      <c r="M47" s="77"/>
      <c r="N47" s="77"/>
      <c r="O47" s="77"/>
      <c r="P47" s="77"/>
      <c r="Q47" s="77"/>
      <c r="R47" s="77"/>
      <c r="S47" s="77"/>
      <c r="T47" s="77"/>
    </row>
    <row r="48" spans="1:20" x14ac:dyDescent="0.25">
      <c r="A48" s="73">
        <v>44286</v>
      </c>
      <c r="B48" s="76">
        <f t="shared" si="16"/>
        <v>6958326.96</v>
      </c>
      <c r="C48" s="74">
        <f t="shared" si="16"/>
        <v>6958326.96</v>
      </c>
      <c r="D48" s="74">
        <f t="shared" si="17"/>
        <v>38717.290926599999</v>
      </c>
      <c r="E48" s="74">
        <f t="shared" si="10"/>
        <v>14481.8535607268</v>
      </c>
      <c r="F48" s="74">
        <f t="shared" si="14"/>
        <v>-879410.75702219969</v>
      </c>
      <c r="G48" s="76">
        <f t="shared" si="14"/>
        <v>-323048.8463077856</v>
      </c>
      <c r="H48" s="76">
        <f t="shared" si="15"/>
        <v>6078916.2029778007</v>
      </c>
      <c r="I48" s="74">
        <f t="shared" si="15"/>
        <v>6635278.1136922147</v>
      </c>
      <c r="J48" s="76">
        <f t="shared" si="4"/>
        <v>556361.91071441397</v>
      </c>
      <c r="K48" s="74">
        <f t="shared" si="11"/>
        <v>-116836.00125002694</v>
      </c>
      <c r="L48" s="83">
        <f t="shared" si="12"/>
        <v>5089.4418468334916</v>
      </c>
      <c r="M48" s="77"/>
      <c r="N48" s="77"/>
      <c r="O48" s="77"/>
      <c r="P48" s="77"/>
      <c r="Q48" s="77"/>
      <c r="R48" s="77"/>
      <c r="S48" s="77"/>
      <c r="T48" s="77"/>
    </row>
    <row r="49" spans="1:20" x14ac:dyDescent="0.25">
      <c r="A49" s="73">
        <v>44316</v>
      </c>
      <c r="B49" s="76">
        <f t="shared" si="16"/>
        <v>6958326.96</v>
      </c>
      <c r="C49" s="74">
        <f t="shared" si="16"/>
        <v>6958326.96</v>
      </c>
      <c r="D49" s="74">
        <f t="shared" si="17"/>
        <v>38717.290926599999</v>
      </c>
      <c r="E49" s="74">
        <f t="shared" si="10"/>
        <v>14481.8535607268</v>
      </c>
      <c r="F49" s="74">
        <f t="shared" si="14"/>
        <v>-918128.04794879968</v>
      </c>
      <c r="G49" s="76">
        <f t="shared" si="14"/>
        <v>-337530.6998685124</v>
      </c>
      <c r="H49" s="76">
        <f t="shared" si="15"/>
        <v>6040198.9120511999</v>
      </c>
      <c r="I49" s="74">
        <f t="shared" si="15"/>
        <v>6620796.2601314876</v>
      </c>
      <c r="J49" s="76">
        <f t="shared" si="4"/>
        <v>580597.34808028769</v>
      </c>
      <c r="K49" s="74">
        <f t="shared" si="11"/>
        <v>-121925.44309686041</v>
      </c>
      <c r="L49" s="83">
        <f t="shared" si="12"/>
        <v>5089.441846833477</v>
      </c>
      <c r="M49" s="77"/>
      <c r="N49" s="77"/>
      <c r="O49" s="77"/>
      <c r="P49" s="77"/>
      <c r="Q49" s="77"/>
      <c r="R49" s="77"/>
      <c r="S49" s="77"/>
      <c r="T49" s="77"/>
    </row>
    <row r="50" spans="1:20" x14ac:dyDescent="0.25">
      <c r="A50" s="73">
        <v>44347</v>
      </c>
      <c r="B50" s="74">
        <f t="shared" si="16"/>
        <v>6958326.96</v>
      </c>
      <c r="C50" s="74">
        <f t="shared" si="16"/>
        <v>6958326.96</v>
      </c>
      <c r="D50" s="74">
        <f t="shared" si="17"/>
        <v>38717.290926599999</v>
      </c>
      <c r="E50" s="74">
        <f t="shared" si="10"/>
        <v>14481.8535607268</v>
      </c>
      <c r="F50" s="74">
        <f t="shared" si="14"/>
        <v>-956845.33887539967</v>
      </c>
      <c r="G50" s="74">
        <f t="shared" si="14"/>
        <v>-352012.5534292392</v>
      </c>
      <c r="H50" s="74">
        <f t="shared" si="15"/>
        <v>6001481.6211246001</v>
      </c>
      <c r="I50" s="74">
        <f t="shared" si="15"/>
        <v>6606314.4065707605</v>
      </c>
      <c r="J50" s="74">
        <f t="shared" si="4"/>
        <v>604832.78544616047</v>
      </c>
      <c r="K50" s="74">
        <f t="shared" si="11"/>
        <v>-127014.8849436937</v>
      </c>
      <c r="L50" s="75">
        <f t="shared" si="12"/>
        <v>5089.4418468332879</v>
      </c>
      <c r="M50" s="77"/>
      <c r="N50" s="77"/>
      <c r="O50" s="77"/>
      <c r="P50" s="77"/>
      <c r="Q50" s="77"/>
      <c r="R50" s="77"/>
      <c r="S50" s="77"/>
      <c r="T50" s="77"/>
    </row>
    <row r="51" spans="1:20" x14ac:dyDescent="0.25">
      <c r="A51" s="73">
        <v>44377</v>
      </c>
      <c r="B51" s="74">
        <f t="shared" si="16"/>
        <v>6958326.96</v>
      </c>
      <c r="C51" s="74">
        <f t="shared" si="16"/>
        <v>6958326.96</v>
      </c>
      <c r="D51" s="74">
        <f t="shared" si="17"/>
        <v>38717.290926599999</v>
      </c>
      <c r="E51" s="74">
        <f t="shared" si="10"/>
        <v>14481.8535607268</v>
      </c>
      <c r="F51" s="74">
        <f t="shared" si="14"/>
        <v>-995562.62980199966</v>
      </c>
      <c r="G51" s="74">
        <f t="shared" si="14"/>
        <v>-366494.406989966</v>
      </c>
      <c r="H51" s="74">
        <f t="shared" si="15"/>
        <v>5962764.3301980002</v>
      </c>
      <c r="I51" s="74">
        <f t="shared" si="15"/>
        <v>6591832.5530100344</v>
      </c>
      <c r="J51" s="74">
        <f t="shared" si="4"/>
        <v>629068.22281203419</v>
      </c>
      <c r="K51" s="74">
        <f t="shared" si="11"/>
        <v>-132104.32679052718</v>
      </c>
      <c r="L51" s="75">
        <f t="shared" si="12"/>
        <v>5089.441846833477</v>
      </c>
      <c r="M51" s="77"/>
      <c r="N51" s="77"/>
      <c r="O51" s="77"/>
      <c r="P51" s="77"/>
      <c r="Q51" s="77"/>
      <c r="R51" s="77"/>
      <c r="S51" s="77"/>
      <c r="T51" s="77"/>
    </row>
    <row r="52" spans="1:20" x14ac:dyDescent="0.25">
      <c r="A52" s="73">
        <v>44408</v>
      </c>
      <c r="B52" s="74">
        <f t="shared" si="16"/>
        <v>6958326.96</v>
      </c>
      <c r="C52" s="74">
        <f t="shared" si="16"/>
        <v>6958326.96</v>
      </c>
      <c r="D52" s="74">
        <f t="shared" si="17"/>
        <v>38717.290926599999</v>
      </c>
      <c r="E52" s="74">
        <f t="shared" si="10"/>
        <v>14481.8535607268</v>
      </c>
      <c r="F52" s="74">
        <f t="shared" si="14"/>
        <v>-1034279.9207285997</v>
      </c>
      <c r="G52" s="74">
        <f t="shared" si="14"/>
        <v>-380976.26055069279</v>
      </c>
      <c r="H52" s="74">
        <f t="shared" si="15"/>
        <v>5924047.0392714003</v>
      </c>
      <c r="I52" s="74">
        <f t="shared" si="15"/>
        <v>6577350.6994493073</v>
      </c>
      <c r="J52" s="74">
        <f t="shared" si="4"/>
        <v>653303.66017790698</v>
      </c>
      <c r="K52" s="74">
        <f t="shared" si="11"/>
        <v>-137193.76863736045</v>
      </c>
      <c r="L52" s="75">
        <f t="shared" si="12"/>
        <v>5089.4418468332733</v>
      </c>
      <c r="M52" s="77"/>
      <c r="N52" s="77"/>
      <c r="O52" s="77"/>
      <c r="P52" s="77"/>
      <c r="Q52" s="77"/>
      <c r="R52" s="77"/>
      <c r="S52" s="77"/>
      <c r="T52" s="77"/>
    </row>
    <row r="53" spans="1:20" x14ac:dyDescent="0.25">
      <c r="A53" s="73">
        <v>44439</v>
      </c>
      <c r="B53" s="74">
        <f t="shared" si="16"/>
        <v>6958326.96</v>
      </c>
      <c r="C53" s="74">
        <f t="shared" si="16"/>
        <v>6958326.96</v>
      </c>
      <c r="D53" s="74">
        <f t="shared" si="17"/>
        <v>38717.290926599999</v>
      </c>
      <c r="E53" s="74">
        <f t="shared" si="10"/>
        <v>14481.8535607268</v>
      </c>
      <c r="F53" s="74">
        <f t="shared" si="14"/>
        <v>-1072997.2116551998</v>
      </c>
      <c r="G53" s="74">
        <f t="shared" si="14"/>
        <v>-395458.11411141959</v>
      </c>
      <c r="H53" s="74">
        <f t="shared" si="15"/>
        <v>5885329.7483448004</v>
      </c>
      <c r="I53" s="74">
        <f t="shared" si="15"/>
        <v>6562868.8458885802</v>
      </c>
      <c r="J53" s="74">
        <f t="shared" si="4"/>
        <v>677539.09754377976</v>
      </c>
      <c r="K53" s="74">
        <f t="shared" si="11"/>
        <v>-142283.21048419375</v>
      </c>
      <c r="L53" s="75">
        <f t="shared" si="12"/>
        <v>5089.4418468333024</v>
      </c>
      <c r="M53" s="77"/>
      <c r="N53" s="77"/>
      <c r="O53" s="77"/>
      <c r="P53" s="77"/>
      <c r="Q53" s="77"/>
      <c r="R53" s="77"/>
      <c r="S53" s="77"/>
      <c r="T53" s="77"/>
    </row>
    <row r="54" spans="1:20" ht="14.4" x14ac:dyDescent="0.3">
      <c r="A54" s="73">
        <v>44469</v>
      </c>
      <c r="B54" s="74">
        <f t="shared" si="16"/>
        <v>6958326.96</v>
      </c>
      <c r="C54" s="74">
        <f t="shared" si="16"/>
        <v>6958326.96</v>
      </c>
      <c r="D54" s="74">
        <f t="shared" si="17"/>
        <v>38717.290926599999</v>
      </c>
      <c r="E54" s="74">
        <f t="shared" si="10"/>
        <v>14481.8535607268</v>
      </c>
      <c r="F54" s="74">
        <f t="shared" ref="F54:G69" si="18">F53-D54</f>
        <v>-1111714.5025817999</v>
      </c>
      <c r="G54" s="74">
        <f t="shared" si="18"/>
        <v>-409939.96767214639</v>
      </c>
      <c r="H54" s="74">
        <f t="shared" si="15"/>
        <v>5846612.4574181996</v>
      </c>
      <c r="I54" s="74">
        <f t="shared" si="15"/>
        <v>6548386.992327854</v>
      </c>
      <c r="J54" s="74">
        <f t="shared" si="4"/>
        <v>701774.53490965441</v>
      </c>
      <c r="K54" s="74">
        <f t="shared" si="11"/>
        <v>-147372.65233102741</v>
      </c>
      <c r="L54" s="75">
        <f t="shared" si="12"/>
        <v>5089.4418468336517</v>
      </c>
      <c r="M54" s="21"/>
      <c r="N54" s="21"/>
      <c r="O54" s="77"/>
      <c r="P54" s="77"/>
      <c r="Q54" s="77"/>
      <c r="R54" s="77"/>
      <c r="S54" s="77"/>
      <c r="T54" s="77"/>
    </row>
    <row r="55" spans="1:20" ht="14.4" x14ac:dyDescent="0.3">
      <c r="A55" s="73">
        <v>44500</v>
      </c>
      <c r="B55" s="74">
        <f t="shared" si="16"/>
        <v>6958326.96</v>
      </c>
      <c r="C55" s="74">
        <f t="shared" si="16"/>
        <v>6958326.96</v>
      </c>
      <c r="D55" s="74">
        <f t="shared" si="17"/>
        <v>38717.290926599999</v>
      </c>
      <c r="E55" s="74">
        <f t="shared" si="10"/>
        <v>14481.8535607268</v>
      </c>
      <c r="F55" s="74">
        <f t="shared" si="18"/>
        <v>-1150431.7935084</v>
      </c>
      <c r="G55" s="74">
        <f t="shared" si="18"/>
        <v>-424421.82123287319</v>
      </c>
      <c r="H55" s="74">
        <f t="shared" si="15"/>
        <v>5807895.1664915998</v>
      </c>
      <c r="I55" s="74">
        <f t="shared" si="15"/>
        <v>6533905.1387671269</v>
      </c>
      <c r="J55" s="74">
        <f t="shared" si="4"/>
        <v>726009.97227552719</v>
      </c>
      <c r="K55" s="74">
        <f t="shared" si="11"/>
        <v>-152462.09417786071</v>
      </c>
      <c r="L55" s="75">
        <f t="shared" si="12"/>
        <v>5089.4418468333024</v>
      </c>
      <c r="M55" s="21"/>
      <c r="N55" s="21"/>
      <c r="O55" s="77"/>
      <c r="P55" s="77"/>
      <c r="Q55" s="77"/>
      <c r="R55" s="77"/>
      <c r="S55" s="77"/>
      <c r="T55" s="77"/>
    </row>
    <row r="56" spans="1:20" ht="14.4" x14ac:dyDescent="0.3">
      <c r="A56" s="73">
        <v>44530</v>
      </c>
      <c r="B56" s="74">
        <f t="shared" si="16"/>
        <v>6958326.96</v>
      </c>
      <c r="C56" s="74">
        <f t="shared" si="16"/>
        <v>6958326.96</v>
      </c>
      <c r="D56" s="74">
        <f t="shared" si="17"/>
        <v>38717.290926599999</v>
      </c>
      <c r="E56" s="74">
        <f t="shared" si="10"/>
        <v>14481.8535607268</v>
      </c>
      <c r="F56" s="74">
        <f t="shared" si="18"/>
        <v>-1189149.0844350001</v>
      </c>
      <c r="G56" s="74">
        <f t="shared" si="18"/>
        <v>-438903.67479359999</v>
      </c>
      <c r="H56" s="74">
        <f t="shared" si="15"/>
        <v>5769177.8755649999</v>
      </c>
      <c r="I56" s="74">
        <f t="shared" si="15"/>
        <v>6519423.2852063999</v>
      </c>
      <c r="J56" s="74">
        <f t="shared" si="4"/>
        <v>750245.40964139998</v>
      </c>
      <c r="K56" s="74">
        <f t="shared" si="11"/>
        <v>-157551.53602469398</v>
      </c>
      <c r="L56" s="75">
        <f t="shared" si="12"/>
        <v>5089.4418468332733</v>
      </c>
      <c r="M56" s="21"/>
      <c r="N56" s="21"/>
      <c r="O56" s="77"/>
      <c r="P56" s="77"/>
      <c r="Q56" s="77"/>
      <c r="R56" s="77"/>
      <c r="S56" s="77"/>
      <c r="T56" s="77"/>
    </row>
    <row r="57" spans="1:20" ht="14.4" x14ac:dyDescent="0.3">
      <c r="A57" s="73">
        <v>44561</v>
      </c>
      <c r="B57" s="74">
        <f t="shared" si="16"/>
        <v>6958326.96</v>
      </c>
      <c r="C57" s="74">
        <f t="shared" si="16"/>
        <v>6958326.96</v>
      </c>
      <c r="D57" s="74">
        <f t="shared" si="17"/>
        <v>38717.290926599999</v>
      </c>
      <c r="E57" s="74">
        <f t="shared" si="10"/>
        <v>14481.8535607268</v>
      </c>
      <c r="F57" s="74">
        <f t="shared" si="18"/>
        <v>-1227866.3753616002</v>
      </c>
      <c r="G57" s="74">
        <f t="shared" si="18"/>
        <v>-453385.52835432679</v>
      </c>
      <c r="H57" s="74">
        <f t="shared" si="15"/>
        <v>5730460.5846384</v>
      </c>
      <c r="I57" s="74">
        <f t="shared" si="15"/>
        <v>6504941.4316456728</v>
      </c>
      <c r="J57" s="74">
        <f t="shared" si="4"/>
        <v>774480.84700727277</v>
      </c>
      <c r="K57" s="74">
        <f t="shared" si="11"/>
        <v>-162640.97787152728</v>
      </c>
      <c r="L57" s="75">
        <f t="shared" si="12"/>
        <v>5089.4418468333024</v>
      </c>
      <c r="M57" s="21"/>
      <c r="N57" s="21"/>
      <c r="O57" s="77"/>
      <c r="P57" s="77"/>
      <c r="Q57" s="77"/>
      <c r="R57" s="77"/>
      <c r="S57" s="77"/>
      <c r="T57" s="77"/>
    </row>
    <row r="58" spans="1:20" ht="14.4" x14ac:dyDescent="0.3">
      <c r="A58" s="73" t="s">
        <v>60</v>
      </c>
      <c r="B58" s="74">
        <f t="shared" si="16"/>
        <v>6958326.96</v>
      </c>
      <c r="C58" s="74">
        <f t="shared" si="16"/>
        <v>6958326.96</v>
      </c>
      <c r="D58" s="74">
        <f>B58*$E$6</f>
        <v>429815.85631920001</v>
      </c>
      <c r="E58" s="74">
        <f t="shared" ref="E58:E75" si="19">C58*E$16</f>
        <v>173782.24272872161</v>
      </c>
      <c r="F58" s="74">
        <f t="shared" si="18"/>
        <v>-1657682.2316808002</v>
      </c>
      <c r="G58" s="74">
        <f t="shared" si="18"/>
        <v>-627167.77108304843</v>
      </c>
      <c r="H58" s="74">
        <f t="shared" si="15"/>
        <v>5300644.7283191998</v>
      </c>
      <c r="I58" s="74">
        <f t="shared" si="15"/>
        <v>6331159.1889169514</v>
      </c>
      <c r="J58" s="74">
        <f t="shared" si="4"/>
        <v>1030514.4605977517</v>
      </c>
      <c r="K58" s="74">
        <f t="shared" si="11"/>
        <v>-216408.03672552784</v>
      </c>
      <c r="L58" s="75">
        <f t="shared" si="12"/>
        <v>53767.058854000556</v>
      </c>
      <c r="M58" s="21"/>
      <c r="N58" s="21"/>
      <c r="O58" s="77"/>
      <c r="P58" s="77"/>
      <c r="Q58" s="77"/>
      <c r="R58" s="77"/>
      <c r="S58" s="77"/>
      <c r="T58" s="77"/>
    </row>
    <row r="59" spans="1:20" ht="14.4" x14ac:dyDescent="0.3">
      <c r="A59" s="73" t="s">
        <v>61</v>
      </c>
      <c r="B59" s="74">
        <f t="shared" si="16"/>
        <v>6958326.96</v>
      </c>
      <c r="C59" s="74">
        <f t="shared" si="16"/>
        <v>6958326.96</v>
      </c>
      <c r="D59" s="74">
        <f>B59*$F$6</f>
        <v>397529.21922480001</v>
      </c>
      <c r="E59" s="74">
        <f t="shared" si="19"/>
        <v>173782.24272872161</v>
      </c>
      <c r="F59" s="74">
        <f t="shared" si="18"/>
        <v>-2055211.4509056001</v>
      </c>
      <c r="G59" s="74">
        <f t="shared" si="18"/>
        <v>-800950.01381177001</v>
      </c>
      <c r="H59" s="74">
        <f t="shared" ref="H59:I76" si="20">B59+F59</f>
        <v>4903115.5090944003</v>
      </c>
      <c r="I59" s="74">
        <f t="shared" si="20"/>
        <v>6157376.9461882301</v>
      </c>
      <c r="J59" s="74">
        <f t="shared" si="4"/>
        <v>1254261.4370938297</v>
      </c>
      <c r="K59" s="74">
        <f t="shared" si="11"/>
        <v>-263394.90178970422</v>
      </c>
      <c r="L59" s="75">
        <f t="shared" si="12"/>
        <v>46986.865064176382</v>
      </c>
      <c r="M59" s="21"/>
      <c r="N59" s="21"/>
      <c r="O59" s="77"/>
      <c r="P59" s="77"/>
      <c r="Q59" s="77"/>
      <c r="R59" s="77"/>
      <c r="S59" s="77"/>
      <c r="T59" s="77"/>
    </row>
    <row r="60" spans="1:20" ht="14.4" x14ac:dyDescent="0.3">
      <c r="A60" s="73" t="s">
        <v>62</v>
      </c>
      <c r="B60" s="74">
        <f t="shared" si="16"/>
        <v>6958326.96</v>
      </c>
      <c r="C60" s="74">
        <f t="shared" si="16"/>
        <v>6958326.96</v>
      </c>
      <c r="D60" s="74">
        <f>B60*$G$6</f>
        <v>367747.57983599999</v>
      </c>
      <c r="E60" s="74">
        <f t="shared" si="19"/>
        <v>173782.24272872161</v>
      </c>
      <c r="F60" s="74">
        <f t="shared" si="18"/>
        <v>-2422959.0307416003</v>
      </c>
      <c r="G60" s="74">
        <f t="shared" si="18"/>
        <v>-974732.25654049159</v>
      </c>
      <c r="H60" s="74">
        <f t="shared" si="20"/>
        <v>4535367.9292583996</v>
      </c>
      <c r="I60" s="74">
        <f t="shared" si="20"/>
        <v>5983594.7034595087</v>
      </c>
      <c r="J60" s="74">
        <f t="shared" si="4"/>
        <v>1448226.7742011091</v>
      </c>
      <c r="K60" s="74">
        <f t="shared" si="11"/>
        <v>-304127.62258223287</v>
      </c>
      <c r="L60" s="75">
        <f t="shared" si="12"/>
        <v>40732.720792528649</v>
      </c>
      <c r="M60" s="21"/>
      <c r="N60" s="21"/>
      <c r="O60" s="77"/>
      <c r="P60" s="77"/>
      <c r="Q60" s="77"/>
      <c r="R60" s="77"/>
      <c r="S60" s="77"/>
      <c r="T60" s="77"/>
    </row>
    <row r="61" spans="1:20" ht="14.4" x14ac:dyDescent="0.3">
      <c r="A61" s="73" t="s">
        <v>63</v>
      </c>
      <c r="B61" s="74">
        <f t="shared" si="16"/>
        <v>6958326.96</v>
      </c>
      <c r="C61" s="74">
        <f t="shared" si="16"/>
        <v>6958326.96</v>
      </c>
      <c r="D61" s="74">
        <f>B61*$H$6</f>
        <v>340123.02180480002</v>
      </c>
      <c r="E61" s="74">
        <f t="shared" si="19"/>
        <v>173782.24272872161</v>
      </c>
      <c r="F61" s="74">
        <f t="shared" si="18"/>
        <v>-2763082.0525464006</v>
      </c>
      <c r="G61" s="74">
        <f t="shared" si="18"/>
        <v>-1148514.4992692133</v>
      </c>
      <c r="H61" s="74">
        <f t="shared" si="20"/>
        <v>4195244.9074535994</v>
      </c>
      <c r="I61" s="74">
        <f t="shared" si="20"/>
        <v>5809812.4607307864</v>
      </c>
      <c r="J61" s="74">
        <f t="shared" si="4"/>
        <v>1614567.553277187</v>
      </c>
      <c r="K61" s="74">
        <f t="shared" si="11"/>
        <v>-339059.18618820928</v>
      </c>
      <c r="L61" s="75">
        <f t="shared" si="12"/>
        <v>34931.563605976407</v>
      </c>
      <c r="M61" s="21"/>
      <c r="N61" s="21"/>
      <c r="O61" s="77"/>
      <c r="P61" s="77"/>
      <c r="Q61" s="77"/>
      <c r="R61" s="77"/>
      <c r="S61" s="77"/>
      <c r="T61" s="77"/>
    </row>
    <row r="62" spans="1:20" ht="14.4" x14ac:dyDescent="0.3">
      <c r="A62" s="73" t="s">
        <v>64</v>
      </c>
      <c r="B62" s="74">
        <f t="shared" si="16"/>
        <v>6958326.96</v>
      </c>
      <c r="C62" s="74">
        <f t="shared" si="16"/>
        <v>6958326.96</v>
      </c>
      <c r="D62" s="74">
        <f>B62*$I$6</f>
        <v>314655.54513119999</v>
      </c>
      <c r="E62" s="74">
        <f t="shared" si="19"/>
        <v>173782.24272872161</v>
      </c>
      <c r="F62" s="74">
        <f t="shared" si="18"/>
        <v>-3077737.5976776006</v>
      </c>
      <c r="G62" s="74">
        <f t="shared" si="18"/>
        <v>-1322296.7419979349</v>
      </c>
      <c r="H62" s="74">
        <f t="shared" si="20"/>
        <v>3880589.3623223994</v>
      </c>
      <c r="I62" s="74">
        <f t="shared" si="20"/>
        <v>5636030.2180020651</v>
      </c>
      <c r="J62" s="74">
        <f t="shared" si="4"/>
        <v>1755440.8556796657</v>
      </c>
      <c r="K62" s="74">
        <f t="shared" si="11"/>
        <v>-368642.57969272981</v>
      </c>
      <c r="L62" s="75">
        <f t="shared" si="12"/>
        <v>29583.393504520529</v>
      </c>
      <c r="M62" s="21"/>
      <c r="N62" s="21"/>
      <c r="O62" s="77"/>
      <c r="P62" s="77"/>
      <c r="Q62" s="77"/>
      <c r="R62" s="77"/>
      <c r="S62" s="77"/>
      <c r="T62" s="77"/>
    </row>
    <row r="63" spans="1:20" ht="14.4" x14ac:dyDescent="0.3">
      <c r="A63" s="73" t="s">
        <v>65</v>
      </c>
      <c r="B63" s="74">
        <f t="shared" ref="B63:C65" si="21">B62</f>
        <v>6958326.96</v>
      </c>
      <c r="C63" s="74">
        <f t="shared" si="21"/>
        <v>6958326.96</v>
      </c>
      <c r="D63" s="74">
        <f>B63*$J$6</f>
        <v>310480.54895520001</v>
      </c>
      <c r="E63" s="74">
        <f t="shared" si="19"/>
        <v>173782.24272872161</v>
      </c>
      <c r="F63" s="74">
        <f t="shared" si="18"/>
        <v>-3388218.1466328008</v>
      </c>
      <c r="G63" s="74">
        <f t="shared" si="18"/>
        <v>-1496078.9847266565</v>
      </c>
      <c r="H63" s="74">
        <f t="shared" si="20"/>
        <v>3570108.8133671992</v>
      </c>
      <c r="I63" s="74">
        <f t="shared" si="20"/>
        <v>5462247.9752733437</v>
      </c>
      <c r="J63" s="74">
        <f t="shared" si="4"/>
        <v>1892139.1619061446</v>
      </c>
      <c r="K63" s="74">
        <f t="shared" si="11"/>
        <v>-397349.22400029033</v>
      </c>
      <c r="L63" s="75">
        <f t="shared" si="12"/>
        <v>28706.64430756052</v>
      </c>
      <c r="M63" s="21"/>
      <c r="N63" s="21"/>
      <c r="O63" s="77"/>
      <c r="P63" s="77"/>
      <c r="Q63" s="77"/>
      <c r="R63" s="77"/>
      <c r="S63" s="77"/>
      <c r="T63" s="77"/>
    </row>
    <row r="64" spans="1:20" ht="14.4" x14ac:dyDescent="0.3">
      <c r="A64" s="73" t="s">
        <v>66</v>
      </c>
      <c r="B64" s="74">
        <f t="shared" si="21"/>
        <v>6958326.96</v>
      </c>
      <c r="C64" s="74">
        <f t="shared" si="21"/>
        <v>6958326.96</v>
      </c>
      <c r="D64" s="74">
        <f>B64*$K$6</f>
        <v>310410.96568559995</v>
      </c>
      <c r="E64" s="74">
        <f t="shared" si="19"/>
        <v>173782.24272872161</v>
      </c>
      <c r="F64" s="74">
        <f t="shared" si="18"/>
        <v>-3698629.1123184008</v>
      </c>
      <c r="G64" s="74">
        <f t="shared" si="18"/>
        <v>-1669861.227455378</v>
      </c>
      <c r="H64" s="74">
        <f t="shared" si="20"/>
        <v>3259697.8476815992</v>
      </c>
      <c r="I64" s="74">
        <f t="shared" si="20"/>
        <v>5288465.7325446215</v>
      </c>
      <c r="J64" s="74">
        <f t="shared" si="4"/>
        <v>2028767.8848630222</v>
      </c>
      <c r="K64" s="74">
        <f t="shared" si="11"/>
        <v>-426041.25582123466</v>
      </c>
      <c r="L64" s="75">
        <f t="shared" si="12"/>
        <v>28692.031820944336</v>
      </c>
      <c r="M64" s="21"/>
      <c r="N64" s="21"/>
      <c r="O64" s="77"/>
      <c r="P64" s="77"/>
      <c r="Q64" s="77"/>
      <c r="R64" s="77"/>
      <c r="S64" s="77"/>
      <c r="T64" s="77"/>
    </row>
    <row r="65" spans="1:20" ht="14.4" x14ac:dyDescent="0.3">
      <c r="A65" s="73" t="s">
        <v>67</v>
      </c>
      <c r="B65" s="74">
        <f t="shared" si="21"/>
        <v>6958326.96</v>
      </c>
      <c r="C65" s="74">
        <f t="shared" si="21"/>
        <v>6958326.96</v>
      </c>
      <c r="D65" s="74">
        <f>B65*$L$6</f>
        <v>310480.54895520001</v>
      </c>
      <c r="E65" s="74">
        <f t="shared" si="19"/>
        <v>173782.24272872161</v>
      </c>
      <c r="F65" s="74">
        <f t="shared" si="18"/>
        <v>-4009109.6612736005</v>
      </c>
      <c r="G65" s="74">
        <f t="shared" si="18"/>
        <v>-1843643.4701840996</v>
      </c>
      <c r="H65" s="74">
        <f t="shared" si="20"/>
        <v>2949217.2987263994</v>
      </c>
      <c r="I65" s="74">
        <f t="shared" si="20"/>
        <v>5114683.4898159001</v>
      </c>
      <c r="J65" s="74">
        <f t="shared" si="4"/>
        <v>2165466.1910895007</v>
      </c>
      <c r="K65" s="74">
        <f t="shared" si="11"/>
        <v>-454747.90012879513</v>
      </c>
      <c r="L65" s="75">
        <f t="shared" si="12"/>
        <v>28706.644307560462</v>
      </c>
      <c r="M65" s="21"/>
      <c r="N65" s="21"/>
      <c r="O65" s="77"/>
      <c r="P65" s="77"/>
      <c r="Q65" s="77"/>
      <c r="R65" s="77"/>
      <c r="S65" s="77"/>
      <c r="T65" s="77"/>
    </row>
    <row r="66" spans="1:20" ht="14.4" x14ac:dyDescent="0.3">
      <c r="A66" s="73" t="s">
        <v>68</v>
      </c>
      <c r="B66" s="74">
        <f t="shared" ref="B66:C76" si="22">B55</f>
        <v>6958326.96</v>
      </c>
      <c r="C66" s="74">
        <f t="shared" si="22"/>
        <v>6958326.96</v>
      </c>
      <c r="D66" s="74">
        <f>B66*$B$9</f>
        <v>310410.96568559995</v>
      </c>
      <c r="E66" s="74">
        <f t="shared" si="19"/>
        <v>173782.24272872161</v>
      </c>
      <c r="F66" s="74">
        <f t="shared" si="18"/>
        <v>-4319520.6269592009</v>
      </c>
      <c r="G66" s="74">
        <f t="shared" si="18"/>
        <v>-2017425.7129128212</v>
      </c>
      <c r="H66" s="74">
        <f t="shared" si="20"/>
        <v>2638806.333040799</v>
      </c>
      <c r="I66" s="74">
        <f t="shared" si="20"/>
        <v>4940901.2470871788</v>
      </c>
      <c r="J66" s="74">
        <f t="shared" si="4"/>
        <v>2302094.9140463797</v>
      </c>
      <c r="K66" s="74">
        <f t="shared" si="11"/>
        <v>-483439.93194973975</v>
      </c>
      <c r="L66" s="75">
        <f t="shared" si="12"/>
        <v>28692.031820944627</v>
      </c>
      <c r="M66" s="21"/>
      <c r="N66" s="21"/>
      <c r="O66" s="77"/>
      <c r="P66" s="77"/>
      <c r="Q66" s="77"/>
      <c r="R66" s="77"/>
      <c r="S66" s="77"/>
      <c r="T66" s="77"/>
    </row>
    <row r="67" spans="1:20" ht="14.4" x14ac:dyDescent="0.3">
      <c r="A67" s="73" t="s">
        <v>109</v>
      </c>
      <c r="B67" s="74">
        <f t="shared" si="22"/>
        <v>6958326.96</v>
      </c>
      <c r="C67" s="74">
        <f t="shared" si="22"/>
        <v>6958326.96</v>
      </c>
      <c r="D67" s="74">
        <f>B67*$C$9</f>
        <v>310480.54895520001</v>
      </c>
      <c r="E67" s="74">
        <f t="shared" si="19"/>
        <v>173782.24272872161</v>
      </c>
      <c r="F67" s="74">
        <f t="shared" si="18"/>
        <v>-4630001.1759144012</v>
      </c>
      <c r="G67" s="74">
        <f t="shared" si="18"/>
        <v>-2191207.955641543</v>
      </c>
      <c r="H67" s="74">
        <f t="shared" si="20"/>
        <v>2328325.7840855988</v>
      </c>
      <c r="I67" s="74">
        <f t="shared" si="20"/>
        <v>4767119.0043584574</v>
      </c>
      <c r="J67" s="74">
        <f t="shared" si="4"/>
        <v>2438793.2202728586</v>
      </c>
      <c r="K67" s="74">
        <f t="shared" si="11"/>
        <v>-512146.57625730027</v>
      </c>
      <c r="L67" s="75">
        <f t="shared" si="12"/>
        <v>28706.64430756052</v>
      </c>
      <c r="M67" s="21"/>
      <c r="N67" s="21"/>
      <c r="O67" s="77"/>
      <c r="P67" s="77"/>
      <c r="Q67" s="77"/>
      <c r="R67" s="77"/>
      <c r="S67" s="77"/>
      <c r="T67" s="77"/>
    </row>
    <row r="68" spans="1:20" ht="14.4" x14ac:dyDescent="0.3">
      <c r="A68" s="73" t="s">
        <v>110</v>
      </c>
      <c r="B68" s="74">
        <f t="shared" si="22"/>
        <v>6958326.96</v>
      </c>
      <c r="C68" s="74">
        <f t="shared" si="22"/>
        <v>6958326.96</v>
      </c>
      <c r="D68" s="74">
        <f>B68*$D$9</f>
        <v>310410.96568559995</v>
      </c>
      <c r="E68" s="74">
        <f t="shared" si="19"/>
        <v>173782.24272872161</v>
      </c>
      <c r="F68" s="74">
        <f t="shared" si="18"/>
        <v>-4940412.1416000016</v>
      </c>
      <c r="G68" s="74">
        <f t="shared" si="18"/>
        <v>-2364990.1983702648</v>
      </c>
      <c r="H68" s="74">
        <f t="shared" si="20"/>
        <v>2017914.8183999984</v>
      </c>
      <c r="I68" s="74">
        <f t="shared" si="20"/>
        <v>4593336.7616297351</v>
      </c>
      <c r="J68" s="74">
        <f t="shared" si="4"/>
        <v>2575421.9432297368</v>
      </c>
      <c r="K68" s="74">
        <f t="shared" si="11"/>
        <v>-540838.60807824472</v>
      </c>
      <c r="L68" s="75">
        <f t="shared" si="12"/>
        <v>28692.031820944452</v>
      </c>
      <c r="M68" s="21"/>
      <c r="N68" s="21"/>
      <c r="O68" s="77"/>
      <c r="P68" s="77"/>
      <c r="Q68" s="77"/>
      <c r="R68" s="77"/>
      <c r="S68" s="77"/>
      <c r="T68" s="77"/>
    </row>
    <row r="69" spans="1:20" ht="14.4" x14ac:dyDescent="0.3">
      <c r="A69" s="73" t="s">
        <v>111</v>
      </c>
      <c r="B69" s="74">
        <f t="shared" si="22"/>
        <v>6958326.96</v>
      </c>
      <c r="C69" s="74">
        <f t="shared" si="22"/>
        <v>6958326.96</v>
      </c>
      <c r="D69" s="74">
        <f>B69*$E$9</f>
        <v>310480.54895520001</v>
      </c>
      <c r="E69" s="74">
        <f t="shared" si="19"/>
        <v>173782.24272872161</v>
      </c>
      <c r="F69" s="74">
        <f t="shared" si="18"/>
        <v>-5250892.6905552018</v>
      </c>
      <c r="G69" s="74">
        <f t="shared" si="18"/>
        <v>-2538772.4410989867</v>
      </c>
      <c r="H69" s="74">
        <f t="shared" si="20"/>
        <v>1707434.2694447981</v>
      </c>
      <c r="I69" s="74">
        <f t="shared" si="20"/>
        <v>4419554.5189010128</v>
      </c>
      <c r="J69" s="74">
        <f t="shared" si="4"/>
        <v>2712120.2494562147</v>
      </c>
      <c r="K69" s="74">
        <f t="shared" si="11"/>
        <v>-569545.25238580501</v>
      </c>
      <c r="L69" s="75">
        <f t="shared" si="12"/>
        <v>28706.644307560287</v>
      </c>
      <c r="M69" s="21"/>
      <c r="N69" s="21"/>
      <c r="O69" s="77"/>
      <c r="P69" s="77"/>
      <c r="Q69" s="77"/>
      <c r="R69" s="77"/>
      <c r="S69" s="77"/>
      <c r="T69" s="77"/>
    </row>
    <row r="70" spans="1:20" ht="14.4" x14ac:dyDescent="0.3">
      <c r="A70" s="73" t="s">
        <v>112</v>
      </c>
      <c r="B70" s="74">
        <f t="shared" si="22"/>
        <v>6958326.96</v>
      </c>
      <c r="C70" s="74">
        <f t="shared" si="22"/>
        <v>6958326.96</v>
      </c>
      <c r="D70" s="74">
        <f>B70*$F$9</f>
        <v>310410.96568559995</v>
      </c>
      <c r="E70" s="74">
        <f t="shared" si="19"/>
        <v>173782.24272872161</v>
      </c>
      <c r="F70" s="74">
        <f t="shared" ref="F70:G76" si="23">F69-D70</f>
        <v>-5561303.6562408023</v>
      </c>
      <c r="G70" s="74">
        <f t="shared" si="23"/>
        <v>-2712554.6838277085</v>
      </c>
      <c r="H70" s="74">
        <f t="shared" si="20"/>
        <v>1397023.3037591977</v>
      </c>
      <c r="I70" s="74">
        <f t="shared" si="20"/>
        <v>4245772.2761722915</v>
      </c>
      <c r="J70" s="74">
        <f t="shared" si="4"/>
        <v>2848748.9724130938</v>
      </c>
      <c r="K70" s="74">
        <f t="shared" si="11"/>
        <v>-598237.28420674964</v>
      </c>
      <c r="L70" s="75">
        <f t="shared" si="12"/>
        <v>28692.031820944627</v>
      </c>
      <c r="M70" s="21"/>
      <c r="N70" s="21"/>
      <c r="O70" s="77"/>
      <c r="P70" s="77"/>
      <c r="Q70" s="77"/>
      <c r="R70" s="77"/>
      <c r="S70" s="77"/>
      <c r="T70" s="77"/>
    </row>
    <row r="71" spans="1:20" ht="14.4" x14ac:dyDescent="0.3">
      <c r="A71" s="73" t="s">
        <v>113</v>
      </c>
      <c r="B71" s="74">
        <f t="shared" si="22"/>
        <v>6958326.96</v>
      </c>
      <c r="C71" s="74">
        <f t="shared" si="22"/>
        <v>6958326.96</v>
      </c>
      <c r="D71" s="74">
        <f>B71*$G$9</f>
        <v>310480.54895520001</v>
      </c>
      <c r="E71" s="74">
        <f t="shared" si="19"/>
        <v>173782.24272872161</v>
      </c>
      <c r="F71" s="74">
        <f t="shared" si="23"/>
        <v>-5871784.2051960025</v>
      </c>
      <c r="G71" s="74">
        <f t="shared" si="23"/>
        <v>-2886336.9265564303</v>
      </c>
      <c r="H71" s="74">
        <f t="shared" si="20"/>
        <v>1086542.7548039975</v>
      </c>
      <c r="I71" s="74">
        <f t="shared" si="20"/>
        <v>4071990.0334435697</v>
      </c>
      <c r="J71" s="74">
        <f t="shared" si="4"/>
        <v>2985447.2786395722</v>
      </c>
      <c r="K71" s="74">
        <f t="shared" si="11"/>
        <v>-626943.92851431016</v>
      </c>
      <c r="L71" s="75">
        <f t="shared" si="12"/>
        <v>28706.64430756052</v>
      </c>
      <c r="M71" s="21"/>
      <c r="N71" s="21"/>
      <c r="O71" s="77"/>
      <c r="P71" s="77"/>
      <c r="Q71" s="77"/>
      <c r="R71" s="77"/>
      <c r="S71" s="77"/>
      <c r="T71" s="77"/>
    </row>
    <row r="72" spans="1:20" ht="14.4" x14ac:dyDescent="0.3">
      <c r="A72" s="73" t="s">
        <v>114</v>
      </c>
      <c r="B72" s="74">
        <f t="shared" si="22"/>
        <v>6958326.96</v>
      </c>
      <c r="C72" s="74">
        <f t="shared" si="22"/>
        <v>6958326.96</v>
      </c>
      <c r="D72" s="74">
        <f>B72*$H$9</f>
        <v>310410.96568559995</v>
      </c>
      <c r="E72" s="74">
        <f t="shared" si="19"/>
        <v>173782.24272872161</v>
      </c>
      <c r="F72" s="74">
        <f t="shared" si="23"/>
        <v>-6182195.1708816029</v>
      </c>
      <c r="G72" s="74">
        <f t="shared" si="23"/>
        <v>-3060119.1692851521</v>
      </c>
      <c r="H72" s="74">
        <f t="shared" si="20"/>
        <v>776131.78911839705</v>
      </c>
      <c r="I72" s="74">
        <f t="shared" si="20"/>
        <v>3898207.7907148479</v>
      </c>
      <c r="J72" s="74">
        <f t="shared" si="4"/>
        <v>3122076.0015964508</v>
      </c>
      <c r="K72" s="74">
        <f t="shared" si="11"/>
        <v>-655635.96033525467</v>
      </c>
      <c r="L72" s="75">
        <f t="shared" si="12"/>
        <v>28692.03182094451</v>
      </c>
      <c r="M72" s="21"/>
      <c r="N72" s="21"/>
      <c r="O72" s="77"/>
      <c r="P72" s="77"/>
      <c r="Q72" s="77"/>
      <c r="R72" s="77"/>
      <c r="S72" s="77"/>
      <c r="T72" s="77"/>
    </row>
    <row r="73" spans="1:20" ht="14.4" x14ac:dyDescent="0.3">
      <c r="A73" s="73" t="s">
        <v>115</v>
      </c>
      <c r="B73" s="74">
        <f t="shared" si="22"/>
        <v>6958326.96</v>
      </c>
      <c r="C73" s="74">
        <f t="shared" si="22"/>
        <v>6958326.96</v>
      </c>
      <c r="D73" s="74">
        <f>B73*$I$9</f>
        <v>310480.54895520001</v>
      </c>
      <c r="E73" s="74">
        <f t="shared" si="19"/>
        <v>173782.24272872161</v>
      </c>
      <c r="F73" s="74">
        <f t="shared" si="23"/>
        <v>-6492675.7198368032</v>
      </c>
      <c r="G73" s="74">
        <f t="shared" si="23"/>
        <v>-3233901.4120138739</v>
      </c>
      <c r="H73" s="74">
        <f t="shared" si="20"/>
        <v>465651.24016319681</v>
      </c>
      <c r="I73" s="74">
        <f t="shared" si="20"/>
        <v>3724425.547986126</v>
      </c>
      <c r="J73" s="74">
        <f t="shared" si="4"/>
        <v>3258774.3078229292</v>
      </c>
      <c r="K73" s="74">
        <f t="shared" si="11"/>
        <v>-684342.60464281507</v>
      </c>
      <c r="L73" s="75">
        <f t="shared" si="12"/>
        <v>28706.644307560404</v>
      </c>
      <c r="M73" s="21"/>
      <c r="N73" s="21"/>
      <c r="O73" s="77"/>
      <c r="P73" s="77"/>
      <c r="Q73" s="77"/>
      <c r="R73" s="77"/>
      <c r="S73" s="77"/>
      <c r="T73" s="77"/>
    </row>
    <row r="74" spans="1:20" ht="14.4" x14ac:dyDescent="0.3">
      <c r="A74" s="73" t="s">
        <v>116</v>
      </c>
      <c r="B74" s="74">
        <f t="shared" si="22"/>
        <v>6958326.96</v>
      </c>
      <c r="C74" s="74">
        <f t="shared" si="22"/>
        <v>6958326.96</v>
      </c>
      <c r="D74" s="74">
        <f>B74*$J$9</f>
        <v>310410.96568559995</v>
      </c>
      <c r="E74" s="74">
        <f t="shared" si="19"/>
        <v>173782.24272872161</v>
      </c>
      <c r="F74" s="74">
        <f t="shared" si="23"/>
        <v>-6803086.6855224036</v>
      </c>
      <c r="G74" s="74">
        <f t="shared" si="23"/>
        <v>-3407683.6547425957</v>
      </c>
      <c r="H74" s="74">
        <f t="shared" si="20"/>
        <v>155240.27447759639</v>
      </c>
      <c r="I74" s="74">
        <f t="shared" si="20"/>
        <v>3550643.3052574042</v>
      </c>
      <c r="J74" s="74">
        <f t="shared" si="4"/>
        <v>3395403.0307798078</v>
      </c>
      <c r="K74" s="74">
        <f t="shared" si="11"/>
        <v>-713034.63646375958</v>
      </c>
      <c r="L74" s="75">
        <f t="shared" si="12"/>
        <v>28692.03182094451</v>
      </c>
      <c r="M74" s="21"/>
      <c r="N74" s="21"/>
      <c r="O74" s="77"/>
      <c r="P74" s="77"/>
      <c r="Q74" s="77"/>
      <c r="R74" s="77"/>
      <c r="S74" s="77"/>
      <c r="T74" s="77"/>
    </row>
    <row r="75" spans="1:20" ht="14.4" x14ac:dyDescent="0.3">
      <c r="A75" s="73" t="s">
        <v>117</v>
      </c>
      <c r="B75" s="74">
        <f t="shared" si="22"/>
        <v>6958326.96</v>
      </c>
      <c r="C75" s="74">
        <f t="shared" si="22"/>
        <v>6958326.96</v>
      </c>
      <c r="D75" s="74">
        <f>+B75+F74</f>
        <v>155240.27447759639</v>
      </c>
      <c r="E75" s="74">
        <f t="shared" si="19"/>
        <v>173782.24272872161</v>
      </c>
      <c r="F75" s="74">
        <f t="shared" si="23"/>
        <v>-6958326.96</v>
      </c>
      <c r="G75" s="74">
        <f t="shared" si="23"/>
        <v>-3581465.8974713176</v>
      </c>
      <c r="H75" s="74">
        <f t="shared" si="20"/>
        <v>0</v>
      </c>
      <c r="I75" s="74">
        <f t="shared" si="20"/>
        <v>3376861.0625286824</v>
      </c>
      <c r="J75" s="74">
        <f t="shared" si="4"/>
        <v>3376861.0625286824</v>
      </c>
      <c r="K75" s="74">
        <f t="shared" si="11"/>
        <v>-709140.82313102332</v>
      </c>
      <c r="L75" s="75">
        <f t="shared" si="12"/>
        <v>-3893.8133327362593</v>
      </c>
      <c r="M75" s="21"/>
      <c r="N75" s="21"/>
      <c r="O75" s="77"/>
      <c r="P75" s="77"/>
      <c r="Q75" s="77"/>
      <c r="R75" s="77"/>
      <c r="S75" s="77"/>
      <c r="T75" s="77"/>
    </row>
    <row r="76" spans="1:20" ht="14.4" x14ac:dyDescent="0.3">
      <c r="A76" s="73" t="s">
        <v>118</v>
      </c>
      <c r="B76" s="74">
        <f t="shared" si="22"/>
        <v>6958326.96</v>
      </c>
      <c r="C76" s="74">
        <f t="shared" si="22"/>
        <v>6958326.96</v>
      </c>
      <c r="D76" s="74"/>
      <c r="E76" s="74">
        <f>+C75+G75</f>
        <v>3376861.0625286824</v>
      </c>
      <c r="F76" s="74">
        <f t="shared" si="23"/>
        <v>-6958326.96</v>
      </c>
      <c r="G76" s="74">
        <f t="shared" si="23"/>
        <v>-6958326.96</v>
      </c>
      <c r="H76" s="74">
        <f t="shared" si="20"/>
        <v>0</v>
      </c>
      <c r="I76" s="74">
        <f t="shared" si="20"/>
        <v>0</v>
      </c>
      <c r="J76" s="74">
        <f t="shared" si="4"/>
        <v>0</v>
      </c>
      <c r="K76" s="74">
        <f t="shared" si="11"/>
        <v>0</v>
      </c>
      <c r="L76" s="75">
        <f t="shared" si="12"/>
        <v>-709140.82313102332</v>
      </c>
      <c r="M76" s="21"/>
      <c r="N76" s="21"/>
      <c r="O76" s="77"/>
      <c r="P76" s="77"/>
      <c r="Q76" s="77"/>
      <c r="R76" s="77"/>
      <c r="S76" s="77"/>
      <c r="T76" s="77"/>
    </row>
    <row r="77" spans="1:20" ht="14.4" x14ac:dyDescent="0.3">
      <c r="A77" s="73"/>
      <c r="B77" s="85"/>
      <c r="C77" s="86"/>
      <c r="D77" s="86"/>
      <c r="E77" s="86"/>
      <c r="F77" s="74"/>
      <c r="G77" s="74"/>
      <c r="H77" s="74"/>
      <c r="I77" s="74"/>
      <c r="J77" s="74"/>
      <c r="K77" s="74"/>
      <c r="L77" s="75"/>
      <c r="M77" s="21"/>
      <c r="N77" s="21"/>
      <c r="O77" s="77"/>
      <c r="P77" s="77"/>
      <c r="Q77" s="77"/>
      <c r="R77" s="77"/>
      <c r="S77" s="77"/>
      <c r="T77" s="77"/>
    </row>
    <row r="78" spans="1:20" ht="15" thickBot="1" x14ac:dyDescent="0.35">
      <c r="A78" s="73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87"/>
      <c r="M78" s="21"/>
      <c r="N78" s="21"/>
      <c r="O78" s="77"/>
      <c r="P78" s="77"/>
      <c r="Q78" s="77"/>
      <c r="R78" s="77"/>
      <c r="S78" s="77"/>
      <c r="T78" s="77"/>
    </row>
    <row r="79" spans="1:20" ht="14.4" x14ac:dyDescent="0.3">
      <c r="A79" s="88" t="s">
        <v>119</v>
      </c>
      <c r="B79" s="89"/>
      <c r="C79" s="89"/>
      <c r="D79" s="90">
        <f>SUM(D38:D49)</f>
        <v>489750.24586799997</v>
      </c>
      <c r="E79" s="90">
        <f>SUM(E38:E49)</f>
        <v>173782.24272872161</v>
      </c>
      <c r="F79" s="89"/>
      <c r="G79" s="89"/>
      <c r="H79" s="89"/>
      <c r="I79" s="89"/>
      <c r="J79" s="89"/>
      <c r="K79" s="89"/>
      <c r="L79" s="90">
        <f>SUM(L38:L49)</f>
        <v>66353.280659248558</v>
      </c>
      <c r="M79" s="21"/>
      <c r="N79" s="21"/>
      <c r="O79" s="77"/>
      <c r="P79" s="77"/>
      <c r="Q79" s="77"/>
      <c r="R79" s="77"/>
      <c r="S79" s="77"/>
      <c r="T79" s="77"/>
    </row>
    <row r="80" spans="1:20" ht="14.4" x14ac:dyDescent="0.3">
      <c r="A80" s="91" t="s">
        <v>120</v>
      </c>
      <c r="B80" s="92">
        <f>(B37+B49+SUM(B38:B48)*2)/24</f>
        <v>6958326.9599999981</v>
      </c>
      <c r="C80" s="92">
        <f>(C37+C49+SUM(C38:C48)*2)/24</f>
        <v>6958326.9599999981</v>
      </c>
      <c r="D80" s="93"/>
      <c r="E80" s="92"/>
      <c r="F80" s="92">
        <f t="shared" ref="F80:I80" si="24">(F37+F49+SUM(F38:F48)*2)/24</f>
        <v>-677443.38413959974</v>
      </c>
      <c r="G80" s="92">
        <f t="shared" si="24"/>
        <v>-250639.57850415158</v>
      </c>
      <c r="H80" s="92">
        <f t="shared" si="24"/>
        <v>6280883.5758604007</v>
      </c>
      <c r="I80" s="92">
        <f t="shared" si="24"/>
        <v>6707687.3814958483</v>
      </c>
      <c r="J80" s="92"/>
      <c r="K80" s="92">
        <f>(K37+K49+SUM(K38:K48)*2)/24</f>
        <v>-89628.799183444076</v>
      </c>
      <c r="L80" s="94"/>
      <c r="M80" s="21"/>
      <c r="N80" s="21"/>
    </row>
    <row r="81" spans="1:17" ht="14.4" x14ac:dyDescent="0.3">
      <c r="A81" s="95"/>
      <c r="B81" s="96"/>
      <c r="C81" s="96"/>
      <c r="D81" s="97"/>
      <c r="E81" s="97"/>
      <c r="F81" s="98"/>
      <c r="G81" s="96"/>
      <c r="H81" s="96"/>
      <c r="I81" s="96"/>
      <c r="J81" s="96"/>
      <c r="K81" s="96"/>
      <c r="L81" s="96"/>
      <c r="M81" s="21"/>
      <c r="N81" s="21"/>
      <c r="O81" s="21"/>
    </row>
    <row r="82" spans="1:17" ht="14.4" x14ac:dyDescent="0.3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7" ht="14.4" x14ac:dyDescent="0.3">
      <c r="A83" s="21"/>
      <c r="B83" s="21"/>
      <c r="C83" s="21"/>
      <c r="D83" s="99"/>
      <c r="E83" s="21"/>
      <c r="F83" s="21"/>
      <c r="G83" s="99"/>
      <c r="H83" s="21"/>
      <c r="I83" s="21"/>
      <c r="J83" s="21"/>
      <c r="K83" s="21"/>
      <c r="L83" s="21"/>
      <c r="M83" s="21"/>
      <c r="N83" s="21"/>
      <c r="O83" s="21"/>
    </row>
    <row r="84" spans="1:17" ht="14.4" x14ac:dyDescent="0.3">
      <c r="A84" s="21"/>
      <c r="B84" s="21"/>
      <c r="C84" s="21"/>
      <c r="D84" s="99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 ht="14.4" x14ac:dyDescent="0.3">
      <c r="A85" s="10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 ht="14.4" x14ac:dyDescent="0.3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7" ht="14.4" x14ac:dyDescent="0.3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</sheetData>
  <printOptions horizontalCentered="1"/>
  <pageMargins left="0.45" right="0.45" top="0.5" bottom="0.5" header="0.3" footer="0.3"/>
  <pageSetup scale="51" orientation="landscape" r:id="rId1"/>
  <rowBreaks count="1" manualBreakCount="1">
    <brk id="33" max="15" man="1"/>
  </rowBreaks>
  <colBreaks count="1" manualBreakCount="1">
    <brk id="15" max="7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0"/>
  <sheetViews>
    <sheetView topLeftCell="D1" workbookViewId="0">
      <selection sqref="A1:XFD1048576"/>
    </sheetView>
  </sheetViews>
  <sheetFormatPr defaultColWidth="9.109375" defaultRowHeight="14.4" x14ac:dyDescent="0.3"/>
  <cols>
    <col min="1" max="1" width="9.109375" style="21"/>
    <col min="2" max="2" width="34" style="21" bestFit="1" customWidth="1"/>
    <col min="3" max="3" width="13.33203125" style="8" bestFit="1" customWidth="1"/>
    <col min="4" max="4" width="11.5546875" style="8" bestFit="1" customWidth="1"/>
    <col min="5" max="5" width="10.5546875" style="21" bestFit="1" customWidth="1"/>
    <col min="6" max="7" width="11.5546875" style="21" bestFit="1" customWidth="1"/>
    <col min="8" max="8" width="13.33203125" style="21" bestFit="1" customWidth="1"/>
    <col min="9" max="9" width="13.33203125" style="21" customWidth="1"/>
    <col min="10" max="11" width="11.5546875" style="8" bestFit="1" customWidth="1"/>
    <col min="12" max="15" width="11.5546875" style="21" bestFit="1" customWidth="1"/>
    <col min="16" max="16" width="11.5546875" style="8" bestFit="1" customWidth="1"/>
    <col min="17" max="17" width="10.5546875" style="21" bestFit="1" customWidth="1"/>
    <col min="18" max="21" width="11.5546875" style="21" bestFit="1" customWidth="1"/>
    <col min="22" max="22" width="11.5546875" style="8" bestFit="1" customWidth="1"/>
    <col min="23" max="16384" width="9.109375" style="21"/>
  </cols>
  <sheetData>
    <row r="1" spans="2:23" x14ac:dyDescent="0.3">
      <c r="B1" s="21" t="s">
        <v>108</v>
      </c>
      <c r="D1" s="21" t="s">
        <v>136</v>
      </c>
      <c r="F1" s="21">
        <v>201904</v>
      </c>
      <c r="G1" s="21">
        <v>201905</v>
      </c>
      <c r="H1" s="21">
        <v>201906</v>
      </c>
      <c r="J1" s="21" t="s">
        <v>359</v>
      </c>
      <c r="L1" s="21">
        <v>201907</v>
      </c>
      <c r="M1" s="21">
        <v>201908</v>
      </c>
      <c r="N1" s="21">
        <v>201909</v>
      </c>
      <c r="P1" s="21" t="s">
        <v>360</v>
      </c>
      <c r="R1" s="21">
        <v>201910</v>
      </c>
      <c r="S1" s="21">
        <v>201911</v>
      </c>
      <c r="T1" s="21">
        <v>201912</v>
      </c>
      <c r="V1" s="21" t="s">
        <v>413</v>
      </c>
    </row>
    <row r="2" spans="2:23" x14ac:dyDescent="0.3">
      <c r="B2" s="27" t="s">
        <v>361</v>
      </c>
      <c r="C2" s="28">
        <v>783357.85999999975</v>
      </c>
      <c r="D2" s="6">
        <v>2.4399999999999998E-2</v>
      </c>
      <c r="E2" s="28">
        <f>+D2*C2</f>
        <v>19113.931783999993</v>
      </c>
      <c r="F2" s="8">
        <f>SUMIFS('PI G Additions'!$H:$H,'PI G Additions'!$E:$E,'new weighted depr gas'!F$1,'PI G Additions'!$A:$A,'new weighted depr gas'!$B2)</f>
        <v>-95303.919999999955</v>
      </c>
      <c r="G2" s="8">
        <f>SUMIFS('PI G Additions'!$H:$H,'PI G Additions'!$E:$E,'new weighted depr gas'!G$1,'PI G Additions'!$A:$A,'new weighted depr gas'!$B2)</f>
        <v>806300.78000000026</v>
      </c>
      <c r="H2" s="8">
        <f>SUMIFS('PI G Additions'!$H:$H,'PI G Additions'!$E:$E,'new weighted depr gas'!H$1,'PI G Additions'!$A:$A,'new weighted depr gas'!$B2)</f>
        <v>2409984.1299999994</v>
      </c>
      <c r="I2" s="8">
        <f>SUM(C2,F2,G2,H2)</f>
        <v>3904338.8499999996</v>
      </c>
      <c r="J2" s="6">
        <v>2.4399999999999998E-2</v>
      </c>
      <c r="K2" s="8">
        <f>+J2*I2</f>
        <v>95265.867939999982</v>
      </c>
      <c r="L2" s="8">
        <f>SUMIFS('PI G Additions'!$H:$H,'PI G Additions'!$E:$E,'new weighted depr gas'!L$1,'PI G Additions'!$A:$A,'new weighted depr gas'!$B2)</f>
        <v>129463.38999999994</v>
      </c>
      <c r="M2" s="8">
        <f>SUMIFS('PI G Additions'!$H:$H,'PI G Additions'!$E:$E,'new weighted depr gas'!M$1,'PI G Additions'!$A:$A,'new weighted depr gas'!$B2)</f>
        <v>330723.68000000005</v>
      </c>
      <c r="N2" s="8">
        <f>SUMIFS('PI G Additions'!$H:$H,'PI G Additions'!$E:$E,'new weighted depr gas'!N$1,'PI G Additions'!$A:$A,'new weighted depr gas'!$B2)</f>
        <v>595896.4999999993</v>
      </c>
      <c r="O2" s="28">
        <f>SUM(I2,L2,M2,N2)</f>
        <v>4960422.419999999</v>
      </c>
      <c r="P2" s="6">
        <v>2.4399999999999998E-2</v>
      </c>
      <c r="Q2" s="28">
        <f>+P2*O2</f>
        <v>121034.30704799996</v>
      </c>
      <c r="R2" s="8">
        <f>SUMIFS('PI G Additions'!$H:$H,'PI G Additions'!$E:$E,'new weighted depr gas'!R$1,'PI G Additions'!$A:$A,'new weighted depr gas'!$B2)</f>
        <v>1075349.8500000001</v>
      </c>
      <c r="S2" s="8">
        <f>SUMIFS('PI G Additions'!$H:$H,'PI G Additions'!$E:$E,'new weighted depr gas'!S$1,'PI G Additions'!$A:$A,'new weighted depr gas'!$B2)</f>
        <v>2621536.08</v>
      </c>
      <c r="T2" s="8">
        <f>SUMIFS('PI G Additions'!$H:$H,'PI G Additions'!$E:$E,'new weighted depr gas'!T$1,'PI G Additions'!$A:$A,'new weighted depr gas'!$B2)</f>
        <v>2697404.3399999989</v>
      </c>
      <c r="U2" s="28">
        <f>SUM(O2,R2,S2,T2)</f>
        <v>11354712.689999998</v>
      </c>
      <c r="V2" s="6">
        <v>2.4399999999999998E-2</v>
      </c>
      <c r="W2" s="28">
        <f>+V2*U2</f>
        <v>277054.9896359999</v>
      </c>
    </row>
    <row r="3" spans="2:23" x14ac:dyDescent="0.3">
      <c r="B3" s="27" t="s">
        <v>362</v>
      </c>
      <c r="C3" s="28">
        <v>88365.77</v>
      </c>
      <c r="D3" s="6">
        <v>2.2100000000000002E-2</v>
      </c>
      <c r="E3" s="28">
        <f t="shared" ref="E3:E9" si="0">+D3*C3</f>
        <v>1952.8835170000002</v>
      </c>
      <c r="F3" s="8">
        <f>SUMIFS('PI G Additions'!$H:$H,'PI G Additions'!$E:$E,'new weighted depr gas'!F$1,'PI G Additions'!$A:$A,'new weighted depr gas'!$B3)</f>
        <v>269568.28000000003</v>
      </c>
      <c r="G3" s="8">
        <f>SUMIFS('PI G Additions'!$H:$H,'PI G Additions'!$E:$E,'new weighted depr gas'!G$1,'PI G Additions'!$A:$A,'new weighted depr gas'!$B3)</f>
        <v>-2121.6400000000008</v>
      </c>
      <c r="H3" s="8">
        <f>SUMIFS('PI G Additions'!$H:$H,'PI G Additions'!$E:$E,'new weighted depr gas'!H$1,'PI G Additions'!$A:$A,'new weighted depr gas'!$B3)</f>
        <v>559947.41999999981</v>
      </c>
      <c r="I3" s="8">
        <f t="shared" ref="I3:I9" si="1">SUM(C3,F3,G3,H3)</f>
        <v>915759.82999999984</v>
      </c>
      <c r="J3" s="6">
        <v>2.2100000000000002E-2</v>
      </c>
      <c r="K3" s="8">
        <f t="shared" ref="K3:K9" si="2">+J3*I3</f>
        <v>20238.292242999996</v>
      </c>
      <c r="L3" s="8">
        <f>SUMIFS('PI G Additions'!$H:$H,'PI G Additions'!$E:$E,'new weighted depr gas'!L$1,'PI G Additions'!$A:$A,'new weighted depr gas'!$B3)</f>
        <v>19003.060000000005</v>
      </c>
      <c r="M3" s="8">
        <f>SUMIFS('PI G Additions'!$H:$H,'PI G Additions'!$E:$E,'new weighted depr gas'!M$1,'PI G Additions'!$A:$A,'new weighted depr gas'!$B3)</f>
        <v>142745.40000000002</v>
      </c>
      <c r="N3" s="8">
        <f>SUMIFS('PI G Additions'!$H:$H,'PI G Additions'!$E:$E,'new weighted depr gas'!N$1,'PI G Additions'!$A:$A,'new weighted depr gas'!$B3)</f>
        <v>306714.41999999993</v>
      </c>
      <c r="O3" s="28">
        <f t="shared" ref="O3:O9" si="3">SUM(I3,L3,M3,N3)</f>
        <v>1384222.71</v>
      </c>
      <c r="P3" s="6">
        <v>2.2100000000000002E-2</v>
      </c>
      <c r="Q3" s="28">
        <f t="shared" ref="Q3:Q9" si="4">+P3*O3</f>
        <v>30591.321891</v>
      </c>
      <c r="R3" s="8">
        <f>SUMIFS('PI G Additions'!$H:$H,'PI G Additions'!$E:$E,'new weighted depr gas'!R$1,'PI G Additions'!$A:$A,'new weighted depr gas'!$B3)</f>
        <v>857073.63</v>
      </c>
      <c r="S3" s="8">
        <f>SUMIFS('PI G Additions'!$H:$H,'PI G Additions'!$E:$E,'new weighted depr gas'!S$1,'PI G Additions'!$A:$A,'new weighted depr gas'!$B3)</f>
        <v>423140.82000000007</v>
      </c>
      <c r="T3" s="8">
        <f>SUMIFS('PI G Additions'!$H:$H,'PI G Additions'!$E:$E,'new weighted depr gas'!T$1,'PI G Additions'!$A:$A,'new weighted depr gas'!$B3)</f>
        <v>1227675.4099999999</v>
      </c>
      <c r="U3" s="28">
        <f t="shared" ref="U3:U9" si="5">SUM(O3,R3,S3,T3)</f>
        <v>3892112.5700000003</v>
      </c>
      <c r="V3" s="6">
        <v>2.2100000000000002E-2</v>
      </c>
      <c r="W3" s="28">
        <f t="shared" ref="W3:W9" si="6">+V3*U3</f>
        <v>86015.687797000006</v>
      </c>
    </row>
    <row r="4" spans="2:23" x14ac:dyDescent="0.3">
      <c r="B4" s="21" t="s">
        <v>363</v>
      </c>
      <c r="C4" s="28"/>
      <c r="D4" s="6">
        <v>4.1300000000000003E-2</v>
      </c>
      <c r="E4" s="28">
        <f t="shared" si="0"/>
        <v>0</v>
      </c>
      <c r="F4" s="8">
        <f>SUMIFS('PI G Additions'!$H:$H,'PI G Additions'!$E:$E,'new weighted depr gas'!F$1,'PI G Additions'!$A:$A,'new weighted depr gas'!$B4)</f>
        <v>-668.72</v>
      </c>
      <c r="G4" s="8">
        <f>SUMIFS('PI G Additions'!$H:$H,'PI G Additions'!$E:$E,'new weighted depr gas'!G$1,'PI G Additions'!$A:$A,'new weighted depr gas'!$B4)</f>
        <v>0</v>
      </c>
      <c r="H4" s="8">
        <f>SUMIFS('PI G Additions'!$H:$H,'PI G Additions'!$E:$E,'new weighted depr gas'!H$1,'PI G Additions'!$A:$A,'new weighted depr gas'!$B4)</f>
        <v>2805.6</v>
      </c>
      <c r="I4" s="8">
        <f t="shared" si="1"/>
        <v>2136.88</v>
      </c>
      <c r="J4" s="6">
        <v>4.1300000000000003E-2</v>
      </c>
      <c r="K4" s="8">
        <f t="shared" si="2"/>
        <v>88.253144000000006</v>
      </c>
      <c r="L4" s="8">
        <f>SUMIFS('PI G Additions'!$H:$H,'PI G Additions'!$E:$E,'new weighted depr gas'!L$1,'PI G Additions'!$A:$A,'new weighted depr gas'!$B4)</f>
        <v>11.15</v>
      </c>
      <c r="M4" s="8">
        <f>SUMIFS('PI G Additions'!$H:$H,'PI G Additions'!$E:$E,'new weighted depr gas'!M$1,'PI G Additions'!$A:$A,'new weighted depr gas'!$B4)</f>
        <v>316.37</v>
      </c>
      <c r="N4" s="8">
        <f>SUMIFS('PI G Additions'!$H:$H,'PI G Additions'!$E:$E,'new weighted depr gas'!N$1,'PI G Additions'!$A:$A,'new weighted depr gas'!$B4)</f>
        <v>129.74</v>
      </c>
      <c r="O4" s="28">
        <f t="shared" si="3"/>
        <v>2594.1400000000003</v>
      </c>
      <c r="P4" s="6">
        <v>4.1300000000000003E-2</v>
      </c>
      <c r="Q4" s="28">
        <f t="shared" si="4"/>
        <v>107.13798200000002</v>
      </c>
      <c r="R4" s="8">
        <f>SUMIFS('PI G Additions'!$H:$H,'PI G Additions'!$E:$E,'new weighted depr gas'!R$1,'PI G Additions'!$A:$A,'new weighted depr gas'!$B4)</f>
        <v>240795.61</v>
      </c>
      <c r="S4" s="8">
        <f>SUMIFS('PI G Additions'!$H:$H,'PI G Additions'!$E:$E,'new weighted depr gas'!S$1,'PI G Additions'!$A:$A,'new weighted depr gas'!$B4)</f>
        <v>-23631.49000000002</v>
      </c>
      <c r="T4" s="8">
        <f>SUMIFS('PI G Additions'!$H:$H,'PI G Additions'!$E:$E,'new weighted depr gas'!T$1,'PI G Additions'!$A:$A,'new weighted depr gas'!$B4)</f>
        <v>42818.05</v>
      </c>
      <c r="U4" s="28">
        <f t="shared" si="5"/>
        <v>262576.31</v>
      </c>
      <c r="V4" s="6">
        <v>4.1300000000000003E-2</v>
      </c>
      <c r="W4" s="28">
        <f t="shared" si="6"/>
        <v>10844.401603</v>
      </c>
    </row>
    <row r="5" spans="2:23" x14ac:dyDescent="0.3">
      <c r="B5" s="27" t="s">
        <v>364</v>
      </c>
      <c r="C5" s="28">
        <v>188.74</v>
      </c>
      <c r="D5" s="6">
        <v>3.5099999999999999E-2</v>
      </c>
      <c r="E5" s="28">
        <f t="shared" si="0"/>
        <v>6.6247740000000004</v>
      </c>
      <c r="F5" s="8">
        <f>SUMIFS('PI G Additions'!$H:$H,'PI G Additions'!$E:$E,'new weighted depr gas'!F$1,'PI G Additions'!$A:$A,'new weighted depr gas'!$B5)</f>
        <v>1311.23</v>
      </c>
      <c r="G5" s="8">
        <f>SUMIFS('PI G Additions'!$H:$H,'PI G Additions'!$E:$E,'new weighted depr gas'!G$1,'PI G Additions'!$A:$A,'new weighted depr gas'!$B5)</f>
        <v>-1112.6200000000001</v>
      </c>
      <c r="H5" s="8">
        <f>SUMIFS('PI G Additions'!$H:$H,'PI G Additions'!$E:$E,'new weighted depr gas'!H$1,'PI G Additions'!$A:$A,'new weighted depr gas'!$B5)</f>
        <v>433.69999999999993</v>
      </c>
      <c r="I5" s="8">
        <f t="shared" si="1"/>
        <v>821.04999999999984</v>
      </c>
      <c r="J5" s="6">
        <v>3.5099999999999999E-2</v>
      </c>
      <c r="K5" s="8">
        <f t="shared" si="2"/>
        <v>28.818854999999992</v>
      </c>
      <c r="L5" s="8">
        <f>SUMIFS('PI G Additions'!$H:$H,'PI G Additions'!$E:$E,'new weighted depr gas'!L$1,'PI G Additions'!$A:$A,'new weighted depr gas'!$B5)</f>
        <v>-1428.5300000000002</v>
      </c>
      <c r="M5" s="8">
        <f>SUMIFS('PI G Additions'!$H:$H,'PI G Additions'!$E:$E,'new weighted depr gas'!M$1,'PI G Additions'!$A:$A,'new weighted depr gas'!$B5)</f>
        <v>372.67000000000007</v>
      </c>
      <c r="N5" s="8">
        <f>SUMIFS('PI G Additions'!$H:$H,'PI G Additions'!$E:$E,'new weighted depr gas'!N$1,'PI G Additions'!$A:$A,'new weighted depr gas'!$B5)</f>
        <v>-317.35000000000002</v>
      </c>
      <c r="O5" s="28">
        <f t="shared" si="3"/>
        <v>-552.16000000000031</v>
      </c>
      <c r="P5" s="6">
        <v>3.5099999999999999E-2</v>
      </c>
      <c r="Q5" s="28">
        <f t="shared" si="4"/>
        <v>-19.38081600000001</v>
      </c>
      <c r="R5" s="8">
        <f>SUMIFS('PI G Additions'!$H:$H,'PI G Additions'!$E:$E,'new weighted depr gas'!R$1,'PI G Additions'!$A:$A,'new weighted depr gas'!$B5)</f>
        <v>0</v>
      </c>
      <c r="S5" s="8">
        <f>SUMIFS('PI G Additions'!$H:$H,'PI G Additions'!$E:$E,'new weighted depr gas'!S$1,'PI G Additions'!$A:$A,'new weighted depr gas'!$B5)</f>
        <v>3102.4700000000003</v>
      </c>
      <c r="T5" s="8">
        <f>SUMIFS('PI G Additions'!$H:$H,'PI G Additions'!$E:$E,'new weighted depr gas'!T$1,'PI G Additions'!$A:$A,'new weighted depr gas'!$B5)</f>
        <v>18395.889999999996</v>
      </c>
      <c r="U5" s="28">
        <f t="shared" si="5"/>
        <v>20946.199999999997</v>
      </c>
      <c r="V5" s="6">
        <v>3.5099999999999999E-2</v>
      </c>
      <c r="W5" s="28">
        <f t="shared" si="6"/>
        <v>735.21161999999993</v>
      </c>
    </row>
    <row r="6" spans="2:23" x14ac:dyDescent="0.3">
      <c r="B6" s="27" t="s">
        <v>365</v>
      </c>
      <c r="C6" s="28">
        <v>263503.34000000003</v>
      </c>
      <c r="D6" s="6">
        <v>3.2000000000000001E-2</v>
      </c>
      <c r="E6" s="28">
        <f t="shared" si="0"/>
        <v>8432.1068800000012</v>
      </c>
      <c r="F6" s="8">
        <f>SUMIFS('PI G Additions'!$H:$H,'PI G Additions'!$E:$E,'new weighted depr gas'!F$1,'PI G Additions'!$A:$A,'new weighted depr gas'!$B6)</f>
        <v>49216.080000000016</v>
      </c>
      <c r="G6" s="8">
        <f>SUMIFS('PI G Additions'!$H:$H,'PI G Additions'!$E:$E,'new weighted depr gas'!G$1,'PI G Additions'!$A:$A,'new weighted depr gas'!$B6)</f>
        <v>9424.2299999999941</v>
      </c>
      <c r="H6" s="8">
        <f>SUMIFS('PI G Additions'!$H:$H,'PI G Additions'!$E:$E,'new weighted depr gas'!H$1,'PI G Additions'!$A:$A,'new weighted depr gas'!$B6)</f>
        <v>63300.959999999955</v>
      </c>
      <c r="I6" s="8">
        <f t="shared" si="1"/>
        <v>385444.61</v>
      </c>
      <c r="J6" s="6">
        <v>3.2000000000000001E-2</v>
      </c>
      <c r="K6" s="8">
        <f t="shared" si="2"/>
        <v>12334.22752</v>
      </c>
      <c r="L6" s="8">
        <f>SUMIFS('PI G Additions'!$H:$H,'PI G Additions'!$E:$E,'new weighted depr gas'!L$1,'PI G Additions'!$A:$A,'new weighted depr gas'!$B6)</f>
        <v>86875.45</v>
      </c>
      <c r="M6" s="8">
        <f>SUMIFS('PI G Additions'!$H:$H,'PI G Additions'!$E:$E,'new weighted depr gas'!M$1,'PI G Additions'!$A:$A,'new weighted depr gas'!$B6)</f>
        <v>55313.869999999981</v>
      </c>
      <c r="N6" s="8">
        <f>SUMIFS('PI G Additions'!$H:$H,'PI G Additions'!$E:$E,'new weighted depr gas'!N$1,'PI G Additions'!$A:$A,'new weighted depr gas'!$B6)</f>
        <v>22378.480000000003</v>
      </c>
      <c r="O6" s="28">
        <f t="shared" si="3"/>
        <v>550012.40999999992</v>
      </c>
      <c r="P6" s="6">
        <v>3.2000000000000001E-2</v>
      </c>
      <c r="Q6" s="28">
        <f t="shared" si="4"/>
        <v>17600.397119999998</v>
      </c>
      <c r="R6" s="8">
        <f>SUMIFS('PI G Additions'!$H:$H,'PI G Additions'!$E:$E,'new weighted depr gas'!R$1,'PI G Additions'!$A:$A,'new weighted depr gas'!$B6)</f>
        <v>105274.19</v>
      </c>
      <c r="S6" s="8">
        <f>SUMIFS('PI G Additions'!$H:$H,'PI G Additions'!$E:$E,'new weighted depr gas'!S$1,'PI G Additions'!$A:$A,'new weighted depr gas'!$B6)</f>
        <v>158112.84</v>
      </c>
      <c r="T6" s="8">
        <f>SUMIFS('PI G Additions'!$H:$H,'PI G Additions'!$E:$E,'new weighted depr gas'!T$1,'PI G Additions'!$A:$A,'new weighted depr gas'!$B6)</f>
        <v>869888.70000000007</v>
      </c>
      <c r="U6" s="28">
        <f t="shared" si="5"/>
        <v>1683288.14</v>
      </c>
      <c r="V6" s="6">
        <v>3.2000000000000001E-2</v>
      </c>
      <c r="W6" s="28">
        <f t="shared" si="6"/>
        <v>53865.220479999996</v>
      </c>
    </row>
    <row r="7" spans="2:23" x14ac:dyDescent="0.3">
      <c r="B7" s="27" t="s">
        <v>366</v>
      </c>
      <c r="C7" s="28">
        <v>38.57</v>
      </c>
      <c r="D7" s="6">
        <v>3.9399999999999998E-2</v>
      </c>
      <c r="E7" s="28">
        <f t="shared" si="0"/>
        <v>1.519658</v>
      </c>
      <c r="F7" s="8">
        <f>SUMIFS('PI G Additions'!$H:$H,'PI G Additions'!$E:$E,'new weighted depr gas'!F$1,'PI G Additions'!$A:$A,'new weighted depr gas'!$B7)</f>
        <v>437.06</v>
      </c>
      <c r="G7" s="8">
        <f>SUMIFS('PI G Additions'!$H:$H,'PI G Additions'!$E:$E,'new weighted depr gas'!G$1,'PI G Additions'!$A:$A,'new weighted depr gas'!$B7)</f>
        <v>-80.520000000000039</v>
      </c>
      <c r="H7" s="8">
        <f>SUMIFS('PI G Additions'!$H:$H,'PI G Additions'!$E:$E,'new weighted depr gas'!H$1,'PI G Additions'!$A:$A,'new weighted depr gas'!$B7)</f>
        <v>144.69999999999999</v>
      </c>
      <c r="I7" s="8">
        <f t="shared" si="1"/>
        <v>539.80999999999995</v>
      </c>
      <c r="J7" s="6">
        <v>3.9399999999999998E-2</v>
      </c>
      <c r="K7" s="8">
        <f t="shared" si="2"/>
        <v>21.268513999999996</v>
      </c>
      <c r="L7" s="8">
        <f>SUMIFS('PI G Additions'!$H:$H,'PI G Additions'!$E:$E,'new weighted depr gas'!L$1,'PI G Additions'!$A:$A,'new weighted depr gas'!$B7)</f>
        <v>-476.19999999999993</v>
      </c>
      <c r="M7" s="8">
        <f>SUMIFS('PI G Additions'!$H:$H,'PI G Additions'!$E:$E,'new weighted depr gas'!M$1,'PI G Additions'!$A:$A,'new weighted depr gas'!$B7)</f>
        <v>1252.8</v>
      </c>
      <c r="N7" s="8">
        <f>SUMIFS('PI G Additions'!$H:$H,'PI G Additions'!$E:$E,'new weighted depr gas'!N$1,'PI G Additions'!$A:$A,'new weighted depr gas'!$B7)</f>
        <v>428.08</v>
      </c>
      <c r="O7" s="28">
        <f t="shared" si="3"/>
        <v>1744.4899999999998</v>
      </c>
      <c r="P7" s="6">
        <v>3.9399999999999998E-2</v>
      </c>
      <c r="Q7" s="28">
        <f t="shared" si="4"/>
        <v>68.732905999999986</v>
      </c>
      <c r="R7" s="8">
        <f>SUMIFS('PI G Additions'!$H:$H,'PI G Additions'!$E:$E,'new weighted depr gas'!R$1,'PI G Additions'!$A:$A,'new weighted depr gas'!$B7)</f>
        <v>8725.66</v>
      </c>
      <c r="S7" s="8">
        <f>SUMIFS('PI G Additions'!$H:$H,'PI G Additions'!$E:$E,'new weighted depr gas'!S$1,'PI G Additions'!$A:$A,'new weighted depr gas'!$B7)</f>
        <v>6756.75</v>
      </c>
      <c r="T7" s="8">
        <f>SUMIFS('PI G Additions'!$H:$H,'PI G Additions'!$E:$E,'new weighted depr gas'!T$1,'PI G Additions'!$A:$A,'new weighted depr gas'!$B7)</f>
        <v>6319.28</v>
      </c>
      <c r="U7" s="28">
        <f t="shared" si="5"/>
        <v>23546.18</v>
      </c>
      <c r="V7" s="6">
        <v>3.9399999999999998E-2</v>
      </c>
      <c r="W7" s="28">
        <f t="shared" si="6"/>
        <v>927.71949199999995</v>
      </c>
    </row>
    <row r="8" spans="2:23" x14ac:dyDescent="0.3">
      <c r="B8" s="27" t="s">
        <v>367</v>
      </c>
      <c r="C8" s="28">
        <v>10330.759999999998</v>
      </c>
      <c r="D8" s="6">
        <v>2.2499999999999999E-2</v>
      </c>
      <c r="E8" s="28">
        <f t="shared" si="0"/>
        <v>232.44209999999995</v>
      </c>
      <c r="F8" s="8">
        <f>SUMIFS('PI G Additions'!$H:$H,'PI G Additions'!$E:$E,'new weighted depr gas'!F$1,'PI G Additions'!$A:$A,'new weighted depr gas'!$B8)</f>
        <v>5597.91</v>
      </c>
      <c r="G8" s="8">
        <f>SUMIFS('PI G Additions'!$H:$H,'PI G Additions'!$E:$E,'new weighted depr gas'!G$1,'PI G Additions'!$A:$A,'new weighted depr gas'!$B8)</f>
        <v>21797.019999999997</v>
      </c>
      <c r="H8" s="8">
        <f>SUMIFS('PI G Additions'!$H:$H,'PI G Additions'!$E:$E,'new weighted depr gas'!H$1,'PI G Additions'!$A:$A,'new weighted depr gas'!$B8)</f>
        <v>1337.8600000000001</v>
      </c>
      <c r="I8" s="8">
        <f t="shared" si="1"/>
        <v>39063.549999999996</v>
      </c>
      <c r="J8" s="6">
        <v>2.2499999999999999E-2</v>
      </c>
      <c r="K8" s="8">
        <f t="shared" si="2"/>
        <v>878.92987499999992</v>
      </c>
      <c r="L8" s="8">
        <f>SUMIFS('PI G Additions'!$H:$H,'PI G Additions'!$E:$E,'new weighted depr gas'!L$1,'PI G Additions'!$A:$A,'new weighted depr gas'!$B8)</f>
        <v>-6190.73</v>
      </c>
      <c r="M8" s="8">
        <f>SUMIFS('PI G Additions'!$H:$H,'PI G Additions'!$E:$E,'new weighted depr gas'!M$1,'PI G Additions'!$A:$A,'new weighted depr gas'!$B8)</f>
        <v>0</v>
      </c>
      <c r="N8" s="8">
        <f>SUMIFS('PI G Additions'!$H:$H,'PI G Additions'!$E:$E,'new weighted depr gas'!N$1,'PI G Additions'!$A:$A,'new weighted depr gas'!$B8)</f>
        <v>15.889999999999999</v>
      </c>
      <c r="O8" s="28">
        <f t="shared" si="3"/>
        <v>32888.709999999992</v>
      </c>
      <c r="P8" s="6">
        <v>2.2499999999999999E-2</v>
      </c>
      <c r="Q8" s="28">
        <f t="shared" si="4"/>
        <v>739.99597499999982</v>
      </c>
      <c r="R8" s="8">
        <f>SUMIFS('PI G Additions'!$H:$H,'PI G Additions'!$E:$E,'new weighted depr gas'!R$1,'PI G Additions'!$A:$A,'new weighted depr gas'!$B8)</f>
        <v>0</v>
      </c>
      <c r="S8" s="8">
        <f>SUMIFS('PI G Additions'!$H:$H,'PI G Additions'!$E:$E,'new weighted depr gas'!S$1,'PI G Additions'!$A:$A,'new weighted depr gas'!$B8)</f>
        <v>1870.6</v>
      </c>
      <c r="T8" s="8">
        <f>SUMIFS('PI G Additions'!$H:$H,'PI G Additions'!$E:$E,'new weighted depr gas'!T$1,'PI G Additions'!$A:$A,'new weighted depr gas'!$B8)</f>
        <v>16127.91</v>
      </c>
      <c r="U8" s="28">
        <f t="shared" si="5"/>
        <v>50887.219999999987</v>
      </c>
      <c r="V8" s="6">
        <v>2.2499999999999999E-2</v>
      </c>
      <c r="W8" s="28">
        <f t="shared" si="6"/>
        <v>1144.9624499999998</v>
      </c>
    </row>
    <row r="9" spans="2:23" x14ac:dyDescent="0.3">
      <c r="B9" s="27" t="s">
        <v>368</v>
      </c>
      <c r="C9" s="28">
        <v>20676.98</v>
      </c>
      <c r="D9" s="6">
        <v>6.8500000000000005E-2</v>
      </c>
      <c r="E9" s="28">
        <f t="shared" si="0"/>
        <v>1416.3731300000002</v>
      </c>
      <c r="F9" s="8">
        <f>SUMIFS('PI G Additions'!$H:$H,'PI G Additions'!$E:$E,'new weighted depr gas'!F$1,'PI G Additions'!$A:$A,'new weighted depr gas'!$B9)</f>
        <v>6359.4</v>
      </c>
      <c r="G9" s="8">
        <f>SUMIFS('PI G Additions'!$H:$H,'PI G Additions'!$E:$E,'new weighted depr gas'!G$1,'PI G Additions'!$A:$A,'new weighted depr gas'!$B9)</f>
        <v>0</v>
      </c>
      <c r="H9" s="8">
        <f>SUMIFS('PI G Additions'!$H:$H,'PI G Additions'!$E:$E,'new weighted depr gas'!H$1,'PI G Additions'!$A:$A,'new weighted depr gas'!$B9)</f>
        <v>0</v>
      </c>
      <c r="I9" s="8">
        <f t="shared" si="1"/>
        <v>27036.379999999997</v>
      </c>
      <c r="J9" s="6">
        <v>6.8500000000000005E-2</v>
      </c>
      <c r="K9" s="8">
        <f t="shared" si="2"/>
        <v>1851.9920299999999</v>
      </c>
      <c r="L9" s="8">
        <f>SUMIFS('PI G Additions'!$H:$H,'PI G Additions'!$E:$E,'new weighted depr gas'!L$1,'PI G Additions'!$A:$A,'new weighted depr gas'!$B9)</f>
        <v>0</v>
      </c>
      <c r="M9" s="8">
        <f>SUMIFS('PI G Additions'!$H:$H,'PI G Additions'!$E:$E,'new weighted depr gas'!M$1,'PI G Additions'!$A:$A,'new weighted depr gas'!$B9)</f>
        <v>-7.5900000000001455</v>
      </c>
      <c r="N9" s="8">
        <f>SUMIFS('PI G Additions'!$H:$H,'PI G Additions'!$E:$E,'new weighted depr gas'!N$1,'PI G Additions'!$A:$A,'new weighted depr gas'!$B9)</f>
        <v>0</v>
      </c>
      <c r="O9" s="28">
        <f t="shared" si="3"/>
        <v>27028.789999999997</v>
      </c>
      <c r="P9" s="6">
        <v>6.8500000000000005E-2</v>
      </c>
      <c r="Q9" s="28">
        <f t="shared" si="4"/>
        <v>1851.472115</v>
      </c>
      <c r="R9" s="8">
        <f>SUMIFS('PI G Additions'!$H:$H,'PI G Additions'!$E:$E,'new weighted depr gas'!R$1,'PI G Additions'!$A:$A,'new weighted depr gas'!$B9)</f>
        <v>0</v>
      </c>
      <c r="S9" s="8">
        <f>SUMIFS('PI G Additions'!$H:$H,'PI G Additions'!$E:$E,'new weighted depr gas'!S$1,'PI G Additions'!$A:$A,'new weighted depr gas'!$B9)</f>
        <v>0</v>
      </c>
      <c r="T9" s="8">
        <f>SUMIFS('PI G Additions'!$H:$H,'PI G Additions'!$E:$E,'new weighted depr gas'!T$1,'PI G Additions'!$A:$A,'new weighted depr gas'!$B9)</f>
        <v>0</v>
      </c>
      <c r="U9" s="28">
        <f t="shared" si="5"/>
        <v>27028.789999999997</v>
      </c>
      <c r="V9" s="6">
        <v>6.8500000000000005E-2</v>
      </c>
      <c r="W9" s="28">
        <f t="shared" si="6"/>
        <v>1851.472115</v>
      </c>
    </row>
    <row r="10" spans="2:23" x14ac:dyDescent="0.3">
      <c r="C10" s="8">
        <f>SUM(C2:C9)</f>
        <v>1166462.0199999998</v>
      </c>
      <c r="D10" s="9">
        <f>E10/C10</f>
        <v>2.6709726771043951E-2</v>
      </c>
      <c r="E10" s="28">
        <f>SUM(E2:E9)</f>
        <v>31155.881842999999</v>
      </c>
      <c r="F10" s="28">
        <f t="shared" ref="F10:I10" si="7">SUM(F2:F9)</f>
        <v>236517.32000000009</v>
      </c>
      <c r="G10" s="28">
        <f t="shared" si="7"/>
        <v>834207.25000000023</v>
      </c>
      <c r="H10" s="28">
        <f t="shared" si="7"/>
        <v>3037954.3699999996</v>
      </c>
      <c r="I10" s="28">
        <f t="shared" si="7"/>
        <v>5275140.959999999</v>
      </c>
      <c r="J10" s="9">
        <f>K10/I10</f>
        <v>2.4778039319161622E-2</v>
      </c>
      <c r="K10" s="8">
        <f>SUM(K2:K9)</f>
        <v>130707.65012099997</v>
      </c>
      <c r="L10" s="8">
        <f t="shared" ref="L10:N10" si="8">SUM(L2:L9)</f>
        <v>227257.58999999994</v>
      </c>
      <c r="M10" s="8">
        <f t="shared" si="8"/>
        <v>530717.20000000007</v>
      </c>
      <c r="N10" s="8">
        <f t="shared" si="8"/>
        <v>925245.75999999919</v>
      </c>
      <c r="O10" s="28">
        <f>SUM(O2:O9)</f>
        <v>6958361.5099999988</v>
      </c>
      <c r="P10" s="9">
        <f>Q10/O10</f>
        <v>2.4714724001311625E-2</v>
      </c>
      <c r="Q10" s="28">
        <f>SUM(Q2:Q9)</f>
        <v>171973.98422099996</v>
      </c>
      <c r="R10" s="8">
        <f t="shared" ref="R10:T10" si="9">SUM(R2:R9)</f>
        <v>2287218.94</v>
      </c>
      <c r="S10" s="8">
        <f t="shared" si="9"/>
        <v>3190888.0700000003</v>
      </c>
      <c r="T10" s="8">
        <f t="shared" si="9"/>
        <v>4878629.5799999991</v>
      </c>
      <c r="U10" s="28">
        <f>SUM(U2:U9)</f>
        <v>17315098.099999994</v>
      </c>
      <c r="V10" s="9">
        <f>W10/U10</f>
        <v>2.4974716440849972E-2</v>
      </c>
      <c r="W10" s="28">
        <f>SUM(W2:W9)</f>
        <v>432439.66519299994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3"/>
  <sheetViews>
    <sheetView workbookViewId="0">
      <pane ySplit="1" topLeftCell="A2" activePane="bottomLeft" state="frozen"/>
      <selection sqref="A1:XFD1048576"/>
      <selection pane="bottomLeft" activeCell="B10" sqref="B10"/>
    </sheetView>
  </sheetViews>
  <sheetFormatPr defaultColWidth="9.109375" defaultRowHeight="14.4" x14ac:dyDescent="0.3"/>
  <cols>
    <col min="1" max="1" width="34" style="21" bestFit="1" customWidth="1"/>
    <col min="2" max="2" width="27.109375" style="21" bestFit="1" customWidth="1"/>
    <col min="3" max="3" width="23.44140625" style="21" bestFit="1" customWidth="1"/>
    <col min="4" max="4" width="12.6640625" style="21" bestFit="1" customWidth="1"/>
    <col min="5" max="5" width="15" style="21" bestFit="1" customWidth="1"/>
    <col min="6" max="6" width="23.33203125" style="21" bestFit="1" customWidth="1"/>
    <col min="7" max="7" width="15.5546875" style="21" bestFit="1" customWidth="1"/>
    <col min="8" max="8" width="13.33203125" style="8" bestFit="1" customWidth="1"/>
    <col min="9" max="9" width="16" style="21" bestFit="1" customWidth="1"/>
    <col min="10" max="16384" width="9.109375" style="21"/>
  </cols>
  <sheetData>
    <row r="1" spans="1:9" x14ac:dyDescent="0.3">
      <c r="A1" s="198" t="s">
        <v>128</v>
      </c>
      <c r="B1" s="198" t="s">
        <v>129</v>
      </c>
      <c r="C1" s="198" t="s">
        <v>130</v>
      </c>
      <c r="D1" s="198" t="s">
        <v>369</v>
      </c>
      <c r="E1" s="198" t="s">
        <v>131</v>
      </c>
      <c r="F1" s="198" t="s">
        <v>370</v>
      </c>
      <c r="G1" s="198" t="s">
        <v>132</v>
      </c>
      <c r="H1" s="2" t="s">
        <v>133</v>
      </c>
      <c r="I1" s="198" t="s">
        <v>134</v>
      </c>
    </row>
    <row r="2" spans="1:9" x14ac:dyDescent="0.3">
      <c r="A2" s="198" t="s">
        <v>361</v>
      </c>
      <c r="B2" s="198" t="s">
        <v>371</v>
      </c>
      <c r="C2" s="198">
        <v>107050755</v>
      </c>
      <c r="D2" s="198" t="s">
        <v>372</v>
      </c>
      <c r="E2" s="198">
        <v>201904</v>
      </c>
      <c r="F2" s="198">
        <v>109106141</v>
      </c>
      <c r="G2" s="198" t="s">
        <v>373</v>
      </c>
      <c r="H2" s="2">
        <v>2546.7399999999998</v>
      </c>
      <c r="I2" s="198">
        <v>0</v>
      </c>
    </row>
    <row r="3" spans="1:9" x14ac:dyDescent="0.3">
      <c r="A3" s="198" t="s">
        <v>361</v>
      </c>
      <c r="B3" s="198" t="s">
        <v>371</v>
      </c>
      <c r="C3" s="198">
        <v>107053775</v>
      </c>
      <c r="D3" s="198" t="s">
        <v>374</v>
      </c>
      <c r="E3" s="198">
        <v>201904</v>
      </c>
      <c r="F3" s="198">
        <v>109100829</v>
      </c>
      <c r="G3" s="198" t="s">
        <v>373</v>
      </c>
      <c r="H3" s="2">
        <v>228.15</v>
      </c>
      <c r="I3" s="198">
        <v>0</v>
      </c>
    </row>
    <row r="4" spans="1:9" x14ac:dyDescent="0.3">
      <c r="A4" s="198" t="s">
        <v>361</v>
      </c>
      <c r="B4" s="198" t="s">
        <v>371</v>
      </c>
      <c r="C4" s="198">
        <v>107054012</v>
      </c>
      <c r="D4" s="198" t="s">
        <v>372</v>
      </c>
      <c r="E4" s="198">
        <v>201904</v>
      </c>
      <c r="F4" s="198">
        <v>109114448</v>
      </c>
      <c r="G4" s="198" t="s">
        <v>373</v>
      </c>
      <c r="H4" s="2">
        <v>23097.21</v>
      </c>
      <c r="I4" s="198">
        <v>78</v>
      </c>
    </row>
    <row r="5" spans="1:9" x14ac:dyDescent="0.3">
      <c r="A5" s="198" t="s">
        <v>361</v>
      </c>
      <c r="B5" s="198" t="s">
        <v>371</v>
      </c>
      <c r="C5" s="198">
        <v>109101618</v>
      </c>
      <c r="D5" s="198" t="s">
        <v>372</v>
      </c>
      <c r="E5" s="198">
        <v>201904</v>
      </c>
      <c r="F5" s="198">
        <v>109106141</v>
      </c>
      <c r="G5" s="198" t="s">
        <v>373</v>
      </c>
      <c r="H5" s="2">
        <v>226.26</v>
      </c>
      <c r="I5" s="198">
        <v>0</v>
      </c>
    </row>
    <row r="6" spans="1:9" x14ac:dyDescent="0.3">
      <c r="A6" s="198" t="s">
        <v>361</v>
      </c>
      <c r="B6" s="198" t="s">
        <v>371</v>
      </c>
      <c r="C6" s="198">
        <v>109105198</v>
      </c>
      <c r="D6" s="198" t="s">
        <v>374</v>
      </c>
      <c r="E6" s="198">
        <v>201904</v>
      </c>
      <c r="F6" s="198">
        <v>109100462</v>
      </c>
      <c r="G6" s="198" t="s">
        <v>373</v>
      </c>
      <c r="H6" s="2">
        <v>-242456.42</v>
      </c>
      <c r="I6" s="198">
        <v>0</v>
      </c>
    </row>
    <row r="7" spans="1:9" x14ac:dyDescent="0.3">
      <c r="A7" s="198" t="s">
        <v>361</v>
      </c>
      <c r="B7" s="198" t="s">
        <v>371</v>
      </c>
      <c r="C7" s="198">
        <v>109105198</v>
      </c>
      <c r="D7" s="198" t="s">
        <v>374</v>
      </c>
      <c r="E7" s="198">
        <v>201904</v>
      </c>
      <c r="F7" s="198">
        <v>109100462</v>
      </c>
      <c r="G7" s="198" t="s">
        <v>373</v>
      </c>
      <c r="H7" s="2">
        <v>-42234.35</v>
      </c>
      <c r="I7" s="198">
        <v>0</v>
      </c>
    </row>
    <row r="8" spans="1:9" x14ac:dyDescent="0.3">
      <c r="A8" s="198" t="s">
        <v>361</v>
      </c>
      <c r="B8" s="198" t="s">
        <v>371</v>
      </c>
      <c r="C8" s="198">
        <v>109105198</v>
      </c>
      <c r="D8" s="198" t="s">
        <v>374</v>
      </c>
      <c r="E8" s="198">
        <v>201904</v>
      </c>
      <c r="F8" s="198">
        <v>109100462</v>
      </c>
      <c r="G8" s="198" t="s">
        <v>373</v>
      </c>
      <c r="H8" s="2">
        <v>-6648</v>
      </c>
      <c r="I8" s="198">
        <v>0</v>
      </c>
    </row>
    <row r="9" spans="1:9" x14ac:dyDescent="0.3">
      <c r="A9" s="198" t="s">
        <v>361</v>
      </c>
      <c r="B9" s="198" t="s">
        <v>371</v>
      </c>
      <c r="C9" s="198">
        <v>109105198</v>
      </c>
      <c r="D9" s="198" t="s">
        <v>374</v>
      </c>
      <c r="E9" s="198">
        <v>201904</v>
      </c>
      <c r="F9" s="198">
        <v>109109065</v>
      </c>
      <c r="G9" s="198" t="s">
        <v>373</v>
      </c>
      <c r="H9" s="2">
        <v>-3139.84</v>
      </c>
      <c r="I9" s="198">
        <v>0</v>
      </c>
    </row>
    <row r="10" spans="1:9" x14ac:dyDescent="0.3">
      <c r="A10" s="198" t="s">
        <v>361</v>
      </c>
      <c r="B10" s="198" t="s">
        <v>371</v>
      </c>
      <c r="C10" s="198">
        <v>109105198</v>
      </c>
      <c r="D10" s="198" t="s">
        <v>374</v>
      </c>
      <c r="E10" s="198">
        <v>201904</v>
      </c>
      <c r="F10" s="198">
        <v>109109065</v>
      </c>
      <c r="G10" s="198" t="s">
        <v>373</v>
      </c>
      <c r="H10" s="2">
        <v>-2344.91</v>
      </c>
      <c r="I10" s="198">
        <v>0</v>
      </c>
    </row>
    <row r="11" spans="1:9" x14ac:dyDescent="0.3">
      <c r="A11" s="198" t="s">
        <v>361</v>
      </c>
      <c r="B11" s="198" t="s">
        <v>371</v>
      </c>
      <c r="C11" s="198">
        <v>109105320</v>
      </c>
      <c r="D11" s="198" t="s">
        <v>372</v>
      </c>
      <c r="E11" s="198">
        <v>201904</v>
      </c>
      <c r="F11" s="198">
        <v>109116951</v>
      </c>
      <c r="G11" s="198" t="s">
        <v>373</v>
      </c>
      <c r="H11" s="2">
        <v>19157.740000000002</v>
      </c>
      <c r="I11" s="198">
        <v>72</v>
      </c>
    </row>
    <row r="12" spans="1:9" x14ac:dyDescent="0.3">
      <c r="A12" s="198" t="s">
        <v>361</v>
      </c>
      <c r="B12" s="198" t="s">
        <v>371</v>
      </c>
      <c r="C12" s="198">
        <v>109105320</v>
      </c>
      <c r="D12" s="198" t="s">
        <v>372</v>
      </c>
      <c r="E12" s="198">
        <v>201904</v>
      </c>
      <c r="F12" s="198">
        <v>109116951</v>
      </c>
      <c r="G12" s="198" t="s">
        <v>373</v>
      </c>
      <c r="H12" s="2">
        <v>62794.82</v>
      </c>
      <c r="I12" s="198">
        <v>236</v>
      </c>
    </row>
    <row r="13" spans="1:9" x14ac:dyDescent="0.3">
      <c r="A13" s="198" t="s">
        <v>361</v>
      </c>
      <c r="B13" s="198" t="s">
        <v>371</v>
      </c>
      <c r="C13" s="198">
        <v>109105558</v>
      </c>
      <c r="D13" s="198" t="s">
        <v>374</v>
      </c>
      <c r="E13" s="198">
        <v>201904</v>
      </c>
      <c r="F13" s="198">
        <v>109105558</v>
      </c>
      <c r="G13" s="198" t="s">
        <v>373</v>
      </c>
      <c r="H13" s="2">
        <v>-2148.98</v>
      </c>
      <c r="I13" s="198">
        <v>0</v>
      </c>
    </row>
    <row r="14" spans="1:9" x14ac:dyDescent="0.3">
      <c r="A14" s="198" t="s">
        <v>361</v>
      </c>
      <c r="B14" s="198" t="s">
        <v>371</v>
      </c>
      <c r="C14" s="198">
        <v>109109467</v>
      </c>
      <c r="D14" s="198" t="s">
        <v>374</v>
      </c>
      <c r="E14" s="198">
        <v>201904</v>
      </c>
      <c r="F14" s="198">
        <v>109109467</v>
      </c>
      <c r="G14" s="198" t="s">
        <v>373</v>
      </c>
      <c r="H14" s="2">
        <v>42.64</v>
      </c>
      <c r="I14" s="198">
        <v>0</v>
      </c>
    </row>
    <row r="15" spans="1:9" x14ac:dyDescent="0.3">
      <c r="A15" s="198" t="s">
        <v>361</v>
      </c>
      <c r="B15" s="198" t="s">
        <v>371</v>
      </c>
      <c r="C15" s="198">
        <v>109109467</v>
      </c>
      <c r="D15" s="198" t="s">
        <v>374</v>
      </c>
      <c r="E15" s="198">
        <v>201904</v>
      </c>
      <c r="F15" s="198">
        <v>109109467</v>
      </c>
      <c r="G15" s="198" t="s">
        <v>373</v>
      </c>
      <c r="H15" s="2">
        <v>42.67</v>
      </c>
      <c r="I15" s="198">
        <v>0</v>
      </c>
    </row>
    <row r="16" spans="1:9" x14ac:dyDescent="0.3">
      <c r="A16" s="198" t="s">
        <v>361</v>
      </c>
      <c r="B16" s="198" t="s">
        <v>371</v>
      </c>
      <c r="C16" s="198">
        <v>109109648</v>
      </c>
      <c r="D16" s="198" t="s">
        <v>372</v>
      </c>
      <c r="E16" s="198">
        <v>201904</v>
      </c>
      <c r="F16" s="198">
        <v>109108125</v>
      </c>
      <c r="G16" s="198" t="s">
        <v>373</v>
      </c>
      <c r="H16" s="2">
        <v>562</v>
      </c>
      <c r="I16" s="198">
        <v>0</v>
      </c>
    </row>
    <row r="17" spans="1:9" x14ac:dyDescent="0.3">
      <c r="A17" s="198" t="s">
        <v>361</v>
      </c>
      <c r="B17" s="198" t="s">
        <v>371</v>
      </c>
      <c r="C17" s="198">
        <v>109109648</v>
      </c>
      <c r="D17" s="198" t="s">
        <v>372</v>
      </c>
      <c r="E17" s="198">
        <v>201904</v>
      </c>
      <c r="F17" s="198">
        <v>109108125</v>
      </c>
      <c r="G17" s="198" t="s">
        <v>373</v>
      </c>
      <c r="H17" s="2">
        <v>10980.44</v>
      </c>
      <c r="I17" s="198">
        <v>0</v>
      </c>
    </row>
    <row r="18" spans="1:9" x14ac:dyDescent="0.3">
      <c r="A18" s="198" t="s">
        <v>361</v>
      </c>
      <c r="B18" s="198" t="s">
        <v>371</v>
      </c>
      <c r="C18" s="198">
        <v>109109648</v>
      </c>
      <c r="D18" s="198" t="s">
        <v>374</v>
      </c>
      <c r="E18" s="198">
        <v>201904</v>
      </c>
      <c r="F18" s="198">
        <v>109100829</v>
      </c>
      <c r="G18" s="198" t="s">
        <v>373</v>
      </c>
      <c r="H18" s="2">
        <v>235.71</v>
      </c>
      <c r="I18" s="198">
        <v>0</v>
      </c>
    </row>
    <row r="19" spans="1:9" x14ac:dyDescent="0.3">
      <c r="A19" s="198" t="s">
        <v>361</v>
      </c>
      <c r="B19" s="198" t="s">
        <v>371</v>
      </c>
      <c r="C19" s="198">
        <v>109109648</v>
      </c>
      <c r="D19" s="198" t="s">
        <v>374</v>
      </c>
      <c r="E19" s="198">
        <v>201904</v>
      </c>
      <c r="F19" s="198">
        <v>109100829</v>
      </c>
      <c r="G19" s="198" t="s">
        <v>373</v>
      </c>
      <c r="H19" s="2">
        <v>475.2</v>
      </c>
      <c r="I19" s="198">
        <v>0</v>
      </c>
    </row>
    <row r="20" spans="1:9" x14ac:dyDescent="0.3">
      <c r="A20" s="198" t="s">
        <v>361</v>
      </c>
      <c r="B20" s="198" t="s">
        <v>371</v>
      </c>
      <c r="C20" s="198">
        <v>109109648</v>
      </c>
      <c r="D20" s="198" t="s">
        <v>374</v>
      </c>
      <c r="E20" s="198">
        <v>201904</v>
      </c>
      <c r="F20" s="198">
        <v>109100829</v>
      </c>
      <c r="G20" s="198" t="s">
        <v>373</v>
      </c>
      <c r="H20" s="2">
        <v>2211.29</v>
      </c>
      <c r="I20" s="198">
        <v>0</v>
      </c>
    </row>
    <row r="21" spans="1:9" x14ac:dyDescent="0.3">
      <c r="A21" s="198" t="s">
        <v>361</v>
      </c>
      <c r="B21" s="198" t="s">
        <v>371</v>
      </c>
      <c r="C21" s="198">
        <v>109109648</v>
      </c>
      <c r="D21" s="198" t="s">
        <v>374</v>
      </c>
      <c r="E21" s="198">
        <v>201904</v>
      </c>
      <c r="F21" s="198">
        <v>109105558</v>
      </c>
      <c r="G21" s="198" t="s">
        <v>373</v>
      </c>
      <c r="H21" s="2">
        <v>-273.02999999999997</v>
      </c>
      <c r="I21" s="198">
        <v>0</v>
      </c>
    </row>
    <row r="22" spans="1:9" x14ac:dyDescent="0.3">
      <c r="A22" s="198" t="s">
        <v>361</v>
      </c>
      <c r="B22" s="198" t="s">
        <v>371</v>
      </c>
      <c r="C22" s="198">
        <v>109109648</v>
      </c>
      <c r="D22" s="198" t="s">
        <v>374</v>
      </c>
      <c r="E22" s="198">
        <v>201904</v>
      </c>
      <c r="F22" s="198">
        <v>109105558</v>
      </c>
      <c r="G22" s="198" t="s">
        <v>373</v>
      </c>
      <c r="H22" s="2">
        <v>-86.6</v>
      </c>
      <c r="I22" s="198">
        <v>0</v>
      </c>
    </row>
    <row r="23" spans="1:9" x14ac:dyDescent="0.3">
      <c r="A23" s="198" t="s">
        <v>361</v>
      </c>
      <c r="B23" s="198" t="s">
        <v>371</v>
      </c>
      <c r="C23" s="198">
        <v>109109648</v>
      </c>
      <c r="D23" s="198" t="s">
        <v>374</v>
      </c>
      <c r="E23" s="198">
        <v>201904</v>
      </c>
      <c r="F23" s="198">
        <v>109108038</v>
      </c>
      <c r="G23" s="198" t="s">
        <v>373</v>
      </c>
      <c r="H23" s="2">
        <v>1491.85</v>
      </c>
      <c r="I23" s="198">
        <v>0</v>
      </c>
    </row>
    <row r="24" spans="1:9" x14ac:dyDescent="0.3">
      <c r="A24" s="198" t="s">
        <v>361</v>
      </c>
      <c r="B24" s="198" t="s">
        <v>371</v>
      </c>
      <c r="C24" s="198">
        <v>109109648</v>
      </c>
      <c r="D24" s="198" t="s">
        <v>374</v>
      </c>
      <c r="E24" s="198">
        <v>201904</v>
      </c>
      <c r="F24" s="198">
        <v>109108038</v>
      </c>
      <c r="G24" s="198" t="s">
        <v>373</v>
      </c>
      <c r="H24" s="2">
        <v>2064.44</v>
      </c>
      <c r="I24" s="198">
        <v>0</v>
      </c>
    </row>
    <row r="25" spans="1:9" x14ac:dyDescent="0.3">
      <c r="A25" s="198" t="s">
        <v>361</v>
      </c>
      <c r="B25" s="198" t="s">
        <v>371</v>
      </c>
      <c r="C25" s="198">
        <v>109116184</v>
      </c>
      <c r="D25" s="198" t="s">
        <v>372</v>
      </c>
      <c r="E25" s="198">
        <v>201904</v>
      </c>
      <c r="F25" s="198">
        <v>109115890</v>
      </c>
      <c r="G25" s="198" t="s">
        <v>373</v>
      </c>
      <c r="H25" s="2">
        <v>28541.61</v>
      </c>
      <c r="I25" s="198">
        <v>37</v>
      </c>
    </row>
    <row r="26" spans="1:9" x14ac:dyDescent="0.3">
      <c r="A26" s="198" t="s">
        <v>361</v>
      </c>
      <c r="B26" s="198" t="s">
        <v>371</v>
      </c>
      <c r="C26" s="198">
        <v>109117357</v>
      </c>
      <c r="D26" s="198" t="s">
        <v>372</v>
      </c>
      <c r="E26" s="198">
        <v>201904</v>
      </c>
      <c r="F26" s="198">
        <v>109117357</v>
      </c>
      <c r="G26" s="198" t="s">
        <v>373</v>
      </c>
      <c r="H26" s="2">
        <v>3913.54</v>
      </c>
      <c r="I26" s="198">
        <v>0</v>
      </c>
    </row>
    <row r="27" spans="1:9" x14ac:dyDescent="0.3">
      <c r="A27" s="198" t="s">
        <v>361</v>
      </c>
      <c r="B27" s="198" t="s">
        <v>375</v>
      </c>
      <c r="C27" s="198">
        <v>109084500</v>
      </c>
      <c r="D27" s="198" t="s">
        <v>376</v>
      </c>
      <c r="E27" s="198">
        <v>201904</v>
      </c>
      <c r="F27" s="198">
        <v>109084500</v>
      </c>
      <c r="G27" s="198" t="s">
        <v>377</v>
      </c>
      <c r="H27" s="2">
        <v>700.28</v>
      </c>
      <c r="I27" s="198">
        <v>1</v>
      </c>
    </row>
    <row r="28" spans="1:9" x14ac:dyDescent="0.3">
      <c r="A28" s="198" t="s">
        <v>361</v>
      </c>
      <c r="B28" s="198" t="s">
        <v>375</v>
      </c>
      <c r="C28" s="198">
        <v>109100936</v>
      </c>
      <c r="D28" s="198" t="s">
        <v>376</v>
      </c>
      <c r="E28" s="198">
        <v>201904</v>
      </c>
      <c r="F28" s="198">
        <v>109100936</v>
      </c>
      <c r="G28" s="198" t="s">
        <v>373</v>
      </c>
      <c r="H28" s="2">
        <v>8563.44</v>
      </c>
      <c r="I28" s="198">
        <v>2</v>
      </c>
    </row>
    <row r="29" spans="1:9" x14ac:dyDescent="0.3">
      <c r="A29" s="198" t="s">
        <v>361</v>
      </c>
      <c r="B29" s="198" t="s">
        <v>375</v>
      </c>
      <c r="C29" s="198">
        <v>109104932</v>
      </c>
      <c r="D29" s="198" t="s">
        <v>378</v>
      </c>
      <c r="E29" s="198">
        <v>201904</v>
      </c>
      <c r="F29" s="198">
        <v>109104932</v>
      </c>
      <c r="G29" s="198" t="s">
        <v>373</v>
      </c>
      <c r="H29" s="2">
        <v>-110877.72</v>
      </c>
      <c r="I29" s="198">
        <v>-8</v>
      </c>
    </row>
    <row r="30" spans="1:9" x14ac:dyDescent="0.3">
      <c r="A30" s="198" t="s">
        <v>361</v>
      </c>
      <c r="B30" s="198" t="s">
        <v>375</v>
      </c>
      <c r="C30" s="198">
        <v>109107394</v>
      </c>
      <c r="D30" s="198" t="s">
        <v>376</v>
      </c>
      <c r="E30" s="198">
        <v>201904</v>
      </c>
      <c r="F30" s="198">
        <v>109107394</v>
      </c>
      <c r="G30" s="198" t="s">
        <v>373</v>
      </c>
      <c r="H30" s="2">
        <v>830.75</v>
      </c>
      <c r="I30" s="198">
        <v>1</v>
      </c>
    </row>
    <row r="31" spans="1:9" x14ac:dyDescent="0.3">
      <c r="A31" s="198" t="s">
        <v>361</v>
      </c>
      <c r="B31" s="198" t="s">
        <v>375</v>
      </c>
      <c r="C31" s="198">
        <v>109110768</v>
      </c>
      <c r="D31" s="198" t="s">
        <v>376</v>
      </c>
      <c r="E31" s="198">
        <v>201904</v>
      </c>
      <c r="F31" s="198">
        <v>109110768</v>
      </c>
      <c r="G31" s="198" t="s">
        <v>373</v>
      </c>
      <c r="H31" s="2">
        <v>-11715.05</v>
      </c>
      <c r="I31" s="198">
        <v>2</v>
      </c>
    </row>
    <row r="32" spans="1:9" x14ac:dyDescent="0.3">
      <c r="A32" s="198" t="s">
        <v>361</v>
      </c>
      <c r="B32" s="198" t="s">
        <v>375</v>
      </c>
      <c r="C32" s="198">
        <v>109111898</v>
      </c>
      <c r="D32" s="198" t="s">
        <v>376</v>
      </c>
      <c r="E32" s="198">
        <v>201904</v>
      </c>
      <c r="F32" s="198">
        <v>109111898</v>
      </c>
      <c r="G32" s="198" t="s">
        <v>373</v>
      </c>
      <c r="H32" s="2">
        <v>353.46</v>
      </c>
      <c r="I32" s="198">
        <v>1</v>
      </c>
    </row>
    <row r="33" spans="1:9" x14ac:dyDescent="0.3">
      <c r="A33" s="198" t="s">
        <v>361</v>
      </c>
      <c r="B33" s="198" t="s">
        <v>375</v>
      </c>
      <c r="C33" s="198">
        <v>109112345</v>
      </c>
      <c r="D33" s="198" t="s">
        <v>376</v>
      </c>
      <c r="E33" s="198">
        <v>201904</v>
      </c>
      <c r="F33" s="198">
        <v>109112345</v>
      </c>
      <c r="G33" s="198" t="s">
        <v>373</v>
      </c>
      <c r="H33" s="2">
        <v>79.959999999999994</v>
      </c>
      <c r="I33" s="198">
        <v>2</v>
      </c>
    </row>
    <row r="34" spans="1:9" x14ac:dyDescent="0.3">
      <c r="A34" s="198" t="s">
        <v>361</v>
      </c>
      <c r="B34" s="198" t="s">
        <v>375</v>
      </c>
      <c r="C34" s="198">
        <v>109112569</v>
      </c>
      <c r="D34" s="198" t="s">
        <v>376</v>
      </c>
      <c r="E34" s="198">
        <v>201904</v>
      </c>
      <c r="F34" s="198">
        <v>109112569</v>
      </c>
      <c r="G34" s="198" t="s">
        <v>373</v>
      </c>
      <c r="H34" s="2">
        <v>484.98</v>
      </c>
      <c r="I34" s="198">
        <v>2</v>
      </c>
    </row>
    <row r="35" spans="1:9" x14ac:dyDescent="0.3">
      <c r="A35" s="198" t="s">
        <v>361</v>
      </c>
      <c r="B35" s="198" t="s">
        <v>375</v>
      </c>
      <c r="C35" s="198">
        <v>109113437</v>
      </c>
      <c r="D35" s="198" t="s">
        <v>376</v>
      </c>
      <c r="E35" s="198">
        <v>201904</v>
      </c>
      <c r="F35" s="198">
        <v>109113437</v>
      </c>
      <c r="G35" s="198" t="s">
        <v>373</v>
      </c>
      <c r="H35" s="2">
        <v>887.59</v>
      </c>
      <c r="I35" s="198">
        <v>1</v>
      </c>
    </row>
    <row r="36" spans="1:9" x14ac:dyDescent="0.3">
      <c r="A36" s="198" t="s">
        <v>361</v>
      </c>
      <c r="B36" s="198" t="s">
        <v>375</v>
      </c>
      <c r="C36" s="198">
        <v>109114214</v>
      </c>
      <c r="D36" s="198" t="s">
        <v>376</v>
      </c>
      <c r="E36" s="198">
        <v>201904</v>
      </c>
      <c r="F36" s="198">
        <v>109114214</v>
      </c>
      <c r="G36" s="198" t="s">
        <v>373</v>
      </c>
      <c r="H36" s="2">
        <v>59787.360000000001</v>
      </c>
      <c r="I36" s="198">
        <v>2</v>
      </c>
    </row>
    <row r="37" spans="1:9" x14ac:dyDescent="0.3">
      <c r="A37" s="198" t="s">
        <v>361</v>
      </c>
      <c r="B37" s="198" t="s">
        <v>375</v>
      </c>
      <c r="C37" s="198">
        <v>109114286</v>
      </c>
      <c r="D37" s="198" t="s">
        <v>376</v>
      </c>
      <c r="E37" s="198">
        <v>201904</v>
      </c>
      <c r="F37" s="198">
        <v>109114286</v>
      </c>
      <c r="G37" s="198" t="s">
        <v>373</v>
      </c>
      <c r="H37" s="2">
        <v>30.88</v>
      </c>
      <c r="I37" s="198">
        <v>3</v>
      </c>
    </row>
    <row r="38" spans="1:9" x14ac:dyDescent="0.3">
      <c r="A38" s="198" t="s">
        <v>361</v>
      </c>
      <c r="B38" s="198" t="s">
        <v>375</v>
      </c>
      <c r="C38" s="198">
        <v>109114448</v>
      </c>
      <c r="D38" s="198" t="s">
        <v>378</v>
      </c>
      <c r="E38" s="198">
        <v>201904</v>
      </c>
      <c r="F38" s="198">
        <v>109114448</v>
      </c>
      <c r="G38" s="198" t="s">
        <v>373</v>
      </c>
      <c r="H38" s="2">
        <v>-23097.21</v>
      </c>
      <c r="I38" s="198">
        <v>-4</v>
      </c>
    </row>
    <row r="39" spans="1:9" x14ac:dyDescent="0.3">
      <c r="A39" s="198" t="s">
        <v>361</v>
      </c>
      <c r="B39" s="198" t="s">
        <v>375</v>
      </c>
      <c r="C39" s="198">
        <v>109114494</v>
      </c>
      <c r="D39" s="198" t="s">
        <v>376</v>
      </c>
      <c r="E39" s="198">
        <v>201904</v>
      </c>
      <c r="F39" s="198">
        <v>109114494</v>
      </c>
      <c r="G39" s="198" t="s">
        <v>373</v>
      </c>
      <c r="H39" s="2">
        <v>14743.24</v>
      </c>
      <c r="I39" s="198">
        <v>3</v>
      </c>
    </row>
    <row r="40" spans="1:9" x14ac:dyDescent="0.3">
      <c r="A40" s="198" t="s">
        <v>361</v>
      </c>
      <c r="B40" s="198" t="s">
        <v>375</v>
      </c>
      <c r="C40" s="198">
        <v>109114942</v>
      </c>
      <c r="D40" s="198" t="s">
        <v>376</v>
      </c>
      <c r="E40" s="198">
        <v>201904</v>
      </c>
      <c r="F40" s="198">
        <v>109114942</v>
      </c>
      <c r="G40" s="198" t="s">
        <v>377</v>
      </c>
      <c r="H40" s="2">
        <v>2327.3000000000002</v>
      </c>
      <c r="I40" s="198">
        <v>2</v>
      </c>
    </row>
    <row r="41" spans="1:9" x14ac:dyDescent="0.3">
      <c r="A41" s="198" t="s">
        <v>361</v>
      </c>
      <c r="B41" s="198" t="s">
        <v>375</v>
      </c>
      <c r="C41" s="198">
        <v>109115613</v>
      </c>
      <c r="D41" s="198" t="s">
        <v>376</v>
      </c>
      <c r="E41" s="198">
        <v>201904</v>
      </c>
      <c r="F41" s="198">
        <v>109115613</v>
      </c>
      <c r="G41" s="198" t="s">
        <v>373</v>
      </c>
      <c r="H41" s="2">
        <v>93758.16</v>
      </c>
      <c r="I41" s="198">
        <v>1</v>
      </c>
    </row>
    <row r="42" spans="1:9" x14ac:dyDescent="0.3">
      <c r="A42" s="198" t="s">
        <v>361</v>
      </c>
      <c r="B42" s="198" t="s">
        <v>375</v>
      </c>
      <c r="C42" s="198">
        <v>109115851</v>
      </c>
      <c r="D42" s="198" t="s">
        <v>376</v>
      </c>
      <c r="E42" s="198">
        <v>201904</v>
      </c>
      <c r="F42" s="198">
        <v>109115851</v>
      </c>
      <c r="G42" s="198" t="s">
        <v>377</v>
      </c>
      <c r="H42" s="2">
        <v>6194.74</v>
      </c>
      <c r="I42" s="198">
        <v>2</v>
      </c>
    </row>
    <row r="43" spans="1:9" x14ac:dyDescent="0.3">
      <c r="A43" s="198" t="s">
        <v>361</v>
      </c>
      <c r="B43" s="198" t="s">
        <v>375</v>
      </c>
      <c r="C43" s="198">
        <v>109115890</v>
      </c>
      <c r="D43" s="198" t="s">
        <v>378</v>
      </c>
      <c r="E43" s="198">
        <v>201904</v>
      </c>
      <c r="F43" s="198">
        <v>109115890</v>
      </c>
      <c r="G43" s="198" t="s">
        <v>373</v>
      </c>
      <c r="H43" s="2">
        <v>-28541.61</v>
      </c>
      <c r="I43" s="198">
        <v>-7</v>
      </c>
    </row>
    <row r="44" spans="1:9" x14ac:dyDescent="0.3">
      <c r="A44" s="198" t="s">
        <v>361</v>
      </c>
      <c r="B44" s="198" t="s">
        <v>375</v>
      </c>
      <c r="C44" s="198">
        <v>109115989</v>
      </c>
      <c r="D44" s="198" t="s">
        <v>376</v>
      </c>
      <c r="E44" s="198">
        <v>201904</v>
      </c>
      <c r="F44" s="198">
        <v>109115989</v>
      </c>
      <c r="G44" s="198" t="s">
        <v>377</v>
      </c>
      <c r="H44" s="2">
        <v>6594.58</v>
      </c>
      <c r="I44" s="198">
        <v>2</v>
      </c>
    </row>
    <row r="45" spans="1:9" x14ac:dyDescent="0.3">
      <c r="A45" s="198" t="s">
        <v>361</v>
      </c>
      <c r="B45" s="198" t="s">
        <v>375</v>
      </c>
      <c r="C45" s="198">
        <v>109116012</v>
      </c>
      <c r="D45" s="198" t="s">
        <v>376</v>
      </c>
      <c r="E45" s="198">
        <v>201904</v>
      </c>
      <c r="F45" s="198">
        <v>109116012</v>
      </c>
      <c r="G45" s="198" t="s">
        <v>373</v>
      </c>
      <c r="H45" s="2">
        <v>5716.19</v>
      </c>
      <c r="I45" s="198">
        <v>1</v>
      </c>
    </row>
    <row r="46" spans="1:9" x14ac:dyDescent="0.3">
      <c r="A46" s="198" t="s">
        <v>361</v>
      </c>
      <c r="B46" s="198" t="s">
        <v>375</v>
      </c>
      <c r="C46" s="198">
        <v>109116056</v>
      </c>
      <c r="D46" s="198" t="s">
        <v>376</v>
      </c>
      <c r="E46" s="198">
        <v>201904</v>
      </c>
      <c r="F46" s="198">
        <v>109116056</v>
      </c>
      <c r="G46" s="198" t="s">
        <v>373</v>
      </c>
      <c r="H46" s="2">
        <v>92.41</v>
      </c>
      <c r="I46" s="198">
        <v>3</v>
      </c>
    </row>
    <row r="47" spans="1:9" x14ac:dyDescent="0.3">
      <c r="A47" s="198" t="s">
        <v>361</v>
      </c>
      <c r="B47" s="198" t="s">
        <v>375</v>
      </c>
      <c r="C47" s="198">
        <v>109116084</v>
      </c>
      <c r="D47" s="198" t="s">
        <v>376</v>
      </c>
      <c r="E47" s="198">
        <v>201904</v>
      </c>
      <c r="F47" s="198">
        <v>109116084</v>
      </c>
      <c r="G47" s="198" t="s">
        <v>373</v>
      </c>
      <c r="H47" s="2">
        <v>183.69</v>
      </c>
      <c r="I47" s="198">
        <v>2</v>
      </c>
    </row>
    <row r="48" spans="1:9" x14ac:dyDescent="0.3">
      <c r="A48" s="198" t="s">
        <v>361</v>
      </c>
      <c r="B48" s="198" t="s">
        <v>375</v>
      </c>
      <c r="C48" s="198">
        <v>109116585</v>
      </c>
      <c r="D48" s="198" t="s">
        <v>376</v>
      </c>
      <c r="E48" s="198">
        <v>201904</v>
      </c>
      <c r="F48" s="198">
        <v>109116585</v>
      </c>
      <c r="G48" s="198" t="s">
        <v>373</v>
      </c>
      <c r="H48" s="2">
        <v>353.46</v>
      </c>
      <c r="I48" s="198">
        <v>1</v>
      </c>
    </row>
    <row r="49" spans="1:9" x14ac:dyDescent="0.3">
      <c r="A49" s="198" t="s">
        <v>361</v>
      </c>
      <c r="B49" s="198" t="s">
        <v>375</v>
      </c>
      <c r="C49" s="198">
        <v>109116655</v>
      </c>
      <c r="D49" s="198" t="s">
        <v>376</v>
      </c>
      <c r="E49" s="198">
        <v>201904</v>
      </c>
      <c r="F49" s="198">
        <v>109116655</v>
      </c>
      <c r="G49" s="198" t="s">
        <v>379</v>
      </c>
      <c r="H49" s="2">
        <v>35643.4</v>
      </c>
      <c r="I49" s="198">
        <v>3</v>
      </c>
    </row>
    <row r="50" spans="1:9" x14ac:dyDescent="0.3">
      <c r="A50" s="198" t="s">
        <v>361</v>
      </c>
      <c r="B50" s="198" t="s">
        <v>375</v>
      </c>
      <c r="C50" s="198">
        <v>109116951</v>
      </c>
      <c r="D50" s="198" t="s">
        <v>378</v>
      </c>
      <c r="E50" s="198">
        <v>201904</v>
      </c>
      <c r="F50" s="198">
        <v>109116951</v>
      </c>
      <c r="G50" s="198" t="s">
        <v>373</v>
      </c>
      <c r="H50" s="2">
        <v>-81952.56</v>
      </c>
      <c r="I50" s="198">
        <v>-7</v>
      </c>
    </row>
    <row r="51" spans="1:9" x14ac:dyDescent="0.3">
      <c r="A51" s="198" t="s">
        <v>361</v>
      </c>
      <c r="B51" s="198" t="s">
        <v>375</v>
      </c>
      <c r="C51" s="198">
        <v>109117943</v>
      </c>
      <c r="D51" s="198" t="s">
        <v>376</v>
      </c>
      <c r="E51" s="198">
        <v>201904</v>
      </c>
      <c r="F51" s="198">
        <v>109117943</v>
      </c>
      <c r="G51" s="198" t="s">
        <v>373</v>
      </c>
      <c r="H51" s="2">
        <v>2797.69</v>
      </c>
      <c r="I51" s="198">
        <v>1</v>
      </c>
    </row>
    <row r="52" spans="1:9" x14ac:dyDescent="0.3">
      <c r="A52" s="198" t="s">
        <v>361</v>
      </c>
      <c r="B52" s="198" t="s">
        <v>375</v>
      </c>
      <c r="C52" s="198">
        <v>109118395</v>
      </c>
      <c r="D52" s="198" t="s">
        <v>376</v>
      </c>
      <c r="E52" s="198">
        <v>201904</v>
      </c>
      <c r="F52" s="198">
        <v>109118395</v>
      </c>
      <c r="G52" s="198" t="s">
        <v>373</v>
      </c>
      <c r="H52" s="2">
        <v>61523.7</v>
      </c>
      <c r="I52" s="198">
        <v>1</v>
      </c>
    </row>
    <row r="53" spans="1:9" x14ac:dyDescent="0.3">
      <c r="A53" s="198" t="s">
        <v>361</v>
      </c>
      <c r="B53" s="198" t="s">
        <v>375</v>
      </c>
      <c r="C53" s="198">
        <v>109118658</v>
      </c>
      <c r="D53" s="198" t="s">
        <v>376</v>
      </c>
      <c r="E53" s="198">
        <v>201904</v>
      </c>
      <c r="F53" s="198">
        <v>109118658</v>
      </c>
      <c r="G53" s="198" t="s">
        <v>379</v>
      </c>
      <c r="H53" s="2">
        <v>-137.97</v>
      </c>
      <c r="I53" s="198">
        <v>4</v>
      </c>
    </row>
    <row r="54" spans="1:9" x14ac:dyDescent="0.3">
      <c r="A54" s="198" t="s">
        <v>361</v>
      </c>
      <c r="B54" s="198" t="s">
        <v>375</v>
      </c>
      <c r="C54" s="198">
        <v>109119684</v>
      </c>
      <c r="D54" s="198" t="s">
        <v>376</v>
      </c>
      <c r="E54" s="198">
        <v>201904</v>
      </c>
      <c r="F54" s="198">
        <v>109119684</v>
      </c>
      <c r="G54" s="198" t="s">
        <v>373</v>
      </c>
      <c r="H54" s="2">
        <v>90.76</v>
      </c>
      <c r="I54" s="198">
        <v>4</v>
      </c>
    </row>
    <row r="55" spans="1:9" x14ac:dyDescent="0.3">
      <c r="A55" s="198" t="s">
        <v>362</v>
      </c>
      <c r="B55" s="198" t="s">
        <v>371</v>
      </c>
      <c r="C55" s="198">
        <v>107049383</v>
      </c>
      <c r="D55" s="198" t="s">
        <v>372</v>
      </c>
      <c r="E55" s="198">
        <v>201904</v>
      </c>
      <c r="F55" s="198">
        <v>109106141</v>
      </c>
      <c r="G55" s="198" t="s">
        <v>373</v>
      </c>
      <c r="H55" s="2">
        <v>697.62</v>
      </c>
      <c r="I55" s="198">
        <v>0</v>
      </c>
    </row>
    <row r="56" spans="1:9" x14ac:dyDescent="0.3">
      <c r="A56" s="198" t="s">
        <v>362</v>
      </c>
      <c r="B56" s="198" t="s">
        <v>371</v>
      </c>
      <c r="C56" s="198">
        <v>107056194</v>
      </c>
      <c r="D56" s="198" t="s">
        <v>372</v>
      </c>
      <c r="E56" s="198">
        <v>201904</v>
      </c>
      <c r="F56" s="198">
        <v>109118390</v>
      </c>
      <c r="G56" s="198" t="s">
        <v>373</v>
      </c>
      <c r="H56" s="2">
        <v>26583.75</v>
      </c>
      <c r="I56" s="198">
        <v>17</v>
      </c>
    </row>
    <row r="57" spans="1:9" x14ac:dyDescent="0.3">
      <c r="A57" s="198" t="s">
        <v>362</v>
      </c>
      <c r="B57" s="198" t="s">
        <v>371</v>
      </c>
      <c r="C57" s="198">
        <v>109101213</v>
      </c>
      <c r="D57" s="198" t="s">
        <v>372</v>
      </c>
      <c r="E57" s="198">
        <v>201904</v>
      </c>
      <c r="F57" s="198">
        <v>109099501</v>
      </c>
      <c r="G57" s="198" t="s">
        <v>380</v>
      </c>
      <c r="H57" s="2">
        <v>-62.14</v>
      </c>
      <c r="I57" s="198">
        <v>0</v>
      </c>
    </row>
    <row r="58" spans="1:9" x14ac:dyDescent="0.3">
      <c r="A58" s="198" t="s">
        <v>362</v>
      </c>
      <c r="B58" s="198" t="s">
        <v>371</v>
      </c>
      <c r="C58" s="198">
        <v>109101553</v>
      </c>
      <c r="D58" s="198" t="s">
        <v>372</v>
      </c>
      <c r="E58" s="198">
        <v>201904</v>
      </c>
      <c r="F58" s="198">
        <v>109097476</v>
      </c>
      <c r="G58" s="198" t="s">
        <v>377</v>
      </c>
      <c r="H58" s="2">
        <v>0.4</v>
      </c>
      <c r="I58" s="198">
        <v>0</v>
      </c>
    </row>
    <row r="59" spans="1:9" x14ac:dyDescent="0.3">
      <c r="A59" s="198" t="s">
        <v>362</v>
      </c>
      <c r="B59" s="198" t="s">
        <v>371</v>
      </c>
      <c r="C59" s="198">
        <v>109104932</v>
      </c>
      <c r="D59" s="198" t="s">
        <v>372</v>
      </c>
      <c r="E59" s="198">
        <v>201904</v>
      </c>
      <c r="F59" s="198">
        <v>109104932</v>
      </c>
      <c r="G59" s="198" t="s">
        <v>373</v>
      </c>
      <c r="H59" s="2">
        <v>12582.94</v>
      </c>
      <c r="I59" s="198">
        <v>17</v>
      </c>
    </row>
    <row r="60" spans="1:9" x14ac:dyDescent="0.3">
      <c r="A60" s="198" t="s">
        <v>362</v>
      </c>
      <c r="B60" s="198" t="s">
        <v>371</v>
      </c>
      <c r="C60" s="198">
        <v>109104932</v>
      </c>
      <c r="D60" s="198" t="s">
        <v>372</v>
      </c>
      <c r="E60" s="198">
        <v>201904</v>
      </c>
      <c r="F60" s="198">
        <v>109104932</v>
      </c>
      <c r="G60" s="198" t="s">
        <v>373</v>
      </c>
      <c r="H60" s="2">
        <v>145813.85</v>
      </c>
      <c r="I60" s="198">
        <v>197</v>
      </c>
    </row>
    <row r="61" spans="1:9" x14ac:dyDescent="0.3">
      <c r="A61" s="198" t="s">
        <v>362</v>
      </c>
      <c r="B61" s="198" t="s">
        <v>371</v>
      </c>
      <c r="C61" s="198">
        <v>109108046</v>
      </c>
      <c r="D61" s="198" t="s">
        <v>372</v>
      </c>
      <c r="E61" s="198">
        <v>201904</v>
      </c>
      <c r="F61" s="198">
        <v>109111933</v>
      </c>
      <c r="G61" s="198" t="s">
        <v>373</v>
      </c>
      <c r="H61" s="2">
        <v>1502.53</v>
      </c>
      <c r="I61" s="198">
        <v>0</v>
      </c>
    </row>
    <row r="62" spans="1:9" x14ac:dyDescent="0.3">
      <c r="A62" s="198" t="s">
        <v>362</v>
      </c>
      <c r="B62" s="198" t="s">
        <v>371</v>
      </c>
      <c r="C62" s="198">
        <v>109108125</v>
      </c>
      <c r="D62" s="198" t="s">
        <v>372</v>
      </c>
      <c r="E62" s="198">
        <v>201904</v>
      </c>
      <c r="F62" s="198">
        <v>109108125</v>
      </c>
      <c r="G62" s="198" t="s">
        <v>373</v>
      </c>
      <c r="H62" s="2">
        <v>86.46</v>
      </c>
      <c r="I62" s="198">
        <v>0</v>
      </c>
    </row>
    <row r="63" spans="1:9" x14ac:dyDescent="0.3">
      <c r="A63" s="198" t="s">
        <v>362</v>
      </c>
      <c r="B63" s="198" t="s">
        <v>371</v>
      </c>
      <c r="C63" s="198">
        <v>109111803</v>
      </c>
      <c r="D63" s="198" t="s">
        <v>372</v>
      </c>
      <c r="E63" s="198">
        <v>201904</v>
      </c>
      <c r="F63" s="198">
        <v>109111803</v>
      </c>
      <c r="G63" s="198" t="s">
        <v>373</v>
      </c>
      <c r="H63" s="2">
        <v>43163.01</v>
      </c>
      <c r="I63" s="198">
        <v>0</v>
      </c>
    </row>
    <row r="64" spans="1:9" x14ac:dyDescent="0.3">
      <c r="A64" s="198" t="s">
        <v>362</v>
      </c>
      <c r="B64" s="198" t="s">
        <v>371</v>
      </c>
      <c r="C64" s="198">
        <v>109111933</v>
      </c>
      <c r="D64" s="198" t="s">
        <v>372</v>
      </c>
      <c r="E64" s="198">
        <v>201904</v>
      </c>
      <c r="F64" s="198">
        <v>109111933</v>
      </c>
      <c r="G64" s="198" t="s">
        <v>373</v>
      </c>
      <c r="H64" s="2">
        <v>13.82</v>
      </c>
      <c r="I64" s="198">
        <v>0</v>
      </c>
    </row>
    <row r="65" spans="1:9" x14ac:dyDescent="0.3">
      <c r="A65" s="198" t="s">
        <v>362</v>
      </c>
      <c r="B65" s="198" t="s">
        <v>375</v>
      </c>
      <c r="C65" s="198">
        <v>109100936</v>
      </c>
      <c r="D65" s="198" t="s">
        <v>376</v>
      </c>
      <c r="E65" s="198">
        <v>201904</v>
      </c>
      <c r="F65" s="198">
        <v>109100936</v>
      </c>
      <c r="G65" s="198" t="s">
        <v>373</v>
      </c>
      <c r="H65" s="2">
        <v>3670.04</v>
      </c>
      <c r="I65" s="198">
        <v>2</v>
      </c>
    </row>
    <row r="66" spans="1:9" x14ac:dyDescent="0.3">
      <c r="A66" s="198" t="s">
        <v>362</v>
      </c>
      <c r="B66" s="198" t="s">
        <v>375</v>
      </c>
      <c r="C66" s="198">
        <v>109104932</v>
      </c>
      <c r="D66" s="198" t="s">
        <v>378</v>
      </c>
      <c r="E66" s="198">
        <v>201904</v>
      </c>
      <c r="F66" s="198">
        <v>109104932</v>
      </c>
      <c r="G66" s="198" t="s">
        <v>373</v>
      </c>
      <c r="H66" s="2">
        <v>-47519.07</v>
      </c>
      <c r="I66" s="198">
        <v>-8</v>
      </c>
    </row>
    <row r="67" spans="1:9" x14ac:dyDescent="0.3">
      <c r="A67" s="198" t="s">
        <v>362</v>
      </c>
      <c r="B67" s="198" t="s">
        <v>375</v>
      </c>
      <c r="C67" s="198">
        <v>109108622</v>
      </c>
      <c r="D67" s="198" t="s">
        <v>376</v>
      </c>
      <c r="E67" s="198">
        <v>201904</v>
      </c>
      <c r="F67" s="198">
        <v>109108622</v>
      </c>
      <c r="G67" s="198" t="s">
        <v>373</v>
      </c>
      <c r="H67" s="2">
        <v>69015.86</v>
      </c>
      <c r="I67" s="198">
        <v>2</v>
      </c>
    </row>
    <row r="68" spans="1:9" x14ac:dyDescent="0.3">
      <c r="A68" s="198" t="s">
        <v>362</v>
      </c>
      <c r="B68" s="198" t="s">
        <v>375</v>
      </c>
      <c r="C68" s="198">
        <v>109112345</v>
      </c>
      <c r="D68" s="198" t="s">
        <v>376</v>
      </c>
      <c r="E68" s="198">
        <v>201904</v>
      </c>
      <c r="F68" s="198">
        <v>109112345</v>
      </c>
      <c r="G68" s="198" t="s">
        <v>373</v>
      </c>
      <c r="H68" s="2">
        <v>34.270000000000003</v>
      </c>
      <c r="I68" s="198">
        <v>2</v>
      </c>
    </row>
    <row r="69" spans="1:9" x14ac:dyDescent="0.3">
      <c r="A69" s="198" t="s">
        <v>362</v>
      </c>
      <c r="B69" s="198" t="s">
        <v>375</v>
      </c>
      <c r="C69" s="198">
        <v>109112569</v>
      </c>
      <c r="D69" s="198" t="s">
        <v>376</v>
      </c>
      <c r="E69" s="198">
        <v>201904</v>
      </c>
      <c r="F69" s="198">
        <v>109112569</v>
      </c>
      <c r="G69" s="198" t="s">
        <v>373</v>
      </c>
      <c r="H69" s="2">
        <v>207.86</v>
      </c>
      <c r="I69" s="198">
        <v>2</v>
      </c>
    </row>
    <row r="70" spans="1:9" x14ac:dyDescent="0.3">
      <c r="A70" s="198" t="s">
        <v>362</v>
      </c>
      <c r="B70" s="198" t="s">
        <v>375</v>
      </c>
      <c r="C70" s="198">
        <v>109115613</v>
      </c>
      <c r="D70" s="198" t="s">
        <v>376</v>
      </c>
      <c r="E70" s="198">
        <v>201904</v>
      </c>
      <c r="F70" s="198">
        <v>109115613</v>
      </c>
      <c r="G70" s="198" t="s">
        <v>373</v>
      </c>
      <c r="H70" s="2">
        <v>40182.03</v>
      </c>
      <c r="I70" s="198">
        <v>1</v>
      </c>
    </row>
    <row r="71" spans="1:9" x14ac:dyDescent="0.3">
      <c r="A71" s="198" t="s">
        <v>362</v>
      </c>
      <c r="B71" s="198" t="s">
        <v>375</v>
      </c>
      <c r="C71" s="198">
        <v>109118390</v>
      </c>
      <c r="D71" s="198" t="s">
        <v>378</v>
      </c>
      <c r="E71" s="198">
        <v>201904</v>
      </c>
      <c r="F71" s="198">
        <v>109118390</v>
      </c>
      <c r="G71" s="198" t="s">
        <v>373</v>
      </c>
      <c r="H71" s="2">
        <v>-26583.75</v>
      </c>
      <c r="I71" s="198">
        <v>-7</v>
      </c>
    </row>
    <row r="72" spans="1:9" x14ac:dyDescent="0.3">
      <c r="A72" s="198" t="s">
        <v>362</v>
      </c>
      <c r="B72" s="198" t="s">
        <v>375</v>
      </c>
      <c r="C72" s="198">
        <v>109118803</v>
      </c>
      <c r="D72" s="198" t="s">
        <v>376</v>
      </c>
      <c r="E72" s="198">
        <v>201904</v>
      </c>
      <c r="F72" s="198">
        <v>109118803</v>
      </c>
      <c r="G72" s="198" t="s">
        <v>373</v>
      </c>
      <c r="H72" s="2">
        <v>222.71</v>
      </c>
      <c r="I72" s="198">
        <v>3</v>
      </c>
    </row>
    <row r="73" spans="1:9" x14ac:dyDescent="0.3">
      <c r="A73" s="198" t="s">
        <v>362</v>
      </c>
      <c r="B73" s="198" t="s">
        <v>375</v>
      </c>
      <c r="C73" s="198">
        <v>109119684</v>
      </c>
      <c r="D73" s="198" t="s">
        <v>376</v>
      </c>
      <c r="E73" s="198">
        <v>201904</v>
      </c>
      <c r="F73" s="198">
        <v>109119684</v>
      </c>
      <c r="G73" s="198" t="s">
        <v>373</v>
      </c>
      <c r="H73" s="2">
        <v>38.9</v>
      </c>
      <c r="I73" s="198">
        <v>4</v>
      </c>
    </row>
    <row r="74" spans="1:9" x14ac:dyDescent="0.3">
      <c r="A74" s="198" t="s">
        <v>362</v>
      </c>
      <c r="B74" s="198" t="s">
        <v>375</v>
      </c>
      <c r="C74" s="198">
        <v>109119703</v>
      </c>
      <c r="D74" s="198" t="s">
        <v>376</v>
      </c>
      <c r="E74" s="198">
        <v>201904</v>
      </c>
      <c r="F74" s="198">
        <v>109119703</v>
      </c>
      <c r="G74" s="198" t="s">
        <v>373</v>
      </c>
      <c r="H74" s="2">
        <v>-82.81</v>
      </c>
      <c r="I74" s="198">
        <v>3</v>
      </c>
    </row>
    <row r="75" spans="1:9" x14ac:dyDescent="0.3">
      <c r="A75" s="198" t="s">
        <v>363</v>
      </c>
      <c r="B75" s="198" t="s">
        <v>371</v>
      </c>
      <c r="C75" s="198">
        <v>109111935</v>
      </c>
      <c r="D75" s="198" t="s">
        <v>376</v>
      </c>
      <c r="E75" s="198">
        <v>201904</v>
      </c>
      <c r="F75" s="198">
        <v>109111935</v>
      </c>
      <c r="G75" s="198" t="s">
        <v>373</v>
      </c>
      <c r="H75" s="2">
        <v>-387.17</v>
      </c>
      <c r="I75" s="198">
        <v>0</v>
      </c>
    </row>
    <row r="76" spans="1:9" x14ac:dyDescent="0.3">
      <c r="A76" s="198" t="s">
        <v>363</v>
      </c>
      <c r="B76" s="198" t="s">
        <v>371</v>
      </c>
      <c r="C76" s="198">
        <v>109111935</v>
      </c>
      <c r="D76" s="198" t="s">
        <v>376</v>
      </c>
      <c r="E76" s="198">
        <v>201904</v>
      </c>
      <c r="F76" s="198">
        <v>109111935</v>
      </c>
      <c r="G76" s="198" t="s">
        <v>373</v>
      </c>
      <c r="H76" s="2">
        <v>-175.96</v>
      </c>
      <c r="I76" s="198">
        <v>0</v>
      </c>
    </row>
    <row r="77" spans="1:9" x14ac:dyDescent="0.3">
      <c r="A77" s="198" t="s">
        <v>363</v>
      </c>
      <c r="B77" s="198" t="s">
        <v>371</v>
      </c>
      <c r="C77" s="198">
        <v>109111935</v>
      </c>
      <c r="D77" s="198" t="s">
        <v>376</v>
      </c>
      <c r="E77" s="198">
        <v>201904</v>
      </c>
      <c r="F77" s="198">
        <v>109111935</v>
      </c>
      <c r="G77" s="198" t="s">
        <v>373</v>
      </c>
      <c r="H77" s="2">
        <v>-70.400000000000006</v>
      </c>
      <c r="I77" s="198">
        <v>0</v>
      </c>
    </row>
    <row r="78" spans="1:9" x14ac:dyDescent="0.3">
      <c r="A78" s="198" t="s">
        <v>363</v>
      </c>
      <c r="B78" s="198" t="s">
        <v>371</v>
      </c>
      <c r="C78" s="198">
        <v>109111935</v>
      </c>
      <c r="D78" s="198" t="s">
        <v>376</v>
      </c>
      <c r="E78" s="198">
        <v>201904</v>
      </c>
      <c r="F78" s="198">
        <v>109111935</v>
      </c>
      <c r="G78" s="198" t="s">
        <v>373</v>
      </c>
      <c r="H78" s="2">
        <v>-35.19</v>
      </c>
      <c r="I78" s="198">
        <v>0</v>
      </c>
    </row>
    <row r="79" spans="1:9" x14ac:dyDescent="0.3">
      <c r="A79" s="198" t="s">
        <v>364</v>
      </c>
      <c r="B79" s="198" t="s">
        <v>375</v>
      </c>
      <c r="C79" s="198">
        <v>106339305</v>
      </c>
      <c r="D79" s="198" t="s">
        <v>376</v>
      </c>
      <c r="E79" s="198">
        <v>201904</v>
      </c>
      <c r="F79" s="198">
        <v>106339305</v>
      </c>
      <c r="G79" s="198" t="s">
        <v>373</v>
      </c>
      <c r="H79" s="2">
        <v>31.81</v>
      </c>
      <c r="I79" s="198">
        <v>1</v>
      </c>
    </row>
    <row r="80" spans="1:9" x14ac:dyDescent="0.3">
      <c r="A80" s="198" t="s">
        <v>364</v>
      </c>
      <c r="B80" s="198" t="s">
        <v>375</v>
      </c>
      <c r="C80" s="198">
        <v>106346897</v>
      </c>
      <c r="D80" s="198" t="s">
        <v>376</v>
      </c>
      <c r="E80" s="198">
        <v>201904</v>
      </c>
      <c r="F80" s="198">
        <v>106346897</v>
      </c>
      <c r="G80" s="198" t="s">
        <v>373</v>
      </c>
      <c r="H80" s="2">
        <v>0</v>
      </c>
      <c r="I80" s="198">
        <v>2</v>
      </c>
    </row>
    <row r="81" spans="1:9" x14ac:dyDescent="0.3">
      <c r="A81" s="198" t="s">
        <v>364</v>
      </c>
      <c r="B81" s="198" t="s">
        <v>375</v>
      </c>
      <c r="C81" s="198">
        <v>109112913</v>
      </c>
      <c r="D81" s="198" t="s">
        <v>376</v>
      </c>
      <c r="E81" s="198">
        <v>201904</v>
      </c>
      <c r="F81" s="198">
        <v>109112913</v>
      </c>
      <c r="G81" s="198" t="s">
        <v>373</v>
      </c>
      <c r="H81" s="2">
        <v>1281.0999999999999</v>
      </c>
      <c r="I81" s="198">
        <v>2</v>
      </c>
    </row>
    <row r="82" spans="1:9" x14ac:dyDescent="0.3">
      <c r="A82" s="198" t="s">
        <v>364</v>
      </c>
      <c r="B82" s="198" t="s">
        <v>375</v>
      </c>
      <c r="C82" s="198">
        <v>109115839</v>
      </c>
      <c r="D82" s="198" t="s">
        <v>376</v>
      </c>
      <c r="E82" s="198">
        <v>201904</v>
      </c>
      <c r="F82" s="198">
        <v>109115839</v>
      </c>
      <c r="G82" s="198" t="s">
        <v>373</v>
      </c>
      <c r="H82" s="2">
        <v>5.93</v>
      </c>
      <c r="I82" s="198">
        <v>1</v>
      </c>
    </row>
    <row r="83" spans="1:9" x14ac:dyDescent="0.3">
      <c r="A83" s="198" t="s">
        <v>364</v>
      </c>
      <c r="B83" s="198" t="s">
        <v>375</v>
      </c>
      <c r="C83" s="198">
        <v>109115970</v>
      </c>
      <c r="D83" s="198" t="s">
        <v>376</v>
      </c>
      <c r="E83" s="198">
        <v>201904</v>
      </c>
      <c r="F83" s="198">
        <v>109115970</v>
      </c>
      <c r="G83" s="198" t="s">
        <v>379</v>
      </c>
      <c r="H83" s="2">
        <v>-104.11</v>
      </c>
      <c r="I83" s="198">
        <v>1</v>
      </c>
    </row>
    <row r="84" spans="1:9" x14ac:dyDescent="0.3">
      <c r="A84" s="198" t="s">
        <v>364</v>
      </c>
      <c r="B84" s="198" t="s">
        <v>375</v>
      </c>
      <c r="C84" s="198">
        <v>109119853</v>
      </c>
      <c r="D84" s="198" t="s">
        <v>376</v>
      </c>
      <c r="E84" s="198">
        <v>201904</v>
      </c>
      <c r="F84" s="198">
        <v>109119853</v>
      </c>
      <c r="G84" s="198" t="s">
        <v>373</v>
      </c>
      <c r="H84" s="2">
        <v>0.49</v>
      </c>
      <c r="I84" s="198">
        <v>2</v>
      </c>
    </row>
    <row r="85" spans="1:9" x14ac:dyDescent="0.3">
      <c r="A85" s="198" t="s">
        <v>364</v>
      </c>
      <c r="B85" s="198" t="s">
        <v>375</v>
      </c>
      <c r="C85" s="198">
        <v>109121170</v>
      </c>
      <c r="D85" s="198" t="s">
        <v>376</v>
      </c>
      <c r="E85" s="198">
        <v>201904</v>
      </c>
      <c r="F85" s="198">
        <v>109121170</v>
      </c>
      <c r="G85" s="198" t="s">
        <v>373</v>
      </c>
      <c r="H85" s="2">
        <v>96.01</v>
      </c>
      <c r="I85" s="198">
        <v>3</v>
      </c>
    </row>
    <row r="86" spans="1:9" x14ac:dyDescent="0.3">
      <c r="A86" s="198" t="s">
        <v>365</v>
      </c>
      <c r="B86" s="198" t="s">
        <v>371</v>
      </c>
      <c r="C86" s="198">
        <v>106291585</v>
      </c>
      <c r="D86" s="198" t="s">
        <v>372</v>
      </c>
      <c r="E86" s="198">
        <v>201904</v>
      </c>
      <c r="F86" s="198">
        <v>109110578</v>
      </c>
      <c r="G86" s="198" t="s">
        <v>373</v>
      </c>
      <c r="H86" s="2">
        <v>57.19</v>
      </c>
      <c r="I86" s="198">
        <v>0</v>
      </c>
    </row>
    <row r="87" spans="1:9" x14ac:dyDescent="0.3">
      <c r="A87" s="198" t="s">
        <v>365</v>
      </c>
      <c r="B87" s="198" t="s">
        <v>371</v>
      </c>
      <c r="C87" s="198">
        <v>106291585</v>
      </c>
      <c r="D87" s="198" t="s">
        <v>372</v>
      </c>
      <c r="E87" s="198">
        <v>201904</v>
      </c>
      <c r="F87" s="198">
        <v>109110578</v>
      </c>
      <c r="G87" s="198" t="s">
        <v>373</v>
      </c>
      <c r="H87" s="2">
        <v>125.66</v>
      </c>
      <c r="I87" s="198">
        <v>0</v>
      </c>
    </row>
    <row r="88" spans="1:9" x14ac:dyDescent="0.3">
      <c r="A88" s="198" t="s">
        <v>365</v>
      </c>
      <c r="B88" s="198" t="s">
        <v>371</v>
      </c>
      <c r="C88" s="198">
        <v>106291585</v>
      </c>
      <c r="D88" s="198" t="s">
        <v>372</v>
      </c>
      <c r="E88" s="198">
        <v>201904</v>
      </c>
      <c r="F88" s="198">
        <v>109116565</v>
      </c>
      <c r="G88" s="198" t="s">
        <v>373</v>
      </c>
      <c r="H88" s="2">
        <v>4317.1099999999997</v>
      </c>
      <c r="I88" s="198">
        <v>0</v>
      </c>
    </row>
    <row r="89" spans="1:9" x14ac:dyDescent="0.3">
      <c r="A89" s="198" t="s">
        <v>365</v>
      </c>
      <c r="B89" s="198" t="s">
        <v>371</v>
      </c>
      <c r="C89" s="198">
        <v>106300231</v>
      </c>
      <c r="D89" s="198" t="s">
        <v>372</v>
      </c>
      <c r="E89" s="198">
        <v>201904</v>
      </c>
      <c r="F89" s="198">
        <v>109116565</v>
      </c>
      <c r="G89" s="198" t="s">
        <v>373</v>
      </c>
      <c r="H89" s="2">
        <v>1208.32</v>
      </c>
      <c r="I89" s="198">
        <v>0</v>
      </c>
    </row>
    <row r="90" spans="1:9" x14ac:dyDescent="0.3">
      <c r="A90" s="198" t="s">
        <v>365</v>
      </c>
      <c r="B90" s="198" t="s">
        <v>371</v>
      </c>
      <c r="C90" s="198">
        <v>106329713</v>
      </c>
      <c r="D90" s="198" t="s">
        <v>372</v>
      </c>
      <c r="E90" s="198">
        <v>201904</v>
      </c>
      <c r="F90" s="198">
        <v>106334199</v>
      </c>
      <c r="G90" s="198" t="s">
        <v>373</v>
      </c>
      <c r="H90" s="2">
        <v>6352.59</v>
      </c>
      <c r="I90" s="198">
        <v>1</v>
      </c>
    </row>
    <row r="91" spans="1:9" x14ac:dyDescent="0.3">
      <c r="A91" s="198" t="s">
        <v>365</v>
      </c>
      <c r="B91" s="198" t="s">
        <v>371</v>
      </c>
      <c r="C91" s="198">
        <v>106329713</v>
      </c>
      <c r="D91" s="198" t="s">
        <v>372</v>
      </c>
      <c r="E91" s="198">
        <v>201904</v>
      </c>
      <c r="F91" s="198">
        <v>106334199</v>
      </c>
      <c r="G91" s="198" t="s">
        <v>373</v>
      </c>
      <c r="H91" s="2">
        <v>9088.59</v>
      </c>
      <c r="I91" s="198">
        <v>1</v>
      </c>
    </row>
    <row r="92" spans="1:9" x14ac:dyDescent="0.3">
      <c r="A92" s="198" t="s">
        <v>365</v>
      </c>
      <c r="B92" s="198" t="s">
        <v>371</v>
      </c>
      <c r="C92" s="198">
        <v>106329713</v>
      </c>
      <c r="D92" s="198" t="s">
        <v>372</v>
      </c>
      <c r="E92" s="198">
        <v>201904</v>
      </c>
      <c r="F92" s="198">
        <v>109120051</v>
      </c>
      <c r="G92" s="198" t="s">
        <v>373</v>
      </c>
      <c r="H92" s="2">
        <v>9263.25</v>
      </c>
      <c r="I92" s="198">
        <v>1</v>
      </c>
    </row>
    <row r="93" spans="1:9" x14ac:dyDescent="0.3">
      <c r="A93" s="198" t="s">
        <v>365</v>
      </c>
      <c r="B93" s="198" t="s">
        <v>371</v>
      </c>
      <c r="C93" s="198">
        <v>106334199</v>
      </c>
      <c r="D93" s="198" t="s">
        <v>372</v>
      </c>
      <c r="E93" s="198">
        <v>201904</v>
      </c>
      <c r="F93" s="198">
        <v>106334199</v>
      </c>
      <c r="G93" s="198" t="s">
        <v>373</v>
      </c>
      <c r="H93" s="2">
        <v>0</v>
      </c>
      <c r="I93" s="198">
        <v>1</v>
      </c>
    </row>
    <row r="94" spans="1:9" x14ac:dyDescent="0.3">
      <c r="A94" s="198" t="s">
        <v>365</v>
      </c>
      <c r="B94" s="198" t="s">
        <v>371</v>
      </c>
      <c r="C94" s="198">
        <v>109101840</v>
      </c>
      <c r="D94" s="198" t="s">
        <v>372</v>
      </c>
      <c r="E94" s="198">
        <v>201904</v>
      </c>
      <c r="F94" s="198">
        <v>109110578</v>
      </c>
      <c r="G94" s="198" t="s">
        <v>373</v>
      </c>
      <c r="H94" s="2">
        <v>47.49</v>
      </c>
      <c r="I94" s="198">
        <v>0</v>
      </c>
    </row>
    <row r="95" spans="1:9" x14ac:dyDescent="0.3">
      <c r="A95" s="198" t="s">
        <v>365</v>
      </c>
      <c r="B95" s="198" t="s">
        <v>371</v>
      </c>
      <c r="C95" s="198">
        <v>109101840</v>
      </c>
      <c r="D95" s="198" t="s">
        <v>372</v>
      </c>
      <c r="E95" s="198">
        <v>201904</v>
      </c>
      <c r="F95" s="198">
        <v>109110578</v>
      </c>
      <c r="G95" s="198" t="s">
        <v>373</v>
      </c>
      <c r="H95" s="2">
        <v>48.7</v>
      </c>
      <c r="I95" s="198">
        <v>0</v>
      </c>
    </row>
    <row r="96" spans="1:9" x14ac:dyDescent="0.3">
      <c r="A96" s="198" t="s">
        <v>365</v>
      </c>
      <c r="B96" s="198" t="s">
        <v>371</v>
      </c>
      <c r="C96" s="198">
        <v>109110626</v>
      </c>
      <c r="D96" s="198" t="s">
        <v>372</v>
      </c>
      <c r="E96" s="198">
        <v>201904</v>
      </c>
      <c r="F96" s="198">
        <v>109110626</v>
      </c>
      <c r="G96" s="198" t="s">
        <v>373</v>
      </c>
      <c r="H96" s="2">
        <v>0</v>
      </c>
      <c r="I96" s="198">
        <v>1</v>
      </c>
    </row>
    <row r="97" spans="1:9" x14ac:dyDescent="0.3">
      <c r="A97" s="198" t="s">
        <v>365</v>
      </c>
      <c r="B97" s="198" t="s">
        <v>371</v>
      </c>
      <c r="C97" s="198">
        <v>109118488</v>
      </c>
      <c r="D97" s="198" t="s">
        <v>372</v>
      </c>
      <c r="E97" s="198">
        <v>201904</v>
      </c>
      <c r="F97" s="198">
        <v>109118488</v>
      </c>
      <c r="G97" s="198" t="s">
        <v>373</v>
      </c>
      <c r="H97" s="2">
        <v>0</v>
      </c>
      <c r="I97" s="198">
        <v>2</v>
      </c>
    </row>
    <row r="98" spans="1:9" x14ac:dyDescent="0.3">
      <c r="A98" s="198" t="s">
        <v>365</v>
      </c>
      <c r="B98" s="198" t="s">
        <v>371</v>
      </c>
      <c r="C98" s="198">
        <v>109119759</v>
      </c>
      <c r="D98" s="198" t="s">
        <v>372</v>
      </c>
      <c r="E98" s="198">
        <v>201904</v>
      </c>
      <c r="F98" s="198">
        <v>109110626</v>
      </c>
      <c r="G98" s="198" t="s">
        <v>373</v>
      </c>
      <c r="H98" s="2">
        <v>5807.25</v>
      </c>
      <c r="I98" s="198">
        <v>1</v>
      </c>
    </row>
    <row r="99" spans="1:9" x14ac:dyDescent="0.3">
      <c r="A99" s="198" t="s">
        <v>365</v>
      </c>
      <c r="B99" s="198" t="s">
        <v>371</v>
      </c>
      <c r="C99" s="198">
        <v>109119759</v>
      </c>
      <c r="D99" s="198" t="s">
        <v>372</v>
      </c>
      <c r="E99" s="198">
        <v>201904</v>
      </c>
      <c r="F99" s="198">
        <v>109110626</v>
      </c>
      <c r="G99" s="198" t="s">
        <v>373</v>
      </c>
      <c r="H99" s="2">
        <v>10247.18</v>
      </c>
      <c r="I99" s="198">
        <v>2</v>
      </c>
    </row>
    <row r="100" spans="1:9" x14ac:dyDescent="0.3">
      <c r="A100" s="198" t="s">
        <v>365</v>
      </c>
      <c r="B100" s="198" t="s">
        <v>371</v>
      </c>
      <c r="C100" s="198">
        <v>109119759</v>
      </c>
      <c r="D100" s="198" t="s">
        <v>372</v>
      </c>
      <c r="E100" s="198">
        <v>201904</v>
      </c>
      <c r="F100" s="198">
        <v>109118488</v>
      </c>
      <c r="G100" s="198" t="s">
        <v>373</v>
      </c>
      <c r="H100" s="2">
        <v>10034.66</v>
      </c>
      <c r="I100" s="198">
        <v>2</v>
      </c>
    </row>
    <row r="101" spans="1:9" x14ac:dyDescent="0.3">
      <c r="A101" s="198" t="s">
        <v>365</v>
      </c>
      <c r="B101" s="198" t="s">
        <v>371</v>
      </c>
      <c r="C101" s="198">
        <v>109119759</v>
      </c>
      <c r="D101" s="198" t="s">
        <v>372</v>
      </c>
      <c r="E101" s="198">
        <v>201904</v>
      </c>
      <c r="F101" s="198">
        <v>109118488</v>
      </c>
      <c r="G101" s="198" t="s">
        <v>373</v>
      </c>
      <c r="H101" s="2">
        <v>16139.55</v>
      </c>
      <c r="I101" s="198">
        <v>4</v>
      </c>
    </row>
    <row r="102" spans="1:9" x14ac:dyDescent="0.3">
      <c r="A102" s="198" t="s">
        <v>365</v>
      </c>
      <c r="B102" s="198" t="s">
        <v>375</v>
      </c>
      <c r="C102" s="198">
        <v>106334199</v>
      </c>
      <c r="D102" s="198" t="s">
        <v>378</v>
      </c>
      <c r="E102" s="198">
        <v>201904</v>
      </c>
      <c r="F102" s="198">
        <v>106334199</v>
      </c>
      <c r="G102" s="198" t="s">
        <v>373</v>
      </c>
      <c r="H102" s="2">
        <v>-16863.900000000001</v>
      </c>
      <c r="I102" s="198">
        <v>-6</v>
      </c>
    </row>
    <row r="103" spans="1:9" x14ac:dyDescent="0.3">
      <c r="A103" s="198" t="s">
        <v>365</v>
      </c>
      <c r="B103" s="198" t="s">
        <v>375</v>
      </c>
      <c r="C103" s="198">
        <v>106334368</v>
      </c>
      <c r="D103" s="198" t="s">
        <v>376</v>
      </c>
      <c r="E103" s="198">
        <v>201904</v>
      </c>
      <c r="F103" s="198">
        <v>106334368</v>
      </c>
      <c r="G103" s="198" t="s">
        <v>373</v>
      </c>
      <c r="H103" s="2">
        <v>16.23</v>
      </c>
      <c r="I103" s="198">
        <v>3</v>
      </c>
    </row>
    <row r="104" spans="1:9" x14ac:dyDescent="0.3">
      <c r="A104" s="198" t="s">
        <v>365</v>
      </c>
      <c r="B104" s="198" t="s">
        <v>375</v>
      </c>
      <c r="C104" s="198">
        <v>106339305</v>
      </c>
      <c r="D104" s="198" t="s">
        <v>376</v>
      </c>
      <c r="E104" s="198">
        <v>201904</v>
      </c>
      <c r="F104" s="198">
        <v>106339305</v>
      </c>
      <c r="G104" s="198" t="s">
        <v>373</v>
      </c>
      <c r="H104" s="2">
        <v>848.29</v>
      </c>
      <c r="I104" s="198">
        <v>1</v>
      </c>
    </row>
    <row r="105" spans="1:9" x14ac:dyDescent="0.3">
      <c r="A105" s="198" t="s">
        <v>365</v>
      </c>
      <c r="B105" s="198" t="s">
        <v>375</v>
      </c>
      <c r="C105" s="198">
        <v>106341856</v>
      </c>
      <c r="D105" s="198" t="s">
        <v>376</v>
      </c>
      <c r="E105" s="198">
        <v>201904</v>
      </c>
      <c r="F105" s="198">
        <v>106341856</v>
      </c>
      <c r="G105" s="198" t="s">
        <v>373</v>
      </c>
      <c r="H105" s="2">
        <v>5.43</v>
      </c>
      <c r="I105" s="198">
        <v>2</v>
      </c>
    </row>
    <row r="106" spans="1:9" x14ac:dyDescent="0.3">
      <c r="A106" s="198" t="s">
        <v>365</v>
      </c>
      <c r="B106" s="198" t="s">
        <v>375</v>
      </c>
      <c r="C106" s="198">
        <v>106346897</v>
      </c>
      <c r="D106" s="198" t="s">
        <v>376</v>
      </c>
      <c r="E106" s="198">
        <v>201904</v>
      </c>
      <c r="F106" s="198">
        <v>106346897</v>
      </c>
      <c r="G106" s="198" t="s">
        <v>373</v>
      </c>
      <c r="H106" s="2">
        <v>0</v>
      </c>
      <c r="I106" s="198">
        <v>2</v>
      </c>
    </row>
    <row r="107" spans="1:9" x14ac:dyDescent="0.3">
      <c r="A107" s="198" t="s">
        <v>365</v>
      </c>
      <c r="B107" s="198" t="s">
        <v>375</v>
      </c>
      <c r="C107" s="198">
        <v>109108335</v>
      </c>
      <c r="D107" s="198" t="s">
        <v>376</v>
      </c>
      <c r="E107" s="198">
        <v>201904</v>
      </c>
      <c r="F107" s="198">
        <v>109108335</v>
      </c>
      <c r="G107" s="198" t="s">
        <v>373</v>
      </c>
      <c r="H107" s="2">
        <v>181.22</v>
      </c>
      <c r="I107" s="198">
        <v>3</v>
      </c>
    </row>
    <row r="108" spans="1:9" x14ac:dyDescent="0.3">
      <c r="A108" s="198" t="s">
        <v>365</v>
      </c>
      <c r="B108" s="198" t="s">
        <v>375</v>
      </c>
      <c r="C108" s="198">
        <v>109110626</v>
      </c>
      <c r="D108" s="198" t="s">
        <v>378</v>
      </c>
      <c r="E108" s="198">
        <v>201904</v>
      </c>
      <c r="F108" s="198">
        <v>109110626</v>
      </c>
      <c r="G108" s="198" t="s">
        <v>373</v>
      </c>
      <c r="H108" s="2">
        <v>-16054.43</v>
      </c>
      <c r="I108" s="198">
        <v>-2</v>
      </c>
    </row>
    <row r="109" spans="1:9" x14ac:dyDescent="0.3">
      <c r="A109" s="198" t="s">
        <v>365</v>
      </c>
      <c r="B109" s="198" t="s">
        <v>375</v>
      </c>
      <c r="C109" s="198">
        <v>109112913</v>
      </c>
      <c r="D109" s="198" t="s">
        <v>376</v>
      </c>
      <c r="E109" s="198">
        <v>201904</v>
      </c>
      <c r="F109" s="198">
        <v>109112913</v>
      </c>
      <c r="G109" s="198" t="s">
        <v>373</v>
      </c>
      <c r="H109" s="2">
        <v>36725.129999999997</v>
      </c>
      <c r="I109" s="198">
        <v>2</v>
      </c>
    </row>
    <row r="110" spans="1:9" x14ac:dyDescent="0.3">
      <c r="A110" s="198" t="s">
        <v>365</v>
      </c>
      <c r="B110" s="198" t="s">
        <v>375</v>
      </c>
      <c r="C110" s="198">
        <v>109115398</v>
      </c>
      <c r="D110" s="198" t="s">
        <v>376</v>
      </c>
      <c r="E110" s="198">
        <v>201904</v>
      </c>
      <c r="F110" s="198">
        <v>109115398</v>
      </c>
      <c r="G110" s="198" t="s">
        <v>373</v>
      </c>
      <c r="H110" s="2">
        <v>353.46</v>
      </c>
      <c r="I110" s="198">
        <v>2</v>
      </c>
    </row>
    <row r="111" spans="1:9" x14ac:dyDescent="0.3">
      <c r="A111" s="198" t="s">
        <v>365</v>
      </c>
      <c r="B111" s="198" t="s">
        <v>375</v>
      </c>
      <c r="C111" s="198">
        <v>109115839</v>
      </c>
      <c r="D111" s="198" t="s">
        <v>376</v>
      </c>
      <c r="E111" s="198">
        <v>201904</v>
      </c>
      <c r="F111" s="198">
        <v>109115839</v>
      </c>
      <c r="G111" s="198" t="s">
        <v>373</v>
      </c>
      <c r="H111" s="2">
        <v>189.73</v>
      </c>
      <c r="I111" s="198">
        <v>1</v>
      </c>
    </row>
    <row r="112" spans="1:9" x14ac:dyDescent="0.3">
      <c r="A112" s="198" t="s">
        <v>365</v>
      </c>
      <c r="B112" s="198" t="s">
        <v>375</v>
      </c>
      <c r="C112" s="198">
        <v>109115970</v>
      </c>
      <c r="D112" s="198" t="s">
        <v>376</v>
      </c>
      <c r="E112" s="198">
        <v>201904</v>
      </c>
      <c r="F112" s="198">
        <v>109115970</v>
      </c>
      <c r="G112" s="198" t="s">
        <v>379</v>
      </c>
      <c r="H112" s="2">
        <v>-3054.04</v>
      </c>
      <c r="I112" s="198">
        <v>1</v>
      </c>
    </row>
    <row r="113" spans="1:9" x14ac:dyDescent="0.3">
      <c r="A113" s="198" t="s">
        <v>365</v>
      </c>
      <c r="B113" s="198" t="s">
        <v>375</v>
      </c>
      <c r="C113" s="198">
        <v>109118488</v>
      </c>
      <c r="D113" s="198" t="s">
        <v>378</v>
      </c>
      <c r="E113" s="198">
        <v>201904</v>
      </c>
      <c r="F113" s="198">
        <v>109118488</v>
      </c>
      <c r="G113" s="198" t="s">
        <v>373</v>
      </c>
      <c r="H113" s="2">
        <v>-26174.21</v>
      </c>
      <c r="I113" s="198">
        <v>-7</v>
      </c>
    </row>
    <row r="114" spans="1:9" x14ac:dyDescent="0.3">
      <c r="A114" s="198" t="s">
        <v>365</v>
      </c>
      <c r="B114" s="198" t="s">
        <v>375</v>
      </c>
      <c r="C114" s="198">
        <v>109119378</v>
      </c>
      <c r="D114" s="198" t="s">
        <v>376</v>
      </c>
      <c r="E114" s="198">
        <v>201904</v>
      </c>
      <c r="F114" s="198">
        <v>109119378</v>
      </c>
      <c r="G114" s="198" t="s">
        <v>373</v>
      </c>
      <c r="H114" s="2">
        <v>6482.2</v>
      </c>
      <c r="I114" s="198">
        <v>1</v>
      </c>
    </row>
    <row r="115" spans="1:9" x14ac:dyDescent="0.3">
      <c r="A115" s="198" t="s">
        <v>365</v>
      </c>
      <c r="B115" s="198" t="s">
        <v>375</v>
      </c>
      <c r="C115" s="198">
        <v>109119853</v>
      </c>
      <c r="D115" s="198" t="s">
        <v>376</v>
      </c>
      <c r="E115" s="198">
        <v>201904</v>
      </c>
      <c r="F115" s="198">
        <v>109119853</v>
      </c>
      <c r="G115" s="198" t="s">
        <v>373</v>
      </c>
      <c r="H115" s="2">
        <v>14.03</v>
      </c>
      <c r="I115" s="198">
        <v>2</v>
      </c>
    </row>
    <row r="116" spans="1:9" x14ac:dyDescent="0.3">
      <c r="A116" s="198" t="s">
        <v>365</v>
      </c>
      <c r="B116" s="198" t="s">
        <v>375</v>
      </c>
      <c r="C116" s="198">
        <v>109120051</v>
      </c>
      <c r="D116" s="198" t="s">
        <v>378</v>
      </c>
      <c r="E116" s="198">
        <v>201904</v>
      </c>
      <c r="F116" s="198">
        <v>109120051</v>
      </c>
      <c r="G116" s="198" t="s">
        <v>373</v>
      </c>
      <c r="H116" s="2">
        <v>-9263.25</v>
      </c>
      <c r="I116" s="198">
        <v>-6</v>
      </c>
    </row>
    <row r="117" spans="1:9" x14ac:dyDescent="0.3">
      <c r="A117" s="198" t="s">
        <v>365</v>
      </c>
      <c r="B117" s="198" t="s">
        <v>375</v>
      </c>
      <c r="C117" s="198">
        <v>109121170</v>
      </c>
      <c r="D117" s="198" t="s">
        <v>376</v>
      </c>
      <c r="E117" s="198">
        <v>201904</v>
      </c>
      <c r="F117" s="198">
        <v>109121170</v>
      </c>
      <c r="G117" s="198" t="s">
        <v>373</v>
      </c>
      <c r="H117" s="2">
        <v>3072.65</v>
      </c>
      <c r="I117" s="198">
        <v>3</v>
      </c>
    </row>
    <row r="118" spans="1:9" x14ac:dyDescent="0.3">
      <c r="A118" s="198" t="s">
        <v>366</v>
      </c>
      <c r="B118" s="198" t="s">
        <v>375</v>
      </c>
      <c r="C118" s="198">
        <v>106339305</v>
      </c>
      <c r="D118" s="198" t="s">
        <v>376</v>
      </c>
      <c r="E118" s="198">
        <v>201904</v>
      </c>
      <c r="F118" s="198">
        <v>106339305</v>
      </c>
      <c r="G118" s="198" t="s">
        <v>373</v>
      </c>
      <c r="H118" s="2">
        <v>10.61</v>
      </c>
      <c r="I118" s="198">
        <v>1</v>
      </c>
    </row>
    <row r="119" spans="1:9" x14ac:dyDescent="0.3">
      <c r="A119" s="198" t="s">
        <v>366</v>
      </c>
      <c r="B119" s="198" t="s">
        <v>375</v>
      </c>
      <c r="C119" s="198">
        <v>109112913</v>
      </c>
      <c r="D119" s="198" t="s">
        <v>376</v>
      </c>
      <c r="E119" s="198">
        <v>201904</v>
      </c>
      <c r="F119" s="198">
        <v>109112913</v>
      </c>
      <c r="G119" s="198" t="s">
        <v>373</v>
      </c>
      <c r="H119" s="2">
        <v>427.03</v>
      </c>
      <c r="I119" s="198">
        <v>2</v>
      </c>
    </row>
    <row r="120" spans="1:9" x14ac:dyDescent="0.3">
      <c r="A120" s="198" t="s">
        <v>366</v>
      </c>
      <c r="B120" s="198" t="s">
        <v>375</v>
      </c>
      <c r="C120" s="198">
        <v>109115839</v>
      </c>
      <c r="D120" s="198" t="s">
        <v>376</v>
      </c>
      <c r="E120" s="198">
        <v>201904</v>
      </c>
      <c r="F120" s="198">
        <v>109115839</v>
      </c>
      <c r="G120" s="198" t="s">
        <v>373</v>
      </c>
      <c r="H120" s="2">
        <v>1.98</v>
      </c>
      <c r="I120" s="198">
        <v>1</v>
      </c>
    </row>
    <row r="121" spans="1:9" x14ac:dyDescent="0.3">
      <c r="A121" s="198" t="s">
        <v>366</v>
      </c>
      <c r="B121" s="198" t="s">
        <v>375</v>
      </c>
      <c r="C121" s="198">
        <v>109115970</v>
      </c>
      <c r="D121" s="198" t="s">
        <v>376</v>
      </c>
      <c r="E121" s="198">
        <v>201904</v>
      </c>
      <c r="F121" s="198">
        <v>109115970</v>
      </c>
      <c r="G121" s="198" t="s">
        <v>379</v>
      </c>
      <c r="H121" s="2">
        <v>-34.71</v>
      </c>
      <c r="I121" s="198">
        <v>1</v>
      </c>
    </row>
    <row r="122" spans="1:9" x14ac:dyDescent="0.3">
      <c r="A122" s="198" t="s">
        <v>366</v>
      </c>
      <c r="B122" s="198" t="s">
        <v>375</v>
      </c>
      <c r="C122" s="198">
        <v>109119853</v>
      </c>
      <c r="D122" s="198" t="s">
        <v>376</v>
      </c>
      <c r="E122" s="198">
        <v>201904</v>
      </c>
      <c r="F122" s="198">
        <v>109119853</v>
      </c>
      <c r="G122" s="198" t="s">
        <v>373</v>
      </c>
      <c r="H122" s="2">
        <v>0.15</v>
      </c>
      <c r="I122" s="198">
        <v>2</v>
      </c>
    </row>
    <row r="123" spans="1:9" x14ac:dyDescent="0.3">
      <c r="A123" s="198" t="s">
        <v>366</v>
      </c>
      <c r="B123" s="198" t="s">
        <v>375</v>
      </c>
      <c r="C123" s="198">
        <v>109121170</v>
      </c>
      <c r="D123" s="198" t="s">
        <v>376</v>
      </c>
      <c r="E123" s="198">
        <v>201904</v>
      </c>
      <c r="F123" s="198">
        <v>109121170</v>
      </c>
      <c r="G123" s="198" t="s">
        <v>373</v>
      </c>
      <c r="H123" s="2">
        <v>32</v>
      </c>
      <c r="I123" s="198">
        <v>3</v>
      </c>
    </row>
    <row r="124" spans="1:9" x14ac:dyDescent="0.3">
      <c r="A124" s="198" t="s">
        <v>367</v>
      </c>
      <c r="B124" s="198" t="s">
        <v>371</v>
      </c>
      <c r="C124" s="198">
        <v>106319814</v>
      </c>
      <c r="D124" s="198" t="s">
        <v>372</v>
      </c>
      <c r="E124" s="198">
        <v>201904</v>
      </c>
      <c r="F124" s="198">
        <v>106334199</v>
      </c>
      <c r="G124" s="198" t="s">
        <v>373</v>
      </c>
      <c r="H124" s="2">
        <v>711.36</v>
      </c>
      <c r="I124" s="198">
        <v>1</v>
      </c>
    </row>
    <row r="125" spans="1:9" x14ac:dyDescent="0.3">
      <c r="A125" s="198" t="s">
        <v>367</v>
      </c>
      <c r="B125" s="198" t="s">
        <v>371</v>
      </c>
      <c r="C125" s="198">
        <v>109109139</v>
      </c>
      <c r="D125" s="198" t="s">
        <v>372</v>
      </c>
      <c r="E125" s="198">
        <v>201904</v>
      </c>
      <c r="F125" s="198">
        <v>106334199</v>
      </c>
      <c r="G125" s="198" t="s">
        <v>373</v>
      </c>
      <c r="H125" s="2">
        <v>711.36</v>
      </c>
      <c r="I125" s="198">
        <v>1</v>
      </c>
    </row>
    <row r="126" spans="1:9" x14ac:dyDescent="0.3">
      <c r="A126" s="198" t="s">
        <v>367</v>
      </c>
      <c r="B126" s="198" t="s">
        <v>375</v>
      </c>
      <c r="C126" s="198">
        <v>106339305</v>
      </c>
      <c r="D126" s="198" t="s">
        <v>376</v>
      </c>
      <c r="E126" s="198">
        <v>201904</v>
      </c>
      <c r="F126" s="198">
        <v>106339305</v>
      </c>
      <c r="G126" s="198" t="s">
        <v>373</v>
      </c>
      <c r="H126" s="2">
        <v>169.65</v>
      </c>
      <c r="I126" s="198">
        <v>1</v>
      </c>
    </row>
    <row r="127" spans="1:9" x14ac:dyDescent="0.3">
      <c r="A127" s="198" t="s">
        <v>367</v>
      </c>
      <c r="B127" s="198" t="s">
        <v>375</v>
      </c>
      <c r="C127" s="198">
        <v>106346897</v>
      </c>
      <c r="D127" s="198" t="s">
        <v>376</v>
      </c>
      <c r="E127" s="198">
        <v>201904</v>
      </c>
      <c r="F127" s="198">
        <v>106346897</v>
      </c>
      <c r="G127" s="198" t="s">
        <v>373</v>
      </c>
      <c r="H127" s="2">
        <v>0</v>
      </c>
      <c r="I127" s="198">
        <v>2</v>
      </c>
    </row>
    <row r="128" spans="1:9" x14ac:dyDescent="0.3">
      <c r="A128" s="198" t="s">
        <v>367</v>
      </c>
      <c r="B128" s="198" t="s">
        <v>375</v>
      </c>
      <c r="C128" s="198">
        <v>109112913</v>
      </c>
      <c r="D128" s="198" t="s">
        <v>376</v>
      </c>
      <c r="E128" s="198">
        <v>201904</v>
      </c>
      <c r="F128" s="198">
        <v>109112913</v>
      </c>
      <c r="G128" s="198" t="s">
        <v>373</v>
      </c>
      <c r="H128" s="2">
        <v>4270.3500000000004</v>
      </c>
      <c r="I128" s="198">
        <v>2</v>
      </c>
    </row>
    <row r="129" spans="1:9" x14ac:dyDescent="0.3">
      <c r="A129" s="198" t="s">
        <v>367</v>
      </c>
      <c r="B129" s="198" t="s">
        <v>375</v>
      </c>
      <c r="C129" s="198">
        <v>109115970</v>
      </c>
      <c r="D129" s="198" t="s">
        <v>376</v>
      </c>
      <c r="E129" s="198">
        <v>201904</v>
      </c>
      <c r="F129" s="198">
        <v>109115970</v>
      </c>
      <c r="G129" s="198" t="s">
        <v>379</v>
      </c>
      <c r="H129" s="2">
        <v>-277.64</v>
      </c>
      <c r="I129" s="198">
        <v>1</v>
      </c>
    </row>
    <row r="130" spans="1:9" x14ac:dyDescent="0.3">
      <c r="A130" s="198" t="s">
        <v>367</v>
      </c>
      <c r="B130" s="198" t="s">
        <v>375</v>
      </c>
      <c r="C130" s="198">
        <v>109118534</v>
      </c>
      <c r="D130" s="198" t="s">
        <v>376</v>
      </c>
      <c r="E130" s="198">
        <v>201904</v>
      </c>
      <c r="F130" s="198">
        <v>109118534</v>
      </c>
      <c r="G130" s="198" t="s">
        <v>373</v>
      </c>
      <c r="H130" s="2">
        <v>11.21</v>
      </c>
      <c r="I130" s="198">
        <v>3</v>
      </c>
    </row>
    <row r="131" spans="1:9" x14ac:dyDescent="0.3">
      <c r="A131" s="198" t="s">
        <v>367</v>
      </c>
      <c r="B131" s="198" t="s">
        <v>375</v>
      </c>
      <c r="C131" s="198">
        <v>109119853</v>
      </c>
      <c r="D131" s="198" t="s">
        <v>376</v>
      </c>
      <c r="E131" s="198">
        <v>201904</v>
      </c>
      <c r="F131" s="198">
        <v>109119853</v>
      </c>
      <c r="G131" s="198" t="s">
        <v>373</v>
      </c>
      <c r="H131" s="2">
        <v>1.62</v>
      </c>
      <c r="I131" s="198">
        <v>2</v>
      </c>
    </row>
    <row r="132" spans="1:9" x14ac:dyDescent="0.3">
      <c r="A132" s="198" t="s">
        <v>368</v>
      </c>
      <c r="B132" s="198" t="s">
        <v>375</v>
      </c>
      <c r="C132" s="198">
        <v>107057923</v>
      </c>
      <c r="D132" s="198" t="s">
        <v>376</v>
      </c>
      <c r="E132" s="198">
        <v>201904</v>
      </c>
      <c r="F132" s="198">
        <v>107057923</v>
      </c>
      <c r="G132" s="198" t="s">
        <v>373</v>
      </c>
      <c r="H132" s="2">
        <v>6359.4</v>
      </c>
      <c r="I132" s="198">
        <v>2</v>
      </c>
    </row>
    <row r="133" spans="1:9" x14ac:dyDescent="0.3">
      <c r="A133" s="198" t="s">
        <v>361</v>
      </c>
      <c r="B133" s="198" t="s">
        <v>371</v>
      </c>
      <c r="C133" s="198">
        <v>107047667</v>
      </c>
      <c r="D133" s="198" t="s">
        <v>372</v>
      </c>
      <c r="E133" s="198">
        <v>201905</v>
      </c>
      <c r="F133" s="198">
        <v>109088902</v>
      </c>
      <c r="G133" s="198" t="s">
        <v>373</v>
      </c>
      <c r="H133" s="2">
        <v>137.21</v>
      </c>
      <c r="I133" s="198">
        <v>0</v>
      </c>
    </row>
    <row r="134" spans="1:9" x14ac:dyDescent="0.3">
      <c r="A134" s="198" t="s">
        <v>361</v>
      </c>
      <c r="B134" s="198" t="s">
        <v>371</v>
      </c>
      <c r="C134" s="198">
        <v>107050755</v>
      </c>
      <c r="D134" s="198" t="s">
        <v>372</v>
      </c>
      <c r="E134" s="198">
        <v>201905</v>
      </c>
      <c r="F134" s="198">
        <v>109106141</v>
      </c>
      <c r="G134" s="198" t="s">
        <v>373</v>
      </c>
      <c r="H134" s="2">
        <v>-1.03</v>
      </c>
      <c r="I134" s="198">
        <v>0</v>
      </c>
    </row>
    <row r="135" spans="1:9" x14ac:dyDescent="0.3">
      <c r="A135" s="198" t="s">
        <v>361</v>
      </c>
      <c r="B135" s="198" t="s">
        <v>371</v>
      </c>
      <c r="C135" s="198">
        <v>107050755</v>
      </c>
      <c r="D135" s="198" t="s">
        <v>372</v>
      </c>
      <c r="E135" s="198">
        <v>201905</v>
      </c>
      <c r="F135" s="198">
        <v>109113415</v>
      </c>
      <c r="G135" s="198" t="s">
        <v>373</v>
      </c>
      <c r="H135" s="2">
        <v>8916.7800000000007</v>
      </c>
      <c r="I135" s="198">
        <v>0</v>
      </c>
    </row>
    <row r="136" spans="1:9" x14ac:dyDescent="0.3">
      <c r="A136" s="198" t="s">
        <v>361</v>
      </c>
      <c r="B136" s="198" t="s">
        <v>371</v>
      </c>
      <c r="C136" s="198">
        <v>107053775</v>
      </c>
      <c r="D136" s="198" t="s">
        <v>374</v>
      </c>
      <c r="E136" s="198">
        <v>201905</v>
      </c>
      <c r="F136" s="198">
        <v>109100829</v>
      </c>
      <c r="G136" s="198" t="s">
        <v>373</v>
      </c>
      <c r="H136" s="2">
        <v>588.04</v>
      </c>
      <c r="I136" s="198">
        <v>0</v>
      </c>
    </row>
    <row r="137" spans="1:9" x14ac:dyDescent="0.3">
      <c r="A137" s="198" t="s">
        <v>361</v>
      </c>
      <c r="B137" s="198" t="s">
        <v>371</v>
      </c>
      <c r="C137" s="198">
        <v>107054521</v>
      </c>
      <c r="D137" s="198" t="s">
        <v>372</v>
      </c>
      <c r="E137" s="198">
        <v>201905</v>
      </c>
      <c r="F137" s="198">
        <v>109114286</v>
      </c>
      <c r="G137" s="198" t="s">
        <v>373</v>
      </c>
      <c r="H137" s="2">
        <v>15032.96</v>
      </c>
      <c r="I137" s="198">
        <v>46</v>
      </c>
    </row>
    <row r="138" spans="1:9" x14ac:dyDescent="0.3">
      <c r="A138" s="198" t="s">
        <v>361</v>
      </c>
      <c r="B138" s="198" t="s">
        <v>371</v>
      </c>
      <c r="C138" s="198">
        <v>109101618</v>
      </c>
      <c r="D138" s="198" t="s">
        <v>372</v>
      </c>
      <c r="E138" s="198">
        <v>201905</v>
      </c>
      <c r="F138" s="198">
        <v>109106141</v>
      </c>
      <c r="G138" s="198" t="s">
        <v>373</v>
      </c>
      <c r="H138" s="2">
        <v>-0.09</v>
      </c>
      <c r="I138" s="198">
        <v>0</v>
      </c>
    </row>
    <row r="139" spans="1:9" x14ac:dyDescent="0.3">
      <c r="A139" s="198" t="s">
        <v>361</v>
      </c>
      <c r="B139" s="198" t="s">
        <v>371</v>
      </c>
      <c r="C139" s="198">
        <v>109101618</v>
      </c>
      <c r="D139" s="198" t="s">
        <v>372</v>
      </c>
      <c r="E139" s="198">
        <v>201905</v>
      </c>
      <c r="F139" s="198">
        <v>109115528</v>
      </c>
      <c r="G139" s="198" t="s">
        <v>377</v>
      </c>
      <c r="H139" s="2">
        <v>2182.19</v>
      </c>
      <c r="I139" s="198">
        <v>0</v>
      </c>
    </row>
    <row r="140" spans="1:9" x14ac:dyDescent="0.3">
      <c r="A140" s="198" t="s">
        <v>361</v>
      </c>
      <c r="B140" s="198" t="s">
        <v>371</v>
      </c>
      <c r="C140" s="198">
        <v>109105198</v>
      </c>
      <c r="D140" s="198" t="s">
        <v>372</v>
      </c>
      <c r="E140" s="198">
        <v>201905</v>
      </c>
      <c r="F140" s="198">
        <v>109109522</v>
      </c>
      <c r="G140" s="198" t="s">
        <v>373</v>
      </c>
      <c r="H140" s="2">
        <v>35105.040000000001</v>
      </c>
      <c r="I140" s="198">
        <v>50</v>
      </c>
    </row>
    <row r="141" spans="1:9" x14ac:dyDescent="0.3">
      <c r="A141" s="198" t="s">
        <v>361</v>
      </c>
      <c r="B141" s="198" t="s">
        <v>371</v>
      </c>
      <c r="C141" s="198">
        <v>109105198</v>
      </c>
      <c r="D141" s="198" t="s">
        <v>372</v>
      </c>
      <c r="E141" s="198">
        <v>201905</v>
      </c>
      <c r="F141" s="198">
        <v>109115247</v>
      </c>
      <c r="G141" s="198" t="s">
        <v>373</v>
      </c>
      <c r="H141" s="2">
        <v>23548.48</v>
      </c>
      <c r="I141" s="198">
        <v>0</v>
      </c>
    </row>
    <row r="142" spans="1:9" x14ac:dyDescent="0.3">
      <c r="A142" s="198" t="s">
        <v>361</v>
      </c>
      <c r="B142" s="198" t="s">
        <v>371</v>
      </c>
      <c r="C142" s="198">
        <v>109105320</v>
      </c>
      <c r="D142" s="198" t="s">
        <v>372</v>
      </c>
      <c r="E142" s="198">
        <v>201905</v>
      </c>
      <c r="F142" s="198">
        <v>109110768</v>
      </c>
      <c r="G142" s="198" t="s">
        <v>373</v>
      </c>
      <c r="H142" s="2">
        <v>17185.62</v>
      </c>
      <c r="I142" s="198">
        <v>52</v>
      </c>
    </row>
    <row r="143" spans="1:9" x14ac:dyDescent="0.3">
      <c r="A143" s="198" t="s">
        <v>361</v>
      </c>
      <c r="B143" s="198" t="s">
        <v>371</v>
      </c>
      <c r="C143" s="198">
        <v>109105320</v>
      </c>
      <c r="D143" s="198" t="s">
        <v>372</v>
      </c>
      <c r="E143" s="198">
        <v>201905</v>
      </c>
      <c r="F143" s="198">
        <v>109114494</v>
      </c>
      <c r="G143" s="198" t="s">
        <v>373</v>
      </c>
      <c r="H143" s="2">
        <v>106664.65</v>
      </c>
      <c r="I143" s="198">
        <v>239</v>
      </c>
    </row>
    <row r="144" spans="1:9" x14ac:dyDescent="0.3">
      <c r="A144" s="198" t="s">
        <v>361</v>
      </c>
      <c r="B144" s="198" t="s">
        <v>371</v>
      </c>
      <c r="C144" s="198">
        <v>109105320</v>
      </c>
      <c r="D144" s="198" t="s">
        <v>372</v>
      </c>
      <c r="E144" s="198">
        <v>201905</v>
      </c>
      <c r="F144" s="198">
        <v>109119149</v>
      </c>
      <c r="G144" s="198" t="s">
        <v>373</v>
      </c>
      <c r="H144" s="2">
        <v>28807.91</v>
      </c>
      <c r="I144" s="198">
        <v>215</v>
      </c>
    </row>
    <row r="145" spans="1:9" x14ac:dyDescent="0.3">
      <c r="A145" s="198" t="s">
        <v>361</v>
      </c>
      <c r="B145" s="198" t="s">
        <v>371</v>
      </c>
      <c r="C145" s="198">
        <v>109109467</v>
      </c>
      <c r="D145" s="198" t="s">
        <v>374</v>
      </c>
      <c r="E145" s="198">
        <v>201905</v>
      </c>
      <c r="F145" s="198">
        <v>109109467</v>
      </c>
      <c r="G145" s="198" t="s">
        <v>373</v>
      </c>
      <c r="H145" s="2">
        <v>756.87</v>
      </c>
      <c r="I145" s="198">
        <v>0</v>
      </c>
    </row>
    <row r="146" spans="1:9" x14ac:dyDescent="0.3">
      <c r="A146" s="198" t="s">
        <v>361</v>
      </c>
      <c r="B146" s="198" t="s">
        <v>371</v>
      </c>
      <c r="C146" s="198">
        <v>109109467</v>
      </c>
      <c r="D146" s="198" t="s">
        <v>374</v>
      </c>
      <c r="E146" s="198">
        <v>201905</v>
      </c>
      <c r="F146" s="198">
        <v>109109467</v>
      </c>
      <c r="G146" s="198" t="s">
        <v>373</v>
      </c>
      <c r="H146" s="2">
        <v>756.9</v>
      </c>
      <c r="I146" s="198">
        <v>0</v>
      </c>
    </row>
    <row r="147" spans="1:9" x14ac:dyDescent="0.3">
      <c r="A147" s="198" t="s">
        <v>361</v>
      </c>
      <c r="B147" s="198" t="s">
        <v>371</v>
      </c>
      <c r="C147" s="198">
        <v>109109648</v>
      </c>
      <c r="D147" s="198" t="s">
        <v>372</v>
      </c>
      <c r="E147" s="198">
        <v>201905</v>
      </c>
      <c r="F147" s="198">
        <v>109108125</v>
      </c>
      <c r="G147" s="198" t="s">
        <v>373</v>
      </c>
      <c r="H147" s="2">
        <v>0</v>
      </c>
      <c r="I147" s="198">
        <v>0</v>
      </c>
    </row>
    <row r="148" spans="1:9" x14ac:dyDescent="0.3">
      <c r="A148" s="198" t="s">
        <v>361</v>
      </c>
      <c r="B148" s="198" t="s">
        <v>371</v>
      </c>
      <c r="C148" s="198">
        <v>109109648</v>
      </c>
      <c r="D148" s="198" t="s">
        <v>374</v>
      </c>
      <c r="E148" s="198">
        <v>201905</v>
      </c>
      <c r="F148" s="198">
        <v>109100829</v>
      </c>
      <c r="G148" s="198" t="s">
        <v>373</v>
      </c>
      <c r="H148" s="2">
        <v>607.5</v>
      </c>
      <c r="I148" s="198">
        <v>0</v>
      </c>
    </row>
    <row r="149" spans="1:9" x14ac:dyDescent="0.3">
      <c r="A149" s="198" t="s">
        <v>361</v>
      </c>
      <c r="B149" s="198" t="s">
        <v>371</v>
      </c>
      <c r="C149" s="198">
        <v>109109648</v>
      </c>
      <c r="D149" s="198" t="s">
        <v>374</v>
      </c>
      <c r="E149" s="198">
        <v>201905</v>
      </c>
      <c r="F149" s="198">
        <v>109100829</v>
      </c>
      <c r="G149" s="198" t="s">
        <v>373</v>
      </c>
      <c r="H149" s="2">
        <v>1224.75</v>
      </c>
      <c r="I149" s="198">
        <v>0</v>
      </c>
    </row>
    <row r="150" spans="1:9" x14ac:dyDescent="0.3">
      <c r="A150" s="198" t="s">
        <v>361</v>
      </c>
      <c r="B150" s="198" t="s">
        <v>371</v>
      </c>
      <c r="C150" s="198">
        <v>109109648</v>
      </c>
      <c r="D150" s="198" t="s">
        <v>374</v>
      </c>
      <c r="E150" s="198">
        <v>201905</v>
      </c>
      <c r="F150" s="198">
        <v>109100829</v>
      </c>
      <c r="G150" s="198" t="s">
        <v>373</v>
      </c>
      <c r="H150" s="2">
        <v>5699.28</v>
      </c>
      <c r="I150" s="198">
        <v>0</v>
      </c>
    </row>
    <row r="151" spans="1:9" x14ac:dyDescent="0.3">
      <c r="A151" s="198" t="s">
        <v>361</v>
      </c>
      <c r="B151" s="198" t="s">
        <v>371</v>
      </c>
      <c r="C151" s="198">
        <v>109109648</v>
      </c>
      <c r="D151" s="198" t="s">
        <v>374</v>
      </c>
      <c r="E151" s="198">
        <v>201905</v>
      </c>
      <c r="F151" s="198">
        <v>109108038</v>
      </c>
      <c r="G151" s="198" t="s">
        <v>373</v>
      </c>
      <c r="H151" s="2">
        <v>-10811.33</v>
      </c>
      <c r="I151" s="198">
        <v>0</v>
      </c>
    </row>
    <row r="152" spans="1:9" x14ac:dyDescent="0.3">
      <c r="A152" s="198" t="s">
        <v>361</v>
      </c>
      <c r="B152" s="198" t="s">
        <v>371</v>
      </c>
      <c r="C152" s="198">
        <v>109109648</v>
      </c>
      <c r="D152" s="198" t="s">
        <v>374</v>
      </c>
      <c r="E152" s="198">
        <v>201905</v>
      </c>
      <c r="F152" s="198">
        <v>109108038</v>
      </c>
      <c r="G152" s="198" t="s">
        <v>373</v>
      </c>
      <c r="H152" s="2">
        <v>-7812.71</v>
      </c>
      <c r="I152" s="198">
        <v>0</v>
      </c>
    </row>
    <row r="153" spans="1:9" x14ac:dyDescent="0.3">
      <c r="A153" s="198" t="s">
        <v>361</v>
      </c>
      <c r="B153" s="198" t="s">
        <v>371</v>
      </c>
      <c r="C153" s="198">
        <v>109116184</v>
      </c>
      <c r="D153" s="198" t="s">
        <v>372</v>
      </c>
      <c r="E153" s="198">
        <v>201905</v>
      </c>
      <c r="F153" s="198">
        <v>109115890</v>
      </c>
      <c r="G153" s="198" t="s">
        <v>373</v>
      </c>
      <c r="H153" s="2">
        <v>27.08</v>
      </c>
      <c r="I153" s="198">
        <v>0</v>
      </c>
    </row>
    <row r="154" spans="1:9" x14ac:dyDescent="0.3">
      <c r="A154" s="198" t="s">
        <v>361</v>
      </c>
      <c r="B154" s="198" t="s">
        <v>371</v>
      </c>
      <c r="C154" s="198">
        <v>109117357</v>
      </c>
      <c r="D154" s="198" t="s">
        <v>372</v>
      </c>
      <c r="E154" s="198">
        <v>201905</v>
      </c>
      <c r="F154" s="198">
        <v>109117357</v>
      </c>
      <c r="G154" s="198" t="s">
        <v>373</v>
      </c>
      <c r="H154" s="2">
        <v>3088.01</v>
      </c>
      <c r="I154" s="198">
        <v>0</v>
      </c>
    </row>
    <row r="155" spans="1:9" x14ac:dyDescent="0.3">
      <c r="A155" s="198" t="s">
        <v>361</v>
      </c>
      <c r="B155" s="198" t="s">
        <v>371</v>
      </c>
      <c r="C155" s="198">
        <v>109119759</v>
      </c>
      <c r="D155" s="198" t="s">
        <v>372</v>
      </c>
      <c r="E155" s="198">
        <v>201905</v>
      </c>
      <c r="F155" s="198">
        <v>109110768</v>
      </c>
      <c r="G155" s="198" t="s">
        <v>373</v>
      </c>
      <c r="H155" s="2">
        <v>38667.629999999997</v>
      </c>
      <c r="I155" s="198">
        <v>117</v>
      </c>
    </row>
    <row r="156" spans="1:9" x14ac:dyDescent="0.3">
      <c r="A156" s="198" t="s">
        <v>361</v>
      </c>
      <c r="B156" s="198" t="s">
        <v>375</v>
      </c>
      <c r="C156" s="198">
        <v>109098890</v>
      </c>
      <c r="D156" s="198" t="s">
        <v>376</v>
      </c>
      <c r="E156" s="198">
        <v>201905</v>
      </c>
      <c r="F156" s="198">
        <v>109098890</v>
      </c>
      <c r="G156" s="198" t="s">
        <v>373</v>
      </c>
      <c r="H156" s="2">
        <v>108810.38</v>
      </c>
      <c r="I156" s="198">
        <v>3</v>
      </c>
    </row>
    <row r="157" spans="1:9" x14ac:dyDescent="0.3">
      <c r="A157" s="198" t="s">
        <v>361</v>
      </c>
      <c r="B157" s="198" t="s">
        <v>375</v>
      </c>
      <c r="C157" s="198">
        <v>109103513</v>
      </c>
      <c r="D157" s="198" t="s">
        <v>376</v>
      </c>
      <c r="E157" s="198">
        <v>201905</v>
      </c>
      <c r="F157" s="198">
        <v>109103513</v>
      </c>
      <c r="G157" s="198" t="s">
        <v>373</v>
      </c>
      <c r="H157" s="2">
        <v>1663.92</v>
      </c>
      <c r="I157" s="198">
        <v>1</v>
      </c>
    </row>
    <row r="158" spans="1:9" x14ac:dyDescent="0.3">
      <c r="A158" s="198" t="s">
        <v>361</v>
      </c>
      <c r="B158" s="198" t="s">
        <v>375</v>
      </c>
      <c r="C158" s="198">
        <v>109106045</v>
      </c>
      <c r="D158" s="198" t="s">
        <v>376</v>
      </c>
      <c r="E158" s="198">
        <v>201905</v>
      </c>
      <c r="F158" s="198">
        <v>109106045</v>
      </c>
      <c r="G158" s="198" t="s">
        <v>373</v>
      </c>
      <c r="H158" s="2">
        <v>325.39999999999998</v>
      </c>
      <c r="I158" s="198">
        <v>1</v>
      </c>
    </row>
    <row r="159" spans="1:9" x14ac:dyDescent="0.3">
      <c r="A159" s="198" t="s">
        <v>361</v>
      </c>
      <c r="B159" s="198" t="s">
        <v>375</v>
      </c>
      <c r="C159" s="198">
        <v>109106308</v>
      </c>
      <c r="D159" s="198" t="s">
        <v>376</v>
      </c>
      <c r="E159" s="198">
        <v>201905</v>
      </c>
      <c r="F159" s="198">
        <v>109106308</v>
      </c>
      <c r="G159" s="198" t="s">
        <v>373</v>
      </c>
      <c r="H159" s="2">
        <v>439.57</v>
      </c>
      <c r="I159" s="198">
        <v>1</v>
      </c>
    </row>
    <row r="160" spans="1:9" x14ac:dyDescent="0.3">
      <c r="A160" s="198" t="s">
        <v>361</v>
      </c>
      <c r="B160" s="198" t="s">
        <v>375</v>
      </c>
      <c r="C160" s="198">
        <v>109107394</v>
      </c>
      <c r="D160" s="198" t="s">
        <v>376</v>
      </c>
      <c r="E160" s="198">
        <v>201905</v>
      </c>
      <c r="F160" s="198">
        <v>109107394</v>
      </c>
      <c r="G160" s="198" t="s">
        <v>373</v>
      </c>
      <c r="H160" s="2">
        <v>4546.07</v>
      </c>
      <c r="I160" s="198">
        <v>1</v>
      </c>
    </row>
    <row r="161" spans="1:9" x14ac:dyDescent="0.3">
      <c r="A161" s="198" t="s">
        <v>361</v>
      </c>
      <c r="B161" s="198" t="s">
        <v>375</v>
      </c>
      <c r="C161" s="198">
        <v>109110768</v>
      </c>
      <c r="D161" s="198" t="s">
        <v>378</v>
      </c>
      <c r="E161" s="198">
        <v>201905</v>
      </c>
      <c r="F161" s="198">
        <v>109110768</v>
      </c>
      <c r="G161" s="198" t="s">
        <v>373</v>
      </c>
      <c r="H161" s="2">
        <v>-55853.25</v>
      </c>
      <c r="I161" s="198">
        <v>-6</v>
      </c>
    </row>
    <row r="162" spans="1:9" x14ac:dyDescent="0.3">
      <c r="A162" s="198" t="s">
        <v>361</v>
      </c>
      <c r="B162" s="198" t="s">
        <v>375</v>
      </c>
      <c r="C162" s="198">
        <v>109111011</v>
      </c>
      <c r="D162" s="198" t="s">
        <v>376</v>
      </c>
      <c r="E162" s="198">
        <v>201905</v>
      </c>
      <c r="F162" s="198">
        <v>109111011</v>
      </c>
      <c r="G162" s="198" t="s">
        <v>373</v>
      </c>
      <c r="H162" s="2">
        <v>294359.49</v>
      </c>
      <c r="I162" s="198">
        <v>4</v>
      </c>
    </row>
    <row r="163" spans="1:9" x14ac:dyDescent="0.3">
      <c r="A163" s="198" t="s">
        <v>361</v>
      </c>
      <c r="B163" s="198" t="s">
        <v>375</v>
      </c>
      <c r="C163" s="198">
        <v>109112739</v>
      </c>
      <c r="D163" s="198" t="s">
        <v>376</v>
      </c>
      <c r="E163" s="198">
        <v>201905</v>
      </c>
      <c r="F163" s="198">
        <v>109112739</v>
      </c>
      <c r="G163" s="198" t="s">
        <v>373</v>
      </c>
      <c r="H163" s="2">
        <v>114.99</v>
      </c>
      <c r="I163" s="198">
        <v>1</v>
      </c>
    </row>
    <row r="164" spans="1:9" x14ac:dyDescent="0.3">
      <c r="A164" s="198" t="s">
        <v>361</v>
      </c>
      <c r="B164" s="198" t="s">
        <v>375</v>
      </c>
      <c r="C164" s="198">
        <v>109113415</v>
      </c>
      <c r="D164" s="198" t="s">
        <v>378</v>
      </c>
      <c r="E164" s="198">
        <v>201905</v>
      </c>
      <c r="F164" s="198">
        <v>109113415</v>
      </c>
      <c r="G164" s="198" t="s">
        <v>373</v>
      </c>
      <c r="H164" s="2">
        <v>-6241.74</v>
      </c>
      <c r="I164" s="198">
        <v>-2</v>
      </c>
    </row>
    <row r="165" spans="1:9" x14ac:dyDescent="0.3">
      <c r="A165" s="198" t="s">
        <v>361</v>
      </c>
      <c r="B165" s="198" t="s">
        <v>375</v>
      </c>
      <c r="C165" s="198">
        <v>109113437</v>
      </c>
      <c r="D165" s="198" t="s">
        <v>376</v>
      </c>
      <c r="E165" s="198">
        <v>201905</v>
      </c>
      <c r="F165" s="198">
        <v>109113437</v>
      </c>
      <c r="G165" s="198" t="s">
        <v>373</v>
      </c>
      <c r="H165" s="2">
        <v>764.55</v>
      </c>
      <c r="I165" s="198">
        <v>1</v>
      </c>
    </row>
    <row r="166" spans="1:9" x14ac:dyDescent="0.3">
      <c r="A166" s="198" t="s">
        <v>361</v>
      </c>
      <c r="B166" s="198" t="s">
        <v>375</v>
      </c>
      <c r="C166" s="198">
        <v>109113572</v>
      </c>
      <c r="D166" s="198" t="s">
        <v>376</v>
      </c>
      <c r="E166" s="198">
        <v>201905</v>
      </c>
      <c r="F166" s="198">
        <v>109113572</v>
      </c>
      <c r="G166" s="198" t="s">
        <v>373</v>
      </c>
      <c r="H166" s="2">
        <v>114.99</v>
      </c>
      <c r="I166" s="198">
        <v>1</v>
      </c>
    </row>
    <row r="167" spans="1:9" x14ac:dyDescent="0.3">
      <c r="A167" s="198" t="s">
        <v>361</v>
      </c>
      <c r="B167" s="198" t="s">
        <v>375</v>
      </c>
      <c r="C167" s="198">
        <v>109113621</v>
      </c>
      <c r="D167" s="198" t="s">
        <v>376</v>
      </c>
      <c r="E167" s="198">
        <v>201905</v>
      </c>
      <c r="F167" s="198">
        <v>109113621</v>
      </c>
      <c r="G167" s="198" t="s">
        <v>373</v>
      </c>
      <c r="H167" s="2">
        <v>1889.54</v>
      </c>
      <c r="I167" s="198">
        <v>1</v>
      </c>
    </row>
    <row r="168" spans="1:9" x14ac:dyDescent="0.3">
      <c r="A168" s="198" t="s">
        <v>361</v>
      </c>
      <c r="B168" s="198" t="s">
        <v>375</v>
      </c>
      <c r="C168" s="198">
        <v>109114214</v>
      </c>
      <c r="D168" s="198" t="s">
        <v>376</v>
      </c>
      <c r="E168" s="198">
        <v>201905</v>
      </c>
      <c r="F168" s="198">
        <v>109114214</v>
      </c>
      <c r="G168" s="198" t="s">
        <v>373</v>
      </c>
      <c r="H168" s="2">
        <v>1704.62</v>
      </c>
      <c r="I168" s="198">
        <v>3</v>
      </c>
    </row>
    <row r="169" spans="1:9" x14ac:dyDescent="0.3">
      <c r="A169" s="198" t="s">
        <v>361</v>
      </c>
      <c r="B169" s="198" t="s">
        <v>375</v>
      </c>
      <c r="C169" s="198">
        <v>109114286</v>
      </c>
      <c r="D169" s="198" t="s">
        <v>378</v>
      </c>
      <c r="E169" s="198">
        <v>201905</v>
      </c>
      <c r="F169" s="198">
        <v>109114286</v>
      </c>
      <c r="G169" s="198" t="s">
        <v>373</v>
      </c>
      <c r="H169" s="2">
        <v>-15032.96</v>
      </c>
      <c r="I169" s="198">
        <v>-7</v>
      </c>
    </row>
    <row r="170" spans="1:9" x14ac:dyDescent="0.3">
      <c r="A170" s="198" t="s">
        <v>361</v>
      </c>
      <c r="B170" s="198" t="s">
        <v>375</v>
      </c>
      <c r="C170" s="198">
        <v>109114494</v>
      </c>
      <c r="D170" s="198" t="s">
        <v>378</v>
      </c>
      <c r="E170" s="198">
        <v>201905</v>
      </c>
      <c r="F170" s="198">
        <v>109114494</v>
      </c>
      <c r="G170" s="198" t="s">
        <v>373</v>
      </c>
      <c r="H170" s="2">
        <v>-119581.47</v>
      </c>
      <c r="I170" s="198">
        <v>-7</v>
      </c>
    </row>
    <row r="171" spans="1:9" x14ac:dyDescent="0.3">
      <c r="A171" s="198" t="s">
        <v>361</v>
      </c>
      <c r="B171" s="198" t="s">
        <v>375</v>
      </c>
      <c r="C171" s="198">
        <v>109114942</v>
      </c>
      <c r="D171" s="198" t="s">
        <v>376</v>
      </c>
      <c r="E171" s="198">
        <v>201905</v>
      </c>
      <c r="F171" s="198">
        <v>109114942</v>
      </c>
      <c r="G171" s="198" t="s">
        <v>377</v>
      </c>
      <c r="H171" s="2">
        <v>684.34</v>
      </c>
      <c r="I171" s="198">
        <v>1</v>
      </c>
    </row>
    <row r="172" spans="1:9" x14ac:dyDescent="0.3">
      <c r="A172" s="198" t="s">
        <v>361</v>
      </c>
      <c r="B172" s="198" t="s">
        <v>375</v>
      </c>
      <c r="C172" s="198">
        <v>109115029</v>
      </c>
      <c r="D172" s="198" t="s">
        <v>376</v>
      </c>
      <c r="E172" s="198">
        <v>201905</v>
      </c>
      <c r="F172" s="198">
        <v>109115029</v>
      </c>
      <c r="G172" s="198" t="s">
        <v>379</v>
      </c>
      <c r="H172" s="2">
        <v>115.28</v>
      </c>
      <c r="I172" s="198">
        <v>1</v>
      </c>
    </row>
    <row r="173" spans="1:9" x14ac:dyDescent="0.3">
      <c r="A173" s="198" t="s">
        <v>361</v>
      </c>
      <c r="B173" s="198" t="s">
        <v>375</v>
      </c>
      <c r="C173" s="198">
        <v>109115249</v>
      </c>
      <c r="D173" s="198" t="s">
        <v>376</v>
      </c>
      <c r="E173" s="198">
        <v>201905</v>
      </c>
      <c r="F173" s="198">
        <v>109115249</v>
      </c>
      <c r="G173" s="198" t="s">
        <v>373</v>
      </c>
      <c r="H173" s="2">
        <v>67231.77</v>
      </c>
      <c r="I173" s="198">
        <v>2</v>
      </c>
    </row>
    <row r="174" spans="1:9" x14ac:dyDescent="0.3">
      <c r="A174" s="198" t="s">
        <v>361</v>
      </c>
      <c r="B174" s="198" t="s">
        <v>375</v>
      </c>
      <c r="C174" s="198">
        <v>109115528</v>
      </c>
      <c r="D174" s="198" t="s">
        <v>378</v>
      </c>
      <c r="E174" s="198">
        <v>201905</v>
      </c>
      <c r="F174" s="198">
        <v>109115528</v>
      </c>
      <c r="G174" s="198" t="s">
        <v>377</v>
      </c>
      <c r="H174" s="2">
        <v>-1527.54</v>
      </c>
      <c r="I174" s="198">
        <v>-2</v>
      </c>
    </row>
    <row r="175" spans="1:9" x14ac:dyDescent="0.3">
      <c r="A175" s="198" t="s">
        <v>361</v>
      </c>
      <c r="B175" s="198" t="s">
        <v>375</v>
      </c>
      <c r="C175" s="198">
        <v>109115613</v>
      </c>
      <c r="D175" s="198" t="s">
        <v>376</v>
      </c>
      <c r="E175" s="198">
        <v>201905</v>
      </c>
      <c r="F175" s="198">
        <v>109115613</v>
      </c>
      <c r="G175" s="198" t="s">
        <v>373</v>
      </c>
      <c r="H175" s="2">
        <v>-38.01</v>
      </c>
      <c r="I175" s="198">
        <v>1</v>
      </c>
    </row>
    <row r="176" spans="1:9" x14ac:dyDescent="0.3">
      <c r="A176" s="198" t="s">
        <v>361</v>
      </c>
      <c r="B176" s="198" t="s">
        <v>375</v>
      </c>
      <c r="C176" s="198">
        <v>109115989</v>
      </c>
      <c r="D176" s="198" t="s">
        <v>376</v>
      </c>
      <c r="E176" s="198">
        <v>201905</v>
      </c>
      <c r="F176" s="198">
        <v>109115989</v>
      </c>
      <c r="G176" s="198" t="s">
        <v>377</v>
      </c>
      <c r="H176" s="2">
        <v>6.1</v>
      </c>
      <c r="I176" s="198">
        <v>3</v>
      </c>
    </row>
    <row r="177" spans="1:9" x14ac:dyDescent="0.3">
      <c r="A177" s="198" t="s">
        <v>361</v>
      </c>
      <c r="B177" s="198" t="s">
        <v>375</v>
      </c>
      <c r="C177" s="198">
        <v>109116012</v>
      </c>
      <c r="D177" s="198" t="s">
        <v>376</v>
      </c>
      <c r="E177" s="198">
        <v>201905</v>
      </c>
      <c r="F177" s="198">
        <v>109116012</v>
      </c>
      <c r="G177" s="198" t="s">
        <v>373</v>
      </c>
      <c r="H177" s="2">
        <v>0.28999999999999998</v>
      </c>
      <c r="I177" s="198">
        <v>1</v>
      </c>
    </row>
    <row r="178" spans="1:9" x14ac:dyDescent="0.3">
      <c r="A178" s="198" t="s">
        <v>361</v>
      </c>
      <c r="B178" s="198" t="s">
        <v>375</v>
      </c>
      <c r="C178" s="198">
        <v>109116056</v>
      </c>
      <c r="D178" s="198" t="s">
        <v>376</v>
      </c>
      <c r="E178" s="198">
        <v>201905</v>
      </c>
      <c r="F178" s="198">
        <v>109116056</v>
      </c>
      <c r="G178" s="198" t="s">
        <v>373</v>
      </c>
      <c r="H178" s="2">
        <v>3827.41</v>
      </c>
      <c r="I178" s="198">
        <v>1</v>
      </c>
    </row>
    <row r="179" spans="1:9" x14ac:dyDescent="0.3">
      <c r="A179" s="198" t="s">
        <v>361</v>
      </c>
      <c r="B179" s="198" t="s">
        <v>375</v>
      </c>
      <c r="C179" s="198">
        <v>109116084</v>
      </c>
      <c r="D179" s="198" t="s">
        <v>376</v>
      </c>
      <c r="E179" s="198">
        <v>201905</v>
      </c>
      <c r="F179" s="198">
        <v>109116084</v>
      </c>
      <c r="G179" s="198" t="s">
        <v>373</v>
      </c>
      <c r="H179" s="2">
        <v>168.69</v>
      </c>
      <c r="I179" s="198">
        <v>1</v>
      </c>
    </row>
    <row r="180" spans="1:9" x14ac:dyDescent="0.3">
      <c r="A180" s="198" t="s">
        <v>361</v>
      </c>
      <c r="B180" s="198" t="s">
        <v>375</v>
      </c>
      <c r="C180" s="198">
        <v>109116655</v>
      </c>
      <c r="D180" s="198" t="s">
        <v>376</v>
      </c>
      <c r="E180" s="198">
        <v>201905</v>
      </c>
      <c r="F180" s="198">
        <v>109116655</v>
      </c>
      <c r="G180" s="198" t="s">
        <v>379</v>
      </c>
      <c r="H180" s="2">
        <v>87.56</v>
      </c>
      <c r="I180" s="198">
        <v>3</v>
      </c>
    </row>
    <row r="181" spans="1:9" x14ac:dyDescent="0.3">
      <c r="A181" s="198" t="s">
        <v>361</v>
      </c>
      <c r="B181" s="198" t="s">
        <v>375</v>
      </c>
      <c r="C181" s="198">
        <v>109117720</v>
      </c>
      <c r="D181" s="198" t="s">
        <v>376</v>
      </c>
      <c r="E181" s="198">
        <v>201905</v>
      </c>
      <c r="F181" s="198">
        <v>109117720</v>
      </c>
      <c r="G181" s="198" t="s">
        <v>373</v>
      </c>
      <c r="H181" s="2">
        <v>39686.870000000003</v>
      </c>
      <c r="I181" s="198">
        <v>3</v>
      </c>
    </row>
    <row r="182" spans="1:9" x14ac:dyDescent="0.3">
      <c r="A182" s="198" t="s">
        <v>361</v>
      </c>
      <c r="B182" s="198" t="s">
        <v>375</v>
      </c>
      <c r="C182" s="198">
        <v>109117943</v>
      </c>
      <c r="D182" s="198" t="s">
        <v>376</v>
      </c>
      <c r="E182" s="198">
        <v>201905</v>
      </c>
      <c r="F182" s="198">
        <v>109117943</v>
      </c>
      <c r="G182" s="198" t="s">
        <v>373</v>
      </c>
      <c r="H182" s="2">
        <v>769.41</v>
      </c>
      <c r="I182" s="198">
        <v>1</v>
      </c>
    </row>
    <row r="183" spans="1:9" x14ac:dyDescent="0.3">
      <c r="A183" s="198" t="s">
        <v>361</v>
      </c>
      <c r="B183" s="198" t="s">
        <v>375</v>
      </c>
      <c r="C183" s="198">
        <v>109118395</v>
      </c>
      <c r="D183" s="198" t="s">
        <v>376</v>
      </c>
      <c r="E183" s="198">
        <v>201905</v>
      </c>
      <c r="F183" s="198">
        <v>109118395</v>
      </c>
      <c r="G183" s="198" t="s">
        <v>373</v>
      </c>
      <c r="H183" s="2">
        <v>-860.44</v>
      </c>
      <c r="I183" s="198">
        <v>3</v>
      </c>
    </row>
    <row r="184" spans="1:9" x14ac:dyDescent="0.3">
      <c r="A184" s="198" t="s">
        <v>361</v>
      </c>
      <c r="B184" s="198" t="s">
        <v>375</v>
      </c>
      <c r="C184" s="198">
        <v>109119149</v>
      </c>
      <c r="D184" s="198" t="s">
        <v>378</v>
      </c>
      <c r="E184" s="198">
        <v>201905</v>
      </c>
      <c r="F184" s="198">
        <v>109119149</v>
      </c>
      <c r="G184" s="198" t="s">
        <v>373</v>
      </c>
      <c r="H184" s="2">
        <v>-28807.91</v>
      </c>
      <c r="I184" s="198">
        <v>-4</v>
      </c>
    </row>
    <row r="185" spans="1:9" x14ac:dyDescent="0.3">
      <c r="A185" s="198" t="s">
        <v>361</v>
      </c>
      <c r="B185" s="198" t="s">
        <v>375</v>
      </c>
      <c r="C185" s="198">
        <v>109119730</v>
      </c>
      <c r="D185" s="198" t="s">
        <v>376</v>
      </c>
      <c r="E185" s="198">
        <v>201905</v>
      </c>
      <c r="F185" s="198">
        <v>109119730</v>
      </c>
      <c r="G185" s="198" t="s">
        <v>373</v>
      </c>
      <c r="H185" s="2">
        <v>65627.600000000006</v>
      </c>
      <c r="I185" s="198">
        <v>4</v>
      </c>
    </row>
    <row r="186" spans="1:9" x14ac:dyDescent="0.3">
      <c r="A186" s="198" t="s">
        <v>361</v>
      </c>
      <c r="B186" s="198" t="s">
        <v>375</v>
      </c>
      <c r="C186" s="198">
        <v>109120235</v>
      </c>
      <c r="D186" s="198" t="s">
        <v>376</v>
      </c>
      <c r="E186" s="198">
        <v>201905</v>
      </c>
      <c r="F186" s="198">
        <v>109120235</v>
      </c>
      <c r="G186" s="198" t="s">
        <v>373</v>
      </c>
      <c r="H186" s="2">
        <v>170933.52</v>
      </c>
      <c r="I186" s="198">
        <v>2</v>
      </c>
    </row>
    <row r="187" spans="1:9" x14ac:dyDescent="0.3">
      <c r="A187" s="198" t="s">
        <v>362</v>
      </c>
      <c r="B187" s="198" t="s">
        <v>371</v>
      </c>
      <c r="C187" s="198">
        <v>107049383</v>
      </c>
      <c r="D187" s="198" t="s">
        <v>372</v>
      </c>
      <c r="E187" s="198">
        <v>201905</v>
      </c>
      <c r="F187" s="198">
        <v>109106141</v>
      </c>
      <c r="G187" s="198" t="s">
        <v>373</v>
      </c>
      <c r="H187" s="2">
        <v>-0.28000000000000003</v>
      </c>
      <c r="I187" s="198">
        <v>0</v>
      </c>
    </row>
    <row r="188" spans="1:9" x14ac:dyDescent="0.3">
      <c r="A188" s="198" t="s">
        <v>362</v>
      </c>
      <c r="B188" s="198" t="s">
        <v>371</v>
      </c>
      <c r="C188" s="198">
        <v>109091532</v>
      </c>
      <c r="D188" s="198" t="s">
        <v>372</v>
      </c>
      <c r="E188" s="198">
        <v>201905</v>
      </c>
      <c r="F188" s="198">
        <v>109088902</v>
      </c>
      <c r="G188" s="198" t="s">
        <v>373</v>
      </c>
      <c r="H188" s="2">
        <v>3.19</v>
      </c>
      <c r="I188" s="198">
        <v>0</v>
      </c>
    </row>
    <row r="189" spans="1:9" x14ac:dyDescent="0.3">
      <c r="A189" s="198" t="s">
        <v>362</v>
      </c>
      <c r="B189" s="198" t="s">
        <v>371</v>
      </c>
      <c r="C189" s="198">
        <v>109101213</v>
      </c>
      <c r="D189" s="198" t="s">
        <v>372</v>
      </c>
      <c r="E189" s="198">
        <v>201905</v>
      </c>
      <c r="F189" s="198">
        <v>109099501</v>
      </c>
      <c r="G189" s="198" t="s">
        <v>380</v>
      </c>
      <c r="H189" s="2">
        <v>-15382.2</v>
      </c>
      <c r="I189" s="198">
        <v>0</v>
      </c>
    </row>
    <row r="190" spans="1:9" x14ac:dyDescent="0.3">
      <c r="A190" s="198" t="s">
        <v>362</v>
      </c>
      <c r="B190" s="198" t="s">
        <v>371</v>
      </c>
      <c r="C190" s="198">
        <v>109106270</v>
      </c>
      <c r="D190" s="198" t="s">
        <v>372</v>
      </c>
      <c r="E190" s="198">
        <v>201905</v>
      </c>
      <c r="F190" s="198">
        <v>109109522</v>
      </c>
      <c r="G190" s="198" t="s">
        <v>373</v>
      </c>
      <c r="H190" s="2">
        <v>14042.01</v>
      </c>
      <c r="I190" s="198">
        <v>20</v>
      </c>
    </row>
    <row r="191" spans="1:9" x14ac:dyDescent="0.3">
      <c r="A191" s="198" t="s">
        <v>362</v>
      </c>
      <c r="B191" s="198" t="s">
        <v>371</v>
      </c>
      <c r="C191" s="198">
        <v>109108046</v>
      </c>
      <c r="D191" s="198" t="s">
        <v>372</v>
      </c>
      <c r="E191" s="198">
        <v>201905</v>
      </c>
      <c r="F191" s="198">
        <v>109111933</v>
      </c>
      <c r="G191" s="198" t="s">
        <v>373</v>
      </c>
      <c r="H191" s="2">
        <v>1938.21</v>
      </c>
      <c r="I191" s="198">
        <v>0</v>
      </c>
    </row>
    <row r="192" spans="1:9" x14ac:dyDescent="0.3">
      <c r="A192" s="198" t="s">
        <v>362</v>
      </c>
      <c r="B192" s="198" t="s">
        <v>371</v>
      </c>
      <c r="C192" s="198">
        <v>109108125</v>
      </c>
      <c r="D192" s="198" t="s">
        <v>372</v>
      </c>
      <c r="E192" s="198">
        <v>201905</v>
      </c>
      <c r="F192" s="198">
        <v>109108125</v>
      </c>
      <c r="G192" s="198" t="s">
        <v>373</v>
      </c>
      <c r="H192" s="2">
        <v>0</v>
      </c>
      <c r="I192" s="198">
        <v>0</v>
      </c>
    </row>
    <row r="193" spans="1:9" x14ac:dyDescent="0.3">
      <c r="A193" s="198" t="s">
        <v>362</v>
      </c>
      <c r="B193" s="198" t="s">
        <v>371</v>
      </c>
      <c r="C193" s="198">
        <v>109111803</v>
      </c>
      <c r="D193" s="198" t="s">
        <v>372</v>
      </c>
      <c r="E193" s="198">
        <v>201905</v>
      </c>
      <c r="F193" s="198">
        <v>109111803</v>
      </c>
      <c r="G193" s="198" t="s">
        <v>373</v>
      </c>
      <c r="H193" s="2">
        <v>-106.2</v>
      </c>
      <c r="I193" s="198">
        <v>0</v>
      </c>
    </row>
    <row r="194" spans="1:9" x14ac:dyDescent="0.3">
      <c r="A194" s="198" t="s">
        <v>362</v>
      </c>
      <c r="B194" s="198" t="s">
        <v>371</v>
      </c>
      <c r="C194" s="198">
        <v>109111933</v>
      </c>
      <c r="D194" s="198" t="s">
        <v>372</v>
      </c>
      <c r="E194" s="198">
        <v>201905</v>
      </c>
      <c r="F194" s="198">
        <v>109111933</v>
      </c>
      <c r="G194" s="198" t="s">
        <v>373</v>
      </c>
      <c r="H194" s="2">
        <v>17.82</v>
      </c>
      <c r="I194" s="198">
        <v>0</v>
      </c>
    </row>
    <row r="195" spans="1:9" x14ac:dyDescent="0.3">
      <c r="A195" s="198" t="s">
        <v>362</v>
      </c>
      <c r="B195" s="198" t="s">
        <v>375</v>
      </c>
      <c r="C195" s="198">
        <v>109108622</v>
      </c>
      <c r="D195" s="198" t="s">
        <v>376</v>
      </c>
      <c r="E195" s="198">
        <v>201905</v>
      </c>
      <c r="F195" s="198">
        <v>109108622</v>
      </c>
      <c r="G195" s="198" t="s">
        <v>373</v>
      </c>
      <c r="H195" s="2">
        <v>711.79</v>
      </c>
      <c r="I195" s="198">
        <v>2</v>
      </c>
    </row>
    <row r="196" spans="1:9" x14ac:dyDescent="0.3">
      <c r="A196" s="198" t="s">
        <v>362</v>
      </c>
      <c r="B196" s="198" t="s">
        <v>375</v>
      </c>
      <c r="C196" s="198">
        <v>109113415</v>
      </c>
      <c r="D196" s="198" t="s">
        <v>378</v>
      </c>
      <c r="E196" s="198">
        <v>201905</v>
      </c>
      <c r="F196" s="198">
        <v>109113415</v>
      </c>
      <c r="G196" s="198" t="s">
        <v>373</v>
      </c>
      <c r="H196" s="2">
        <v>-2675.04</v>
      </c>
      <c r="I196" s="198">
        <v>-2</v>
      </c>
    </row>
    <row r="197" spans="1:9" x14ac:dyDescent="0.3">
      <c r="A197" s="198" t="s">
        <v>362</v>
      </c>
      <c r="B197" s="198" t="s">
        <v>375</v>
      </c>
      <c r="C197" s="198">
        <v>109115528</v>
      </c>
      <c r="D197" s="198" t="s">
        <v>378</v>
      </c>
      <c r="E197" s="198">
        <v>201905</v>
      </c>
      <c r="F197" s="198">
        <v>109115528</v>
      </c>
      <c r="G197" s="198" t="s">
        <v>377</v>
      </c>
      <c r="H197" s="2">
        <v>-654.65</v>
      </c>
      <c r="I197" s="198">
        <v>-2</v>
      </c>
    </row>
    <row r="198" spans="1:9" x14ac:dyDescent="0.3">
      <c r="A198" s="198" t="s">
        <v>362</v>
      </c>
      <c r="B198" s="198" t="s">
        <v>375</v>
      </c>
      <c r="C198" s="198">
        <v>109115613</v>
      </c>
      <c r="D198" s="198" t="s">
        <v>376</v>
      </c>
      <c r="E198" s="198">
        <v>201905</v>
      </c>
      <c r="F198" s="198">
        <v>109115613</v>
      </c>
      <c r="G198" s="198" t="s">
        <v>373</v>
      </c>
      <c r="H198" s="2">
        <v>-16.29</v>
      </c>
      <c r="I198" s="198">
        <v>1</v>
      </c>
    </row>
    <row r="199" spans="1:9" x14ac:dyDescent="0.3">
      <c r="A199" s="198" t="s">
        <v>364</v>
      </c>
      <c r="B199" s="198" t="s">
        <v>375</v>
      </c>
      <c r="C199" s="198">
        <v>106346897</v>
      </c>
      <c r="D199" s="198" t="s">
        <v>376</v>
      </c>
      <c r="E199" s="198">
        <v>201905</v>
      </c>
      <c r="F199" s="198">
        <v>106346897</v>
      </c>
      <c r="G199" s="198" t="s">
        <v>373</v>
      </c>
      <c r="H199" s="2">
        <v>3.25</v>
      </c>
      <c r="I199" s="198">
        <v>1</v>
      </c>
    </row>
    <row r="200" spans="1:9" x14ac:dyDescent="0.3">
      <c r="A200" s="198" t="s">
        <v>364</v>
      </c>
      <c r="B200" s="198" t="s">
        <v>375</v>
      </c>
      <c r="C200" s="198">
        <v>109109522</v>
      </c>
      <c r="D200" s="198" t="s">
        <v>378</v>
      </c>
      <c r="E200" s="198">
        <v>201905</v>
      </c>
      <c r="F200" s="198">
        <v>109109522</v>
      </c>
      <c r="G200" s="198" t="s">
        <v>373</v>
      </c>
      <c r="H200" s="2">
        <v>-1474.44</v>
      </c>
      <c r="I200" s="198">
        <v>-7</v>
      </c>
    </row>
    <row r="201" spans="1:9" x14ac:dyDescent="0.3">
      <c r="A201" s="198" t="s">
        <v>364</v>
      </c>
      <c r="B201" s="198" t="s">
        <v>375</v>
      </c>
      <c r="C201" s="198">
        <v>109112913</v>
      </c>
      <c r="D201" s="198" t="s">
        <v>376</v>
      </c>
      <c r="E201" s="198">
        <v>201905</v>
      </c>
      <c r="F201" s="198">
        <v>109112913</v>
      </c>
      <c r="G201" s="198" t="s">
        <v>373</v>
      </c>
      <c r="H201" s="2">
        <v>21.53</v>
      </c>
      <c r="I201" s="198">
        <v>2</v>
      </c>
    </row>
    <row r="202" spans="1:9" x14ac:dyDescent="0.3">
      <c r="A202" s="198" t="s">
        <v>364</v>
      </c>
      <c r="B202" s="198" t="s">
        <v>375</v>
      </c>
      <c r="C202" s="198">
        <v>109115839</v>
      </c>
      <c r="D202" s="198" t="s">
        <v>376</v>
      </c>
      <c r="E202" s="198">
        <v>201905</v>
      </c>
      <c r="F202" s="198">
        <v>109115839</v>
      </c>
      <c r="G202" s="198" t="s">
        <v>373</v>
      </c>
      <c r="H202" s="2">
        <v>209.51</v>
      </c>
      <c r="I202" s="198">
        <v>1</v>
      </c>
    </row>
    <row r="203" spans="1:9" x14ac:dyDescent="0.3">
      <c r="A203" s="198" t="s">
        <v>364</v>
      </c>
      <c r="B203" s="198" t="s">
        <v>375</v>
      </c>
      <c r="C203" s="198">
        <v>109121170</v>
      </c>
      <c r="D203" s="198" t="s">
        <v>376</v>
      </c>
      <c r="E203" s="198">
        <v>201905</v>
      </c>
      <c r="F203" s="198">
        <v>109121170</v>
      </c>
      <c r="G203" s="198" t="s">
        <v>373</v>
      </c>
      <c r="H203" s="2">
        <v>127.53</v>
      </c>
      <c r="I203" s="198">
        <v>3</v>
      </c>
    </row>
    <row r="204" spans="1:9" x14ac:dyDescent="0.3">
      <c r="A204" s="198" t="s">
        <v>365</v>
      </c>
      <c r="B204" s="198" t="s">
        <v>371</v>
      </c>
      <c r="C204" s="198">
        <v>106291585</v>
      </c>
      <c r="D204" s="198" t="s">
        <v>372</v>
      </c>
      <c r="E204" s="198">
        <v>201905</v>
      </c>
      <c r="F204" s="198">
        <v>109110578</v>
      </c>
      <c r="G204" s="198" t="s">
        <v>373</v>
      </c>
      <c r="H204" s="2">
        <v>23.23</v>
      </c>
      <c r="I204" s="198">
        <v>0</v>
      </c>
    </row>
    <row r="205" spans="1:9" x14ac:dyDescent="0.3">
      <c r="A205" s="198" t="s">
        <v>365</v>
      </c>
      <c r="B205" s="198" t="s">
        <v>371</v>
      </c>
      <c r="C205" s="198">
        <v>106291585</v>
      </c>
      <c r="D205" s="198" t="s">
        <v>372</v>
      </c>
      <c r="E205" s="198">
        <v>201905</v>
      </c>
      <c r="F205" s="198">
        <v>109110578</v>
      </c>
      <c r="G205" s="198" t="s">
        <v>373</v>
      </c>
      <c r="H205" s="2">
        <v>47.55</v>
      </c>
      <c r="I205" s="198">
        <v>0</v>
      </c>
    </row>
    <row r="206" spans="1:9" x14ac:dyDescent="0.3">
      <c r="A206" s="198" t="s">
        <v>365</v>
      </c>
      <c r="B206" s="198" t="s">
        <v>371</v>
      </c>
      <c r="C206" s="198">
        <v>106300231</v>
      </c>
      <c r="D206" s="198" t="s">
        <v>372</v>
      </c>
      <c r="E206" s="198">
        <v>201905</v>
      </c>
      <c r="F206" s="198">
        <v>109109726</v>
      </c>
      <c r="G206" s="198" t="s">
        <v>373</v>
      </c>
      <c r="H206" s="2">
        <v>31.76</v>
      </c>
      <c r="I206" s="198">
        <v>0</v>
      </c>
    </row>
    <row r="207" spans="1:9" x14ac:dyDescent="0.3">
      <c r="A207" s="198" t="s">
        <v>365</v>
      </c>
      <c r="B207" s="198" t="s">
        <v>371</v>
      </c>
      <c r="C207" s="198">
        <v>106300231</v>
      </c>
      <c r="D207" s="198" t="s">
        <v>372</v>
      </c>
      <c r="E207" s="198">
        <v>201905</v>
      </c>
      <c r="F207" s="198">
        <v>109109726</v>
      </c>
      <c r="G207" s="198" t="s">
        <v>373</v>
      </c>
      <c r="H207" s="2">
        <v>38.44</v>
      </c>
      <c r="I207" s="198">
        <v>0</v>
      </c>
    </row>
    <row r="208" spans="1:9" x14ac:dyDescent="0.3">
      <c r="A208" s="198" t="s">
        <v>365</v>
      </c>
      <c r="B208" s="198" t="s">
        <v>371</v>
      </c>
      <c r="C208" s="198">
        <v>106316794</v>
      </c>
      <c r="D208" s="198" t="s">
        <v>374</v>
      </c>
      <c r="E208" s="198">
        <v>201905</v>
      </c>
      <c r="F208" s="198">
        <v>109111666</v>
      </c>
      <c r="G208" s="198" t="s">
        <v>373</v>
      </c>
      <c r="H208" s="2">
        <v>71.37</v>
      </c>
      <c r="I208" s="198">
        <v>0</v>
      </c>
    </row>
    <row r="209" spans="1:9" x14ac:dyDescent="0.3">
      <c r="A209" s="198" t="s">
        <v>365</v>
      </c>
      <c r="B209" s="198" t="s">
        <v>371</v>
      </c>
      <c r="C209" s="198">
        <v>106323701</v>
      </c>
      <c r="D209" s="198" t="s">
        <v>372</v>
      </c>
      <c r="E209" s="198">
        <v>201905</v>
      </c>
      <c r="F209" s="198">
        <v>109117352</v>
      </c>
      <c r="G209" s="198" t="s">
        <v>373</v>
      </c>
      <c r="H209" s="2">
        <v>14572.97</v>
      </c>
      <c r="I209" s="198">
        <v>2</v>
      </c>
    </row>
    <row r="210" spans="1:9" x14ac:dyDescent="0.3">
      <c r="A210" s="198" t="s">
        <v>365</v>
      </c>
      <c r="B210" s="198" t="s">
        <v>371</v>
      </c>
      <c r="C210" s="198">
        <v>106324884</v>
      </c>
      <c r="D210" s="198" t="s">
        <v>374</v>
      </c>
      <c r="E210" s="198">
        <v>201905</v>
      </c>
      <c r="F210" s="198">
        <v>109111666</v>
      </c>
      <c r="G210" s="198" t="s">
        <v>373</v>
      </c>
      <c r="H210" s="2">
        <v>9.65</v>
      </c>
      <c r="I210" s="198">
        <v>0</v>
      </c>
    </row>
    <row r="211" spans="1:9" x14ac:dyDescent="0.3">
      <c r="A211" s="198" t="s">
        <v>365</v>
      </c>
      <c r="B211" s="198" t="s">
        <v>371</v>
      </c>
      <c r="C211" s="198">
        <v>109101840</v>
      </c>
      <c r="D211" s="198" t="s">
        <v>372</v>
      </c>
      <c r="E211" s="198">
        <v>201905</v>
      </c>
      <c r="F211" s="198">
        <v>106336534</v>
      </c>
      <c r="G211" s="198" t="s">
        <v>373</v>
      </c>
      <c r="H211" s="2">
        <v>735.42</v>
      </c>
      <c r="I211" s="198">
        <v>0</v>
      </c>
    </row>
    <row r="212" spans="1:9" x14ac:dyDescent="0.3">
      <c r="A212" s="198" t="s">
        <v>365</v>
      </c>
      <c r="B212" s="198" t="s">
        <v>371</v>
      </c>
      <c r="C212" s="198">
        <v>109101840</v>
      </c>
      <c r="D212" s="198" t="s">
        <v>372</v>
      </c>
      <c r="E212" s="198">
        <v>201905</v>
      </c>
      <c r="F212" s="198">
        <v>106336534</v>
      </c>
      <c r="G212" s="198" t="s">
        <v>373</v>
      </c>
      <c r="H212" s="2">
        <v>747.86</v>
      </c>
      <c r="I212" s="198">
        <v>0</v>
      </c>
    </row>
    <row r="213" spans="1:9" x14ac:dyDescent="0.3">
      <c r="A213" s="198" t="s">
        <v>365</v>
      </c>
      <c r="B213" s="198" t="s">
        <v>371</v>
      </c>
      <c r="C213" s="198">
        <v>109101840</v>
      </c>
      <c r="D213" s="198" t="s">
        <v>372</v>
      </c>
      <c r="E213" s="198">
        <v>201905</v>
      </c>
      <c r="F213" s="198">
        <v>106337177</v>
      </c>
      <c r="G213" s="198" t="s">
        <v>373</v>
      </c>
      <c r="H213" s="2">
        <v>64.12</v>
      </c>
      <c r="I213" s="198">
        <v>0</v>
      </c>
    </row>
    <row r="214" spans="1:9" x14ac:dyDescent="0.3">
      <c r="A214" s="198" t="s">
        <v>365</v>
      </c>
      <c r="B214" s="198" t="s">
        <v>371</v>
      </c>
      <c r="C214" s="198">
        <v>109101840</v>
      </c>
      <c r="D214" s="198" t="s">
        <v>372</v>
      </c>
      <c r="E214" s="198">
        <v>201905</v>
      </c>
      <c r="F214" s="198">
        <v>106337177</v>
      </c>
      <c r="G214" s="198" t="s">
        <v>373</v>
      </c>
      <c r="H214" s="2">
        <v>69.38</v>
      </c>
      <c r="I214" s="198">
        <v>0</v>
      </c>
    </row>
    <row r="215" spans="1:9" x14ac:dyDescent="0.3">
      <c r="A215" s="198" t="s">
        <v>365</v>
      </c>
      <c r="B215" s="198" t="s">
        <v>371</v>
      </c>
      <c r="C215" s="198">
        <v>109101840</v>
      </c>
      <c r="D215" s="198" t="s">
        <v>372</v>
      </c>
      <c r="E215" s="198">
        <v>201905</v>
      </c>
      <c r="F215" s="198">
        <v>109110578</v>
      </c>
      <c r="G215" s="198" t="s">
        <v>373</v>
      </c>
      <c r="H215" s="2">
        <v>17.8</v>
      </c>
      <c r="I215" s="198">
        <v>0</v>
      </c>
    </row>
    <row r="216" spans="1:9" x14ac:dyDescent="0.3">
      <c r="A216" s="198" t="s">
        <v>365</v>
      </c>
      <c r="B216" s="198" t="s">
        <v>371</v>
      </c>
      <c r="C216" s="198">
        <v>109101840</v>
      </c>
      <c r="D216" s="198" t="s">
        <v>372</v>
      </c>
      <c r="E216" s="198">
        <v>201905</v>
      </c>
      <c r="F216" s="198">
        <v>109110578</v>
      </c>
      <c r="G216" s="198" t="s">
        <v>373</v>
      </c>
      <c r="H216" s="2">
        <v>20.25</v>
      </c>
      <c r="I216" s="198">
        <v>0</v>
      </c>
    </row>
    <row r="217" spans="1:9" x14ac:dyDescent="0.3">
      <c r="A217" s="198" t="s">
        <v>365</v>
      </c>
      <c r="B217" s="198" t="s">
        <v>375</v>
      </c>
      <c r="C217" s="198">
        <v>106341856</v>
      </c>
      <c r="D217" s="198" t="s">
        <v>376</v>
      </c>
      <c r="E217" s="198">
        <v>201905</v>
      </c>
      <c r="F217" s="198">
        <v>106341856</v>
      </c>
      <c r="G217" s="198" t="s">
        <v>373</v>
      </c>
      <c r="H217" s="2">
        <v>9.01</v>
      </c>
      <c r="I217" s="198">
        <v>3</v>
      </c>
    </row>
    <row r="218" spans="1:9" x14ac:dyDescent="0.3">
      <c r="A218" s="198" t="s">
        <v>365</v>
      </c>
      <c r="B218" s="198" t="s">
        <v>375</v>
      </c>
      <c r="C218" s="198">
        <v>106346897</v>
      </c>
      <c r="D218" s="198" t="s">
        <v>376</v>
      </c>
      <c r="E218" s="198">
        <v>201905</v>
      </c>
      <c r="F218" s="198">
        <v>106346897</v>
      </c>
      <c r="G218" s="198" t="s">
        <v>373</v>
      </c>
      <c r="H218" s="2">
        <v>81.09</v>
      </c>
      <c r="I218" s="198">
        <v>1</v>
      </c>
    </row>
    <row r="219" spans="1:9" x14ac:dyDescent="0.3">
      <c r="A219" s="198" t="s">
        <v>365</v>
      </c>
      <c r="B219" s="198" t="s">
        <v>375</v>
      </c>
      <c r="C219" s="198">
        <v>109109522</v>
      </c>
      <c r="D219" s="198" t="s">
        <v>378</v>
      </c>
      <c r="E219" s="198">
        <v>201905</v>
      </c>
      <c r="F219" s="198">
        <v>109109522</v>
      </c>
      <c r="G219" s="198" t="s">
        <v>373</v>
      </c>
      <c r="H219" s="2">
        <v>-42266.41</v>
      </c>
      <c r="I219" s="198">
        <v>-7</v>
      </c>
    </row>
    <row r="220" spans="1:9" x14ac:dyDescent="0.3">
      <c r="A220" s="198" t="s">
        <v>365</v>
      </c>
      <c r="B220" s="198" t="s">
        <v>375</v>
      </c>
      <c r="C220" s="198">
        <v>109112913</v>
      </c>
      <c r="D220" s="198" t="s">
        <v>376</v>
      </c>
      <c r="E220" s="198">
        <v>201905</v>
      </c>
      <c r="F220" s="198">
        <v>109112913</v>
      </c>
      <c r="G220" s="198" t="s">
        <v>373</v>
      </c>
      <c r="H220" s="2">
        <v>617.24</v>
      </c>
      <c r="I220" s="198">
        <v>2</v>
      </c>
    </row>
    <row r="221" spans="1:9" x14ac:dyDescent="0.3">
      <c r="A221" s="198" t="s">
        <v>365</v>
      </c>
      <c r="B221" s="198" t="s">
        <v>375</v>
      </c>
      <c r="C221" s="198">
        <v>109115398</v>
      </c>
      <c r="D221" s="198" t="s">
        <v>376</v>
      </c>
      <c r="E221" s="198">
        <v>201905</v>
      </c>
      <c r="F221" s="198">
        <v>109115398</v>
      </c>
      <c r="G221" s="198" t="s">
        <v>373</v>
      </c>
      <c r="H221" s="2">
        <v>717.58</v>
      </c>
      <c r="I221" s="198">
        <v>1</v>
      </c>
    </row>
    <row r="222" spans="1:9" x14ac:dyDescent="0.3">
      <c r="A222" s="198" t="s">
        <v>365</v>
      </c>
      <c r="B222" s="198" t="s">
        <v>375</v>
      </c>
      <c r="C222" s="198">
        <v>109115839</v>
      </c>
      <c r="D222" s="198" t="s">
        <v>376</v>
      </c>
      <c r="E222" s="198">
        <v>201905</v>
      </c>
      <c r="F222" s="198">
        <v>109115839</v>
      </c>
      <c r="G222" s="198" t="s">
        <v>373</v>
      </c>
      <c r="H222" s="2">
        <v>6704.99</v>
      </c>
      <c r="I222" s="198">
        <v>1</v>
      </c>
    </row>
    <row r="223" spans="1:9" x14ac:dyDescent="0.3">
      <c r="A223" s="198" t="s">
        <v>365</v>
      </c>
      <c r="B223" s="198" t="s">
        <v>375</v>
      </c>
      <c r="C223" s="198">
        <v>109117352</v>
      </c>
      <c r="D223" s="198" t="s">
        <v>378</v>
      </c>
      <c r="E223" s="198">
        <v>201905</v>
      </c>
      <c r="F223" s="198">
        <v>109117352</v>
      </c>
      <c r="G223" s="198" t="s">
        <v>373</v>
      </c>
      <c r="H223" s="2">
        <v>-14572.97</v>
      </c>
      <c r="I223" s="198">
        <v>-6</v>
      </c>
    </row>
    <row r="224" spans="1:9" x14ac:dyDescent="0.3">
      <c r="A224" s="198" t="s">
        <v>365</v>
      </c>
      <c r="B224" s="198" t="s">
        <v>375</v>
      </c>
      <c r="C224" s="198">
        <v>109119349</v>
      </c>
      <c r="D224" s="198" t="s">
        <v>376</v>
      </c>
      <c r="E224" s="198">
        <v>201905</v>
      </c>
      <c r="F224" s="198">
        <v>109119349</v>
      </c>
      <c r="G224" s="198" t="s">
        <v>373</v>
      </c>
      <c r="H224" s="2">
        <v>4013.37</v>
      </c>
      <c r="I224" s="198">
        <v>3</v>
      </c>
    </row>
    <row r="225" spans="1:9" x14ac:dyDescent="0.3">
      <c r="A225" s="198" t="s">
        <v>365</v>
      </c>
      <c r="B225" s="198" t="s">
        <v>375</v>
      </c>
      <c r="C225" s="198">
        <v>109119378</v>
      </c>
      <c r="D225" s="198" t="s">
        <v>376</v>
      </c>
      <c r="E225" s="198">
        <v>201905</v>
      </c>
      <c r="F225" s="198">
        <v>109119378</v>
      </c>
      <c r="G225" s="198" t="s">
        <v>373</v>
      </c>
      <c r="H225" s="2">
        <v>-87.92</v>
      </c>
      <c r="I225" s="198">
        <v>3</v>
      </c>
    </row>
    <row r="226" spans="1:9" x14ac:dyDescent="0.3">
      <c r="A226" s="198" t="s">
        <v>365</v>
      </c>
      <c r="B226" s="198" t="s">
        <v>375</v>
      </c>
      <c r="C226" s="198">
        <v>109119732</v>
      </c>
      <c r="D226" s="198" t="s">
        <v>376</v>
      </c>
      <c r="E226" s="198">
        <v>201905</v>
      </c>
      <c r="F226" s="198">
        <v>109119732</v>
      </c>
      <c r="G226" s="198" t="s">
        <v>373</v>
      </c>
      <c r="H226" s="2">
        <v>3456.16</v>
      </c>
      <c r="I226" s="198">
        <v>3</v>
      </c>
    </row>
    <row r="227" spans="1:9" x14ac:dyDescent="0.3">
      <c r="A227" s="198" t="s">
        <v>365</v>
      </c>
      <c r="B227" s="198" t="s">
        <v>375</v>
      </c>
      <c r="C227" s="198">
        <v>109120322</v>
      </c>
      <c r="D227" s="198" t="s">
        <v>376</v>
      </c>
      <c r="E227" s="198">
        <v>201905</v>
      </c>
      <c r="F227" s="198">
        <v>109120322</v>
      </c>
      <c r="G227" s="198" t="s">
        <v>373</v>
      </c>
      <c r="H227" s="2">
        <v>30220.6</v>
      </c>
      <c r="I227" s="198">
        <v>2</v>
      </c>
    </row>
    <row r="228" spans="1:9" x14ac:dyDescent="0.3">
      <c r="A228" s="198" t="s">
        <v>365</v>
      </c>
      <c r="B228" s="198" t="s">
        <v>375</v>
      </c>
      <c r="C228" s="198">
        <v>109121170</v>
      </c>
      <c r="D228" s="198" t="s">
        <v>376</v>
      </c>
      <c r="E228" s="198">
        <v>201905</v>
      </c>
      <c r="F228" s="198">
        <v>109121170</v>
      </c>
      <c r="G228" s="198" t="s">
        <v>373</v>
      </c>
      <c r="H228" s="2">
        <v>4081.69</v>
      </c>
      <c r="I228" s="198">
        <v>3</v>
      </c>
    </row>
    <row r="229" spans="1:9" x14ac:dyDescent="0.3">
      <c r="A229" s="198" t="s">
        <v>366</v>
      </c>
      <c r="B229" s="198" t="s">
        <v>371</v>
      </c>
      <c r="C229" s="198">
        <v>106323907</v>
      </c>
      <c r="D229" s="198" t="s">
        <v>372</v>
      </c>
      <c r="E229" s="198">
        <v>201905</v>
      </c>
      <c r="F229" s="198">
        <v>109107943</v>
      </c>
      <c r="G229" s="198" t="s">
        <v>373</v>
      </c>
      <c r="H229" s="2">
        <v>291.44</v>
      </c>
      <c r="I229" s="198">
        <v>0</v>
      </c>
    </row>
    <row r="230" spans="1:9" x14ac:dyDescent="0.3">
      <c r="A230" s="198" t="s">
        <v>366</v>
      </c>
      <c r="B230" s="198" t="s">
        <v>375</v>
      </c>
      <c r="C230" s="198">
        <v>109109522</v>
      </c>
      <c r="D230" s="198" t="s">
        <v>378</v>
      </c>
      <c r="E230" s="198">
        <v>201905</v>
      </c>
      <c r="F230" s="198">
        <v>109109522</v>
      </c>
      <c r="G230" s="198" t="s">
        <v>373</v>
      </c>
      <c r="H230" s="2">
        <v>-491.48</v>
      </c>
      <c r="I230" s="198">
        <v>-7</v>
      </c>
    </row>
    <row r="231" spans="1:9" x14ac:dyDescent="0.3">
      <c r="A231" s="198" t="s">
        <v>366</v>
      </c>
      <c r="B231" s="198" t="s">
        <v>375</v>
      </c>
      <c r="C231" s="198">
        <v>109112913</v>
      </c>
      <c r="D231" s="198" t="s">
        <v>376</v>
      </c>
      <c r="E231" s="198">
        <v>201905</v>
      </c>
      <c r="F231" s="198">
        <v>109112913</v>
      </c>
      <c r="G231" s="198" t="s">
        <v>373</v>
      </c>
      <c r="H231" s="2">
        <v>7.17</v>
      </c>
      <c r="I231" s="198">
        <v>2</v>
      </c>
    </row>
    <row r="232" spans="1:9" x14ac:dyDescent="0.3">
      <c r="A232" s="198" t="s">
        <v>366</v>
      </c>
      <c r="B232" s="198" t="s">
        <v>375</v>
      </c>
      <c r="C232" s="198">
        <v>109115839</v>
      </c>
      <c r="D232" s="198" t="s">
        <v>376</v>
      </c>
      <c r="E232" s="198">
        <v>201905</v>
      </c>
      <c r="F232" s="198">
        <v>109115839</v>
      </c>
      <c r="G232" s="198" t="s">
        <v>373</v>
      </c>
      <c r="H232" s="2">
        <v>69.84</v>
      </c>
      <c r="I232" s="198">
        <v>1</v>
      </c>
    </row>
    <row r="233" spans="1:9" x14ac:dyDescent="0.3">
      <c r="A233" s="198" t="s">
        <v>366</v>
      </c>
      <c r="B233" s="198" t="s">
        <v>375</v>
      </c>
      <c r="C233" s="198">
        <v>109121170</v>
      </c>
      <c r="D233" s="198" t="s">
        <v>376</v>
      </c>
      <c r="E233" s="198">
        <v>201905</v>
      </c>
      <c r="F233" s="198">
        <v>109121170</v>
      </c>
      <c r="G233" s="198" t="s">
        <v>373</v>
      </c>
      <c r="H233" s="2">
        <v>42.51</v>
      </c>
      <c r="I233" s="198">
        <v>3</v>
      </c>
    </row>
    <row r="234" spans="1:9" x14ac:dyDescent="0.3">
      <c r="A234" s="198" t="s">
        <v>367</v>
      </c>
      <c r="B234" s="198" t="s">
        <v>371</v>
      </c>
      <c r="C234" s="198">
        <v>106300231</v>
      </c>
      <c r="D234" s="198" t="s">
        <v>372</v>
      </c>
      <c r="E234" s="198">
        <v>201905</v>
      </c>
      <c r="F234" s="198">
        <v>106336534</v>
      </c>
      <c r="G234" s="198" t="s">
        <v>373</v>
      </c>
      <c r="H234" s="2">
        <v>76.790000000000006</v>
      </c>
      <c r="I234" s="198">
        <v>0</v>
      </c>
    </row>
    <row r="235" spans="1:9" x14ac:dyDescent="0.3">
      <c r="A235" s="198" t="s">
        <v>367</v>
      </c>
      <c r="B235" s="198" t="s">
        <v>371</v>
      </c>
      <c r="C235" s="198">
        <v>106300231</v>
      </c>
      <c r="D235" s="198" t="s">
        <v>372</v>
      </c>
      <c r="E235" s="198">
        <v>201905</v>
      </c>
      <c r="F235" s="198">
        <v>106337177</v>
      </c>
      <c r="G235" s="198" t="s">
        <v>373</v>
      </c>
      <c r="H235" s="2">
        <v>0.46</v>
      </c>
      <c r="I235" s="198">
        <v>0</v>
      </c>
    </row>
    <row r="236" spans="1:9" x14ac:dyDescent="0.3">
      <c r="A236" s="198" t="s">
        <v>367</v>
      </c>
      <c r="B236" s="198" t="s">
        <v>371</v>
      </c>
      <c r="C236" s="198">
        <v>106329154</v>
      </c>
      <c r="D236" s="198" t="s">
        <v>372</v>
      </c>
      <c r="E236" s="198">
        <v>201905</v>
      </c>
      <c r="F236" s="198">
        <v>106351806</v>
      </c>
      <c r="G236" s="198" t="s">
        <v>373</v>
      </c>
      <c r="H236" s="2">
        <v>957.8</v>
      </c>
      <c r="I236" s="198">
        <v>1</v>
      </c>
    </row>
    <row r="237" spans="1:9" x14ac:dyDescent="0.3">
      <c r="A237" s="198" t="s">
        <v>367</v>
      </c>
      <c r="B237" s="198" t="s">
        <v>371</v>
      </c>
      <c r="C237" s="198">
        <v>109109139</v>
      </c>
      <c r="D237" s="198" t="s">
        <v>372</v>
      </c>
      <c r="E237" s="198">
        <v>201905</v>
      </c>
      <c r="F237" s="198">
        <v>106336534</v>
      </c>
      <c r="G237" s="198" t="s">
        <v>373</v>
      </c>
      <c r="H237" s="2">
        <v>76.790000000000006</v>
      </c>
      <c r="I237" s="198">
        <v>0</v>
      </c>
    </row>
    <row r="238" spans="1:9" x14ac:dyDescent="0.3">
      <c r="A238" s="198" t="s">
        <v>367</v>
      </c>
      <c r="B238" s="198" t="s">
        <v>371</v>
      </c>
      <c r="C238" s="198">
        <v>109109139</v>
      </c>
      <c r="D238" s="198" t="s">
        <v>372</v>
      </c>
      <c r="E238" s="198">
        <v>201905</v>
      </c>
      <c r="F238" s="198">
        <v>106337177</v>
      </c>
      <c r="G238" s="198" t="s">
        <v>373</v>
      </c>
      <c r="H238" s="2">
        <v>6.44</v>
      </c>
      <c r="I238" s="198">
        <v>0</v>
      </c>
    </row>
    <row r="239" spans="1:9" x14ac:dyDescent="0.3">
      <c r="A239" s="198" t="s">
        <v>367</v>
      </c>
      <c r="B239" s="198" t="s">
        <v>375</v>
      </c>
      <c r="C239" s="198">
        <v>106346897</v>
      </c>
      <c r="D239" s="198" t="s">
        <v>376</v>
      </c>
      <c r="E239" s="198">
        <v>201905</v>
      </c>
      <c r="F239" s="198">
        <v>106346897</v>
      </c>
      <c r="G239" s="198" t="s">
        <v>373</v>
      </c>
      <c r="H239" s="2">
        <v>240.04</v>
      </c>
      <c r="I239" s="198">
        <v>1</v>
      </c>
    </row>
    <row r="240" spans="1:9" x14ac:dyDescent="0.3">
      <c r="A240" s="198" t="s">
        <v>367</v>
      </c>
      <c r="B240" s="198" t="s">
        <v>375</v>
      </c>
      <c r="C240" s="198">
        <v>106348347</v>
      </c>
      <c r="D240" s="198" t="s">
        <v>376</v>
      </c>
      <c r="E240" s="198">
        <v>201905</v>
      </c>
      <c r="F240" s="198">
        <v>106348347</v>
      </c>
      <c r="G240" s="198" t="s">
        <v>373</v>
      </c>
      <c r="H240" s="2">
        <v>26239.439999999999</v>
      </c>
      <c r="I240" s="198">
        <v>5</v>
      </c>
    </row>
    <row r="241" spans="1:9" x14ac:dyDescent="0.3">
      <c r="A241" s="198" t="s">
        <v>367</v>
      </c>
      <c r="B241" s="198" t="s">
        <v>375</v>
      </c>
      <c r="C241" s="198">
        <v>106351806</v>
      </c>
      <c r="D241" s="198" t="s">
        <v>378</v>
      </c>
      <c r="E241" s="198">
        <v>201905</v>
      </c>
      <c r="F241" s="198">
        <v>106351806</v>
      </c>
      <c r="G241" s="198" t="s">
        <v>373</v>
      </c>
      <c r="H241" s="2">
        <v>-957.8</v>
      </c>
      <c r="I241" s="198">
        <v>-1</v>
      </c>
    </row>
    <row r="242" spans="1:9" x14ac:dyDescent="0.3">
      <c r="A242" s="198" t="s">
        <v>367</v>
      </c>
      <c r="B242" s="198" t="s">
        <v>375</v>
      </c>
      <c r="C242" s="198">
        <v>109109522</v>
      </c>
      <c r="D242" s="198" t="s">
        <v>378</v>
      </c>
      <c r="E242" s="198">
        <v>201905</v>
      </c>
      <c r="F242" s="198">
        <v>109109522</v>
      </c>
      <c r="G242" s="198" t="s">
        <v>373</v>
      </c>
      <c r="H242" s="2">
        <v>-4914.72</v>
      </c>
      <c r="I242" s="198">
        <v>-7</v>
      </c>
    </row>
    <row r="243" spans="1:9" x14ac:dyDescent="0.3">
      <c r="A243" s="198" t="s">
        <v>367</v>
      </c>
      <c r="B243" s="198" t="s">
        <v>375</v>
      </c>
      <c r="C243" s="198">
        <v>109112913</v>
      </c>
      <c r="D243" s="198" t="s">
        <v>376</v>
      </c>
      <c r="E243" s="198">
        <v>201905</v>
      </c>
      <c r="F243" s="198">
        <v>109112913</v>
      </c>
      <c r="G243" s="198" t="s">
        <v>373</v>
      </c>
      <c r="H243" s="2">
        <v>71.78</v>
      </c>
      <c r="I243" s="198">
        <v>2</v>
      </c>
    </row>
    <row r="244" spans="1:9" x14ac:dyDescent="0.3">
      <c r="A244" s="198" t="s">
        <v>361</v>
      </c>
      <c r="B244" s="198" t="s">
        <v>371</v>
      </c>
      <c r="C244" s="198">
        <v>107050755</v>
      </c>
      <c r="D244" s="198" t="s">
        <v>372</v>
      </c>
      <c r="E244" s="198">
        <v>201906</v>
      </c>
      <c r="F244" s="198">
        <v>109106141</v>
      </c>
      <c r="G244" s="198" t="s">
        <v>373</v>
      </c>
      <c r="H244" s="2">
        <v>-0.81</v>
      </c>
      <c r="I244" s="198">
        <v>0</v>
      </c>
    </row>
    <row r="245" spans="1:9" x14ac:dyDescent="0.3">
      <c r="A245" s="198" t="s">
        <v>361</v>
      </c>
      <c r="B245" s="198" t="s">
        <v>371</v>
      </c>
      <c r="C245" s="198">
        <v>107053775</v>
      </c>
      <c r="D245" s="198" t="s">
        <v>374</v>
      </c>
      <c r="E245" s="198">
        <v>201906</v>
      </c>
      <c r="F245" s="198">
        <v>109100829</v>
      </c>
      <c r="G245" s="198" t="s">
        <v>373</v>
      </c>
      <c r="H245" s="2">
        <v>-4147.05</v>
      </c>
      <c r="I245" s="198">
        <v>0</v>
      </c>
    </row>
    <row r="246" spans="1:9" x14ac:dyDescent="0.3">
      <c r="A246" s="198" t="s">
        <v>361</v>
      </c>
      <c r="B246" s="198" t="s">
        <v>371</v>
      </c>
      <c r="C246" s="198">
        <v>109074866</v>
      </c>
      <c r="D246" s="198" t="s">
        <v>372</v>
      </c>
      <c r="E246" s="198">
        <v>201906</v>
      </c>
      <c r="F246" s="198">
        <v>109114292</v>
      </c>
      <c r="G246" s="198" t="s">
        <v>373</v>
      </c>
      <c r="H246" s="2">
        <v>15319.98</v>
      </c>
      <c r="I246" s="198">
        <v>19</v>
      </c>
    </row>
    <row r="247" spans="1:9" x14ac:dyDescent="0.3">
      <c r="A247" s="198" t="s">
        <v>361</v>
      </c>
      <c r="B247" s="198" t="s">
        <v>371</v>
      </c>
      <c r="C247" s="198">
        <v>109101618</v>
      </c>
      <c r="D247" s="198" t="s">
        <v>372</v>
      </c>
      <c r="E247" s="198">
        <v>201906</v>
      </c>
      <c r="F247" s="198">
        <v>109106141</v>
      </c>
      <c r="G247" s="198" t="s">
        <v>373</v>
      </c>
      <c r="H247" s="2">
        <v>-0.08</v>
      </c>
      <c r="I247" s="198">
        <v>0</v>
      </c>
    </row>
    <row r="248" spans="1:9" x14ac:dyDescent="0.3">
      <c r="A248" s="198" t="s">
        <v>361</v>
      </c>
      <c r="B248" s="198" t="s">
        <v>371</v>
      </c>
      <c r="C248" s="198">
        <v>109105198</v>
      </c>
      <c r="D248" s="198" t="s">
        <v>372</v>
      </c>
      <c r="E248" s="198">
        <v>201906</v>
      </c>
      <c r="F248" s="198">
        <v>109110301</v>
      </c>
      <c r="G248" s="198" t="s">
        <v>373</v>
      </c>
      <c r="H248" s="2">
        <v>352.13</v>
      </c>
      <c r="I248" s="198">
        <v>0</v>
      </c>
    </row>
    <row r="249" spans="1:9" x14ac:dyDescent="0.3">
      <c r="A249" s="198" t="s">
        <v>361</v>
      </c>
      <c r="B249" s="198" t="s">
        <v>371</v>
      </c>
      <c r="C249" s="198">
        <v>109105198</v>
      </c>
      <c r="D249" s="198" t="s">
        <v>372</v>
      </c>
      <c r="E249" s="198">
        <v>201906</v>
      </c>
      <c r="F249" s="198">
        <v>109111596</v>
      </c>
      <c r="G249" s="198" t="s">
        <v>373</v>
      </c>
      <c r="H249" s="2">
        <v>33.39</v>
      </c>
      <c r="I249" s="198">
        <v>0</v>
      </c>
    </row>
    <row r="250" spans="1:9" x14ac:dyDescent="0.3">
      <c r="A250" s="198" t="s">
        <v>361</v>
      </c>
      <c r="B250" s="198" t="s">
        <v>371</v>
      </c>
      <c r="C250" s="198">
        <v>109105198</v>
      </c>
      <c r="D250" s="198" t="s">
        <v>372</v>
      </c>
      <c r="E250" s="198">
        <v>201906</v>
      </c>
      <c r="F250" s="198">
        <v>109111596</v>
      </c>
      <c r="G250" s="198" t="s">
        <v>373</v>
      </c>
      <c r="H250" s="2">
        <v>178.78</v>
      </c>
      <c r="I250" s="198">
        <v>0</v>
      </c>
    </row>
    <row r="251" spans="1:9" x14ac:dyDescent="0.3">
      <c r="A251" s="198" t="s">
        <v>361</v>
      </c>
      <c r="B251" s="198" t="s">
        <v>371</v>
      </c>
      <c r="C251" s="198">
        <v>109105198</v>
      </c>
      <c r="D251" s="198" t="s">
        <v>372</v>
      </c>
      <c r="E251" s="198">
        <v>201906</v>
      </c>
      <c r="F251" s="198">
        <v>109111603</v>
      </c>
      <c r="G251" s="198" t="s">
        <v>373</v>
      </c>
      <c r="H251" s="2">
        <v>100019.23</v>
      </c>
      <c r="I251" s="198">
        <v>401</v>
      </c>
    </row>
    <row r="252" spans="1:9" x14ac:dyDescent="0.3">
      <c r="A252" s="198" t="s">
        <v>361</v>
      </c>
      <c r="B252" s="198" t="s">
        <v>371</v>
      </c>
      <c r="C252" s="198">
        <v>109105198</v>
      </c>
      <c r="D252" s="198" t="s">
        <v>372</v>
      </c>
      <c r="E252" s="198">
        <v>201906</v>
      </c>
      <c r="F252" s="198">
        <v>109111606</v>
      </c>
      <c r="G252" s="198" t="s">
        <v>373</v>
      </c>
      <c r="H252" s="2">
        <v>32108.03</v>
      </c>
      <c r="I252" s="198">
        <v>57</v>
      </c>
    </row>
    <row r="253" spans="1:9" x14ac:dyDescent="0.3">
      <c r="A253" s="198" t="s">
        <v>361</v>
      </c>
      <c r="B253" s="198" t="s">
        <v>371</v>
      </c>
      <c r="C253" s="198">
        <v>109105198</v>
      </c>
      <c r="D253" s="198" t="s">
        <v>372</v>
      </c>
      <c r="E253" s="198">
        <v>201906</v>
      </c>
      <c r="F253" s="198">
        <v>109111606</v>
      </c>
      <c r="G253" s="198" t="s">
        <v>373</v>
      </c>
      <c r="H253" s="2">
        <v>81416.789999999994</v>
      </c>
      <c r="I253" s="198">
        <v>147</v>
      </c>
    </row>
    <row r="254" spans="1:9" x14ac:dyDescent="0.3">
      <c r="A254" s="198" t="s">
        <v>361</v>
      </c>
      <c r="B254" s="198" t="s">
        <v>371</v>
      </c>
      <c r="C254" s="198">
        <v>109105198</v>
      </c>
      <c r="D254" s="198" t="s">
        <v>372</v>
      </c>
      <c r="E254" s="198">
        <v>201906</v>
      </c>
      <c r="F254" s="198">
        <v>109113151</v>
      </c>
      <c r="G254" s="198" t="s">
        <v>373</v>
      </c>
      <c r="H254" s="2">
        <v>24430.98</v>
      </c>
      <c r="I254" s="198">
        <v>22</v>
      </c>
    </row>
    <row r="255" spans="1:9" x14ac:dyDescent="0.3">
      <c r="A255" s="198" t="s">
        <v>361</v>
      </c>
      <c r="B255" s="198" t="s">
        <v>371</v>
      </c>
      <c r="C255" s="198">
        <v>109105198</v>
      </c>
      <c r="D255" s="198" t="s">
        <v>372</v>
      </c>
      <c r="E255" s="198">
        <v>201906</v>
      </c>
      <c r="F255" s="198">
        <v>109114292</v>
      </c>
      <c r="G255" s="198" t="s">
        <v>373</v>
      </c>
      <c r="H255" s="2">
        <v>15319.95</v>
      </c>
      <c r="I255" s="198">
        <v>19</v>
      </c>
    </row>
    <row r="256" spans="1:9" x14ac:dyDescent="0.3">
      <c r="A256" s="198" t="s">
        <v>361</v>
      </c>
      <c r="B256" s="198" t="s">
        <v>371</v>
      </c>
      <c r="C256" s="198">
        <v>109105198</v>
      </c>
      <c r="D256" s="198" t="s">
        <v>374</v>
      </c>
      <c r="E256" s="198">
        <v>201906</v>
      </c>
      <c r="F256" s="198">
        <v>109109807</v>
      </c>
      <c r="G256" s="198" t="s">
        <v>373</v>
      </c>
      <c r="H256" s="2">
        <v>79.31</v>
      </c>
      <c r="I256" s="198">
        <v>0</v>
      </c>
    </row>
    <row r="257" spans="1:9" x14ac:dyDescent="0.3">
      <c r="A257" s="198" t="s">
        <v>361</v>
      </c>
      <c r="B257" s="198" t="s">
        <v>371</v>
      </c>
      <c r="C257" s="198">
        <v>109105198</v>
      </c>
      <c r="D257" s="198" t="s">
        <v>374</v>
      </c>
      <c r="E257" s="198">
        <v>201906</v>
      </c>
      <c r="F257" s="198">
        <v>109109807</v>
      </c>
      <c r="G257" s="198" t="s">
        <v>373</v>
      </c>
      <c r="H257" s="2">
        <v>79.319999999999993</v>
      </c>
      <c r="I257" s="198">
        <v>0</v>
      </c>
    </row>
    <row r="258" spans="1:9" x14ac:dyDescent="0.3">
      <c r="A258" s="198" t="s">
        <v>361</v>
      </c>
      <c r="B258" s="198" t="s">
        <v>371</v>
      </c>
      <c r="C258" s="198">
        <v>109105320</v>
      </c>
      <c r="D258" s="198" t="s">
        <v>372</v>
      </c>
      <c r="E258" s="198">
        <v>201906</v>
      </c>
      <c r="F258" s="198">
        <v>109112345</v>
      </c>
      <c r="G258" s="198" t="s">
        <v>373</v>
      </c>
      <c r="H258" s="2">
        <v>21774.73</v>
      </c>
      <c r="I258" s="198">
        <v>88</v>
      </c>
    </row>
    <row r="259" spans="1:9" x14ac:dyDescent="0.3">
      <c r="A259" s="198" t="s">
        <v>361</v>
      </c>
      <c r="B259" s="198" t="s">
        <v>371</v>
      </c>
      <c r="C259" s="198">
        <v>109105320</v>
      </c>
      <c r="D259" s="198" t="s">
        <v>372</v>
      </c>
      <c r="E259" s="198">
        <v>201906</v>
      </c>
      <c r="F259" s="198">
        <v>109114494</v>
      </c>
      <c r="G259" s="198" t="s">
        <v>373</v>
      </c>
      <c r="H259" s="2">
        <v>12603.77</v>
      </c>
      <c r="I259" s="198">
        <v>0</v>
      </c>
    </row>
    <row r="260" spans="1:9" x14ac:dyDescent="0.3">
      <c r="A260" s="198" t="s">
        <v>361</v>
      </c>
      <c r="B260" s="198" t="s">
        <v>371</v>
      </c>
      <c r="C260" s="198">
        <v>109105320</v>
      </c>
      <c r="D260" s="198" t="s">
        <v>372</v>
      </c>
      <c r="E260" s="198">
        <v>201906</v>
      </c>
      <c r="F260" s="198">
        <v>109116951</v>
      </c>
      <c r="G260" s="198" t="s">
        <v>373</v>
      </c>
      <c r="H260" s="2">
        <v>8.1999999999999993</v>
      </c>
      <c r="I260" s="198">
        <v>0</v>
      </c>
    </row>
    <row r="261" spans="1:9" x14ac:dyDescent="0.3">
      <c r="A261" s="198" t="s">
        <v>361</v>
      </c>
      <c r="B261" s="198" t="s">
        <v>371</v>
      </c>
      <c r="C261" s="198">
        <v>109105320</v>
      </c>
      <c r="D261" s="198" t="s">
        <v>372</v>
      </c>
      <c r="E261" s="198">
        <v>201906</v>
      </c>
      <c r="F261" s="198">
        <v>109116951</v>
      </c>
      <c r="G261" s="198" t="s">
        <v>373</v>
      </c>
      <c r="H261" s="2">
        <v>299.45</v>
      </c>
      <c r="I261" s="198">
        <v>0</v>
      </c>
    </row>
    <row r="262" spans="1:9" x14ac:dyDescent="0.3">
      <c r="A262" s="198" t="s">
        <v>361</v>
      </c>
      <c r="B262" s="198" t="s">
        <v>371</v>
      </c>
      <c r="C262" s="198">
        <v>109109467</v>
      </c>
      <c r="D262" s="198" t="s">
        <v>372</v>
      </c>
      <c r="E262" s="198">
        <v>201906</v>
      </c>
      <c r="F262" s="198">
        <v>109108310</v>
      </c>
      <c r="G262" s="198" t="s">
        <v>379</v>
      </c>
      <c r="H262" s="2">
        <v>18938.14</v>
      </c>
      <c r="I262" s="198">
        <v>109</v>
      </c>
    </row>
    <row r="263" spans="1:9" x14ac:dyDescent="0.3">
      <c r="A263" s="198" t="s">
        <v>361</v>
      </c>
      <c r="B263" s="198" t="s">
        <v>371</v>
      </c>
      <c r="C263" s="198">
        <v>109109648</v>
      </c>
      <c r="D263" s="198" t="s">
        <v>372</v>
      </c>
      <c r="E263" s="198">
        <v>201906</v>
      </c>
      <c r="F263" s="198">
        <v>109108125</v>
      </c>
      <c r="G263" s="198" t="s">
        <v>373</v>
      </c>
      <c r="H263" s="2">
        <v>91.37</v>
      </c>
      <c r="I263" s="198">
        <v>0</v>
      </c>
    </row>
    <row r="264" spans="1:9" x14ac:dyDescent="0.3">
      <c r="A264" s="198" t="s">
        <v>361</v>
      </c>
      <c r="B264" s="198" t="s">
        <v>371</v>
      </c>
      <c r="C264" s="198">
        <v>109109648</v>
      </c>
      <c r="D264" s="198" t="s">
        <v>372</v>
      </c>
      <c r="E264" s="198">
        <v>201906</v>
      </c>
      <c r="F264" s="198">
        <v>109108125</v>
      </c>
      <c r="G264" s="198" t="s">
        <v>373</v>
      </c>
      <c r="H264" s="2">
        <v>1785.29</v>
      </c>
      <c r="I264" s="198">
        <v>0</v>
      </c>
    </row>
    <row r="265" spans="1:9" x14ac:dyDescent="0.3">
      <c r="A265" s="198" t="s">
        <v>361</v>
      </c>
      <c r="B265" s="198" t="s">
        <v>371</v>
      </c>
      <c r="C265" s="198">
        <v>109109648</v>
      </c>
      <c r="D265" s="198" t="s">
        <v>372</v>
      </c>
      <c r="E265" s="198">
        <v>201906</v>
      </c>
      <c r="F265" s="198">
        <v>109108310</v>
      </c>
      <c r="G265" s="198" t="s">
        <v>379</v>
      </c>
      <c r="H265" s="2">
        <v>1425.45</v>
      </c>
      <c r="I265" s="198">
        <v>8</v>
      </c>
    </row>
    <row r="266" spans="1:9" x14ac:dyDescent="0.3">
      <c r="A266" s="198" t="s">
        <v>361</v>
      </c>
      <c r="B266" s="198" t="s">
        <v>371</v>
      </c>
      <c r="C266" s="198">
        <v>109109648</v>
      </c>
      <c r="D266" s="198" t="s">
        <v>374</v>
      </c>
      <c r="E266" s="198">
        <v>201906</v>
      </c>
      <c r="F266" s="198">
        <v>109100829</v>
      </c>
      <c r="G266" s="198" t="s">
        <v>373</v>
      </c>
      <c r="H266" s="2">
        <v>-40193.39</v>
      </c>
      <c r="I266" s="198">
        <v>0</v>
      </c>
    </row>
    <row r="267" spans="1:9" x14ac:dyDescent="0.3">
      <c r="A267" s="198" t="s">
        <v>361</v>
      </c>
      <c r="B267" s="198" t="s">
        <v>371</v>
      </c>
      <c r="C267" s="198">
        <v>109109648</v>
      </c>
      <c r="D267" s="198" t="s">
        <v>374</v>
      </c>
      <c r="E267" s="198">
        <v>201906</v>
      </c>
      <c r="F267" s="198">
        <v>109100829</v>
      </c>
      <c r="G267" s="198" t="s">
        <v>373</v>
      </c>
      <c r="H267" s="2">
        <v>-8637.3799999999992</v>
      </c>
      <c r="I267" s="198">
        <v>0</v>
      </c>
    </row>
    <row r="268" spans="1:9" x14ac:dyDescent="0.3">
      <c r="A268" s="198" t="s">
        <v>361</v>
      </c>
      <c r="B268" s="198" t="s">
        <v>371</v>
      </c>
      <c r="C268" s="198">
        <v>109109648</v>
      </c>
      <c r="D268" s="198" t="s">
        <v>374</v>
      </c>
      <c r="E268" s="198">
        <v>201906</v>
      </c>
      <c r="F268" s="198">
        <v>109100829</v>
      </c>
      <c r="G268" s="198" t="s">
        <v>373</v>
      </c>
      <c r="H268" s="2">
        <v>-4284.37</v>
      </c>
      <c r="I268" s="198">
        <v>0</v>
      </c>
    </row>
    <row r="269" spans="1:9" x14ac:dyDescent="0.3">
      <c r="A269" s="198" t="s">
        <v>361</v>
      </c>
      <c r="B269" s="198" t="s">
        <v>371</v>
      </c>
      <c r="C269" s="198">
        <v>109109648</v>
      </c>
      <c r="D269" s="198" t="s">
        <v>374</v>
      </c>
      <c r="E269" s="198">
        <v>201906</v>
      </c>
      <c r="F269" s="198">
        <v>109108038</v>
      </c>
      <c r="G269" s="198" t="s">
        <v>373</v>
      </c>
      <c r="H269" s="2">
        <v>7496.67</v>
      </c>
      <c r="I269" s="198">
        <v>0</v>
      </c>
    </row>
    <row r="270" spans="1:9" x14ac:dyDescent="0.3">
      <c r="A270" s="198" t="s">
        <v>361</v>
      </c>
      <c r="B270" s="198" t="s">
        <v>371</v>
      </c>
      <c r="C270" s="198">
        <v>109109648</v>
      </c>
      <c r="D270" s="198" t="s">
        <v>374</v>
      </c>
      <c r="E270" s="198">
        <v>201906</v>
      </c>
      <c r="F270" s="198">
        <v>109108038</v>
      </c>
      <c r="G270" s="198" t="s">
        <v>373</v>
      </c>
      <c r="H270" s="2">
        <v>10371.25</v>
      </c>
      <c r="I270" s="198">
        <v>0</v>
      </c>
    </row>
    <row r="271" spans="1:9" x14ac:dyDescent="0.3">
      <c r="A271" s="198" t="s">
        <v>361</v>
      </c>
      <c r="B271" s="198" t="s">
        <v>371</v>
      </c>
      <c r="C271" s="198">
        <v>109109648</v>
      </c>
      <c r="D271" s="198" t="s">
        <v>374</v>
      </c>
      <c r="E271" s="198">
        <v>201906</v>
      </c>
      <c r="F271" s="198">
        <v>109111646</v>
      </c>
      <c r="G271" s="198" t="s">
        <v>373</v>
      </c>
      <c r="H271" s="2">
        <v>401.41</v>
      </c>
      <c r="I271" s="198">
        <v>0</v>
      </c>
    </row>
    <row r="272" spans="1:9" x14ac:dyDescent="0.3">
      <c r="A272" s="198" t="s">
        <v>361</v>
      </c>
      <c r="B272" s="198" t="s">
        <v>371</v>
      </c>
      <c r="C272" s="198">
        <v>109116184</v>
      </c>
      <c r="D272" s="198" t="s">
        <v>372</v>
      </c>
      <c r="E272" s="198">
        <v>201906</v>
      </c>
      <c r="F272" s="198">
        <v>109115890</v>
      </c>
      <c r="G272" s="198" t="s">
        <v>373</v>
      </c>
      <c r="H272" s="2">
        <v>28.22</v>
      </c>
      <c r="I272" s="198">
        <v>0</v>
      </c>
    </row>
    <row r="273" spans="1:9" x14ac:dyDescent="0.3">
      <c r="A273" s="198" t="s">
        <v>361</v>
      </c>
      <c r="B273" s="198" t="s">
        <v>371</v>
      </c>
      <c r="C273" s="198">
        <v>109116184</v>
      </c>
      <c r="D273" s="198" t="s">
        <v>372</v>
      </c>
      <c r="E273" s="198">
        <v>201906</v>
      </c>
      <c r="F273" s="198">
        <v>109116056</v>
      </c>
      <c r="G273" s="198" t="s">
        <v>373</v>
      </c>
      <c r="H273" s="2">
        <v>20286.93</v>
      </c>
      <c r="I273" s="198">
        <v>47</v>
      </c>
    </row>
    <row r="274" spans="1:9" x14ac:dyDescent="0.3">
      <c r="A274" s="198" t="s">
        <v>361</v>
      </c>
      <c r="B274" s="198" t="s">
        <v>371</v>
      </c>
      <c r="C274" s="198">
        <v>109116184</v>
      </c>
      <c r="D274" s="198" t="s">
        <v>372</v>
      </c>
      <c r="E274" s="198">
        <v>201906</v>
      </c>
      <c r="F274" s="198">
        <v>109119684</v>
      </c>
      <c r="G274" s="198" t="s">
        <v>373</v>
      </c>
      <c r="H274" s="2">
        <v>32223.64</v>
      </c>
      <c r="I274" s="198">
        <v>62</v>
      </c>
    </row>
    <row r="275" spans="1:9" x14ac:dyDescent="0.3">
      <c r="A275" s="198" t="s">
        <v>361</v>
      </c>
      <c r="B275" s="198" t="s">
        <v>375</v>
      </c>
      <c r="C275" s="198">
        <v>109098890</v>
      </c>
      <c r="D275" s="198" t="s">
        <v>376</v>
      </c>
      <c r="E275" s="198">
        <v>201906</v>
      </c>
      <c r="F275" s="198">
        <v>109098890</v>
      </c>
      <c r="G275" s="198" t="s">
        <v>373</v>
      </c>
      <c r="H275" s="2">
        <v>592.65</v>
      </c>
      <c r="I275" s="198">
        <v>3</v>
      </c>
    </row>
    <row r="276" spans="1:9" x14ac:dyDescent="0.3">
      <c r="A276" s="198" t="s">
        <v>361</v>
      </c>
      <c r="B276" s="198" t="s">
        <v>375</v>
      </c>
      <c r="C276" s="198">
        <v>109099529</v>
      </c>
      <c r="D276" s="198" t="s">
        <v>376</v>
      </c>
      <c r="E276" s="198">
        <v>201906</v>
      </c>
      <c r="F276" s="198">
        <v>109099529</v>
      </c>
      <c r="G276" s="198" t="s">
        <v>373</v>
      </c>
      <c r="H276" s="2">
        <v>18413.580000000002</v>
      </c>
      <c r="I276" s="198">
        <v>1</v>
      </c>
    </row>
    <row r="277" spans="1:9" x14ac:dyDescent="0.3">
      <c r="A277" s="198" t="s">
        <v>361</v>
      </c>
      <c r="B277" s="198" t="s">
        <v>375</v>
      </c>
      <c r="C277" s="198">
        <v>109099908</v>
      </c>
      <c r="D277" s="198" t="s">
        <v>376</v>
      </c>
      <c r="E277" s="198">
        <v>201906</v>
      </c>
      <c r="F277" s="198">
        <v>109099908</v>
      </c>
      <c r="G277" s="198" t="s">
        <v>373</v>
      </c>
      <c r="H277" s="2">
        <v>744499.41</v>
      </c>
      <c r="I277" s="198">
        <v>1</v>
      </c>
    </row>
    <row r="278" spans="1:9" x14ac:dyDescent="0.3">
      <c r="A278" s="198" t="s">
        <v>361</v>
      </c>
      <c r="B278" s="198" t="s">
        <v>375</v>
      </c>
      <c r="C278" s="198">
        <v>109101308</v>
      </c>
      <c r="D278" s="198" t="s">
        <v>376</v>
      </c>
      <c r="E278" s="198">
        <v>201906</v>
      </c>
      <c r="F278" s="198">
        <v>109101308</v>
      </c>
      <c r="G278" s="198" t="s">
        <v>373</v>
      </c>
      <c r="H278" s="2">
        <v>106875.69</v>
      </c>
      <c r="I278" s="198">
        <v>1</v>
      </c>
    </row>
    <row r="279" spans="1:9" x14ac:dyDescent="0.3">
      <c r="A279" s="198" t="s">
        <v>361</v>
      </c>
      <c r="B279" s="198" t="s">
        <v>375</v>
      </c>
      <c r="C279" s="198">
        <v>109103513</v>
      </c>
      <c r="D279" s="198" t="s">
        <v>376</v>
      </c>
      <c r="E279" s="198">
        <v>201906</v>
      </c>
      <c r="F279" s="198">
        <v>109103513</v>
      </c>
      <c r="G279" s="198" t="s">
        <v>373</v>
      </c>
      <c r="H279" s="2">
        <v>356.54</v>
      </c>
      <c r="I279" s="198">
        <v>1</v>
      </c>
    </row>
    <row r="280" spans="1:9" x14ac:dyDescent="0.3">
      <c r="A280" s="198" t="s">
        <v>361</v>
      </c>
      <c r="B280" s="198" t="s">
        <v>375</v>
      </c>
      <c r="C280" s="198">
        <v>109106308</v>
      </c>
      <c r="D280" s="198" t="s">
        <v>376</v>
      </c>
      <c r="E280" s="198">
        <v>201906</v>
      </c>
      <c r="F280" s="198">
        <v>109106308</v>
      </c>
      <c r="G280" s="198" t="s">
        <v>373</v>
      </c>
      <c r="H280" s="2">
        <v>1912.67</v>
      </c>
      <c r="I280" s="198">
        <v>1</v>
      </c>
    </row>
    <row r="281" spans="1:9" x14ac:dyDescent="0.3">
      <c r="A281" s="198" t="s">
        <v>361</v>
      </c>
      <c r="B281" s="198" t="s">
        <v>375</v>
      </c>
      <c r="C281" s="198">
        <v>109106469</v>
      </c>
      <c r="D281" s="198" t="s">
        <v>376</v>
      </c>
      <c r="E281" s="198">
        <v>201906</v>
      </c>
      <c r="F281" s="198">
        <v>109106469</v>
      </c>
      <c r="G281" s="198" t="s">
        <v>377</v>
      </c>
      <c r="H281" s="2">
        <v>1226.48</v>
      </c>
      <c r="I281" s="198">
        <v>1</v>
      </c>
    </row>
    <row r="282" spans="1:9" x14ac:dyDescent="0.3">
      <c r="A282" s="198" t="s">
        <v>361</v>
      </c>
      <c r="B282" s="198" t="s">
        <v>375</v>
      </c>
      <c r="C282" s="198">
        <v>109107448</v>
      </c>
      <c r="D282" s="198" t="s">
        <v>376</v>
      </c>
      <c r="E282" s="198">
        <v>201906</v>
      </c>
      <c r="F282" s="198">
        <v>109107448</v>
      </c>
      <c r="G282" s="198" t="s">
        <v>373</v>
      </c>
      <c r="H282" s="2">
        <v>237100.43</v>
      </c>
      <c r="I282" s="198">
        <v>1</v>
      </c>
    </row>
    <row r="283" spans="1:9" x14ac:dyDescent="0.3">
      <c r="A283" s="198" t="s">
        <v>361</v>
      </c>
      <c r="B283" s="198" t="s">
        <v>375</v>
      </c>
      <c r="C283" s="198">
        <v>109108310</v>
      </c>
      <c r="D283" s="198" t="s">
        <v>378</v>
      </c>
      <c r="E283" s="198">
        <v>201906</v>
      </c>
      <c r="F283" s="198">
        <v>109108310</v>
      </c>
      <c r="G283" s="198" t="s">
        <v>379</v>
      </c>
      <c r="H283" s="2">
        <v>-20363.59</v>
      </c>
      <c r="I283" s="198">
        <v>-9</v>
      </c>
    </row>
    <row r="284" spans="1:9" x14ac:dyDescent="0.3">
      <c r="A284" s="198" t="s">
        <v>361</v>
      </c>
      <c r="B284" s="198" t="s">
        <v>375</v>
      </c>
      <c r="C284" s="198">
        <v>109111603</v>
      </c>
      <c r="D284" s="198" t="s">
        <v>378</v>
      </c>
      <c r="E284" s="198">
        <v>201906</v>
      </c>
      <c r="F284" s="198">
        <v>109111603</v>
      </c>
      <c r="G284" s="198" t="s">
        <v>373</v>
      </c>
      <c r="H284" s="2">
        <v>-100019.28</v>
      </c>
      <c r="I284" s="198">
        <v>-8</v>
      </c>
    </row>
    <row r="285" spans="1:9" x14ac:dyDescent="0.3">
      <c r="A285" s="198" t="s">
        <v>361</v>
      </c>
      <c r="B285" s="198" t="s">
        <v>375</v>
      </c>
      <c r="C285" s="198">
        <v>109111606</v>
      </c>
      <c r="D285" s="198" t="s">
        <v>378</v>
      </c>
      <c r="E285" s="198">
        <v>201906</v>
      </c>
      <c r="F285" s="198">
        <v>109111606</v>
      </c>
      <c r="G285" s="198" t="s">
        <v>373</v>
      </c>
      <c r="H285" s="2">
        <v>-80270.09</v>
      </c>
      <c r="I285" s="198">
        <v>-9</v>
      </c>
    </row>
    <row r="286" spans="1:9" x14ac:dyDescent="0.3">
      <c r="A286" s="198" t="s">
        <v>361</v>
      </c>
      <c r="B286" s="198" t="s">
        <v>375</v>
      </c>
      <c r="C286" s="198">
        <v>109112345</v>
      </c>
      <c r="D286" s="198" t="s">
        <v>378</v>
      </c>
      <c r="E286" s="198">
        <v>201906</v>
      </c>
      <c r="F286" s="198">
        <v>109112345</v>
      </c>
      <c r="G286" s="198" t="s">
        <v>373</v>
      </c>
      <c r="H286" s="2">
        <v>-15242.29</v>
      </c>
      <c r="I286" s="198">
        <v>-4</v>
      </c>
    </row>
    <row r="287" spans="1:9" x14ac:dyDescent="0.3">
      <c r="A287" s="198" t="s">
        <v>361</v>
      </c>
      <c r="B287" s="198" t="s">
        <v>375</v>
      </c>
      <c r="C287" s="198">
        <v>109112739</v>
      </c>
      <c r="D287" s="198" t="s">
        <v>376</v>
      </c>
      <c r="E287" s="198">
        <v>201906</v>
      </c>
      <c r="F287" s="198">
        <v>109112739</v>
      </c>
      <c r="G287" s="198" t="s">
        <v>373</v>
      </c>
      <c r="H287" s="2">
        <v>0.28999999999999998</v>
      </c>
      <c r="I287" s="198">
        <v>1</v>
      </c>
    </row>
    <row r="288" spans="1:9" x14ac:dyDescent="0.3">
      <c r="A288" s="198" t="s">
        <v>361</v>
      </c>
      <c r="B288" s="198" t="s">
        <v>375</v>
      </c>
      <c r="C288" s="198">
        <v>109113151</v>
      </c>
      <c r="D288" s="198" t="s">
        <v>378</v>
      </c>
      <c r="E288" s="198">
        <v>201906</v>
      </c>
      <c r="F288" s="198">
        <v>109113151</v>
      </c>
      <c r="G288" s="198" t="s">
        <v>373</v>
      </c>
      <c r="H288" s="2">
        <v>-58971.31</v>
      </c>
      <c r="I288" s="198">
        <v>-7</v>
      </c>
    </row>
    <row r="289" spans="1:9" x14ac:dyDescent="0.3">
      <c r="A289" s="198" t="s">
        <v>361</v>
      </c>
      <c r="B289" s="198" t="s">
        <v>375</v>
      </c>
      <c r="C289" s="198">
        <v>109113437</v>
      </c>
      <c r="D289" s="198" t="s">
        <v>376</v>
      </c>
      <c r="E289" s="198">
        <v>201906</v>
      </c>
      <c r="F289" s="198">
        <v>109113437</v>
      </c>
      <c r="G289" s="198" t="s">
        <v>373</v>
      </c>
      <c r="H289" s="2">
        <v>772.16</v>
      </c>
      <c r="I289" s="198">
        <v>1</v>
      </c>
    </row>
    <row r="290" spans="1:9" x14ac:dyDescent="0.3">
      <c r="A290" s="198" t="s">
        <v>361</v>
      </c>
      <c r="B290" s="198" t="s">
        <v>375</v>
      </c>
      <c r="C290" s="198">
        <v>109113572</v>
      </c>
      <c r="D290" s="198" t="s">
        <v>376</v>
      </c>
      <c r="E290" s="198">
        <v>201906</v>
      </c>
      <c r="F290" s="198">
        <v>109113572</v>
      </c>
      <c r="G290" s="198" t="s">
        <v>373</v>
      </c>
      <c r="H290" s="2">
        <v>0.28999999999999998</v>
      </c>
      <c r="I290" s="198">
        <v>1</v>
      </c>
    </row>
    <row r="291" spans="1:9" x14ac:dyDescent="0.3">
      <c r="A291" s="198" t="s">
        <v>361</v>
      </c>
      <c r="B291" s="198" t="s">
        <v>375</v>
      </c>
      <c r="C291" s="198">
        <v>109113573</v>
      </c>
      <c r="D291" s="198" t="s">
        <v>376</v>
      </c>
      <c r="E291" s="198">
        <v>201906</v>
      </c>
      <c r="F291" s="198">
        <v>109113573</v>
      </c>
      <c r="G291" s="198" t="s">
        <v>373</v>
      </c>
      <c r="H291" s="2">
        <v>1948.61</v>
      </c>
      <c r="I291" s="198">
        <v>1</v>
      </c>
    </row>
    <row r="292" spans="1:9" x14ac:dyDescent="0.3">
      <c r="A292" s="198" t="s">
        <v>361</v>
      </c>
      <c r="B292" s="198" t="s">
        <v>375</v>
      </c>
      <c r="C292" s="198">
        <v>109113909</v>
      </c>
      <c r="D292" s="198" t="s">
        <v>376</v>
      </c>
      <c r="E292" s="198">
        <v>201906</v>
      </c>
      <c r="F292" s="198">
        <v>109113909</v>
      </c>
      <c r="G292" s="198" t="s">
        <v>373</v>
      </c>
      <c r="H292" s="2">
        <v>1028.22</v>
      </c>
      <c r="I292" s="198">
        <v>1</v>
      </c>
    </row>
    <row r="293" spans="1:9" x14ac:dyDescent="0.3">
      <c r="A293" s="198" t="s">
        <v>361</v>
      </c>
      <c r="B293" s="198" t="s">
        <v>375</v>
      </c>
      <c r="C293" s="198">
        <v>109114292</v>
      </c>
      <c r="D293" s="198" t="s">
        <v>378</v>
      </c>
      <c r="E293" s="198">
        <v>201906</v>
      </c>
      <c r="F293" s="198">
        <v>109114292</v>
      </c>
      <c r="G293" s="198" t="s">
        <v>373</v>
      </c>
      <c r="H293" s="2">
        <v>-33304.300000000003</v>
      </c>
      <c r="I293" s="198">
        <v>-7</v>
      </c>
    </row>
    <row r="294" spans="1:9" x14ac:dyDescent="0.3">
      <c r="A294" s="198" t="s">
        <v>361</v>
      </c>
      <c r="B294" s="198" t="s">
        <v>375</v>
      </c>
      <c r="C294" s="198">
        <v>109114942</v>
      </c>
      <c r="D294" s="198" t="s">
        <v>376</v>
      </c>
      <c r="E294" s="198">
        <v>201906</v>
      </c>
      <c r="F294" s="198">
        <v>109114942</v>
      </c>
      <c r="G294" s="198" t="s">
        <v>377</v>
      </c>
      <c r="H294" s="2">
        <v>0</v>
      </c>
      <c r="I294" s="198">
        <v>2</v>
      </c>
    </row>
    <row r="295" spans="1:9" x14ac:dyDescent="0.3">
      <c r="A295" s="198" t="s">
        <v>361</v>
      </c>
      <c r="B295" s="198" t="s">
        <v>375</v>
      </c>
      <c r="C295" s="198">
        <v>109115249</v>
      </c>
      <c r="D295" s="198" t="s">
        <v>376</v>
      </c>
      <c r="E295" s="198">
        <v>201906</v>
      </c>
      <c r="F295" s="198">
        <v>109115249</v>
      </c>
      <c r="G295" s="198" t="s">
        <v>373</v>
      </c>
      <c r="H295" s="2">
        <v>206.45</v>
      </c>
      <c r="I295" s="198">
        <v>3</v>
      </c>
    </row>
    <row r="296" spans="1:9" x14ac:dyDescent="0.3">
      <c r="A296" s="198" t="s">
        <v>361</v>
      </c>
      <c r="B296" s="198" t="s">
        <v>375</v>
      </c>
      <c r="C296" s="198">
        <v>109115613</v>
      </c>
      <c r="D296" s="198" t="s">
        <v>376</v>
      </c>
      <c r="E296" s="198">
        <v>201906</v>
      </c>
      <c r="F296" s="198">
        <v>109115613</v>
      </c>
      <c r="G296" s="198" t="s">
        <v>373</v>
      </c>
      <c r="H296" s="2">
        <v>318.41000000000003</v>
      </c>
      <c r="I296" s="198">
        <v>1</v>
      </c>
    </row>
    <row r="297" spans="1:9" x14ac:dyDescent="0.3">
      <c r="A297" s="198" t="s">
        <v>361</v>
      </c>
      <c r="B297" s="198" t="s">
        <v>375</v>
      </c>
      <c r="C297" s="198">
        <v>109115781</v>
      </c>
      <c r="D297" s="198" t="s">
        <v>376</v>
      </c>
      <c r="E297" s="198">
        <v>201906</v>
      </c>
      <c r="F297" s="198">
        <v>109115781</v>
      </c>
      <c r="G297" s="198" t="s">
        <v>373</v>
      </c>
      <c r="H297" s="2">
        <v>75044.429999999993</v>
      </c>
      <c r="I297" s="198">
        <v>2</v>
      </c>
    </row>
    <row r="298" spans="1:9" x14ac:dyDescent="0.3">
      <c r="A298" s="198" t="s">
        <v>361</v>
      </c>
      <c r="B298" s="198" t="s">
        <v>375</v>
      </c>
      <c r="C298" s="198">
        <v>109116056</v>
      </c>
      <c r="D298" s="198" t="s">
        <v>378</v>
      </c>
      <c r="E298" s="198">
        <v>201906</v>
      </c>
      <c r="F298" s="198">
        <v>109116056</v>
      </c>
      <c r="G298" s="198" t="s">
        <v>373</v>
      </c>
      <c r="H298" s="2">
        <v>-20277.27</v>
      </c>
      <c r="I298" s="198">
        <v>-7</v>
      </c>
    </row>
    <row r="299" spans="1:9" x14ac:dyDescent="0.3">
      <c r="A299" s="198" t="s">
        <v>361</v>
      </c>
      <c r="B299" s="198" t="s">
        <v>375</v>
      </c>
      <c r="C299" s="198">
        <v>109116084</v>
      </c>
      <c r="D299" s="198" t="s">
        <v>376</v>
      </c>
      <c r="E299" s="198">
        <v>201906</v>
      </c>
      <c r="F299" s="198">
        <v>109116084</v>
      </c>
      <c r="G299" s="198" t="s">
        <v>373</v>
      </c>
      <c r="H299" s="2">
        <v>0.43</v>
      </c>
      <c r="I299" s="198">
        <v>1</v>
      </c>
    </row>
    <row r="300" spans="1:9" x14ac:dyDescent="0.3">
      <c r="A300" s="198" t="s">
        <v>361</v>
      </c>
      <c r="B300" s="198" t="s">
        <v>375</v>
      </c>
      <c r="C300" s="198">
        <v>109117513</v>
      </c>
      <c r="D300" s="198" t="s">
        <v>376</v>
      </c>
      <c r="E300" s="198">
        <v>201906</v>
      </c>
      <c r="F300" s="198">
        <v>109117513</v>
      </c>
      <c r="G300" s="198" t="s">
        <v>373</v>
      </c>
      <c r="H300" s="2">
        <v>256597.73</v>
      </c>
      <c r="I300" s="198">
        <v>2</v>
      </c>
    </row>
    <row r="301" spans="1:9" x14ac:dyDescent="0.3">
      <c r="A301" s="198" t="s">
        <v>361</v>
      </c>
      <c r="B301" s="198" t="s">
        <v>375</v>
      </c>
      <c r="C301" s="198">
        <v>109117720</v>
      </c>
      <c r="D301" s="198" t="s">
        <v>376</v>
      </c>
      <c r="E301" s="198">
        <v>201906</v>
      </c>
      <c r="F301" s="198">
        <v>109117720</v>
      </c>
      <c r="G301" s="198" t="s">
        <v>373</v>
      </c>
      <c r="H301" s="2">
        <v>25463.06</v>
      </c>
      <c r="I301" s="198">
        <v>2</v>
      </c>
    </row>
    <row r="302" spans="1:9" x14ac:dyDescent="0.3">
      <c r="A302" s="198" t="s">
        <v>361</v>
      </c>
      <c r="B302" s="198" t="s">
        <v>375</v>
      </c>
      <c r="C302" s="198">
        <v>109117943</v>
      </c>
      <c r="D302" s="198" t="s">
        <v>376</v>
      </c>
      <c r="E302" s="198">
        <v>201906</v>
      </c>
      <c r="F302" s="198">
        <v>109117943</v>
      </c>
      <c r="G302" s="198" t="s">
        <v>373</v>
      </c>
      <c r="H302" s="2">
        <v>1.93</v>
      </c>
      <c r="I302" s="198">
        <v>1</v>
      </c>
    </row>
    <row r="303" spans="1:9" x14ac:dyDescent="0.3">
      <c r="A303" s="198" t="s">
        <v>361</v>
      </c>
      <c r="B303" s="198" t="s">
        <v>375</v>
      </c>
      <c r="C303" s="198">
        <v>109118065</v>
      </c>
      <c r="D303" s="198" t="s">
        <v>376</v>
      </c>
      <c r="E303" s="198">
        <v>201906</v>
      </c>
      <c r="F303" s="198">
        <v>109118065</v>
      </c>
      <c r="G303" s="198" t="s">
        <v>373</v>
      </c>
      <c r="H303" s="2">
        <v>50419.88</v>
      </c>
      <c r="I303" s="198">
        <v>1</v>
      </c>
    </row>
    <row r="304" spans="1:9" x14ac:dyDescent="0.3">
      <c r="A304" s="198" t="s">
        <v>361</v>
      </c>
      <c r="B304" s="198" t="s">
        <v>375</v>
      </c>
      <c r="C304" s="198">
        <v>109119539</v>
      </c>
      <c r="D304" s="198" t="s">
        <v>376</v>
      </c>
      <c r="E304" s="198">
        <v>201906</v>
      </c>
      <c r="F304" s="198">
        <v>109119539</v>
      </c>
      <c r="G304" s="198" t="s">
        <v>373</v>
      </c>
      <c r="H304" s="2">
        <v>148444.12</v>
      </c>
      <c r="I304" s="198">
        <v>1</v>
      </c>
    </row>
    <row r="305" spans="1:9" x14ac:dyDescent="0.3">
      <c r="A305" s="198" t="s">
        <v>361</v>
      </c>
      <c r="B305" s="198" t="s">
        <v>375</v>
      </c>
      <c r="C305" s="198">
        <v>109119684</v>
      </c>
      <c r="D305" s="198" t="s">
        <v>378</v>
      </c>
      <c r="E305" s="198">
        <v>201906</v>
      </c>
      <c r="F305" s="198">
        <v>109119684</v>
      </c>
      <c r="G305" s="198" t="s">
        <v>373</v>
      </c>
      <c r="H305" s="2">
        <v>-22556.55</v>
      </c>
      <c r="I305" s="198">
        <v>-6</v>
      </c>
    </row>
    <row r="306" spans="1:9" x14ac:dyDescent="0.3">
      <c r="A306" s="198" t="s">
        <v>361</v>
      </c>
      <c r="B306" s="198" t="s">
        <v>375</v>
      </c>
      <c r="C306" s="198">
        <v>109119730</v>
      </c>
      <c r="D306" s="198" t="s">
        <v>376</v>
      </c>
      <c r="E306" s="198">
        <v>201906</v>
      </c>
      <c r="F306" s="198">
        <v>109119730</v>
      </c>
      <c r="G306" s="198" t="s">
        <v>373</v>
      </c>
      <c r="H306" s="2">
        <v>160.6</v>
      </c>
      <c r="I306" s="198">
        <v>2</v>
      </c>
    </row>
    <row r="307" spans="1:9" x14ac:dyDescent="0.3">
      <c r="A307" s="198" t="s">
        <v>361</v>
      </c>
      <c r="B307" s="198" t="s">
        <v>375</v>
      </c>
      <c r="C307" s="198">
        <v>109119979</v>
      </c>
      <c r="D307" s="198" t="s">
        <v>376</v>
      </c>
      <c r="E307" s="198">
        <v>201906</v>
      </c>
      <c r="F307" s="198">
        <v>109119979</v>
      </c>
      <c r="G307" s="198" t="s">
        <v>373</v>
      </c>
      <c r="H307" s="2">
        <v>76277.52</v>
      </c>
      <c r="I307" s="198">
        <v>4</v>
      </c>
    </row>
    <row r="308" spans="1:9" x14ac:dyDescent="0.3">
      <c r="A308" s="198" t="s">
        <v>361</v>
      </c>
      <c r="B308" s="198" t="s">
        <v>375</v>
      </c>
      <c r="C308" s="198">
        <v>109120213</v>
      </c>
      <c r="D308" s="198" t="s">
        <v>376</v>
      </c>
      <c r="E308" s="198">
        <v>201906</v>
      </c>
      <c r="F308" s="198">
        <v>109120213</v>
      </c>
      <c r="G308" s="198" t="s">
        <v>373</v>
      </c>
      <c r="H308" s="2">
        <v>53478</v>
      </c>
      <c r="I308" s="198">
        <v>1</v>
      </c>
    </row>
    <row r="309" spans="1:9" x14ac:dyDescent="0.3">
      <c r="A309" s="198" t="s">
        <v>361</v>
      </c>
      <c r="B309" s="198" t="s">
        <v>375</v>
      </c>
      <c r="C309" s="198">
        <v>109120235</v>
      </c>
      <c r="D309" s="198" t="s">
        <v>376</v>
      </c>
      <c r="E309" s="198">
        <v>201906</v>
      </c>
      <c r="F309" s="198">
        <v>109120235</v>
      </c>
      <c r="G309" s="198" t="s">
        <v>373</v>
      </c>
      <c r="H309" s="2">
        <v>26469.119999999999</v>
      </c>
      <c r="I309" s="198">
        <v>2</v>
      </c>
    </row>
    <row r="310" spans="1:9" x14ac:dyDescent="0.3">
      <c r="A310" s="198" t="s">
        <v>361</v>
      </c>
      <c r="B310" s="198" t="s">
        <v>375</v>
      </c>
      <c r="C310" s="198">
        <v>109120299</v>
      </c>
      <c r="D310" s="198" t="s">
        <v>376</v>
      </c>
      <c r="E310" s="198">
        <v>201906</v>
      </c>
      <c r="F310" s="198">
        <v>109120299</v>
      </c>
      <c r="G310" s="198" t="s">
        <v>373</v>
      </c>
      <c r="H310" s="2">
        <v>119239.9</v>
      </c>
      <c r="I310" s="198">
        <v>1</v>
      </c>
    </row>
    <row r="311" spans="1:9" x14ac:dyDescent="0.3">
      <c r="A311" s="198" t="s">
        <v>361</v>
      </c>
      <c r="B311" s="198" t="s">
        <v>375</v>
      </c>
      <c r="C311" s="198">
        <v>109120309</v>
      </c>
      <c r="D311" s="198" t="s">
        <v>376</v>
      </c>
      <c r="E311" s="198">
        <v>201906</v>
      </c>
      <c r="F311" s="198">
        <v>109120309</v>
      </c>
      <c r="G311" s="198" t="s">
        <v>373</v>
      </c>
      <c r="H311" s="2">
        <v>99566.89</v>
      </c>
      <c r="I311" s="198">
        <v>1</v>
      </c>
    </row>
    <row r="312" spans="1:9" x14ac:dyDescent="0.3">
      <c r="A312" s="198" t="s">
        <v>361</v>
      </c>
      <c r="B312" s="198" t="s">
        <v>375</v>
      </c>
      <c r="C312" s="198">
        <v>109120375</v>
      </c>
      <c r="D312" s="198" t="s">
        <v>376</v>
      </c>
      <c r="E312" s="198">
        <v>201906</v>
      </c>
      <c r="F312" s="198">
        <v>109120375</v>
      </c>
      <c r="G312" s="198" t="s">
        <v>373</v>
      </c>
      <c r="H312" s="2">
        <v>39464.769999999997</v>
      </c>
      <c r="I312" s="198">
        <v>1</v>
      </c>
    </row>
    <row r="313" spans="1:9" x14ac:dyDescent="0.3">
      <c r="A313" s="198" t="s">
        <v>361</v>
      </c>
      <c r="B313" s="198" t="s">
        <v>375</v>
      </c>
      <c r="C313" s="198">
        <v>109120598</v>
      </c>
      <c r="D313" s="198" t="s">
        <v>376</v>
      </c>
      <c r="E313" s="198">
        <v>201906</v>
      </c>
      <c r="F313" s="198">
        <v>109120598</v>
      </c>
      <c r="G313" s="198" t="s">
        <v>373</v>
      </c>
      <c r="H313" s="2">
        <v>32714.12</v>
      </c>
      <c r="I313" s="198">
        <v>1</v>
      </c>
    </row>
    <row r="314" spans="1:9" x14ac:dyDescent="0.3">
      <c r="A314" s="198" t="s">
        <v>361</v>
      </c>
      <c r="B314" s="198" t="s">
        <v>375</v>
      </c>
      <c r="C314" s="198">
        <v>109120998</v>
      </c>
      <c r="D314" s="198" t="s">
        <v>376</v>
      </c>
      <c r="E314" s="198">
        <v>201906</v>
      </c>
      <c r="F314" s="198">
        <v>109120998</v>
      </c>
      <c r="G314" s="198" t="s">
        <v>379</v>
      </c>
      <c r="H314" s="2">
        <v>44214.73</v>
      </c>
      <c r="I314" s="198">
        <v>1</v>
      </c>
    </row>
    <row r="315" spans="1:9" x14ac:dyDescent="0.3">
      <c r="A315" s="198" t="s">
        <v>361</v>
      </c>
      <c r="B315" s="198" t="s">
        <v>375</v>
      </c>
      <c r="C315" s="198">
        <v>109121018</v>
      </c>
      <c r="D315" s="198" t="s">
        <v>376</v>
      </c>
      <c r="E315" s="198">
        <v>201906</v>
      </c>
      <c r="F315" s="198">
        <v>109121018</v>
      </c>
      <c r="G315" s="198" t="s">
        <v>373</v>
      </c>
      <c r="H315" s="2">
        <v>78156.09</v>
      </c>
      <c r="I315" s="198">
        <v>1</v>
      </c>
    </row>
    <row r="316" spans="1:9" x14ac:dyDescent="0.3">
      <c r="A316" s="198" t="s">
        <v>361</v>
      </c>
      <c r="B316" s="198" t="s">
        <v>375</v>
      </c>
      <c r="C316" s="198">
        <v>109121075</v>
      </c>
      <c r="D316" s="198" t="s">
        <v>376</v>
      </c>
      <c r="E316" s="198">
        <v>201906</v>
      </c>
      <c r="F316" s="198">
        <v>109121075</v>
      </c>
      <c r="G316" s="198" t="s">
        <v>373</v>
      </c>
      <c r="H316" s="2">
        <v>31327.54</v>
      </c>
      <c r="I316" s="198">
        <v>1</v>
      </c>
    </row>
    <row r="317" spans="1:9" x14ac:dyDescent="0.3">
      <c r="A317" s="198" t="s">
        <v>361</v>
      </c>
      <c r="B317" s="198" t="s">
        <v>375</v>
      </c>
      <c r="C317" s="198">
        <v>109121422</v>
      </c>
      <c r="D317" s="198" t="s">
        <v>376</v>
      </c>
      <c r="E317" s="198">
        <v>201906</v>
      </c>
      <c r="F317" s="198">
        <v>109121422</v>
      </c>
      <c r="G317" s="198" t="s">
        <v>373</v>
      </c>
      <c r="H317" s="2">
        <v>58631.06</v>
      </c>
      <c r="I317" s="198">
        <v>1</v>
      </c>
    </row>
    <row r="318" spans="1:9" x14ac:dyDescent="0.3">
      <c r="A318" s="198" t="s">
        <v>361</v>
      </c>
      <c r="B318" s="198" t="s">
        <v>375</v>
      </c>
      <c r="C318" s="198">
        <v>109121424</v>
      </c>
      <c r="D318" s="198" t="s">
        <v>376</v>
      </c>
      <c r="E318" s="198">
        <v>201906</v>
      </c>
      <c r="F318" s="198">
        <v>109121424</v>
      </c>
      <c r="G318" s="198" t="s">
        <v>373</v>
      </c>
      <c r="H318" s="2">
        <v>63702.5</v>
      </c>
      <c r="I318" s="198">
        <v>1</v>
      </c>
    </row>
    <row r="319" spans="1:9" x14ac:dyDescent="0.3">
      <c r="A319" s="198" t="s">
        <v>361</v>
      </c>
      <c r="B319" s="198" t="s">
        <v>375</v>
      </c>
      <c r="C319" s="198">
        <v>109121578</v>
      </c>
      <c r="D319" s="198" t="s">
        <v>376</v>
      </c>
      <c r="E319" s="198">
        <v>201906</v>
      </c>
      <c r="F319" s="198">
        <v>109121578</v>
      </c>
      <c r="G319" s="198" t="s">
        <v>379</v>
      </c>
      <c r="H319" s="2">
        <v>14311.45</v>
      </c>
      <c r="I319" s="198">
        <v>1</v>
      </c>
    </row>
    <row r="320" spans="1:9" x14ac:dyDescent="0.3">
      <c r="A320" s="198" t="s">
        <v>361</v>
      </c>
      <c r="B320" s="198" t="s">
        <v>375</v>
      </c>
      <c r="C320" s="198">
        <v>109121904</v>
      </c>
      <c r="D320" s="198" t="s">
        <v>376</v>
      </c>
      <c r="E320" s="198">
        <v>201906</v>
      </c>
      <c r="F320" s="198">
        <v>109121904</v>
      </c>
      <c r="G320" s="198" t="s">
        <v>373</v>
      </c>
      <c r="H320" s="2">
        <v>12241.73</v>
      </c>
      <c r="I320" s="198">
        <v>1</v>
      </c>
    </row>
    <row r="321" spans="1:9" x14ac:dyDescent="0.3">
      <c r="A321" s="198" t="s">
        <v>362</v>
      </c>
      <c r="B321" s="198" t="s">
        <v>371</v>
      </c>
      <c r="C321" s="198">
        <v>107049383</v>
      </c>
      <c r="D321" s="198" t="s">
        <v>372</v>
      </c>
      <c r="E321" s="198">
        <v>201906</v>
      </c>
      <c r="F321" s="198">
        <v>109106141</v>
      </c>
      <c r="G321" s="198" t="s">
        <v>373</v>
      </c>
      <c r="H321" s="2">
        <v>-0.23</v>
      </c>
      <c r="I321" s="198">
        <v>0</v>
      </c>
    </row>
    <row r="322" spans="1:9" x14ac:dyDescent="0.3">
      <c r="A322" s="198" t="s">
        <v>362</v>
      </c>
      <c r="B322" s="198" t="s">
        <v>371</v>
      </c>
      <c r="C322" s="198">
        <v>109101213</v>
      </c>
      <c r="D322" s="198" t="s">
        <v>372</v>
      </c>
      <c r="E322" s="198">
        <v>201906</v>
      </c>
      <c r="F322" s="198">
        <v>109099501</v>
      </c>
      <c r="G322" s="198" t="s">
        <v>380</v>
      </c>
      <c r="H322" s="2">
        <v>66470.289999999994</v>
      </c>
      <c r="I322" s="198">
        <v>0</v>
      </c>
    </row>
    <row r="323" spans="1:9" x14ac:dyDescent="0.3">
      <c r="A323" s="198" t="s">
        <v>362</v>
      </c>
      <c r="B323" s="198" t="s">
        <v>371</v>
      </c>
      <c r="C323" s="198">
        <v>109106270</v>
      </c>
      <c r="D323" s="198" t="s">
        <v>372</v>
      </c>
      <c r="E323" s="198">
        <v>201906</v>
      </c>
      <c r="F323" s="198">
        <v>109111603</v>
      </c>
      <c r="G323" s="198" t="s">
        <v>373</v>
      </c>
      <c r="H323" s="2">
        <v>100019.28</v>
      </c>
      <c r="I323" s="198">
        <v>409</v>
      </c>
    </row>
    <row r="324" spans="1:9" x14ac:dyDescent="0.3">
      <c r="A324" s="198" t="s">
        <v>362</v>
      </c>
      <c r="B324" s="198" t="s">
        <v>371</v>
      </c>
      <c r="C324" s="198">
        <v>109106270</v>
      </c>
      <c r="D324" s="198" t="s">
        <v>372</v>
      </c>
      <c r="E324" s="198">
        <v>201906</v>
      </c>
      <c r="F324" s="198">
        <v>109111606</v>
      </c>
      <c r="G324" s="198" t="s">
        <v>373</v>
      </c>
      <c r="H324" s="2">
        <v>1146.72</v>
      </c>
      <c r="I324" s="198">
        <v>2</v>
      </c>
    </row>
    <row r="325" spans="1:9" x14ac:dyDescent="0.3">
      <c r="A325" s="198" t="s">
        <v>362</v>
      </c>
      <c r="B325" s="198" t="s">
        <v>371</v>
      </c>
      <c r="C325" s="198">
        <v>109106270</v>
      </c>
      <c r="D325" s="198" t="s">
        <v>372</v>
      </c>
      <c r="E325" s="198">
        <v>201906</v>
      </c>
      <c r="F325" s="198">
        <v>109113151</v>
      </c>
      <c r="G325" s="198" t="s">
        <v>373</v>
      </c>
      <c r="H325" s="2">
        <v>59813.84</v>
      </c>
      <c r="I325" s="198">
        <v>54</v>
      </c>
    </row>
    <row r="326" spans="1:9" x14ac:dyDescent="0.3">
      <c r="A326" s="198" t="s">
        <v>362</v>
      </c>
      <c r="B326" s="198" t="s">
        <v>371</v>
      </c>
      <c r="C326" s="198">
        <v>109106270</v>
      </c>
      <c r="D326" s="198" t="s">
        <v>372</v>
      </c>
      <c r="E326" s="198">
        <v>201906</v>
      </c>
      <c r="F326" s="198">
        <v>109114292</v>
      </c>
      <c r="G326" s="198" t="s">
        <v>373</v>
      </c>
      <c r="H326" s="2">
        <v>35968.639999999999</v>
      </c>
      <c r="I326" s="198">
        <v>45</v>
      </c>
    </row>
    <row r="327" spans="1:9" x14ac:dyDescent="0.3">
      <c r="A327" s="198" t="s">
        <v>362</v>
      </c>
      <c r="B327" s="198" t="s">
        <v>371</v>
      </c>
      <c r="C327" s="198">
        <v>109108125</v>
      </c>
      <c r="D327" s="198" t="s">
        <v>372</v>
      </c>
      <c r="E327" s="198">
        <v>201906</v>
      </c>
      <c r="F327" s="198">
        <v>109108125</v>
      </c>
      <c r="G327" s="198" t="s">
        <v>373</v>
      </c>
      <c r="H327" s="2">
        <v>14.05</v>
      </c>
      <c r="I327" s="198">
        <v>0</v>
      </c>
    </row>
    <row r="328" spans="1:9" x14ac:dyDescent="0.3">
      <c r="A328" s="198" t="s">
        <v>362</v>
      </c>
      <c r="B328" s="198" t="s">
        <v>371</v>
      </c>
      <c r="C328" s="198">
        <v>109111803</v>
      </c>
      <c r="D328" s="198" t="s">
        <v>372</v>
      </c>
      <c r="E328" s="198">
        <v>201906</v>
      </c>
      <c r="F328" s="198">
        <v>109111803</v>
      </c>
      <c r="G328" s="198" t="s">
        <v>373</v>
      </c>
      <c r="H328" s="2">
        <v>-12267.67</v>
      </c>
      <c r="I328" s="198">
        <v>0</v>
      </c>
    </row>
    <row r="329" spans="1:9" x14ac:dyDescent="0.3">
      <c r="A329" s="198" t="s">
        <v>362</v>
      </c>
      <c r="B329" s="198" t="s">
        <v>371</v>
      </c>
      <c r="C329" s="198">
        <v>109119397</v>
      </c>
      <c r="D329" s="198" t="s">
        <v>372</v>
      </c>
      <c r="E329" s="198">
        <v>201906</v>
      </c>
      <c r="F329" s="198">
        <v>109118803</v>
      </c>
      <c r="G329" s="198" t="s">
        <v>373</v>
      </c>
      <c r="H329" s="2">
        <v>31033.17</v>
      </c>
      <c r="I329" s="198">
        <v>14</v>
      </c>
    </row>
    <row r="330" spans="1:9" x14ac:dyDescent="0.3">
      <c r="A330" s="198" t="s">
        <v>362</v>
      </c>
      <c r="B330" s="198" t="s">
        <v>371</v>
      </c>
      <c r="C330" s="198">
        <v>109119397</v>
      </c>
      <c r="D330" s="198" t="s">
        <v>372</v>
      </c>
      <c r="E330" s="198">
        <v>201906</v>
      </c>
      <c r="F330" s="198">
        <v>109119703</v>
      </c>
      <c r="G330" s="198" t="s">
        <v>373</v>
      </c>
      <c r="H330" s="2">
        <v>6561.05</v>
      </c>
      <c r="I330" s="198">
        <v>4</v>
      </c>
    </row>
    <row r="331" spans="1:9" x14ac:dyDescent="0.3">
      <c r="A331" s="198" t="s">
        <v>362</v>
      </c>
      <c r="B331" s="198" t="s">
        <v>371</v>
      </c>
      <c r="C331" s="198">
        <v>109119703</v>
      </c>
      <c r="D331" s="198" t="s">
        <v>372</v>
      </c>
      <c r="E331" s="198">
        <v>201906</v>
      </c>
      <c r="F331" s="198">
        <v>109119703</v>
      </c>
      <c r="G331" s="198" t="s">
        <v>373</v>
      </c>
      <c r="H331" s="2">
        <v>8201.34</v>
      </c>
      <c r="I331" s="198">
        <v>5</v>
      </c>
    </row>
    <row r="332" spans="1:9" x14ac:dyDescent="0.3">
      <c r="A332" s="198" t="s">
        <v>362</v>
      </c>
      <c r="B332" s="198" t="s">
        <v>375</v>
      </c>
      <c r="C332" s="198">
        <v>109099529</v>
      </c>
      <c r="D332" s="198" t="s">
        <v>376</v>
      </c>
      <c r="E332" s="198">
        <v>201906</v>
      </c>
      <c r="F332" s="198">
        <v>109099529</v>
      </c>
      <c r="G332" s="198" t="s">
        <v>373</v>
      </c>
      <c r="H332" s="2">
        <v>7891.54</v>
      </c>
      <c r="I332" s="198">
        <v>1</v>
      </c>
    </row>
    <row r="333" spans="1:9" x14ac:dyDescent="0.3">
      <c r="A333" s="198" t="s">
        <v>362</v>
      </c>
      <c r="B333" s="198" t="s">
        <v>375</v>
      </c>
      <c r="C333" s="198">
        <v>109101308</v>
      </c>
      <c r="D333" s="198" t="s">
        <v>376</v>
      </c>
      <c r="E333" s="198">
        <v>201906</v>
      </c>
      <c r="F333" s="198">
        <v>109101308</v>
      </c>
      <c r="G333" s="198" t="s">
        <v>373</v>
      </c>
      <c r="H333" s="2">
        <v>45803.89</v>
      </c>
      <c r="I333" s="198">
        <v>1</v>
      </c>
    </row>
    <row r="334" spans="1:9" x14ac:dyDescent="0.3">
      <c r="A334" s="198" t="s">
        <v>362</v>
      </c>
      <c r="B334" s="198" t="s">
        <v>375</v>
      </c>
      <c r="C334" s="198">
        <v>109107448</v>
      </c>
      <c r="D334" s="198" t="s">
        <v>376</v>
      </c>
      <c r="E334" s="198">
        <v>201906</v>
      </c>
      <c r="F334" s="198">
        <v>109107448</v>
      </c>
      <c r="G334" s="198" t="s">
        <v>373</v>
      </c>
      <c r="H334" s="2">
        <v>101614.48</v>
      </c>
      <c r="I334" s="198">
        <v>1</v>
      </c>
    </row>
    <row r="335" spans="1:9" x14ac:dyDescent="0.3">
      <c r="A335" s="198" t="s">
        <v>362</v>
      </c>
      <c r="B335" s="198" t="s">
        <v>375</v>
      </c>
      <c r="C335" s="198">
        <v>109111603</v>
      </c>
      <c r="D335" s="198" t="s">
        <v>378</v>
      </c>
      <c r="E335" s="198">
        <v>201906</v>
      </c>
      <c r="F335" s="198">
        <v>109111603</v>
      </c>
      <c r="G335" s="198" t="s">
        <v>373</v>
      </c>
      <c r="H335" s="2">
        <v>-100019.23</v>
      </c>
      <c r="I335" s="198">
        <v>-8</v>
      </c>
    </row>
    <row r="336" spans="1:9" x14ac:dyDescent="0.3">
      <c r="A336" s="198" t="s">
        <v>362</v>
      </c>
      <c r="B336" s="198" t="s">
        <v>375</v>
      </c>
      <c r="C336" s="198">
        <v>109111606</v>
      </c>
      <c r="D336" s="198" t="s">
        <v>378</v>
      </c>
      <c r="E336" s="198">
        <v>201906</v>
      </c>
      <c r="F336" s="198">
        <v>109111606</v>
      </c>
      <c r="G336" s="198" t="s">
        <v>373</v>
      </c>
      <c r="H336" s="2">
        <v>-34401.449999999997</v>
      </c>
      <c r="I336" s="198">
        <v>-9</v>
      </c>
    </row>
    <row r="337" spans="1:9" x14ac:dyDescent="0.3">
      <c r="A337" s="198" t="s">
        <v>362</v>
      </c>
      <c r="B337" s="198" t="s">
        <v>375</v>
      </c>
      <c r="C337" s="198">
        <v>109112345</v>
      </c>
      <c r="D337" s="198" t="s">
        <v>378</v>
      </c>
      <c r="E337" s="198">
        <v>201906</v>
      </c>
      <c r="F337" s="198">
        <v>109112345</v>
      </c>
      <c r="G337" s="198" t="s">
        <v>373</v>
      </c>
      <c r="H337" s="2">
        <v>-6532.44</v>
      </c>
      <c r="I337" s="198">
        <v>-4</v>
      </c>
    </row>
    <row r="338" spans="1:9" x14ac:dyDescent="0.3">
      <c r="A338" s="198" t="s">
        <v>362</v>
      </c>
      <c r="B338" s="198" t="s">
        <v>375</v>
      </c>
      <c r="C338" s="198">
        <v>109113151</v>
      </c>
      <c r="D338" s="198" t="s">
        <v>378</v>
      </c>
      <c r="E338" s="198">
        <v>201906</v>
      </c>
      <c r="F338" s="198">
        <v>109113151</v>
      </c>
      <c r="G338" s="198" t="s">
        <v>373</v>
      </c>
      <c r="H338" s="2">
        <v>-25273.51</v>
      </c>
      <c r="I338" s="198">
        <v>-7</v>
      </c>
    </row>
    <row r="339" spans="1:9" x14ac:dyDescent="0.3">
      <c r="A339" s="198" t="s">
        <v>362</v>
      </c>
      <c r="B339" s="198" t="s">
        <v>375</v>
      </c>
      <c r="C339" s="198">
        <v>109114292</v>
      </c>
      <c r="D339" s="198" t="s">
        <v>378</v>
      </c>
      <c r="E339" s="198">
        <v>201906</v>
      </c>
      <c r="F339" s="198">
        <v>109114292</v>
      </c>
      <c r="G339" s="198" t="s">
        <v>373</v>
      </c>
      <c r="H339" s="2">
        <v>-33304.269999999997</v>
      </c>
      <c r="I339" s="198">
        <v>-7</v>
      </c>
    </row>
    <row r="340" spans="1:9" x14ac:dyDescent="0.3">
      <c r="A340" s="198" t="s">
        <v>362</v>
      </c>
      <c r="B340" s="198" t="s">
        <v>375</v>
      </c>
      <c r="C340" s="198">
        <v>109115613</v>
      </c>
      <c r="D340" s="198" t="s">
        <v>376</v>
      </c>
      <c r="E340" s="198">
        <v>201906</v>
      </c>
      <c r="F340" s="198">
        <v>109115613</v>
      </c>
      <c r="G340" s="198" t="s">
        <v>373</v>
      </c>
      <c r="H340" s="2">
        <v>136.46</v>
      </c>
      <c r="I340" s="198">
        <v>1</v>
      </c>
    </row>
    <row r="341" spans="1:9" x14ac:dyDescent="0.3">
      <c r="A341" s="198" t="s">
        <v>362</v>
      </c>
      <c r="B341" s="198" t="s">
        <v>375</v>
      </c>
      <c r="C341" s="198">
        <v>109118065</v>
      </c>
      <c r="D341" s="198" t="s">
        <v>376</v>
      </c>
      <c r="E341" s="198">
        <v>201906</v>
      </c>
      <c r="F341" s="198">
        <v>109118065</v>
      </c>
      <c r="G341" s="198" t="s">
        <v>373</v>
      </c>
      <c r="H341" s="2">
        <v>21608.51</v>
      </c>
      <c r="I341" s="198">
        <v>1</v>
      </c>
    </row>
    <row r="342" spans="1:9" x14ac:dyDescent="0.3">
      <c r="A342" s="198" t="s">
        <v>362</v>
      </c>
      <c r="B342" s="198" t="s">
        <v>375</v>
      </c>
      <c r="C342" s="198">
        <v>109118803</v>
      </c>
      <c r="D342" s="198" t="s">
        <v>378</v>
      </c>
      <c r="E342" s="198">
        <v>201906</v>
      </c>
      <c r="F342" s="198">
        <v>109118803</v>
      </c>
      <c r="G342" s="198" t="s">
        <v>373</v>
      </c>
      <c r="H342" s="2">
        <v>-31033.17</v>
      </c>
      <c r="I342" s="198">
        <v>-5</v>
      </c>
    </row>
    <row r="343" spans="1:9" x14ac:dyDescent="0.3">
      <c r="A343" s="198" t="s">
        <v>362</v>
      </c>
      <c r="B343" s="198" t="s">
        <v>375</v>
      </c>
      <c r="C343" s="198">
        <v>109119539</v>
      </c>
      <c r="D343" s="198" t="s">
        <v>376</v>
      </c>
      <c r="E343" s="198">
        <v>201906</v>
      </c>
      <c r="F343" s="198">
        <v>109119539</v>
      </c>
      <c r="G343" s="198" t="s">
        <v>373</v>
      </c>
      <c r="H343" s="2">
        <v>63618.93</v>
      </c>
      <c r="I343" s="198">
        <v>1</v>
      </c>
    </row>
    <row r="344" spans="1:9" x14ac:dyDescent="0.3">
      <c r="A344" s="198" t="s">
        <v>362</v>
      </c>
      <c r="B344" s="198" t="s">
        <v>375</v>
      </c>
      <c r="C344" s="198">
        <v>109119684</v>
      </c>
      <c r="D344" s="198" t="s">
        <v>378</v>
      </c>
      <c r="E344" s="198">
        <v>201906</v>
      </c>
      <c r="F344" s="198">
        <v>109119684</v>
      </c>
      <c r="G344" s="198" t="s">
        <v>373</v>
      </c>
      <c r="H344" s="2">
        <v>-9667.09</v>
      </c>
      <c r="I344" s="198">
        <v>-6</v>
      </c>
    </row>
    <row r="345" spans="1:9" x14ac:dyDescent="0.3">
      <c r="A345" s="198" t="s">
        <v>362</v>
      </c>
      <c r="B345" s="198" t="s">
        <v>375</v>
      </c>
      <c r="C345" s="198">
        <v>109119703</v>
      </c>
      <c r="D345" s="198" t="s">
        <v>378</v>
      </c>
      <c r="E345" s="198">
        <v>201906</v>
      </c>
      <c r="F345" s="198">
        <v>109119703</v>
      </c>
      <c r="G345" s="198" t="s">
        <v>373</v>
      </c>
      <c r="H345" s="2">
        <v>-14762.39</v>
      </c>
      <c r="I345" s="198">
        <v>-5</v>
      </c>
    </row>
    <row r="346" spans="1:9" x14ac:dyDescent="0.3">
      <c r="A346" s="198" t="s">
        <v>362</v>
      </c>
      <c r="B346" s="198" t="s">
        <v>375</v>
      </c>
      <c r="C346" s="198">
        <v>109120213</v>
      </c>
      <c r="D346" s="198" t="s">
        <v>376</v>
      </c>
      <c r="E346" s="198">
        <v>201906</v>
      </c>
      <c r="F346" s="198">
        <v>109120213</v>
      </c>
      <c r="G346" s="198" t="s">
        <v>373</v>
      </c>
      <c r="H346" s="2">
        <v>22919.16</v>
      </c>
      <c r="I346" s="198">
        <v>1</v>
      </c>
    </row>
    <row r="347" spans="1:9" x14ac:dyDescent="0.3">
      <c r="A347" s="198" t="s">
        <v>362</v>
      </c>
      <c r="B347" s="198" t="s">
        <v>375</v>
      </c>
      <c r="C347" s="198">
        <v>109120299</v>
      </c>
      <c r="D347" s="198" t="s">
        <v>376</v>
      </c>
      <c r="E347" s="198">
        <v>201906</v>
      </c>
      <c r="F347" s="198">
        <v>109120299</v>
      </c>
      <c r="G347" s="198" t="s">
        <v>373</v>
      </c>
      <c r="H347" s="2">
        <v>51102.82</v>
      </c>
      <c r="I347" s="198">
        <v>1</v>
      </c>
    </row>
    <row r="348" spans="1:9" x14ac:dyDescent="0.3">
      <c r="A348" s="198" t="s">
        <v>362</v>
      </c>
      <c r="B348" s="198" t="s">
        <v>375</v>
      </c>
      <c r="C348" s="198">
        <v>109120309</v>
      </c>
      <c r="D348" s="198" t="s">
        <v>376</v>
      </c>
      <c r="E348" s="198">
        <v>201906</v>
      </c>
      <c r="F348" s="198">
        <v>109120309</v>
      </c>
      <c r="G348" s="198" t="s">
        <v>373</v>
      </c>
      <c r="H348" s="2">
        <v>42671.53</v>
      </c>
      <c r="I348" s="198">
        <v>1</v>
      </c>
    </row>
    <row r="349" spans="1:9" x14ac:dyDescent="0.3">
      <c r="A349" s="198" t="s">
        <v>362</v>
      </c>
      <c r="B349" s="198" t="s">
        <v>375</v>
      </c>
      <c r="C349" s="198">
        <v>109120375</v>
      </c>
      <c r="D349" s="198" t="s">
        <v>376</v>
      </c>
      <c r="E349" s="198">
        <v>201906</v>
      </c>
      <c r="F349" s="198">
        <v>109120375</v>
      </c>
      <c r="G349" s="198" t="s">
        <v>373</v>
      </c>
      <c r="H349" s="2">
        <v>16913.46</v>
      </c>
      <c r="I349" s="198">
        <v>1</v>
      </c>
    </row>
    <row r="350" spans="1:9" x14ac:dyDescent="0.3">
      <c r="A350" s="198" t="s">
        <v>362</v>
      </c>
      <c r="B350" s="198" t="s">
        <v>375</v>
      </c>
      <c r="C350" s="198">
        <v>109120598</v>
      </c>
      <c r="D350" s="198" t="s">
        <v>376</v>
      </c>
      <c r="E350" s="198">
        <v>201906</v>
      </c>
      <c r="F350" s="198">
        <v>109120598</v>
      </c>
      <c r="G350" s="198" t="s">
        <v>373</v>
      </c>
      <c r="H350" s="2">
        <v>14020.33</v>
      </c>
      <c r="I350" s="198">
        <v>1</v>
      </c>
    </row>
    <row r="351" spans="1:9" x14ac:dyDescent="0.3">
      <c r="A351" s="198" t="s">
        <v>362</v>
      </c>
      <c r="B351" s="198" t="s">
        <v>375</v>
      </c>
      <c r="C351" s="198">
        <v>109120998</v>
      </c>
      <c r="D351" s="198" t="s">
        <v>376</v>
      </c>
      <c r="E351" s="198">
        <v>201906</v>
      </c>
      <c r="F351" s="198">
        <v>109120998</v>
      </c>
      <c r="G351" s="198" t="s">
        <v>379</v>
      </c>
      <c r="H351" s="2">
        <v>18949.189999999999</v>
      </c>
      <c r="I351" s="198">
        <v>1</v>
      </c>
    </row>
    <row r="352" spans="1:9" x14ac:dyDescent="0.3">
      <c r="A352" s="198" t="s">
        <v>362</v>
      </c>
      <c r="B352" s="198" t="s">
        <v>375</v>
      </c>
      <c r="C352" s="198">
        <v>109121018</v>
      </c>
      <c r="D352" s="198" t="s">
        <v>376</v>
      </c>
      <c r="E352" s="198">
        <v>201906</v>
      </c>
      <c r="F352" s="198">
        <v>109121018</v>
      </c>
      <c r="G352" s="198" t="s">
        <v>373</v>
      </c>
      <c r="H352" s="2">
        <v>33495.480000000003</v>
      </c>
      <c r="I352" s="198">
        <v>1</v>
      </c>
    </row>
    <row r="353" spans="1:9" x14ac:dyDescent="0.3">
      <c r="A353" s="198" t="s">
        <v>362</v>
      </c>
      <c r="B353" s="198" t="s">
        <v>375</v>
      </c>
      <c r="C353" s="198">
        <v>109121075</v>
      </c>
      <c r="D353" s="198" t="s">
        <v>376</v>
      </c>
      <c r="E353" s="198">
        <v>201906</v>
      </c>
      <c r="F353" s="198">
        <v>109121075</v>
      </c>
      <c r="G353" s="198" t="s">
        <v>373</v>
      </c>
      <c r="H353" s="2">
        <v>13426.09</v>
      </c>
      <c r="I353" s="198">
        <v>1</v>
      </c>
    </row>
    <row r="354" spans="1:9" x14ac:dyDescent="0.3">
      <c r="A354" s="198" t="s">
        <v>362</v>
      </c>
      <c r="B354" s="198" t="s">
        <v>375</v>
      </c>
      <c r="C354" s="198">
        <v>109121422</v>
      </c>
      <c r="D354" s="198" t="s">
        <v>376</v>
      </c>
      <c r="E354" s="198">
        <v>201906</v>
      </c>
      <c r="F354" s="198">
        <v>109121422</v>
      </c>
      <c r="G354" s="198" t="s">
        <v>373</v>
      </c>
      <c r="H354" s="2">
        <v>25127.599999999999</v>
      </c>
      <c r="I354" s="198">
        <v>1</v>
      </c>
    </row>
    <row r="355" spans="1:9" x14ac:dyDescent="0.3">
      <c r="A355" s="198" t="s">
        <v>362</v>
      </c>
      <c r="B355" s="198" t="s">
        <v>375</v>
      </c>
      <c r="C355" s="198">
        <v>109121424</v>
      </c>
      <c r="D355" s="198" t="s">
        <v>376</v>
      </c>
      <c r="E355" s="198">
        <v>201906</v>
      </c>
      <c r="F355" s="198">
        <v>109121424</v>
      </c>
      <c r="G355" s="198" t="s">
        <v>373</v>
      </c>
      <c r="H355" s="2">
        <v>27301.09</v>
      </c>
      <c r="I355" s="198">
        <v>1</v>
      </c>
    </row>
    <row r="356" spans="1:9" x14ac:dyDescent="0.3">
      <c r="A356" s="198" t="s">
        <v>362</v>
      </c>
      <c r="B356" s="198" t="s">
        <v>375</v>
      </c>
      <c r="C356" s="198">
        <v>109121578</v>
      </c>
      <c r="D356" s="198" t="s">
        <v>376</v>
      </c>
      <c r="E356" s="198">
        <v>201906</v>
      </c>
      <c r="F356" s="198">
        <v>109121578</v>
      </c>
      <c r="G356" s="198" t="s">
        <v>379</v>
      </c>
      <c r="H356" s="2">
        <v>6133.49</v>
      </c>
      <c r="I356" s="198">
        <v>1</v>
      </c>
    </row>
    <row r="357" spans="1:9" x14ac:dyDescent="0.3">
      <c r="A357" s="198" t="s">
        <v>362</v>
      </c>
      <c r="B357" s="198" t="s">
        <v>375</v>
      </c>
      <c r="C357" s="198">
        <v>109121904</v>
      </c>
      <c r="D357" s="198" t="s">
        <v>376</v>
      </c>
      <c r="E357" s="198">
        <v>201906</v>
      </c>
      <c r="F357" s="198">
        <v>109121904</v>
      </c>
      <c r="G357" s="198" t="s">
        <v>373</v>
      </c>
      <c r="H357" s="2">
        <v>5246.44</v>
      </c>
      <c r="I357" s="198">
        <v>1</v>
      </c>
    </row>
    <row r="358" spans="1:9" x14ac:dyDescent="0.3">
      <c r="A358" s="198" t="s">
        <v>363</v>
      </c>
      <c r="B358" s="198" t="s">
        <v>375</v>
      </c>
      <c r="C358" s="198">
        <v>109121370</v>
      </c>
      <c r="D358" s="198" t="s">
        <v>376</v>
      </c>
      <c r="E358" s="198">
        <v>201906</v>
      </c>
      <c r="F358" s="198">
        <v>109121370</v>
      </c>
      <c r="G358" s="198" t="s">
        <v>379</v>
      </c>
      <c r="H358" s="2">
        <v>2805.6</v>
      </c>
      <c r="I358" s="198">
        <v>2</v>
      </c>
    </row>
    <row r="359" spans="1:9" x14ac:dyDescent="0.3">
      <c r="A359" s="198" t="s">
        <v>364</v>
      </c>
      <c r="B359" s="198" t="s">
        <v>375</v>
      </c>
      <c r="C359" s="198">
        <v>109112913</v>
      </c>
      <c r="D359" s="198" t="s">
        <v>376</v>
      </c>
      <c r="E359" s="198">
        <v>201906</v>
      </c>
      <c r="F359" s="198">
        <v>109112913</v>
      </c>
      <c r="G359" s="198" t="s">
        <v>373</v>
      </c>
      <c r="H359" s="2">
        <v>554.57000000000005</v>
      </c>
      <c r="I359" s="198">
        <v>1</v>
      </c>
    </row>
    <row r="360" spans="1:9" x14ac:dyDescent="0.3">
      <c r="A360" s="198" t="s">
        <v>364</v>
      </c>
      <c r="B360" s="198" t="s">
        <v>375</v>
      </c>
      <c r="C360" s="198">
        <v>109116292</v>
      </c>
      <c r="D360" s="198" t="s">
        <v>378</v>
      </c>
      <c r="E360" s="198">
        <v>201906</v>
      </c>
      <c r="F360" s="198">
        <v>109116292</v>
      </c>
      <c r="G360" s="198" t="s">
        <v>373</v>
      </c>
      <c r="H360" s="2">
        <v>-33.83</v>
      </c>
      <c r="I360" s="198">
        <v>-2</v>
      </c>
    </row>
    <row r="361" spans="1:9" x14ac:dyDescent="0.3">
      <c r="A361" s="198" t="s">
        <v>364</v>
      </c>
      <c r="B361" s="198" t="s">
        <v>375</v>
      </c>
      <c r="C361" s="198">
        <v>109119853</v>
      </c>
      <c r="D361" s="198" t="s">
        <v>378</v>
      </c>
      <c r="E361" s="198">
        <v>201906</v>
      </c>
      <c r="F361" s="198">
        <v>109119853</v>
      </c>
      <c r="G361" s="198" t="s">
        <v>373</v>
      </c>
      <c r="H361" s="2">
        <v>-116.59</v>
      </c>
      <c r="I361" s="198">
        <v>-4</v>
      </c>
    </row>
    <row r="362" spans="1:9" x14ac:dyDescent="0.3">
      <c r="A362" s="198" t="s">
        <v>364</v>
      </c>
      <c r="B362" s="198" t="s">
        <v>375</v>
      </c>
      <c r="C362" s="198">
        <v>109121170</v>
      </c>
      <c r="D362" s="198" t="s">
        <v>376</v>
      </c>
      <c r="E362" s="198">
        <v>201906</v>
      </c>
      <c r="F362" s="198">
        <v>109121170</v>
      </c>
      <c r="G362" s="198" t="s">
        <v>373</v>
      </c>
      <c r="H362" s="2">
        <v>-0.04</v>
      </c>
      <c r="I362" s="198">
        <v>2</v>
      </c>
    </row>
    <row r="363" spans="1:9" x14ac:dyDescent="0.3">
      <c r="A363" s="198" t="s">
        <v>364</v>
      </c>
      <c r="B363" s="198" t="s">
        <v>375</v>
      </c>
      <c r="C363" s="198">
        <v>109122720</v>
      </c>
      <c r="D363" s="198" t="s">
        <v>376</v>
      </c>
      <c r="E363" s="198">
        <v>201906</v>
      </c>
      <c r="F363" s="198">
        <v>109122720</v>
      </c>
      <c r="G363" s="198" t="s">
        <v>373</v>
      </c>
      <c r="H363" s="2">
        <v>0</v>
      </c>
      <c r="I363" s="198">
        <v>2</v>
      </c>
    </row>
    <row r="364" spans="1:9" x14ac:dyDescent="0.3">
      <c r="A364" s="198" t="s">
        <v>364</v>
      </c>
      <c r="B364" s="198" t="s">
        <v>375</v>
      </c>
      <c r="C364" s="198">
        <v>109123215</v>
      </c>
      <c r="D364" s="198" t="s">
        <v>376</v>
      </c>
      <c r="E364" s="198">
        <v>201906</v>
      </c>
      <c r="F364" s="198">
        <v>109123215</v>
      </c>
      <c r="G364" s="198" t="s">
        <v>373</v>
      </c>
      <c r="H364" s="2">
        <v>29.59</v>
      </c>
      <c r="I364" s="198">
        <v>2</v>
      </c>
    </row>
    <row r="365" spans="1:9" x14ac:dyDescent="0.3">
      <c r="A365" s="198" t="s">
        <v>365</v>
      </c>
      <c r="B365" s="198" t="s">
        <v>371</v>
      </c>
      <c r="C365" s="198">
        <v>106300231</v>
      </c>
      <c r="D365" s="198" t="s">
        <v>372</v>
      </c>
      <c r="E365" s="198">
        <v>201906</v>
      </c>
      <c r="F365" s="198">
        <v>109109726</v>
      </c>
      <c r="G365" s="198" t="s">
        <v>373</v>
      </c>
      <c r="H365" s="2">
        <v>311.91000000000003</v>
      </c>
      <c r="I365" s="198">
        <v>0</v>
      </c>
    </row>
    <row r="366" spans="1:9" x14ac:dyDescent="0.3">
      <c r="A366" s="198" t="s">
        <v>365</v>
      </c>
      <c r="B366" s="198" t="s">
        <v>371</v>
      </c>
      <c r="C366" s="198">
        <v>106300231</v>
      </c>
      <c r="D366" s="198" t="s">
        <v>372</v>
      </c>
      <c r="E366" s="198">
        <v>201906</v>
      </c>
      <c r="F366" s="198">
        <v>109109726</v>
      </c>
      <c r="G366" s="198" t="s">
        <v>373</v>
      </c>
      <c r="H366" s="2">
        <v>377.72</v>
      </c>
      <c r="I366" s="198">
        <v>0</v>
      </c>
    </row>
    <row r="367" spans="1:9" x14ac:dyDescent="0.3">
      <c r="A367" s="198" t="s">
        <v>365</v>
      </c>
      <c r="B367" s="198" t="s">
        <v>371</v>
      </c>
      <c r="C367" s="198">
        <v>106329713</v>
      </c>
      <c r="D367" s="198" t="s">
        <v>372</v>
      </c>
      <c r="E367" s="198">
        <v>201906</v>
      </c>
      <c r="F367" s="198">
        <v>106334368</v>
      </c>
      <c r="G367" s="198" t="s">
        <v>373</v>
      </c>
      <c r="H367" s="2">
        <v>7097.11</v>
      </c>
      <c r="I367" s="198">
        <v>1</v>
      </c>
    </row>
    <row r="368" spans="1:9" x14ac:dyDescent="0.3">
      <c r="A368" s="198" t="s">
        <v>365</v>
      </c>
      <c r="B368" s="198" t="s">
        <v>371</v>
      </c>
      <c r="C368" s="198">
        <v>106329713</v>
      </c>
      <c r="D368" s="198" t="s">
        <v>372</v>
      </c>
      <c r="E368" s="198">
        <v>201906</v>
      </c>
      <c r="F368" s="198">
        <v>106334368</v>
      </c>
      <c r="G368" s="198" t="s">
        <v>373</v>
      </c>
      <c r="H368" s="2">
        <v>10126.65</v>
      </c>
      <c r="I368" s="198">
        <v>1</v>
      </c>
    </row>
    <row r="369" spans="1:9" x14ac:dyDescent="0.3">
      <c r="A369" s="198" t="s">
        <v>365</v>
      </c>
      <c r="B369" s="198" t="s">
        <v>371</v>
      </c>
      <c r="C369" s="198">
        <v>106329713</v>
      </c>
      <c r="D369" s="198" t="s">
        <v>372</v>
      </c>
      <c r="E369" s="198">
        <v>201906</v>
      </c>
      <c r="F369" s="198">
        <v>106341856</v>
      </c>
      <c r="G369" s="198" t="s">
        <v>373</v>
      </c>
      <c r="H369" s="2">
        <v>6630.25</v>
      </c>
      <c r="I369" s="198">
        <v>1</v>
      </c>
    </row>
    <row r="370" spans="1:9" x14ac:dyDescent="0.3">
      <c r="A370" s="198" t="s">
        <v>365</v>
      </c>
      <c r="B370" s="198" t="s">
        <v>371</v>
      </c>
      <c r="C370" s="198">
        <v>106329713</v>
      </c>
      <c r="D370" s="198" t="s">
        <v>372</v>
      </c>
      <c r="E370" s="198">
        <v>201906</v>
      </c>
      <c r="F370" s="198">
        <v>106341856</v>
      </c>
      <c r="G370" s="198" t="s">
        <v>373</v>
      </c>
      <c r="H370" s="2">
        <v>9720.89</v>
      </c>
      <c r="I370" s="198">
        <v>1</v>
      </c>
    </row>
    <row r="371" spans="1:9" x14ac:dyDescent="0.3">
      <c r="A371" s="198" t="s">
        <v>365</v>
      </c>
      <c r="B371" s="198" t="s">
        <v>371</v>
      </c>
      <c r="C371" s="198">
        <v>106330831</v>
      </c>
      <c r="D371" s="198" t="s">
        <v>372</v>
      </c>
      <c r="E371" s="198">
        <v>201906</v>
      </c>
      <c r="F371" s="198">
        <v>109108335</v>
      </c>
      <c r="G371" s="198" t="s">
        <v>373</v>
      </c>
      <c r="H371" s="2">
        <v>70677.429999999993</v>
      </c>
      <c r="I371" s="198">
        <v>19</v>
      </c>
    </row>
    <row r="372" spans="1:9" x14ac:dyDescent="0.3">
      <c r="A372" s="198" t="s">
        <v>365</v>
      </c>
      <c r="B372" s="198" t="s">
        <v>371</v>
      </c>
      <c r="C372" s="198">
        <v>106334368</v>
      </c>
      <c r="D372" s="198" t="s">
        <v>372</v>
      </c>
      <c r="E372" s="198">
        <v>201906</v>
      </c>
      <c r="F372" s="198">
        <v>106334368</v>
      </c>
      <c r="G372" s="198" t="s">
        <v>373</v>
      </c>
      <c r="H372" s="2">
        <v>0</v>
      </c>
      <c r="I372" s="198">
        <v>1</v>
      </c>
    </row>
    <row r="373" spans="1:9" x14ac:dyDescent="0.3">
      <c r="A373" s="198" t="s">
        <v>365</v>
      </c>
      <c r="B373" s="198" t="s">
        <v>371</v>
      </c>
      <c r="C373" s="198">
        <v>106340477</v>
      </c>
      <c r="D373" s="198" t="s">
        <v>372</v>
      </c>
      <c r="E373" s="198">
        <v>201906</v>
      </c>
      <c r="F373" s="198">
        <v>109108335</v>
      </c>
      <c r="G373" s="198" t="s">
        <v>373</v>
      </c>
      <c r="H373" s="2">
        <v>5623.33</v>
      </c>
      <c r="I373" s="198">
        <v>1</v>
      </c>
    </row>
    <row r="374" spans="1:9" x14ac:dyDescent="0.3">
      <c r="A374" s="198" t="s">
        <v>365</v>
      </c>
      <c r="B374" s="198" t="s">
        <v>371</v>
      </c>
      <c r="C374" s="198">
        <v>106340477</v>
      </c>
      <c r="D374" s="198" t="s">
        <v>372</v>
      </c>
      <c r="E374" s="198">
        <v>201906</v>
      </c>
      <c r="F374" s="198">
        <v>109108335</v>
      </c>
      <c r="G374" s="198" t="s">
        <v>373</v>
      </c>
      <c r="H374" s="2">
        <v>49110.02</v>
      </c>
      <c r="I374" s="198">
        <v>10</v>
      </c>
    </row>
    <row r="375" spans="1:9" x14ac:dyDescent="0.3">
      <c r="A375" s="198" t="s">
        <v>365</v>
      </c>
      <c r="B375" s="198" t="s">
        <v>371</v>
      </c>
      <c r="C375" s="198">
        <v>106341856</v>
      </c>
      <c r="D375" s="198" t="s">
        <v>372</v>
      </c>
      <c r="E375" s="198">
        <v>201906</v>
      </c>
      <c r="F375" s="198">
        <v>106341856</v>
      </c>
      <c r="G375" s="198" t="s">
        <v>373</v>
      </c>
      <c r="H375" s="2">
        <v>0</v>
      </c>
      <c r="I375" s="198">
        <v>1</v>
      </c>
    </row>
    <row r="376" spans="1:9" x14ac:dyDescent="0.3">
      <c r="A376" s="198" t="s">
        <v>365</v>
      </c>
      <c r="B376" s="198" t="s">
        <v>371</v>
      </c>
      <c r="C376" s="198">
        <v>109101840</v>
      </c>
      <c r="D376" s="198" t="s">
        <v>372</v>
      </c>
      <c r="E376" s="198">
        <v>201906</v>
      </c>
      <c r="F376" s="198">
        <v>106341525</v>
      </c>
      <c r="G376" s="198" t="s">
        <v>373</v>
      </c>
      <c r="H376" s="2">
        <v>45.66</v>
      </c>
      <c r="I376" s="198">
        <v>0</v>
      </c>
    </row>
    <row r="377" spans="1:9" x14ac:dyDescent="0.3">
      <c r="A377" s="198" t="s">
        <v>365</v>
      </c>
      <c r="B377" s="198" t="s">
        <v>371</v>
      </c>
      <c r="C377" s="198">
        <v>109101840</v>
      </c>
      <c r="D377" s="198" t="s">
        <v>372</v>
      </c>
      <c r="E377" s="198">
        <v>201906</v>
      </c>
      <c r="F377" s="198">
        <v>106341525</v>
      </c>
      <c r="G377" s="198" t="s">
        <v>373</v>
      </c>
      <c r="H377" s="2">
        <v>87.11</v>
      </c>
      <c r="I377" s="198">
        <v>0</v>
      </c>
    </row>
    <row r="378" spans="1:9" x14ac:dyDescent="0.3">
      <c r="A378" s="198" t="s">
        <v>365</v>
      </c>
      <c r="B378" s="198" t="s">
        <v>371</v>
      </c>
      <c r="C378" s="198">
        <v>109105666</v>
      </c>
      <c r="D378" s="198" t="s">
        <v>372</v>
      </c>
      <c r="E378" s="198">
        <v>201906</v>
      </c>
      <c r="F378" s="198">
        <v>109116292</v>
      </c>
      <c r="G378" s="198" t="s">
        <v>373</v>
      </c>
      <c r="H378" s="2">
        <v>1127.8</v>
      </c>
      <c r="I378" s="198">
        <v>1</v>
      </c>
    </row>
    <row r="379" spans="1:9" x14ac:dyDescent="0.3">
      <c r="A379" s="198" t="s">
        <v>365</v>
      </c>
      <c r="B379" s="198" t="s">
        <v>371</v>
      </c>
      <c r="C379" s="198">
        <v>109108335</v>
      </c>
      <c r="D379" s="198" t="s">
        <v>372</v>
      </c>
      <c r="E379" s="198">
        <v>201906</v>
      </c>
      <c r="F379" s="198">
        <v>109108335</v>
      </c>
      <c r="G379" s="198" t="s">
        <v>373</v>
      </c>
      <c r="H379" s="2">
        <v>0</v>
      </c>
      <c r="I379" s="198">
        <v>1</v>
      </c>
    </row>
    <row r="380" spans="1:9" x14ac:dyDescent="0.3">
      <c r="A380" s="198" t="s">
        <v>365</v>
      </c>
      <c r="B380" s="198" t="s">
        <v>371</v>
      </c>
      <c r="C380" s="198">
        <v>109119759</v>
      </c>
      <c r="D380" s="198" t="s">
        <v>372</v>
      </c>
      <c r="E380" s="198">
        <v>201906</v>
      </c>
      <c r="F380" s="198">
        <v>109119853</v>
      </c>
      <c r="G380" s="198" t="s">
        <v>373</v>
      </c>
      <c r="H380" s="2">
        <v>3889.33</v>
      </c>
      <c r="I380" s="198">
        <v>1</v>
      </c>
    </row>
    <row r="381" spans="1:9" x14ac:dyDescent="0.3">
      <c r="A381" s="198" t="s">
        <v>365</v>
      </c>
      <c r="B381" s="198" t="s">
        <v>375</v>
      </c>
      <c r="C381" s="198">
        <v>106334368</v>
      </c>
      <c r="D381" s="198" t="s">
        <v>378</v>
      </c>
      <c r="E381" s="198">
        <v>201906</v>
      </c>
      <c r="F381" s="198">
        <v>106334368</v>
      </c>
      <c r="G381" s="198" t="s">
        <v>373</v>
      </c>
      <c r="H381" s="2">
        <v>-17223.759999999998</v>
      </c>
      <c r="I381" s="198">
        <v>-6</v>
      </c>
    </row>
    <row r="382" spans="1:9" x14ac:dyDescent="0.3">
      <c r="A382" s="198" t="s">
        <v>365</v>
      </c>
      <c r="B382" s="198" t="s">
        <v>375</v>
      </c>
      <c r="C382" s="198">
        <v>106336171</v>
      </c>
      <c r="D382" s="198" t="s">
        <v>376</v>
      </c>
      <c r="E382" s="198">
        <v>201906</v>
      </c>
      <c r="F382" s="198">
        <v>106336171</v>
      </c>
      <c r="G382" s="198" t="s">
        <v>373</v>
      </c>
      <c r="H382" s="2">
        <v>13592.55</v>
      </c>
      <c r="I382" s="198">
        <v>2</v>
      </c>
    </row>
    <row r="383" spans="1:9" x14ac:dyDescent="0.3">
      <c r="A383" s="198" t="s">
        <v>365</v>
      </c>
      <c r="B383" s="198" t="s">
        <v>375</v>
      </c>
      <c r="C383" s="198">
        <v>106339559</v>
      </c>
      <c r="D383" s="198" t="s">
        <v>376</v>
      </c>
      <c r="E383" s="198">
        <v>201906</v>
      </c>
      <c r="F383" s="198">
        <v>106339559</v>
      </c>
      <c r="G383" s="198" t="s">
        <v>373</v>
      </c>
      <c r="H383" s="2">
        <v>29917.83</v>
      </c>
      <c r="I383" s="198">
        <v>3</v>
      </c>
    </row>
    <row r="384" spans="1:9" x14ac:dyDescent="0.3">
      <c r="A384" s="198" t="s">
        <v>365</v>
      </c>
      <c r="B384" s="198" t="s">
        <v>375</v>
      </c>
      <c r="C384" s="198">
        <v>106341856</v>
      </c>
      <c r="D384" s="198" t="s">
        <v>378</v>
      </c>
      <c r="E384" s="198">
        <v>201906</v>
      </c>
      <c r="F384" s="198">
        <v>106341856</v>
      </c>
      <c r="G384" s="198" t="s">
        <v>373</v>
      </c>
      <c r="H384" s="2">
        <v>-16351.14</v>
      </c>
      <c r="I384" s="198">
        <v>-6</v>
      </c>
    </row>
    <row r="385" spans="1:9" x14ac:dyDescent="0.3">
      <c r="A385" s="198" t="s">
        <v>365</v>
      </c>
      <c r="B385" s="198" t="s">
        <v>375</v>
      </c>
      <c r="C385" s="198">
        <v>109108335</v>
      </c>
      <c r="D385" s="198" t="s">
        <v>378</v>
      </c>
      <c r="E385" s="198">
        <v>201906</v>
      </c>
      <c r="F385" s="198">
        <v>109108335</v>
      </c>
      <c r="G385" s="198" t="s">
        <v>373</v>
      </c>
      <c r="H385" s="2">
        <v>-125396.84</v>
      </c>
      <c r="I385" s="198">
        <v>-5</v>
      </c>
    </row>
    <row r="386" spans="1:9" x14ac:dyDescent="0.3">
      <c r="A386" s="198" t="s">
        <v>365</v>
      </c>
      <c r="B386" s="198" t="s">
        <v>375</v>
      </c>
      <c r="C386" s="198">
        <v>109112913</v>
      </c>
      <c r="D386" s="198" t="s">
        <v>376</v>
      </c>
      <c r="E386" s="198">
        <v>201906</v>
      </c>
      <c r="F386" s="198">
        <v>109112913</v>
      </c>
      <c r="G386" s="198" t="s">
        <v>373</v>
      </c>
      <c r="H386" s="2">
        <v>15898.02</v>
      </c>
      <c r="I386" s="198">
        <v>1</v>
      </c>
    </row>
    <row r="387" spans="1:9" x14ac:dyDescent="0.3">
      <c r="A387" s="198" t="s">
        <v>365</v>
      </c>
      <c r="B387" s="198" t="s">
        <v>375</v>
      </c>
      <c r="C387" s="198">
        <v>109115398</v>
      </c>
      <c r="D387" s="198" t="s">
        <v>376</v>
      </c>
      <c r="E387" s="198">
        <v>201906</v>
      </c>
      <c r="F387" s="198">
        <v>109115398</v>
      </c>
      <c r="G387" s="198" t="s">
        <v>373</v>
      </c>
      <c r="H387" s="2">
        <v>1281.32</v>
      </c>
      <c r="I387" s="198">
        <v>1</v>
      </c>
    </row>
    <row r="388" spans="1:9" x14ac:dyDescent="0.3">
      <c r="A388" s="198" t="s">
        <v>365</v>
      </c>
      <c r="B388" s="198" t="s">
        <v>375</v>
      </c>
      <c r="C388" s="198">
        <v>109116292</v>
      </c>
      <c r="D388" s="198" t="s">
        <v>378</v>
      </c>
      <c r="E388" s="198">
        <v>201906</v>
      </c>
      <c r="F388" s="198">
        <v>109116292</v>
      </c>
      <c r="G388" s="198" t="s">
        <v>373</v>
      </c>
      <c r="H388" s="2">
        <v>-947.36</v>
      </c>
      <c r="I388" s="198">
        <v>-2</v>
      </c>
    </row>
    <row r="389" spans="1:9" x14ac:dyDescent="0.3">
      <c r="A389" s="198" t="s">
        <v>365</v>
      </c>
      <c r="B389" s="198" t="s">
        <v>375</v>
      </c>
      <c r="C389" s="198">
        <v>109119349</v>
      </c>
      <c r="D389" s="198" t="s">
        <v>376</v>
      </c>
      <c r="E389" s="198">
        <v>201906</v>
      </c>
      <c r="F389" s="198">
        <v>109119349</v>
      </c>
      <c r="G389" s="198" t="s">
        <v>373</v>
      </c>
      <c r="H389" s="2">
        <v>6.26</v>
      </c>
      <c r="I389" s="198">
        <v>2</v>
      </c>
    </row>
    <row r="390" spans="1:9" x14ac:dyDescent="0.3">
      <c r="A390" s="198" t="s">
        <v>365</v>
      </c>
      <c r="B390" s="198" t="s">
        <v>375</v>
      </c>
      <c r="C390" s="198">
        <v>109119853</v>
      </c>
      <c r="D390" s="198" t="s">
        <v>378</v>
      </c>
      <c r="E390" s="198">
        <v>201906</v>
      </c>
      <c r="F390" s="198">
        <v>109119853</v>
      </c>
      <c r="G390" s="198" t="s">
        <v>373</v>
      </c>
      <c r="H390" s="2">
        <v>-3345.14</v>
      </c>
      <c r="I390" s="198">
        <v>-4</v>
      </c>
    </row>
    <row r="391" spans="1:9" x14ac:dyDescent="0.3">
      <c r="A391" s="198" t="s">
        <v>365</v>
      </c>
      <c r="B391" s="198" t="s">
        <v>375</v>
      </c>
      <c r="C391" s="198">
        <v>109120322</v>
      </c>
      <c r="D391" s="198" t="s">
        <v>376</v>
      </c>
      <c r="E391" s="198">
        <v>201906</v>
      </c>
      <c r="F391" s="198">
        <v>109120322</v>
      </c>
      <c r="G391" s="198" t="s">
        <v>373</v>
      </c>
      <c r="H391" s="2">
        <v>98.71</v>
      </c>
      <c r="I391" s="198">
        <v>2</v>
      </c>
    </row>
    <row r="392" spans="1:9" x14ac:dyDescent="0.3">
      <c r="A392" s="198" t="s">
        <v>365</v>
      </c>
      <c r="B392" s="198" t="s">
        <v>375</v>
      </c>
      <c r="C392" s="198">
        <v>109121170</v>
      </c>
      <c r="D392" s="198" t="s">
        <v>376</v>
      </c>
      <c r="E392" s="198">
        <v>201906</v>
      </c>
      <c r="F392" s="198">
        <v>109121170</v>
      </c>
      <c r="G392" s="198" t="s">
        <v>373</v>
      </c>
      <c r="H392" s="2">
        <v>-1.03</v>
      </c>
      <c r="I392" s="198">
        <v>2</v>
      </c>
    </row>
    <row r="393" spans="1:9" x14ac:dyDescent="0.3">
      <c r="A393" s="198" t="s">
        <v>365</v>
      </c>
      <c r="B393" s="198" t="s">
        <v>375</v>
      </c>
      <c r="C393" s="198">
        <v>109122720</v>
      </c>
      <c r="D393" s="198" t="s">
        <v>376</v>
      </c>
      <c r="E393" s="198">
        <v>201906</v>
      </c>
      <c r="F393" s="198">
        <v>109122720</v>
      </c>
      <c r="G393" s="198" t="s">
        <v>373</v>
      </c>
      <c r="H393" s="2">
        <v>0</v>
      </c>
      <c r="I393" s="198">
        <v>2</v>
      </c>
    </row>
    <row r="394" spans="1:9" x14ac:dyDescent="0.3">
      <c r="A394" s="198" t="s">
        <v>365</v>
      </c>
      <c r="B394" s="198" t="s">
        <v>375</v>
      </c>
      <c r="C394" s="198">
        <v>109123215</v>
      </c>
      <c r="D394" s="198" t="s">
        <v>376</v>
      </c>
      <c r="E394" s="198">
        <v>201906</v>
      </c>
      <c r="F394" s="198">
        <v>109123215</v>
      </c>
      <c r="G394" s="198" t="s">
        <v>373</v>
      </c>
      <c r="H394" s="2">
        <v>946.33</v>
      </c>
      <c r="I394" s="198">
        <v>2</v>
      </c>
    </row>
    <row r="395" spans="1:9" x14ac:dyDescent="0.3">
      <c r="A395" s="198" t="s">
        <v>366</v>
      </c>
      <c r="B395" s="198" t="s">
        <v>375</v>
      </c>
      <c r="C395" s="198">
        <v>109112913</v>
      </c>
      <c r="D395" s="198" t="s">
        <v>376</v>
      </c>
      <c r="E395" s="198">
        <v>201906</v>
      </c>
      <c r="F395" s="198">
        <v>109112913</v>
      </c>
      <c r="G395" s="198" t="s">
        <v>373</v>
      </c>
      <c r="H395" s="2">
        <v>184.85</v>
      </c>
      <c r="I395" s="198">
        <v>1</v>
      </c>
    </row>
    <row r="396" spans="1:9" x14ac:dyDescent="0.3">
      <c r="A396" s="198" t="s">
        <v>366</v>
      </c>
      <c r="B396" s="198" t="s">
        <v>375</v>
      </c>
      <c r="C396" s="198">
        <v>109116292</v>
      </c>
      <c r="D396" s="198" t="s">
        <v>378</v>
      </c>
      <c r="E396" s="198">
        <v>201906</v>
      </c>
      <c r="F396" s="198">
        <v>109116292</v>
      </c>
      <c r="G396" s="198" t="s">
        <v>373</v>
      </c>
      <c r="H396" s="2">
        <v>-11.27</v>
      </c>
      <c r="I396" s="198">
        <v>-2</v>
      </c>
    </row>
    <row r="397" spans="1:9" x14ac:dyDescent="0.3">
      <c r="A397" s="198" t="s">
        <v>366</v>
      </c>
      <c r="B397" s="198" t="s">
        <v>375</v>
      </c>
      <c r="C397" s="198">
        <v>109119853</v>
      </c>
      <c r="D397" s="198" t="s">
        <v>378</v>
      </c>
      <c r="E397" s="198">
        <v>201906</v>
      </c>
      <c r="F397" s="198">
        <v>109119853</v>
      </c>
      <c r="G397" s="198" t="s">
        <v>373</v>
      </c>
      <c r="H397" s="2">
        <v>-38.72</v>
      </c>
      <c r="I397" s="198">
        <v>-4</v>
      </c>
    </row>
    <row r="398" spans="1:9" x14ac:dyDescent="0.3">
      <c r="A398" s="198" t="s">
        <v>366</v>
      </c>
      <c r="B398" s="198" t="s">
        <v>375</v>
      </c>
      <c r="C398" s="198">
        <v>109121170</v>
      </c>
      <c r="D398" s="198" t="s">
        <v>376</v>
      </c>
      <c r="E398" s="198">
        <v>201906</v>
      </c>
      <c r="F398" s="198">
        <v>109121170</v>
      </c>
      <c r="G398" s="198" t="s">
        <v>373</v>
      </c>
      <c r="H398" s="2">
        <v>-0.02</v>
      </c>
      <c r="I398" s="198">
        <v>2</v>
      </c>
    </row>
    <row r="399" spans="1:9" x14ac:dyDescent="0.3">
      <c r="A399" s="198" t="s">
        <v>366</v>
      </c>
      <c r="B399" s="198" t="s">
        <v>375</v>
      </c>
      <c r="C399" s="198">
        <v>109122720</v>
      </c>
      <c r="D399" s="198" t="s">
        <v>376</v>
      </c>
      <c r="E399" s="198">
        <v>201906</v>
      </c>
      <c r="F399" s="198">
        <v>109122720</v>
      </c>
      <c r="G399" s="198" t="s">
        <v>373</v>
      </c>
      <c r="H399" s="2">
        <v>0</v>
      </c>
      <c r="I399" s="198">
        <v>2</v>
      </c>
    </row>
    <row r="400" spans="1:9" x14ac:dyDescent="0.3">
      <c r="A400" s="198" t="s">
        <v>366</v>
      </c>
      <c r="B400" s="198" t="s">
        <v>375</v>
      </c>
      <c r="C400" s="198">
        <v>109123215</v>
      </c>
      <c r="D400" s="198" t="s">
        <v>376</v>
      </c>
      <c r="E400" s="198">
        <v>201906</v>
      </c>
      <c r="F400" s="198">
        <v>109123215</v>
      </c>
      <c r="G400" s="198" t="s">
        <v>373</v>
      </c>
      <c r="H400" s="2">
        <v>9.86</v>
      </c>
      <c r="I400" s="198">
        <v>2</v>
      </c>
    </row>
    <row r="401" spans="1:9" x14ac:dyDescent="0.3">
      <c r="A401" s="198" t="s">
        <v>367</v>
      </c>
      <c r="B401" s="198" t="s">
        <v>371</v>
      </c>
      <c r="C401" s="198">
        <v>106300231</v>
      </c>
      <c r="D401" s="198" t="s">
        <v>372</v>
      </c>
      <c r="E401" s="198">
        <v>201906</v>
      </c>
      <c r="F401" s="198">
        <v>106341525</v>
      </c>
      <c r="G401" s="198" t="s">
        <v>373</v>
      </c>
      <c r="H401" s="2">
        <v>6.74</v>
      </c>
      <c r="I401" s="198">
        <v>0</v>
      </c>
    </row>
    <row r="402" spans="1:9" x14ac:dyDescent="0.3">
      <c r="A402" s="198" t="s">
        <v>367</v>
      </c>
      <c r="B402" s="198" t="s">
        <v>371</v>
      </c>
      <c r="C402" s="198">
        <v>109109139</v>
      </c>
      <c r="D402" s="198" t="s">
        <v>372</v>
      </c>
      <c r="E402" s="198">
        <v>201906</v>
      </c>
      <c r="F402" s="198">
        <v>106341525</v>
      </c>
      <c r="G402" s="198" t="s">
        <v>373</v>
      </c>
      <c r="H402" s="2">
        <v>6.74</v>
      </c>
      <c r="I402" s="198">
        <v>0</v>
      </c>
    </row>
    <row r="403" spans="1:9" x14ac:dyDescent="0.3">
      <c r="A403" s="198" t="s">
        <v>367</v>
      </c>
      <c r="B403" s="198" t="s">
        <v>375</v>
      </c>
      <c r="C403" s="198">
        <v>109112913</v>
      </c>
      <c r="D403" s="198" t="s">
        <v>376</v>
      </c>
      <c r="E403" s="198">
        <v>201906</v>
      </c>
      <c r="F403" s="198">
        <v>109112913</v>
      </c>
      <c r="G403" s="198" t="s">
        <v>373</v>
      </c>
      <c r="H403" s="2">
        <v>1848.6</v>
      </c>
      <c r="I403" s="198">
        <v>1</v>
      </c>
    </row>
    <row r="404" spans="1:9" x14ac:dyDescent="0.3">
      <c r="A404" s="198" t="s">
        <v>367</v>
      </c>
      <c r="B404" s="198" t="s">
        <v>375</v>
      </c>
      <c r="C404" s="198">
        <v>109116292</v>
      </c>
      <c r="D404" s="198" t="s">
        <v>378</v>
      </c>
      <c r="E404" s="198">
        <v>201906</v>
      </c>
      <c r="F404" s="198">
        <v>109116292</v>
      </c>
      <c r="G404" s="198" t="s">
        <v>373</v>
      </c>
      <c r="H404" s="2">
        <v>-135.34</v>
      </c>
      <c r="I404" s="198">
        <v>-2</v>
      </c>
    </row>
    <row r="405" spans="1:9" x14ac:dyDescent="0.3">
      <c r="A405" s="198" t="s">
        <v>367</v>
      </c>
      <c r="B405" s="198" t="s">
        <v>375</v>
      </c>
      <c r="C405" s="198">
        <v>109119853</v>
      </c>
      <c r="D405" s="198" t="s">
        <v>378</v>
      </c>
      <c r="E405" s="198">
        <v>201906</v>
      </c>
      <c r="F405" s="198">
        <v>109119853</v>
      </c>
      <c r="G405" s="198" t="s">
        <v>373</v>
      </c>
      <c r="H405" s="2">
        <v>-388.88</v>
      </c>
      <c r="I405" s="198">
        <v>-4</v>
      </c>
    </row>
    <row r="406" spans="1:9" x14ac:dyDescent="0.3">
      <c r="A406" s="198"/>
      <c r="B406" s="198"/>
      <c r="C406" s="198"/>
      <c r="D406" s="198"/>
      <c r="E406" s="198"/>
      <c r="F406" s="198"/>
      <c r="G406" s="198"/>
      <c r="H406" s="2">
        <f>SUM(H2:H405)</f>
        <v>4108678.9400000027</v>
      </c>
      <c r="I406" s="198"/>
    </row>
    <row r="407" spans="1:9" x14ac:dyDescent="0.3">
      <c r="A407" s="198"/>
      <c r="B407" s="198"/>
      <c r="C407" s="198"/>
      <c r="D407" s="198"/>
      <c r="E407" s="198"/>
      <c r="F407" s="198"/>
      <c r="G407" s="198"/>
      <c r="H407" s="2"/>
      <c r="I407" s="198"/>
    </row>
    <row r="408" spans="1:9" x14ac:dyDescent="0.3">
      <c r="A408" s="198" t="s">
        <v>128</v>
      </c>
      <c r="B408" s="198" t="s">
        <v>129</v>
      </c>
      <c r="C408" s="198" t="s">
        <v>130</v>
      </c>
      <c r="D408" s="198" t="s">
        <v>369</v>
      </c>
      <c r="E408" s="198" t="s">
        <v>131</v>
      </c>
      <c r="F408" s="198" t="s">
        <v>370</v>
      </c>
      <c r="G408" s="198" t="s">
        <v>132</v>
      </c>
      <c r="H408" s="2" t="s">
        <v>133</v>
      </c>
      <c r="I408" s="198" t="s">
        <v>134</v>
      </c>
    </row>
    <row r="409" spans="1:9" x14ac:dyDescent="0.3">
      <c r="A409" s="198" t="s">
        <v>361</v>
      </c>
      <c r="B409" s="198" t="s">
        <v>371</v>
      </c>
      <c r="C409" s="198">
        <v>107047667</v>
      </c>
      <c r="D409" s="198" t="s">
        <v>372</v>
      </c>
      <c r="E409" s="198">
        <v>201907</v>
      </c>
      <c r="F409" s="198">
        <v>109112966</v>
      </c>
      <c r="G409" s="198" t="s">
        <v>373</v>
      </c>
      <c r="H409" s="2">
        <v>113.22</v>
      </c>
      <c r="I409" s="198">
        <v>0</v>
      </c>
    </row>
    <row r="410" spans="1:9" x14ac:dyDescent="0.3">
      <c r="A410" s="198" t="s">
        <v>361</v>
      </c>
      <c r="B410" s="198" t="s">
        <v>371</v>
      </c>
      <c r="C410" s="198">
        <v>107050755</v>
      </c>
      <c r="D410" s="198" t="s">
        <v>372</v>
      </c>
      <c r="E410" s="198">
        <v>201907</v>
      </c>
      <c r="F410" s="198">
        <v>109106141</v>
      </c>
      <c r="G410" s="198" t="s">
        <v>373</v>
      </c>
      <c r="H410" s="2">
        <v>-2191.48</v>
      </c>
      <c r="I410" s="198">
        <v>0</v>
      </c>
    </row>
    <row r="411" spans="1:9" x14ac:dyDescent="0.3">
      <c r="A411" s="198" t="s">
        <v>361</v>
      </c>
      <c r="B411" s="198" t="s">
        <v>371</v>
      </c>
      <c r="C411" s="198">
        <v>107053613</v>
      </c>
      <c r="D411" s="198" t="s">
        <v>372</v>
      </c>
      <c r="E411" s="198">
        <v>201907</v>
      </c>
      <c r="F411" s="198">
        <v>109118395</v>
      </c>
      <c r="G411" s="198" t="s">
        <v>373</v>
      </c>
      <c r="H411" s="2">
        <v>58563.39</v>
      </c>
      <c r="I411" s="198">
        <v>251</v>
      </c>
    </row>
    <row r="412" spans="1:9" x14ac:dyDescent="0.3">
      <c r="A412" s="198" t="s">
        <v>361</v>
      </c>
      <c r="B412" s="198" t="s">
        <v>371</v>
      </c>
      <c r="C412" s="198">
        <v>107053775</v>
      </c>
      <c r="D412" s="198" t="s">
        <v>374</v>
      </c>
      <c r="E412" s="198">
        <v>201907</v>
      </c>
      <c r="F412" s="198">
        <v>109100829</v>
      </c>
      <c r="G412" s="198" t="s">
        <v>373</v>
      </c>
      <c r="H412" s="2">
        <v>226.99</v>
      </c>
      <c r="I412" s="198">
        <v>0</v>
      </c>
    </row>
    <row r="413" spans="1:9" x14ac:dyDescent="0.3">
      <c r="A413" s="198" t="s">
        <v>361</v>
      </c>
      <c r="B413" s="198" t="s">
        <v>371</v>
      </c>
      <c r="C413" s="198">
        <v>107055995</v>
      </c>
      <c r="D413" s="198" t="s">
        <v>372</v>
      </c>
      <c r="E413" s="198">
        <v>201907</v>
      </c>
      <c r="F413" s="198">
        <v>109118395</v>
      </c>
      <c r="G413" s="198" t="s">
        <v>373</v>
      </c>
      <c r="H413" s="2">
        <v>2099.87</v>
      </c>
      <c r="I413" s="198">
        <v>9</v>
      </c>
    </row>
    <row r="414" spans="1:9" x14ac:dyDescent="0.3">
      <c r="A414" s="198" t="s">
        <v>361</v>
      </c>
      <c r="B414" s="198" t="s">
        <v>371</v>
      </c>
      <c r="C414" s="198">
        <v>109101618</v>
      </c>
      <c r="D414" s="198" t="s">
        <v>372</v>
      </c>
      <c r="E414" s="198">
        <v>201907</v>
      </c>
      <c r="F414" s="198">
        <v>109106141</v>
      </c>
      <c r="G414" s="198" t="s">
        <v>373</v>
      </c>
      <c r="H414" s="2">
        <v>-194.13</v>
      </c>
      <c r="I414" s="198">
        <v>0</v>
      </c>
    </row>
    <row r="415" spans="1:9" x14ac:dyDescent="0.3">
      <c r="A415" s="198" t="s">
        <v>361</v>
      </c>
      <c r="B415" s="198" t="s">
        <v>371</v>
      </c>
      <c r="C415" s="198">
        <v>109105198</v>
      </c>
      <c r="D415" s="198" t="s">
        <v>372</v>
      </c>
      <c r="E415" s="198">
        <v>201907</v>
      </c>
      <c r="F415" s="198">
        <v>109111158</v>
      </c>
      <c r="G415" s="198" t="s">
        <v>373</v>
      </c>
      <c r="H415" s="2">
        <v>-347.1</v>
      </c>
      <c r="I415" s="198">
        <v>0</v>
      </c>
    </row>
    <row r="416" spans="1:9" x14ac:dyDescent="0.3">
      <c r="A416" s="198" t="s">
        <v>361</v>
      </c>
      <c r="B416" s="198" t="s">
        <v>371</v>
      </c>
      <c r="C416" s="198">
        <v>109105558</v>
      </c>
      <c r="D416" s="198" t="s">
        <v>374</v>
      </c>
      <c r="E416" s="198">
        <v>201907</v>
      </c>
      <c r="F416" s="198">
        <v>109106410</v>
      </c>
      <c r="G416" s="198" t="s">
        <v>373</v>
      </c>
      <c r="H416" s="2">
        <v>-536.6</v>
      </c>
      <c r="I416" s="198">
        <v>0</v>
      </c>
    </row>
    <row r="417" spans="1:9" x14ac:dyDescent="0.3">
      <c r="A417" s="198" t="s">
        <v>361</v>
      </c>
      <c r="B417" s="198" t="s">
        <v>371</v>
      </c>
      <c r="C417" s="198">
        <v>109106410</v>
      </c>
      <c r="D417" s="198" t="s">
        <v>374</v>
      </c>
      <c r="E417" s="198">
        <v>201907</v>
      </c>
      <c r="F417" s="198">
        <v>109106410</v>
      </c>
      <c r="G417" s="198" t="s">
        <v>373</v>
      </c>
      <c r="H417" s="2">
        <v>-35798.83</v>
      </c>
      <c r="I417" s="198">
        <v>0</v>
      </c>
    </row>
    <row r="418" spans="1:9" x14ac:dyDescent="0.3">
      <c r="A418" s="198" t="s">
        <v>361</v>
      </c>
      <c r="B418" s="198" t="s">
        <v>371</v>
      </c>
      <c r="C418" s="198">
        <v>109109648</v>
      </c>
      <c r="D418" s="198" t="s">
        <v>374</v>
      </c>
      <c r="E418" s="198">
        <v>201907</v>
      </c>
      <c r="F418" s="198">
        <v>109100829</v>
      </c>
      <c r="G418" s="198" t="s">
        <v>373</v>
      </c>
      <c r="H418" s="2">
        <v>234.52</v>
      </c>
      <c r="I418" s="198">
        <v>0</v>
      </c>
    </row>
    <row r="419" spans="1:9" x14ac:dyDescent="0.3">
      <c r="A419" s="198" t="s">
        <v>361</v>
      </c>
      <c r="B419" s="198" t="s">
        <v>371</v>
      </c>
      <c r="C419" s="198">
        <v>109109648</v>
      </c>
      <c r="D419" s="198" t="s">
        <v>374</v>
      </c>
      <c r="E419" s="198">
        <v>201907</v>
      </c>
      <c r="F419" s="198">
        <v>109100829</v>
      </c>
      <c r="G419" s="198" t="s">
        <v>373</v>
      </c>
      <c r="H419" s="2">
        <v>472.8</v>
      </c>
      <c r="I419" s="198">
        <v>0</v>
      </c>
    </row>
    <row r="420" spans="1:9" x14ac:dyDescent="0.3">
      <c r="A420" s="198" t="s">
        <v>361</v>
      </c>
      <c r="B420" s="198" t="s">
        <v>371</v>
      </c>
      <c r="C420" s="198">
        <v>109109648</v>
      </c>
      <c r="D420" s="198" t="s">
        <v>374</v>
      </c>
      <c r="E420" s="198">
        <v>201907</v>
      </c>
      <c r="F420" s="198">
        <v>109100829</v>
      </c>
      <c r="G420" s="198" t="s">
        <v>373</v>
      </c>
      <c r="H420" s="2">
        <v>2200.13</v>
      </c>
      <c r="I420" s="198">
        <v>0</v>
      </c>
    </row>
    <row r="421" spans="1:9" x14ac:dyDescent="0.3">
      <c r="A421" s="198" t="s">
        <v>361</v>
      </c>
      <c r="B421" s="198" t="s">
        <v>371</v>
      </c>
      <c r="C421" s="198">
        <v>109109648</v>
      </c>
      <c r="D421" s="198" t="s">
        <v>374</v>
      </c>
      <c r="E421" s="198">
        <v>201907</v>
      </c>
      <c r="F421" s="198">
        <v>109106410</v>
      </c>
      <c r="G421" s="198" t="s">
        <v>373</v>
      </c>
      <c r="H421" s="2">
        <v>-9045.5300000000007</v>
      </c>
      <c r="I421" s="198">
        <v>0</v>
      </c>
    </row>
    <row r="422" spans="1:9" x14ac:dyDescent="0.3">
      <c r="A422" s="198" t="s">
        <v>361</v>
      </c>
      <c r="B422" s="198" t="s">
        <v>371</v>
      </c>
      <c r="C422" s="198">
        <v>109109648</v>
      </c>
      <c r="D422" s="198" t="s">
        <v>374</v>
      </c>
      <c r="E422" s="198">
        <v>201907</v>
      </c>
      <c r="F422" s="198">
        <v>109106410</v>
      </c>
      <c r="G422" s="198" t="s">
        <v>373</v>
      </c>
      <c r="H422" s="2">
        <v>-306.62</v>
      </c>
      <c r="I422" s="198">
        <v>0</v>
      </c>
    </row>
    <row r="423" spans="1:9" x14ac:dyDescent="0.3">
      <c r="A423" s="198" t="s">
        <v>361</v>
      </c>
      <c r="B423" s="198" t="s">
        <v>371</v>
      </c>
      <c r="C423" s="198">
        <v>109109648</v>
      </c>
      <c r="D423" s="198" t="s">
        <v>374</v>
      </c>
      <c r="E423" s="198">
        <v>201907</v>
      </c>
      <c r="F423" s="198">
        <v>109108038</v>
      </c>
      <c r="G423" s="198" t="s">
        <v>373</v>
      </c>
      <c r="H423" s="2">
        <v>724.24</v>
      </c>
      <c r="I423" s="198">
        <v>0</v>
      </c>
    </row>
    <row r="424" spans="1:9" x14ac:dyDescent="0.3">
      <c r="A424" s="198" t="s">
        <v>361</v>
      </c>
      <c r="B424" s="198" t="s">
        <v>371</v>
      </c>
      <c r="C424" s="198">
        <v>109109648</v>
      </c>
      <c r="D424" s="198" t="s">
        <v>374</v>
      </c>
      <c r="E424" s="198">
        <v>201907</v>
      </c>
      <c r="F424" s="198">
        <v>109108038</v>
      </c>
      <c r="G424" s="198" t="s">
        <v>373</v>
      </c>
      <c r="H424" s="2">
        <v>1002.18</v>
      </c>
      <c r="I424" s="198">
        <v>0</v>
      </c>
    </row>
    <row r="425" spans="1:9" x14ac:dyDescent="0.3">
      <c r="A425" s="198" t="s">
        <v>361</v>
      </c>
      <c r="B425" s="198" t="s">
        <v>371</v>
      </c>
      <c r="C425" s="198">
        <v>109116184</v>
      </c>
      <c r="D425" s="198" t="s">
        <v>372</v>
      </c>
      <c r="E425" s="198">
        <v>201907</v>
      </c>
      <c r="F425" s="198">
        <v>109114214</v>
      </c>
      <c r="G425" s="198" t="s">
        <v>373</v>
      </c>
      <c r="H425" s="2">
        <v>61491.98</v>
      </c>
      <c r="I425" s="198">
        <v>52</v>
      </c>
    </row>
    <row r="426" spans="1:9" x14ac:dyDescent="0.3">
      <c r="A426" s="198" t="s">
        <v>361</v>
      </c>
      <c r="B426" s="198" t="s">
        <v>371</v>
      </c>
      <c r="C426" s="198">
        <v>109116184</v>
      </c>
      <c r="D426" s="198" t="s">
        <v>372</v>
      </c>
      <c r="E426" s="198">
        <v>201907</v>
      </c>
      <c r="F426" s="198">
        <v>109115890</v>
      </c>
      <c r="G426" s="198" t="s">
        <v>373</v>
      </c>
      <c r="H426" s="2">
        <v>28.22</v>
      </c>
      <c r="I426" s="198">
        <v>0</v>
      </c>
    </row>
    <row r="427" spans="1:9" x14ac:dyDescent="0.3">
      <c r="A427" s="198" t="s">
        <v>361</v>
      </c>
      <c r="B427" s="198" t="s">
        <v>371</v>
      </c>
      <c r="C427" s="198">
        <v>109116184</v>
      </c>
      <c r="D427" s="198" t="s">
        <v>372</v>
      </c>
      <c r="E427" s="198">
        <v>201907</v>
      </c>
      <c r="F427" s="198">
        <v>109116655</v>
      </c>
      <c r="G427" s="198" t="s">
        <v>379</v>
      </c>
      <c r="H427" s="2">
        <v>35730.959999999999</v>
      </c>
      <c r="I427" s="198">
        <v>77</v>
      </c>
    </row>
    <row r="428" spans="1:9" x14ac:dyDescent="0.3">
      <c r="A428" s="198" t="s">
        <v>361</v>
      </c>
      <c r="B428" s="198" t="s">
        <v>371</v>
      </c>
      <c r="C428" s="198">
        <v>109116184</v>
      </c>
      <c r="D428" s="198" t="s">
        <v>372</v>
      </c>
      <c r="E428" s="198">
        <v>201907</v>
      </c>
      <c r="F428" s="198">
        <v>109118658</v>
      </c>
      <c r="G428" s="198" t="s">
        <v>379</v>
      </c>
      <c r="H428" s="2">
        <v>-137.97</v>
      </c>
      <c r="I428" s="198">
        <v>0</v>
      </c>
    </row>
    <row r="429" spans="1:9" x14ac:dyDescent="0.3">
      <c r="A429" s="198" t="s">
        <v>361</v>
      </c>
      <c r="B429" s="198" t="s">
        <v>375</v>
      </c>
      <c r="C429" s="198">
        <v>109084500</v>
      </c>
      <c r="D429" s="198" t="s">
        <v>376</v>
      </c>
      <c r="E429" s="198">
        <v>201907</v>
      </c>
      <c r="F429" s="198">
        <v>109084500</v>
      </c>
      <c r="G429" s="198" t="s">
        <v>377</v>
      </c>
      <c r="H429" s="2">
        <v>1311.54</v>
      </c>
      <c r="I429" s="198">
        <v>1</v>
      </c>
    </row>
    <row r="430" spans="1:9" x14ac:dyDescent="0.3">
      <c r="A430" s="198" t="s">
        <v>361</v>
      </c>
      <c r="B430" s="198" t="s">
        <v>375</v>
      </c>
      <c r="C430" s="198">
        <v>109087700</v>
      </c>
      <c r="D430" s="198" t="s">
        <v>376</v>
      </c>
      <c r="E430" s="198">
        <v>201907</v>
      </c>
      <c r="F430" s="198">
        <v>109087700</v>
      </c>
      <c r="G430" s="198" t="s">
        <v>377</v>
      </c>
      <c r="H430" s="2">
        <v>170.74</v>
      </c>
      <c r="I430" s="198">
        <v>1</v>
      </c>
    </row>
    <row r="431" spans="1:9" x14ac:dyDescent="0.3">
      <c r="A431" s="198" t="s">
        <v>361</v>
      </c>
      <c r="B431" s="198" t="s">
        <v>375</v>
      </c>
      <c r="C431" s="198">
        <v>109094595</v>
      </c>
      <c r="D431" s="198" t="s">
        <v>376</v>
      </c>
      <c r="E431" s="198">
        <v>201907</v>
      </c>
      <c r="F431" s="198">
        <v>109094595</v>
      </c>
      <c r="G431" s="198" t="s">
        <v>377</v>
      </c>
      <c r="H431" s="2">
        <v>117006.92</v>
      </c>
      <c r="I431" s="198">
        <v>2</v>
      </c>
    </row>
    <row r="432" spans="1:9" x14ac:dyDescent="0.3">
      <c r="A432" s="198" t="s">
        <v>361</v>
      </c>
      <c r="B432" s="198" t="s">
        <v>375</v>
      </c>
      <c r="C432" s="198">
        <v>109099529</v>
      </c>
      <c r="D432" s="198" t="s">
        <v>376</v>
      </c>
      <c r="E432" s="198">
        <v>201907</v>
      </c>
      <c r="F432" s="198">
        <v>109099529</v>
      </c>
      <c r="G432" s="198" t="s">
        <v>373</v>
      </c>
      <c r="H432" s="2">
        <v>-0.77</v>
      </c>
      <c r="I432" s="198">
        <v>3</v>
      </c>
    </row>
    <row r="433" spans="1:9" x14ac:dyDescent="0.3">
      <c r="A433" s="198" t="s">
        <v>361</v>
      </c>
      <c r="B433" s="198" t="s">
        <v>375</v>
      </c>
      <c r="C433" s="198">
        <v>109099908</v>
      </c>
      <c r="D433" s="198" t="s">
        <v>376</v>
      </c>
      <c r="E433" s="198">
        <v>201907</v>
      </c>
      <c r="F433" s="198">
        <v>109099908</v>
      </c>
      <c r="G433" s="198" t="s">
        <v>373</v>
      </c>
      <c r="H433" s="2">
        <v>3377.86</v>
      </c>
      <c r="I433" s="198">
        <v>4</v>
      </c>
    </row>
    <row r="434" spans="1:9" x14ac:dyDescent="0.3">
      <c r="A434" s="198" t="s">
        <v>361</v>
      </c>
      <c r="B434" s="198" t="s">
        <v>375</v>
      </c>
      <c r="C434" s="198">
        <v>109101308</v>
      </c>
      <c r="D434" s="198" t="s">
        <v>376</v>
      </c>
      <c r="E434" s="198">
        <v>201907</v>
      </c>
      <c r="F434" s="198">
        <v>109101308</v>
      </c>
      <c r="G434" s="198" t="s">
        <v>373</v>
      </c>
      <c r="H434" s="2">
        <v>-21230.09</v>
      </c>
      <c r="I434" s="198">
        <v>3</v>
      </c>
    </row>
    <row r="435" spans="1:9" x14ac:dyDescent="0.3">
      <c r="A435" s="198" t="s">
        <v>361</v>
      </c>
      <c r="B435" s="198" t="s">
        <v>375</v>
      </c>
      <c r="C435" s="198">
        <v>109106308</v>
      </c>
      <c r="D435" s="198" t="s">
        <v>376</v>
      </c>
      <c r="E435" s="198">
        <v>201907</v>
      </c>
      <c r="F435" s="198">
        <v>109106308</v>
      </c>
      <c r="G435" s="198" t="s">
        <v>373</v>
      </c>
      <c r="H435" s="2">
        <v>876.69</v>
      </c>
      <c r="I435" s="198">
        <v>1</v>
      </c>
    </row>
    <row r="436" spans="1:9" x14ac:dyDescent="0.3">
      <c r="A436" s="198" t="s">
        <v>361</v>
      </c>
      <c r="B436" s="198" t="s">
        <v>375</v>
      </c>
      <c r="C436" s="198">
        <v>109106460</v>
      </c>
      <c r="D436" s="198" t="s">
        <v>376</v>
      </c>
      <c r="E436" s="198">
        <v>201907</v>
      </c>
      <c r="F436" s="198">
        <v>109106460</v>
      </c>
      <c r="G436" s="198" t="s">
        <v>373</v>
      </c>
      <c r="H436" s="2">
        <v>628.28</v>
      </c>
      <c r="I436" s="198">
        <v>1</v>
      </c>
    </row>
    <row r="437" spans="1:9" x14ac:dyDescent="0.3">
      <c r="A437" s="198" t="s">
        <v>361</v>
      </c>
      <c r="B437" s="198" t="s">
        <v>375</v>
      </c>
      <c r="C437" s="198">
        <v>109106469</v>
      </c>
      <c r="D437" s="198" t="s">
        <v>376</v>
      </c>
      <c r="E437" s="198">
        <v>201907</v>
      </c>
      <c r="F437" s="198">
        <v>109106469</v>
      </c>
      <c r="G437" s="198" t="s">
        <v>377</v>
      </c>
      <c r="H437" s="2">
        <v>3.07</v>
      </c>
      <c r="I437" s="198">
        <v>1</v>
      </c>
    </row>
    <row r="438" spans="1:9" x14ac:dyDescent="0.3">
      <c r="A438" s="198" t="s">
        <v>361</v>
      </c>
      <c r="B438" s="198" t="s">
        <v>375</v>
      </c>
      <c r="C438" s="198">
        <v>109107394</v>
      </c>
      <c r="D438" s="198" t="s">
        <v>376</v>
      </c>
      <c r="E438" s="198">
        <v>201907</v>
      </c>
      <c r="F438" s="198">
        <v>109107394</v>
      </c>
      <c r="G438" s="198" t="s">
        <v>373</v>
      </c>
      <c r="H438" s="2">
        <v>387.65</v>
      </c>
      <c r="I438" s="198">
        <v>1</v>
      </c>
    </row>
    <row r="439" spans="1:9" x14ac:dyDescent="0.3">
      <c r="A439" s="198" t="s">
        <v>361</v>
      </c>
      <c r="B439" s="198" t="s">
        <v>375</v>
      </c>
      <c r="C439" s="198">
        <v>109107448</v>
      </c>
      <c r="D439" s="198" t="s">
        <v>376</v>
      </c>
      <c r="E439" s="198">
        <v>201907</v>
      </c>
      <c r="F439" s="198">
        <v>109107448</v>
      </c>
      <c r="G439" s="198" t="s">
        <v>373</v>
      </c>
      <c r="H439" s="2">
        <v>310.31</v>
      </c>
      <c r="I439" s="198">
        <v>4</v>
      </c>
    </row>
    <row r="440" spans="1:9" x14ac:dyDescent="0.3">
      <c r="A440" s="198" t="s">
        <v>361</v>
      </c>
      <c r="B440" s="198" t="s">
        <v>375</v>
      </c>
      <c r="C440" s="198">
        <v>109112966</v>
      </c>
      <c r="D440" s="198" t="s">
        <v>378</v>
      </c>
      <c r="E440" s="198">
        <v>201907</v>
      </c>
      <c r="F440" s="198">
        <v>109112966</v>
      </c>
      <c r="G440" s="198" t="s">
        <v>373</v>
      </c>
      <c r="H440" s="2">
        <v>-79.25</v>
      </c>
      <c r="I440" s="198">
        <v>-2</v>
      </c>
    </row>
    <row r="441" spans="1:9" x14ac:dyDescent="0.3">
      <c r="A441" s="198" t="s">
        <v>361</v>
      </c>
      <c r="B441" s="198" t="s">
        <v>375</v>
      </c>
      <c r="C441" s="198">
        <v>109113437</v>
      </c>
      <c r="D441" s="198" t="s">
        <v>376</v>
      </c>
      <c r="E441" s="198">
        <v>201907</v>
      </c>
      <c r="F441" s="198">
        <v>109113437</v>
      </c>
      <c r="G441" s="198" t="s">
        <v>373</v>
      </c>
      <c r="H441" s="2">
        <v>772.16</v>
      </c>
      <c r="I441" s="198">
        <v>1</v>
      </c>
    </row>
    <row r="442" spans="1:9" x14ac:dyDescent="0.3">
      <c r="A442" s="198" t="s">
        <v>361</v>
      </c>
      <c r="B442" s="198" t="s">
        <v>375</v>
      </c>
      <c r="C442" s="198">
        <v>109113573</v>
      </c>
      <c r="D442" s="198" t="s">
        <v>376</v>
      </c>
      <c r="E442" s="198">
        <v>201907</v>
      </c>
      <c r="F442" s="198">
        <v>109113573</v>
      </c>
      <c r="G442" s="198" t="s">
        <v>373</v>
      </c>
      <c r="H442" s="2">
        <v>-371.13</v>
      </c>
      <c r="I442" s="198">
        <v>1</v>
      </c>
    </row>
    <row r="443" spans="1:9" x14ac:dyDescent="0.3">
      <c r="A443" s="198" t="s">
        <v>361</v>
      </c>
      <c r="B443" s="198" t="s">
        <v>375</v>
      </c>
      <c r="C443" s="198">
        <v>109113621</v>
      </c>
      <c r="D443" s="198" t="s">
        <v>376</v>
      </c>
      <c r="E443" s="198">
        <v>201907</v>
      </c>
      <c r="F443" s="198">
        <v>109113621</v>
      </c>
      <c r="G443" s="198" t="s">
        <v>373</v>
      </c>
      <c r="H443" s="2">
        <v>330.15</v>
      </c>
      <c r="I443" s="198">
        <v>1</v>
      </c>
    </row>
    <row r="444" spans="1:9" x14ac:dyDescent="0.3">
      <c r="A444" s="198" t="s">
        <v>361</v>
      </c>
      <c r="B444" s="198" t="s">
        <v>375</v>
      </c>
      <c r="C444" s="198">
        <v>109113909</v>
      </c>
      <c r="D444" s="198" t="s">
        <v>376</v>
      </c>
      <c r="E444" s="198">
        <v>201907</v>
      </c>
      <c r="F444" s="198">
        <v>109113909</v>
      </c>
      <c r="G444" s="198" t="s">
        <v>373</v>
      </c>
      <c r="H444" s="2">
        <v>-857.34</v>
      </c>
      <c r="I444" s="198">
        <v>1</v>
      </c>
    </row>
    <row r="445" spans="1:9" x14ac:dyDescent="0.3">
      <c r="A445" s="198" t="s">
        <v>361</v>
      </c>
      <c r="B445" s="198" t="s">
        <v>375</v>
      </c>
      <c r="C445" s="198">
        <v>109114214</v>
      </c>
      <c r="D445" s="198" t="s">
        <v>378</v>
      </c>
      <c r="E445" s="198">
        <v>201907</v>
      </c>
      <c r="F445" s="198">
        <v>109114214</v>
      </c>
      <c r="G445" s="198" t="s">
        <v>373</v>
      </c>
      <c r="H445" s="2">
        <v>-61491.98</v>
      </c>
      <c r="I445" s="198">
        <v>-5</v>
      </c>
    </row>
    <row r="446" spans="1:9" x14ac:dyDescent="0.3">
      <c r="A446" s="198" t="s">
        <v>361</v>
      </c>
      <c r="B446" s="198" t="s">
        <v>375</v>
      </c>
      <c r="C446" s="198">
        <v>109114942</v>
      </c>
      <c r="D446" s="198" t="s">
        <v>376</v>
      </c>
      <c r="E446" s="198">
        <v>201907</v>
      </c>
      <c r="F446" s="198">
        <v>109114942</v>
      </c>
      <c r="G446" s="198" t="s">
        <v>377</v>
      </c>
      <c r="H446" s="2">
        <v>-690.45</v>
      </c>
      <c r="I446" s="198">
        <v>1</v>
      </c>
    </row>
    <row r="447" spans="1:9" x14ac:dyDescent="0.3">
      <c r="A447" s="198" t="s">
        <v>361</v>
      </c>
      <c r="B447" s="198" t="s">
        <v>375</v>
      </c>
      <c r="C447" s="198">
        <v>109115029</v>
      </c>
      <c r="D447" s="198" t="s">
        <v>376</v>
      </c>
      <c r="E447" s="198">
        <v>201907</v>
      </c>
      <c r="F447" s="198">
        <v>109115029</v>
      </c>
      <c r="G447" s="198" t="s">
        <v>379</v>
      </c>
      <c r="H447" s="2">
        <v>170.74</v>
      </c>
      <c r="I447" s="198">
        <v>1</v>
      </c>
    </row>
    <row r="448" spans="1:9" x14ac:dyDescent="0.3">
      <c r="A448" s="198" t="s">
        <v>361</v>
      </c>
      <c r="B448" s="198" t="s">
        <v>375</v>
      </c>
      <c r="C448" s="198">
        <v>109115249</v>
      </c>
      <c r="D448" s="198" t="s">
        <v>376</v>
      </c>
      <c r="E448" s="198">
        <v>201907</v>
      </c>
      <c r="F448" s="198">
        <v>109115249</v>
      </c>
      <c r="G448" s="198" t="s">
        <v>373</v>
      </c>
      <c r="H448" s="2">
        <v>630.75</v>
      </c>
      <c r="I448" s="198">
        <v>2</v>
      </c>
    </row>
    <row r="449" spans="1:9" x14ac:dyDescent="0.3">
      <c r="A449" s="198" t="s">
        <v>361</v>
      </c>
      <c r="B449" s="198" t="s">
        <v>375</v>
      </c>
      <c r="C449" s="198">
        <v>109115781</v>
      </c>
      <c r="D449" s="198" t="s">
        <v>376</v>
      </c>
      <c r="E449" s="198">
        <v>201907</v>
      </c>
      <c r="F449" s="198">
        <v>109115781</v>
      </c>
      <c r="G449" s="198" t="s">
        <v>373</v>
      </c>
      <c r="H449" s="2">
        <v>206.3</v>
      </c>
      <c r="I449" s="198">
        <v>3</v>
      </c>
    </row>
    <row r="450" spans="1:9" x14ac:dyDescent="0.3">
      <c r="A450" s="198" t="s">
        <v>361</v>
      </c>
      <c r="B450" s="198" t="s">
        <v>375</v>
      </c>
      <c r="C450" s="198">
        <v>109115851</v>
      </c>
      <c r="D450" s="198" t="s">
        <v>376</v>
      </c>
      <c r="E450" s="198">
        <v>201907</v>
      </c>
      <c r="F450" s="198">
        <v>109115851</v>
      </c>
      <c r="G450" s="198" t="s">
        <v>377</v>
      </c>
      <c r="H450" s="2">
        <v>709.81</v>
      </c>
      <c r="I450" s="198">
        <v>1</v>
      </c>
    </row>
    <row r="451" spans="1:9" x14ac:dyDescent="0.3">
      <c r="A451" s="198" t="s">
        <v>361</v>
      </c>
      <c r="B451" s="198" t="s">
        <v>375</v>
      </c>
      <c r="C451" s="198">
        <v>109115989</v>
      </c>
      <c r="D451" s="198" t="s">
        <v>376</v>
      </c>
      <c r="E451" s="198">
        <v>201907</v>
      </c>
      <c r="F451" s="198">
        <v>109115989</v>
      </c>
      <c r="G451" s="198" t="s">
        <v>377</v>
      </c>
      <c r="H451" s="2">
        <v>983.11</v>
      </c>
      <c r="I451" s="198">
        <v>1</v>
      </c>
    </row>
    <row r="452" spans="1:9" x14ac:dyDescent="0.3">
      <c r="A452" s="198" t="s">
        <v>361</v>
      </c>
      <c r="B452" s="198" t="s">
        <v>375</v>
      </c>
      <c r="C452" s="198">
        <v>109116012</v>
      </c>
      <c r="D452" s="198" t="s">
        <v>376</v>
      </c>
      <c r="E452" s="198">
        <v>201907</v>
      </c>
      <c r="F452" s="198">
        <v>109116012</v>
      </c>
      <c r="G452" s="198" t="s">
        <v>373</v>
      </c>
      <c r="H452" s="2">
        <v>2846.61</v>
      </c>
      <c r="I452" s="198">
        <v>1</v>
      </c>
    </row>
    <row r="453" spans="1:9" x14ac:dyDescent="0.3">
      <c r="A453" s="198" t="s">
        <v>361</v>
      </c>
      <c r="B453" s="198" t="s">
        <v>375</v>
      </c>
      <c r="C453" s="198">
        <v>109116150</v>
      </c>
      <c r="D453" s="198" t="s">
        <v>376</v>
      </c>
      <c r="E453" s="198">
        <v>201907</v>
      </c>
      <c r="F453" s="198">
        <v>109116150</v>
      </c>
      <c r="G453" s="198" t="s">
        <v>373</v>
      </c>
      <c r="H453" s="2">
        <v>328.52</v>
      </c>
      <c r="I453" s="198">
        <v>1</v>
      </c>
    </row>
    <row r="454" spans="1:9" x14ac:dyDescent="0.3">
      <c r="A454" s="198" t="s">
        <v>361</v>
      </c>
      <c r="B454" s="198" t="s">
        <v>375</v>
      </c>
      <c r="C454" s="198">
        <v>109116466</v>
      </c>
      <c r="D454" s="198" t="s">
        <v>376</v>
      </c>
      <c r="E454" s="198">
        <v>201907</v>
      </c>
      <c r="F454" s="198">
        <v>109116466</v>
      </c>
      <c r="G454" s="198" t="s">
        <v>373</v>
      </c>
      <c r="H454" s="2">
        <v>772.16</v>
      </c>
      <c r="I454" s="198">
        <v>1</v>
      </c>
    </row>
    <row r="455" spans="1:9" x14ac:dyDescent="0.3">
      <c r="A455" s="198" t="s">
        <v>361</v>
      </c>
      <c r="B455" s="198" t="s">
        <v>375</v>
      </c>
      <c r="C455" s="198">
        <v>109116655</v>
      </c>
      <c r="D455" s="198" t="s">
        <v>378</v>
      </c>
      <c r="E455" s="198">
        <v>201907</v>
      </c>
      <c r="F455" s="198">
        <v>109116655</v>
      </c>
      <c r="G455" s="198" t="s">
        <v>379</v>
      </c>
      <c r="H455" s="2">
        <v>-35730.959999999999</v>
      </c>
      <c r="I455" s="198">
        <v>-6</v>
      </c>
    </row>
    <row r="456" spans="1:9" x14ac:dyDescent="0.3">
      <c r="A456" s="198" t="s">
        <v>361</v>
      </c>
      <c r="B456" s="198" t="s">
        <v>375</v>
      </c>
      <c r="C456" s="198">
        <v>109116737</v>
      </c>
      <c r="D456" s="198" t="s">
        <v>376</v>
      </c>
      <c r="E456" s="198">
        <v>201907</v>
      </c>
      <c r="F456" s="198">
        <v>109116737</v>
      </c>
      <c r="G456" s="198" t="s">
        <v>373</v>
      </c>
      <c r="H456" s="2">
        <v>286.69</v>
      </c>
      <c r="I456" s="198">
        <v>1</v>
      </c>
    </row>
    <row r="457" spans="1:9" x14ac:dyDescent="0.3">
      <c r="A457" s="198" t="s">
        <v>361</v>
      </c>
      <c r="B457" s="198" t="s">
        <v>375</v>
      </c>
      <c r="C457" s="198">
        <v>109117513</v>
      </c>
      <c r="D457" s="198" t="s">
        <v>376</v>
      </c>
      <c r="E457" s="198">
        <v>201907</v>
      </c>
      <c r="F457" s="198">
        <v>109117513</v>
      </c>
      <c r="G457" s="198" t="s">
        <v>373</v>
      </c>
      <c r="H457" s="2">
        <v>1731.83</v>
      </c>
      <c r="I457" s="198">
        <v>2</v>
      </c>
    </row>
    <row r="458" spans="1:9" x14ac:dyDescent="0.3">
      <c r="A458" s="198" t="s">
        <v>361</v>
      </c>
      <c r="B458" s="198" t="s">
        <v>375</v>
      </c>
      <c r="C458" s="198">
        <v>109117939</v>
      </c>
      <c r="D458" s="198" t="s">
        <v>376</v>
      </c>
      <c r="E458" s="198">
        <v>201907</v>
      </c>
      <c r="F458" s="198">
        <v>109117939</v>
      </c>
      <c r="G458" s="198" t="s">
        <v>373</v>
      </c>
      <c r="H458" s="2">
        <v>116.09</v>
      </c>
      <c r="I458" s="198">
        <v>1</v>
      </c>
    </row>
    <row r="459" spans="1:9" x14ac:dyDescent="0.3">
      <c r="A459" s="198" t="s">
        <v>361</v>
      </c>
      <c r="B459" s="198" t="s">
        <v>375</v>
      </c>
      <c r="C459" s="198">
        <v>109117943</v>
      </c>
      <c r="D459" s="198" t="s">
        <v>376</v>
      </c>
      <c r="E459" s="198">
        <v>201907</v>
      </c>
      <c r="F459" s="198">
        <v>109117943</v>
      </c>
      <c r="G459" s="198" t="s">
        <v>373</v>
      </c>
      <c r="H459" s="2">
        <v>827.35</v>
      </c>
      <c r="I459" s="198">
        <v>1</v>
      </c>
    </row>
    <row r="460" spans="1:9" x14ac:dyDescent="0.3">
      <c r="A460" s="198" t="s">
        <v>361</v>
      </c>
      <c r="B460" s="198" t="s">
        <v>375</v>
      </c>
      <c r="C460" s="198">
        <v>109118065</v>
      </c>
      <c r="D460" s="198" t="s">
        <v>376</v>
      </c>
      <c r="E460" s="198">
        <v>201907</v>
      </c>
      <c r="F460" s="198">
        <v>109118065</v>
      </c>
      <c r="G460" s="198" t="s">
        <v>373</v>
      </c>
      <c r="H460" s="2">
        <v>-513.62</v>
      </c>
      <c r="I460" s="198">
        <v>2</v>
      </c>
    </row>
    <row r="461" spans="1:9" x14ac:dyDescent="0.3">
      <c r="A461" s="198" t="s">
        <v>361</v>
      </c>
      <c r="B461" s="198" t="s">
        <v>375</v>
      </c>
      <c r="C461" s="198">
        <v>109118395</v>
      </c>
      <c r="D461" s="198" t="s">
        <v>378</v>
      </c>
      <c r="E461" s="198">
        <v>201907</v>
      </c>
      <c r="F461" s="198">
        <v>109118395</v>
      </c>
      <c r="G461" s="198" t="s">
        <v>373</v>
      </c>
      <c r="H461" s="2">
        <v>-60663.26</v>
      </c>
      <c r="I461" s="198">
        <v>-4</v>
      </c>
    </row>
    <row r="462" spans="1:9" x14ac:dyDescent="0.3">
      <c r="A462" s="198" t="s">
        <v>361</v>
      </c>
      <c r="B462" s="198" t="s">
        <v>375</v>
      </c>
      <c r="C462" s="198">
        <v>109118658</v>
      </c>
      <c r="D462" s="198" t="s">
        <v>378</v>
      </c>
      <c r="E462" s="198">
        <v>201907</v>
      </c>
      <c r="F462" s="198">
        <v>109118658</v>
      </c>
      <c r="G462" s="198" t="s">
        <v>379</v>
      </c>
      <c r="H462" s="2">
        <v>137.97</v>
      </c>
      <c r="I462" s="198">
        <v>-4</v>
      </c>
    </row>
    <row r="463" spans="1:9" x14ac:dyDescent="0.3">
      <c r="A463" s="198" t="s">
        <v>361</v>
      </c>
      <c r="B463" s="198" t="s">
        <v>375</v>
      </c>
      <c r="C463" s="198">
        <v>109119539</v>
      </c>
      <c r="D463" s="198" t="s">
        <v>376</v>
      </c>
      <c r="E463" s="198">
        <v>201907</v>
      </c>
      <c r="F463" s="198">
        <v>109119539</v>
      </c>
      <c r="G463" s="198" t="s">
        <v>373</v>
      </c>
      <c r="H463" s="2">
        <v>11581.06</v>
      </c>
      <c r="I463" s="198">
        <v>3</v>
      </c>
    </row>
    <row r="464" spans="1:9" x14ac:dyDescent="0.3">
      <c r="A464" s="198" t="s">
        <v>361</v>
      </c>
      <c r="B464" s="198" t="s">
        <v>375</v>
      </c>
      <c r="C464" s="198">
        <v>109119979</v>
      </c>
      <c r="D464" s="198" t="s">
        <v>376</v>
      </c>
      <c r="E464" s="198">
        <v>201907</v>
      </c>
      <c r="F464" s="198">
        <v>109119979</v>
      </c>
      <c r="G464" s="198" t="s">
        <v>373</v>
      </c>
      <c r="H464" s="2">
        <v>160.19</v>
      </c>
      <c r="I464" s="198">
        <v>1</v>
      </c>
    </row>
    <row r="465" spans="1:9" x14ac:dyDescent="0.3">
      <c r="A465" s="198" t="s">
        <v>361</v>
      </c>
      <c r="B465" s="198" t="s">
        <v>375</v>
      </c>
      <c r="C465" s="198">
        <v>109120213</v>
      </c>
      <c r="D465" s="198" t="s">
        <v>376</v>
      </c>
      <c r="E465" s="198">
        <v>201907</v>
      </c>
      <c r="F465" s="198">
        <v>109120213</v>
      </c>
      <c r="G465" s="198" t="s">
        <v>373</v>
      </c>
      <c r="H465" s="2">
        <v>-11.33</v>
      </c>
      <c r="I465" s="198">
        <v>2</v>
      </c>
    </row>
    <row r="466" spans="1:9" x14ac:dyDescent="0.3">
      <c r="A466" s="198" t="s">
        <v>361</v>
      </c>
      <c r="B466" s="198" t="s">
        <v>375</v>
      </c>
      <c r="C466" s="198">
        <v>109120299</v>
      </c>
      <c r="D466" s="198" t="s">
        <v>376</v>
      </c>
      <c r="E466" s="198">
        <v>201907</v>
      </c>
      <c r="F466" s="198">
        <v>109120299</v>
      </c>
      <c r="G466" s="198" t="s">
        <v>373</v>
      </c>
      <c r="H466" s="2">
        <v>-60501.120000000003</v>
      </c>
      <c r="I466" s="198">
        <v>3</v>
      </c>
    </row>
    <row r="467" spans="1:9" x14ac:dyDescent="0.3">
      <c r="A467" s="198" t="s">
        <v>361</v>
      </c>
      <c r="B467" s="198" t="s">
        <v>375</v>
      </c>
      <c r="C467" s="198">
        <v>109120309</v>
      </c>
      <c r="D467" s="198" t="s">
        <v>376</v>
      </c>
      <c r="E467" s="198">
        <v>201907</v>
      </c>
      <c r="F467" s="198">
        <v>109120309</v>
      </c>
      <c r="G467" s="198" t="s">
        <v>373</v>
      </c>
      <c r="H467" s="2">
        <v>8608.77</v>
      </c>
      <c r="I467" s="198">
        <v>4</v>
      </c>
    </row>
    <row r="468" spans="1:9" x14ac:dyDescent="0.3">
      <c r="A468" s="198" t="s">
        <v>361</v>
      </c>
      <c r="B468" s="198" t="s">
        <v>375</v>
      </c>
      <c r="C468" s="198">
        <v>109120375</v>
      </c>
      <c r="D468" s="198" t="s">
        <v>376</v>
      </c>
      <c r="E468" s="198">
        <v>201907</v>
      </c>
      <c r="F468" s="198">
        <v>109120375</v>
      </c>
      <c r="G468" s="198" t="s">
        <v>373</v>
      </c>
      <c r="H468" s="2">
        <v>8912.16</v>
      </c>
      <c r="I468" s="198">
        <v>4</v>
      </c>
    </row>
    <row r="469" spans="1:9" x14ac:dyDescent="0.3">
      <c r="A469" s="198" t="s">
        <v>361</v>
      </c>
      <c r="B469" s="198" t="s">
        <v>375</v>
      </c>
      <c r="C469" s="198">
        <v>109120598</v>
      </c>
      <c r="D469" s="198" t="s">
        <v>376</v>
      </c>
      <c r="E469" s="198">
        <v>201907</v>
      </c>
      <c r="F469" s="198">
        <v>109120598</v>
      </c>
      <c r="G469" s="198" t="s">
        <v>373</v>
      </c>
      <c r="H469" s="2">
        <v>1703.04</v>
      </c>
      <c r="I469" s="198">
        <v>3</v>
      </c>
    </row>
    <row r="470" spans="1:9" x14ac:dyDescent="0.3">
      <c r="A470" s="198" t="s">
        <v>361</v>
      </c>
      <c r="B470" s="198" t="s">
        <v>375</v>
      </c>
      <c r="C470" s="198">
        <v>109120998</v>
      </c>
      <c r="D470" s="198" t="s">
        <v>376</v>
      </c>
      <c r="E470" s="198">
        <v>201907</v>
      </c>
      <c r="F470" s="198">
        <v>109120998</v>
      </c>
      <c r="G470" s="198" t="s">
        <v>379</v>
      </c>
      <c r="H470" s="2">
        <v>12300.56</v>
      </c>
      <c r="I470" s="198">
        <v>4</v>
      </c>
    </row>
    <row r="471" spans="1:9" x14ac:dyDescent="0.3">
      <c r="A471" s="198" t="s">
        <v>361</v>
      </c>
      <c r="B471" s="198" t="s">
        <v>375</v>
      </c>
      <c r="C471" s="198">
        <v>109121018</v>
      </c>
      <c r="D471" s="198" t="s">
        <v>376</v>
      </c>
      <c r="E471" s="198">
        <v>201907</v>
      </c>
      <c r="F471" s="198">
        <v>109121018</v>
      </c>
      <c r="G471" s="198" t="s">
        <v>373</v>
      </c>
      <c r="H471" s="2">
        <v>11539.11</v>
      </c>
      <c r="I471" s="198">
        <v>2</v>
      </c>
    </row>
    <row r="472" spans="1:9" x14ac:dyDescent="0.3">
      <c r="A472" s="198" t="s">
        <v>361</v>
      </c>
      <c r="B472" s="198" t="s">
        <v>375</v>
      </c>
      <c r="C472" s="198">
        <v>109121072</v>
      </c>
      <c r="D472" s="198" t="s">
        <v>376</v>
      </c>
      <c r="E472" s="198">
        <v>201907</v>
      </c>
      <c r="F472" s="198">
        <v>109121072</v>
      </c>
      <c r="G472" s="198" t="s">
        <v>373</v>
      </c>
      <c r="H472" s="2">
        <v>23082.28</v>
      </c>
      <c r="I472" s="198">
        <v>3</v>
      </c>
    </row>
    <row r="473" spans="1:9" x14ac:dyDescent="0.3">
      <c r="A473" s="198" t="s">
        <v>361</v>
      </c>
      <c r="B473" s="198" t="s">
        <v>375</v>
      </c>
      <c r="C473" s="198">
        <v>109121075</v>
      </c>
      <c r="D473" s="198" t="s">
        <v>376</v>
      </c>
      <c r="E473" s="198">
        <v>201907</v>
      </c>
      <c r="F473" s="198">
        <v>109121075</v>
      </c>
      <c r="G473" s="198" t="s">
        <v>373</v>
      </c>
      <c r="H473" s="2">
        <v>282.43</v>
      </c>
      <c r="I473" s="198">
        <v>2</v>
      </c>
    </row>
    <row r="474" spans="1:9" x14ac:dyDescent="0.3">
      <c r="A474" s="198" t="s">
        <v>361</v>
      </c>
      <c r="B474" s="198" t="s">
        <v>375</v>
      </c>
      <c r="C474" s="198">
        <v>109121422</v>
      </c>
      <c r="D474" s="198" t="s">
        <v>376</v>
      </c>
      <c r="E474" s="198">
        <v>201907</v>
      </c>
      <c r="F474" s="198">
        <v>109121422</v>
      </c>
      <c r="G474" s="198" t="s">
        <v>373</v>
      </c>
      <c r="H474" s="2">
        <v>3685.5</v>
      </c>
      <c r="I474" s="198">
        <v>3</v>
      </c>
    </row>
    <row r="475" spans="1:9" x14ac:dyDescent="0.3">
      <c r="A475" s="198" t="s">
        <v>361</v>
      </c>
      <c r="B475" s="198" t="s">
        <v>375</v>
      </c>
      <c r="C475" s="198">
        <v>109121424</v>
      </c>
      <c r="D475" s="198" t="s">
        <v>376</v>
      </c>
      <c r="E475" s="198">
        <v>201907</v>
      </c>
      <c r="F475" s="198">
        <v>109121424</v>
      </c>
      <c r="G475" s="198" t="s">
        <v>373</v>
      </c>
      <c r="H475" s="2">
        <v>11076.54</v>
      </c>
      <c r="I475" s="198">
        <v>2</v>
      </c>
    </row>
    <row r="476" spans="1:9" x14ac:dyDescent="0.3">
      <c r="A476" s="198" t="s">
        <v>361</v>
      </c>
      <c r="B476" s="198" t="s">
        <v>375</v>
      </c>
      <c r="C476" s="198">
        <v>109121578</v>
      </c>
      <c r="D476" s="198" t="s">
        <v>376</v>
      </c>
      <c r="E476" s="198">
        <v>201907</v>
      </c>
      <c r="F476" s="198">
        <v>109121578</v>
      </c>
      <c r="G476" s="198" t="s">
        <v>379</v>
      </c>
      <c r="H476" s="2">
        <v>-3.2</v>
      </c>
      <c r="I476" s="198">
        <v>2</v>
      </c>
    </row>
    <row r="477" spans="1:9" x14ac:dyDescent="0.3">
      <c r="A477" s="198" t="s">
        <v>361</v>
      </c>
      <c r="B477" s="198" t="s">
        <v>375</v>
      </c>
      <c r="C477" s="198">
        <v>109121597</v>
      </c>
      <c r="D477" s="198" t="s">
        <v>376</v>
      </c>
      <c r="E477" s="198">
        <v>201907</v>
      </c>
      <c r="F477" s="198">
        <v>109121597</v>
      </c>
      <c r="G477" s="198" t="s">
        <v>373</v>
      </c>
      <c r="H477" s="2">
        <v>29981.84</v>
      </c>
      <c r="I477" s="198">
        <v>3</v>
      </c>
    </row>
    <row r="478" spans="1:9" x14ac:dyDescent="0.3">
      <c r="A478" s="198" t="s">
        <v>361</v>
      </c>
      <c r="B478" s="198" t="s">
        <v>375</v>
      </c>
      <c r="C478" s="198">
        <v>109121904</v>
      </c>
      <c r="D478" s="198" t="s">
        <v>376</v>
      </c>
      <c r="E478" s="198">
        <v>201907</v>
      </c>
      <c r="F478" s="198">
        <v>109121904</v>
      </c>
      <c r="G478" s="198" t="s">
        <v>373</v>
      </c>
      <c r="H478" s="2">
        <v>-559.13</v>
      </c>
      <c r="I478" s="198">
        <v>2</v>
      </c>
    </row>
    <row r="479" spans="1:9" x14ac:dyDescent="0.3">
      <c r="A479" s="198" t="s">
        <v>362</v>
      </c>
      <c r="B479" s="198" t="s">
        <v>371</v>
      </c>
      <c r="C479" s="198">
        <v>107049383</v>
      </c>
      <c r="D479" s="198" t="s">
        <v>372</v>
      </c>
      <c r="E479" s="198">
        <v>201907</v>
      </c>
      <c r="F479" s="198">
        <v>109106141</v>
      </c>
      <c r="G479" s="198" t="s">
        <v>373</v>
      </c>
      <c r="H479" s="2">
        <v>-602.08000000000004</v>
      </c>
      <c r="I479" s="198">
        <v>0</v>
      </c>
    </row>
    <row r="480" spans="1:9" x14ac:dyDescent="0.3">
      <c r="A480" s="198" t="s">
        <v>362</v>
      </c>
      <c r="B480" s="198" t="s">
        <v>371</v>
      </c>
      <c r="C480" s="198">
        <v>107051198</v>
      </c>
      <c r="D480" s="198" t="s">
        <v>372</v>
      </c>
      <c r="E480" s="198">
        <v>201907</v>
      </c>
      <c r="F480" s="198">
        <v>109111158</v>
      </c>
      <c r="G480" s="198" t="s">
        <v>373</v>
      </c>
      <c r="H480" s="2">
        <v>-220.87</v>
      </c>
      <c r="I480" s="198">
        <v>0</v>
      </c>
    </row>
    <row r="481" spans="1:9" x14ac:dyDescent="0.3">
      <c r="A481" s="198" t="s">
        <v>362</v>
      </c>
      <c r="B481" s="198" t="s">
        <v>371</v>
      </c>
      <c r="C481" s="198">
        <v>107056194</v>
      </c>
      <c r="D481" s="198" t="s">
        <v>372</v>
      </c>
      <c r="E481" s="198">
        <v>201907</v>
      </c>
      <c r="F481" s="198">
        <v>109108622</v>
      </c>
      <c r="G481" s="198" t="s">
        <v>373</v>
      </c>
      <c r="H481" s="2">
        <v>69727.649999999994</v>
      </c>
      <c r="I481" s="198">
        <v>27</v>
      </c>
    </row>
    <row r="482" spans="1:9" x14ac:dyDescent="0.3">
      <c r="A482" s="198" t="s">
        <v>362</v>
      </c>
      <c r="B482" s="198" t="s">
        <v>371</v>
      </c>
      <c r="C482" s="198">
        <v>109101213</v>
      </c>
      <c r="D482" s="198" t="s">
        <v>372</v>
      </c>
      <c r="E482" s="198">
        <v>201907</v>
      </c>
      <c r="F482" s="198">
        <v>109099501</v>
      </c>
      <c r="G482" s="198" t="s">
        <v>380</v>
      </c>
      <c r="H482" s="2">
        <v>28.22</v>
      </c>
      <c r="I482" s="198">
        <v>0</v>
      </c>
    </row>
    <row r="483" spans="1:9" x14ac:dyDescent="0.3">
      <c r="A483" s="198" t="s">
        <v>362</v>
      </c>
      <c r="B483" s="198" t="s">
        <v>371</v>
      </c>
      <c r="C483" s="198">
        <v>109106410</v>
      </c>
      <c r="D483" s="198" t="s">
        <v>374</v>
      </c>
      <c r="E483" s="198">
        <v>201907</v>
      </c>
      <c r="F483" s="198">
        <v>109106410</v>
      </c>
      <c r="G483" s="198" t="s">
        <v>373</v>
      </c>
      <c r="H483" s="2">
        <v>-1533.14</v>
      </c>
      <c r="I483" s="198">
        <v>0</v>
      </c>
    </row>
    <row r="484" spans="1:9" x14ac:dyDescent="0.3">
      <c r="A484" s="198" t="s">
        <v>362</v>
      </c>
      <c r="B484" s="198" t="s">
        <v>371</v>
      </c>
      <c r="C484" s="198">
        <v>109108046</v>
      </c>
      <c r="D484" s="198" t="s">
        <v>372</v>
      </c>
      <c r="E484" s="198">
        <v>201907</v>
      </c>
      <c r="F484" s="198">
        <v>109111933</v>
      </c>
      <c r="G484" s="198" t="s">
        <v>373</v>
      </c>
      <c r="H484" s="2">
        <v>2743.27</v>
      </c>
      <c r="I484" s="198">
        <v>0</v>
      </c>
    </row>
    <row r="485" spans="1:9" x14ac:dyDescent="0.3">
      <c r="A485" s="198" t="s">
        <v>362</v>
      </c>
      <c r="B485" s="198" t="s">
        <v>371</v>
      </c>
      <c r="C485" s="198">
        <v>109111803</v>
      </c>
      <c r="D485" s="198" t="s">
        <v>372</v>
      </c>
      <c r="E485" s="198">
        <v>201907</v>
      </c>
      <c r="F485" s="198">
        <v>109111803</v>
      </c>
      <c r="G485" s="198" t="s">
        <v>373</v>
      </c>
      <c r="H485" s="2">
        <v>1348.8</v>
      </c>
      <c r="I485" s="198">
        <v>0</v>
      </c>
    </row>
    <row r="486" spans="1:9" x14ac:dyDescent="0.3">
      <c r="A486" s="198" t="s">
        <v>362</v>
      </c>
      <c r="B486" s="198" t="s">
        <v>371</v>
      </c>
      <c r="C486" s="198">
        <v>109111933</v>
      </c>
      <c r="D486" s="198" t="s">
        <v>372</v>
      </c>
      <c r="E486" s="198">
        <v>201907</v>
      </c>
      <c r="F486" s="198">
        <v>109111933</v>
      </c>
      <c r="G486" s="198" t="s">
        <v>373</v>
      </c>
      <c r="H486" s="2">
        <v>25.22</v>
      </c>
      <c r="I486" s="198">
        <v>0</v>
      </c>
    </row>
    <row r="487" spans="1:9" x14ac:dyDescent="0.3">
      <c r="A487" s="198" t="s">
        <v>362</v>
      </c>
      <c r="B487" s="198" t="s">
        <v>375</v>
      </c>
      <c r="C487" s="198">
        <v>109099529</v>
      </c>
      <c r="D487" s="198" t="s">
        <v>376</v>
      </c>
      <c r="E487" s="198">
        <v>201907</v>
      </c>
      <c r="F487" s="198">
        <v>109099529</v>
      </c>
      <c r="G487" s="198" t="s">
        <v>373</v>
      </c>
      <c r="H487" s="2">
        <v>-0.33</v>
      </c>
      <c r="I487" s="198">
        <v>3</v>
      </c>
    </row>
    <row r="488" spans="1:9" x14ac:dyDescent="0.3">
      <c r="A488" s="198" t="s">
        <v>362</v>
      </c>
      <c r="B488" s="198" t="s">
        <v>375</v>
      </c>
      <c r="C488" s="198">
        <v>109101308</v>
      </c>
      <c r="D488" s="198" t="s">
        <v>376</v>
      </c>
      <c r="E488" s="198">
        <v>201907</v>
      </c>
      <c r="F488" s="198">
        <v>109101308</v>
      </c>
      <c r="G488" s="198" t="s">
        <v>373</v>
      </c>
      <c r="H488" s="2">
        <v>-9098.6200000000008</v>
      </c>
      <c r="I488" s="198">
        <v>3</v>
      </c>
    </row>
    <row r="489" spans="1:9" x14ac:dyDescent="0.3">
      <c r="A489" s="198" t="s">
        <v>362</v>
      </c>
      <c r="B489" s="198" t="s">
        <v>375</v>
      </c>
      <c r="C489" s="198">
        <v>109107448</v>
      </c>
      <c r="D489" s="198" t="s">
        <v>376</v>
      </c>
      <c r="E489" s="198">
        <v>201907</v>
      </c>
      <c r="F489" s="198">
        <v>109107448</v>
      </c>
      <c r="G489" s="198" t="s">
        <v>373</v>
      </c>
      <c r="H489" s="2">
        <v>133.01</v>
      </c>
      <c r="I489" s="198">
        <v>4</v>
      </c>
    </row>
    <row r="490" spans="1:9" x14ac:dyDescent="0.3">
      <c r="A490" s="198" t="s">
        <v>362</v>
      </c>
      <c r="B490" s="198" t="s">
        <v>375</v>
      </c>
      <c r="C490" s="198">
        <v>109108622</v>
      </c>
      <c r="D490" s="198" t="s">
        <v>378</v>
      </c>
      <c r="E490" s="198">
        <v>201907</v>
      </c>
      <c r="F490" s="198">
        <v>109108622</v>
      </c>
      <c r="G490" s="198" t="s">
        <v>373</v>
      </c>
      <c r="H490" s="2">
        <v>-69727.649999999994</v>
      </c>
      <c r="I490" s="198">
        <v>-4</v>
      </c>
    </row>
    <row r="491" spans="1:9" x14ac:dyDescent="0.3">
      <c r="A491" s="198" t="s">
        <v>362</v>
      </c>
      <c r="B491" s="198" t="s">
        <v>375</v>
      </c>
      <c r="C491" s="198">
        <v>109112966</v>
      </c>
      <c r="D491" s="198" t="s">
        <v>378</v>
      </c>
      <c r="E491" s="198">
        <v>201907</v>
      </c>
      <c r="F491" s="198">
        <v>109112966</v>
      </c>
      <c r="G491" s="198" t="s">
        <v>373</v>
      </c>
      <c r="H491" s="2">
        <v>-33.97</v>
      </c>
      <c r="I491" s="198">
        <v>-2</v>
      </c>
    </row>
    <row r="492" spans="1:9" x14ac:dyDescent="0.3">
      <c r="A492" s="198" t="s">
        <v>362</v>
      </c>
      <c r="B492" s="198" t="s">
        <v>375</v>
      </c>
      <c r="C492" s="198">
        <v>109118065</v>
      </c>
      <c r="D492" s="198" t="s">
        <v>376</v>
      </c>
      <c r="E492" s="198">
        <v>201907</v>
      </c>
      <c r="F492" s="198">
        <v>109118065</v>
      </c>
      <c r="G492" s="198" t="s">
        <v>373</v>
      </c>
      <c r="H492" s="2">
        <v>-220.12</v>
      </c>
      <c r="I492" s="198">
        <v>2</v>
      </c>
    </row>
    <row r="493" spans="1:9" x14ac:dyDescent="0.3">
      <c r="A493" s="198" t="s">
        <v>362</v>
      </c>
      <c r="B493" s="198" t="s">
        <v>375</v>
      </c>
      <c r="C493" s="198">
        <v>109119539</v>
      </c>
      <c r="D493" s="198" t="s">
        <v>376</v>
      </c>
      <c r="E493" s="198">
        <v>201907</v>
      </c>
      <c r="F493" s="198">
        <v>109119539</v>
      </c>
      <c r="G493" s="198" t="s">
        <v>373</v>
      </c>
      <c r="H493" s="2">
        <v>4963.32</v>
      </c>
      <c r="I493" s="198">
        <v>3</v>
      </c>
    </row>
    <row r="494" spans="1:9" x14ac:dyDescent="0.3">
      <c r="A494" s="198" t="s">
        <v>362</v>
      </c>
      <c r="B494" s="198" t="s">
        <v>375</v>
      </c>
      <c r="C494" s="198">
        <v>109120213</v>
      </c>
      <c r="D494" s="198" t="s">
        <v>376</v>
      </c>
      <c r="E494" s="198">
        <v>201907</v>
      </c>
      <c r="F494" s="198">
        <v>109120213</v>
      </c>
      <c r="G494" s="198" t="s">
        <v>373</v>
      </c>
      <c r="H494" s="2">
        <v>-4.8499999999999996</v>
      </c>
      <c r="I494" s="198">
        <v>2</v>
      </c>
    </row>
    <row r="495" spans="1:9" x14ac:dyDescent="0.3">
      <c r="A495" s="198" t="s">
        <v>362</v>
      </c>
      <c r="B495" s="198" t="s">
        <v>375</v>
      </c>
      <c r="C495" s="198">
        <v>109120299</v>
      </c>
      <c r="D495" s="198" t="s">
        <v>376</v>
      </c>
      <c r="E495" s="198">
        <v>201907</v>
      </c>
      <c r="F495" s="198">
        <v>109120299</v>
      </c>
      <c r="G495" s="198" t="s">
        <v>373</v>
      </c>
      <c r="H495" s="2">
        <v>-25929.05</v>
      </c>
      <c r="I495" s="198">
        <v>3</v>
      </c>
    </row>
    <row r="496" spans="1:9" x14ac:dyDescent="0.3">
      <c r="A496" s="198" t="s">
        <v>362</v>
      </c>
      <c r="B496" s="198" t="s">
        <v>375</v>
      </c>
      <c r="C496" s="198">
        <v>109120309</v>
      </c>
      <c r="D496" s="198" t="s">
        <v>376</v>
      </c>
      <c r="E496" s="198">
        <v>201907</v>
      </c>
      <c r="F496" s="198">
        <v>109120309</v>
      </c>
      <c r="G496" s="198" t="s">
        <v>373</v>
      </c>
      <c r="H496" s="2">
        <v>3689.49</v>
      </c>
      <c r="I496" s="198">
        <v>4</v>
      </c>
    </row>
    <row r="497" spans="1:9" x14ac:dyDescent="0.3">
      <c r="A497" s="198" t="s">
        <v>362</v>
      </c>
      <c r="B497" s="198" t="s">
        <v>375</v>
      </c>
      <c r="C497" s="198">
        <v>109120375</v>
      </c>
      <c r="D497" s="198" t="s">
        <v>376</v>
      </c>
      <c r="E497" s="198">
        <v>201907</v>
      </c>
      <c r="F497" s="198">
        <v>109120375</v>
      </c>
      <c r="G497" s="198" t="s">
        <v>373</v>
      </c>
      <c r="H497" s="2">
        <v>3819.49</v>
      </c>
      <c r="I497" s="198">
        <v>4</v>
      </c>
    </row>
    <row r="498" spans="1:9" x14ac:dyDescent="0.3">
      <c r="A498" s="198" t="s">
        <v>362</v>
      </c>
      <c r="B498" s="198" t="s">
        <v>375</v>
      </c>
      <c r="C498" s="198">
        <v>109120598</v>
      </c>
      <c r="D498" s="198" t="s">
        <v>376</v>
      </c>
      <c r="E498" s="198">
        <v>201907</v>
      </c>
      <c r="F498" s="198">
        <v>109120598</v>
      </c>
      <c r="G498" s="198" t="s">
        <v>373</v>
      </c>
      <c r="H498" s="2">
        <v>729.88</v>
      </c>
      <c r="I498" s="198">
        <v>3</v>
      </c>
    </row>
    <row r="499" spans="1:9" x14ac:dyDescent="0.3">
      <c r="A499" s="198" t="s">
        <v>362</v>
      </c>
      <c r="B499" s="198" t="s">
        <v>375</v>
      </c>
      <c r="C499" s="198">
        <v>109120998</v>
      </c>
      <c r="D499" s="198" t="s">
        <v>376</v>
      </c>
      <c r="E499" s="198">
        <v>201907</v>
      </c>
      <c r="F499" s="198">
        <v>109120998</v>
      </c>
      <c r="G499" s="198" t="s">
        <v>379</v>
      </c>
      <c r="H499" s="2">
        <v>5271.69</v>
      </c>
      <c r="I499" s="198">
        <v>4</v>
      </c>
    </row>
    <row r="500" spans="1:9" x14ac:dyDescent="0.3">
      <c r="A500" s="198" t="s">
        <v>362</v>
      </c>
      <c r="B500" s="198" t="s">
        <v>375</v>
      </c>
      <c r="C500" s="198">
        <v>109121018</v>
      </c>
      <c r="D500" s="198" t="s">
        <v>376</v>
      </c>
      <c r="E500" s="198">
        <v>201907</v>
      </c>
      <c r="F500" s="198">
        <v>109121018</v>
      </c>
      <c r="G500" s="198" t="s">
        <v>373</v>
      </c>
      <c r="H500" s="2">
        <v>4945.34</v>
      </c>
      <c r="I500" s="198">
        <v>2</v>
      </c>
    </row>
    <row r="501" spans="1:9" x14ac:dyDescent="0.3">
      <c r="A501" s="198" t="s">
        <v>362</v>
      </c>
      <c r="B501" s="198" t="s">
        <v>375</v>
      </c>
      <c r="C501" s="198">
        <v>109121072</v>
      </c>
      <c r="D501" s="198" t="s">
        <v>376</v>
      </c>
      <c r="E501" s="198">
        <v>201907</v>
      </c>
      <c r="F501" s="198">
        <v>109121072</v>
      </c>
      <c r="G501" s="198" t="s">
        <v>373</v>
      </c>
      <c r="H501" s="2">
        <v>9892.4</v>
      </c>
      <c r="I501" s="198">
        <v>3</v>
      </c>
    </row>
    <row r="502" spans="1:9" x14ac:dyDescent="0.3">
      <c r="A502" s="198" t="s">
        <v>362</v>
      </c>
      <c r="B502" s="198" t="s">
        <v>375</v>
      </c>
      <c r="C502" s="198">
        <v>109121075</v>
      </c>
      <c r="D502" s="198" t="s">
        <v>376</v>
      </c>
      <c r="E502" s="198">
        <v>201907</v>
      </c>
      <c r="F502" s="198">
        <v>109121075</v>
      </c>
      <c r="G502" s="198" t="s">
        <v>373</v>
      </c>
      <c r="H502" s="2">
        <v>121.06</v>
      </c>
      <c r="I502" s="198">
        <v>2</v>
      </c>
    </row>
    <row r="503" spans="1:9" x14ac:dyDescent="0.3">
      <c r="A503" s="198" t="s">
        <v>362</v>
      </c>
      <c r="B503" s="198" t="s">
        <v>375</v>
      </c>
      <c r="C503" s="198">
        <v>109121422</v>
      </c>
      <c r="D503" s="198" t="s">
        <v>376</v>
      </c>
      <c r="E503" s="198">
        <v>201907</v>
      </c>
      <c r="F503" s="198">
        <v>109121422</v>
      </c>
      <c r="G503" s="198" t="s">
        <v>373</v>
      </c>
      <c r="H503" s="2">
        <v>1579.48</v>
      </c>
      <c r="I503" s="198">
        <v>3</v>
      </c>
    </row>
    <row r="504" spans="1:9" x14ac:dyDescent="0.3">
      <c r="A504" s="198" t="s">
        <v>362</v>
      </c>
      <c r="B504" s="198" t="s">
        <v>375</v>
      </c>
      <c r="C504" s="198">
        <v>109121424</v>
      </c>
      <c r="D504" s="198" t="s">
        <v>376</v>
      </c>
      <c r="E504" s="198">
        <v>201907</v>
      </c>
      <c r="F504" s="198">
        <v>109121424</v>
      </c>
      <c r="G504" s="198" t="s">
        <v>373</v>
      </c>
      <c r="H504" s="2">
        <v>4747.08</v>
      </c>
      <c r="I504" s="198">
        <v>2</v>
      </c>
    </row>
    <row r="505" spans="1:9" x14ac:dyDescent="0.3">
      <c r="A505" s="198" t="s">
        <v>362</v>
      </c>
      <c r="B505" s="198" t="s">
        <v>375</v>
      </c>
      <c r="C505" s="198">
        <v>109121578</v>
      </c>
      <c r="D505" s="198" t="s">
        <v>376</v>
      </c>
      <c r="E505" s="198">
        <v>201907</v>
      </c>
      <c r="F505" s="198">
        <v>109121578</v>
      </c>
      <c r="G505" s="198" t="s">
        <v>379</v>
      </c>
      <c r="H505" s="2">
        <v>-1.39</v>
      </c>
      <c r="I505" s="198">
        <v>2</v>
      </c>
    </row>
    <row r="506" spans="1:9" x14ac:dyDescent="0.3">
      <c r="A506" s="198" t="s">
        <v>362</v>
      </c>
      <c r="B506" s="198" t="s">
        <v>375</v>
      </c>
      <c r="C506" s="198">
        <v>109121597</v>
      </c>
      <c r="D506" s="198" t="s">
        <v>376</v>
      </c>
      <c r="E506" s="198">
        <v>201907</v>
      </c>
      <c r="F506" s="198">
        <v>109121597</v>
      </c>
      <c r="G506" s="198" t="s">
        <v>373</v>
      </c>
      <c r="H506" s="2">
        <v>12849.34</v>
      </c>
      <c r="I506" s="198">
        <v>3</v>
      </c>
    </row>
    <row r="507" spans="1:9" x14ac:dyDescent="0.3">
      <c r="A507" s="198" t="s">
        <v>362</v>
      </c>
      <c r="B507" s="198" t="s">
        <v>375</v>
      </c>
      <c r="C507" s="198">
        <v>109121904</v>
      </c>
      <c r="D507" s="198" t="s">
        <v>376</v>
      </c>
      <c r="E507" s="198">
        <v>201907</v>
      </c>
      <c r="F507" s="198">
        <v>109121904</v>
      </c>
      <c r="G507" s="198" t="s">
        <v>373</v>
      </c>
      <c r="H507" s="2">
        <v>-239.61</v>
      </c>
      <c r="I507" s="198">
        <v>2</v>
      </c>
    </row>
    <row r="508" spans="1:9" x14ac:dyDescent="0.3">
      <c r="A508" s="198" t="s">
        <v>363</v>
      </c>
      <c r="B508" s="198" t="s">
        <v>375</v>
      </c>
      <c r="C508" s="198">
        <v>109121370</v>
      </c>
      <c r="D508" s="198" t="s">
        <v>376</v>
      </c>
      <c r="E508" s="198">
        <v>201907</v>
      </c>
      <c r="F508" s="198">
        <v>109121370</v>
      </c>
      <c r="G508" s="198" t="s">
        <v>379</v>
      </c>
      <c r="H508" s="2">
        <v>11.15</v>
      </c>
      <c r="I508" s="198">
        <v>3</v>
      </c>
    </row>
    <row r="509" spans="1:9" x14ac:dyDescent="0.3">
      <c r="A509" s="198" t="s">
        <v>364</v>
      </c>
      <c r="B509" s="198" t="s">
        <v>375</v>
      </c>
      <c r="C509" s="198">
        <v>109112913</v>
      </c>
      <c r="D509" s="198" t="s">
        <v>378</v>
      </c>
      <c r="E509" s="198">
        <v>201907</v>
      </c>
      <c r="F509" s="198">
        <v>109112913</v>
      </c>
      <c r="G509" s="198" t="s">
        <v>373</v>
      </c>
      <c r="H509" s="2">
        <v>-1857.2</v>
      </c>
      <c r="I509" s="198">
        <v>-5</v>
      </c>
    </row>
    <row r="510" spans="1:9" x14ac:dyDescent="0.3">
      <c r="A510" s="198" t="s">
        <v>364</v>
      </c>
      <c r="B510" s="198" t="s">
        <v>375</v>
      </c>
      <c r="C510" s="198">
        <v>109115839</v>
      </c>
      <c r="D510" s="198" t="s">
        <v>376</v>
      </c>
      <c r="E510" s="198">
        <v>201907</v>
      </c>
      <c r="F510" s="198">
        <v>109115839</v>
      </c>
      <c r="G510" s="198" t="s">
        <v>373</v>
      </c>
      <c r="H510" s="2">
        <v>3.35</v>
      </c>
      <c r="I510" s="198">
        <v>1</v>
      </c>
    </row>
    <row r="511" spans="1:9" x14ac:dyDescent="0.3">
      <c r="A511" s="198" t="s">
        <v>364</v>
      </c>
      <c r="B511" s="198" t="s">
        <v>375</v>
      </c>
      <c r="C511" s="198">
        <v>109121170</v>
      </c>
      <c r="D511" s="198" t="s">
        <v>376</v>
      </c>
      <c r="E511" s="198">
        <v>201907</v>
      </c>
      <c r="F511" s="198">
        <v>109121170</v>
      </c>
      <c r="G511" s="198" t="s">
        <v>373</v>
      </c>
      <c r="H511" s="2">
        <v>-0.03</v>
      </c>
      <c r="I511" s="198">
        <v>1</v>
      </c>
    </row>
    <row r="512" spans="1:9" x14ac:dyDescent="0.3">
      <c r="A512" s="198" t="s">
        <v>364</v>
      </c>
      <c r="B512" s="198" t="s">
        <v>375</v>
      </c>
      <c r="C512" s="198">
        <v>109123215</v>
      </c>
      <c r="D512" s="198" t="s">
        <v>376</v>
      </c>
      <c r="E512" s="198">
        <v>201907</v>
      </c>
      <c r="F512" s="198">
        <v>109123215</v>
      </c>
      <c r="G512" s="198" t="s">
        <v>373</v>
      </c>
      <c r="H512" s="2">
        <v>425.35</v>
      </c>
      <c r="I512" s="198">
        <v>1</v>
      </c>
    </row>
    <row r="513" spans="1:9" x14ac:dyDescent="0.3">
      <c r="A513" s="198" t="s">
        <v>365</v>
      </c>
      <c r="B513" s="198" t="s">
        <v>371</v>
      </c>
      <c r="C513" s="198">
        <v>106300231</v>
      </c>
      <c r="D513" s="198" t="s">
        <v>372</v>
      </c>
      <c r="E513" s="198">
        <v>201907</v>
      </c>
      <c r="F513" s="198">
        <v>109103881</v>
      </c>
      <c r="G513" s="198" t="s">
        <v>373</v>
      </c>
      <c r="H513" s="2">
        <v>2758.98</v>
      </c>
      <c r="I513" s="198">
        <v>0</v>
      </c>
    </row>
    <row r="514" spans="1:9" x14ac:dyDescent="0.3">
      <c r="A514" s="198" t="s">
        <v>365</v>
      </c>
      <c r="B514" s="198" t="s">
        <v>371</v>
      </c>
      <c r="C514" s="198">
        <v>106300231</v>
      </c>
      <c r="D514" s="198" t="s">
        <v>372</v>
      </c>
      <c r="E514" s="198">
        <v>201907</v>
      </c>
      <c r="F514" s="198">
        <v>109103881</v>
      </c>
      <c r="G514" s="198" t="s">
        <v>373</v>
      </c>
      <c r="H514" s="2">
        <v>7449.23</v>
      </c>
      <c r="I514" s="198">
        <v>0</v>
      </c>
    </row>
    <row r="515" spans="1:9" x14ac:dyDescent="0.3">
      <c r="A515" s="198" t="s">
        <v>365</v>
      </c>
      <c r="B515" s="198" t="s">
        <v>371</v>
      </c>
      <c r="C515" s="198">
        <v>106320295</v>
      </c>
      <c r="D515" s="198" t="s">
        <v>372</v>
      </c>
      <c r="E515" s="198">
        <v>201907</v>
      </c>
      <c r="F515" s="198">
        <v>109103881</v>
      </c>
      <c r="G515" s="198" t="s">
        <v>373</v>
      </c>
      <c r="H515" s="2">
        <v>2758.97</v>
      </c>
      <c r="I515" s="198">
        <v>0</v>
      </c>
    </row>
    <row r="516" spans="1:9" x14ac:dyDescent="0.3">
      <c r="A516" s="198" t="s">
        <v>365</v>
      </c>
      <c r="B516" s="198" t="s">
        <v>371</v>
      </c>
      <c r="C516" s="198">
        <v>106349297</v>
      </c>
      <c r="D516" s="198" t="s">
        <v>372</v>
      </c>
      <c r="E516" s="198">
        <v>201907</v>
      </c>
      <c r="F516" s="198">
        <v>109119378</v>
      </c>
      <c r="G516" s="198" t="s">
        <v>373</v>
      </c>
      <c r="H516" s="2">
        <v>6394.28</v>
      </c>
      <c r="I516" s="198">
        <v>1</v>
      </c>
    </row>
    <row r="517" spans="1:9" x14ac:dyDescent="0.3">
      <c r="A517" s="198" t="s">
        <v>365</v>
      </c>
      <c r="B517" s="198" t="s">
        <v>371</v>
      </c>
      <c r="C517" s="198">
        <v>109119759</v>
      </c>
      <c r="D517" s="198" t="s">
        <v>372</v>
      </c>
      <c r="E517" s="198">
        <v>201907</v>
      </c>
      <c r="F517" s="198">
        <v>109112913</v>
      </c>
      <c r="G517" s="198" t="s">
        <v>373</v>
      </c>
      <c r="H517" s="2">
        <v>61981.279999999999</v>
      </c>
      <c r="I517" s="198">
        <v>0</v>
      </c>
    </row>
    <row r="518" spans="1:9" x14ac:dyDescent="0.3">
      <c r="A518" s="198" t="s">
        <v>365</v>
      </c>
      <c r="B518" s="198" t="s">
        <v>375</v>
      </c>
      <c r="C518" s="198">
        <v>106336171</v>
      </c>
      <c r="D518" s="198" t="s">
        <v>376</v>
      </c>
      <c r="E518" s="198">
        <v>201907</v>
      </c>
      <c r="F518" s="198">
        <v>106336171</v>
      </c>
      <c r="G518" s="198" t="s">
        <v>373</v>
      </c>
      <c r="H518" s="2">
        <v>28.43</v>
      </c>
      <c r="I518" s="198">
        <v>3</v>
      </c>
    </row>
    <row r="519" spans="1:9" x14ac:dyDescent="0.3">
      <c r="A519" s="198" t="s">
        <v>365</v>
      </c>
      <c r="B519" s="198" t="s">
        <v>375</v>
      </c>
      <c r="C519" s="198">
        <v>106339559</v>
      </c>
      <c r="D519" s="198" t="s">
        <v>376</v>
      </c>
      <c r="E519" s="198">
        <v>201907</v>
      </c>
      <c r="F519" s="198">
        <v>106339559</v>
      </c>
      <c r="G519" s="198" t="s">
        <v>373</v>
      </c>
      <c r="H519" s="2">
        <v>3573.37</v>
      </c>
      <c r="I519" s="198">
        <v>3</v>
      </c>
    </row>
    <row r="520" spans="1:9" x14ac:dyDescent="0.3">
      <c r="A520" s="198" t="s">
        <v>365</v>
      </c>
      <c r="B520" s="198" t="s">
        <v>375</v>
      </c>
      <c r="C520" s="198">
        <v>109103881</v>
      </c>
      <c r="D520" s="198" t="s">
        <v>378</v>
      </c>
      <c r="E520" s="198">
        <v>201907</v>
      </c>
      <c r="F520" s="198">
        <v>109103881</v>
      </c>
      <c r="G520" s="198" t="s">
        <v>373</v>
      </c>
      <c r="H520" s="2">
        <v>-12967.18</v>
      </c>
      <c r="I520" s="198">
        <v>-5</v>
      </c>
    </row>
    <row r="521" spans="1:9" x14ac:dyDescent="0.3">
      <c r="A521" s="198" t="s">
        <v>365</v>
      </c>
      <c r="B521" s="198" t="s">
        <v>375</v>
      </c>
      <c r="C521" s="198">
        <v>109112705</v>
      </c>
      <c r="D521" s="198" t="s">
        <v>376</v>
      </c>
      <c r="E521" s="198">
        <v>201907</v>
      </c>
      <c r="F521" s="198">
        <v>109112705</v>
      </c>
      <c r="G521" s="198" t="s">
        <v>373</v>
      </c>
      <c r="H521" s="2">
        <v>56338.23</v>
      </c>
      <c r="I521" s="198">
        <v>1</v>
      </c>
    </row>
    <row r="522" spans="1:9" x14ac:dyDescent="0.3">
      <c r="A522" s="198" t="s">
        <v>365</v>
      </c>
      <c r="B522" s="198" t="s">
        <v>375</v>
      </c>
      <c r="C522" s="198">
        <v>109112913</v>
      </c>
      <c r="D522" s="198" t="s">
        <v>378</v>
      </c>
      <c r="E522" s="198">
        <v>201907</v>
      </c>
      <c r="F522" s="198">
        <v>109112913</v>
      </c>
      <c r="G522" s="198" t="s">
        <v>373</v>
      </c>
      <c r="H522" s="2">
        <v>-53240.39</v>
      </c>
      <c r="I522" s="198">
        <v>-5</v>
      </c>
    </row>
    <row r="523" spans="1:9" x14ac:dyDescent="0.3">
      <c r="A523" s="198" t="s">
        <v>365</v>
      </c>
      <c r="B523" s="198" t="s">
        <v>375</v>
      </c>
      <c r="C523" s="198">
        <v>109115398</v>
      </c>
      <c r="D523" s="198" t="s">
        <v>376</v>
      </c>
      <c r="E523" s="198">
        <v>201907</v>
      </c>
      <c r="F523" s="198">
        <v>109115398</v>
      </c>
      <c r="G523" s="198" t="s">
        <v>373</v>
      </c>
      <c r="H523" s="2">
        <v>1.81</v>
      </c>
      <c r="I523" s="198">
        <v>1</v>
      </c>
    </row>
    <row r="524" spans="1:9" x14ac:dyDescent="0.3">
      <c r="A524" s="198" t="s">
        <v>365</v>
      </c>
      <c r="B524" s="198" t="s">
        <v>375</v>
      </c>
      <c r="C524" s="198">
        <v>109115839</v>
      </c>
      <c r="D524" s="198" t="s">
        <v>376</v>
      </c>
      <c r="E524" s="198">
        <v>201907</v>
      </c>
      <c r="F524" s="198">
        <v>109115839</v>
      </c>
      <c r="G524" s="198" t="s">
        <v>373</v>
      </c>
      <c r="H524" s="2">
        <v>107.49</v>
      </c>
      <c r="I524" s="198">
        <v>1</v>
      </c>
    </row>
    <row r="525" spans="1:9" x14ac:dyDescent="0.3">
      <c r="A525" s="198" t="s">
        <v>365</v>
      </c>
      <c r="B525" s="198" t="s">
        <v>375</v>
      </c>
      <c r="C525" s="198">
        <v>109119378</v>
      </c>
      <c r="D525" s="198" t="s">
        <v>378</v>
      </c>
      <c r="E525" s="198">
        <v>201907</v>
      </c>
      <c r="F525" s="198">
        <v>109119378</v>
      </c>
      <c r="G525" s="198" t="s">
        <v>373</v>
      </c>
      <c r="H525" s="2">
        <v>-6394.28</v>
      </c>
      <c r="I525" s="198">
        <v>-4</v>
      </c>
    </row>
    <row r="526" spans="1:9" x14ac:dyDescent="0.3">
      <c r="A526" s="198" t="s">
        <v>365</v>
      </c>
      <c r="B526" s="198" t="s">
        <v>375</v>
      </c>
      <c r="C526" s="198">
        <v>109120999</v>
      </c>
      <c r="D526" s="198" t="s">
        <v>376</v>
      </c>
      <c r="E526" s="198">
        <v>201907</v>
      </c>
      <c r="F526" s="198">
        <v>109120999</v>
      </c>
      <c r="G526" s="198" t="s">
        <v>379</v>
      </c>
      <c r="H526" s="2">
        <v>4482.76</v>
      </c>
      <c r="I526" s="198">
        <v>3</v>
      </c>
    </row>
    <row r="527" spans="1:9" x14ac:dyDescent="0.3">
      <c r="A527" s="198" t="s">
        <v>365</v>
      </c>
      <c r="B527" s="198" t="s">
        <v>375</v>
      </c>
      <c r="C527" s="198">
        <v>109121170</v>
      </c>
      <c r="D527" s="198" t="s">
        <v>376</v>
      </c>
      <c r="E527" s="198">
        <v>201907</v>
      </c>
      <c r="F527" s="198">
        <v>109121170</v>
      </c>
      <c r="G527" s="198" t="s">
        <v>373</v>
      </c>
      <c r="H527" s="2">
        <v>-0.77</v>
      </c>
      <c r="I527" s="198">
        <v>1</v>
      </c>
    </row>
    <row r="528" spans="1:9" x14ac:dyDescent="0.3">
      <c r="A528" s="198" t="s">
        <v>365</v>
      </c>
      <c r="B528" s="198" t="s">
        <v>375</v>
      </c>
      <c r="C528" s="198">
        <v>109123215</v>
      </c>
      <c r="D528" s="198" t="s">
        <v>376</v>
      </c>
      <c r="E528" s="198">
        <v>201907</v>
      </c>
      <c r="F528" s="198">
        <v>109123215</v>
      </c>
      <c r="G528" s="198" t="s">
        <v>373</v>
      </c>
      <c r="H528" s="2">
        <v>13603.24</v>
      </c>
      <c r="I528" s="198">
        <v>1</v>
      </c>
    </row>
    <row r="529" spans="1:9" x14ac:dyDescent="0.3">
      <c r="A529" s="198" t="s">
        <v>366</v>
      </c>
      <c r="B529" s="198" t="s">
        <v>375</v>
      </c>
      <c r="C529" s="198">
        <v>109112913</v>
      </c>
      <c r="D529" s="198" t="s">
        <v>378</v>
      </c>
      <c r="E529" s="198">
        <v>201907</v>
      </c>
      <c r="F529" s="198">
        <v>109112913</v>
      </c>
      <c r="G529" s="198" t="s">
        <v>373</v>
      </c>
      <c r="H529" s="2">
        <v>-619.04999999999995</v>
      </c>
      <c r="I529" s="198">
        <v>-5</v>
      </c>
    </row>
    <row r="530" spans="1:9" x14ac:dyDescent="0.3">
      <c r="A530" s="198" t="s">
        <v>366</v>
      </c>
      <c r="B530" s="198" t="s">
        <v>375</v>
      </c>
      <c r="C530" s="198">
        <v>109115839</v>
      </c>
      <c r="D530" s="198" t="s">
        <v>376</v>
      </c>
      <c r="E530" s="198">
        <v>201907</v>
      </c>
      <c r="F530" s="198">
        <v>109115839</v>
      </c>
      <c r="G530" s="198" t="s">
        <v>373</v>
      </c>
      <c r="H530" s="2">
        <v>1.1200000000000001</v>
      </c>
      <c r="I530" s="198">
        <v>1</v>
      </c>
    </row>
    <row r="531" spans="1:9" x14ac:dyDescent="0.3">
      <c r="A531" s="198" t="s">
        <v>366</v>
      </c>
      <c r="B531" s="198" t="s">
        <v>375</v>
      </c>
      <c r="C531" s="198">
        <v>109121170</v>
      </c>
      <c r="D531" s="198" t="s">
        <v>376</v>
      </c>
      <c r="E531" s="198">
        <v>201907</v>
      </c>
      <c r="F531" s="198">
        <v>109121170</v>
      </c>
      <c r="G531" s="198" t="s">
        <v>373</v>
      </c>
      <c r="H531" s="2">
        <v>-0.01</v>
      </c>
      <c r="I531" s="198">
        <v>1</v>
      </c>
    </row>
    <row r="532" spans="1:9" x14ac:dyDescent="0.3">
      <c r="A532" s="198" t="s">
        <v>366</v>
      </c>
      <c r="B532" s="198" t="s">
        <v>375</v>
      </c>
      <c r="C532" s="198">
        <v>109123215</v>
      </c>
      <c r="D532" s="198" t="s">
        <v>376</v>
      </c>
      <c r="E532" s="198">
        <v>201907</v>
      </c>
      <c r="F532" s="198">
        <v>109123215</v>
      </c>
      <c r="G532" s="198" t="s">
        <v>373</v>
      </c>
      <c r="H532" s="2">
        <v>141.74</v>
      </c>
      <c r="I532" s="198">
        <v>1</v>
      </c>
    </row>
    <row r="533" spans="1:9" x14ac:dyDescent="0.3">
      <c r="A533" s="198" t="s">
        <v>367</v>
      </c>
      <c r="B533" s="198" t="s">
        <v>375</v>
      </c>
      <c r="C533" s="198">
        <v>109112913</v>
      </c>
      <c r="D533" s="198" t="s">
        <v>378</v>
      </c>
      <c r="E533" s="198">
        <v>201907</v>
      </c>
      <c r="F533" s="198">
        <v>109112913</v>
      </c>
      <c r="G533" s="198" t="s">
        <v>373</v>
      </c>
      <c r="H533" s="2">
        <v>-6190.73</v>
      </c>
      <c r="I533" s="198">
        <v>-5</v>
      </c>
    </row>
    <row r="534" spans="1:9" x14ac:dyDescent="0.3">
      <c r="A534" s="198" t="s">
        <v>361</v>
      </c>
      <c r="B534" s="198" t="s">
        <v>371</v>
      </c>
      <c r="C534" s="198">
        <v>107047667</v>
      </c>
      <c r="D534" s="198" t="s">
        <v>372</v>
      </c>
      <c r="E534" s="198">
        <v>201908</v>
      </c>
      <c r="F534" s="198">
        <v>109113122</v>
      </c>
      <c r="G534" s="198" t="s">
        <v>373</v>
      </c>
      <c r="H534" s="2">
        <v>113.22</v>
      </c>
      <c r="I534" s="198">
        <v>0</v>
      </c>
    </row>
    <row r="535" spans="1:9" x14ac:dyDescent="0.3">
      <c r="A535" s="198" t="s">
        <v>361</v>
      </c>
      <c r="B535" s="198" t="s">
        <v>371</v>
      </c>
      <c r="C535" s="198">
        <v>107053775</v>
      </c>
      <c r="D535" s="198" t="s">
        <v>374</v>
      </c>
      <c r="E535" s="198">
        <v>201908</v>
      </c>
      <c r="F535" s="198">
        <v>109100829</v>
      </c>
      <c r="G535" s="198" t="s">
        <v>373</v>
      </c>
      <c r="H535" s="2">
        <v>131.61000000000001</v>
      </c>
      <c r="I535" s="198">
        <v>0</v>
      </c>
    </row>
    <row r="536" spans="1:9" x14ac:dyDescent="0.3">
      <c r="A536" s="198" t="s">
        <v>361</v>
      </c>
      <c r="B536" s="198" t="s">
        <v>371</v>
      </c>
      <c r="C536" s="198">
        <v>107054012</v>
      </c>
      <c r="D536" s="198" t="s">
        <v>372</v>
      </c>
      <c r="E536" s="198">
        <v>201908</v>
      </c>
      <c r="F536" s="198">
        <v>109115249</v>
      </c>
      <c r="G536" s="198" t="s">
        <v>373</v>
      </c>
      <c r="H536" s="2">
        <v>68068.97</v>
      </c>
      <c r="I536" s="198">
        <v>60</v>
      </c>
    </row>
    <row r="537" spans="1:9" x14ac:dyDescent="0.3">
      <c r="A537" s="198" t="s">
        <v>361</v>
      </c>
      <c r="B537" s="198" t="s">
        <v>371</v>
      </c>
      <c r="C537" s="198">
        <v>107054012</v>
      </c>
      <c r="D537" s="198" t="s">
        <v>372</v>
      </c>
      <c r="E537" s="198">
        <v>201908</v>
      </c>
      <c r="F537" s="198">
        <v>109119730</v>
      </c>
      <c r="G537" s="198" t="s">
        <v>373</v>
      </c>
      <c r="H537" s="2">
        <v>65788.2</v>
      </c>
      <c r="I537" s="198">
        <v>361</v>
      </c>
    </row>
    <row r="538" spans="1:9" x14ac:dyDescent="0.3">
      <c r="A538" s="198" t="s">
        <v>361</v>
      </c>
      <c r="B538" s="198" t="s">
        <v>371</v>
      </c>
      <c r="C538" s="198">
        <v>109074866</v>
      </c>
      <c r="D538" s="198" t="s">
        <v>372</v>
      </c>
      <c r="E538" s="198">
        <v>201908</v>
      </c>
      <c r="F538" s="198">
        <v>109114292</v>
      </c>
      <c r="G538" s="198" t="s">
        <v>373</v>
      </c>
      <c r="H538" s="2">
        <v>131.75</v>
      </c>
      <c r="I538" s="198">
        <v>0</v>
      </c>
    </row>
    <row r="539" spans="1:9" x14ac:dyDescent="0.3">
      <c r="A539" s="198" t="s">
        <v>361</v>
      </c>
      <c r="B539" s="198" t="s">
        <v>371</v>
      </c>
      <c r="C539" s="198">
        <v>109105198</v>
      </c>
      <c r="D539" s="198" t="s">
        <v>372</v>
      </c>
      <c r="E539" s="198">
        <v>201908</v>
      </c>
      <c r="F539" s="198">
        <v>109099051</v>
      </c>
      <c r="G539" s="198" t="s">
        <v>373</v>
      </c>
      <c r="H539" s="2">
        <v>-49411.34</v>
      </c>
      <c r="I539" s="198">
        <v>0</v>
      </c>
    </row>
    <row r="540" spans="1:9" x14ac:dyDescent="0.3">
      <c r="A540" s="198" t="s">
        <v>361</v>
      </c>
      <c r="B540" s="198" t="s">
        <v>371</v>
      </c>
      <c r="C540" s="198">
        <v>109105198</v>
      </c>
      <c r="D540" s="198" t="s">
        <v>372</v>
      </c>
      <c r="E540" s="198">
        <v>201908</v>
      </c>
      <c r="F540" s="198">
        <v>109114292</v>
      </c>
      <c r="G540" s="198" t="s">
        <v>373</v>
      </c>
      <c r="H540" s="2">
        <v>131.75</v>
      </c>
      <c r="I540" s="198">
        <v>0</v>
      </c>
    </row>
    <row r="541" spans="1:9" x14ac:dyDescent="0.3">
      <c r="A541" s="198" t="s">
        <v>361</v>
      </c>
      <c r="B541" s="198" t="s">
        <v>371</v>
      </c>
      <c r="C541" s="198">
        <v>109105198</v>
      </c>
      <c r="D541" s="198" t="s">
        <v>374</v>
      </c>
      <c r="E541" s="198">
        <v>201908</v>
      </c>
      <c r="F541" s="198">
        <v>109109807</v>
      </c>
      <c r="G541" s="198" t="s">
        <v>373</v>
      </c>
      <c r="H541" s="2">
        <v>59.06</v>
      </c>
      <c r="I541" s="198">
        <v>0</v>
      </c>
    </row>
    <row r="542" spans="1:9" x14ac:dyDescent="0.3">
      <c r="A542" s="198" t="s">
        <v>361</v>
      </c>
      <c r="B542" s="198" t="s">
        <v>371</v>
      </c>
      <c r="C542" s="198">
        <v>109105198</v>
      </c>
      <c r="D542" s="198" t="s">
        <v>374</v>
      </c>
      <c r="E542" s="198">
        <v>201908</v>
      </c>
      <c r="F542" s="198">
        <v>109109807</v>
      </c>
      <c r="G542" s="198" t="s">
        <v>373</v>
      </c>
      <c r="H542" s="2">
        <v>59.07</v>
      </c>
      <c r="I542" s="198">
        <v>0</v>
      </c>
    </row>
    <row r="543" spans="1:9" x14ac:dyDescent="0.3">
      <c r="A543" s="198" t="s">
        <v>361</v>
      </c>
      <c r="B543" s="198" t="s">
        <v>371</v>
      </c>
      <c r="C543" s="198">
        <v>109105320</v>
      </c>
      <c r="D543" s="198" t="s">
        <v>372</v>
      </c>
      <c r="E543" s="198">
        <v>201908</v>
      </c>
      <c r="F543" s="198">
        <v>109098890</v>
      </c>
      <c r="G543" s="198" t="s">
        <v>373</v>
      </c>
      <c r="H543" s="2">
        <v>109403.03</v>
      </c>
      <c r="I543" s="198">
        <v>302</v>
      </c>
    </row>
    <row r="544" spans="1:9" x14ac:dyDescent="0.3">
      <c r="A544" s="198" t="s">
        <v>361</v>
      </c>
      <c r="B544" s="198" t="s">
        <v>371</v>
      </c>
      <c r="C544" s="198">
        <v>109105320</v>
      </c>
      <c r="D544" s="198" t="s">
        <v>372</v>
      </c>
      <c r="E544" s="198">
        <v>201908</v>
      </c>
      <c r="F544" s="198">
        <v>109111011</v>
      </c>
      <c r="G544" s="198" t="s">
        <v>373</v>
      </c>
      <c r="H544" s="2">
        <v>136652.72</v>
      </c>
      <c r="I544" s="198">
        <v>344</v>
      </c>
    </row>
    <row r="545" spans="1:9" x14ac:dyDescent="0.3">
      <c r="A545" s="198" t="s">
        <v>361</v>
      </c>
      <c r="B545" s="198" t="s">
        <v>371</v>
      </c>
      <c r="C545" s="198">
        <v>109105320</v>
      </c>
      <c r="D545" s="198" t="s">
        <v>372</v>
      </c>
      <c r="E545" s="198">
        <v>201908</v>
      </c>
      <c r="F545" s="198">
        <v>109111011</v>
      </c>
      <c r="G545" s="198" t="s">
        <v>373</v>
      </c>
      <c r="H545" s="2">
        <v>157706.76999999999</v>
      </c>
      <c r="I545" s="198">
        <v>397</v>
      </c>
    </row>
    <row r="546" spans="1:9" x14ac:dyDescent="0.3">
      <c r="A546" s="198" t="s">
        <v>361</v>
      </c>
      <c r="B546" s="198" t="s">
        <v>371</v>
      </c>
      <c r="C546" s="198">
        <v>109109648</v>
      </c>
      <c r="D546" s="198" t="s">
        <v>372</v>
      </c>
      <c r="E546" s="198">
        <v>201908</v>
      </c>
      <c r="F546" s="198">
        <v>109114378</v>
      </c>
      <c r="G546" s="198" t="s">
        <v>373</v>
      </c>
      <c r="H546" s="2">
        <v>3446.02</v>
      </c>
      <c r="I546" s="198">
        <v>0</v>
      </c>
    </row>
    <row r="547" spans="1:9" x14ac:dyDescent="0.3">
      <c r="A547" s="198" t="s">
        <v>361</v>
      </c>
      <c r="B547" s="198" t="s">
        <v>371</v>
      </c>
      <c r="C547" s="198">
        <v>109109648</v>
      </c>
      <c r="D547" s="198" t="s">
        <v>374</v>
      </c>
      <c r="E547" s="198">
        <v>201908</v>
      </c>
      <c r="F547" s="198">
        <v>109100829</v>
      </c>
      <c r="G547" s="198" t="s">
        <v>373</v>
      </c>
      <c r="H547" s="2">
        <v>40.11</v>
      </c>
      <c r="I547" s="198">
        <v>0</v>
      </c>
    </row>
    <row r="548" spans="1:9" x14ac:dyDescent="0.3">
      <c r="A548" s="198" t="s">
        <v>361</v>
      </c>
      <c r="B548" s="198" t="s">
        <v>371</v>
      </c>
      <c r="C548" s="198">
        <v>109109648</v>
      </c>
      <c r="D548" s="198" t="s">
        <v>374</v>
      </c>
      <c r="E548" s="198">
        <v>201908</v>
      </c>
      <c r="F548" s="198">
        <v>109100829</v>
      </c>
      <c r="G548" s="198" t="s">
        <v>373</v>
      </c>
      <c r="H548" s="2">
        <v>274.11</v>
      </c>
      <c r="I548" s="198">
        <v>0</v>
      </c>
    </row>
    <row r="549" spans="1:9" x14ac:dyDescent="0.3">
      <c r="A549" s="198" t="s">
        <v>361</v>
      </c>
      <c r="B549" s="198" t="s">
        <v>371</v>
      </c>
      <c r="C549" s="198">
        <v>109109648</v>
      </c>
      <c r="D549" s="198" t="s">
        <v>374</v>
      </c>
      <c r="E549" s="198">
        <v>201908</v>
      </c>
      <c r="F549" s="198">
        <v>109100829</v>
      </c>
      <c r="G549" s="198" t="s">
        <v>373</v>
      </c>
      <c r="H549" s="2">
        <v>979.58</v>
      </c>
      <c r="I549" s="198">
        <v>0</v>
      </c>
    </row>
    <row r="550" spans="1:9" x14ac:dyDescent="0.3">
      <c r="A550" s="198" t="s">
        <v>361</v>
      </c>
      <c r="B550" s="198" t="s">
        <v>371</v>
      </c>
      <c r="C550" s="198">
        <v>109109648</v>
      </c>
      <c r="D550" s="198" t="s">
        <v>374</v>
      </c>
      <c r="E550" s="198">
        <v>201908</v>
      </c>
      <c r="F550" s="198">
        <v>109108038</v>
      </c>
      <c r="G550" s="198" t="s">
        <v>373</v>
      </c>
      <c r="H550" s="2">
        <v>42.27</v>
      </c>
      <c r="I550" s="198">
        <v>0</v>
      </c>
    </row>
    <row r="551" spans="1:9" x14ac:dyDescent="0.3">
      <c r="A551" s="198" t="s">
        <v>361</v>
      </c>
      <c r="B551" s="198" t="s">
        <v>371</v>
      </c>
      <c r="C551" s="198">
        <v>109109648</v>
      </c>
      <c r="D551" s="198" t="s">
        <v>374</v>
      </c>
      <c r="E551" s="198">
        <v>201908</v>
      </c>
      <c r="F551" s="198">
        <v>109108038</v>
      </c>
      <c r="G551" s="198" t="s">
        <v>373</v>
      </c>
      <c r="H551" s="2">
        <v>564.07000000000005</v>
      </c>
      <c r="I551" s="198">
        <v>0</v>
      </c>
    </row>
    <row r="552" spans="1:9" x14ac:dyDescent="0.3">
      <c r="A552" s="198" t="s">
        <v>361</v>
      </c>
      <c r="B552" s="198" t="s">
        <v>371</v>
      </c>
      <c r="C552" s="198">
        <v>109116184</v>
      </c>
      <c r="D552" s="198" t="s">
        <v>372</v>
      </c>
      <c r="E552" s="198">
        <v>201908</v>
      </c>
      <c r="F552" s="198">
        <v>109115890</v>
      </c>
      <c r="G552" s="198" t="s">
        <v>373</v>
      </c>
      <c r="H552" s="2">
        <v>28.22</v>
      </c>
      <c r="I552" s="198">
        <v>0</v>
      </c>
    </row>
    <row r="553" spans="1:9" x14ac:dyDescent="0.3">
      <c r="A553" s="198" t="s">
        <v>361</v>
      </c>
      <c r="B553" s="198" t="s">
        <v>371</v>
      </c>
      <c r="C553" s="198">
        <v>109116184</v>
      </c>
      <c r="D553" s="198" t="s">
        <v>372</v>
      </c>
      <c r="E553" s="198">
        <v>201908</v>
      </c>
      <c r="F553" s="198">
        <v>109120235</v>
      </c>
      <c r="G553" s="198" t="s">
        <v>373</v>
      </c>
      <c r="H553" s="2">
        <v>197402.64</v>
      </c>
      <c r="I553" s="198">
        <v>827</v>
      </c>
    </row>
    <row r="554" spans="1:9" x14ac:dyDescent="0.3">
      <c r="A554" s="198" t="s">
        <v>361</v>
      </c>
      <c r="B554" s="198" t="s">
        <v>371</v>
      </c>
      <c r="C554" s="198">
        <v>109120516</v>
      </c>
      <c r="D554" s="198" t="s">
        <v>372</v>
      </c>
      <c r="E554" s="198">
        <v>201908</v>
      </c>
      <c r="F554" s="198">
        <v>109110625</v>
      </c>
      <c r="G554" s="198" t="s">
        <v>373</v>
      </c>
      <c r="H554" s="2">
        <v>188768.92</v>
      </c>
      <c r="I554" s="198">
        <v>753</v>
      </c>
    </row>
    <row r="555" spans="1:9" x14ac:dyDescent="0.3">
      <c r="A555" s="198" t="s">
        <v>361</v>
      </c>
      <c r="B555" s="198" t="s">
        <v>375</v>
      </c>
      <c r="C555" s="198">
        <v>109087700</v>
      </c>
      <c r="D555" s="198" t="s">
        <v>376</v>
      </c>
      <c r="E555" s="198">
        <v>201908</v>
      </c>
      <c r="F555" s="198">
        <v>109087700</v>
      </c>
      <c r="G555" s="198" t="s">
        <v>377</v>
      </c>
      <c r="H555" s="2">
        <v>983.11</v>
      </c>
      <c r="I555" s="198">
        <v>1</v>
      </c>
    </row>
    <row r="556" spans="1:9" x14ac:dyDescent="0.3">
      <c r="A556" s="198" t="s">
        <v>361</v>
      </c>
      <c r="B556" s="198" t="s">
        <v>375</v>
      </c>
      <c r="C556" s="198">
        <v>109092526</v>
      </c>
      <c r="D556" s="198" t="s">
        <v>376</v>
      </c>
      <c r="E556" s="198">
        <v>201908</v>
      </c>
      <c r="F556" s="198">
        <v>109092526</v>
      </c>
      <c r="G556" s="198" t="s">
        <v>377</v>
      </c>
      <c r="H556" s="2">
        <v>170.74</v>
      </c>
      <c r="I556" s="198">
        <v>1</v>
      </c>
    </row>
    <row r="557" spans="1:9" x14ac:dyDescent="0.3">
      <c r="A557" s="198" t="s">
        <v>361</v>
      </c>
      <c r="B557" s="198" t="s">
        <v>375</v>
      </c>
      <c r="C557" s="198">
        <v>109094595</v>
      </c>
      <c r="D557" s="198" t="s">
        <v>376</v>
      </c>
      <c r="E557" s="198">
        <v>201908</v>
      </c>
      <c r="F557" s="198">
        <v>109094595</v>
      </c>
      <c r="G557" s="198" t="s">
        <v>377</v>
      </c>
      <c r="H557" s="2">
        <v>743.05</v>
      </c>
      <c r="I557" s="198">
        <v>5</v>
      </c>
    </row>
    <row r="558" spans="1:9" x14ac:dyDescent="0.3">
      <c r="A558" s="198" t="s">
        <v>361</v>
      </c>
      <c r="B558" s="198" t="s">
        <v>375</v>
      </c>
      <c r="C558" s="198">
        <v>109097529</v>
      </c>
      <c r="D558" s="198" t="s">
        <v>376</v>
      </c>
      <c r="E558" s="198">
        <v>201908</v>
      </c>
      <c r="F558" s="198">
        <v>109097529</v>
      </c>
      <c r="G558" s="198" t="s">
        <v>373</v>
      </c>
      <c r="H558" s="2">
        <v>770.23</v>
      </c>
      <c r="I558" s="198">
        <v>1</v>
      </c>
    </row>
    <row r="559" spans="1:9" x14ac:dyDescent="0.3">
      <c r="A559" s="198" t="s">
        <v>361</v>
      </c>
      <c r="B559" s="198" t="s">
        <v>375</v>
      </c>
      <c r="C559" s="198">
        <v>109098890</v>
      </c>
      <c r="D559" s="198" t="s">
        <v>378</v>
      </c>
      <c r="E559" s="198">
        <v>201908</v>
      </c>
      <c r="F559" s="198">
        <v>109098890</v>
      </c>
      <c r="G559" s="198" t="s">
        <v>373</v>
      </c>
      <c r="H559" s="2">
        <v>-109403.03</v>
      </c>
      <c r="I559" s="198">
        <v>-6</v>
      </c>
    </row>
    <row r="560" spans="1:9" x14ac:dyDescent="0.3">
      <c r="A560" s="198" t="s">
        <v>361</v>
      </c>
      <c r="B560" s="198" t="s">
        <v>375</v>
      </c>
      <c r="C560" s="198">
        <v>109099529</v>
      </c>
      <c r="D560" s="198" t="s">
        <v>376</v>
      </c>
      <c r="E560" s="198">
        <v>201908</v>
      </c>
      <c r="F560" s="198">
        <v>109099529</v>
      </c>
      <c r="G560" s="198" t="s">
        <v>373</v>
      </c>
      <c r="H560" s="2">
        <v>-6507.25</v>
      </c>
      <c r="I560" s="198">
        <v>2</v>
      </c>
    </row>
    <row r="561" spans="1:9" x14ac:dyDescent="0.3">
      <c r="A561" s="198" t="s">
        <v>361</v>
      </c>
      <c r="B561" s="198" t="s">
        <v>375</v>
      </c>
      <c r="C561" s="198">
        <v>109101308</v>
      </c>
      <c r="D561" s="198" t="s">
        <v>376</v>
      </c>
      <c r="E561" s="198">
        <v>201908</v>
      </c>
      <c r="F561" s="198">
        <v>109101308</v>
      </c>
      <c r="G561" s="198" t="s">
        <v>373</v>
      </c>
      <c r="H561" s="2">
        <v>320.74</v>
      </c>
      <c r="I561" s="198">
        <v>3</v>
      </c>
    </row>
    <row r="562" spans="1:9" x14ac:dyDescent="0.3">
      <c r="A562" s="198" t="s">
        <v>361</v>
      </c>
      <c r="B562" s="198" t="s">
        <v>375</v>
      </c>
      <c r="C562" s="198">
        <v>109106308</v>
      </c>
      <c r="D562" s="198" t="s">
        <v>376</v>
      </c>
      <c r="E562" s="198">
        <v>201908</v>
      </c>
      <c r="F562" s="198">
        <v>109106308</v>
      </c>
      <c r="G562" s="198" t="s">
        <v>373</v>
      </c>
      <c r="H562" s="2">
        <v>2.1800000000000002</v>
      </c>
      <c r="I562" s="198">
        <v>1</v>
      </c>
    </row>
    <row r="563" spans="1:9" x14ac:dyDescent="0.3">
      <c r="A563" s="198" t="s">
        <v>361</v>
      </c>
      <c r="B563" s="198" t="s">
        <v>375</v>
      </c>
      <c r="C563" s="198">
        <v>109107448</v>
      </c>
      <c r="D563" s="198" t="s">
        <v>376</v>
      </c>
      <c r="E563" s="198">
        <v>201908</v>
      </c>
      <c r="F563" s="198">
        <v>109107448</v>
      </c>
      <c r="G563" s="198" t="s">
        <v>373</v>
      </c>
      <c r="H563" s="2">
        <v>12</v>
      </c>
      <c r="I563" s="198">
        <v>2</v>
      </c>
    </row>
    <row r="564" spans="1:9" x14ac:dyDescent="0.3">
      <c r="A564" s="198" t="s">
        <v>361</v>
      </c>
      <c r="B564" s="198" t="s">
        <v>375</v>
      </c>
      <c r="C564" s="198">
        <v>109110625</v>
      </c>
      <c r="D564" s="198" t="s">
        <v>378</v>
      </c>
      <c r="E564" s="198">
        <v>201908</v>
      </c>
      <c r="F564" s="198">
        <v>109110625</v>
      </c>
      <c r="G564" s="198" t="s">
        <v>373</v>
      </c>
      <c r="H564" s="2">
        <v>-188768.92</v>
      </c>
      <c r="I564" s="198">
        <v>-7</v>
      </c>
    </row>
    <row r="565" spans="1:9" x14ac:dyDescent="0.3">
      <c r="A565" s="198" t="s">
        <v>361</v>
      </c>
      <c r="B565" s="198" t="s">
        <v>375</v>
      </c>
      <c r="C565" s="198">
        <v>109111011</v>
      </c>
      <c r="D565" s="198" t="s">
        <v>378</v>
      </c>
      <c r="E565" s="198">
        <v>201908</v>
      </c>
      <c r="F565" s="198">
        <v>109111011</v>
      </c>
      <c r="G565" s="198" t="s">
        <v>373</v>
      </c>
      <c r="H565" s="2">
        <v>-294359.49</v>
      </c>
      <c r="I565" s="198">
        <v>-4</v>
      </c>
    </row>
    <row r="566" spans="1:9" x14ac:dyDescent="0.3">
      <c r="A566" s="198" t="s">
        <v>361</v>
      </c>
      <c r="B566" s="198" t="s">
        <v>375</v>
      </c>
      <c r="C566" s="198">
        <v>109112739</v>
      </c>
      <c r="D566" s="198" t="s">
        <v>376</v>
      </c>
      <c r="E566" s="198">
        <v>201908</v>
      </c>
      <c r="F566" s="198">
        <v>109112739</v>
      </c>
      <c r="G566" s="198" t="s">
        <v>373</v>
      </c>
      <c r="H566" s="2">
        <v>1539.83</v>
      </c>
      <c r="I566" s="198">
        <v>1</v>
      </c>
    </row>
    <row r="567" spans="1:9" x14ac:dyDescent="0.3">
      <c r="A567" s="198" t="s">
        <v>361</v>
      </c>
      <c r="B567" s="198" t="s">
        <v>375</v>
      </c>
      <c r="C567" s="198">
        <v>109113437</v>
      </c>
      <c r="D567" s="198" t="s">
        <v>376</v>
      </c>
      <c r="E567" s="198">
        <v>201908</v>
      </c>
      <c r="F567" s="198">
        <v>109113437</v>
      </c>
      <c r="G567" s="198" t="s">
        <v>373</v>
      </c>
      <c r="H567" s="2">
        <v>1.93</v>
      </c>
      <c r="I567" s="198">
        <v>1</v>
      </c>
    </row>
    <row r="568" spans="1:9" x14ac:dyDescent="0.3">
      <c r="A568" s="198" t="s">
        <v>361</v>
      </c>
      <c r="B568" s="198" t="s">
        <v>375</v>
      </c>
      <c r="C568" s="198">
        <v>109113573</v>
      </c>
      <c r="D568" s="198" t="s">
        <v>376</v>
      </c>
      <c r="E568" s="198">
        <v>201908</v>
      </c>
      <c r="F568" s="198">
        <v>109113573</v>
      </c>
      <c r="G568" s="198" t="s">
        <v>373</v>
      </c>
      <c r="H568" s="2">
        <v>1.76</v>
      </c>
      <c r="I568" s="198">
        <v>1</v>
      </c>
    </row>
    <row r="569" spans="1:9" x14ac:dyDescent="0.3">
      <c r="A569" s="198" t="s">
        <v>361</v>
      </c>
      <c r="B569" s="198" t="s">
        <v>375</v>
      </c>
      <c r="C569" s="198">
        <v>109115249</v>
      </c>
      <c r="D569" s="198" t="s">
        <v>378</v>
      </c>
      <c r="E569" s="198">
        <v>201908</v>
      </c>
      <c r="F569" s="198">
        <v>109115249</v>
      </c>
      <c r="G569" s="198" t="s">
        <v>373</v>
      </c>
      <c r="H569" s="2">
        <v>-68068.97</v>
      </c>
      <c r="I569" s="198">
        <v>-7</v>
      </c>
    </row>
    <row r="570" spans="1:9" x14ac:dyDescent="0.3">
      <c r="A570" s="198" t="s">
        <v>361</v>
      </c>
      <c r="B570" s="198" t="s">
        <v>375</v>
      </c>
      <c r="C570" s="198">
        <v>109115989</v>
      </c>
      <c r="D570" s="198" t="s">
        <v>376</v>
      </c>
      <c r="E570" s="198">
        <v>201908</v>
      </c>
      <c r="F570" s="198">
        <v>109115989</v>
      </c>
      <c r="G570" s="198" t="s">
        <v>377</v>
      </c>
      <c r="H570" s="2">
        <v>2.46</v>
      </c>
      <c r="I570" s="198">
        <v>1</v>
      </c>
    </row>
    <row r="571" spans="1:9" x14ac:dyDescent="0.3">
      <c r="A571" s="198" t="s">
        <v>361</v>
      </c>
      <c r="B571" s="198" t="s">
        <v>375</v>
      </c>
      <c r="C571" s="198">
        <v>109116012</v>
      </c>
      <c r="D571" s="198" t="s">
        <v>376</v>
      </c>
      <c r="E571" s="198">
        <v>201908</v>
      </c>
      <c r="F571" s="198">
        <v>109116012</v>
      </c>
      <c r="G571" s="198" t="s">
        <v>373</v>
      </c>
      <c r="H571" s="2">
        <v>663.01</v>
      </c>
      <c r="I571" s="198">
        <v>1</v>
      </c>
    </row>
    <row r="572" spans="1:9" x14ac:dyDescent="0.3">
      <c r="A572" s="198" t="s">
        <v>361</v>
      </c>
      <c r="B572" s="198" t="s">
        <v>375</v>
      </c>
      <c r="C572" s="198">
        <v>109116084</v>
      </c>
      <c r="D572" s="198" t="s">
        <v>376</v>
      </c>
      <c r="E572" s="198">
        <v>201908</v>
      </c>
      <c r="F572" s="198">
        <v>109116084</v>
      </c>
      <c r="G572" s="198" t="s">
        <v>373</v>
      </c>
      <c r="H572" s="2">
        <v>170.74</v>
      </c>
      <c r="I572" s="198">
        <v>1</v>
      </c>
    </row>
    <row r="573" spans="1:9" x14ac:dyDescent="0.3">
      <c r="A573" s="198" t="s">
        <v>361</v>
      </c>
      <c r="B573" s="198" t="s">
        <v>375</v>
      </c>
      <c r="C573" s="198">
        <v>109116150</v>
      </c>
      <c r="D573" s="198" t="s">
        <v>376</v>
      </c>
      <c r="E573" s="198">
        <v>201908</v>
      </c>
      <c r="F573" s="198">
        <v>109116150</v>
      </c>
      <c r="G573" s="198" t="s">
        <v>373</v>
      </c>
      <c r="H573" s="2">
        <v>772.31</v>
      </c>
      <c r="I573" s="198">
        <v>1</v>
      </c>
    </row>
    <row r="574" spans="1:9" x14ac:dyDescent="0.3">
      <c r="A574" s="198" t="s">
        <v>361</v>
      </c>
      <c r="B574" s="198" t="s">
        <v>375</v>
      </c>
      <c r="C574" s="198">
        <v>109116158</v>
      </c>
      <c r="D574" s="198" t="s">
        <v>376</v>
      </c>
      <c r="E574" s="198">
        <v>201908</v>
      </c>
      <c r="F574" s="198">
        <v>109116158</v>
      </c>
      <c r="G574" s="198" t="s">
        <v>373</v>
      </c>
      <c r="H574" s="2">
        <v>826.07</v>
      </c>
      <c r="I574" s="198">
        <v>1</v>
      </c>
    </row>
    <row r="575" spans="1:9" x14ac:dyDescent="0.3">
      <c r="A575" s="198" t="s">
        <v>361</v>
      </c>
      <c r="B575" s="198" t="s">
        <v>375</v>
      </c>
      <c r="C575" s="198">
        <v>109116737</v>
      </c>
      <c r="D575" s="198" t="s">
        <v>376</v>
      </c>
      <c r="E575" s="198">
        <v>201908</v>
      </c>
      <c r="F575" s="198">
        <v>109116737</v>
      </c>
      <c r="G575" s="198" t="s">
        <v>373</v>
      </c>
      <c r="H575" s="2">
        <v>0.43</v>
      </c>
      <c r="I575" s="198">
        <v>1</v>
      </c>
    </row>
    <row r="576" spans="1:9" x14ac:dyDescent="0.3">
      <c r="A576" s="198" t="s">
        <v>361</v>
      </c>
      <c r="B576" s="198" t="s">
        <v>375</v>
      </c>
      <c r="C576" s="198">
        <v>109117513</v>
      </c>
      <c r="D576" s="198" t="s">
        <v>376</v>
      </c>
      <c r="E576" s="198">
        <v>201908</v>
      </c>
      <c r="F576" s="198">
        <v>109117513</v>
      </c>
      <c r="G576" s="198" t="s">
        <v>373</v>
      </c>
      <c r="H576" s="2">
        <v>35419.160000000003</v>
      </c>
      <c r="I576" s="198">
        <v>2</v>
      </c>
    </row>
    <row r="577" spans="1:9" x14ac:dyDescent="0.3">
      <c r="A577" s="198" t="s">
        <v>361</v>
      </c>
      <c r="B577" s="198" t="s">
        <v>375</v>
      </c>
      <c r="C577" s="198">
        <v>109117939</v>
      </c>
      <c r="D577" s="198" t="s">
        <v>376</v>
      </c>
      <c r="E577" s="198">
        <v>201908</v>
      </c>
      <c r="F577" s="198">
        <v>109117939</v>
      </c>
      <c r="G577" s="198" t="s">
        <v>373</v>
      </c>
      <c r="H577" s="2">
        <v>0.28999999999999998</v>
      </c>
      <c r="I577" s="198">
        <v>1</v>
      </c>
    </row>
    <row r="578" spans="1:9" x14ac:dyDescent="0.3">
      <c r="A578" s="198" t="s">
        <v>361</v>
      </c>
      <c r="B578" s="198" t="s">
        <v>375</v>
      </c>
      <c r="C578" s="198">
        <v>109117943</v>
      </c>
      <c r="D578" s="198" t="s">
        <v>376</v>
      </c>
      <c r="E578" s="198">
        <v>201908</v>
      </c>
      <c r="F578" s="198">
        <v>109117943</v>
      </c>
      <c r="G578" s="198" t="s">
        <v>373</v>
      </c>
      <c r="H578" s="2">
        <v>0.43</v>
      </c>
      <c r="I578" s="198">
        <v>1</v>
      </c>
    </row>
    <row r="579" spans="1:9" x14ac:dyDescent="0.3">
      <c r="A579" s="198" t="s">
        <v>361</v>
      </c>
      <c r="B579" s="198" t="s">
        <v>375</v>
      </c>
      <c r="C579" s="198">
        <v>109118065</v>
      </c>
      <c r="D579" s="198" t="s">
        <v>376</v>
      </c>
      <c r="E579" s="198">
        <v>201908</v>
      </c>
      <c r="F579" s="198">
        <v>109118065</v>
      </c>
      <c r="G579" s="198" t="s">
        <v>373</v>
      </c>
      <c r="H579" s="2">
        <v>154.55000000000001</v>
      </c>
      <c r="I579" s="198">
        <v>2</v>
      </c>
    </row>
    <row r="580" spans="1:9" x14ac:dyDescent="0.3">
      <c r="A580" s="198" t="s">
        <v>361</v>
      </c>
      <c r="B580" s="198" t="s">
        <v>375</v>
      </c>
      <c r="C580" s="198">
        <v>109119539</v>
      </c>
      <c r="D580" s="198" t="s">
        <v>376</v>
      </c>
      <c r="E580" s="198">
        <v>201908</v>
      </c>
      <c r="F580" s="198">
        <v>109119539</v>
      </c>
      <c r="G580" s="198" t="s">
        <v>373</v>
      </c>
      <c r="H580" s="2">
        <v>24141.47</v>
      </c>
      <c r="I580" s="198">
        <v>3</v>
      </c>
    </row>
    <row r="581" spans="1:9" x14ac:dyDescent="0.3">
      <c r="A581" s="198" t="s">
        <v>361</v>
      </c>
      <c r="B581" s="198" t="s">
        <v>375</v>
      </c>
      <c r="C581" s="198">
        <v>109119730</v>
      </c>
      <c r="D581" s="198" t="s">
        <v>378</v>
      </c>
      <c r="E581" s="198">
        <v>201908</v>
      </c>
      <c r="F581" s="198">
        <v>109119730</v>
      </c>
      <c r="G581" s="198" t="s">
        <v>373</v>
      </c>
      <c r="H581" s="2">
        <v>-65788.2</v>
      </c>
      <c r="I581" s="198">
        <v>-6</v>
      </c>
    </row>
    <row r="582" spans="1:9" x14ac:dyDescent="0.3">
      <c r="A582" s="198" t="s">
        <v>361</v>
      </c>
      <c r="B582" s="198" t="s">
        <v>375</v>
      </c>
      <c r="C582" s="198">
        <v>109119979</v>
      </c>
      <c r="D582" s="198" t="s">
        <v>376</v>
      </c>
      <c r="E582" s="198">
        <v>201908</v>
      </c>
      <c r="F582" s="198">
        <v>109119979</v>
      </c>
      <c r="G582" s="198" t="s">
        <v>373</v>
      </c>
      <c r="H582" s="2">
        <v>0.4</v>
      </c>
      <c r="I582" s="198">
        <v>3</v>
      </c>
    </row>
    <row r="583" spans="1:9" x14ac:dyDescent="0.3">
      <c r="A583" s="198" t="s">
        <v>361</v>
      </c>
      <c r="B583" s="198" t="s">
        <v>375</v>
      </c>
      <c r="C583" s="198">
        <v>109120213</v>
      </c>
      <c r="D583" s="198" t="s">
        <v>376</v>
      </c>
      <c r="E583" s="198">
        <v>201908</v>
      </c>
      <c r="F583" s="198">
        <v>109120213</v>
      </c>
      <c r="G583" s="198" t="s">
        <v>373</v>
      </c>
      <c r="H583" s="2">
        <v>14884.48</v>
      </c>
      <c r="I583" s="198">
        <v>2</v>
      </c>
    </row>
    <row r="584" spans="1:9" x14ac:dyDescent="0.3">
      <c r="A584" s="198" t="s">
        <v>361</v>
      </c>
      <c r="B584" s="198" t="s">
        <v>375</v>
      </c>
      <c r="C584" s="198">
        <v>109120235</v>
      </c>
      <c r="D584" s="198" t="s">
        <v>378</v>
      </c>
      <c r="E584" s="198">
        <v>201908</v>
      </c>
      <c r="F584" s="198">
        <v>109120235</v>
      </c>
      <c r="G584" s="198" t="s">
        <v>373</v>
      </c>
      <c r="H584" s="2">
        <v>-197402.64</v>
      </c>
      <c r="I584" s="198">
        <v>-4</v>
      </c>
    </row>
    <row r="585" spans="1:9" x14ac:dyDescent="0.3">
      <c r="A585" s="198" t="s">
        <v>361</v>
      </c>
      <c r="B585" s="198" t="s">
        <v>375</v>
      </c>
      <c r="C585" s="198">
        <v>109120299</v>
      </c>
      <c r="D585" s="198" t="s">
        <v>376</v>
      </c>
      <c r="E585" s="198">
        <v>201908</v>
      </c>
      <c r="F585" s="198">
        <v>109120299</v>
      </c>
      <c r="G585" s="198" t="s">
        <v>373</v>
      </c>
      <c r="H585" s="2">
        <v>14.47</v>
      </c>
      <c r="I585" s="198">
        <v>4</v>
      </c>
    </row>
    <row r="586" spans="1:9" x14ac:dyDescent="0.3">
      <c r="A586" s="198" t="s">
        <v>361</v>
      </c>
      <c r="B586" s="198" t="s">
        <v>375</v>
      </c>
      <c r="C586" s="198">
        <v>109120375</v>
      </c>
      <c r="D586" s="198" t="s">
        <v>376</v>
      </c>
      <c r="E586" s="198">
        <v>201908</v>
      </c>
      <c r="F586" s="198">
        <v>109120375</v>
      </c>
      <c r="G586" s="198" t="s">
        <v>373</v>
      </c>
      <c r="H586" s="2">
        <v>2000.81</v>
      </c>
      <c r="I586" s="198">
        <v>4</v>
      </c>
    </row>
    <row r="587" spans="1:9" x14ac:dyDescent="0.3">
      <c r="A587" s="198" t="s">
        <v>361</v>
      </c>
      <c r="B587" s="198" t="s">
        <v>375</v>
      </c>
      <c r="C587" s="198">
        <v>109120598</v>
      </c>
      <c r="D587" s="198" t="s">
        <v>376</v>
      </c>
      <c r="E587" s="198">
        <v>201908</v>
      </c>
      <c r="F587" s="198">
        <v>109120598</v>
      </c>
      <c r="G587" s="198" t="s">
        <v>373</v>
      </c>
      <c r="H587" s="2">
        <v>1542.44</v>
      </c>
      <c r="I587" s="198">
        <v>4</v>
      </c>
    </row>
    <row r="588" spans="1:9" x14ac:dyDescent="0.3">
      <c r="A588" s="198" t="s">
        <v>361</v>
      </c>
      <c r="B588" s="198" t="s">
        <v>375</v>
      </c>
      <c r="C588" s="198">
        <v>109120844</v>
      </c>
      <c r="D588" s="198" t="s">
        <v>376</v>
      </c>
      <c r="E588" s="198">
        <v>201908</v>
      </c>
      <c r="F588" s="198">
        <v>109120844</v>
      </c>
      <c r="G588" s="198" t="s">
        <v>377</v>
      </c>
      <c r="H588" s="2">
        <v>323593.12</v>
      </c>
      <c r="I588" s="198">
        <v>2</v>
      </c>
    </row>
    <row r="589" spans="1:9" x14ac:dyDescent="0.3">
      <c r="A589" s="198" t="s">
        <v>361</v>
      </c>
      <c r="B589" s="198" t="s">
        <v>375</v>
      </c>
      <c r="C589" s="198">
        <v>109120998</v>
      </c>
      <c r="D589" s="198" t="s">
        <v>376</v>
      </c>
      <c r="E589" s="198">
        <v>201908</v>
      </c>
      <c r="F589" s="198">
        <v>109120998</v>
      </c>
      <c r="G589" s="198" t="s">
        <v>379</v>
      </c>
      <c r="H589" s="2">
        <v>-18281.75</v>
      </c>
      <c r="I589" s="198">
        <v>2</v>
      </c>
    </row>
    <row r="590" spans="1:9" x14ac:dyDescent="0.3">
      <c r="A590" s="198" t="s">
        <v>361</v>
      </c>
      <c r="B590" s="198" t="s">
        <v>375</v>
      </c>
      <c r="C590" s="198">
        <v>109121072</v>
      </c>
      <c r="D590" s="198" t="s">
        <v>376</v>
      </c>
      <c r="E590" s="198">
        <v>201908</v>
      </c>
      <c r="F590" s="198">
        <v>109121072</v>
      </c>
      <c r="G590" s="198" t="s">
        <v>373</v>
      </c>
      <c r="H590" s="2">
        <v>108.67</v>
      </c>
      <c r="I590" s="198">
        <v>3</v>
      </c>
    </row>
    <row r="591" spans="1:9" x14ac:dyDescent="0.3">
      <c r="A591" s="198" t="s">
        <v>361</v>
      </c>
      <c r="B591" s="198" t="s">
        <v>375</v>
      </c>
      <c r="C591" s="198">
        <v>109121075</v>
      </c>
      <c r="D591" s="198" t="s">
        <v>376</v>
      </c>
      <c r="E591" s="198">
        <v>201908</v>
      </c>
      <c r="F591" s="198">
        <v>109121075</v>
      </c>
      <c r="G591" s="198" t="s">
        <v>373</v>
      </c>
      <c r="H591" s="2">
        <v>-976.59</v>
      </c>
      <c r="I591" s="198">
        <v>2</v>
      </c>
    </row>
    <row r="592" spans="1:9" x14ac:dyDescent="0.3">
      <c r="A592" s="198" t="s">
        <v>361</v>
      </c>
      <c r="B592" s="198" t="s">
        <v>375</v>
      </c>
      <c r="C592" s="198">
        <v>109121424</v>
      </c>
      <c r="D592" s="198" t="s">
        <v>376</v>
      </c>
      <c r="E592" s="198">
        <v>201908</v>
      </c>
      <c r="F592" s="198">
        <v>109121424</v>
      </c>
      <c r="G592" s="198" t="s">
        <v>373</v>
      </c>
      <c r="H592" s="2">
        <v>-8951.34</v>
      </c>
      <c r="I592" s="198">
        <v>2</v>
      </c>
    </row>
    <row r="593" spans="1:9" x14ac:dyDescent="0.3">
      <c r="A593" s="198" t="s">
        <v>361</v>
      </c>
      <c r="B593" s="198" t="s">
        <v>375</v>
      </c>
      <c r="C593" s="198">
        <v>109121578</v>
      </c>
      <c r="D593" s="198" t="s">
        <v>376</v>
      </c>
      <c r="E593" s="198">
        <v>201908</v>
      </c>
      <c r="F593" s="198">
        <v>109121578</v>
      </c>
      <c r="G593" s="198" t="s">
        <v>379</v>
      </c>
      <c r="H593" s="2">
        <v>5.53</v>
      </c>
      <c r="I593" s="198">
        <v>2</v>
      </c>
    </row>
    <row r="594" spans="1:9" x14ac:dyDescent="0.3">
      <c r="A594" s="198" t="s">
        <v>361</v>
      </c>
      <c r="B594" s="198" t="s">
        <v>375</v>
      </c>
      <c r="C594" s="198">
        <v>109121904</v>
      </c>
      <c r="D594" s="198" t="s">
        <v>376</v>
      </c>
      <c r="E594" s="198">
        <v>201908</v>
      </c>
      <c r="F594" s="198">
        <v>109121904</v>
      </c>
      <c r="G594" s="198" t="s">
        <v>373</v>
      </c>
      <c r="H594" s="2">
        <v>4.7</v>
      </c>
      <c r="I594" s="198">
        <v>2</v>
      </c>
    </row>
    <row r="595" spans="1:9" x14ac:dyDescent="0.3">
      <c r="A595" s="198" t="s">
        <v>362</v>
      </c>
      <c r="B595" s="198" t="s">
        <v>371</v>
      </c>
      <c r="C595" s="198">
        <v>109101213</v>
      </c>
      <c r="D595" s="198" t="s">
        <v>372</v>
      </c>
      <c r="E595" s="198">
        <v>201908</v>
      </c>
      <c r="F595" s="198">
        <v>109099501</v>
      </c>
      <c r="G595" s="198" t="s">
        <v>380</v>
      </c>
      <c r="H595" s="2">
        <v>28.22</v>
      </c>
      <c r="I595" s="198">
        <v>0</v>
      </c>
    </row>
    <row r="596" spans="1:9" x14ac:dyDescent="0.3">
      <c r="A596" s="198" t="s">
        <v>362</v>
      </c>
      <c r="B596" s="198" t="s">
        <v>371</v>
      </c>
      <c r="C596" s="198">
        <v>109106270</v>
      </c>
      <c r="D596" s="198" t="s">
        <v>372</v>
      </c>
      <c r="E596" s="198">
        <v>201908</v>
      </c>
      <c r="F596" s="198">
        <v>109114292</v>
      </c>
      <c r="G596" s="198" t="s">
        <v>373</v>
      </c>
      <c r="H596" s="2">
        <v>309.37</v>
      </c>
      <c r="I596" s="198">
        <v>0</v>
      </c>
    </row>
    <row r="597" spans="1:9" x14ac:dyDescent="0.3">
      <c r="A597" s="198" t="s">
        <v>362</v>
      </c>
      <c r="B597" s="198" t="s">
        <v>371</v>
      </c>
      <c r="C597" s="198">
        <v>109108046</v>
      </c>
      <c r="D597" s="198" t="s">
        <v>372</v>
      </c>
      <c r="E597" s="198">
        <v>201908</v>
      </c>
      <c r="F597" s="198">
        <v>109111933</v>
      </c>
      <c r="G597" s="198" t="s">
        <v>373</v>
      </c>
      <c r="H597" s="2">
        <v>92.89</v>
      </c>
      <c r="I597" s="198">
        <v>0</v>
      </c>
    </row>
    <row r="598" spans="1:9" x14ac:dyDescent="0.3">
      <c r="A598" s="198" t="s">
        <v>362</v>
      </c>
      <c r="B598" s="198" t="s">
        <v>371</v>
      </c>
      <c r="C598" s="198">
        <v>109111933</v>
      </c>
      <c r="D598" s="198" t="s">
        <v>372</v>
      </c>
      <c r="E598" s="198">
        <v>201908</v>
      </c>
      <c r="F598" s="198">
        <v>109111933</v>
      </c>
      <c r="G598" s="198" t="s">
        <v>373</v>
      </c>
      <c r="H598" s="2">
        <v>0.86</v>
      </c>
      <c r="I598" s="198">
        <v>0</v>
      </c>
    </row>
    <row r="599" spans="1:9" x14ac:dyDescent="0.3">
      <c r="A599" s="198" t="s">
        <v>362</v>
      </c>
      <c r="B599" s="198" t="s">
        <v>375</v>
      </c>
      <c r="C599" s="198">
        <v>109099529</v>
      </c>
      <c r="D599" s="198" t="s">
        <v>376</v>
      </c>
      <c r="E599" s="198">
        <v>201908</v>
      </c>
      <c r="F599" s="198">
        <v>109099529</v>
      </c>
      <c r="G599" s="198" t="s">
        <v>373</v>
      </c>
      <c r="H599" s="2">
        <v>-2788.83</v>
      </c>
      <c r="I599" s="198">
        <v>2</v>
      </c>
    </row>
    <row r="600" spans="1:9" x14ac:dyDescent="0.3">
      <c r="A600" s="198" t="s">
        <v>362</v>
      </c>
      <c r="B600" s="198" t="s">
        <v>375</v>
      </c>
      <c r="C600" s="198">
        <v>109101308</v>
      </c>
      <c r="D600" s="198" t="s">
        <v>376</v>
      </c>
      <c r="E600" s="198">
        <v>201908</v>
      </c>
      <c r="F600" s="198">
        <v>109101308</v>
      </c>
      <c r="G600" s="198" t="s">
        <v>373</v>
      </c>
      <c r="H600" s="2">
        <v>137.47</v>
      </c>
      <c r="I600" s="198">
        <v>3</v>
      </c>
    </row>
    <row r="601" spans="1:9" x14ac:dyDescent="0.3">
      <c r="A601" s="198" t="s">
        <v>362</v>
      </c>
      <c r="B601" s="198" t="s">
        <v>375</v>
      </c>
      <c r="C601" s="198">
        <v>109107448</v>
      </c>
      <c r="D601" s="198" t="s">
        <v>376</v>
      </c>
      <c r="E601" s="198">
        <v>201908</v>
      </c>
      <c r="F601" s="198">
        <v>109107448</v>
      </c>
      <c r="G601" s="198" t="s">
        <v>373</v>
      </c>
      <c r="H601" s="2">
        <v>5.14</v>
      </c>
      <c r="I601" s="198">
        <v>2</v>
      </c>
    </row>
    <row r="602" spans="1:9" x14ac:dyDescent="0.3">
      <c r="A602" s="198" t="s">
        <v>362</v>
      </c>
      <c r="B602" s="198" t="s">
        <v>375</v>
      </c>
      <c r="C602" s="198">
        <v>109118065</v>
      </c>
      <c r="D602" s="198" t="s">
        <v>376</v>
      </c>
      <c r="E602" s="198">
        <v>201908</v>
      </c>
      <c r="F602" s="198">
        <v>109118065</v>
      </c>
      <c r="G602" s="198" t="s">
        <v>373</v>
      </c>
      <c r="H602" s="2">
        <v>66.239999999999995</v>
      </c>
      <c r="I602" s="198">
        <v>2</v>
      </c>
    </row>
    <row r="603" spans="1:9" x14ac:dyDescent="0.3">
      <c r="A603" s="198" t="s">
        <v>362</v>
      </c>
      <c r="B603" s="198" t="s">
        <v>375</v>
      </c>
      <c r="C603" s="198">
        <v>109119539</v>
      </c>
      <c r="D603" s="198" t="s">
        <v>376</v>
      </c>
      <c r="E603" s="198">
        <v>201908</v>
      </c>
      <c r="F603" s="198">
        <v>109119539</v>
      </c>
      <c r="G603" s="198" t="s">
        <v>373</v>
      </c>
      <c r="H603" s="2">
        <v>10346.35</v>
      </c>
      <c r="I603" s="198">
        <v>3</v>
      </c>
    </row>
    <row r="604" spans="1:9" x14ac:dyDescent="0.3">
      <c r="A604" s="198" t="s">
        <v>362</v>
      </c>
      <c r="B604" s="198" t="s">
        <v>375</v>
      </c>
      <c r="C604" s="198">
        <v>109120213</v>
      </c>
      <c r="D604" s="198" t="s">
        <v>376</v>
      </c>
      <c r="E604" s="198">
        <v>201908</v>
      </c>
      <c r="F604" s="198">
        <v>109120213</v>
      </c>
      <c r="G604" s="198" t="s">
        <v>373</v>
      </c>
      <c r="H604" s="2">
        <v>6379.08</v>
      </c>
      <c r="I604" s="198">
        <v>2</v>
      </c>
    </row>
    <row r="605" spans="1:9" x14ac:dyDescent="0.3">
      <c r="A605" s="198" t="s">
        <v>362</v>
      </c>
      <c r="B605" s="198" t="s">
        <v>375</v>
      </c>
      <c r="C605" s="198">
        <v>109120299</v>
      </c>
      <c r="D605" s="198" t="s">
        <v>376</v>
      </c>
      <c r="E605" s="198">
        <v>201908</v>
      </c>
      <c r="F605" s="198">
        <v>109120299</v>
      </c>
      <c r="G605" s="198" t="s">
        <v>373</v>
      </c>
      <c r="H605" s="2">
        <v>6.19</v>
      </c>
      <c r="I605" s="198">
        <v>4</v>
      </c>
    </row>
    <row r="606" spans="1:9" x14ac:dyDescent="0.3">
      <c r="A606" s="198" t="s">
        <v>362</v>
      </c>
      <c r="B606" s="198" t="s">
        <v>375</v>
      </c>
      <c r="C606" s="198">
        <v>109120375</v>
      </c>
      <c r="D606" s="198" t="s">
        <v>376</v>
      </c>
      <c r="E606" s="198">
        <v>201908</v>
      </c>
      <c r="F606" s="198">
        <v>109120375</v>
      </c>
      <c r="G606" s="198" t="s">
        <v>373</v>
      </c>
      <c r="H606" s="2">
        <v>857.51</v>
      </c>
      <c r="I606" s="198">
        <v>4</v>
      </c>
    </row>
    <row r="607" spans="1:9" x14ac:dyDescent="0.3">
      <c r="A607" s="198" t="s">
        <v>362</v>
      </c>
      <c r="B607" s="198" t="s">
        <v>375</v>
      </c>
      <c r="C607" s="198">
        <v>109120598</v>
      </c>
      <c r="D607" s="198" t="s">
        <v>376</v>
      </c>
      <c r="E607" s="198">
        <v>201908</v>
      </c>
      <c r="F607" s="198">
        <v>109120598</v>
      </c>
      <c r="G607" s="198" t="s">
        <v>373</v>
      </c>
      <c r="H607" s="2">
        <v>661.06</v>
      </c>
      <c r="I607" s="198">
        <v>4</v>
      </c>
    </row>
    <row r="608" spans="1:9" x14ac:dyDescent="0.3">
      <c r="A608" s="198" t="s">
        <v>362</v>
      </c>
      <c r="B608" s="198" t="s">
        <v>375</v>
      </c>
      <c r="C608" s="198">
        <v>109120844</v>
      </c>
      <c r="D608" s="198" t="s">
        <v>376</v>
      </c>
      <c r="E608" s="198">
        <v>201908</v>
      </c>
      <c r="F608" s="198">
        <v>109120844</v>
      </c>
      <c r="G608" s="198" t="s">
        <v>377</v>
      </c>
      <c r="H608" s="2">
        <v>138682.79</v>
      </c>
      <c r="I608" s="198">
        <v>2</v>
      </c>
    </row>
    <row r="609" spans="1:9" x14ac:dyDescent="0.3">
      <c r="A609" s="198" t="s">
        <v>362</v>
      </c>
      <c r="B609" s="198" t="s">
        <v>375</v>
      </c>
      <c r="C609" s="198">
        <v>109120998</v>
      </c>
      <c r="D609" s="198" t="s">
        <v>376</v>
      </c>
      <c r="E609" s="198">
        <v>201908</v>
      </c>
      <c r="F609" s="198">
        <v>109120998</v>
      </c>
      <c r="G609" s="198" t="s">
        <v>379</v>
      </c>
      <c r="H609" s="2">
        <v>-7835.05</v>
      </c>
      <c r="I609" s="198">
        <v>2</v>
      </c>
    </row>
    <row r="610" spans="1:9" x14ac:dyDescent="0.3">
      <c r="A610" s="198" t="s">
        <v>362</v>
      </c>
      <c r="B610" s="198" t="s">
        <v>375</v>
      </c>
      <c r="C610" s="198">
        <v>109121072</v>
      </c>
      <c r="D610" s="198" t="s">
        <v>376</v>
      </c>
      <c r="E610" s="198">
        <v>201908</v>
      </c>
      <c r="F610" s="198">
        <v>109121072</v>
      </c>
      <c r="G610" s="198" t="s">
        <v>373</v>
      </c>
      <c r="H610" s="2">
        <v>46.56</v>
      </c>
      <c r="I610" s="198">
        <v>3</v>
      </c>
    </row>
    <row r="611" spans="1:9" x14ac:dyDescent="0.3">
      <c r="A611" s="198" t="s">
        <v>362</v>
      </c>
      <c r="B611" s="198" t="s">
        <v>375</v>
      </c>
      <c r="C611" s="198">
        <v>109121075</v>
      </c>
      <c r="D611" s="198" t="s">
        <v>376</v>
      </c>
      <c r="E611" s="198">
        <v>201908</v>
      </c>
      <c r="F611" s="198">
        <v>109121075</v>
      </c>
      <c r="G611" s="198" t="s">
        <v>373</v>
      </c>
      <c r="H611" s="2">
        <v>-418.54</v>
      </c>
      <c r="I611" s="198">
        <v>2</v>
      </c>
    </row>
    <row r="612" spans="1:9" x14ac:dyDescent="0.3">
      <c r="A612" s="198" t="s">
        <v>362</v>
      </c>
      <c r="B612" s="198" t="s">
        <v>375</v>
      </c>
      <c r="C612" s="198">
        <v>109121424</v>
      </c>
      <c r="D612" s="198" t="s">
        <v>376</v>
      </c>
      <c r="E612" s="198">
        <v>201908</v>
      </c>
      <c r="F612" s="198">
        <v>109121424</v>
      </c>
      <c r="G612" s="198" t="s">
        <v>373</v>
      </c>
      <c r="H612" s="2">
        <v>-3836.27</v>
      </c>
      <c r="I612" s="198">
        <v>2</v>
      </c>
    </row>
    <row r="613" spans="1:9" x14ac:dyDescent="0.3">
      <c r="A613" s="198" t="s">
        <v>362</v>
      </c>
      <c r="B613" s="198" t="s">
        <v>375</v>
      </c>
      <c r="C613" s="198">
        <v>109121578</v>
      </c>
      <c r="D613" s="198" t="s">
        <v>376</v>
      </c>
      <c r="E613" s="198">
        <v>201908</v>
      </c>
      <c r="F613" s="198">
        <v>109121578</v>
      </c>
      <c r="G613" s="198" t="s">
        <v>379</v>
      </c>
      <c r="H613" s="2">
        <v>2.35</v>
      </c>
      <c r="I613" s="198">
        <v>2</v>
      </c>
    </row>
    <row r="614" spans="1:9" x14ac:dyDescent="0.3">
      <c r="A614" s="198" t="s">
        <v>362</v>
      </c>
      <c r="B614" s="198" t="s">
        <v>375</v>
      </c>
      <c r="C614" s="198">
        <v>109121904</v>
      </c>
      <c r="D614" s="198" t="s">
        <v>376</v>
      </c>
      <c r="E614" s="198">
        <v>201908</v>
      </c>
      <c r="F614" s="198">
        <v>109121904</v>
      </c>
      <c r="G614" s="198" t="s">
        <v>373</v>
      </c>
      <c r="H614" s="2">
        <v>2.0099999999999998</v>
      </c>
      <c r="I614" s="198">
        <v>2</v>
      </c>
    </row>
    <row r="615" spans="1:9" x14ac:dyDescent="0.3">
      <c r="A615" s="198" t="s">
        <v>363</v>
      </c>
      <c r="B615" s="198" t="s">
        <v>371</v>
      </c>
      <c r="C615" s="198">
        <v>109111935</v>
      </c>
      <c r="D615" s="198" t="s">
        <v>376</v>
      </c>
      <c r="E615" s="198">
        <v>201908</v>
      </c>
      <c r="F615" s="198">
        <v>109111935</v>
      </c>
      <c r="G615" s="198" t="s">
        <v>373</v>
      </c>
      <c r="H615" s="2">
        <v>16.649999999999999</v>
      </c>
      <c r="I615" s="198">
        <v>0</v>
      </c>
    </row>
    <row r="616" spans="1:9" x14ac:dyDescent="0.3">
      <c r="A616" s="198" t="s">
        <v>363</v>
      </c>
      <c r="B616" s="198" t="s">
        <v>371</v>
      </c>
      <c r="C616" s="198">
        <v>109111935</v>
      </c>
      <c r="D616" s="198" t="s">
        <v>376</v>
      </c>
      <c r="E616" s="198">
        <v>201908</v>
      </c>
      <c r="F616" s="198">
        <v>109111935</v>
      </c>
      <c r="G616" s="198" t="s">
        <v>373</v>
      </c>
      <c r="H616" s="2">
        <v>33.29</v>
      </c>
      <c r="I616" s="198">
        <v>0</v>
      </c>
    </row>
    <row r="617" spans="1:9" x14ac:dyDescent="0.3">
      <c r="A617" s="198" t="s">
        <v>363</v>
      </c>
      <c r="B617" s="198" t="s">
        <v>371</v>
      </c>
      <c r="C617" s="198">
        <v>109111935</v>
      </c>
      <c r="D617" s="198" t="s">
        <v>376</v>
      </c>
      <c r="E617" s="198">
        <v>201908</v>
      </c>
      <c r="F617" s="198">
        <v>109111935</v>
      </c>
      <c r="G617" s="198" t="s">
        <v>373</v>
      </c>
      <c r="H617" s="2">
        <v>83.24</v>
      </c>
      <c r="I617" s="198">
        <v>0</v>
      </c>
    </row>
    <row r="618" spans="1:9" x14ac:dyDescent="0.3">
      <c r="A618" s="198" t="s">
        <v>363</v>
      </c>
      <c r="B618" s="198" t="s">
        <v>371</v>
      </c>
      <c r="C618" s="198">
        <v>109111935</v>
      </c>
      <c r="D618" s="198" t="s">
        <v>376</v>
      </c>
      <c r="E618" s="198">
        <v>201908</v>
      </c>
      <c r="F618" s="198">
        <v>109111935</v>
      </c>
      <c r="G618" s="198" t="s">
        <v>373</v>
      </c>
      <c r="H618" s="2">
        <v>183.19</v>
      </c>
      <c r="I618" s="198">
        <v>0</v>
      </c>
    </row>
    <row r="619" spans="1:9" x14ac:dyDescent="0.3">
      <c r="A619" s="198" t="s">
        <v>364</v>
      </c>
      <c r="B619" s="198" t="s">
        <v>375</v>
      </c>
      <c r="C619" s="198">
        <v>109113122</v>
      </c>
      <c r="D619" s="198" t="s">
        <v>378</v>
      </c>
      <c r="E619" s="198">
        <v>201908</v>
      </c>
      <c r="F619" s="198">
        <v>109113122</v>
      </c>
      <c r="G619" s="198" t="s">
        <v>373</v>
      </c>
      <c r="H619" s="2">
        <v>-3.4</v>
      </c>
      <c r="I619" s="198">
        <v>-2</v>
      </c>
    </row>
    <row r="620" spans="1:9" x14ac:dyDescent="0.3">
      <c r="A620" s="198" t="s">
        <v>364</v>
      </c>
      <c r="B620" s="198" t="s">
        <v>375</v>
      </c>
      <c r="C620" s="198">
        <v>109115839</v>
      </c>
      <c r="D620" s="198" t="s">
        <v>376</v>
      </c>
      <c r="E620" s="198">
        <v>201908</v>
      </c>
      <c r="F620" s="198">
        <v>109115839</v>
      </c>
      <c r="G620" s="198" t="s">
        <v>373</v>
      </c>
      <c r="H620" s="2">
        <v>600.44000000000005</v>
      </c>
      <c r="I620" s="198">
        <v>1</v>
      </c>
    </row>
    <row r="621" spans="1:9" x14ac:dyDescent="0.3">
      <c r="A621" s="198" t="s">
        <v>364</v>
      </c>
      <c r="B621" s="198" t="s">
        <v>375</v>
      </c>
      <c r="C621" s="198">
        <v>109121170</v>
      </c>
      <c r="D621" s="198" t="s">
        <v>378</v>
      </c>
      <c r="E621" s="198">
        <v>201908</v>
      </c>
      <c r="F621" s="198">
        <v>109121170</v>
      </c>
      <c r="G621" s="198" t="s">
        <v>373</v>
      </c>
      <c r="H621" s="2">
        <v>-223.47</v>
      </c>
      <c r="I621" s="198">
        <v>-9</v>
      </c>
    </row>
    <row r="622" spans="1:9" x14ac:dyDescent="0.3">
      <c r="A622" s="198" t="s">
        <v>364</v>
      </c>
      <c r="B622" s="198" t="s">
        <v>375</v>
      </c>
      <c r="C622" s="198">
        <v>109123215</v>
      </c>
      <c r="D622" s="198" t="s">
        <v>376</v>
      </c>
      <c r="E622" s="198">
        <v>201908</v>
      </c>
      <c r="F622" s="198">
        <v>109123215</v>
      </c>
      <c r="G622" s="198" t="s">
        <v>373</v>
      </c>
      <c r="H622" s="2">
        <v>-0.9</v>
      </c>
      <c r="I622" s="198">
        <v>3</v>
      </c>
    </row>
    <row r="623" spans="1:9" x14ac:dyDescent="0.3">
      <c r="A623" s="198" t="s">
        <v>365</v>
      </c>
      <c r="B623" s="198" t="s">
        <v>371</v>
      </c>
      <c r="C623" s="198">
        <v>106334973</v>
      </c>
      <c r="D623" s="198" t="s">
        <v>372</v>
      </c>
      <c r="E623" s="198">
        <v>201908</v>
      </c>
      <c r="F623" s="198">
        <v>109119349</v>
      </c>
      <c r="G623" s="198" t="s">
        <v>373</v>
      </c>
      <c r="H623" s="2">
        <v>3779.26</v>
      </c>
      <c r="I623" s="198">
        <v>1</v>
      </c>
    </row>
    <row r="624" spans="1:9" x14ac:dyDescent="0.3">
      <c r="A624" s="198" t="s">
        <v>365</v>
      </c>
      <c r="B624" s="198" t="s">
        <v>371</v>
      </c>
      <c r="C624" s="198">
        <v>109114044</v>
      </c>
      <c r="D624" s="198" t="s">
        <v>372</v>
      </c>
      <c r="E624" s="198">
        <v>201908</v>
      </c>
      <c r="F624" s="198">
        <v>109114244</v>
      </c>
      <c r="G624" s="198" t="s">
        <v>373</v>
      </c>
      <c r="H624" s="2">
        <v>143.38</v>
      </c>
      <c r="I624" s="198">
        <v>0</v>
      </c>
    </row>
    <row r="625" spans="1:9" x14ac:dyDescent="0.3">
      <c r="A625" s="198" t="s">
        <v>365</v>
      </c>
      <c r="B625" s="198" t="s">
        <v>371</v>
      </c>
      <c r="C625" s="198">
        <v>109114044</v>
      </c>
      <c r="D625" s="198" t="s">
        <v>372</v>
      </c>
      <c r="E625" s="198">
        <v>201908</v>
      </c>
      <c r="F625" s="198">
        <v>109114244</v>
      </c>
      <c r="G625" s="198" t="s">
        <v>373</v>
      </c>
      <c r="H625" s="2">
        <v>387.11</v>
      </c>
      <c r="I625" s="198">
        <v>0</v>
      </c>
    </row>
    <row r="626" spans="1:9" x14ac:dyDescent="0.3">
      <c r="A626" s="198" t="s">
        <v>365</v>
      </c>
      <c r="B626" s="198" t="s">
        <v>371</v>
      </c>
      <c r="C626" s="198">
        <v>109117207</v>
      </c>
      <c r="D626" s="198" t="s">
        <v>372</v>
      </c>
      <c r="E626" s="198">
        <v>201908</v>
      </c>
      <c r="F626" s="198">
        <v>109119349</v>
      </c>
      <c r="G626" s="198" t="s">
        <v>373</v>
      </c>
      <c r="H626" s="2">
        <v>240.37</v>
      </c>
      <c r="I626" s="198">
        <v>1</v>
      </c>
    </row>
    <row r="627" spans="1:9" x14ac:dyDescent="0.3">
      <c r="A627" s="198" t="s">
        <v>365</v>
      </c>
      <c r="B627" s="198" t="s">
        <v>371</v>
      </c>
      <c r="C627" s="198">
        <v>109118841</v>
      </c>
      <c r="D627" s="198" t="s">
        <v>372</v>
      </c>
      <c r="E627" s="198">
        <v>201908</v>
      </c>
      <c r="F627" s="198">
        <v>109114244</v>
      </c>
      <c r="G627" s="198" t="s">
        <v>373</v>
      </c>
      <c r="H627" s="2">
        <v>9010.74</v>
      </c>
      <c r="I627" s="198">
        <v>1</v>
      </c>
    </row>
    <row r="628" spans="1:9" x14ac:dyDescent="0.3">
      <c r="A628" s="198" t="s">
        <v>365</v>
      </c>
      <c r="B628" s="198" t="s">
        <v>371</v>
      </c>
      <c r="C628" s="198">
        <v>109118841</v>
      </c>
      <c r="D628" s="198" t="s">
        <v>372</v>
      </c>
      <c r="E628" s="198">
        <v>201908</v>
      </c>
      <c r="F628" s="198">
        <v>109120322</v>
      </c>
      <c r="G628" s="198" t="s">
        <v>373</v>
      </c>
      <c r="H628" s="2">
        <v>1047.6500000000001</v>
      </c>
      <c r="I628" s="198">
        <v>4</v>
      </c>
    </row>
    <row r="629" spans="1:9" x14ac:dyDescent="0.3">
      <c r="A629" s="198" t="s">
        <v>365</v>
      </c>
      <c r="B629" s="198" t="s">
        <v>371</v>
      </c>
      <c r="C629" s="198">
        <v>109118841</v>
      </c>
      <c r="D629" s="198" t="s">
        <v>372</v>
      </c>
      <c r="E629" s="198">
        <v>201908</v>
      </c>
      <c r="F629" s="198">
        <v>109121170</v>
      </c>
      <c r="G629" s="198" t="s">
        <v>373</v>
      </c>
      <c r="H629" s="2">
        <v>879.69</v>
      </c>
      <c r="I629" s="198">
        <v>1</v>
      </c>
    </row>
    <row r="630" spans="1:9" x14ac:dyDescent="0.3">
      <c r="A630" s="198" t="s">
        <v>365</v>
      </c>
      <c r="B630" s="198" t="s">
        <v>371</v>
      </c>
      <c r="C630" s="198">
        <v>109119759</v>
      </c>
      <c r="D630" s="198" t="s">
        <v>372</v>
      </c>
      <c r="E630" s="198">
        <v>201908</v>
      </c>
      <c r="F630" s="198">
        <v>109119732</v>
      </c>
      <c r="G630" s="198" t="s">
        <v>373</v>
      </c>
      <c r="H630" s="2">
        <v>3456.16</v>
      </c>
      <c r="I630" s="198">
        <v>1</v>
      </c>
    </row>
    <row r="631" spans="1:9" x14ac:dyDescent="0.3">
      <c r="A631" s="198" t="s">
        <v>365</v>
      </c>
      <c r="B631" s="198" t="s">
        <v>371</v>
      </c>
      <c r="C631" s="198">
        <v>109119759</v>
      </c>
      <c r="D631" s="198" t="s">
        <v>372</v>
      </c>
      <c r="E631" s="198">
        <v>201908</v>
      </c>
      <c r="F631" s="198">
        <v>109120322</v>
      </c>
      <c r="G631" s="198" t="s">
        <v>373</v>
      </c>
      <c r="H631" s="2">
        <v>13198.48</v>
      </c>
      <c r="I631" s="198">
        <v>4</v>
      </c>
    </row>
    <row r="632" spans="1:9" x14ac:dyDescent="0.3">
      <c r="A632" s="198" t="s">
        <v>365</v>
      </c>
      <c r="B632" s="198" t="s">
        <v>371</v>
      </c>
      <c r="C632" s="198">
        <v>109119759</v>
      </c>
      <c r="D632" s="198" t="s">
        <v>372</v>
      </c>
      <c r="E632" s="198">
        <v>201908</v>
      </c>
      <c r="F632" s="198">
        <v>109120322</v>
      </c>
      <c r="G632" s="198" t="s">
        <v>373</v>
      </c>
      <c r="H632" s="2">
        <v>16073.18</v>
      </c>
      <c r="I632" s="198">
        <v>4</v>
      </c>
    </row>
    <row r="633" spans="1:9" x14ac:dyDescent="0.3">
      <c r="A633" s="198" t="s">
        <v>365</v>
      </c>
      <c r="B633" s="198" t="s">
        <v>371</v>
      </c>
      <c r="C633" s="198">
        <v>109119759</v>
      </c>
      <c r="D633" s="198" t="s">
        <v>372</v>
      </c>
      <c r="E633" s="198">
        <v>201908</v>
      </c>
      <c r="F633" s="198">
        <v>109121170</v>
      </c>
      <c r="G633" s="198" t="s">
        <v>373</v>
      </c>
      <c r="H633" s="2">
        <v>12458.71</v>
      </c>
      <c r="I633" s="198">
        <v>1</v>
      </c>
    </row>
    <row r="634" spans="1:9" x14ac:dyDescent="0.3">
      <c r="A634" s="198" t="s">
        <v>365</v>
      </c>
      <c r="B634" s="198" t="s">
        <v>371</v>
      </c>
      <c r="C634" s="198">
        <v>109119759</v>
      </c>
      <c r="D634" s="198" t="s">
        <v>372</v>
      </c>
      <c r="E634" s="198">
        <v>201908</v>
      </c>
      <c r="F634" s="198">
        <v>109121170</v>
      </c>
      <c r="G634" s="198" t="s">
        <v>373</v>
      </c>
      <c r="H634" s="2">
        <v>17185.689999999999</v>
      </c>
      <c r="I634" s="198">
        <v>1</v>
      </c>
    </row>
    <row r="635" spans="1:9" x14ac:dyDescent="0.3">
      <c r="A635" s="198" t="s">
        <v>365</v>
      </c>
      <c r="B635" s="198" t="s">
        <v>375</v>
      </c>
      <c r="C635" s="198">
        <v>106339559</v>
      </c>
      <c r="D635" s="198" t="s">
        <v>376</v>
      </c>
      <c r="E635" s="198">
        <v>201908</v>
      </c>
      <c r="F635" s="198">
        <v>106339559</v>
      </c>
      <c r="G635" s="198" t="s">
        <v>373</v>
      </c>
      <c r="H635" s="2">
        <v>652.78</v>
      </c>
      <c r="I635" s="198">
        <v>2</v>
      </c>
    </row>
    <row r="636" spans="1:9" x14ac:dyDescent="0.3">
      <c r="A636" s="198" t="s">
        <v>365</v>
      </c>
      <c r="B636" s="198" t="s">
        <v>375</v>
      </c>
      <c r="C636" s="198">
        <v>109112705</v>
      </c>
      <c r="D636" s="198" t="s">
        <v>376</v>
      </c>
      <c r="E636" s="198">
        <v>201908</v>
      </c>
      <c r="F636" s="198">
        <v>109112705</v>
      </c>
      <c r="G636" s="198" t="s">
        <v>373</v>
      </c>
      <c r="H636" s="2">
        <v>275.12</v>
      </c>
      <c r="I636" s="198">
        <v>3</v>
      </c>
    </row>
    <row r="637" spans="1:9" x14ac:dyDescent="0.3">
      <c r="A637" s="198" t="s">
        <v>365</v>
      </c>
      <c r="B637" s="198" t="s">
        <v>375</v>
      </c>
      <c r="C637" s="198">
        <v>109113122</v>
      </c>
      <c r="D637" s="198" t="s">
        <v>378</v>
      </c>
      <c r="E637" s="198">
        <v>201908</v>
      </c>
      <c r="F637" s="198">
        <v>109113122</v>
      </c>
      <c r="G637" s="198" t="s">
        <v>373</v>
      </c>
      <c r="H637" s="2">
        <v>-108.69</v>
      </c>
      <c r="I637" s="198">
        <v>-2</v>
      </c>
    </row>
    <row r="638" spans="1:9" x14ac:dyDescent="0.3">
      <c r="A638" s="198" t="s">
        <v>365</v>
      </c>
      <c r="B638" s="198" t="s">
        <v>375</v>
      </c>
      <c r="C638" s="198">
        <v>109114244</v>
      </c>
      <c r="D638" s="198" t="s">
        <v>378</v>
      </c>
      <c r="E638" s="198">
        <v>201908</v>
      </c>
      <c r="F638" s="198">
        <v>109114244</v>
      </c>
      <c r="G638" s="198" t="s">
        <v>373</v>
      </c>
      <c r="H638" s="2">
        <v>-9541.23</v>
      </c>
      <c r="I638" s="198">
        <v>-4</v>
      </c>
    </row>
    <row r="639" spans="1:9" x14ac:dyDescent="0.3">
      <c r="A639" s="198" t="s">
        <v>365</v>
      </c>
      <c r="B639" s="198" t="s">
        <v>375</v>
      </c>
      <c r="C639" s="198">
        <v>109115839</v>
      </c>
      <c r="D639" s="198" t="s">
        <v>376</v>
      </c>
      <c r="E639" s="198">
        <v>201908</v>
      </c>
      <c r="F639" s="198">
        <v>109115839</v>
      </c>
      <c r="G639" s="198" t="s">
        <v>373</v>
      </c>
      <c r="H639" s="2">
        <v>19216.21</v>
      </c>
      <c r="I639" s="198">
        <v>1</v>
      </c>
    </row>
    <row r="640" spans="1:9" x14ac:dyDescent="0.3">
      <c r="A640" s="198" t="s">
        <v>365</v>
      </c>
      <c r="B640" s="198" t="s">
        <v>375</v>
      </c>
      <c r="C640" s="198">
        <v>109119349</v>
      </c>
      <c r="D640" s="198" t="s">
        <v>378</v>
      </c>
      <c r="E640" s="198">
        <v>201908</v>
      </c>
      <c r="F640" s="198">
        <v>109119349</v>
      </c>
      <c r="G640" s="198" t="s">
        <v>373</v>
      </c>
      <c r="H640" s="2">
        <v>-4019.63</v>
      </c>
      <c r="I640" s="198">
        <v>-5</v>
      </c>
    </row>
    <row r="641" spans="1:9" x14ac:dyDescent="0.3">
      <c r="A641" s="198" t="s">
        <v>365</v>
      </c>
      <c r="B641" s="198" t="s">
        <v>375</v>
      </c>
      <c r="C641" s="198">
        <v>109119732</v>
      </c>
      <c r="D641" s="198" t="s">
        <v>378</v>
      </c>
      <c r="E641" s="198">
        <v>201908</v>
      </c>
      <c r="F641" s="198">
        <v>109119732</v>
      </c>
      <c r="G641" s="198" t="s">
        <v>373</v>
      </c>
      <c r="H641" s="2">
        <v>-3456.16</v>
      </c>
      <c r="I641" s="198">
        <v>-3</v>
      </c>
    </row>
    <row r="642" spans="1:9" x14ac:dyDescent="0.3">
      <c r="A642" s="198" t="s">
        <v>365</v>
      </c>
      <c r="B642" s="198" t="s">
        <v>375</v>
      </c>
      <c r="C642" s="198">
        <v>109120322</v>
      </c>
      <c r="D642" s="198" t="s">
        <v>378</v>
      </c>
      <c r="E642" s="198">
        <v>201908</v>
      </c>
      <c r="F642" s="198">
        <v>109120322</v>
      </c>
      <c r="G642" s="198" t="s">
        <v>373</v>
      </c>
      <c r="H642" s="2">
        <v>-30319.31</v>
      </c>
      <c r="I642" s="198">
        <v>-4</v>
      </c>
    </row>
    <row r="643" spans="1:9" x14ac:dyDescent="0.3">
      <c r="A643" s="198" t="s">
        <v>365</v>
      </c>
      <c r="B643" s="198" t="s">
        <v>375</v>
      </c>
      <c r="C643" s="198">
        <v>109121170</v>
      </c>
      <c r="D643" s="198" t="s">
        <v>378</v>
      </c>
      <c r="E643" s="198">
        <v>201908</v>
      </c>
      <c r="F643" s="198">
        <v>109121170</v>
      </c>
      <c r="G643" s="198" t="s">
        <v>373</v>
      </c>
      <c r="H643" s="2">
        <v>-7152.54</v>
      </c>
      <c r="I643" s="198">
        <v>-9</v>
      </c>
    </row>
    <row r="644" spans="1:9" x14ac:dyDescent="0.3">
      <c r="A644" s="198" t="s">
        <v>365</v>
      </c>
      <c r="B644" s="198" t="s">
        <v>375</v>
      </c>
      <c r="C644" s="198">
        <v>109122412</v>
      </c>
      <c r="D644" s="198" t="s">
        <v>376</v>
      </c>
      <c r="E644" s="198">
        <v>201908</v>
      </c>
      <c r="F644" s="198">
        <v>109122412</v>
      </c>
      <c r="G644" s="198" t="s">
        <v>373</v>
      </c>
      <c r="H644" s="2">
        <v>4276.32</v>
      </c>
      <c r="I644" s="198">
        <v>1</v>
      </c>
    </row>
    <row r="645" spans="1:9" x14ac:dyDescent="0.3">
      <c r="A645" s="198" t="s">
        <v>365</v>
      </c>
      <c r="B645" s="198" t="s">
        <v>375</v>
      </c>
      <c r="C645" s="198">
        <v>109123215</v>
      </c>
      <c r="D645" s="198" t="s">
        <v>376</v>
      </c>
      <c r="E645" s="198">
        <v>201908</v>
      </c>
      <c r="F645" s="198">
        <v>109123215</v>
      </c>
      <c r="G645" s="198" t="s">
        <v>373</v>
      </c>
      <c r="H645" s="2">
        <v>-29.03</v>
      </c>
      <c r="I645" s="198">
        <v>3</v>
      </c>
    </row>
    <row r="646" spans="1:9" x14ac:dyDescent="0.3">
      <c r="A646" s="198" t="s">
        <v>365</v>
      </c>
      <c r="B646" s="198" t="s">
        <v>375</v>
      </c>
      <c r="C646" s="198">
        <v>109123219</v>
      </c>
      <c r="D646" s="198" t="s">
        <v>376</v>
      </c>
      <c r="E646" s="198">
        <v>201908</v>
      </c>
      <c r="F646" s="198">
        <v>109123219</v>
      </c>
      <c r="G646" s="198" t="s">
        <v>373</v>
      </c>
      <c r="H646" s="2">
        <v>7659.61</v>
      </c>
      <c r="I646" s="198">
        <v>2</v>
      </c>
    </row>
    <row r="647" spans="1:9" x14ac:dyDescent="0.3">
      <c r="A647" s="198" t="s">
        <v>366</v>
      </c>
      <c r="B647" s="198" t="s">
        <v>371</v>
      </c>
      <c r="C647" s="198">
        <v>106323907</v>
      </c>
      <c r="D647" s="198" t="s">
        <v>372</v>
      </c>
      <c r="E647" s="198">
        <v>201908</v>
      </c>
      <c r="F647" s="198">
        <v>109107943</v>
      </c>
      <c r="G647" s="198" t="s">
        <v>373</v>
      </c>
      <c r="H647" s="2">
        <v>1128.56</v>
      </c>
      <c r="I647" s="198">
        <v>0</v>
      </c>
    </row>
    <row r="648" spans="1:9" x14ac:dyDescent="0.3">
      <c r="A648" s="198" t="s">
        <v>366</v>
      </c>
      <c r="B648" s="198" t="s">
        <v>375</v>
      </c>
      <c r="C648" s="198">
        <v>109113122</v>
      </c>
      <c r="D648" s="198" t="s">
        <v>378</v>
      </c>
      <c r="E648" s="198">
        <v>201908</v>
      </c>
      <c r="F648" s="198">
        <v>109113122</v>
      </c>
      <c r="G648" s="198" t="s">
        <v>373</v>
      </c>
      <c r="H648" s="2">
        <v>-1.1299999999999999</v>
      </c>
      <c r="I648" s="198">
        <v>-2</v>
      </c>
    </row>
    <row r="649" spans="1:9" x14ac:dyDescent="0.3">
      <c r="A649" s="198" t="s">
        <v>366</v>
      </c>
      <c r="B649" s="198" t="s">
        <v>375</v>
      </c>
      <c r="C649" s="198">
        <v>109115839</v>
      </c>
      <c r="D649" s="198" t="s">
        <v>376</v>
      </c>
      <c r="E649" s="198">
        <v>201908</v>
      </c>
      <c r="F649" s="198">
        <v>109115839</v>
      </c>
      <c r="G649" s="198" t="s">
        <v>373</v>
      </c>
      <c r="H649" s="2">
        <v>200.15</v>
      </c>
      <c r="I649" s="198">
        <v>1</v>
      </c>
    </row>
    <row r="650" spans="1:9" x14ac:dyDescent="0.3">
      <c r="A650" s="198" t="s">
        <v>366</v>
      </c>
      <c r="B650" s="198" t="s">
        <v>375</v>
      </c>
      <c r="C650" s="198">
        <v>109121170</v>
      </c>
      <c r="D650" s="198" t="s">
        <v>378</v>
      </c>
      <c r="E650" s="198">
        <v>201908</v>
      </c>
      <c r="F650" s="198">
        <v>109121170</v>
      </c>
      <c r="G650" s="198" t="s">
        <v>373</v>
      </c>
      <c r="H650" s="2">
        <v>-74.48</v>
      </c>
      <c r="I650" s="198">
        <v>-9</v>
      </c>
    </row>
    <row r="651" spans="1:9" x14ac:dyDescent="0.3">
      <c r="A651" s="198" t="s">
        <v>366</v>
      </c>
      <c r="B651" s="198" t="s">
        <v>375</v>
      </c>
      <c r="C651" s="198">
        <v>109123215</v>
      </c>
      <c r="D651" s="198" t="s">
        <v>376</v>
      </c>
      <c r="E651" s="198">
        <v>201908</v>
      </c>
      <c r="F651" s="198">
        <v>109123215</v>
      </c>
      <c r="G651" s="198" t="s">
        <v>373</v>
      </c>
      <c r="H651" s="2">
        <v>-0.3</v>
      </c>
      <c r="I651" s="198">
        <v>3</v>
      </c>
    </row>
    <row r="652" spans="1:9" x14ac:dyDescent="0.3">
      <c r="A652" s="198" t="s">
        <v>367</v>
      </c>
      <c r="B652" s="198" t="s">
        <v>371</v>
      </c>
      <c r="C652" s="198">
        <v>106319814</v>
      </c>
      <c r="D652" s="198" t="s">
        <v>372</v>
      </c>
      <c r="E652" s="198">
        <v>201908</v>
      </c>
      <c r="F652" s="198">
        <v>106348347</v>
      </c>
      <c r="G652" s="198" t="s">
        <v>373</v>
      </c>
      <c r="H652" s="2">
        <v>26239.439999999999</v>
      </c>
      <c r="I652" s="198">
        <v>1</v>
      </c>
    </row>
    <row r="653" spans="1:9" x14ac:dyDescent="0.3">
      <c r="A653" s="198" t="s">
        <v>367</v>
      </c>
      <c r="B653" s="198" t="s">
        <v>375</v>
      </c>
      <c r="C653" s="198">
        <v>106348347</v>
      </c>
      <c r="D653" s="198" t="s">
        <v>378</v>
      </c>
      <c r="E653" s="198">
        <v>201908</v>
      </c>
      <c r="F653" s="198">
        <v>106348347</v>
      </c>
      <c r="G653" s="198" t="s">
        <v>373</v>
      </c>
      <c r="H653" s="2">
        <v>-26239.439999999999</v>
      </c>
      <c r="I653" s="198">
        <v>-5</v>
      </c>
    </row>
    <row r="654" spans="1:9" x14ac:dyDescent="0.3">
      <c r="A654" s="198" t="s">
        <v>368</v>
      </c>
      <c r="B654" s="198" t="s">
        <v>371</v>
      </c>
      <c r="C654" s="198">
        <v>109114187</v>
      </c>
      <c r="D654" s="198" t="s">
        <v>372</v>
      </c>
      <c r="E654" s="198">
        <v>201908</v>
      </c>
      <c r="F654" s="198">
        <v>109114187</v>
      </c>
      <c r="G654" s="198" t="s">
        <v>373</v>
      </c>
      <c r="H654" s="2">
        <v>7.59</v>
      </c>
      <c r="I654" s="198">
        <v>2</v>
      </c>
    </row>
    <row r="655" spans="1:9" x14ac:dyDescent="0.3">
      <c r="A655" s="198" t="s">
        <v>368</v>
      </c>
      <c r="B655" s="198" t="s">
        <v>371</v>
      </c>
      <c r="C655" s="198">
        <v>109114187</v>
      </c>
      <c r="D655" s="198" t="s">
        <v>372</v>
      </c>
      <c r="E655" s="198">
        <v>201908</v>
      </c>
      <c r="F655" s="198">
        <v>109114187</v>
      </c>
      <c r="G655" s="198" t="s">
        <v>373</v>
      </c>
      <c r="H655" s="2">
        <v>1138.31</v>
      </c>
      <c r="I655" s="198">
        <v>1</v>
      </c>
    </row>
    <row r="656" spans="1:9" x14ac:dyDescent="0.3">
      <c r="A656" s="198" t="s">
        <v>368</v>
      </c>
      <c r="B656" s="198" t="s">
        <v>371</v>
      </c>
      <c r="C656" s="198">
        <v>109114187</v>
      </c>
      <c r="D656" s="198" t="s">
        <v>372</v>
      </c>
      <c r="E656" s="198">
        <v>201908</v>
      </c>
      <c r="F656" s="198">
        <v>109114187</v>
      </c>
      <c r="G656" s="198" t="s">
        <v>373</v>
      </c>
      <c r="H656" s="2">
        <v>1897.18</v>
      </c>
      <c r="I656" s="198">
        <v>1</v>
      </c>
    </row>
    <row r="657" spans="1:9" x14ac:dyDescent="0.3">
      <c r="A657" s="198" t="s">
        <v>368</v>
      </c>
      <c r="B657" s="198" t="s">
        <v>371</v>
      </c>
      <c r="C657" s="198">
        <v>109114187</v>
      </c>
      <c r="D657" s="198" t="s">
        <v>372</v>
      </c>
      <c r="E657" s="198">
        <v>201908</v>
      </c>
      <c r="F657" s="198">
        <v>109114187</v>
      </c>
      <c r="G657" s="198" t="s">
        <v>373</v>
      </c>
      <c r="H657" s="2">
        <v>1897.2</v>
      </c>
      <c r="I657" s="198">
        <v>1</v>
      </c>
    </row>
    <row r="658" spans="1:9" x14ac:dyDescent="0.3">
      <c r="A658" s="198" t="s">
        <v>368</v>
      </c>
      <c r="B658" s="198" t="s">
        <v>371</v>
      </c>
      <c r="C658" s="198">
        <v>109114187</v>
      </c>
      <c r="D658" s="198" t="s">
        <v>372</v>
      </c>
      <c r="E658" s="198">
        <v>201908</v>
      </c>
      <c r="F658" s="198">
        <v>109114187</v>
      </c>
      <c r="G658" s="198" t="s">
        <v>373</v>
      </c>
      <c r="H658" s="2">
        <v>2640.87</v>
      </c>
      <c r="I658" s="198">
        <v>1</v>
      </c>
    </row>
    <row r="659" spans="1:9" x14ac:dyDescent="0.3">
      <c r="A659" s="198" t="s">
        <v>368</v>
      </c>
      <c r="B659" s="198" t="s">
        <v>375</v>
      </c>
      <c r="C659" s="198">
        <v>109114187</v>
      </c>
      <c r="D659" s="198" t="s">
        <v>378</v>
      </c>
      <c r="E659" s="198">
        <v>201908</v>
      </c>
      <c r="F659" s="198">
        <v>109114187</v>
      </c>
      <c r="G659" s="198" t="s">
        <v>373</v>
      </c>
      <c r="H659" s="2">
        <v>-7588.74</v>
      </c>
      <c r="I659" s="198">
        <v>-2</v>
      </c>
    </row>
    <row r="660" spans="1:9" x14ac:dyDescent="0.3">
      <c r="A660" s="198" t="s">
        <v>361</v>
      </c>
      <c r="B660" s="198" t="s">
        <v>371</v>
      </c>
      <c r="C660" s="198">
        <v>107047667</v>
      </c>
      <c r="D660" s="198" t="s">
        <v>372</v>
      </c>
      <c r="E660" s="198">
        <v>201909</v>
      </c>
      <c r="F660" s="198">
        <v>109088902</v>
      </c>
      <c r="G660" s="198" t="s">
        <v>373</v>
      </c>
      <c r="H660" s="2">
        <v>146.15</v>
      </c>
      <c r="I660" s="198">
        <v>0</v>
      </c>
    </row>
    <row r="661" spans="1:9" x14ac:dyDescent="0.3">
      <c r="A661" s="198" t="s">
        <v>361</v>
      </c>
      <c r="B661" s="198" t="s">
        <v>371</v>
      </c>
      <c r="C661" s="198">
        <v>107054012</v>
      </c>
      <c r="D661" s="198" t="s">
        <v>372</v>
      </c>
      <c r="E661" s="198">
        <v>201909</v>
      </c>
      <c r="F661" s="198">
        <v>109099908</v>
      </c>
      <c r="G661" s="198" t="s">
        <v>373</v>
      </c>
      <c r="H661" s="2">
        <v>32911.14</v>
      </c>
      <c r="I661" s="198">
        <v>116</v>
      </c>
    </row>
    <row r="662" spans="1:9" x14ac:dyDescent="0.3">
      <c r="A662" s="198" t="s">
        <v>361</v>
      </c>
      <c r="B662" s="198" t="s">
        <v>371</v>
      </c>
      <c r="C662" s="198">
        <v>107054012</v>
      </c>
      <c r="D662" s="198" t="s">
        <v>372</v>
      </c>
      <c r="E662" s="198">
        <v>201909</v>
      </c>
      <c r="F662" s="198">
        <v>109120998</v>
      </c>
      <c r="G662" s="198" t="s">
        <v>379</v>
      </c>
      <c r="H662" s="2">
        <v>54619.37</v>
      </c>
      <c r="I662" s="198">
        <v>221</v>
      </c>
    </row>
    <row r="663" spans="1:9" x14ac:dyDescent="0.3">
      <c r="A663" s="198" t="s">
        <v>361</v>
      </c>
      <c r="B663" s="198" t="s">
        <v>371</v>
      </c>
      <c r="C663" s="198">
        <v>107054466</v>
      </c>
      <c r="D663" s="198" t="s">
        <v>372</v>
      </c>
      <c r="E663" s="198">
        <v>201909</v>
      </c>
      <c r="F663" s="198">
        <v>109115781</v>
      </c>
      <c r="G663" s="198" t="s">
        <v>373</v>
      </c>
      <c r="H663" s="2">
        <v>75250.73</v>
      </c>
      <c r="I663" s="198">
        <v>396</v>
      </c>
    </row>
    <row r="664" spans="1:9" x14ac:dyDescent="0.3">
      <c r="A664" s="198" t="s">
        <v>361</v>
      </c>
      <c r="B664" s="198" t="s">
        <v>371</v>
      </c>
      <c r="C664" s="198">
        <v>107054466</v>
      </c>
      <c r="D664" s="198" t="s">
        <v>372</v>
      </c>
      <c r="E664" s="198">
        <v>201909</v>
      </c>
      <c r="F664" s="198">
        <v>109121075</v>
      </c>
      <c r="G664" s="198" t="s">
        <v>373</v>
      </c>
      <c r="H664" s="2">
        <v>43761.99</v>
      </c>
      <c r="I664" s="198">
        <v>55</v>
      </c>
    </row>
    <row r="665" spans="1:9" x14ac:dyDescent="0.3">
      <c r="A665" s="198" t="s">
        <v>361</v>
      </c>
      <c r="B665" s="198" t="s">
        <v>371</v>
      </c>
      <c r="C665" s="198">
        <v>109089652</v>
      </c>
      <c r="D665" s="198" t="s">
        <v>372</v>
      </c>
      <c r="E665" s="198">
        <v>201909</v>
      </c>
      <c r="F665" s="198">
        <v>109099908</v>
      </c>
      <c r="G665" s="198" t="s">
        <v>373</v>
      </c>
      <c r="H665" s="2">
        <v>646306.67000000004</v>
      </c>
      <c r="I665" s="198">
        <v>2278</v>
      </c>
    </row>
    <row r="666" spans="1:9" x14ac:dyDescent="0.3">
      <c r="A666" s="198" t="s">
        <v>361</v>
      </c>
      <c r="B666" s="198" t="s">
        <v>371</v>
      </c>
      <c r="C666" s="198">
        <v>109105198</v>
      </c>
      <c r="D666" s="198" t="s">
        <v>372</v>
      </c>
      <c r="E666" s="198">
        <v>201909</v>
      </c>
      <c r="F666" s="198">
        <v>109110301</v>
      </c>
      <c r="G666" s="198" t="s">
        <v>373</v>
      </c>
      <c r="H666" s="2">
        <v>146.25</v>
      </c>
      <c r="I666" s="198">
        <v>0</v>
      </c>
    </row>
    <row r="667" spans="1:9" x14ac:dyDescent="0.3">
      <c r="A667" s="198" t="s">
        <v>361</v>
      </c>
      <c r="B667" s="198" t="s">
        <v>371</v>
      </c>
      <c r="C667" s="198">
        <v>109105198</v>
      </c>
      <c r="D667" s="198" t="s">
        <v>372</v>
      </c>
      <c r="E667" s="198">
        <v>201909</v>
      </c>
      <c r="F667" s="198">
        <v>109111603</v>
      </c>
      <c r="G667" s="198" t="s">
        <v>373</v>
      </c>
      <c r="H667" s="2">
        <v>718.08</v>
      </c>
      <c r="I667" s="198">
        <v>0</v>
      </c>
    </row>
    <row r="668" spans="1:9" x14ac:dyDescent="0.3">
      <c r="A668" s="198" t="s">
        <v>361</v>
      </c>
      <c r="B668" s="198" t="s">
        <v>371</v>
      </c>
      <c r="C668" s="198">
        <v>109105320</v>
      </c>
      <c r="D668" s="198" t="s">
        <v>372</v>
      </c>
      <c r="E668" s="198">
        <v>201909</v>
      </c>
      <c r="F668" s="198">
        <v>109117513</v>
      </c>
      <c r="G668" s="198" t="s">
        <v>373</v>
      </c>
      <c r="H668" s="2">
        <v>63842.31</v>
      </c>
      <c r="I668" s="198">
        <v>242</v>
      </c>
    </row>
    <row r="669" spans="1:9" x14ac:dyDescent="0.3">
      <c r="A669" s="198" t="s">
        <v>361</v>
      </c>
      <c r="B669" s="198" t="s">
        <v>371</v>
      </c>
      <c r="C669" s="198">
        <v>109105320</v>
      </c>
      <c r="D669" s="198" t="s">
        <v>372</v>
      </c>
      <c r="E669" s="198">
        <v>201909</v>
      </c>
      <c r="F669" s="198">
        <v>109117513</v>
      </c>
      <c r="G669" s="198" t="s">
        <v>373</v>
      </c>
      <c r="H669" s="2">
        <v>251412.03</v>
      </c>
      <c r="I669" s="198">
        <v>953</v>
      </c>
    </row>
    <row r="670" spans="1:9" x14ac:dyDescent="0.3">
      <c r="A670" s="198" t="s">
        <v>361</v>
      </c>
      <c r="B670" s="198" t="s">
        <v>371</v>
      </c>
      <c r="C670" s="198">
        <v>109105320</v>
      </c>
      <c r="D670" s="198" t="s">
        <v>372</v>
      </c>
      <c r="E670" s="198">
        <v>201909</v>
      </c>
      <c r="F670" s="198">
        <v>109120299</v>
      </c>
      <c r="G670" s="198" t="s">
        <v>373</v>
      </c>
      <c r="H670" s="2">
        <v>79759.210000000006</v>
      </c>
      <c r="I670" s="198">
        <v>205</v>
      </c>
    </row>
    <row r="671" spans="1:9" x14ac:dyDescent="0.3">
      <c r="A671" s="198" t="s">
        <v>361</v>
      </c>
      <c r="B671" s="198" t="s">
        <v>371</v>
      </c>
      <c r="C671" s="198">
        <v>109105320</v>
      </c>
      <c r="D671" s="198" t="s">
        <v>372</v>
      </c>
      <c r="E671" s="198">
        <v>201909</v>
      </c>
      <c r="F671" s="198">
        <v>109120375</v>
      </c>
      <c r="G671" s="198" t="s">
        <v>373</v>
      </c>
      <c r="H671" s="2">
        <v>61852.74</v>
      </c>
      <c r="I671" s="198">
        <v>258</v>
      </c>
    </row>
    <row r="672" spans="1:9" x14ac:dyDescent="0.3">
      <c r="A672" s="198" t="s">
        <v>361</v>
      </c>
      <c r="B672" s="198" t="s">
        <v>371</v>
      </c>
      <c r="C672" s="198">
        <v>109105320</v>
      </c>
      <c r="D672" s="198" t="s">
        <v>372</v>
      </c>
      <c r="E672" s="198">
        <v>201909</v>
      </c>
      <c r="F672" s="198">
        <v>109121018</v>
      </c>
      <c r="G672" s="198" t="s">
        <v>373</v>
      </c>
      <c r="H672" s="2">
        <v>128136.02</v>
      </c>
      <c r="I672" s="198">
        <v>431</v>
      </c>
    </row>
    <row r="673" spans="1:9" x14ac:dyDescent="0.3">
      <c r="A673" s="198" t="s">
        <v>361</v>
      </c>
      <c r="B673" s="198" t="s">
        <v>371</v>
      </c>
      <c r="C673" s="198">
        <v>109105320</v>
      </c>
      <c r="D673" s="198" t="s">
        <v>372</v>
      </c>
      <c r="E673" s="198">
        <v>201909</v>
      </c>
      <c r="F673" s="198">
        <v>109121424</v>
      </c>
      <c r="G673" s="198" t="s">
        <v>373</v>
      </c>
      <c r="H673" s="2">
        <v>94646.38</v>
      </c>
      <c r="I673" s="198">
        <v>491</v>
      </c>
    </row>
    <row r="674" spans="1:9" x14ac:dyDescent="0.3">
      <c r="A674" s="198" t="s">
        <v>361</v>
      </c>
      <c r="B674" s="198" t="s">
        <v>371</v>
      </c>
      <c r="C674" s="198">
        <v>109108945</v>
      </c>
      <c r="D674" s="198" t="s">
        <v>372</v>
      </c>
      <c r="E674" s="198">
        <v>201909</v>
      </c>
      <c r="F674" s="198">
        <v>109120309</v>
      </c>
      <c r="G674" s="198" t="s">
        <v>373</v>
      </c>
      <c r="H674" s="2">
        <v>154536.68</v>
      </c>
      <c r="I674" s="198">
        <v>24</v>
      </c>
    </row>
    <row r="675" spans="1:9" x14ac:dyDescent="0.3">
      <c r="A675" s="198" t="s">
        <v>361</v>
      </c>
      <c r="B675" s="198" t="s">
        <v>371</v>
      </c>
      <c r="C675" s="198">
        <v>109109648</v>
      </c>
      <c r="D675" s="198" t="s">
        <v>372</v>
      </c>
      <c r="E675" s="198">
        <v>201909</v>
      </c>
      <c r="F675" s="198">
        <v>109114378</v>
      </c>
      <c r="G675" s="198" t="s">
        <v>373</v>
      </c>
      <c r="H675" s="2">
        <v>1349.26</v>
      </c>
      <c r="I675" s="198">
        <v>0</v>
      </c>
    </row>
    <row r="676" spans="1:9" x14ac:dyDescent="0.3">
      <c r="A676" s="198" t="s">
        <v>361</v>
      </c>
      <c r="B676" s="198" t="s">
        <v>371</v>
      </c>
      <c r="C676" s="198">
        <v>109116184</v>
      </c>
      <c r="D676" s="198" t="s">
        <v>372</v>
      </c>
      <c r="E676" s="198">
        <v>201909</v>
      </c>
      <c r="F676" s="198">
        <v>109099908</v>
      </c>
      <c r="G676" s="198" t="s">
        <v>373</v>
      </c>
      <c r="H676" s="2">
        <v>68659.460000000006</v>
      </c>
      <c r="I676" s="198">
        <v>242</v>
      </c>
    </row>
    <row r="677" spans="1:9" x14ac:dyDescent="0.3">
      <c r="A677" s="198" t="s">
        <v>361</v>
      </c>
      <c r="B677" s="198" t="s">
        <v>371</v>
      </c>
      <c r="C677" s="198">
        <v>109116184</v>
      </c>
      <c r="D677" s="198" t="s">
        <v>372</v>
      </c>
      <c r="E677" s="198">
        <v>201909</v>
      </c>
      <c r="F677" s="198">
        <v>109101308</v>
      </c>
      <c r="G677" s="198" t="s">
        <v>373</v>
      </c>
      <c r="H677" s="2">
        <v>122809.08</v>
      </c>
      <c r="I677" s="198">
        <v>28</v>
      </c>
    </row>
    <row r="678" spans="1:9" x14ac:dyDescent="0.3">
      <c r="A678" s="198" t="s">
        <v>361</v>
      </c>
      <c r="B678" s="198" t="s">
        <v>371</v>
      </c>
      <c r="C678" s="198">
        <v>109116184</v>
      </c>
      <c r="D678" s="198" t="s">
        <v>372</v>
      </c>
      <c r="E678" s="198">
        <v>201909</v>
      </c>
      <c r="F678" s="198">
        <v>109114214</v>
      </c>
      <c r="G678" s="198" t="s">
        <v>373</v>
      </c>
      <c r="H678" s="2">
        <v>151.79</v>
      </c>
      <c r="I678" s="198">
        <v>0</v>
      </c>
    </row>
    <row r="679" spans="1:9" x14ac:dyDescent="0.3">
      <c r="A679" s="198" t="s">
        <v>361</v>
      </c>
      <c r="B679" s="198" t="s">
        <v>371</v>
      </c>
      <c r="C679" s="198">
        <v>109116184</v>
      </c>
      <c r="D679" s="198" t="s">
        <v>372</v>
      </c>
      <c r="E679" s="198">
        <v>201909</v>
      </c>
      <c r="F679" s="198">
        <v>109115890</v>
      </c>
      <c r="G679" s="198" t="s">
        <v>373</v>
      </c>
      <c r="H679" s="2">
        <v>770.82</v>
      </c>
      <c r="I679" s="198">
        <v>0</v>
      </c>
    </row>
    <row r="680" spans="1:9" x14ac:dyDescent="0.3">
      <c r="A680" s="198" t="s">
        <v>361</v>
      </c>
      <c r="B680" s="198" t="s">
        <v>371</v>
      </c>
      <c r="C680" s="198">
        <v>109116184</v>
      </c>
      <c r="D680" s="198" t="s">
        <v>372</v>
      </c>
      <c r="E680" s="198">
        <v>201909</v>
      </c>
      <c r="F680" s="198">
        <v>109121578</v>
      </c>
      <c r="G680" s="198" t="s">
        <v>379</v>
      </c>
      <c r="H680" s="2">
        <v>18129.41</v>
      </c>
      <c r="I680" s="198">
        <v>21</v>
      </c>
    </row>
    <row r="681" spans="1:9" x14ac:dyDescent="0.3">
      <c r="A681" s="198" t="s">
        <v>361</v>
      </c>
      <c r="B681" s="198" t="s">
        <v>371</v>
      </c>
      <c r="C681" s="198">
        <v>109116184</v>
      </c>
      <c r="D681" s="198" t="s">
        <v>372</v>
      </c>
      <c r="E681" s="198">
        <v>201909</v>
      </c>
      <c r="F681" s="198">
        <v>109121904</v>
      </c>
      <c r="G681" s="198" t="s">
        <v>373</v>
      </c>
      <c r="H681" s="2">
        <v>16767.55</v>
      </c>
      <c r="I681" s="198">
        <v>44</v>
      </c>
    </row>
    <row r="682" spans="1:9" x14ac:dyDescent="0.3">
      <c r="A682" s="198" t="s">
        <v>361</v>
      </c>
      <c r="B682" s="198" t="s">
        <v>375</v>
      </c>
      <c r="C682" s="198">
        <v>109087700</v>
      </c>
      <c r="D682" s="198" t="s">
        <v>376</v>
      </c>
      <c r="E682" s="198">
        <v>201909</v>
      </c>
      <c r="F682" s="198">
        <v>109087700</v>
      </c>
      <c r="G682" s="198" t="s">
        <v>377</v>
      </c>
      <c r="H682" s="2">
        <v>330.15</v>
      </c>
      <c r="I682" s="198">
        <v>1</v>
      </c>
    </row>
    <row r="683" spans="1:9" x14ac:dyDescent="0.3">
      <c r="A683" s="198" t="s">
        <v>361</v>
      </c>
      <c r="B683" s="198" t="s">
        <v>375</v>
      </c>
      <c r="C683" s="198">
        <v>109097529</v>
      </c>
      <c r="D683" s="198" t="s">
        <v>376</v>
      </c>
      <c r="E683" s="198">
        <v>201909</v>
      </c>
      <c r="F683" s="198">
        <v>109097529</v>
      </c>
      <c r="G683" s="198" t="s">
        <v>373</v>
      </c>
      <c r="H683" s="2">
        <v>1.93</v>
      </c>
      <c r="I683" s="198">
        <v>1</v>
      </c>
    </row>
    <row r="684" spans="1:9" x14ac:dyDescent="0.3">
      <c r="A684" s="198" t="s">
        <v>361</v>
      </c>
      <c r="B684" s="198" t="s">
        <v>375</v>
      </c>
      <c r="C684" s="198">
        <v>109099529</v>
      </c>
      <c r="D684" s="198" t="s">
        <v>376</v>
      </c>
      <c r="E684" s="198">
        <v>201909</v>
      </c>
      <c r="F684" s="198">
        <v>109099529</v>
      </c>
      <c r="G684" s="198" t="s">
        <v>373</v>
      </c>
      <c r="H684" s="2">
        <v>18278.259999999998</v>
      </c>
      <c r="I684" s="198">
        <v>1</v>
      </c>
    </row>
    <row r="685" spans="1:9" x14ac:dyDescent="0.3">
      <c r="A685" s="198" t="s">
        <v>361</v>
      </c>
      <c r="B685" s="198" t="s">
        <v>375</v>
      </c>
      <c r="C685" s="198">
        <v>109099908</v>
      </c>
      <c r="D685" s="198" t="s">
        <v>378</v>
      </c>
      <c r="E685" s="198">
        <v>201909</v>
      </c>
      <c r="F685" s="198">
        <v>109099908</v>
      </c>
      <c r="G685" s="198" t="s">
        <v>373</v>
      </c>
      <c r="H685" s="2">
        <v>-747877.27</v>
      </c>
      <c r="I685" s="198">
        <v>-5</v>
      </c>
    </row>
    <row r="686" spans="1:9" x14ac:dyDescent="0.3">
      <c r="A686" s="198" t="s">
        <v>361</v>
      </c>
      <c r="B686" s="198" t="s">
        <v>375</v>
      </c>
      <c r="C686" s="198">
        <v>109101308</v>
      </c>
      <c r="D686" s="198" t="s">
        <v>378</v>
      </c>
      <c r="E686" s="198">
        <v>201909</v>
      </c>
      <c r="F686" s="198">
        <v>109101308</v>
      </c>
      <c r="G686" s="198" t="s">
        <v>373</v>
      </c>
      <c r="H686" s="2">
        <v>-85966.34</v>
      </c>
      <c r="I686" s="198">
        <v>-7</v>
      </c>
    </row>
    <row r="687" spans="1:9" x14ac:dyDescent="0.3">
      <c r="A687" s="198" t="s">
        <v>361</v>
      </c>
      <c r="B687" s="198" t="s">
        <v>375</v>
      </c>
      <c r="C687" s="198">
        <v>109107448</v>
      </c>
      <c r="D687" s="198" t="s">
        <v>376</v>
      </c>
      <c r="E687" s="198">
        <v>201909</v>
      </c>
      <c r="F687" s="198">
        <v>109107448</v>
      </c>
      <c r="G687" s="198" t="s">
        <v>373</v>
      </c>
      <c r="H687" s="2">
        <v>20647.97</v>
      </c>
      <c r="I687" s="198">
        <v>1</v>
      </c>
    </row>
    <row r="688" spans="1:9" x14ac:dyDescent="0.3">
      <c r="A688" s="198" t="s">
        <v>361</v>
      </c>
      <c r="B688" s="198" t="s">
        <v>375</v>
      </c>
      <c r="C688" s="198">
        <v>109112739</v>
      </c>
      <c r="D688" s="198" t="s">
        <v>376</v>
      </c>
      <c r="E688" s="198">
        <v>201909</v>
      </c>
      <c r="F688" s="198">
        <v>109112739</v>
      </c>
      <c r="G688" s="198" t="s">
        <v>373</v>
      </c>
      <c r="H688" s="2">
        <v>-459.72</v>
      </c>
      <c r="I688" s="198">
        <v>1</v>
      </c>
    </row>
    <row r="689" spans="1:9" x14ac:dyDescent="0.3">
      <c r="A689" s="198" t="s">
        <v>361</v>
      </c>
      <c r="B689" s="198" t="s">
        <v>375</v>
      </c>
      <c r="C689" s="198">
        <v>109113127</v>
      </c>
      <c r="D689" s="198" t="s">
        <v>376</v>
      </c>
      <c r="E689" s="198">
        <v>201909</v>
      </c>
      <c r="F689" s="198">
        <v>109113127</v>
      </c>
      <c r="G689" s="198" t="s">
        <v>373</v>
      </c>
      <c r="H689" s="2">
        <v>356412.63</v>
      </c>
      <c r="I689" s="198">
        <v>1</v>
      </c>
    </row>
    <row r="690" spans="1:9" x14ac:dyDescent="0.3">
      <c r="A690" s="198" t="s">
        <v>361</v>
      </c>
      <c r="B690" s="198" t="s">
        <v>375</v>
      </c>
      <c r="C690" s="198">
        <v>109113437</v>
      </c>
      <c r="D690" s="198" t="s">
        <v>376</v>
      </c>
      <c r="E690" s="198">
        <v>201909</v>
      </c>
      <c r="F690" s="198">
        <v>109113437</v>
      </c>
      <c r="G690" s="198" t="s">
        <v>373</v>
      </c>
      <c r="H690" s="2">
        <v>772.16</v>
      </c>
      <c r="I690" s="198">
        <v>1</v>
      </c>
    </row>
    <row r="691" spans="1:9" x14ac:dyDescent="0.3">
      <c r="A691" s="198" t="s">
        <v>361</v>
      </c>
      <c r="B691" s="198" t="s">
        <v>375</v>
      </c>
      <c r="C691" s="198">
        <v>109113909</v>
      </c>
      <c r="D691" s="198" t="s">
        <v>376</v>
      </c>
      <c r="E691" s="198">
        <v>201909</v>
      </c>
      <c r="F691" s="198">
        <v>109113909</v>
      </c>
      <c r="G691" s="198" t="s">
        <v>373</v>
      </c>
      <c r="H691" s="2">
        <v>874.09</v>
      </c>
      <c r="I691" s="198">
        <v>1</v>
      </c>
    </row>
    <row r="692" spans="1:9" x14ac:dyDescent="0.3">
      <c r="A692" s="198" t="s">
        <v>361</v>
      </c>
      <c r="B692" s="198" t="s">
        <v>375</v>
      </c>
      <c r="C692" s="198">
        <v>109114909</v>
      </c>
      <c r="D692" s="198" t="s">
        <v>376</v>
      </c>
      <c r="E692" s="198">
        <v>201909</v>
      </c>
      <c r="F692" s="198">
        <v>109114909</v>
      </c>
      <c r="G692" s="198" t="s">
        <v>373</v>
      </c>
      <c r="H692" s="2">
        <v>5240.3100000000004</v>
      </c>
      <c r="I692" s="198">
        <v>4</v>
      </c>
    </row>
    <row r="693" spans="1:9" x14ac:dyDescent="0.3">
      <c r="A693" s="198" t="s">
        <v>361</v>
      </c>
      <c r="B693" s="198" t="s">
        <v>375</v>
      </c>
      <c r="C693" s="198">
        <v>109115781</v>
      </c>
      <c r="D693" s="198" t="s">
        <v>378</v>
      </c>
      <c r="E693" s="198">
        <v>201909</v>
      </c>
      <c r="F693" s="198">
        <v>109115781</v>
      </c>
      <c r="G693" s="198" t="s">
        <v>373</v>
      </c>
      <c r="H693" s="2">
        <v>-75250.73</v>
      </c>
      <c r="I693" s="198">
        <v>-5</v>
      </c>
    </row>
    <row r="694" spans="1:9" x14ac:dyDescent="0.3">
      <c r="A694" s="198" t="s">
        <v>361</v>
      </c>
      <c r="B694" s="198" t="s">
        <v>375</v>
      </c>
      <c r="C694" s="198">
        <v>109116012</v>
      </c>
      <c r="D694" s="198" t="s">
        <v>376</v>
      </c>
      <c r="E694" s="198">
        <v>201909</v>
      </c>
      <c r="F694" s="198">
        <v>109116012</v>
      </c>
      <c r="G694" s="198" t="s">
        <v>373</v>
      </c>
      <c r="H694" s="2">
        <v>1138.21</v>
      </c>
      <c r="I694" s="198">
        <v>1</v>
      </c>
    </row>
    <row r="695" spans="1:9" x14ac:dyDescent="0.3">
      <c r="A695" s="198" t="s">
        <v>361</v>
      </c>
      <c r="B695" s="198" t="s">
        <v>375</v>
      </c>
      <c r="C695" s="198">
        <v>109116150</v>
      </c>
      <c r="D695" s="198" t="s">
        <v>376</v>
      </c>
      <c r="E695" s="198">
        <v>201909</v>
      </c>
      <c r="F695" s="198">
        <v>109116150</v>
      </c>
      <c r="G695" s="198" t="s">
        <v>373</v>
      </c>
      <c r="H695" s="2">
        <v>1.1100000000000001</v>
      </c>
      <c r="I695" s="198">
        <v>1</v>
      </c>
    </row>
    <row r="696" spans="1:9" x14ac:dyDescent="0.3">
      <c r="A696" s="198" t="s">
        <v>361</v>
      </c>
      <c r="B696" s="198" t="s">
        <v>375</v>
      </c>
      <c r="C696" s="198">
        <v>109116158</v>
      </c>
      <c r="D696" s="198" t="s">
        <v>376</v>
      </c>
      <c r="E696" s="198">
        <v>201909</v>
      </c>
      <c r="F696" s="198">
        <v>109116158</v>
      </c>
      <c r="G696" s="198" t="s">
        <v>373</v>
      </c>
      <c r="H696" s="2">
        <v>0.43</v>
      </c>
      <c r="I696" s="198">
        <v>1</v>
      </c>
    </row>
    <row r="697" spans="1:9" x14ac:dyDescent="0.3">
      <c r="A697" s="198" t="s">
        <v>361</v>
      </c>
      <c r="B697" s="198" t="s">
        <v>375</v>
      </c>
      <c r="C697" s="198">
        <v>109116557</v>
      </c>
      <c r="D697" s="198" t="s">
        <v>376</v>
      </c>
      <c r="E697" s="198">
        <v>201909</v>
      </c>
      <c r="F697" s="198">
        <v>109116557</v>
      </c>
      <c r="G697" s="198" t="s">
        <v>377</v>
      </c>
      <c r="H697" s="2">
        <v>4037.38</v>
      </c>
      <c r="I697" s="198">
        <v>1</v>
      </c>
    </row>
    <row r="698" spans="1:9" x14ac:dyDescent="0.3">
      <c r="A698" s="198" t="s">
        <v>361</v>
      </c>
      <c r="B698" s="198" t="s">
        <v>375</v>
      </c>
      <c r="C698" s="198">
        <v>109116588</v>
      </c>
      <c r="D698" s="198" t="s">
        <v>376</v>
      </c>
      <c r="E698" s="198">
        <v>201909</v>
      </c>
      <c r="F698" s="198">
        <v>109116588</v>
      </c>
      <c r="G698" s="198" t="s">
        <v>373</v>
      </c>
      <c r="H698" s="2">
        <v>6266.13</v>
      </c>
      <c r="I698" s="198">
        <v>3</v>
      </c>
    </row>
    <row r="699" spans="1:9" x14ac:dyDescent="0.3">
      <c r="A699" s="198" t="s">
        <v>361</v>
      </c>
      <c r="B699" s="198" t="s">
        <v>375</v>
      </c>
      <c r="C699" s="198">
        <v>109116737</v>
      </c>
      <c r="D699" s="198" t="s">
        <v>376</v>
      </c>
      <c r="E699" s="198">
        <v>201909</v>
      </c>
      <c r="F699" s="198">
        <v>109116737</v>
      </c>
      <c r="G699" s="198" t="s">
        <v>373</v>
      </c>
      <c r="H699" s="2">
        <v>341.05</v>
      </c>
      <c r="I699" s="198">
        <v>1</v>
      </c>
    </row>
    <row r="700" spans="1:9" x14ac:dyDescent="0.3">
      <c r="A700" s="198" t="s">
        <v>361</v>
      </c>
      <c r="B700" s="198" t="s">
        <v>375</v>
      </c>
      <c r="C700" s="198">
        <v>109117513</v>
      </c>
      <c r="D700" s="198" t="s">
        <v>378</v>
      </c>
      <c r="E700" s="198">
        <v>201909</v>
      </c>
      <c r="F700" s="198">
        <v>109117513</v>
      </c>
      <c r="G700" s="198" t="s">
        <v>373</v>
      </c>
      <c r="H700" s="2">
        <v>-293748.71999999997</v>
      </c>
      <c r="I700" s="198">
        <v>-6</v>
      </c>
    </row>
    <row r="701" spans="1:9" x14ac:dyDescent="0.3">
      <c r="A701" s="198" t="s">
        <v>361</v>
      </c>
      <c r="B701" s="198" t="s">
        <v>375</v>
      </c>
      <c r="C701" s="198">
        <v>109118065</v>
      </c>
      <c r="D701" s="198" t="s">
        <v>378</v>
      </c>
      <c r="E701" s="198">
        <v>201909</v>
      </c>
      <c r="F701" s="198">
        <v>109118065</v>
      </c>
      <c r="G701" s="198" t="s">
        <v>373</v>
      </c>
      <c r="H701" s="2">
        <v>-50060.81</v>
      </c>
      <c r="I701" s="198">
        <v>-5</v>
      </c>
    </row>
    <row r="702" spans="1:9" x14ac:dyDescent="0.3">
      <c r="A702" s="198" t="s">
        <v>361</v>
      </c>
      <c r="B702" s="198" t="s">
        <v>375</v>
      </c>
      <c r="C702" s="198">
        <v>109119539</v>
      </c>
      <c r="D702" s="198" t="s">
        <v>378</v>
      </c>
      <c r="E702" s="198">
        <v>201909</v>
      </c>
      <c r="F702" s="198">
        <v>109119539</v>
      </c>
      <c r="G702" s="198" t="s">
        <v>373</v>
      </c>
      <c r="H702" s="2">
        <v>-184166.65</v>
      </c>
      <c r="I702" s="198">
        <v>-7</v>
      </c>
    </row>
    <row r="703" spans="1:9" x14ac:dyDescent="0.3">
      <c r="A703" s="198" t="s">
        <v>361</v>
      </c>
      <c r="B703" s="198" t="s">
        <v>375</v>
      </c>
      <c r="C703" s="198">
        <v>109120213</v>
      </c>
      <c r="D703" s="198" t="s">
        <v>376</v>
      </c>
      <c r="E703" s="198">
        <v>201909</v>
      </c>
      <c r="F703" s="198">
        <v>109120213</v>
      </c>
      <c r="G703" s="198" t="s">
        <v>373</v>
      </c>
      <c r="H703" s="2">
        <v>-12763.77</v>
      </c>
      <c r="I703" s="198">
        <v>1</v>
      </c>
    </row>
    <row r="704" spans="1:9" x14ac:dyDescent="0.3">
      <c r="A704" s="198" t="s">
        <v>361</v>
      </c>
      <c r="B704" s="198" t="s">
        <v>375</v>
      </c>
      <c r="C704" s="198">
        <v>109120299</v>
      </c>
      <c r="D704" s="198" t="s">
        <v>378</v>
      </c>
      <c r="E704" s="198">
        <v>201909</v>
      </c>
      <c r="F704" s="198">
        <v>109120299</v>
      </c>
      <c r="G704" s="198" t="s">
        <v>373</v>
      </c>
      <c r="H704" s="2">
        <v>-58753.25</v>
      </c>
      <c r="I704" s="198">
        <v>-8</v>
      </c>
    </row>
    <row r="705" spans="1:9" x14ac:dyDescent="0.3">
      <c r="A705" s="198" t="s">
        <v>361</v>
      </c>
      <c r="B705" s="198" t="s">
        <v>375</v>
      </c>
      <c r="C705" s="198">
        <v>109120309</v>
      </c>
      <c r="D705" s="198" t="s">
        <v>378</v>
      </c>
      <c r="E705" s="198">
        <v>201909</v>
      </c>
      <c r="F705" s="198">
        <v>109120309</v>
      </c>
      <c r="G705" s="198" t="s">
        <v>373</v>
      </c>
      <c r="H705" s="2">
        <v>-108175.66</v>
      </c>
      <c r="I705" s="198">
        <v>-5</v>
      </c>
    </row>
    <row r="706" spans="1:9" x14ac:dyDescent="0.3">
      <c r="A706" s="198" t="s">
        <v>361</v>
      </c>
      <c r="B706" s="198" t="s">
        <v>375</v>
      </c>
      <c r="C706" s="198">
        <v>109120375</v>
      </c>
      <c r="D706" s="198" t="s">
        <v>378</v>
      </c>
      <c r="E706" s="198">
        <v>201909</v>
      </c>
      <c r="F706" s="198">
        <v>109120375</v>
      </c>
      <c r="G706" s="198" t="s">
        <v>373</v>
      </c>
      <c r="H706" s="2">
        <v>-50377.74</v>
      </c>
      <c r="I706" s="198">
        <v>-9</v>
      </c>
    </row>
    <row r="707" spans="1:9" x14ac:dyDescent="0.3">
      <c r="A707" s="198" t="s">
        <v>361</v>
      </c>
      <c r="B707" s="198" t="s">
        <v>375</v>
      </c>
      <c r="C707" s="198">
        <v>109120598</v>
      </c>
      <c r="D707" s="198" t="s">
        <v>376</v>
      </c>
      <c r="E707" s="198">
        <v>201909</v>
      </c>
      <c r="F707" s="198">
        <v>109120598</v>
      </c>
      <c r="G707" s="198" t="s">
        <v>373</v>
      </c>
      <c r="H707" s="2">
        <v>1799.91</v>
      </c>
      <c r="I707" s="198">
        <v>1</v>
      </c>
    </row>
    <row r="708" spans="1:9" x14ac:dyDescent="0.3">
      <c r="A708" s="198" t="s">
        <v>361</v>
      </c>
      <c r="B708" s="198" t="s">
        <v>375</v>
      </c>
      <c r="C708" s="198">
        <v>109120844</v>
      </c>
      <c r="D708" s="198" t="s">
        <v>376</v>
      </c>
      <c r="E708" s="198">
        <v>201909</v>
      </c>
      <c r="F708" s="198">
        <v>109120844</v>
      </c>
      <c r="G708" s="198" t="s">
        <v>377</v>
      </c>
      <c r="H708" s="2">
        <v>795.94</v>
      </c>
      <c r="I708" s="198">
        <v>3</v>
      </c>
    </row>
    <row r="709" spans="1:9" x14ac:dyDescent="0.3">
      <c r="A709" s="198" t="s">
        <v>361</v>
      </c>
      <c r="B709" s="198" t="s">
        <v>375</v>
      </c>
      <c r="C709" s="198">
        <v>109120998</v>
      </c>
      <c r="D709" s="198" t="s">
        <v>378</v>
      </c>
      <c r="E709" s="198">
        <v>201909</v>
      </c>
      <c r="F709" s="198">
        <v>109120998</v>
      </c>
      <c r="G709" s="198" t="s">
        <v>379</v>
      </c>
      <c r="H709" s="2">
        <v>-38233.54</v>
      </c>
      <c r="I709" s="198">
        <v>-7</v>
      </c>
    </row>
    <row r="710" spans="1:9" x14ac:dyDescent="0.3">
      <c r="A710" s="198" t="s">
        <v>361</v>
      </c>
      <c r="B710" s="198" t="s">
        <v>375</v>
      </c>
      <c r="C710" s="198">
        <v>109121018</v>
      </c>
      <c r="D710" s="198" t="s">
        <v>378</v>
      </c>
      <c r="E710" s="198">
        <v>201909</v>
      </c>
      <c r="F710" s="198">
        <v>109121018</v>
      </c>
      <c r="G710" s="198" t="s">
        <v>373</v>
      </c>
      <c r="H710" s="2">
        <v>-89695.2</v>
      </c>
      <c r="I710" s="198">
        <v>-3</v>
      </c>
    </row>
    <row r="711" spans="1:9" x14ac:dyDescent="0.3">
      <c r="A711" s="198" t="s">
        <v>361</v>
      </c>
      <c r="B711" s="198" t="s">
        <v>375</v>
      </c>
      <c r="C711" s="198">
        <v>109121075</v>
      </c>
      <c r="D711" s="198" t="s">
        <v>378</v>
      </c>
      <c r="E711" s="198">
        <v>201909</v>
      </c>
      <c r="F711" s="198">
        <v>109121075</v>
      </c>
      <c r="G711" s="198" t="s">
        <v>373</v>
      </c>
      <c r="H711" s="2">
        <v>-30633.38</v>
      </c>
      <c r="I711" s="198">
        <v>-5</v>
      </c>
    </row>
    <row r="712" spans="1:9" x14ac:dyDescent="0.3">
      <c r="A712" s="198" t="s">
        <v>361</v>
      </c>
      <c r="B712" s="198" t="s">
        <v>375</v>
      </c>
      <c r="C712" s="198">
        <v>109121229</v>
      </c>
      <c r="D712" s="198" t="s">
        <v>376</v>
      </c>
      <c r="E712" s="198">
        <v>201909</v>
      </c>
      <c r="F712" s="198">
        <v>109121229</v>
      </c>
      <c r="G712" s="198" t="s">
        <v>373</v>
      </c>
      <c r="H712" s="2">
        <v>50669.98</v>
      </c>
      <c r="I712" s="198">
        <v>1</v>
      </c>
    </row>
    <row r="713" spans="1:9" x14ac:dyDescent="0.3">
      <c r="A713" s="198" t="s">
        <v>361</v>
      </c>
      <c r="B713" s="198" t="s">
        <v>375</v>
      </c>
      <c r="C713" s="198">
        <v>109121422</v>
      </c>
      <c r="D713" s="198" t="s">
        <v>378</v>
      </c>
      <c r="E713" s="198">
        <v>201909</v>
      </c>
      <c r="F713" s="198">
        <v>109121422</v>
      </c>
      <c r="G713" s="198" t="s">
        <v>373</v>
      </c>
      <c r="H713" s="2">
        <v>-62316.56</v>
      </c>
      <c r="I713" s="198">
        <v>-4</v>
      </c>
    </row>
    <row r="714" spans="1:9" x14ac:dyDescent="0.3">
      <c r="A714" s="198" t="s">
        <v>361</v>
      </c>
      <c r="B714" s="198" t="s">
        <v>375</v>
      </c>
      <c r="C714" s="198">
        <v>109121424</v>
      </c>
      <c r="D714" s="198" t="s">
        <v>378</v>
      </c>
      <c r="E714" s="198">
        <v>201909</v>
      </c>
      <c r="F714" s="198">
        <v>109121424</v>
      </c>
      <c r="G714" s="198" t="s">
        <v>373</v>
      </c>
      <c r="H714" s="2">
        <v>-65827.7</v>
      </c>
      <c r="I714" s="198">
        <v>-5</v>
      </c>
    </row>
    <row r="715" spans="1:9" x14ac:dyDescent="0.3">
      <c r="A715" s="198" t="s">
        <v>361</v>
      </c>
      <c r="B715" s="198" t="s">
        <v>375</v>
      </c>
      <c r="C715" s="198">
        <v>109121578</v>
      </c>
      <c r="D715" s="198" t="s">
        <v>378</v>
      </c>
      <c r="E715" s="198">
        <v>201909</v>
      </c>
      <c r="F715" s="198">
        <v>109121578</v>
      </c>
      <c r="G715" s="198" t="s">
        <v>379</v>
      </c>
      <c r="H715" s="2">
        <v>-14313.78</v>
      </c>
      <c r="I715" s="198">
        <v>-5</v>
      </c>
    </row>
    <row r="716" spans="1:9" x14ac:dyDescent="0.3">
      <c r="A716" s="198" t="s">
        <v>361</v>
      </c>
      <c r="B716" s="198" t="s">
        <v>375</v>
      </c>
      <c r="C716" s="198">
        <v>109121778</v>
      </c>
      <c r="D716" s="198" t="s">
        <v>376</v>
      </c>
      <c r="E716" s="198">
        <v>201909</v>
      </c>
      <c r="F716" s="198">
        <v>109121778</v>
      </c>
      <c r="G716" s="198" t="s">
        <v>373</v>
      </c>
      <c r="H716" s="2">
        <v>55167.199999999997</v>
      </c>
      <c r="I716" s="198">
        <v>3</v>
      </c>
    </row>
    <row r="717" spans="1:9" x14ac:dyDescent="0.3">
      <c r="A717" s="198" t="s">
        <v>361</v>
      </c>
      <c r="B717" s="198" t="s">
        <v>375</v>
      </c>
      <c r="C717" s="198">
        <v>109121904</v>
      </c>
      <c r="D717" s="198" t="s">
        <v>378</v>
      </c>
      <c r="E717" s="198">
        <v>201909</v>
      </c>
      <c r="F717" s="198">
        <v>109121904</v>
      </c>
      <c r="G717" s="198" t="s">
        <v>373</v>
      </c>
      <c r="H717" s="2">
        <v>-11687.3</v>
      </c>
      <c r="I717" s="198">
        <v>-5</v>
      </c>
    </row>
    <row r="718" spans="1:9" x14ac:dyDescent="0.3">
      <c r="A718" s="198" t="s">
        <v>361</v>
      </c>
      <c r="B718" s="198" t="s">
        <v>375</v>
      </c>
      <c r="C718" s="198">
        <v>109123632</v>
      </c>
      <c r="D718" s="198" t="s">
        <v>376</v>
      </c>
      <c r="E718" s="198">
        <v>201909</v>
      </c>
      <c r="F718" s="198">
        <v>109123632</v>
      </c>
      <c r="G718" s="198" t="s">
        <v>373</v>
      </c>
      <c r="H718" s="2">
        <v>86499.4</v>
      </c>
      <c r="I718" s="198">
        <v>2</v>
      </c>
    </row>
    <row r="719" spans="1:9" x14ac:dyDescent="0.3">
      <c r="A719" s="198" t="s">
        <v>361</v>
      </c>
      <c r="B719" s="198" t="s">
        <v>375</v>
      </c>
      <c r="C719" s="198">
        <v>109124580</v>
      </c>
      <c r="D719" s="198" t="s">
        <v>376</v>
      </c>
      <c r="E719" s="198">
        <v>201909</v>
      </c>
      <c r="F719" s="198">
        <v>109124580</v>
      </c>
      <c r="G719" s="198" t="s">
        <v>373</v>
      </c>
      <c r="H719" s="2">
        <v>13234.63</v>
      </c>
      <c r="I719" s="198">
        <v>1</v>
      </c>
    </row>
    <row r="720" spans="1:9" x14ac:dyDescent="0.3">
      <c r="A720" s="198" t="s">
        <v>361</v>
      </c>
      <c r="B720" s="198" t="s">
        <v>375</v>
      </c>
      <c r="C720" s="198">
        <v>109124787</v>
      </c>
      <c r="D720" s="198" t="s">
        <v>376</v>
      </c>
      <c r="E720" s="198">
        <v>201909</v>
      </c>
      <c r="F720" s="198">
        <v>109124787</v>
      </c>
      <c r="G720" s="198" t="s">
        <v>373</v>
      </c>
      <c r="H720" s="2">
        <v>37012.629999999997</v>
      </c>
      <c r="I720" s="198">
        <v>3</v>
      </c>
    </row>
    <row r="721" spans="1:9" x14ac:dyDescent="0.3">
      <c r="A721" s="198" t="s">
        <v>362</v>
      </c>
      <c r="B721" s="198" t="s">
        <v>371</v>
      </c>
      <c r="C721" s="198">
        <v>107056194</v>
      </c>
      <c r="D721" s="198" t="s">
        <v>372</v>
      </c>
      <c r="E721" s="198">
        <v>201909</v>
      </c>
      <c r="F721" s="198">
        <v>109119539</v>
      </c>
      <c r="G721" s="198" t="s">
        <v>373</v>
      </c>
      <c r="H721" s="2">
        <v>263080.27</v>
      </c>
      <c r="I721" s="198">
        <v>435</v>
      </c>
    </row>
    <row r="722" spans="1:9" x14ac:dyDescent="0.3">
      <c r="A722" s="198" t="s">
        <v>362</v>
      </c>
      <c r="B722" s="198" t="s">
        <v>371</v>
      </c>
      <c r="C722" s="198">
        <v>109091532</v>
      </c>
      <c r="D722" s="198" t="s">
        <v>372</v>
      </c>
      <c r="E722" s="198">
        <v>201909</v>
      </c>
      <c r="F722" s="198">
        <v>109088902</v>
      </c>
      <c r="G722" s="198" t="s">
        <v>373</v>
      </c>
      <c r="H722" s="2">
        <v>5.16</v>
      </c>
      <c r="I722" s="198">
        <v>0</v>
      </c>
    </row>
    <row r="723" spans="1:9" x14ac:dyDescent="0.3">
      <c r="A723" s="198" t="s">
        <v>362</v>
      </c>
      <c r="B723" s="198" t="s">
        <v>371</v>
      </c>
      <c r="C723" s="198">
        <v>109101213</v>
      </c>
      <c r="D723" s="198" t="s">
        <v>372</v>
      </c>
      <c r="E723" s="198">
        <v>201909</v>
      </c>
      <c r="F723" s="198">
        <v>109099501</v>
      </c>
      <c r="G723" s="198" t="s">
        <v>380</v>
      </c>
      <c r="H723" s="2">
        <v>304.04000000000002</v>
      </c>
      <c r="I723" s="198">
        <v>0</v>
      </c>
    </row>
    <row r="724" spans="1:9" x14ac:dyDescent="0.3">
      <c r="A724" s="198" t="s">
        <v>362</v>
      </c>
      <c r="B724" s="198" t="s">
        <v>371</v>
      </c>
      <c r="C724" s="198">
        <v>109101553</v>
      </c>
      <c r="D724" s="198" t="s">
        <v>372</v>
      </c>
      <c r="E724" s="198">
        <v>201909</v>
      </c>
      <c r="F724" s="198">
        <v>109097476</v>
      </c>
      <c r="G724" s="198" t="s">
        <v>377</v>
      </c>
      <c r="H724" s="2">
        <v>38.33</v>
      </c>
      <c r="I724" s="198">
        <v>0</v>
      </c>
    </row>
    <row r="725" spans="1:9" x14ac:dyDescent="0.3">
      <c r="A725" s="198" t="s">
        <v>362</v>
      </c>
      <c r="B725" s="198" t="s">
        <v>371</v>
      </c>
      <c r="C725" s="198">
        <v>109106270</v>
      </c>
      <c r="D725" s="198" t="s">
        <v>372</v>
      </c>
      <c r="E725" s="198">
        <v>201909</v>
      </c>
      <c r="F725" s="198">
        <v>109111603</v>
      </c>
      <c r="G725" s="198" t="s">
        <v>373</v>
      </c>
      <c r="H725" s="2">
        <v>42.24</v>
      </c>
      <c r="I725" s="198">
        <v>0</v>
      </c>
    </row>
    <row r="726" spans="1:9" x14ac:dyDescent="0.3">
      <c r="A726" s="198" t="s">
        <v>362</v>
      </c>
      <c r="B726" s="198" t="s">
        <v>371</v>
      </c>
      <c r="C726" s="198">
        <v>109111630</v>
      </c>
      <c r="D726" s="198" t="s">
        <v>372</v>
      </c>
      <c r="E726" s="198">
        <v>201909</v>
      </c>
      <c r="F726" s="198">
        <v>109118065</v>
      </c>
      <c r="G726" s="198" t="s">
        <v>373</v>
      </c>
      <c r="H726" s="2">
        <v>71819.03</v>
      </c>
      <c r="I726" s="198">
        <v>46</v>
      </c>
    </row>
    <row r="727" spans="1:9" x14ac:dyDescent="0.3">
      <c r="A727" s="198" t="s">
        <v>362</v>
      </c>
      <c r="B727" s="198" t="s">
        <v>371</v>
      </c>
      <c r="C727" s="198">
        <v>109119397</v>
      </c>
      <c r="D727" s="198" t="s">
        <v>372</v>
      </c>
      <c r="E727" s="198">
        <v>201909</v>
      </c>
      <c r="F727" s="198">
        <v>109120299</v>
      </c>
      <c r="G727" s="198" t="s">
        <v>373</v>
      </c>
      <c r="H727" s="2">
        <v>9337.65</v>
      </c>
      <c r="I727" s="198">
        <v>24</v>
      </c>
    </row>
    <row r="728" spans="1:9" x14ac:dyDescent="0.3">
      <c r="A728" s="198" t="s">
        <v>362</v>
      </c>
      <c r="B728" s="198" t="s">
        <v>371</v>
      </c>
      <c r="C728" s="198">
        <v>109119397</v>
      </c>
      <c r="D728" s="198" t="s">
        <v>372</v>
      </c>
      <c r="E728" s="198">
        <v>201909</v>
      </c>
      <c r="F728" s="198">
        <v>109121422</v>
      </c>
      <c r="G728" s="198" t="s">
        <v>373</v>
      </c>
      <c r="H728" s="2">
        <v>91738.13</v>
      </c>
      <c r="I728" s="198">
        <v>32</v>
      </c>
    </row>
    <row r="729" spans="1:9" x14ac:dyDescent="0.3">
      <c r="A729" s="198" t="s">
        <v>362</v>
      </c>
      <c r="B729" s="198" t="s">
        <v>375</v>
      </c>
      <c r="C729" s="198">
        <v>109099529</v>
      </c>
      <c r="D729" s="198" t="s">
        <v>376</v>
      </c>
      <c r="E729" s="198">
        <v>201909</v>
      </c>
      <c r="F729" s="198">
        <v>109099529</v>
      </c>
      <c r="G729" s="198" t="s">
        <v>373</v>
      </c>
      <c r="H729" s="2">
        <v>7833.54</v>
      </c>
      <c r="I729" s="198">
        <v>1</v>
      </c>
    </row>
    <row r="730" spans="1:9" x14ac:dyDescent="0.3">
      <c r="A730" s="198" t="s">
        <v>362</v>
      </c>
      <c r="B730" s="198" t="s">
        <v>375</v>
      </c>
      <c r="C730" s="198">
        <v>109101308</v>
      </c>
      <c r="D730" s="198" t="s">
        <v>378</v>
      </c>
      <c r="E730" s="198">
        <v>201909</v>
      </c>
      <c r="F730" s="198">
        <v>109101308</v>
      </c>
      <c r="G730" s="198" t="s">
        <v>373</v>
      </c>
      <c r="H730" s="2">
        <v>-36842.74</v>
      </c>
      <c r="I730" s="198">
        <v>-7</v>
      </c>
    </row>
    <row r="731" spans="1:9" x14ac:dyDescent="0.3">
      <c r="A731" s="198" t="s">
        <v>362</v>
      </c>
      <c r="B731" s="198" t="s">
        <v>375</v>
      </c>
      <c r="C731" s="198">
        <v>109107448</v>
      </c>
      <c r="D731" s="198" t="s">
        <v>376</v>
      </c>
      <c r="E731" s="198">
        <v>201909</v>
      </c>
      <c r="F731" s="198">
        <v>109107448</v>
      </c>
      <c r="G731" s="198" t="s">
        <v>373</v>
      </c>
      <c r="H731" s="2">
        <v>8849.14</v>
      </c>
      <c r="I731" s="198">
        <v>1</v>
      </c>
    </row>
    <row r="732" spans="1:9" x14ac:dyDescent="0.3">
      <c r="A732" s="198" t="s">
        <v>362</v>
      </c>
      <c r="B732" s="198" t="s">
        <v>375</v>
      </c>
      <c r="C732" s="198">
        <v>109113127</v>
      </c>
      <c r="D732" s="198" t="s">
        <v>376</v>
      </c>
      <c r="E732" s="198">
        <v>201909</v>
      </c>
      <c r="F732" s="198">
        <v>109113127</v>
      </c>
      <c r="G732" s="198" t="s">
        <v>373</v>
      </c>
      <c r="H732" s="2">
        <v>152748.26999999999</v>
      </c>
      <c r="I732" s="198">
        <v>1</v>
      </c>
    </row>
    <row r="733" spans="1:9" x14ac:dyDescent="0.3">
      <c r="A733" s="198" t="s">
        <v>362</v>
      </c>
      <c r="B733" s="198" t="s">
        <v>375</v>
      </c>
      <c r="C733" s="198">
        <v>109118065</v>
      </c>
      <c r="D733" s="198" t="s">
        <v>378</v>
      </c>
      <c r="E733" s="198">
        <v>201909</v>
      </c>
      <c r="F733" s="198">
        <v>109118065</v>
      </c>
      <c r="G733" s="198" t="s">
        <v>373</v>
      </c>
      <c r="H733" s="2">
        <v>-21454.63</v>
      </c>
      <c r="I733" s="198">
        <v>-5</v>
      </c>
    </row>
    <row r="734" spans="1:9" x14ac:dyDescent="0.3">
      <c r="A734" s="198" t="s">
        <v>362</v>
      </c>
      <c r="B734" s="198" t="s">
        <v>375</v>
      </c>
      <c r="C734" s="198">
        <v>109119539</v>
      </c>
      <c r="D734" s="198" t="s">
        <v>378</v>
      </c>
      <c r="E734" s="198">
        <v>201909</v>
      </c>
      <c r="F734" s="198">
        <v>109119539</v>
      </c>
      <c r="G734" s="198" t="s">
        <v>373</v>
      </c>
      <c r="H734" s="2">
        <v>-78928.600000000006</v>
      </c>
      <c r="I734" s="198">
        <v>-7</v>
      </c>
    </row>
    <row r="735" spans="1:9" x14ac:dyDescent="0.3">
      <c r="A735" s="198" t="s">
        <v>362</v>
      </c>
      <c r="B735" s="198" t="s">
        <v>375</v>
      </c>
      <c r="C735" s="198">
        <v>109120213</v>
      </c>
      <c r="D735" s="198" t="s">
        <v>376</v>
      </c>
      <c r="E735" s="198">
        <v>201909</v>
      </c>
      <c r="F735" s="198">
        <v>109120213</v>
      </c>
      <c r="G735" s="198" t="s">
        <v>373</v>
      </c>
      <c r="H735" s="2">
        <v>-5470.19</v>
      </c>
      <c r="I735" s="198">
        <v>1</v>
      </c>
    </row>
    <row r="736" spans="1:9" x14ac:dyDescent="0.3">
      <c r="A736" s="198" t="s">
        <v>362</v>
      </c>
      <c r="B736" s="198" t="s">
        <v>375</v>
      </c>
      <c r="C736" s="198">
        <v>109120299</v>
      </c>
      <c r="D736" s="198" t="s">
        <v>378</v>
      </c>
      <c r="E736" s="198">
        <v>201909</v>
      </c>
      <c r="F736" s="198">
        <v>109120299</v>
      </c>
      <c r="G736" s="198" t="s">
        <v>373</v>
      </c>
      <c r="H736" s="2">
        <v>-25179.96</v>
      </c>
      <c r="I736" s="198">
        <v>-8</v>
      </c>
    </row>
    <row r="737" spans="1:9" x14ac:dyDescent="0.3">
      <c r="A737" s="198" t="s">
        <v>362</v>
      </c>
      <c r="B737" s="198" t="s">
        <v>375</v>
      </c>
      <c r="C737" s="198">
        <v>109120309</v>
      </c>
      <c r="D737" s="198" t="s">
        <v>378</v>
      </c>
      <c r="E737" s="198">
        <v>201909</v>
      </c>
      <c r="F737" s="198">
        <v>109120309</v>
      </c>
      <c r="G737" s="198" t="s">
        <v>373</v>
      </c>
      <c r="H737" s="2">
        <v>-46361.02</v>
      </c>
      <c r="I737" s="198">
        <v>-5</v>
      </c>
    </row>
    <row r="738" spans="1:9" x14ac:dyDescent="0.3">
      <c r="A738" s="198" t="s">
        <v>362</v>
      </c>
      <c r="B738" s="198" t="s">
        <v>375</v>
      </c>
      <c r="C738" s="198">
        <v>109120375</v>
      </c>
      <c r="D738" s="198" t="s">
        <v>378</v>
      </c>
      <c r="E738" s="198">
        <v>201909</v>
      </c>
      <c r="F738" s="198">
        <v>109120375</v>
      </c>
      <c r="G738" s="198" t="s">
        <v>373</v>
      </c>
      <c r="H738" s="2">
        <v>-21590.46</v>
      </c>
      <c r="I738" s="198">
        <v>-9</v>
      </c>
    </row>
    <row r="739" spans="1:9" x14ac:dyDescent="0.3">
      <c r="A739" s="198" t="s">
        <v>362</v>
      </c>
      <c r="B739" s="198" t="s">
        <v>375</v>
      </c>
      <c r="C739" s="198">
        <v>109120598</v>
      </c>
      <c r="D739" s="198" t="s">
        <v>376</v>
      </c>
      <c r="E739" s="198">
        <v>201909</v>
      </c>
      <c r="F739" s="198">
        <v>109120598</v>
      </c>
      <c r="G739" s="198" t="s">
        <v>373</v>
      </c>
      <c r="H739" s="2">
        <v>771.4</v>
      </c>
      <c r="I739" s="198">
        <v>1</v>
      </c>
    </row>
    <row r="740" spans="1:9" x14ac:dyDescent="0.3">
      <c r="A740" s="198" t="s">
        <v>362</v>
      </c>
      <c r="B740" s="198" t="s">
        <v>375</v>
      </c>
      <c r="C740" s="198">
        <v>109120844</v>
      </c>
      <c r="D740" s="198" t="s">
        <v>376</v>
      </c>
      <c r="E740" s="198">
        <v>201909</v>
      </c>
      <c r="F740" s="198">
        <v>109120844</v>
      </c>
      <c r="G740" s="198" t="s">
        <v>377</v>
      </c>
      <c r="H740" s="2">
        <v>341.13</v>
      </c>
      <c r="I740" s="198">
        <v>3</v>
      </c>
    </row>
    <row r="741" spans="1:9" x14ac:dyDescent="0.3">
      <c r="A741" s="198" t="s">
        <v>362</v>
      </c>
      <c r="B741" s="198" t="s">
        <v>375</v>
      </c>
      <c r="C741" s="198">
        <v>109120998</v>
      </c>
      <c r="D741" s="198" t="s">
        <v>378</v>
      </c>
      <c r="E741" s="198">
        <v>201909</v>
      </c>
      <c r="F741" s="198">
        <v>109120998</v>
      </c>
      <c r="G741" s="198" t="s">
        <v>379</v>
      </c>
      <c r="H741" s="2">
        <v>-16385.830000000002</v>
      </c>
      <c r="I741" s="198">
        <v>-7</v>
      </c>
    </row>
    <row r="742" spans="1:9" x14ac:dyDescent="0.3">
      <c r="A742" s="198" t="s">
        <v>362</v>
      </c>
      <c r="B742" s="198" t="s">
        <v>375</v>
      </c>
      <c r="C742" s="198">
        <v>109121018</v>
      </c>
      <c r="D742" s="198" t="s">
        <v>378</v>
      </c>
      <c r="E742" s="198">
        <v>201909</v>
      </c>
      <c r="F742" s="198">
        <v>109121018</v>
      </c>
      <c r="G742" s="198" t="s">
        <v>373</v>
      </c>
      <c r="H742" s="2">
        <v>-38440.82</v>
      </c>
      <c r="I742" s="198">
        <v>-3</v>
      </c>
    </row>
    <row r="743" spans="1:9" x14ac:dyDescent="0.3">
      <c r="A743" s="198" t="s">
        <v>362</v>
      </c>
      <c r="B743" s="198" t="s">
        <v>375</v>
      </c>
      <c r="C743" s="198">
        <v>109121075</v>
      </c>
      <c r="D743" s="198" t="s">
        <v>378</v>
      </c>
      <c r="E743" s="198">
        <v>201909</v>
      </c>
      <c r="F743" s="198">
        <v>109121075</v>
      </c>
      <c r="G743" s="198" t="s">
        <v>373</v>
      </c>
      <c r="H743" s="2">
        <v>-13128.61</v>
      </c>
      <c r="I743" s="198">
        <v>-5</v>
      </c>
    </row>
    <row r="744" spans="1:9" x14ac:dyDescent="0.3">
      <c r="A744" s="198" t="s">
        <v>362</v>
      </c>
      <c r="B744" s="198" t="s">
        <v>375</v>
      </c>
      <c r="C744" s="198">
        <v>109121422</v>
      </c>
      <c r="D744" s="198" t="s">
        <v>378</v>
      </c>
      <c r="E744" s="198">
        <v>201909</v>
      </c>
      <c r="F744" s="198">
        <v>109121422</v>
      </c>
      <c r="G744" s="198" t="s">
        <v>373</v>
      </c>
      <c r="H744" s="2">
        <v>-26707.08</v>
      </c>
      <c r="I744" s="198">
        <v>-4</v>
      </c>
    </row>
    <row r="745" spans="1:9" x14ac:dyDescent="0.3">
      <c r="A745" s="198" t="s">
        <v>362</v>
      </c>
      <c r="B745" s="198" t="s">
        <v>375</v>
      </c>
      <c r="C745" s="198">
        <v>109121424</v>
      </c>
      <c r="D745" s="198" t="s">
        <v>378</v>
      </c>
      <c r="E745" s="198">
        <v>201909</v>
      </c>
      <c r="F745" s="198">
        <v>109121424</v>
      </c>
      <c r="G745" s="198" t="s">
        <v>373</v>
      </c>
      <c r="H745" s="2">
        <v>-28211.9</v>
      </c>
      <c r="I745" s="198">
        <v>-5</v>
      </c>
    </row>
    <row r="746" spans="1:9" x14ac:dyDescent="0.3">
      <c r="A746" s="198" t="s">
        <v>362</v>
      </c>
      <c r="B746" s="198" t="s">
        <v>375</v>
      </c>
      <c r="C746" s="198">
        <v>109121578</v>
      </c>
      <c r="D746" s="198" t="s">
        <v>378</v>
      </c>
      <c r="E746" s="198">
        <v>201909</v>
      </c>
      <c r="F746" s="198">
        <v>109121578</v>
      </c>
      <c r="G746" s="198" t="s">
        <v>379</v>
      </c>
      <c r="H746" s="2">
        <v>-6134.45</v>
      </c>
      <c r="I746" s="198">
        <v>-5</v>
      </c>
    </row>
    <row r="747" spans="1:9" x14ac:dyDescent="0.3">
      <c r="A747" s="198" t="s">
        <v>362</v>
      </c>
      <c r="B747" s="198" t="s">
        <v>375</v>
      </c>
      <c r="C747" s="198">
        <v>109121904</v>
      </c>
      <c r="D747" s="198" t="s">
        <v>378</v>
      </c>
      <c r="E747" s="198">
        <v>201909</v>
      </c>
      <c r="F747" s="198">
        <v>109121904</v>
      </c>
      <c r="G747" s="198" t="s">
        <v>373</v>
      </c>
      <c r="H747" s="2">
        <v>-5008.84</v>
      </c>
      <c r="I747" s="198">
        <v>-5</v>
      </c>
    </row>
    <row r="748" spans="1:9" x14ac:dyDescent="0.3">
      <c r="A748" s="198" t="s">
        <v>362</v>
      </c>
      <c r="B748" s="198" t="s">
        <v>375</v>
      </c>
      <c r="C748" s="198">
        <v>109122719</v>
      </c>
      <c r="D748" s="198" t="s">
        <v>376</v>
      </c>
      <c r="E748" s="198">
        <v>201909</v>
      </c>
      <c r="F748" s="198">
        <v>109122719</v>
      </c>
      <c r="G748" s="198" t="s">
        <v>373</v>
      </c>
      <c r="H748" s="2">
        <v>69651.22</v>
      </c>
      <c r="I748" s="198">
        <v>1</v>
      </c>
    </row>
    <row r="749" spans="1:9" x14ac:dyDescent="0.3">
      <c r="A749" s="198" t="s">
        <v>363</v>
      </c>
      <c r="B749" s="198" t="s">
        <v>371</v>
      </c>
      <c r="C749" s="198">
        <v>109111935</v>
      </c>
      <c r="D749" s="198" t="s">
        <v>376</v>
      </c>
      <c r="E749" s="198">
        <v>201909</v>
      </c>
      <c r="F749" s="198">
        <v>109111935</v>
      </c>
      <c r="G749" s="198" t="s">
        <v>373</v>
      </c>
      <c r="H749" s="2">
        <v>6.83</v>
      </c>
      <c r="I749" s="198">
        <v>0</v>
      </c>
    </row>
    <row r="750" spans="1:9" x14ac:dyDescent="0.3">
      <c r="A750" s="198" t="s">
        <v>363</v>
      </c>
      <c r="B750" s="198" t="s">
        <v>371</v>
      </c>
      <c r="C750" s="198">
        <v>109111935</v>
      </c>
      <c r="D750" s="198" t="s">
        <v>376</v>
      </c>
      <c r="E750" s="198">
        <v>201909</v>
      </c>
      <c r="F750" s="198">
        <v>109111935</v>
      </c>
      <c r="G750" s="198" t="s">
        <v>373</v>
      </c>
      <c r="H750" s="2">
        <v>13.67</v>
      </c>
      <c r="I750" s="198">
        <v>0</v>
      </c>
    </row>
    <row r="751" spans="1:9" x14ac:dyDescent="0.3">
      <c r="A751" s="198" t="s">
        <v>363</v>
      </c>
      <c r="B751" s="198" t="s">
        <v>371</v>
      </c>
      <c r="C751" s="198">
        <v>109111935</v>
      </c>
      <c r="D751" s="198" t="s">
        <v>376</v>
      </c>
      <c r="E751" s="198">
        <v>201909</v>
      </c>
      <c r="F751" s="198">
        <v>109111935</v>
      </c>
      <c r="G751" s="198" t="s">
        <v>373</v>
      </c>
      <c r="H751" s="2">
        <v>34.14</v>
      </c>
      <c r="I751" s="198">
        <v>0</v>
      </c>
    </row>
    <row r="752" spans="1:9" x14ac:dyDescent="0.3">
      <c r="A752" s="198" t="s">
        <v>363</v>
      </c>
      <c r="B752" s="198" t="s">
        <v>371</v>
      </c>
      <c r="C752" s="198">
        <v>109111935</v>
      </c>
      <c r="D752" s="198" t="s">
        <v>376</v>
      </c>
      <c r="E752" s="198">
        <v>201909</v>
      </c>
      <c r="F752" s="198">
        <v>109111935</v>
      </c>
      <c r="G752" s="198" t="s">
        <v>373</v>
      </c>
      <c r="H752" s="2">
        <v>75.099999999999994</v>
      </c>
      <c r="I752" s="198">
        <v>0</v>
      </c>
    </row>
    <row r="753" spans="1:9" x14ac:dyDescent="0.3">
      <c r="A753" s="198" t="s">
        <v>364</v>
      </c>
      <c r="B753" s="198" t="s">
        <v>375</v>
      </c>
      <c r="C753" s="198">
        <v>109115839</v>
      </c>
      <c r="D753" s="198" t="s">
        <v>376</v>
      </c>
      <c r="E753" s="198">
        <v>201909</v>
      </c>
      <c r="F753" s="198">
        <v>109115839</v>
      </c>
      <c r="G753" s="198" t="s">
        <v>373</v>
      </c>
      <c r="H753" s="2">
        <v>136.69</v>
      </c>
      <c r="I753" s="198">
        <v>1</v>
      </c>
    </row>
    <row r="754" spans="1:9" x14ac:dyDescent="0.3">
      <c r="A754" s="198" t="s">
        <v>364</v>
      </c>
      <c r="B754" s="198" t="s">
        <v>375</v>
      </c>
      <c r="C754" s="198">
        <v>109123215</v>
      </c>
      <c r="D754" s="198" t="s">
        <v>378</v>
      </c>
      <c r="E754" s="198">
        <v>201909</v>
      </c>
      <c r="F754" s="198">
        <v>109123215</v>
      </c>
      <c r="G754" s="198" t="s">
        <v>373</v>
      </c>
      <c r="H754" s="2">
        <v>-454.04</v>
      </c>
      <c r="I754" s="198">
        <v>-6</v>
      </c>
    </row>
    <row r="755" spans="1:9" x14ac:dyDescent="0.3">
      <c r="A755" s="198" t="s">
        <v>365</v>
      </c>
      <c r="B755" s="198" t="s">
        <v>371</v>
      </c>
      <c r="C755" s="198">
        <v>106323701</v>
      </c>
      <c r="D755" s="198" t="s">
        <v>372</v>
      </c>
      <c r="E755" s="198">
        <v>201909</v>
      </c>
      <c r="F755" s="198">
        <v>109123215</v>
      </c>
      <c r="G755" s="198" t="s">
        <v>373</v>
      </c>
      <c r="H755" s="2">
        <v>6520.55</v>
      </c>
      <c r="I755" s="198">
        <v>2</v>
      </c>
    </row>
    <row r="756" spans="1:9" x14ac:dyDescent="0.3">
      <c r="A756" s="198" t="s">
        <v>365</v>
      </c>
      <c r="B756" s="198" t="s">
        <v>371</v>
      </c>
      <c r="C756" s="198">
        <v>106323701</v>
      </c>
      <c r="D756" s="198" t="s">
        <v>372</v>
      </c>
      <c r="E756" s="198">
        <v>201909</v>
      </c>
      <c r="F756" s="198">
        <v>109123215</v>
      </c>
      <c r="G756" s="198" t="s">
        <v>373</v>
      </c>
      <c r="H756" s="2">
        <v>8096.08</v>
      </c>
      <c r="I756" s="198">
        <v>2</v>
      </c>
    </row>
    <row r="757" spans="1:9" x14ac:dyDescent="0.3">
      <c r="A757" s="198" t="s">
        <v>365</v>
      </c>
      <c r="B757" s="198" t="s">
        <v>371</v>
      </c>
      <c r="C757" s="198">
        <v>106329713</v>
      </c>
      <c r="D757" s="198" t="s">
        <v>372</v>
      </c>
      <c r="E757" s="198">
        <v>201909</v>
      </c>
      <c r="F757" s="198">
        <v>106336171</v>
      </c>
      <c r="G757" s="198" t="s">
        <v>373</v>
      </c>
      <c r="H757" s="2">
        <v>5343.63</v>
      </c>
      <c r="I757" s="198">
        <v>1</v>
      </c>
    </row>
    <row r="758" spans="1:9" x14ac:dyDescent="0.3">
      <c r="A758" s="198" t="s">
        <v>365</v>
      </c>
      <c r="B758" s="198" t="s">
        <v>371</v>
      </c>
      <c r="C758" s="198">
        <v>106329713</v>
      </c>
      <c r="D758" s="198" t="s">
        <v>372</v>
      </c>
      <c r="E758" s="198">
        <v>201909</v>
      </c>
      <c r="F758" s="198">
        <v>106336171</v>
      </c>
      <c r="G758" s="198" t="s">
        <v>373</v>
      </c>
      <c r="H758" s="2">
        <v>7834.15</v>
      </c>
      <c r="I758" s="198">
        <v>1</v>
      </c>
    </row>
    <row r="759" spans="1:9" x14ac:dyDescent="0.3">
      <c r="A759" s="198" t="s">
        <v>365</v>
      </c>
      <c r="B759" s="198" t="s">
        <v>371</v>
      </c>
      <c r="C759" s="198">
        <v>106329713</v>
      </c>
      <c r="D759" s="198" t="s">
        <v>372</v>
      </c>
      <c r="E759" s="198">
        <v>201909</v>
      </c>
      <c r="F759" s="198">
        <v>106339559</v>
      </c>
      <c r="G759" s="198" t="s">
        <v>373</v>
      </c>
      <c r="H759" s="2">
        <v>13626.29</v>
      </c>
      <c r="I759" s="198">
        <v>1</v>
      </c>
    </row>
    <row r="760" spans="1:9" x14ac:dyDescent="0.3">
      <c r="A760" s="198" t="s">
        <v>365</v>
      </c>
      <c r="B760" s="198" t="s">
        <v>371</v>
      </c>
      <c r="C760" s="198">
        <v>106329713</v>
      </c>
      <c r="D760" s="198" t="s">
        <v>372</v>
      </c>
      <c r="E760" s="198">
        <v>201909</v>
      </c>
      <c r="F760" s="198">
        <v>106339559</v>
      </c>
      <c r="G760" s="198" t="s">
        <v>373</v>
      </c>
      <c r="H760" s="2">
        <v>19345.04</v>
      </c>
      <c r="I760" s="198">
        <v>1</v>
      </c>
    </row>
    <row r="761" spans="1:9" x14ac:dyDescent="0.3">
      <c r="A761" s="198" t="s">
        <v>365</v>
      </c>
      <c r="B761" s="198" t="s">
        <v>371</v>
      </c>
      <c r="C761" s="198">
        <v>106346520</v>
      </c>
      <c r="D761" s="198" t="s">
        <v>372</v>
      </c>
      <c r="E761" s="198">
        <v>201909</v>
      </c>
      <c r="F761" s="198">
        <v>109123215</v>
      </c>
      <c r="G761" s="198" t="s">
        <v>373</v>
      </c>
      <c r="H761" s="2">
        <v>509.25</v>
      </c>
      <c r="I761" s="198">
        <v>2</v>
      </c>
    </row>
    <row r="762" spans="1:9" x14ac:dyDescent="0.3">
      <c r="A762" s="198" t="s">
        <v>365</v>
      </c>
      <c r="B762" s="198" t="s">
        <v>371</v>
      </c>
      <c r="C762" s="198">
        <v>106351311</v>
      </c>
      <c r="D762" s="198" t="s">
        <v>372</v>
      </c>
      <c r="E762" s="198">
        <v>201909</v>
      </c>
      <c r="F762" s="198">
        <v>106336171</v>
      </c>
      <c r="G762" s="198" t="s">
        <v>373</v>
      </c>
      <c r="H762" s="2">
        <v>443.2</v>
      </c>
      <c r="I762" s="198">
        <v>1</v>
      </c>
    </row>
    <row r="763" spans="1:9" x14ac:dyDescent="0.3">
      <c r="A763" s="198" t="s">
        <v>365</v>
      </c>
      <c r="B763" s="198" t="s">
        <v>371</v>
      </c>
      <c r="C763" s="198">
        <v>106351311</v>
      </c>
      <c r="D763" s="198" t="s">
        <v>372</v>
      </c>
      <c r="E763" s="198">
        <v>201909</v>
      </c>
      <c r="F763" s="198">
        <v>106339559</v>
      </c>
      <c r="G763" s="198" t="s">
        <v>373</v>
      </c>
      <c r="H763" s="2">
        <v>1172.6500000000001</v>
      </c>
      <c r="I763" s="198">
        <v>1</v>
      </c>
    </row>
    <row r="764" spans="1:9" x14ac:dyDescent="0.3">
      <c r="A764" s="198" t="s">
        <v>365</v>
      </c>
      <c r="B764" s="198" t="s">
        <v>371</v>
      </c>
      <c r="C764" s="198">
        <v>109101840</v>
      </c>
      <c r="D764" s="198" t="s">
        <v>372</v>
      </c>
      <c r="E764" s="198">
        <v>201909</v>
      </c>
      <c r="F764" s="198">
        <v>106337177</v>
      </c>
      <c r="G764" s="198" t="s">
        <v>373</v>
      </c>
      <c r="H764" s="2">
        <v>143.11000000000001</v>
      </c>
      <c r="I764" s="198">
        <v>0</v>
      </c>
    </row>
    <row r="765" spans="1:9" x14ac:dyDescent="0.3">
      <c r="A765" s="198" t="s">
        <v>365</v>
      </c>
      <c r="B765" s="198" t="s">
        <v>371</v>
      </c>
      <c r="C765" s="198">
        <v>109101840</v>
      </c>
      <c r="D765" s="198" t="s">
        <v>372</v>
      </c>
      <c r="E765" s="198">
        <v>201909</v>
      </c>
      <c r="F765" s="198">
        <v>106337177</v>
      </c>
      <c r="G765" s="198" t="s">
        <v>373</v>
      </c>
      <c r="H765" s="2">
        <v>154.88</v>
      </c>
      <c r="I765" s="198">
        <v>0</v>
      </c>
    </row>
    <row r="766" spans="1:9" x14ac:dyDescent="0.3">
      <c r="A766" s="198" t="s">
        <v>365</v>
      </c>
      <c r="B766" s="198" t="s">
        <v>371</v>
      </c>
      <c r="C766" s="198">
        <v>109118841</v>
      </c>
      <c r="D766" s="198" t="s">
        <v>372</v>
      </c>
      <c r="E766" s="198">
        <v>201909</v>
      </c>
      <c r="F766" s="198">
        <v>109121170</v>
      </c>
      <c r="G766" s="198" t="s">
        <v>373</v>
      </c>
      <c r="H766" s="2">
        <v>2.86</v>
      </c>
      <c r="I766" s="198">
        <v>0</v>
      </c>
    </row>
    <row r="767" spans="1:9" x14ac:dyDescent="0.3">
      <c r="A767" s="198" t="s">
        <v>365</v>
      </c>
      <c r="B767" s="198" t="s">
        <v>371</v>
      </c>
      <c r="C767" s="198">
        <v>109119759</v>
      </c>
      <c r="D767" s="198" t="s">
        <v>372</v>
      </c>
      <c r="E767" s="198">
        <v>201909</v>
      </c>
      <c r="F767" s="198">
        <v>109121170</v>
      </c>
      <c r="G767" s="198" t="s">
        <v>373</v>
      </c>
      <c r="H767" s="2">
        <v>40.74</v>
      </c>
      <c r="I767" s="198">
        <v>0</v>
      </c>
    </row>
    <row r="768" spans="1:9" x14ac:dyDescent="0.3">
      <c r="A768" s="198" t="s">
        <v>365</v>
      </c>
      <c r="B768" s="198" t="s">
        <v>371</v>
      </c>
      <c r="C768" s="198">
        <v>109119759</v>
      </c>
      <c r="D768" s="198" t="s">
        <v>372</v>
      </c>
      <c r="E768" s="198">
        <v>201909</v>
      </c>
      <c r="F768" s="198">
        <v>109121170</v>
      </c>
      <c r="G768" s="198" t="s">
        <v>373</v>
      </c>
      <c r="H768" s="2">
        <v>56.29</v>
      </c>
      <c r="I768" s="198">
        <v>0</v>
      </c>
    </row>
    <row r="769" spans="1:9" x14ac:dyDescent="0.3">
      <c r="A769" s="198" t="s">
        <v>365</v>
      </c>
      <c r="B769" s="198" t="s">
        <v>375</v>
      </c>
      <c r="C769" s="198">
        <v>106336171</v>
      </c>
      <c r="D769" s="198" t="s">
        <v>378</v>
      </c>
      <c r="E769" s="198">
        <v>201909</v>
      </c>
      <c r="F769" s="198">
        <v>106336171</v>
      </c>
      <c r="G769" s="198" t="s">
        <v>373</v>
      </c>
      <c r="H769" s="2">
        <v>-13620.98</v>
      </c>
      <c r="I769" s="198">
        <v>-5</v>
      </c>
    </row>
    <row r="770" spans="1:9" x14ac:dyDescent="0.3">
      <c r="A770" s="198" t="s">
        <v>365</v>
      </c>
      <c r="B770" s="198" t="s">
        <v>375</v>
      </c>
      <c r="C770" s="198">
        <v>106339559</v>
      </c>
      <c r="D770" s="198" t="s">
        <v>378</v>
      </c>
      <c r="E770" s="198">
        <v>201909</v>
      </c>
      <c r="F770" s="198">
        <v>106339559</v>
      </c>
      <c r="G770" s="198" t="s">
        <v>373</v>
      </c>
      <c r="H770" s="2">
        <v>-34143.980000000003</v>
      </c>
      <c r="I770" s="198">
        <v>-8</v>
      </c>
    </row>
    <row r="771" spans="1:9" x14ac:dyDescent="0.3">
      <c r="A771" s="198" t="s">
        <v>365</v>
      </c>
      <c r="B771" s="198" t="s">
        <v>375</v>
      </c>
      <c r="C771" s="198">
        <v>109115839</v>
      </c>
      <c r="D771" s="198" t="s">
        <v>376</v>
      </c>
      <c r="E771" s="198">
        <v>201909</v>
      </c>
      <c r="F771" s="198">
        <v>109115839</v>
      </c>
      <c r="G771" s="198" t="s">
        <v>373</v>
      </c>
      <c r="H771" s="2">
        <v>4374.4799999999996</v>
      </c>
      <c r="I771" s="198">
        <v>1</v>
      </c>
    </row>
    <row r="772" spans="1:9" x14ac:dyDescent="0.3">
      <c r="A772" s="198" t="s">
        <v>365</v>
      </c>
      <c r="B772" s="198" t="s">
        <v>375</v>
      </c>
      <c r="C772" s="198">
        <v>109123215</v>
      </c>
      <c r="D772" s="198" t="s">
        <v>378</v>
      </c>
      <c r="E772" s="198">
        <v>201909</v>
      </c>
      <c r="F772" s="198">
        <v>109123215</v>
      </c>
      <c r="G772" s="198" t="s">
        <v>373</v>
      </c>
      <c r="H772" s="2">
        <v>-14520.54</v>
      </c>
      <c r="I772" s="198">
        <v>-6</v>
      </c>
    </row>
    <row r="773" spans="1:9" x14ac:dyDescent="0.3">
      <c r="A773" s="198" t="s">
        <v>365</v>
      </c>
      <c r="B773" s="198" t="s">
        <v>375</v>
      </c>
      <c r="C773" s="198">
        <v>109123219</v>
      </c>
      <c r="D773" s="198" t="s">
        <v>376</v>
      </c>
      <c r="E773" s="198">
        <v>201909</v>
      </c>
      <c r="F773" s="198">
        <v>109123219</v>
      </c>
      <c r="G773" s="198" t="s">
        <v>373</v>
      </c>
      <c r="H773" s="2">
        <v>62.32</v>
      </c>
      <c r="I773" s="198">
        <v>3</v>
      </c>
    </row>
    <row r="774" spans="1:9" x14ac:dyDescent="0.3">
      <c r="A774" s="198" t="s">
        <v>365</v>
      </c>
      <c r="B774" s="198" t="s">
        <v>375</v>
      </c>
      <c r="C774" s="198">
        <v>109123618</v>
      </c>
      <c r="D774" s="198" t="s">
        <v>376</v>
      </c>
      <c r="E774" s="198">
        <v>201909</v>
      </c>
      <c r="F774" s="198">
        <v>109123618</v>
      </c>
      <c r="G774" s="198" t="s">
        <v>373</v>
      </c>
      <c r="H774" s="2">
        <v>6579.32</v>
      </c>
      <c r="I774" s="198">
        <v>2</v>
      </c>
    </row>
    <row r="775" spans="1:9" x14ac:dyDescent="0.3">
      <c r="A775" s="198" t="s">
        <v>365</v>
      </c>
      <c r="B775" s="198" t="s">
        <v>375</v>
      </c>
      <c r="C775" s="198">
        <v>109124542</v>
      </c>
      <c r="D775" s="198" t="s">
        <v>376</v>
      </c>
      <c r="E775" s="198">
        <v>201909</v>
      </c>
      <c r="F775" s="198">
        <v>109124542</v>
      </c>
      <c r="G775" s="198" t="s">
        <v>373</v>
      </c>
      <c r="H775" s="2">
        <v>167.19</v>
      </c>
      <c r="I775" s="198">
        <v>2</v>
      </c>
    </row>
    <row r="776" spans="1:9" x14ac:dyDescent="0.3">
      <c r="A776" s="198" t="s">
        <v>365</v>
      </c>
      <c r="B776" s="198" t="s">
        <v>375</v>
      </c>
      <c r="C776" s="198">
        <v>109124696</v>
      </c>
      <c r="D776" s="198" t="s">
        <v>376</v>
      </c>
      <c r="E776" s="198">
        <v>201909</v>
      </c>
      <c r="F776" s="198">
        <v>109124696</v>
      </c>
      <c r="G776" s="198" t="s">
        <v>373</v>
      </c>
      <c r="H776" s="2">
        <v>10191.950000000001</v>
      </c>
      <c r="I776" s="198">
        <v>1</v>
      </c>
    </row>
    <row r="777" spans="1:9" x14ac:dyDescent="0.3">
      <c r="A777" s="198" t="s">
        <v>366</v>
      </c>
      <c r="B777" s="198" t="s">
        <v>371</v>
      </c>
      <c r="C777" s="198">
        <v>106323907</v>
      </c>
      <c r="D777" s="198" t="s">
        <v>372</v>
      </c>
      <c r="E777" s="198">
        <v>201909</v>
      </c>
      <c r="F777" s="198">
        <v>109107943</v>
      </c>
      <c r="G777" s="198" t="s">
        <v>373</v>
      </c>
      <c r="H777" s="2">
        <v>533.80999999999995</v>
      </c>
      <c r="I777" s="198">
        <v>0</v>
      </c>
    </row>
    <row r="778" spans="1:9" x14ac:dyDescent="0.3">
      <c r="A778" s="198" t="s">
        <v>366</v>
      </c>
      <c r="B778" s="198" t="s">
        <v>375</v>
      </c>
      <c r="C778" s="198">
        <v>109115839</v>
      </c>
      <c r="D778" s="198" t="s">
        <v>376</v>
      </c>
      <c r="E778" s="198">
        <v>201909</v>
      </c>
      <c r="F778" s="198">
        <v>109115839</v>
      </c>
      <c r="G778" s="198" t="s">
        <v>373</v>
      </c>
      <c r="H778" s="2">
        <v>45.57</v>
      </c>
      <c r="I778" s="198">
        <v>1</v>
      </c>
    </row>
    <row r="779" spans="1:9" x14ac:dyDescent="0.3">
      <c r="A779" s="198" t="s">
        <v>366</v>
      </c>
      <c r="B779" s="198" t="s">
        <v>375</v>
      </c>
      <c r="C779" s="198">
        <v>109123215</v>
      </c>
      <c r="D779" s="198" t="s">
        <v>378</v>
      </c>
      <c r="E779" s="198">
        <v>201909</v>
      </c>
      <c r="F779" s="198">
        <v>109123215</v>
      </c>
      <c r="G779" s="198" t="s">
        <v>373</v>
      </c>
      <c r="H779" s="2">
        <v>-151.30000000000001</v>
      </c>
      <c r="I779" s="198">
        <v>-6</v>
      </c>
    </row>
    <row r="780" spans="1:9" x14ac:dyDescent="0.3">
      <c r="A780" s="198" t="s">
        <v>367</v>
      </c>
      <c r="B780" s="198" t="s">
        <v>371</v>
      </c>
      <c r="C780" s="198">
        <v>106300231</v>
      </c>
      <c r="D780" s="198" t="s">
        <v>372</v>
      </c>
      <c r="E780" s="198">
        <v>201909</v>
      </c>
      <c r="F780" s="198">
        <v>106337177</v>
      </c>
      <c r="G780" s="198" t="s">
        <v>373</v>
      </c>
      <c r="H780" s="2">
        <v>1.53</v>
      </c>
      <c r="I780" s="198">
        <v>0</v>
      </c>
    </row>
    <row r="781" spans="1:9" x14ac:dyDescent="0.3">
      <c r="A781" s="198" t="s">
        <v>367</v>
      </c>
      <c r="B781" s="198" t="s">
        <v>371</v>
      </c>
      <c r="C781" s="198">
        <v>109109139</v>
      </c>
      <c r="D781" s="198" t="s">
        <v>372</v>
      </c>
      <c r="E781" s="198">
        <v>201909</v>
      </c>
      <c r="F781" s="198">
        <v>106337177</v>
      </c>
      <c r="G781" s="198" t="s">
        <v>373</v>
      </c>
      <c r="H781" s="2">
        <v>14.36</v>
      </c>
      <c r="I781" s="198">
        <v>0</v>
      </c>
    </row>
    <row r="782" spans="1:9" x14ac:dyDescent="0.3">
      <c r="A782" s="198"/>
      <c r="B782" s="198"/>
      <c r="C782" s="198"/>
      <c r="D782" s="198"/>
      <c r="E782" s="198"/>
      <c r="F782" s="198"/>
      <c r="G782" s="198"/>
      <c r="H782" s="2">
        <f>SUM(H409:H781)</f>
        <v>1683220.5499999984</v>
      </c>
      <c r="I782" s="198"/>
    </row>
    <row r="783" spans="1:9" x14ac:dyDescent="0.3">
      <c r="A783" s="198" t="s">
        <v>128</v>
      </c>
      <c r="B783" s="198"/>
      <c r="C783" s="198" t="s">
        <v>370</v>
      </c>
      <c r="D783" s="198"/>
      <c r="E783" s="198" t="s">
        <v>131</v>
      </c>
      <c r="F783" s="198"/>
      <c r="G783" s="198" t="s">
        <v>132</v>
      </c>
      <c r="H783" s="198" t="s">
        <v>133</v>
      </c>
      <c r="I783" s="198" t="s">
        <v>134</v>
      </c>
    </row>
    <row r="784" spans="1:9" x14ac:dyDescent="0.3">
      <c r="A784" s="198" t="s">
        <v>361</v>
      </c>
      <c r="B784" s="198"/>
      <c r="C784" s="198">
        <v>109088902</v>
      </c>
      <c r="D784" s="198"/>
      <c r="E784" s="198">
        <v>201910</v>
      </c>
      <c r="F784" s="198"/>
      <c r="G784" s="198" t="s">
        <v>373</v>
      </c>
      <c r="H784" s="198">
        <v>93.45</v>
      </c>
      <c r="I784" s="198">
        <v>0</v>
      </c>
    </row>
    <row r="785" spans="1:9" x14ac:dyDescent="0.3">
      <c r="A785" s="198" t="s">
        <v>361</v>
      </c>
      <c r="B785" s="198"/>
      <c r="C785" s="198">
        <v>109094595</v>
      </c>
      <c r="D785" s="198"/>
      <c r="E785" s="198">
        <v>201910</v>
      </c>
      <c r="F785" s="198"/>
      <c r="G785" s="198" t="s">
        <v>377</v>
      </c>
      <c r="H785" s="198">
        <v>-117749.97</v>
      </c>
      <c r="I785" s="198">
        <v>-7</v>
      </c>
    </row>
    <row r="786" spans="1:9" x14ac:dyDescent="0.3">
      <c r="A786" s="198" t="s">
        <v>361</v>
      </c>
      <c r="B786" s="198"/>
      <c r="C786" s="198">
        <v>109094595</v>
      </c>
      <c r="D786" s="198"/>
      <c r="E786" s="198">
        <v>201910</v>
      </c>
      <c r="F786" s="198"/>
      <c r="G786" s="198" t="s">
        <v>377</v>
      </c>
      <c r="H786" s="198">
        <v>3836.13</v>
      </c>
      <c r="I786" s="198">
        <v>4</v>
      </c>
    </row>
    <row r="787" spans="1:9" x14ac:dyDescent="0.3">
      <c r="A787" s="198" t="s">
        <v>361</v>
      </c>
      <c r="B787" s="198"/>
      <c r="C787" s="198">
        <v>109094595</v>
      </c>
      <c r="D787" s="198"/>
      <c r="E787" s="198">
        <v>201910</v>
      </c>
      <c r="F787" s="198"/>
      <c r="G787" s="198" t="s">
        <v>377</v>
      </c>
      <c r="H787" s="198">
        <v>65214.04</v>
      </c>
      <c r="I787" s="198">
        <v>68</v>
      </c>
    </row>
    <row r="788" spans="1:9" x14ac:dyDescent="0.3">
      <c r="A788" s="198" t="s">
        <v>361</v>
      </c>
      <c r="B788" s="198"/>
      <c r="C788" s="198">
        <v>109094595</v>
      </c>
      <c r="D788" s="198"/>
      <c r="E788" s="198">
        <v>201910</v>
      </c>
      <c r="F788" s="198"/>
      <c r="G788" s="198" t="s">
        <v>377</v>
      </c>
      <c r="H788" s="198">
        <v>66172.990000000005</v>
      </c>
      <c r="I788" s="198">
        <v>69</v>
      </c>
    </row>
    <row r="789" spans="1:9" x14ac:dyDescent="0.3">
      <c r="A789" s="198" t="s">
        <v>361</v>
      </c>
      <c r="B789" s="198"/>
      <c r="C789" s="198">
        <v>109099908</v>
      </c>
      <c r="D789" s="198"/>
      <c r="E789" s="198">
        <v>201910</v>
      </c>
      <c r="F789" s="198"/>
      <c r="G789" s="198" t="s">
        <v>373</v>
      </c>
      <c r="H789" s="198">
        <v>113.34</v>
      </c>
      <c r="I789" s="198">
        <v>0</v>
      </c>
    </row>
    <row r="790" spans="1:9" x14ac:dyDescent="0.3">
      <c r="A790" s="198" t="s">
        <v>361</v>
      </c>
      <c r="B790" s="198"/>
      <c r="C790" s="198">
        <v>109099908</v>
      </c>
      <c r="D790" s="198"/>
      <c r="E790" s="198">
        <v>201910</v>
      </c>
      <c r="F790" s="198"/>
      <c r="G790" s="198" t="s">
        <v>373</v>
      </c>
      <c r="H790" s="198">
        <v>236.48</v>
      </c>
      <c r="I790" s="198">
        <v>0</v>
      </c>
    </row>
    <row r="791" spans="1:9" x14ac:dyDescent="0.3">
      <c r="A791" s="198" t="s">
        <v>361</v>
      </c>
      <c r="B791" s="198"/>
      <c r="C791" s="198">
        <v>109099908</v>
      </c>
      <c r="D791" s="198"/>
      <c r="E791" s="198">
        <v>201910</v>
      </c>
      <c r="F791" s="198"/>
      <c r="G791" s="198" t="s">
        <v>373</v>
      </c>
      <c r="H791" s="198">
        <v>2226.14</v>
      </c>
      <c r="I791" s="198">
        <v>0</v>
      </c>
    </row>
    <row r="792" spans="1:9" x14ac:dyDescent="0.3">
      <c r="A792" s="198" t="s">
        <v>361</v>
      </c>
      <c r="B792" s="198"/>
      <c r="C792" s="198">
        <v>109100829</v>
      </c>
      <c r="D792" s="198"/>
      <c r="E792" s="198">
        <v>201910</v>
      </c>
      <c r="F792" s="198"/>
      <c r="G792" s="198" t="s">
        <v>373</v>
      </c>
      <c r="H792" s="198">
        <v>11.67</v>
      </c>
      <c r="I792" s="198">
        <v>0</v>
      </c>
    </row>
    <row r="793" spans="1:9" x14ac:dyDescent="0.3">
      <c r="A793" s="198" t="s">
        <v>361</v>
      </c>
      <c r="B793" s="198"/>
      <c r="C793" s="198">
        <v>109100829</v>
      </c>
      <c r="D793" s="198"/>
      <c r="E793" s="198">
        <v>201910</v>
      </c>
      <c r="F793" s="198"/>
      <c r="G793" s="198" t="s">
        <v>373</v>
      </c>
      <c r="H793" s="198">
        <v>12.04</v>
      </c>
      <c r="I793" s="198">
        <v>0</v>
      </c>
    </row>
    <row r="794" spans="1:9" x14ac:dyDescent="0.3">
      <c r="A794" s="198" t="s">
        <v>361</v>
      </c>
      <c r="B794" s="198"/>
      <c r="C794" s="198">
        <v>109100829</v>
      </c>
      <c r="D794" s="198"/>
      <c r="E794" s="198">
        <v>201910</v>
      </c>
      <c r="F794" s="198"/>
      <c r="G794" s="198" t="s">
        <v>373</v>
      </c>
      <c r="H794" s="198">
        <v>24.32</v>
      </c>
      <c r="I794" s="198">
        <v>0</v>
      </c>
    </row>
    <row r="795" spans="1:9" x14ac:dyDescent="0.3">
      <c r="A795" s="198" t="s">
        <v>361</v>
      </c>
      <c r="B795" s="198"/>
      <c r="C795" s="198">
        <v>109100829</v>
      </c>
      <c r="D795" s="198"/>
      <c r="E795" s="198">
        <v>201910</v>
      </c>
      <c r="F795" s="198"/>
      <c r="G795" s="198" t="s">
        <v>373</v>
      </c>
      <c r="H795" s="198">
        <v>113.14</v>
      </c>
      <c r="I795" s="198">
        <v>0</v>
      </c>
    </row>
    <row r="796" spans="1:9" x14ac:dyDescent="0.3">
      <c r="A796" s="198" t="s">
        <v>361</v>
      </c>
      <c r="B796" s="198"/>
      <c r="C796" s="198">
        <v>109104667</v>
      </c>
      <c r="D796" s="198"/>
      <c r="E796" s="198">
        <v>201910</v>
      </c>
      <c r="F796" s="198"/>
      <c r="G796" s="198" t="s">
        <v>373</v>
      </c>
      <c r="H796" s="198">
        <v>209077.71</v>
      </c>
      <c r="I796" s="198">
        <v>2</v>
      </c>
    </row>
    <row r="797" spans="1:9" x14ac:dyDescent="0.3">
      <c r="A797" s="198" t="s">
        <v>361</v>
      </c>
      <c r="B797" s="198"/>
      <c r="C797" s="198">
        <v>109112506</v>
      </c>
      <c r="D797" s="198"/>
      <c r="E797" s="198">
        <v>201910</v>
      </c>
      <c r="F797" s="198"/>
      <c r="G797" s="198" t="s">
        <v>373</v>
      </c>
      <c r="H797" s="198">
        <v>50.86</v>
      </c>
      <c r="I797" s="198">
        <v>0</v>
      </c>
    </row>
    <row r="798" spans="1:9" x14ac:dyDescent="0.3">
      <c r="A798" s="198" t="s">
        <v>361</v>
      </c>
      <c r="B798" s="198"/>
      <c r="C798" s="198">
        <v>109112506</v>
      </c>
      <c r="D798" s="198"/>
      <c r="E798" s="198">
        <v>201910</v>
      </c>
      <c r="F798" s="198"/>
      <c r="G798" s="198" t="s">
        <v>373</v>
      </c>
      <c r="H798" s="198">
        <v>305.17</v>
      </c>
      <c r="I798" s="198">
        <v>0</v>
      </c>
    </row>
    <row r="799" spans="1:9" x14ac:dyDescent="0.3">
      <c r="A799" s="198" t="s">
        <v>361</v>
      </c>
      <c r="B799" s="198"/>
      <c r="C799" s="198">
        <v>109112506</v>
      </c>
      <c r="D799" s="198"/>
      <c r="E799" s="198">
        <v>201910</v>
      </c>
      <c r="F799" s="198"/>
      <c r="G799" s="198" t="s">
        <v>373</v>
      </c>
      <c r="H799" s="198">
        <v>5832.14</v>
      </c>
      <c r="I799" s="198">
        <v>0</v>
      </c>
    </row>
    <row r="800" spans="1:9" x14ac:dyDescent="0.3">
      <c r="A800" s="198" t="s">
        <v>361</v>
      </c>
      <c r="B800" s="198"/>
      <c r="C800" s="198">
        <v>109113127</v>
      </c>
      <c r="D800" s="198"/>
      <c r="E800" s="198">
        <v>201910</v>
      </c>
      <c r="F800" s="198"/>
      <c r="G800" s="198" t="s">
        <v>373</v>
      </c>
      <c r="H800" s="198">
        <v>155297.96</v>
      </c>
      <c r="I800" s="198">
        <v>5</v>
      </c>
    </row>
    <row r="801" spans="1:9" x14ac:dyDescent="0.3">
      <c r="A801" s="198" t="s">
        <v>361</v>
      </c>
      <c r="B801" s="198"/>
      <c r="C801" s="198">
        <v>109114909</v>
      </c>
      <c r="D801" s="198"/>
      <c r="E801" s="198">
        <v>201910</v>
      </c>
      <c r="F801" s="198"/>
      <c r="G801" s="198" t="s">
        <v>373</v>
      </c>
      <c r="H801" s="198">
        <v>2672.35</v>
      </c>
      <c r="I801" s="198">
        <v>1</v>
      </c>
    </row>
    <row r="802" spans="1:9" x14ac:dyDescent="0.3">
      <c r="A802" s="198" t="s">
        <v>361</v>
      </c>
      <c r="B802" s="198"/>
      <c r="C802" s="198">
        <v>109116588</v>
      </c>
      <c r="D802" s="198"/>
      <c r="E802" s="198">
        <v>201910</v>
      </c>
      <c r="F802" s="198"/>
      <c r="G802" s="198" t="s">
        <v>373</v>
      </c>
      <c r="H802" s="198">
        <v>387.35</v>
      </c>
      <c r="I802" s="198">
        <v>1</v>
      </c>
    </row>
    <row r="803" spans="1:9" x14ac:dyDescent="0.3">
      <c r="A803" s="198" t="s">
        <v>361</v>
      </c>
      <c r="B803" s="198"/>
      <c r="C803" s="198">
        <v>109120375</v>
      </c>
      <c r="D803" s="198"/>
      <c r="E803" s="198">
        <v>201910</v>
      </c>
      <c r="F803" s="198"/>
      <c r="G803" s="198" t="s">
        <v>373</v>
      </c>
      <c r="H803" s="198">
        <v>6097.28</v>
      </c>
      <c r="I803" s="198">
        <v>0</v>
      </c>
    </row>
    <row r="804" spans="1:9" x14ac:dyDescent="0.3">
      <c r="A804" s="198" t="s">
        <v>361</v>
      </c>
      <c r="B804" s="198"/>
      <c r="C804" s="198">
        <v>109120844</v>
      </c>
      <c r="D804" s="198"/>
      <c r="E804" s="198">
        <v>201910</v>
      </c>
      <c r="F804" s="198"/>
      <c r="G804" s="198" t="s">
        <v>377</v>
      </c>
      <c r="H804" s="198">
        <v>8131.94</v>
      </c>
      <c r="I804" s="198">
        <v>2</v>
      </c>
    </row>
    <row r="805" spans="1:9" x14ac:dyDescent="0.3">
      <c r="A805" s="198" t="s">
        <v>361</v>
      </c>
      <c r="B805" s="198"/>
      <c r="C805" s="198">
        <v>109121018</v>
      </c>
      <c r="D805" s="198"/>
      <c r="E805" s="198">
        <v>201910</v>
      </c>
      <c r="F805" s="198"/>
      <c r="G805" s="198" t="s">
        <v>373</v>
      </c>
      <c r="H805" s="198">
        <v>8.8699999999999992</v>
      </c>
      <c r="I805" s="198">
        <v>0</v>
      </c>
    </row>
    <row r="806" spans="1:9" x14ac:dyDescent="0.3">
      <c r="A806" s="198" t="s">
        <v>361</v>
      </c>
      <c r="B806" s="198"/>
      <c r="C806" s="198">
        <v>109121181</v>
      </c>
      <c r="D806" s="198"/>
      <c r="E806" s="198">
        <v>201910</v>
      </c>
      <c r="F806" s="198"/>
      <c r="G806" s="198" t="s">
        <v>373</v>
      </c>
      <c r="H806" s="198">
        <v>125278.23</v>
      </c>
      <c r="I806" s="198">
        <v>2</v>
      </c>
    </row>
    <row r="807" spans="1:9" x14ac:dyDescent="0.3">
      <c r="A807" s="198" t="s">
        <v>361</v>
      </c>
      <c r="B807" s="198"/>
      <c r="C807" s="198">
        <v>109121229</v>
      </c>
      <c r="D807" s="198"/>
      <c r="E807" s="198">
        <v>201910</v>
      </c>
      <c r="F807" s="198"/>
      <c r="G807" s="198" t="s">
        <v>373</v>
      </c>
      <c r="H807" s="198">
        <v>14454.93</v>
      </c>
      <c r="I807" s="198">
        <v>3</v>
      </c>
    </row>
    <row r="808" spans="1:9" x14ac:dyDescent="0.3">
      <c r="A808" s="198" t="s">
        <v>361</v>
      </c>
      <c r="B808" s="198"/>
      <c r="C808" s="198">
        <v>109121297</v>
      </c>
      <c r="D808" s="198"/>
      <c r="E808" s="198">
        <v>201910</v>
      </c>
      <c r="F808" s="198"/>
      <c r="G808" s="198" t="s">
        <v>373</v>
      </c>
      <c r="H808" s="198">
        <v>36847.57</v>
      </c>
      <c r="I808" s="198">
        <v>2</v>
      </c>
    </row>
    <row r="809" spans="1:9" x14ac:dyDescent="0.3">
      <c r="A809" s="198" t="s">
        <v>361</v>
      </c>
      <c r="B809" s="198"/>
      <c r="C809" s="198">
        <v>109121359</v>
      </c>
      <c r="D809" s="198"/>
      <c r="E809" s="198">
        <v>201910</v>
      </c>
      <c r="F809" s="198"/>
      <c r="G809" s="198" t="s">
        <v>373</v>
      </c>
      <c r="H809" s="198">
        <v>-201998.04</v>
      </c>
      <c r="I809" s="198">
        <v>-1</v>
      </c>
    </row>
    <row r="810" spans="1:9" x14ac:dyDescent="0.3">
      <c r="A810" s="198" t="s">
        <v>361</v>
      </c>
      <c r="B810" s="198"/>
      <c r="C810" s="198">
        <v>109121359</v>
      </c>
      <c r="D810" s="198"/>
      <c r="E810" s="198">
        <v>201910</v>
      </c>
      <c r="F810" s="198"/>
      <c r="G810" s="198" t="s">
        <v>373</v>
      </c>
      <c r="H810" s="198">
        <v>201998.04</v>
      </c>
      <c r="I810" s="198">
        <v>1</v>
      </c>
    </row>
    <row r="811" spans="1:9" x14ac:dyDescent="0.3">
      <c r="A811" s="198" t="s">
        <v>361</v>
      </c>
      <c r="B811" s="198"/>
      <c r="C811" s="198">
        <v>109121359</v>
      </c>
      <c r="D811" s="198"/>
      <c r="E811" s="198">
        <v>201910</v>
      </c>
      <c r="F811" s="198"/>
      <c r="G811" s="198" t="s">
        <v>373</v>
      </c>
      <c r="H811" s="198">
        <v>344903.74</v>
      </c>
      <c r="I811" s="198">
        <v>0</v>
      </c>
    </row>
    <row r="812" spans="1:9" x14ac:dyDescent="0.3">
      <c r="A812" s="198" t="s">
        <v>361</v>
      </c>
      <c r="B812" s="198"/>
      <c r="C812" s="198">
        <v>109121424</v>
      </c>
      <c r="D812" s="198"/>
      <c r="E812" s="198">
        <v>201910</v>
      </c>
      <c r="F812" s="198"/>
      <c r="G812" s="198" t="s">
        <v>373</v>
      </c>
      <c r="H812" s="198">
        <v>1606.04</v>
      </c>
      <c r="I812" s="198">
        <v>0</v>
      </c>
    </row>
    <row r="813" spans="1:9" x14ac:dyDescent="0.3">
      <c r="A813" s="198" t="s">
        <v>361</v>
      </c>
      <c r="B813" s="198"/>
      <c r="C813" s="198">
        <v>109121578</v>
      </c>
      <c r="D813" s="198"/>
      <c r="E813" s="198">
        <v>201910</v>
      </c>
      <c r="F813" s="198"/>
      <c r="G813" s="198" t="s">
        <v>379</v>
      </c>
      <c r="H813" s="198">
        <v>63.66</v>
      </c>
      <c r="I813" s="198">
        <v>0</v>
      </c>
    </row>
    <row r="814" spans="1:9" x14ac:dyDescent="0.3">
      <c r="A814" s="198" t="s">
        <v>361</v>
      </c>
      <c r="B814" s="198"/>
      <c r="C814" s="198">
        <v>109121597</v>
      </c>
      <c r="D814" s="198"/>
      <c r="E814" s="198">
        <v>201910</v>
      </c>
      <c r="F814" s="198"/>
      <c r="G814" s="198" t="s">
        <v>373</v>
      </c>
      <c r="H814" s="198">
        <v>-29981.84</v>
      </c>
      <c r="I814" s="198">
        <v>-3</v>
      </c>
    </row>
    <row r="815" spans="1:9" x14ac:dyDescent="0.3">
      <c r="A815" s="198" t="s">
        <v>361</v>
      </c>
      <c r="B815" s="198"/>
      <c r="C815" s="198">
        <v>109121597</v>
      </c>
      <c r="D815" s="198"/>
      <c r="E815" s="198">
        <v>201910</v>
      </c>
      <c r="F815" s="198"/>
      <c r="G815" s="198" t="s">
        <v>373</v>
      </c>
      <c r="H815" s="198">
        <v>3782.52</v>
      </c>
      <c r="I815" s="198">
        <v>2</v>
      </c>
    </row>
    <row r="816" spans="1:9" x14ac:dyDescent="0.3">
      <c r="A816" s="198" t="s">
        <v>361</v>
      </c>
      <c r="B816" s="198"/>
      <c r="C816" s="198">
        <v>109121597</v>
      </c>
      <c r="D816" s="198"/>
      <c r="E816" s="198">
        <v>201910</v>
      </c>
      <c r="F816" s="198"/>
      <c r="G816" s="198" t="s">
        <v>373</v>
      </c>
      <c r="H816" s="198">
        <v>28369.07</v>
      </c>
      <c r="I816" s="198">
        <v>15</v>
      </c>
    </row>
    <row r="817" spans="1:9" x14ac:dyDescent="0.3">
      <c r="A817" s="198" t="s">
        <v>361</v>
      </c>
      <c r="B817" s="198"/>
      <c r="C817" s="198">
        <v>109121710</v>
      </c>
      <c r="D817" s="198"/>
      <c r="E817" s="198">
        <v>201910</v>
      </c>
      <c r="F817" s="198"/>
      <c r="G817" s="198" t="s">
        <v>377</v>
      </c>
      <c r="H817" s="198">
        <v>2175</v>
      </c>
      <c r="I817" s="198">
        <v>2</v>
      </c>
    </row>
    <row r="818" spans="1:9" x14ac:dyDescent="0.3">
      <c r="A818" s="198" t="s">
        <v>361</v>
      </c>
      <c r="B818" s="198"/>
      <c r="C818" s="198">
        <v>109121778</v>
      </c>
      <c r="D818" s="198"/>
      <c r="E818" s="198">
        <v>201910</v>
      </c>
      <c r="F818" s="198"/>
      <c r="G818" s="198" t="s">
        <v>373</v>
      </c>
      <c r="H818" s="198">
        <v>148.94</v>
      </c>
      <c r="I818" s="198">
        <v>3</v>
      </c>
    </row>
    <row r="819" spans="1:9" x14ac:dyDescent="0.3">
      <c r="A819" s="198" t="s">
        <v>361</v>
      </c>
      <c r="B819" s="198"/>
      <c r="C819" s="198">
        <v>109122487</v>
      </c>
      <c r="D819" s="198"/>
      <c r="E819" s="198">
        <v>201910</v>
      </c>
      <c r="F819" s="198"/>
      <c r="G819" s="198" t="s">
        <v>373</v>
      </c>
      <c r="H819" s="198">
        <v>17975.37</v>
      </c>
      <c r="I819" s="198">
        <v>2</v>
      </c>
    </row>
    <row r="820" spans="1:9" x14ac:dyDescent="0.3">
      <c r="A820" s="198" t="s">
        <v>361</v>
      </c>
      <c r="B820" s="198"/>
      <c r="C820" s="198">
        <v>109123632</v>
      </c>
      <c r="D820" s="198"/>
      <c r="E820" s="198">
        <v>201910</v>
      </c>
      <c r="F820" s="198"/>
      <c r="G820" s="198" t="s">
        <v>373</v>
      </c>
      <c r="H820" s="198">
        <v>-375.49</v>
      </c>
      <c r="I820" s="198">
        <v>3</v>
      </c>
    </row>
    <row r="821" spans="1:9" x14ac:dyDescent="0.3">
      <c r="A821" s="198" t="s">
        <v>361</v>
      </c>
      <c r="B821" s="198"/>
      <c r="C821" s="198">
        <v>109123803</v>
      </c>
      <c r="D821" s="198"/>
      <c r="E821" s="198">
        <v>201910</v>
      </c>
      <c r="F821" s="198"/>
      <c r="G821" s="198" t="s">
        <v>373</v>
      </c>
      <c r="H821" s="198">
        <v>54185.66</v>
      </c>
      <c r="I821" s="198">
        <v>1</v>
      </c>
    </row>
    <row r="822" spans="1:9" x14ac:dyDescent="0.3">
      <c r="A822" s="198" t="s">
        <v>361</v>
      </c>
      <c r="B822" s="198"/>
      <c r="C822" s="198">
        <v>109124425</v>
      </c>
      <c r="D822" s="198"/>
      <c r="E822" s="198">
        <v>201910</v>
      </c>
      <c r="F822" s="198"/>
      <c r="G822" s="198" t="s">
        <v>373</v>
      </c>
      <c r="H822" s="198">
        <v>43792.45</v>
      </c>
      <c r="I822" s="198">
        <v>2</v>
      </c>
    </row>
    <row r="823" spans="1:9" x14ac:dyDescent="0.3">
      <c r="A823" s="198" t="s">
        <v>361</v>
      </c>
      <c r="B823" s="198"/>
      <c r="C823" s="198">
        <v>109124580</v>
      </c>
      <c r="D823" s="198"/>
      <c r="E823" s="198">
        <v>201910</v>
      </c>
      <c r="F823" s="198"/>
      <c r="G823" s="198" t="s">
        <v>373</v>
      </c>
      <c r="H823" s="198">
        <v>10758.76</v>
      </c>
      <c r="I823" s="198">
        <v>3</v>
      </c>
    </row>
    <row r="824" spans="1:9" x14ac:dyDescent="0.3">
      <c r="A824" s="198" t="s">
        <v>361</v>
      </c>
      <c r="B824" s="198"/>
      <c r="C824" s="198">
        <v>109124787</v>
      </c>
      <c r="D824" s="198"/>
      <c r="E824" s="198">
        <v>201910</v>
      </c>
      <c r="F824" s="198"/>
      <c r="G824" s="198" t="s">
        <v>373</v>
      </c>
      <c r="H824" s="198">
        <v>13199.84</v>
      </c>
      <c r="I824" s="198">
        <v>2</v>
      </c>
    </row>
    <row r="825" spans="1:9" x14ac:dyDescent="0.3">
      <c r="A825" s="198" t="s">
        <v>361</v>
      </c>
      <c r="B825" s="198"/>
      <c r="C825" s="198">
        <v>107057927</v>
      </c>
      <c r="D825" s="198"/>
      <c r="E825" s="198">
        <v>201911</v>
      </c>
      <c r="F825" s="198"/>
      <c r="G825" s="198" t="s">
        <v>373</v>
      </c>
      <c r="H825" s="198">
        <v>-820370.97</v>
      </c>
      <c r="I825" s="198">
        <v>-1</v>
      </c>
    </row>
    <row r="826" spans="1:9" x14ac:dyDescent="0.3">
      <c r="A826" s="198" t="s">
        <v>361</v>
      </c>
      <c r="B826" s="198"/>
      <c r="C826" s="198">
        <v>107057927</v>
      </c>
      <c r="D826" s="198"/>
      <c r="E826" s="198">
        <v>201911</v>
      </c>
      <c r="F826" s="198"/>
      <c r="G826" s="198" t="s">
        <v>373</v>
      </c>
      <c r="H826" s="198">
        <v>820370.97</v>
      </c>
      <c r="I826" s="198">
        <v>1</v>
      </c>
    </row>
    <row r="827" spans="1:9" x14ac:dyDescent="0.3">
      <c r="A827" s="198" t="s">
        <v>361</v>
      </c>
      <c r="B827" s="198"/>
      <c r="C827" s="198">
        <v>107057927</v>
      </c>
      <c r="D827" s="198"/>
      <c r="E827" s="198">
        <v>201911</v>
      </c>
      <c r="F827" s="198"/>
      <c r="G827" s="198" t="s">
        <v>373</v>
      </c>
      <c r="H827" s="198">
        <v>1327167.8600000001</v>
      </c>
      <c r="I827" s="198">
        <v>7614</v>
      </c>
    </row>
    <row r="828" spans="1:9" x14ac:dyDescent="0.3">
      <c r="A828" s="198" t="s">
        <v>361</v>
      </c>
      <c r="B828" s="198"/>
      <c r="C828" s="198">
        <v>109073541</v>
      </c>
      <c r="D828" s="198"/>
      <c r="E828" s="198">
        <v>201911</v>
      </c>
      <c r="F828" s="198"/>
      <c r="G828" s="198" t="s">
        <v>373</v>
      </c>
      <c r="H828" s="198">
        <v>0</v>
      </c>
      <c r="I828" s="198">
        <v>0</v>
      </c>
    </row>
    <row r="829" spans="1:9" x14ac:dyDescent="0.3">
      <c r="A829" s="198" t="s">
        <v>361</v>
      </c>
      <c r="B829" s="198"/>
      <c r="C829" s="198">
        <v>109074989</v>
      </c>
      <c r="D829" s="198"/>
      <c r="E829" s="198">
        <v>201911</v>
      </c>
      <c r="F829" s="198"/>
      <c r="G829" s="198" t="s">
        <v>377</v>
      </c>
      <c r="H829" s="198">
        <v>0</v>
      </c>
      <c r="I829" s="198">
        <v>0</v>
      </c>
    </row>
    <row r="830" spans="1:9" x14ac:dyDescent="0.3">
      <c r="A830" s="198" t="s">
        <v>361</v>
      </c>
      <c r="B830" s="198"/>
      <c r="C830" s="198">
        <v>109075136</v>
      </c>
      <c r="D830" s="198"/>
      <c r="E830" s="198">
        <v>201911</v>
      </c>
      <c r="F830" s="198"/>
      <c r="G830" s="198" t="s">
        <v>377</v>
      </c>
      <c r="H830" s="198">
        <v>0</v>
      </c>
      <c r="I830" s="198">
        <v>0</v>
      </c>
    </row>
    <row r="831" spans="1:9" x14ac:dyDescent="0.3">
      <c r="A831" s="198" t="s">
        <v>361</v>
      </c>
      <c r="B831" s="198"/>
      <c r="C831" s="198">
        <v>109081232</v>
      </c>
      <c r="D831" s="198"/>
      <c r="E831" s="198">
        <v>201911</v>
      </c>
      <c r="F831" s="198"/>
      <c r="G831" s="198" t="s">
        <v>373</v>
      </c>
      <c r="H831" s="198">
        <v>0</v>
      </c>
      <c r="I831" s="198">
        <v>0</v>
      </c>
    </row>
    <row r="832" spans="1:9" x14ac:dyDescent="0.3">
      <c r="A832" s="198" t="s">
        <v>361</v>
      </c>
      <c r="B832" s="198"/>
      <c r="C832" s="198">
        <v>109083429</v>
      </c>
      <c r="D832" s="198"/>
      <c r="E832" s="198">
        <v>201911</v>
      </c>
      <c r="F832" s="198"/>
      <c r="G832" s="198" t="s">
        <v>373</v>
      </c>
      <c r="H832" s="198">
        <v>0</v>
      </c>
      <c r="I832" s="198">
        <v>0</v>
      </c>
    </row>
    <row r="833" spans="1:9" x14ac:dyDescent="0.3">
      <c r="A833" s="198" t="s">
        <v>361</v>
      </c>
      <c r="B833" s="198"/>
      <c r="C833" s="198">
        <v>109084500</v>
      </c>
      <c r="D833" s="198"/>
      <c r="E833" s="198">
        <v>201911</v>
      </c>
      <c r="F833" s="198"/>
      <c r="G833" s="198" t="s">
        <v>377</v>
      </c>
      <c r="H833" s="198">
        <v>499.26</v>
      </c>
      <c r="I833" s="198">
        <v>1</v>
      </c>
    </row>
    <row r="834" spans="1:9" x14ac:dyDescent="0.3">
      <c r="A834" s="198" t="s">
        <v>361</v>
      </c>
      <c r="B834" s="198"/>
      <c r="C834" s="198">
        <v>109085811</v>
      </c>
      <c r="D834" s="198"/>
      <c r="E834" s="198">
        <v>201911</v>
      </c>
      <c r="F834" s="198"/>
      <c r="G834" s="198" t="s">
        <v>373</v>
      </c>
      <c r="H834" s="198">
        <v>0</v>
      </c>
      <c r="I834" s="198">
        <v>0</v>
      </c>
    </row>
    <row r="835" spans="1:9" x14ac:dyDescent="0.3">
      <c r="A835" s="198" t="s">
        <v>361</v>
      </c>
      <c r="B835" s="198"/>
      <c r="C835" s="198">
        <v>109087456</v>
      </c>
      <c r="D835" s="198"/>
      <c r="E835" s="198">
        <v>201911</v>
      </c>
      <c r="F835" s="198"/>
      <c r="G835" s="198" t="s">
        <v>373</v>
      </c>
      <c r="H835" s="198">
        <v>0</v>
      </c>
      <c r="I835" s="198">
        <v>0</v>
      </c>
    </row>
    <row r="836" spans="1:9" x14ac:dyDescent="0.3">
      <c r="A836" s="198" t="s">
        <v>361</v>
      </c>
      <c r="B836" s="198"/>
      <c r="C836" s="198">
        <v>109087700</v>
      </c>
      <c r="D836" s="198"/>
      <c r="E836" s="198">
        <v>201911</v>
      </c>
      <c r="F836" s="198"/>
      <c r="G836" s="198" t="s">
        <v>377</v>
      </c>
      <c r="H836" s="198">
        <v>944.98</v>
      </c>
      <c r="I836" s="198">
        <v>1</v>
      </c>
    </row>
    <row r="837" spans="1:9" x14ac:dyDescent="0.3">
      <c r="A837" s="198" t="s">
        <v>361</v>
      </c>
      <c r="B837" s="198"/>
      <c r="C837" s="198">
        <v>109088902</v>
      </c>
      <c r="D837" s="198"/>
      <c r="E837" s="198">
        <v>201911</v>
      </c>
      <c r="F837" s="198"/>
      <c r="G837" s="198" t="s">
        <v>373</v>
      </c>
      <c r="H837" s="198">
        <v>0</v>
      </c>
      <c r="I837" s="198">
        <v>0</v>
      </c>
    </row>
    <row r="838" spans="1:9" x14ac:dyDescent="0.3">
      <c r="A838" s="198" t="s">
        <v>361</v>
      </c>
      <c r="B838" s="198"/>
      <c r="C838" s="198">
        <v>109089209</v>
      </c>
      <c r="D838" s="198"/>
      <c r="E838" s="198">
        <v>201911</v>
      </c>
      <c r="F838" s="198"/>
      <c r="G838" s="198" t="s">
        <v>373</v>
      </c>
      <c r="H838" s="198">
        <v>0</v>
      </c>
      <c r="I838" s="198">
        <v>0</v>
      </c>
    </row>
    <row r="839" spans="1:9" x14ac:dyDescent="0.3">
      <c r="A839" s="198" t="s">
        <v>361</v>
      </c>
      <c r="B839" s="198"/>
      <c r="C839" s="198">
        <v>109089612</v>
      </c>
      <c r="D839" s="198"/>
      <c r="E839" s="198">
        <v>201911</v>
      </c>
      <c r="F839" s="198"/>
      <c r="G839" s="198" t="s">
        <v>373</v>
      </c>
      <c r="H839" s="198">
        <v>0</v>
      </c>
      <c r="I839" s="198">
        <v>0</v>
      </c>
    </row>
    <row r="840" spans="1:9" x14ac:dyDescent="0.3">
      <c r="A840" s="198" t="s">
        <v>361</v>
      </c>
      <c r="B840" s="198"/>
      <c r="C840" s="198">
        <v>109090941</v>
      </c>
      <c r="D840" s="198"/>
      <c r="E840" s="198">
        <v>201911</v>
      </c>
      <c r="F840" s="198"/>
      <c r="G840" s="198" t="s">
        <v>373</v>
      </c>
      <c r="H840" s="198">
        <v>0</v>
      </c>
      <c r="I840" s="198">
        <v>0</v>
      </c>
    </row>
    <row r="841" spans="1:9" x14ac:dyDescent="0.3">
      <c r="A841" s="198" t="s">
        <v>361</v>
      </c>
      <c r="B841" s="198"/>
      <c r="C841" s="198">
        <v>109091056</v>
      </c>
      <c r="D841" s="198"/>
      <c r="E841" s="198">
        <v>201911</v>
      </c>
      <c r="F841" s="198"/>
      <c r="G841" s="198" t="s">
        <v>373</v>
      </c>
      <c r="H841" s="198">
        <v>0</v>
      </c>
      <c r="I841" s="198">
        <v>0</v>
      </c>
    </row>
    <row r="842" spans="1:9" x14ac:dyDescent="0.3">
      <c r="A842" s="198" t="s">
        <v>361</v>
      </c>
      <c r="B842" s="198"/>
      <c r="C842" s="198">
        <v>109091124</v>
      </c>
      <c r="D842" s="198"/>
      <c r="E842" s="198">
        <v>201911</v>
      </c>
      <c r="F842" s="198"/>
      <c r="G842" s="198" t="s">
        <v>373</v>
      </c>
      <c r="H842" s="198">
        <v>0</v>
      </c>
      <c r="I842" s="198">
        <v>0</v>
      </c>
    </row>
    <row r="843" spans="1:9" x14ac:dyDescent="0.3">
      <c r="A843" s="198" t="s">
        <v>361</v>
      </c>
      <c r="B843" s="198"/>
      <c r="C843" s="198">
        <v>109091532</v>
      </c>
      <c r="D843" s="198"/>
      <c r="E843" s="198">
        <v>201911</v>
      </c>
      <c r="F843" s="198"/>
      <c r="G843" s="198" t="s">
        <v>379</v>
      </c>
      <c r="H843" s="198">
        <v>0</v>
      </c>
      <c r="I843" s="198">
        <v>0</v>
      </c>
    </row>
    <row r="844" spans="1:9" x14ac:dyDescent="0.3">
      <c r="A844" s="198" t="s">
        <v>361</v>
      </c>
      <c r="B844" s="198"/>
      <c r="C844" s="198">
        <v>109092526</v>
      </c>
      <c r="D844" s="198"/>
      <c r="E844" s="198">
        <v>201911</v>
      </c>
      <c r="F844" s="198"/>
      <c r="G844" s="198" t="s">
        <v>377</v>
      </c>
      <c r="H844" s="198">
        <v>327.7</v>
      </c>
      <c r="I844" s="198">
        <v>1</v>
      </c>
    </row>
    <row r="845" spans="1:9" x14ac:dyDescent="0.3">
      <c r="A845" s="198" t="s">
        <v>361</v>
      </c>
      <c r="B845" s="198"/>
      <c r="C845" s="198">
        <v>109092708</v>
      </c>
      <c r="D845" s="198"/>
      <c r="E845" s="198">
        <v>201911</v>
      </c>
      <c r="F845" s="198"/>
      <c r="G845" s="198" t="s">
        <v>373</v>
      </c>
      <c r="H845" s="198">
        <v>655.78</v>
      </c>
      <c r="I845" s="198">
        <v>1</v>
      </c>
    </row>
    <row r="846" spans="1:9" x14ac:dyDescent="0.3">
      <c r="A846" s="198" t="s">
        <v>361</v>
      </c>
      <c r="B846" s="198"/>
      <c r="C846" s="198">
        <v>109093434</v>
      </c>
      <c r="D846" s="198"/>
      <c r="E846" s="198">
        <v>201911</v>
      </c>
      <c r="F846" s="198"/>
      <c r="G846" s="198" t="s">
        <v>373</v>
      </c>
      <c r="H846" s="198">
        <v>0</v>
      </c>
      <c r="I846" s="198">
        <v>0</v>
      </c>
    </row>
    <row r="847" spans="1:9" x14ac:dyDescent="0.3">
      <c r="A847" s="198" t="s">
        <v>361</v>
      </c>
      <c r="B847" s="198"/>
      <c r="C847" s="198">
        <v>109099051</v>
      </c>
      <c r="D847" s="198"/>
      <c r="E847" s="198">
        <v>201911</v>
      </c>
      <c r="F847" s="198"/>
      <c r="G847" s="198" t="s">
        <v>373</v>
      </c>
      <c r="H847" s="198">
        <v>0</v>
      </c>
      <c r="I847" s="198">
        <v>0</v>
      </c>
    </row>
    <row r="848" spans="1:9" x14ac:dyDescent="0.3">
      <c r="A848" s="198" t="s">
        <v>361</v>
      </c>
      <c r="B848" s="198"/>
      <c r="C848" s="198">
        <v>109099529</v>
      </c>
      <c r="D848" s="198"/>
      <c r="E848" s="198">
        <v>201911</v>
      </c>
      <c r="F848" s="198"/>
      <c r="G848" s="198" t="s">
        <v>373</v>
      </c>
      <c r="H848" s="198">
        <v>296.27</v>
      </c>
      <c r="I848" s="198">
        <v>1</v>
      </c>
    </row>
    <row r="849" spans="1:9" x14ac:dyDescent="0.3">
      <c r="A849" s="198" t="s">
        <v>361</v>
      </c>
      <c r="B849" s="198"/>
      <c r="C849" s="198">
        <v>109099908</v>
      </c>
      <c r="D849" s="198"/>
      <c r="E849" s="198">
        <v>201911</v>
      </c>
      <c r="F849" s="198"/>
      <c r="G849" s="198" t="s">
        <v>373</v>
      </c>
      <c r="H849" s="198">
        <v>11.88</v>
      </c>
      <c r="I849" s="198">
        <v>0</v>
      </c>
    </row>
    <row r="850" spans="1:9" x14ac:dyDescent="0.3">
      <c r="A850" s="198" t="s">
        <v>361</v>
      </c>
      <c r="B850" s="198"/>
      <c r="C850" s="198">
        <v>109099908</v>
      </c>
      <c r="D850" s="198"/>
      <c r="E850" s="198">
        <v>201911</v>
      </c>
      <c r="F850" s="198"/>
      <c r="G850" s="198" t="s">
        <v>373</v>
      </c>
      <c r="H850" s="198">
        <v>24.8</v>
      </c>
      <c r="I850" s="198">
        <v>0</v>
      </c>
    </row>
    <row r="851" spans="1:9" x14ac:dyDescent="0.3">
      <c r="A851" s="198" t="s">
        <v>361</v>
      </c>
      <c r="B851" s="198"/>
      <c r="C851" s="198">
        <v>109099908</v>
      </c>
      <c r="D851" s="198"/>
      <c r="E851" s="198">
        <v>201911</v>
      </c>
      <c r="F851" s="198"/>
      <c r="G851" s="198" t="s">
        <v>373</v>
      </c>
      <c r="H851" s="198">
        <v>233.43</v>
      </c>
      <c r="I851" s="198">
        <v>0</v>
      </c>
    </row>
    <row r="852" spans="1:9" x14ac:dyDescent="0.3">
      <c r="A852" s="198" t="s">
        <v>361</v>
      </c>
      <c r="B852" s="198"/>
      <c r="C852" s="198">
        <v>109103513</v>
      </c>
      <c r="D852" s="198"/>
      <c r="E852" s="198">
        <v>201911</v>
      </c>
      <c r="F852" s="198"/>
      <c r="G852" s="198" t="s">
        <v>373</v>
      </c>
      <c r="H852" s="198">
        <v>773.42</v>
      </c>
      <c r="I852" s="198">
        <v>1</v>
      </c>
    </row>
    <row r="853" spans="1:9" x14ac:dyDescent="0.3">
      <c r="A853" s="198" t="s">
        <v>361</v>
      </c>
      <c r="B853" s="198"/>
      <c r="C853" s="198">
        <v>109104667</v>
      </c>
      <c r="D853" s="198"/>
      <c r="E853" s="198">
        <v>201911</v>
      </c>
      <c r="F853" s="198"/>
      <c r="G853" s="198" t="s">
        <v>373</v>
      </c>
      <c r="H853" s="198">
        <v>244.22</v>
      </c>
      <c r="I853" s="198">
        <v>2</v>
      </c>
    </row>
    <row r="854" spans="1:9" x14ac:dyDescent="0.3">
      <c r="A854" s="198" t="s">
        <v>361</v>
      </c>
      <c r="B854" s="198"/>
      <c r="C854" s="198">
        <v>109105142</v>
      </c>
      <c r="D854" s="198"/>
      <c r="E854" s="198">
        <v>201911</v>
      </c>
      <c r="F854" s="198"/>
      <c r="G854" s="198" t="s">
        <v>373</v>
      </c>
      <c r="H854" s="198">
        <v>328.52</v>
      </c>
      <c r="I854" s="198">
        <v>1</v>
      </c>
    </row>
    <row r="855" spans="1:9" x14ac:dyDescent="0.3">
      <c r="A855" s="198" t="s">
        <v>361</v>
      </c>
      <c r="B855" s="198"/>
      <c r="C855" s="198">
        <v>109106141</v>
      </c>
      <c r="D855" s="198"/>
      <c r="E855" s="198">
        <v>201911</v>
      </c>
      <c r="F855" s="198"/>
      <c r="G855" s="198" t="s">
        <v>373</v>
      </c>
      <c r="H855" s="198">
        <v>0</v>
      </c>
      <c r="I855" s="198">
        <v>0</v>
      </c>
    </row>
    <row r="856" spans="1:9" x14ac:dyDescent="0.3">
      <c r="A856" s="198" t="s">
        <v>361</v>
      </c>
      <c r="B856" s="198"/>
      <c r="C856" s="198">
        <v>109106308</v>
      </c>
      <c r="D856" s="198"/>
      <c r="E856" s="198">
        <v>201911</v>
      </c>
      <c r="F856" s="198"/>
      <c r="G856" s="198" t="s">
        <v>373</v>
      </c>
      <c r="H856" s="198">
        <v>772.16</v>
      </c>
      <c r="I856" s="198">
        <v>1</v>
      </c>
    </row>
    <row r="857" spans="1:9" x14ac:dyDescent="0.3">
      <c r="A857" s="198" t="s">
        <v>361</v>
      </c>
      <c r="B857" s="198"/>
      <c r="C857" s="198">
        <v>109106460</v>
      </c>
      <c r="D857" s="198"/>
      <c r="E857" s="198">
        <v>201911</v>
      </c>
      <c r="F857" s="198"/>
      <c r="G857" s="198" t="s">
        <v>373</v>
      </c>
      <c r="H857" s="198">
        <v>2011.42</v>
      </c>
      <c r="I857" s="198">
        <v>1</v>
      </c>
    </row>
    <row r="858" spans="1:9" x14ac:dyDescent="0.3">
      <c r="A858" s="198" t="s">
        <v>361</v>
      </c>
      <c r="B858" s="198"/>
      <c r="C858" s="198">
        <v>109107052</v>
      </c>
      <c r="D858" s="198"/>
      <c r="E858" s="198">
        <v>201911</v>
      </c>
      <c r="F858" s="198"/>
      <c r="G858" s="198" t="s">
        <v>373</v>
      </c>
      <c r="H858" s="198">
        <v>0</v>
      </c>
      <c r="I858" s="198">
        <v>0</v>
      </c>
    </row>
    <row r="859" spans="1:9" x14ac:dyDescent="0.3">
      <c r="A859" s="198" t="s">
        <v>361</v>
      </c>
      <c r="B859" s="198"/>
      <c r="C859" s="198">
        <v>109107091</v>
      </c>
      <c r="D859" s="198"/>
      <c r="E859" s="198">
        <v>201911</v>
      </c>
      <c r="F859" s="198"/>
      <c r="G859" s="198" t="s">
        <v>373</v>
      </c>
      <c r="H859" s="198">
        <v>0</v>
      </c>
      <c r="I859" s="198">
        <v>0</v>
      </c>
    </row>
    <row r="860" spans="1:9" x14ac:dyDescent="0.3">
      <c r="A860" s="198" t="s">
        <v>361</v>
      </c>
      <c r="B860" s="198"/>
      <c r="C860" s="198">
        <v>109107448</v>
      </c>
      <c r="D860" s="198"/>
      <c r="E860" s="198">
        <v>201911</v>
      </c>
      <c r="F860" s="198"/>
      <c r="G860" s="198" t="s">
        <v>373</v>
      </c>
      <c r="H860" s="198">
        <v>167.65</v>
      </c>
      <c r="I860" s="198">
        <v>1</v>
      </c>
    </row>
    <row r="861" spans="1:9" x14ac:dyDescent="0.3">
      <c r="A861" s="198" t="s">
        <v>361</v>
      </c>
      <c r="B861" s="198"/>
      <c r="C861" s="198">
        <v>109112739</v>
      </c>
      <c r="D861" s="198"/>
      <c r="E861" s="198">
        <v>201911</v>
      </c>
      <c r="F861" s="198"/>
      <c r="G861" s="198" t="s">
        <v>373</v>
      </c>
      <c r="H861" s="198">
        <v>1137.3399999999999</v>
      </c>
      <c r="I861" s="198">
        <v>1</v>
      </c>
    </row>
    <row r="862" spans="1:9" x14ac:dyDescent="0.3">
      <c r="A862" s="198" t="s">
        <v>361</v>
      </c>
      <c r="B862" s="198"/>
      <c r="C862" s="198">
        <v>109113035</v>
      </c>
      <c r="D862" s="198"/>
      <c r="E862" s="198">
        <v>201911</v>
      </c>
      <c r="F862" s="198"/>
      <c r="G862" s="198" t="s">
        <v>373</v>
      </c>
      <c r="H862" s="198">
        <v>170.74</v>
      </c>
      <c r="I862" s="198">
        <v>1</v>
      </c>
    </row>
    <row r="863" spans="1:9" x14ac:dyDescent="0.3">
      <c r="A863" s="198" t="s">
        <v>361</v>
      </c>
      <c r="B863" s="198"/>
      <c r="C863" s="198">
        <v>109113127</v>
      </c>
      <c r="D863" s="198"/>
      <c r="E863" s="198">
        <v>201911</v>
      </c>
      <c r="F863" s="198"/>
      <c r="G863" s="198" t="s">
        <v>373</v>
      </c>
      <c r="H863" s="198">
        <v>24785.67</v>
      </c>
      <c r="I863" s="198">
        <v>4</v>
      </c>
    </row>
    <row r="864" spans="1:9" x14ac:dyDescent="0.3">
      <c r="A864" s="198" t="s">
        <v>361</v>
      </c>
      <c r="B864" s="198"/>
      <c r="C864" s="198">
        <v>109113313</v>
      </c>
      <c r="D864" s="198"/>
      <c r="E864" s="198">
        <v>201911</v>
      </c>
      <c r="F864" s="198"/>
      <c r="G864" s="198" t="s">
        <v>373</v>
      </c>
      <c r="H864" s="198">
        <v>186175.87</v>
      </c>
      <c r="I864" s="198">
        <v>2</v>
      </c>
    </row>
    <row r="865" spans="1:9" x14ac:dyDescent="0.3">
      <c r="A865" s="198" t="s">
        <v>361</v>
      </c>
      <c r="B865" s="198"/>
      <c r="C865" s="198">
        <v>109113572</v>
      </c>
      <c r="D865" s="198"/>
      <c r="E865" s="198">
        <v>201911</v>
      </c>
      <c r="F865" s="198"/>
      <c r="G865" s="198" t="s">
        <v>373</v>
      </c>
      <c r="H865" s="198">
        <v>328.52</v>
      </c>
      <c r="I865" s="198">
        <v>1</v>
      </c>
    </row>
    <row r="866" spans="1:9" x14ac:dyDescent="0.3">
      <c r="A866" s="198" t="s">
        <v>361</v>
      </c>
      <c r="B866" s="198"/>
      <c r="C866" s="198">
        <v>109113621</v>
      </c>
      <c r="D866" s="198"/>
      <c r="E866" s="198">
        <v>201911</v>
      </c>
      <c r="F866" s="198"/>
      <c r="G866" s="198" t="s">
        <v>373</v>
      </c>
      <c r="H866" s="198">
        <v>328.52</v>
      </c>
      <c r="I866" s="198">
        <v>1</v>
      </c>
    </row>
    <row r="867" spans="1:9" x14ac:dyDescent="0.3">
      <c r="A867" s="198" t="s">
        <v>361</v>
      </c>
      <c r="B867" s="198"/>
      <c r="C867" s="198">
        <v>109114909</v>
      </c>
      <c r="D867" s="198"/>
      <c r="E867" s="198">
        <v>201911</v>
      </c>
      <c r="F867" s="198"/>
      <c r="G867" s="198" t="s">
        <v>373</v>
      </c>
      <c r="H867" s="198">
        <v>633.87</v>
      </c>
      <c r="I867" s="198">
        <v>3</v>
      </c>
    </row>
    <row r="868" spans="1:9" x14ac:dyDescent="0.3">
      <c r="A868" s="198" t="s">
        <v>361</v>
      </c>
      <c r="B868" s="198"/>
      <c r="C868" s="198">
        <v>109115851</v>
      </c>
      <c r="D868" s="198"/>
      <c r="E868" s="198">
        <v>201911</v>
      </c>
      <c r="F868" s="198"/>
      <c r="G868" s="198" t="s">
        <v>377</v>
      </c>
      <c r="H868" s="198">
        <v>2219.3000000000002</v>
      </c>
      <c r="I868" s="198">
        <v>1</v>
      </c>
    </row>
    <row r="869" spans="1:9" x14ac:dyDescent="0.3">
      <c r="A869" s="198" t="s">
        <v>361</v>
      </c>
      <c r="B869" s="198"/>
      <c r="C869" s="198">
        <v>109116012</v>
      </c>
      <c r="D869" s="198"/>
      <c r="E869" s="198">
        <v>201911</v>
      </c>
      <c r="F869" s="198"/>
      <c r="G869" s="198" t="s">
        <v>373</v>
      </c>
      <c r="H869" s="198">
        <v>119.21</v>
      </c>
      <c r="I869" s="198">
        <v>1</v>
      </c>
    </row>
    <row r="870" spans="1:9" x14ac:dyDescent="0.3">
      <c r="A870" s="198" t="s">
        <v>361</v>
      </c>
      <c r="B870" s="198"/>
      <c r="C870" s="198">
        <v>109116085</v>
      </c>
      <c r="D870" s="198"/>
      <c r="E870" s="198">
        <v>201911</v>
      </c>
      <c r="F870" s="198"/>
      <c r="G870" s="198" t="s">
        <v>373</v>
      </c>
      <c r="H870" s="198">
        <v>5188.8100000000004</v>
      </c>
      <c r="I870" s="198">
        <v>3</v>
      </c>
    </row>
    <row r="871" spans="1:9" x14ac:dyDescent="0.3">
      <c r="A871" s="198" t="s">
        <v>361</v>
      </c>
      <c r="B871" s="198"/>
      <c r="C871" s="198">
        <v>109116150</v>
      </c>
      <c r="D871" s="198"/>
      <c r="E871" s="198">
        <v>201911</v>
      </c>
      <c r="F871" s="198"/>
      <c r="G871" s="198" t="s">
        <v>373</v>
      </c>
      <c r="H871" s="198">
        <v>983.92</v>
      </c>
      <c r="I871" s="198">
        <v>1</v>
      </c>
    </row>
    <row r="872" spans="1:9" x14ac:dyDescent="0.3">
      <c r="A872" s="198" t="s">
        <v>361</v>
      </c>
      <c r="B872" s="198"/>
      <c r="C872" s="198">
        <v>109116158</v>
      </c>
      <c r="D872" s="198"/>
      <c r="E872" s="198">
        <v>201911</v>
      </c>
      <c r="F872" s="198"/>
      <c r="G872" s="198" t="s">
        <v>373</v>
      </c>
      <c r="H872" s="198">
        <v>772.16</v>
      </c>
      <c r="I872" s="198">
        <v>1</v>
      </c>
    </row>
    <row r="873" spans="1:9" x14ac:dyDescent="0.3">
      <c r="A873" s="198" t="s">
        <v>361</v>
      </c>
      <c r="B873" s="198"/>
      <c r="C873" s="198">
        <v>109116323</v>
      </c>
      <c r="D873" s="198"/>
      <c r="E873" s="198">
        <v>201911</v>
      </c>
      <c r="F873" s="198"/>
      <c r="G873" s="198" t="s">
        <v>373</v>
      </c>
      <c r="H873" s="198">
        <v>655.78</v>
      </c>
      <c r="I873" s="198">
        <v>1</v>
      </c>
    </row>
    <row r="874" spans="1:9" x14ac:dyDescent="0.3">
      <c r="A874" s="198" t="s">
        <v>361</v>
      </c>
      <c r="B874" s="198"/>
      <c r="C874" s="198">
        <v>109116557</v>
      </c>
      <c r="D874" s="198"/>
      <c r="E874" s="198">
        <v>201911</v>
      </c>
      <c r="F874" s="198"/>
      <c r="G874" s="198" t="s">
        <v>377</v>
      </c>
      <c r="H874" s="198">
        <v>1140.42</v>
      </c>
      <c r="I874" s="198">
        <v>1</v>
      </c>
    </row>
    <row r="875" spans="1:9" x14ac:dyDescent="0.3">
      <c r="A875" s="198" t="s">
        <v>361</v>
      </c>
      <c r="B875" s="198"/>
      <c r="C875" s="198">
        <v>109116585</v>
      </c>
      <c r="D875" s="198"/>
      <c r="E875" s="198">
        <v>201911</v>
      </c>
      <c r="F875" s="198"/>
      <c r="G875" s="198" t="s">
        <v>373</v>
      </c>
      <c r="H875" s="198">
        <v>328.52</v>
      </c>
      <c r="I875" s="198">
        <v>1</v>
      </c>
    </row>
    <row r="876" spans="1:9" x14ac:dyDescent="0.3">
      <c r="A876" s="198" t="s">
        <v>361</v>
      </c>
      <c r="B876" s="198"/>
      <c r="C876" s="198">
        <v>109116588</v>
      </c>
      <c r="D876" s="198"/>
      <c r="E876" s="198">
        <v>201911</v>
      </c>
      <c r="F876" s="198"/>
      <c r="G876" s="198" t="s">
        <v>373</v>
      </c>
      <c r="H876" s="198">
        <v>655.11</v>
      </c>
      <c r="I876" s="198">
        <v>3</v>
      </c>
    </row>
    <row r="877" spans="1:9" x14ac:dyDescent="0.3">
      <c r="A877" s="198" t="s">
        <v>361</v>
      </c>
      <c r="B877" s="198"/>
      <c r="C877" s="198">
        <v>109116737</v>
      </c>
      <c r="D877" s="198"/>
      <c r="E877" s="198">
        <v>201911</v>
      </c>
      <c r="F877" s="198"/>
      <c r="G877" s="198" t="s">
        <v>373</v>
      </c>
      <c r="H877" s="198">
        <v>171.17</v>
      </c>
      <c r="I877" s="198">
        <v>1</v>
      </c>
    </row>
    <row r="878" spans="1:9" x14ac:dyDescent="0.3">
      <c r="A878" s="198" t="s">
        <v>361</v>
      </c>
      <c r="B878" s="198"/>
      <c r="C878" s="198">
        <v>109117939</v>
      </c>
      <c r="D878" s="198"/>
      <c r="E878" s="198">
        <v>201911</v>
      </c>
      <c r="F878" s="198"/>
      <c r="G878" s="198" t="s">
        <v>373</v>
      </c>
      <c r="H878" s="198">
        <v>328.52</v>
      </c>
      <c r="I878" s="198">
        <v>1</v>
      </c>
    </row>
    <row r="879" spans="1:9" x14ac:dyDescent="0.3">
      <c r="A879" s="198" t="s">
        <v>361</v>
      </c>
      <c r="B879" s="198"/>
      <c r="C879" s="198">
        <v>109117943</v>
      </c>
      <c r="D879" s="198"/>
      <c r="E879" s="198">
        <v>201911</v>
      </c>
      <c r="F879" s="198"/>
      <c r="G879" s="198" t="s">
        <v>373</v>
      </c>
      <c r="H879" s="198">
        <v>1765.83</v>
      </c>
      <c r="I879" s="198">
        <v>1</v>
      </c>
    </row>
    <row r="880" spans="1:9" x14ac:dyDescent="0.3">
      <c r="A880" s="198" t="s">
        <v>361</v>
      </c>
      <c r="B880" s="198"/>
      <c r="C880" s="198">
        <v>109118629</v>
      </c>
      <c r="D880" s="198"/>
      <c r="E880" s="198">
        <v>201911</v>
      </c>
      <c r="F880" s="198"/>
      <c r="G880" s="198" t="s">
        <v>373</v>
      </c>
      <c r="H880" s="198">
        <v>114386.65</v>
      </c>
      <c r="I880" s="198">
        <v>2</v>
      </c>
    </row>
    <row r="881" spans="1:9" x14ac:dyDescent="0.3">
      <c r="A881" s="198" t="s">
        <v>361</v>
      </c>
      <c r="B881" s="198"/>
      <c r="C881" s="198">
        <v>109120158</v>
      </c>
      <c r="D881" s="198"/>
      <c r="E881" s="198">
        <v>201911</v>
      </c>
      <c r="F881" s="198"/>
      <c r="G881" s="198" t="s">
        <v>373</v>
      </c>
      <c r="H881" s="198">
        <v>4078.98</v>
      </c>
      <c r="I881" s="198">
        <v>3</v>
      </c>
    </row>
    <row r="882" spans="1:9" x14ac:dyDescent="0.3">
      <c r="A882" s="198" t="s">
        <v>361</v>
      </c>
      <c r="B882" s="198"/>
      <c r="C882" s="198">
        <v>109120375</v>
      </c>
      <c r="D882" s="198"/>
      <c r="E882" s="198">
        <v>201911</v>
      </c>
      <c r="F882" s="198"/>
      <c r="G882" s="198" t="s">
        <v>373</v>
      </c>
      <c r="H882" s="198">
        <v>15.25</v>
      </c>
      <c r="I882" s="198">
        <v>0</v>
      </c>
    </row>
    <row r="883" spans="1:9" x14ac:dyDescent="0.3">
      <c r="A883" s="198" t="s">
        <v>361</v>
      </c>
      <c r="B883" s="198"/>
      <c r="C883" s="198">
        <v>109120598</v>
      </c>
      <c r="D883" s="198"/>
      <c r="E883" s="198">
        <v>201911</v>
      </c>
      <c r="F883" s="198"/>
      <c r="G883" s="198" t="s">
        <v>373</v>
      </c>
      <c r="H883" s="198">
        <v>1818.06</v>
      </c>
      <c r="I883" s="198">
        <v>1</v>
      </c>
    </row>
    <row r="884" spans="1:9" x14ac:dyDescent="0.3">
      <c r="A884" s="198" t="s">
        <v>361</v>
      </c>
      <c r="B884" s="198"/>
      <c r="C884" s="198">
        <v>109120844</v>
      </c>
      <c r="D884" s="198"/>
      <c r="E884" s="198">
        <v>201911</v>
      </c>
      <c r="F884" s="198"/>
      <c r="G884" s="198" t="s">
        <v>377</v>
      </c>
      <c r="H884" s="198">
        <v>-332521</v>
      </c>
      <c r="I884" s="198">
        <v>-7</v>
      </c>
    </row>
    <row r="885" spans="1:9" x14ac:dyDescent="0.3">
      <c r="A885" s="198" t="s">
        <v>361</v>
      </c>
      <c r="B885" s="198"/>
      <c r="C885" s="198">
        <v>109120844</v>
      </c>
      <c r="D885" s="198"/>
      <c r="E885" s="198">
        <v>201911</v>
      </c>
      <c r="F885" s="198"/>
      <c r="G885" s="198" t="s">
        <v>377</v>
      </c>
      <c r="H885" s="198">
        <v>15147.66</v>
      </c>
      <c r="I885" s="198">
        <v>50</v>
      </c>
    </row>
    <row r="886" spans="1:9" x14ac:dyDescent="0.3">
      <c r="A886" s="198" t="s">
        <v>361</v>
      </c>
      <c r="B886" s="198"/>
      <c r="C886" s="198">
        <v>109120844</v>
      </c>
      <c r="D886" s="198"/>
      <c r="E886" s="198">
        <v>201911</v>
      </c>
      <c r="F886" s="198"/>
      <c r="G886" s="198" t="s">
        <v>377</v>
      </c>
      <c r="H886" s="198">
        <v>438978.61</v>
      </c>
      <c r="I886" s="198">
        <v>1449</v>
      </c>
    </row>
    <row r="887" spans="1:9" x14ac:dyDescent="0.3">
      <c r="A887" s="198" t="s">
        <v>361</v>
      </c>
      <c r="B887" s="198"/>
      <c r="C887" s="198">
        <v>109121018</v>
      </c>
      <c r="D887" s="198"/>
      <c r="E887" s="198">
        <v>201911</v>
      </c>
      <c r="F887" s="198"/>
      <c r="G887" s="198" t="s">
        <v>373</v>
      </c>
      <c r="H887" s="198">
        <v>-10964.48</v>
      </c>
      <c r="I887" s="198">
        <v>0</v>
      </c>
    </row>
    <row r="888" spans="1:9" x14ac:dyDescent="0.3">
      <c r="A888" s="198" t="s">
        <v>361</v>
      </c>
      <c r="B888" s="198"/>
      <c r="C888" s="198">
        <v>109121066</v>
      </c>
      <c r="D888" s="198"/>
      <c r="E888" s="198">
        <v>201911</v>
      </c>
      <c r="F888" s="198"/>
      <c r="G888" s="198" t="s">
        <v>377</v>
      </c>
      <c r="H888" s="198">
        <v>200642.79</v>
      </c>
      <c r="I888" s="198">
        <v>1</v>
      </c>
    </row>
    <row r="889" spans="1:9" x14ac:dyDescent="0.3">
      <c r="A889" s="198" t="s">
        <v>361</v>
      </c>
      <c r="B889" s="198"/>
      <c r="C889" s="198">
        <v>109121181</v>
      </c>
      <c r="D889" s="198"/>
      <c r="E889" s="198">
        <v>201911</v>
      </c>
      <c r="F889" s="198"/>
      <c r="G889" s="198" t="s">
        <v>373</v>
      </c>
      <c r="H889" s="198">
        <v>-22.78</v>
      </c>
      <c r="I889" s="198">
        <v>2</v>
      </c>
    </row>
    <row r="890" spans="1:9" x14ac:dyDescent="0.3">
      <c r="A890" s="198" t="s">
        <v>361</v>
      </c>
      <c r="B890" s="198"/>
      <c r="C890" s="198">
        <v>109121229</v>
      </c>
      <c r="D890" s="198"/>
      <c r="E890" s="198">
        <v>201911</v>
      </c>
      <c r="F890" s="198"/>
      <c r="G890" s="198" t="s">
        <v>373</v>
      </c>
      <c r="H890" s="198">
        <v>230.03</v>
      </c>
      <c r="I890" s="198">
        <v>2</v>
      </c>
    </row>
    <row r="891" spans="1:9" x14ac:dyDescent="0.3">
      <c r="A891" s="198" t="s">
        <v>361</v>
      </c>
      <c r="B891" s="198"/>
      <c r="C891" s="198">
        <v>109121297</v>
      </c>
      <c r="D891" s="198"/>
      <c r="E891" s="198">
        <v>201911</v>
      </c>
      <c r="F891" s="198"/>
      <c r="G891" s="198" t="s">
        <v>373</v>
      </c>
      <c r="H891" s="198">
        <v>2231.5</v>
      </c>
      <c r="I891" s="198">
        <v>3</v>
      </c>
    </row>
    <row r="892" spans="1:9" x14ac:dyDescent="0.3">
      <c r="A892" s="198" t="s">
        <v>361</v>
      </c>
      <c r="B892" s="198"/>
      <c r="C892" s="198">
        <v>109121359</v>
      </c>
      <c r="D892" s="198"/>
      <c r="E892" s="198">
        <v>201911</v>
      </c>
      <c r="F892" s="198"/>
      <c r="G892" s="198" t="s">
        <v>373</v>
      </c>
      <c r="H892" s="198">
        <v>2000.59</v>
      </c>
      <c r="I892" s="198">
        <v>0</v>
      </c>
    </row>
    <row r="893" spans="1:9" x14ac:dyDescent="0.3">
      <c r="A893" s="198" t="s">
        <v>361</v>
      </c>
      <c r="B893" s="198"/>
      <c r="C893" s="198">
        <v>109121424</v>
      </c>
      <c r="D893" s="198"/>
      <c r="E893" s="198">
        <v>201911</v>
      </c>
      <c r="F893" s="198"/>
      <c r="G893" s="198" t="s">
        <v>373</v>
      </c>
      <c r="H893" s="198">
        <v>7.61</v>
      </c>
      <c r="I893" s="198">
        <v>0</v>
      </c>
    </row>
    <row r="894" spans="1:9" x14ac:dyDescent="0.3">
      <c r="A894" s="198" t="s">
        <v>361</v>
      </c>
      <c r="B894" s="198"/>
      <c r="C894" s="198">
        <v>109121552</v>
      </c>
      <c r="D894" s="198"/>
      <c r="E894" s="198">
        <v>201911</v>
      </c>
      <c r="F894" s="198"/>
      <c r="G894" s="198" t="s">
        <v>379</v>
      </c>
      <c r="H894" s="198">
        <v>21756.62</v>
      </c>
      <c r="I894" s="198">
        <v>4</v>
      </c>
    </row>
    <row r="895" spans="1:9" x14ac:dyDescent="0.3">
      <c r="A895" s="198" t="s">
        <v>361</v>
      </c>
      <c r="B895" s="198"/>
      <c r="C895" s="198">
        <v>109121597</v>
      </c>
      <c r="D895" s="198"/>
      <c r="E895" s="198">
        <v>201911</v>
      </c>
      <c r="F895" s="198"/>
      <c r="G895" s="198" t="s">
        <v>373</v>
      </c>
      <c r="H895" s="198">
        <v>-1.48</v>
      </c>
      <c r="I895" s="198">
        <v>0</v>
      </c>
    </row>
    <row r="896" spans="1:9" x14ac:dyDescent="0.3">
      <c r="A896" s="198" t="s">
        <v>361</v>
      </c>
      <c r="B896" s="198"/>
      <c r="C896" s="198">
        <v>109121597</v>
      </c>
      <c r="D896" s="198"/>
      <c r="E896" s="198">
        <v>201911</v>
      </c>
      <c r="F896" s="198"/>
      <c r="G896" s="198" t="s">
        <v>373</v>
      </c>
      <c r="H896" s="198">
        <v>-0.19</v>
      </c>
      <c r="I896" s="198">
        <v>0</v>
      </c>
    </row>
    <row r="897" spans="1:9" x14ac:dyDescent="0.3">
      <c r="A897" s="198" t="s">
        <v>361</v>
      </c>
      <c r="B897" s="198"/>
      <c r="C897" s="198">
        <v>109121710</v>
      </c>
      <c r="D897" s="198"/>
      <c r="E897" s="198">
        <v>201911</v>
      </c>
      <c r="F897" s="198"/>
      <c r="G897" s="198" t="s">
        <v>377</v>
      </c>
      <c r="H897" s="198">
        <v>5.0999999999999996</v>
      </c>
      <c r="I897" s="198">
        <v>2</v>
      </c>
    </row>
    <row r="898" spans="1:9" x14ac:dyDescent="0.3">
      <c r="A898" s="198" t="s">
        <v>361</v>
      </c>
      <c r="B898" s="198"/>
      <c r="C898" s="198">
        <v>109121908</v>
      </c>
      <c r="D898" s="198"/>
      <c r="E898" s="198">
        <v>201911</v>
      </c>
      <c r="F898" s="198"/>
      <c r="G898" s="198" t="s">
        <v>379</v>
      </c>
      <c r="H898" s="198">
        <v>49439.69</v>
      </c>
      <c r="I898" s="198">
        <v>2</v>
      </c>
    </row>
    <row r="899" spans="1:9" x14ac:dyDescent="0.3">
      <c r="A899" s="198" t="s">
        <v>361</v>
      </c>
      <c r="B899" s="198"/>
      <c r="C899" s="198">
        <v>109122487</v>
      </c>
      <c r="D899" s="198"/>
      <c r="E899" s="198">
        <v>201911</v>
      </c>
      <c r="F899" s="198"/>
      <c r="G899" s="198" t="s">
        <v>373</v>
      </c>
      <c r="H899" s="198">
        <v>3051.71</v>
      </c>
      <c r="I899" s="198">
        <v>2</v>
      </c>
    </row>
    <row r="900" spans="1:9" x14ac:dyDescent="0.3">
      <c r="A900" s="198" t="s">
        <v>361</v>
      </c>
      <c r="B900" s="198"/>
      <c r="C900" s="198">
        <v>109123639</v>
      </c>
      <c r="D900" s="198"/>
      <c r="E900" s="198">
        <v>201911</v>
      </c>
      <c r="F900" s="198"/>
      <c r="G900" s="198" t="s">
        <v>373</v>
      </c>
      <c r="H900" s="198">
        <v>-204666.34</v>
      </c>
      <c r="I900" s="198">
        <v>-1</v>
      </c>
    </row>
    <row r="901" spans="1:9" x14ac:dyDescent="0.3">
      <c r="A901" s="198" t="s">
        <v>361</v>
      </c>
      <c r="B901" s="198"/>
      <c r="C901" s="198">
        <v>109123639</v>
      </c>
      <c r="D901" s="198"/>
      <c r="E901" s="198">
        <v>201911</v>
      </c>
      <c r="F901" s="198"/>
      <c r="G901" s="198" t="s">
        <v>373</v>
      </c>
      <c r="H901" s="198">
        <v>204666.34</v>
      </c>
      <c r="I901" s="198">
        <v>1</v>
      </c>
    </row>
    <row r="902" spans="1:9" x14ac:dyDescent="0.3">
      <c r="A902" s="198" t="s">
        <v>361</v>
      </c>
      <c r="B902" s="198"/>
      <c r="C902" s="198">
        <v>109123639</v>
      </c>
      <c r="D902" s="198"/>
      <c r="E902" s="198">
        <v>201911</v>
      </c>
      <c r="F902" s="198"/>
      <c r="G902" s="198" t="s">
        <v>373</v>
      </c>
      <c r="H902" s="198">
        <v>292380.5</v>
      </c>
      <c r="I902" s="198">
        <v>1242</v>
      </c>
    </row>
    <row r="903" spans="1:9" x14ac:dyDescent="0.3">
      <c r="A903" s="198" t="s">
        <v>361</v>
      </c>
      <c r="B903" s="198"/>
      <c r="C903" s="198">
        <v>109123803</v>
      </c>
      <c r="D903" s="198"/>
      <c r="E903" s="198">
        <v>201911</v>
      </c>
      <c r="F903" s="198"/>
      <c r="G903" s="198" t="s">
        <v>373</v>
      </c>
      <c r="H903" s="198">
        <v>-33.69</v>
      </c>
      <c r="I903" s="198">
        <v>2</v>
      </c>
    </row>
    <row r="904" spans="1:9" x14ac:dyDescent="0.3">
      <c r="A904" s="198" t="s">
        <v>361</v>
      </c>
      <c r="B904" s="198"/>
      <c r="C904" s="198">
        <v>109124425</v>
      </c>
      <c r="D904" s="198"/>
      <c r="E904" s="198">
        <v>201911</v>
      </c>
      <c r="F904" s="198"/>
      <c r="G904" s="198" t="s">
        <v>373</v>
      </c>
      <c r="H904" s="198">
        <v>-35.89</v>
      </c>
      <c r="I904" s="198">
        <v>2</v>
      </c>
    </row>
    <row r="905" spans="1:9" x14ac:dyDescent="0.3">
      <c r="A905" s="198" t="s">
        <v>361</v>
      </c>
      <c r="B905" s="198"/>
      <c r="C905" s="198">
        <v>109124580</v>
      </c>
      <c r="D905" s="198"/>
      <c r="E905" s="198">
        <v>201911</v>
      </c>
      <c r="F905" s="198"/>
      <c r="G905" s="198" t="s">
        <v>373</v>
      </c>
      <c r="H905" s="198">
        <v>-703.45</v>
      </c>
      <c r="I905" s="198">
        <v>3</v>
      </c>
    </row>
    <row r="906" spans="1:9" x14ac:dyDescent="0.3">
      <c r="A906" s="198" t="s">
        <v>361</v>
      </c>
      <c r="B906" s="198"/>
      <c r="C906" s="198">
        <v>109124787</v>
      </c>
      <c r="D906" s="198"/>
      <c r="E906" s="198">
        <v>201911</v>
      </c>
      <c r="F906" s="198"/>
      <c r="G906" s="198" t="s">
        <v>373</v>
      </c>
      <c r="H906" s="198">
        <v>11006.7</v>
      </c>
      <c r="I906" s="198">
        <v>3</v>
      </c>
    </row>
    <row r="907" spans="1:9" x14ac:dyDescent="0.3">
      <c r="A907" s="198" t="s">
        <v>361</v>
      </c>
      <c r="B907" s="198"/>
      <c r="C907" s="198">
        <v>109124913</v>
      </c>
      <c r="D907" s="198"/>
      <c r="E907" s="198">
        <v>201911</v>
      </c>
      <c r="F907" s="198"/>
      <c r="G907" s="198" t="s">
        <v>373</v>
      </c>
      <c r="H907" s="198">
        <v>129432.4</v>
      </c>
      <c r="I907" s="198">
        <v>2</v>
      </c>
    </row>
    <row r="908" spans="1:9" x14ac:dyDescent="0.3">
      <c r="A908" s="198" t="s">
        <v>361</v>
      </c>
      <c r="B908" s="198"/>
      <c r="C908" s="198">
        <v>109124935</v>
      </c>
      <c r="D908" s="198"/>
      <c r="E908" s="198">
        <v>201911</v>
      </c>
      <c r="F908" s="198"/>
      <c r="G908" s="198" t="s">
        <v>377</v>
      </c>
      <c r="H908" s="198">
        <v>17835.669999999998</v>
      </c>
      <c r="I908" s="198">
        <v>2</v>
      </c>
    </row>
    <row r="909" spans="1:9" x14ac:dyDescent="0.3">
      <c r="A909" s="198" t="s">
        <v>361</v>
      </c>
      <c r="B909" s="198"/>
      <c r="C909" s="198">
        <v>109125004</v>
      </c>
      <c r="D909" s="198"/>
      <c r="E909" s="198">
        <v>201911</v>
      </c>
      <c r="F909" s="198"/>
      <c r="G909" s="198" t="s">
        <v>373</v>
      </c>
      <c r="H909" s="198">
        <v>81331.75</v>
      </c>
      <c r="I909" s="198">
        <v>2</v>
      </c>
    </row>
    <row r="910" spans="1:9" x14ac:dyDescent="0.3">
      <c r="A910" s="198" t="s">
        <v>361</v>
      </c>
      <c r="B910" s="198"/>
      <c r="C910" s="198">
        <v>109125170</v>
      </c>
      <c r="D910" s="198"/>
      <c r="E910" s="198">
        <v>201911</v>
      </c>
      <c r="F910" s="198"/>
      <c r="G910" s="198" t="s">
        <v>373</v>
      </c>
      <c r="H910" s="198">
        <v>17036.330000000002</v>
      </c>
      <c r="I910" s="198">
        <v>4</v>
      </c>
    </row>
    <row r="911" spans="1:9" x14ac:dyDescent="0.3">
      <c r="A911" s="198" t="s">
        <v>361</v>
      </c>
      <c r="B911" s="198"/>
      <c r="C911" s="198">
        <v>109125788</v>
      </c>
      <c r="D911" s="198"/>
      <c r="E911" s="198">
        <v>201911</v>
      </c>
      <c r="F911" s="198"/>
      <c r="G911" s="198" t="s">
        <v>373</v>
      </c>
      <c r="H911" s="198">
        <v>656.21</v>
      </c>
      <c r="I911" s="198">
        <v>3</v>
      </c>
    </row>
    <row r="912" spans="1:9" x14ac:dyDescent="0.3">
      <c r="A912" s="198" t="s">
        <v>361</v>
      </c>
      <c r="B912" s="198"/>
      <c r="C912" s="198">
        <v>107057925</v>
      </c>
      <c r="D912" s="198"/>
      <c r="E912" s="198">
        <v>201912</v>
      </c>
      <c r="F912" s="198"/>
      <c r="G912" s="198" t="s">
        <v>373</v>
      </c>
      <c r="H912" s="198">
        <v>279249.09000000003</v>
      </c>
      <c r="I912" s="198">
        <v>5</v>
      </c>
    </row>
    <row r="913" spans="1:9" x14ac:dyDescent="0.3">
      <c r="A913" s="198" t="s">
        <v>361</v>
      </c>
      <c r="B913" s="198"/>
      <c r="C913" s="198">
        <v>107057927</v>
      </c>
      <c r="D913" s="198"/>
      <c r="E913" s="198">
        <v>201912</v>
      </c>
      <c r="F913" s="198"/>
      <c r="G913" s="198" t="s">
        <v>373</v>
      </c>
      <c r="H913" s="198">
        <v>75628.070000000007</v>
      </c>
      <c r="I913" s="198">
        <v>0</v>
      </c>
    </row>
    <row r="914" spans="1:9" x14ac:dyDescent="0.3">
      <c r="A914" s="198" t="s">
        <v>361</v>
      </c>
      <c r="B914" s="198"/>
      <c r="C914" s="198">
        <v>109084074</v>
      </c>
      <c r="D914" s="198"/>
      <c r="E914" s="198">
        <v>201912</v>
      </c>
      <c r="F914" s="198"/>
      <c r="G914" s="198" t="s">
        <v>373</v>
      </c>
      <c r="H914" s="198">
        <v>589101.89</v>
      </c>
      <c r="I914" s="198">
        <v>2</v>
      </c>
    </row>
    <row r="915" spans="1:9" x14ac:dyDescent="0.3">
      <c r="A915" s="198" t="s">
        <v>361</v>
      </c>
      <c r="B915" s="198"/>
      <c r="C915" s="198">
        <v>109088902</v>
      </c>
      <c r="D915" s="198"/>
      <c r="E915" s="198">
        <v>201912</v>
      </c>
      <c r="F915" s="198"/>
      <c r="G915" s="198" t="s">
        <v>373</v>
      </c>
      <c r="H915" s="198">
        <v>146.15</v>
      </c>
      <c r="I915" s="198">
        <v>0</v>
      </c>
    </row>
    <row r="916" spans="1:9" x14ac:dyDescent="0.3">
      <c r="A916" s="198" t="s">
        <v>361</v>
      </c>
      <c r="B916" s="198"/>
      <c r="C916" s="198">
        <v>109092526</v>
      </c>
      <c r="D916" s="198"/>
      <c r="E916" s="198">
        <v>201912</v>
      </c>
      <c r="F916" s="198"/>
      <c r="G916" s="198" t="s">
        <v>377</v>
      </c>
      <c r="H916" s="198">
        <v>0.82</v>
      </c>
      <c r="I916" s="198">
        <v>1</v>
      </c>
    </row>
    <row r="917" spans="1:9" x14ac:dyDescent="0.3">
      <c r="A917" s="198" t="s">
        <v>361</v>
      </c>
      <c r="B917" s="198"/>
      <c r="C917" s="198">
        <v>109094595</v>
      </c>
      <c r="D917" s="198"/>
      <c r="E917" s="198">
        <v>201912</v>
      </c>
      <c r="F917" s="198"/>
      <c r="G917" s="198" t="s">
        <v>377</v>
      </c>
      <c r="H917" s="198">
        <v>9.44</v>
      </c>
      <c r="I917" s="198">
        <v>0</v>
      </c>
    </row>
    <row r="918" spans="1:9" x14ac:dyDescent="0.3">
      <c r="A918" s="198" t="s">
        <v>361</v>
      </c>
      <c r="B918" s="198"/>
      <c r="C918" s="198">
        <v>109094595</v>
      </c>
      <c r="D918" s="198"/>
      <c r="E918" s="198">
        <v>201912</v>
      </c>
      <c r="F918" s="198"/>
      <c r="G918" s="198" t="s">
        <v>377</v>
      </c>
      <c r="H918" s="198">
        <v>160.38999999999999</v>
      </c>
      <c r="I918" s="198">
        <v>0</v>
      </c>
    </row>
    <row r="919" spans="1:9" x14ac:dyDescent="0.3">
      <c r="A919" s="198" t="s">
        <v>361</v>
      </c>
      <c r="B919" s="198"/>
      <c r="C919" s="198">
        <v>109094595</v>
      </c>
      <c r="D919" s="198"/>
      <c r="E919" s="198">
        <v>201912</v>
      </c>
      <c r="F919" s="198"/>
      <c r="G919" s="198" t="s">
        <v>377</v>
      </c>
      <c r="H919" s="198">
        <v>162.74</v>
      </c>
      <c r="I919" s="198">
        <v>0</v>
      </c>
    </row>
    <row r="920" spans="1:9" x14ac:dyDescent="0.3">
      <c r="A920" s="198" t="s">
        <v>361</v>
      </c>
      <c r="B920" s="198"/>
      <c r="C920" s="198">
        <v>109099529</v>
      </c>
      <c r="D920" s="198"/>
      <c r="E920" s="198">
        <v>201912</v>
      </c>
      <c r="F920" s="198"/>
      <c r="G920" s="198" t="s">
        <v>373</v>
      </c>
      <c r="H920" s="198">
        <v>-30480.09</v>
      </c>
      <c r="I920" s="198">
        <v>-8</v>
      </c>
    </row>
    <row r="921" spans="1:9" x14ac:dyDescent="0.3">
      <c r="A921" s="198" t="s">
        <v>361</v>
      </c>
      <c r="B921" s="198"/>
      <c r="C921" s="198">
        <v>109099529</v>
      </c>
      <c r="D921" s="198"/>
      <c r="E921" s="198">
        <v>201912</v>
      </c>
      <c r="F921" s="198"/>
      <c r="G921" s="198" t="s">
        <v>373</v>
      </c>
      <c r="H921" s="198">
        <v>43600.21</v>
      </c>
      <c r="I921" s="198">
        <v>103</v>
      </c>
    </row>
    <row r="922" spans="1:9" x14ac:dyDescent="0.3">
      <c r="A922" s="198" t="s">
        <v>361</v>
      </c>
      <c r="B922" s="198"/>
      <c r="C922" s="198">
        <v>109100829</v>
      </c>
      <c r="D922" s="198"/>
      <c r="E922" s="198">
        <v>201912</v>
      </c>
      <c r="F922" s="198"/>
      <c r="G922" s="198" t="s">
        <v>373</v>
      </c>
      <c r="H922" s="198">
        <v>99.64</v>
      </c>
      <c r="I922" s="198">
        <v>0</v>
      </c>
    </row>
    <row r="923" spans="1:9" x14ac:dyDescent="0.3">
      <c r="A923" s="198" t="s">
        <v>361</v>
      </c>
      <c r="B923" s="198"/>
      <c r="C923" s="198">
        <v>109100829</v>
      </c>
      <c r="D923" s="198"/>
      <c r="E923" s="198">
        <v>201912</v>
      </c>
      <c r="F923" s="198"/>
      <c r="G923" s="198" t="s">
        <v>373</v>
      </c>
      <c r="H923" s="198">
        <v>1177.29</v>
      </c>
      <c r="I923" s="198">
        <v>0</v>
      </c>
    </row>
    <row r="924" spans="1:9" x14ac:dyDescent="0.3">
      <c r="A924" s="198" t="s">
        <v>361</v>
      </c>
      <c r="B924" s="198"/>
      <c r="C924" s="198">
        <v>109100829</v>
      </c>
      <c r="D924" s="198"/>
      <c r="E924" s="198">
        <v>201912</v>
      </c>
      <c r="F924" s="198"/>
      <c r="G924" s="198" t="s">
        <v>373</v>
      </c>
      <c r="H924" s="198">
        <v>2452.04</v>
      </c>
      <c r="I924" s="198">
        <v>0</v>
      </c>
    </row>
    <row r="925" spans="1:9" x14ac:dyDescent="0.3">
      <c r="A925" s="198" t="s">
        <v>361</v>
      </c>
      <c r="B925" s="198"/>
      <c r="C925" s="198">
        <v>109100829</v>
      </c>
      <c r="D925" s="198"/>
      <c r="E925" s="198">
        <v>201912</v>
      </c>
      <c r="F925" s="198"/>
      <c r="G925" s="198" t="s">
        <v>373</v>
      </c>
      <c r="H925" s="198">
        <v>7962.01</v>
      </c>
      <c r="I925" s="198">
        <v>0</v>
      </c>
    </row>
    <row r="926" spans="1:9" x14ac:dyDescent="0.3">
      <c r="A926" s="198" t="s">
        <v>361</v>
      </c>
      <c r="B926" s="198"/>
      <c r="C926" s="198">
        <v>109102874</v>
      </c>
      <c r="D926" s="198"/>
      <c r="E926" s="198">
        <v>201912</v>
      </c>
      <c r="F926" s="198"/>
      <c r="G926" s="198" t="s">
        <v>377</v>
      </c>
      <c r="H926" s="198">
        <v>11700.35</v>
      </c>
      <c r="I926" s="198">
        <v>0</v>
      </c>
    </row>
    <row r="927" spans="1:9" x14ac:dyDescent="0.3">
      <c r="A927" s="198" t="s">
        <v>361</v>
      </c>
      <c r="B927" s="198"/>
      <c r="C927" s="198">
        <v>109104667</v>
      </c>
      <c r="D927" s="198"/>
      <c r="E927" s="198">
        <v>201912</v>
      </c>
      <c r="F927" s="198"/>
      <c r="G927" s="198" t="s">
        <v>373</v>
      </c>
      <c r="H927" s="198">
        <v>246.75</v>
      </c>
      <c r="I927" s="198">
        <v>2</v>
      </c>
    </row>
    <row r="928" spans="1:9" x14ac:dyDescent="0.3">
      <c r="A928" s="198" t="s">
        <v>361</v>
      </c>
      <c r="B928" s="198"/>
      <c r="C928" s="198">
        <v>109106045</v>
      </c>
      <c r="D928" s="198"/>
      <c r="E928" s="198">
        <v>201912</v>
      </c>
      <c r="F928" s="198"/>
      <c r="G928" s="198" t="s">
        <v>373</v>
      </c>
      <c r="H928" s="198">
        <v>773.42</v>
      </c>
      <c r="I928" s="198">
        <v>1</v>
      </c>
    </row>
    <row r="929" spans="1:9" x14ac:dyDescent="0.3">
      <c r="A929" s="198" t="s">
        <v>361</v>
      </c>
      <c r="B929" s="198"/>
      <c r="C929" s="198">
        <v>109107448</v>
      </c>
      <c r="D929" s="198"/>
      <c r="E929" s="198">
        <v>201912</v>
      </c>
      <c r="F929" s="198"/>
      <c r="G929" s="198" t="s">
        <v>373</v>
      </c>
      <c r="H929" s="198">
        <v>196.99</v>
      </c>
      <c r="I929" s="198">
        <v>1</v>
      </c>
    </row>
    <row r="930" spans="1:9" x14ac:dyDescent="0.3">
      <c r="A930" s="198" t="s">
        <v>361</v>
      </c>
      <c r="B930" s="198"/>
      <c r="C930" s="198">
        <v>109108228</v>
      </c>
      <c r="D930" s="198"/>
      <c r="E930" s="198">
        <v>201912</v>
      </c>
      <c r="F930" s="198"/>
      <c r="G930" s="198" t="s">
        <v>373</v>
      </c>
      <c r="H930" s="198">
        <v>189364.41</v>
      </c>
      <c r="I930" s="198">
        <v>2</v>
      </c>
    </row>
    <row r="931" spans="1:9" x14ac:dyDescent="0.3">
      <c r="A931" s="198" t="s">
        <v>361</v>
      </c>
      <c r="B931" s="198"/>
      <c r="C931" s="198">
        <v>109109622</v>
      </c>
      <c r="D931" s="198"/>
      <c r="E931" s="198">
        <v>201912</v>
      </c>
      <c r="F931" s="198"/>
      <c r="G931" s="198" t="s">
        <v>379</v>
      </c>
      <c r="H931" s="198">
        <v>17994.86</v>
      </c>
      <c r="I931" s="198">
        <v>3</v>
      </c>
    </row>
    <row r="932" spans="1:9" x14ac:dyDescent="0.3">
      <c r="A932" s="198" t="s">
        <v>361</v>
      </c>
      <c r="B932" s="198"/>
      <c r="C932" s="198">
        <v>109113127</v>
      </c>
      <c r="D932" s="198"/>
      <c r="E932" s="198">
        <v>201912</v>
      </c>
      <c r="F932" s="198"/>
      <c r="G932" s="198" t="s">
        <v>373</v>
      </c>
      <c r="H932" s="198">
        <v>15201.85</v>
      </c>
      <c r="I932" s="198">
        <v>1</v>
      </c>
    </row>
    <row r="933" spans="1:9" x14ac:dyDescent="0.3">
      <c r="A933" s="198" t="s">
        <v>361</v>
      </c>
      <c r="B933" s="198"/>
      <c r="C933" s="198">
        <v>109113313</v>
      </c>
      <c r="D933" s="198"/>
      <c r="E933" s="198">
        <v>201912</v>
      </c>
      <c r="F933" s="198"/>
      <c r="G933" s="198" t="s">
        <v>373</v>
      </c>
      <c r="H933" s="198">
        <v>-873.49</v>
      </c>
      <c r="I933" s="198">
        <v>2</v>
      </c>
    </row>
    <row r="934" spans="1:9" x14ac:dyDescent="0.3">
      <c r="A934" s="198" t="s">
        <v>361</v>
      </c>
      <c r="B934" s="198"/>
      <c r="C934" s="198">
        <v>109113400</v>
      </c>
      <c r="D934" s="198"/>
      <c r="E934" s="198">
        <v>201912</v>
      </c>
      <c r="F934" s="198"/>
      <c r="G934" s="198" t="s">
        <v>373</v>
      </c>
      <c r="H934" s="198">
        <v>104761.15</v>
      </c>
      <c r="I934" s="198">
        <v>3</v>
      </c>
    </row>
    <row r="935" spans="1:9" x14ac:dyDescent="0.3">
      <c r="A935" s="198" t="s">
        <v>361</v>
      </c>
      <c r="B935" s="198"/>
      <c r="C935" s="198">
        <v>109114909</v>
      </c>
      <c r="D935" s="198"/>
      <c r="E935" s="198">
        <v>201912</v>
      </c>
      <c r="F935" s="198"/>
      <c r="G935" s="198" t="s">
        <v>373</v>
      </c>
      <c r="H935" s="198">
        <v>4610.88</v>
      </c>
      <c r="I935" s="198">
        <v>1</v>
      </c>
    </row>
    <row r="936" spans="1:9" x14ac:dyDescent="0.3">
      <c r="A936" s="198" t="s">
        <v>361</v>
      </c>
      <c r="B936" s="198"/>
      <c r="C936" s="198">
        <v>109115249</v>
      </c>
      <c r="D936" s="198"/>
      <c r="E936" s="198">
        <v>201912</v>
      </c>
      <c r="F936" s="198"/>
      <c r="G936" s="198" t="s">
        <v>373</v>
      </c>
      <c r="H936" s="198">
        <v>124.14</v>
      </c>
      <c r="I936" s="198">
        <v>0</v>
      </c>
    </row>
    <row r="937" spans="1:9" x14ac:dyDescent="0.3">
      <c r="A937" s="198" t="s">
        <v>361</v>
      </c>
      <c r="B937" s="198"/>
      <c r="C937" s="198">
        <v>109115851</v>
      </c>
      <c r="D937" s="198"/>
      <c r="E937" s="198">
        <v>201912</v>
      </c>
      <c r="F937" s="198"/>
      <c r="G937" s="198" t="s">
        <v>377</v>
      </c>
      <c r="H937" s="198">
        <v>878.13</v>
      </c>
      <c r="I937" s="198">
        <v>1</v>
      </c>
    </row>
    <row r="938" spans="1:9" x14ac:dyDescent="0.3">
      <c r="A938" s="198" t="s">
        <v>361</v>
      </c>
      <c r="B938" s="198"/>
      <c r="C938" s="198">
        <v>109116085</v>
      </c>
      <c r="D938" s="198"/>
      <c r="E938" s="198">
        <v>201912</v>
      </c>
      <c r="F938" s="198"/>
      <c r="G938" s="198" t="s">
        <v>373</v>
      </c>
      <c r="H938" s="198">
        <v>9.77</v>
      </c>
      <c r="I938" s="198">
        <v>1</v>
      </c>
    </row>
    <row r="939" spans="1:9" x14ac:dyDescent="0.3">
      <c r="A939" s="198" t="s">
        <v>361</v>
      </c>
      <c r="B939" s="198"/>
      <c r="C939" s="198">
        <v>109116150</v>
      </c>
      <c r="D939" s="198"/>
      <c r="E939" s="198">
        <v>201912</v>
      </c>
      <c r="F939" s="198"/>
      <c r="G939" s="198" t="s">
        <v>373</v>
      </c>
      <c r="H939" s="198">
        <v>1.64</v>
      </c>
      <c r="I939" s="198">
        <v>1</v>
      </c>
    </row>
    <row r="940" spans="1:9" x14ac:dyDescent="0.3">
      <c r="A940" s="198" t="s">
        <v>361</v>
      </c>
      <c r="B940" s="198"/>
      <c r="C940" s="198">
        <v>109116557</v>
      </c>
      <c r="D940" s="198"/>
      <c r="E940" s="198">
        <v>201912</v>
      </c>
      <c r="F940" s="198"/>
      <c r="G940" s="198" t="s">
        <v>377</v>
      </c>
      <c r="H940" s="198">
        <v>2.84</v>
      </c>
      <c r="I940" s="198">
        <v>1</v>
      </c>
    </row>
    <row r="941" spans="1:9" x14ac:dyDescent="0.3">
      <c r="A941" s="198" t="s">
        <v>361</v>
      </c>
      <c r="B941" s="198"/>
      <c r="C941" s="198">
        <v>109116588</v>
      </c>
      <c r="D941" s="198"/>
      <c r="E941" s="198">
        <v>201912</v>
      </c>
      <c r="F941" s="198"/>
      <c r="G941" s="198" t="s">
        <v>373</v>
      </c>
      <c r="H941" s="198">
        <v>1.63</v>
      </c>
      <c r="I941" s="198">
        <v>1</v>
      </c>
    </row>
    <row r="942" spans="1:9" x14ac:dyDescent="0.3">
      <c r="A942" s="198" t="s">
        <v>361</v>
      </c>
      <c r="B942" s="198"/>
      <c r="C942" s="198">
        <v>109116655</v>
      </c>
      <c r="D942" s="198"/>
      <c r="E942" s="198">
        <v>201912</v>
      </c>
      <c r="F942" s="198"/>
      <c r="G942" s="198" t="s">
        <v>379</v>
      </c>
      <c r="H942" s="198">
        <v>-32274.37</v>
      </c>
      <c r="I942" s="198">
        <v>0</v>
      </c>
    </row>
    <row r="943" spans="1:9" x14ac:dyDescent="0.3">
      <c r="A943" s="198" t="s">
        <v>361</v>
      </c>
      <c r="B943" s="198"/>
      <c r="C943" s="198">
        <v>109116878</v>
      </c>
      <c r="D943" s="198"/>
      <c r="E943" s="198">
        <v>201912</v>
      </c>
      <c r="F943" s="198"/>
      <c r="G943" s="198" t="s">
        <v>380</v>
      </c>
      <c r="H943" s="198">
        <v>50819.48</v>
      </c>
      <c r="I943" s="198">
        <v>3</v>
      </c>
    </row>
    <row r="944" spans="1:9" x14ac:dyDescent="0.3">
      <c r="A944" s="198" t="s">
        <v>361</v>
      </c>
      <c r="B944" s="198"/>
      <c r="C944" s="198">
        <v>109117720</v>
      </c>
      <c r="D944" s="198"/>
      <c r="E944" s="198">
        <v>201912</v>
      </c>
      <c r="F944" s="198"/>
      <c r="G944" s="198" t="s">
        <v>373</v>
      </c>
      <c r="H944" s="198">
        <v>-65149.93</v>
      </c>
      <c r="I944" s="198">
        <v>-5</v>
      </c>
    </row>
    <row r="945" spans="1:9" x14ac:dyDescent="0.3">
      <c r="A945" s="198" t="s">
        <v>361</v>
      </c>
      <c r="B945" s="198"/>
      <c r="C945" s="198">
        <v>109117720</v>
      </c>
      <c r="D945" s="198"/>
      <c r="E945" s="198">
        <v>201912</v>
      </c>
      <c r="F945" s="198"/>
      <c r="G945" s="198" t="s">
        <v>373</v>
      </c>
      <c r="H945" s="198">
        <v>2084.79</v>
      </c>
      <c r="I945" s="198">
        <v>8</v>
      </c>
    </row>
    <row r="946" spans="1:9" x14ac:dyDescent="0.3">
      <c r="A946" s="198" t="s">
        <v>361</v>
      </c>
      <c r="B946" s="198"/>
      <c r="C946" s="198">
        <v>109117720</v>
      </c>
      <c r="D946" s="198"/>
      <c r="E946" s="198">
        <v>201912</v>
      </c>
      <c r="F946" s="198"/>
      <c r="G946" s="198" t="s">
        <v>373</v>
      </c>
      <c r="H946" s="198">
        <v>63065.14</v>
      </c>
      <c r="I946" s="198">
        <v>242</v>
      </c>
    </row>
    <row r="947" spans="1:9" x14ac:dyDescent="0.3">
      <c r="A947" s="198" t="s">
        <v>361</v>
      </c>
      <c r="B947" s="198"/>
      <c r="C947" s="198">
        <v>109117943</v>
      </c>
      <c r="D947" s="198"/>
      <c r="E947" s="198">
        <v>201912</v>
      </c>
      <c r="F947" s="198"/>
      <c r="G947" s="198" t="s">
        <v>373</v>
      </c>
      <c r="H947" s="198">
        <v>3.56</v>
      </c>
      <c r="I947" s="198">
        <v>1</v>
      </c>
    </row>
    <row r="948" spans="1:9" x14ac:dyDescent="0.3">
      <c r="A948" s="198" t="s">
        <v>361</v>
      </c>
      <c r="B948" s="198"/>
      <c r="C948" s="198">
        <v>109118403</v>
      </c>
      <c r="D948" s="198"/>
      <c r="E948" s="198">
        <v>201912</v>
      </c>
      <c r="F948" s="198"/>
      <c r="G948" s="198" t="s">
        <v>373</v>
      </c>
      <c r="H948" s="198">
        <v>43996.6</v>
      </c>
      <c r="I948" s="198">
        <v>2</v>
      </c>
    </row>
    <row r="949" spans="1:9" x14ac:dyDescent="0.3">
      <c r="A949" s="198" t="s">
        <v>361</v>
      </c>
      <c r="B949" s="198"/>
      <c r="C949" s="198">
        <v>109118629</v>
      </c>
      <c r="D949" s="198"/>
      <c r="E949" s="198">
        <v>201912</v>
      </c>
      <c r="F949" s="198"/>
      <c r="G949" s="198" t="s">
        <v>373</v>
      </c>
      <c r="H949" s="198">
        <v>110.44</v>
      </c>
      <c r="I949" s="198">
        <v>2</v>
      </c>
    </row>
    <row r="950" spans="1:9" x14ac:dyDescent="0.3">
      <c r="A950" s="198" t="s">
        <v>361</v>
      </c>
      <c r="B950" s="198"/>
      <c r="C950" s="198">
        <v>109119296</v>
      </c>
      <c r="D950" s="198"/>
      <c r="E950" s="198">
        <v>201912</v>
      </c>
      <c r="F950" s="198"/>
      <c r="G950" s="198" t="s">
        <v>373</v>
      </c>
      <c r="H950" s="198">
        <v>126208.2</v>
      </c>
      <c r="I950" s="198">
        <v>2</v>
      </c>
    </row>
    <row r="951" spans="1:9" x14ac:dyDescent="0.3">
      <c r="A951" s="198" t="s">
        <v>361</v>
      </c>
      <c r="B951" s="198"/>
      <c r="C951" s="198">
        <v>109120158</v>
      </c>
      <c r="D951" s="198"/>
      <c r="E951" s="198">
        <v>201912</v>
      </c>
      <c r="F951" s="198"/>
      <c r="G951" s="198" t="s">
        <v>373</v>
      </c>
      <c r="H951" s="198">
        <v>1271.4000000000001</v>
      </c>
      <c r="I951" s="198">
        <v>2</v>
      </c>
    </row>
    <row r="952" spans="1:9" x14ac:dyDescent="0.3">
      <c r="A952" s="198" t="s">
        <v>361</v>
      </c>
      <c r="B952" s="198"/>
      <c r="C952" s="198">
        <v>109120344</v>
      </c>
      <c r="D952" s="198"/>
      <c r="E952" s="198">
        <v>201912</v>
      </c>
      <c r="F952" s="198"/>
      <c r="G952" s="198" t="s">
        <v>373</v>
      </c>
      <c r="H952" s="198">
        <v>510069.16</v>
      </c>
      <c r="I952" s="198">
        <v>1</v>
      </c>
    </row>
    <row r="953" spans="1:9" x14ac:dyDescent="0.3">
      <c r="A953" s="198" t="s">
        <v>361</v>
      </c>
      <c r="B953" s="198"/>
      <c r="C953" s="198">
        <v>109120598</v>
      </c>
      <c r="D953" s="198"/>
      <c r="E953" s="198">
        <v>201912</v>
      </c>
      <c r="F953" s="198"/>
      <c r="G953" s="198" t="s">
        <v>373</v>
      </c>
      <c r="H953" s="198">
        <v>3946.37</v>
      </c>
      <c r="I953" s="198">
        <v>1</v>
      </c>
    </row>
    <row r="954" spans="1:9" x14ac:dyDescent="0.3">
      <c r="A954" s="198" t="s">
        <v>361</v>
      </c>
      <c r="B954" s="198"/>
      <c r="C954" s="198">
        <v>109121066</v>
      </c>
      <c r="D954" s="198"/>
      <c r="E954" s="198">
        <v>201912</v>
      </c>
      <c r="F954" s="198"/>
      <c r="G954" s="198" t="s">
        <v>377</v>
      </c>
      <c r="H954" s="198">
        <v>49737.01</v>
      </c>
      <c r="I954" s="198">
        <v>4</v>
      </c>
    </row>
    <row r="955" spans="1:9" x14ac:dyDescent="0.3">
      <c r="A955" s="198" t="s">
        <v>361</v>
      </c>
      <c r="B955" s="198"/>
      <c r="C955" s="198">
        <v>109121181</v>
      </c>
      <c r="D955" s="198"/>
      <c r="E955" s="198">
        <v>201912</v>
      </c>
      <c r="F955" s="198"/>
      <c r="G955" s="198" t="s">
        <v>373</v>
      </c>
      <c r="H955" s="198">
        <v>65.02</v>
      </c>
      <c r="I955" s="198">
        <v>2</v>
      </c>
    </row>
    <row r="956" spans="1:9" x14ac:dyDescent="0.3">
      <c r="A956" s="198" t="s">
        <v>361</v>
      </c>
      <c r="B956" s="198"/>
      <c r="C956" s="198">
        <v>109121229</v>
      </c>
      <c r="D956" s="198"/>
      <c r="E956" s="198">
        <v>201912</v>
      </c>
      <c r="F956" s="198"/>
      <c r="G956" s="198" t="s">
        <v>373</v>
      </c>
      <c r="H956" s="198">
        <v>-65354.94</v>
      </c>
      <c r="I956" s="198">
        <v>-6</v>
      </c>
    </row>
    <row r="957" spans="1:9" x14ac:dyDescent="0.3">
      <c r="A957" s="198" t="s">
        <v>361</v>
      </c>
      <c r="B957" s="198"/>
      <c r="C957" s="198">
        <v>109121229</v>
      </c>
      <c r="D957" s="198"/>
      <c r="E957" s="198">
        <v>201912</v>
      </c>
      <c r="F957" s="198"/>
      <c r="G957" s="198" t="s">
        <v>373</v>
      </c>
      <c r="H957" s="198">
        <v>1107.71</v>
      </c>
      <c r="I957" s="198">
        <v>4</v>
      </c>
    </row>
    <row r="958" spans="1:9" x14ac:dyDescent="0.3">
      <c r="A958" s="198" t="s">
        <v>361</v>
      </c>
      <c r="B958" s="198"/>
      <c r="C958" s="198">
        <v>109121229</v>
      </c>
      <c r="D958" s="198"/>
      <c r="E958" s="198">
        <v>201912</v>
      </c>
      <c r="F958" s="198"/>
      <c r="G958" s="198" t="s">
        <v>373</v>
      </c>
      <c r="H958" s="198">
        <v>64247.23</v>
      </c>
      <c r="I958" s="198">
        <v>232</v>
      </c>
    </row>
    <row r="959" spans="1:9" x14ac:dyDescent="0.3">
      <c r="A959" s="198" t="s">
        <v>361</v>
      </c>
      <c r="B959" s="198"/>
      <c r="C959" s="198">
        <v>109121297</v>
      </c>
      <c r="D959" s="198"/>
      <c r="E959" s="198">
        <v>201912</v>
      </c>
      <c r="F959" s="198"/>
      <c r="G959" s="198" t="s">
        <v>373</v>
      </c>
      <c r="H959" s="198">
        <v>-1766.28</v>
      </c>
      <c r="I959" s="198">
        <v>2</v>
      </c>
    </row>
    <row r="960" spans="1:9" x14ac:dyDescent="0.3">
      <c r="A960" s="198" t="s">
        <v>361</v>
      </c>
      <c r="B960" s="198"/>
      <c r="C960" s="198">
        <v>109121359</v>
      </c>
      <c r="D960" s="198"/>
      <c r="E960" s="198">
        <v>201912</v>
      </c>
      <c r="F960" s="198"/>
      <c r="G960" s="198" t="s">
        <v>373</v>
      </c>
      <c r="H960" s="198">
        <v>46070.12</v>
      </c>
      <c r="I960" s="198">
        <v>0</v>
      </c>
    </row>
    <row r="961" spans="1:9" x14ac:dyDescent="0.3">
      <c r="A961" s="198" t="s">
        <v>361</v>
      </c>
      <c r="B961" s="198"/>
      <c r="C961" s="198">
        <v>109121710</v>
      </c>
      <c r="D961" s="198"/>
      <c r="E961" s="198">
        <v>201912</v>
      </c>
      <c r="F961" s="198"/>
      <c r="G961" s="198" t="s">
        <v>377</v>
      </c>
      <c r="H961" s="198">
        <v>1712.74</v>
      </c>
      <c r="I961" s="198">
        <v>2</v>
      </c>
    </row>
    <row r="962" spans="1:9" x14ac:dyDescent="0.3">
      <c r="A962" s="198" t="s">
        <v>361</v>
      </c>
      <c r="B962" s="198"/>
      <c r="C962" s="198">
        <v>109121778</v>
      </c>
      <c r="D962" s="198"/>
      <c r="E962" s="198">
        <v>201912</v>
      </c>
      <c r="F962" s="198"/>
      <c r="G962" s="198" t="s">
        <v>373</v>
      </c>
      <c r="H962" s="198">
        <v>-55316.14</v>
      </c>
      <c r="I962" s="198">
        <v>-6</v>
      </c>
    </row>
    <row r="963" spans="1:9" x14ac:dyDescent="0.3">
      <c r="A963" s="198" t="s">
        <v>361</v>
      </c>
      <c r="B963" s="198"/>
      <c r="C963" s="198">
        <v>109121778</v>
      </c>
      <c r="D963" s="198"/>
      <c r="E963" s="198">
        <v>201912</v>
      </c>
      <c r="F963" s="198"/>
      <c r="G963" s="198" t="s">
        <v>373</v>
      </c>
      <c r="H963" s="198">
        <v>757.74</v>
      </c>
      <c r="I963" s="198">
        <v>3</v>
      </c>
    </row>
    <row r="964" spans="1:9" x14ac:dyDescent="0.3">
      <c r="A964" s="198" t="s">
        <v>361</v>
      </c>
      <c r="B964" s="198"/>
      <c r="C964" s="198">
        <v>109121778</v>
      </c>
      <c r="D964" s="198"/>
      <c r="E964" s="198">
        <v>201912</v>
      </c>
      <c r="F964" s="198"/>
      <c r="G964" s="198" t="s">
        <v>373</v>
      </c>
      <c r="H964" s="198">
        <v>54558.400000000001</v>
      </c>
      <c r="I964" s="198">
        <v>216</v>
      </c>
    </row>
    <row r="965" spans="1:9" x14ac:dyDescent="0.3">
      <c r="A965" s="198" t="s">
        <v>361</v>
      </c>
      <c r="B965" s="198"/>
      <c r="C965" s="198">
        <v>109121908</v>
      </c>
      <c r="D965" s="198"/>
      <c r="E965" s="198">
        <v>201912</v>
      </c>
      <c r="F965" s="198"/>
      <c r="G965" s="198" t="s">
        <v>379</v>
      </c>
      <c r="H965" s="198">
        <v>164.88</v>
      </c>
      <c r="I965" s="198">
        <v>2</v>
      </c>
    </row>
    <row r="966" spans="1:9" x14ac:dyDescent="0.3">
      <c r="A966" s="198" t="s">
        <v>361</v>
      </c>
      <c r="B966" s="198"/>
      <c r="C966" s="198">
        <v>109122487</v>
      </c>
      <c r="D966" s="198"/>
      <c r="E966" s="198">
        <v>201912</v>
      </c>
      <c r="F966" s="198"/>
      <c r="G966" s="198" t="s">
        <v>373</v>
      </c>
      <c r="H966" s="198">
        <v>5.7</v>
      </c>
      <c r="I966" s="198">
        <v>3</v>
      </c>
    </row>
    <row r="967" spans="1:9" x14ac:dyDescent="0.3">
      <c r="A967" s="198" t="s">
        <v>361</v>
      </c>
      <c r="B967" s="198"/>
      <c r="C967" s="198">
        <v>109123632</v>
      </c>
      <c r="D967" s="198"/>
      <c r="E967" s="198">
        <v>201912</v>
      </c>
      <c r="F967" s="198"/>
      <c r="G967" s="198" t="s">
        <v>373</v>
      </c>
      <c r="H967" s="198">
        <v>-86123.91</v>
      </c>
      <c r="I967" s="198">
        <v>-5</v>
      </c>
    </row>
    <row r="968" spans="1:9" x14ac:dyDescent="0.3">
      <c r="A968" s="198" t="s">
        <v>361</v>
      </c>
      <c r="B968" s="198"/>
      <c r="C968" s="198">
        <v>109123632</v>
      </c>
      <c r="D968" s="198"/>
      <c r="E968" s="198">
        <v>201912</v>
      </c>
      <c r="F968" s="198"/>
      <c r="G968" s="198" t="s">
        <v>373</v>
      </c>
      <c r="H968" s="198">
        <v>86123.91</v>
      </c>
      <c r="I968" s="198">
        <v>380</v>
      </c>
    </row>
    <row r="969" spans="1:9" x14ac:dyDescent="0.3">
      <c r="A969" s="198" t="s">
        <v>361</v>
      </c>
      <c r="B969" s="198"/>
      <c r="C969" s="198">
        <v>109123639</v>
      </c>
      <c r="D969" s="198"/>
      <c r="E969" s="198">
        <v>201912</v>
      </c>
      <c r="F969" s="198"/>
      <c r="G969" s="198" t="s">
        <v>373</v>
      </c>
      <c r="H969" s="198">
        <v>41177.81</v>
      </c>
      <c r="I969" s="198">
        <v>0</v>
      </c>
    </row>
    <row r="970" spans="1:9" x14ac:dyDescent="0.3">
      <c r="A970" s="198" t="s">
        <v>361</v>
      </c>
      <c r="B970" s="198"/>
      <c r="C970" s="198">
        <v>109123803</v>
      </c>
      <c r="D970" s="198"/>
      <c r="E970" s="198">
        <v>201912</v>
      </c>
      <c r="F970" s="198"/>
      <c r="G970" s="198" t="s">
        <v>373</v>
      </c>
      <c r="H970" s="198">
        <v>144.03</v>
      </c>
      <c r="I970" s="198">
        <v>2</v>
      </c>
    </row>
    <row r="971" spans="1:9" x14ac:dyDescent="0.3">
      <c r="A971" s="198" t="s">
        <v>361</v>
      </c>
      <c r="B971" s="198"/>
      <c r="C971" s="198">
        <v>109124183</v>
      </c>
      <c r="D971" s="198"/>
      <c r="E971" s="198">
        <v>201912</v>
      </c>
      <c r="F971" s="198"/>
      <c r="G971" s="198" t="s">
        <v>373</v>
      </c>
      <c r="H971" s="198">
        <v>40377.29</v>
      </c>
      <c r="I971" s="198">
        <v>2</v>
      </c>
    </row>
    <row r="972" spans="1:9" x14ac:dyDescent="0.3">
      <c r="A972" s="198" t="s">
        <v>361</v>
      </c>
      <c r="B972" s="198"/>
      <c r="C972" s="198">
        <v>109124425</v>
      </c>
      <c r="D972" s="198"/>
      <c r="E972" s="198">
        <v>201912</v>
      </c>
      <c r="F972" s="198"/>
      <c r="G972" s="198" t="s">
        <v>373</v>
      </c>
      <c r="H972" s="198">
        <v>153.44</v>
      </c>
      <c r="I972" s="198">
        <v>2</v>
      </c>
    </row>
    <row r="973" spans="1:9" x14ac:dyDescent="0.3">
      <c r="A973" s="198" t="s">
        <v>361</v>
      </c>
      <c r="B973" s="198"/>
      <c r="C973" s="198">
        <v>109124580</v>
      </c>
      <c r="D973" s="198"/>
      <c r="E973" s="198">
        <v>201912</v>
      </c>
      <c r="F973" s="198"/>
      <c r="G973" s="198" t="s">
        <v>373</v>
      </c>
      <c r="H973" s="198">
        <v>-23289.94</v>
      </c>
      <c r="I973" s="198">
        <v>-7</v>
      </c>
    </row>
    <row r="974" spans="1:9" x14ac:dyDescent="0.3">
      <c r="A974" s="198" t="s">
        <v>361</v>
      </c>
      <c r="B974" s="198"/>
      <c r="C974" s="198">
        <v>109124580</v>
      </c>
      <c r="D974" s="198"/>
      <c r="E974" s="198">
        <v>201912</v>
      </c>
      <c r="F974" s="198"/>
      <c r="G974" s="198" t="s">
        <v>373</v>
      </c>
      <c r="H974" s="198">
        <v>23289.94</v>
      </c>
      <c r="I974" s="198">
        <v>58</v>
      </c>
    </row>
    <row r="975" spans="1:9" x14ac:dyDescent="0.3">
      <c r="A975" s="198" t="s">
        <v>361</v>
      </c>
      <c r="B975" s="198"/>
      <c r="C975" s="198">
        <v>109124787</v>
      </c>
      <c r="D975" s="198"/>
      <c r="E975" s="198">
        <v>201912</v>
      </c>
      <c r="F975" s="198"/>
      <c r="G975" s="198" t="s">
        <v>373</v>
      </c>
      <c r="H975" s="198">
        <v>1684.83</v>
      </c>
      <c r="I975" s="198">
        <v>1</v>
      </c>
    </row>
    <row r="976" spans="1:9" x14ac:dyDescent="0.3">
      <c r="A976" s="198" t="s">
        <v>361</v>
      </c>
      <c r="B976" s="198"/>
      <c r="C976" s="198">
        <v>109124913</v>
      </c>
      <c r="D976" s="198"/>
      <c r="E976" s="198">
        <v>201912</v>
      </c>
      <c r="F976" s="198"/>
      <c r="G976" s="198" t="s">
        <v>373</v>
      </c>
      <c r="H976" s="198">
        <v>555.16999999999996</v>
      </c>
      <c r="I976" s="198">
        <v>3</v>
      </c>
    </row>
    <row r="977" spans="1:9" x14ac:dyDescent="0.3">
      <c r="A977" s="198" t="s">
        <v>361</v>
      </c>
      <c r="B977" s="198"/>
      <c r="C977" s="198">
        <v>109124935</v>
      </c>
      <c r="D977" s="198"/>
      <c r="E977" s="198">
        <v>201912</v>
      </c>
      <c r="F977" s="198"/>
      <c r="G977" s="198" t="s">
        <v>377</v>
      </c>
      <c r="H977" s="198">
        <v>87.53</v>
      </c>
      <c r="I977" s="198">
        <v>3</v>
      </c>
    </row>
    <row r="978" spans="1:9" x14ac:dyDescent="0.3">
      <c r="A978" s="198" t="s">
        <v>361</v>
      </c>
      <c r="B978" s="198"/>
      <c r="C978" s="198">
        <v>109124961</v>
      </c>
      <c r="D978" s="198"/>
      <c r="E978" s="198">
        <v>201912</v>
      </c>
      <c r="F978" s="198"/>
      <c r="G978" s="198" t="s">
        <v>373</v>
      </c>
      <c r="H978" s="198">
        <v>127805.15</v>
      </c>
      <c r="I978" s="198">
        <v>1</v>
      </c>
    </row>
    <row r="979" spans="1:9" x14ac:dyDescent="0.3">
      <c r="A979" s="198" t="s">
        <v>361</v>
      </c>
      <c r="B979" s="198"/>
      <c r="C979" s="198">
        <v>109125004</v>
      </c>
      <c r="D979" s="198"/>
      <c r="E979" s="198">
        <v>201912</v>
      </c>
      <c r="F979" s="198"/>
      <c r="G979" s="198" t="s">
        <v>373</v>
      </c>
      <c r="H979" s="198">
        <v>2017.11</v>
      </c>
      <c r="I979" s="198">
        <v>2</v>
      </c>
    </row>
    <row r="980" spans="1:9" x14ac:dyDescent="0.3">
      <c r="A980" s="198" t="s">
        <v>361</v>
      </c>
      <c r="B980" s="198"/>
      <c r="C980" s="198">
        <v>109125143</v>
      </c>
      <c r="D980" s="198"/>
      <c r="E980" s="198">
        <v>201912</v>
      </c>
      <c r="F980" s="198"/>
      <c r="G980" s="198" t="s">
        <v>377</v>
      </c>
      <c r="H980" s="198">
        <v>156563.29999999999</v>
      </c>
      <c r="I980" s="198">
        <v>2</v>
      </c>
    </row>
    <row r="981" spans="1:9" x14ac:dyDescent="0.3">
      <c r="A981" s="198" t="s">
        <v>361</v>
      </c>
      <c r="B981" s="198"/>
      <c r="C981" s="198">
        <v>109125340</v>
      </c>
      <c r="D981" s="198"/>
      <c r="E981" s="198">
        <v>201912</v>
      </c>
      <c r="F981" s="198"/>
      <c r="G981" s="198" t="s">
        <v>373</v>
      </c>
      <c r="H981" s="198">
        <v>27918.61</v>
      </c>
      <c r="I981" s="198">
        <v>3</v>
      </c>
    </row>
    <row r="982" spans="1:9" x14ac:dyDescent="0.3">
      <c r="A982" s="198" t="s">
        <v>361</v>
      </c>
      <c r="B982" s="198"/>
      <c r="C982" s="198">
        <v>109125972</v>
      </c>
      <c r="D982" s="198"/>
      <c r="E982" s="198">
        <v>201912</v>
      </c>
      <c r="F982" s="198"/>
      <c r="G982" s="198" t="s">
        <v>373</v>
      </c>
      <c r="H982" s="198">
        <v>46532.92</v>
      </c>
      <c r="I982" s="198">
        <v>2</v>
      </c>
    </row>
    <row r="983" spans="1:9" x14ac:dyDescent="0.3">
      <c r="A983" s="198" t="s">
        <v>361</v>
      </c>
      <c r="B983" s="198"/>
      <c r="C983" s="198">
        <v>109126538</v>
      </c>
      <c r="D983" s="198"/>
      <c r="E983" s="198">
        <v>201912</v>
      </c>
      <c r="F983" s="198"/>
      <c r="G983" s="198" t="s">
        <v>373</v>
      </c>
      <c r="H983" s="198">
        <v>88657.93</v>
      </c>
      <c r="I983" s="198">
        <v>2</v>
      </c>
    </row>
    <row r="984" spans="1:9" x14ac:dyDescent="0.3">
      <c r="A984" s="198" t="s">
        <v>361</v>
      </c>
      <c r="B984" s="198"/>
      <c r="C984" s="198">
        <v>109126609</v>
      </c>
      <c r="D984" s="198"/>
      <c r="E984" s="198">
        <v>201912</v>
      </c>
      <c r="F984" s="198"/>
      <c r="G984" s="198" t="s">
        <v>373</v>
      </c>
      <c r="H984" s="198">
        <v>9074.19</v>
      </c>
      <c r="I984" s="198">
        <v>2</v>
      </c>
    </row>
    <row r="985" spans="1:9" x14ac:dyDescent="0.3">
      <c r="A985" s="198" t="s">
        <v>361</v>
      </c>
      <c r="B985" s="198"/>
      <c r="C985" s="198">
        <v>109126770</v>
      </c>
      <c r="D985" s="198"/>
      <c r="E985" s="198">
        <v>201912</v>
      </c>
      <c r="F985" s="198"/>
      <c r="G985" s="198" t="s">
        <v>373</v>
      </c>
      <c r="H985" s="198">
        <v>33073.61</v>
      </c>
      <c r="I985" s="198">
        <v>4</v>
      </c>
    </row>
    <row r="986" spans="1:9" x14ac:dyDescent="0.3">
      <c r="A986" s="198" t="s">
        <v>361</v>
      </c>
      <c r="B986" s="198"/>
      <c r="C986" s="198">
        <v>109128051</v>
      </c>
      <c r="D986" s="198"/>
      <c r="E986" s="198">
        <v>201912</v>
      </c>
      <c r="F986" s="198"/>
      <c r="G986" s="198" t="s">
        <v>373</v>
      </c>
      <c r="H986" s="198">
        <v>7176.38</v>
      </c>
      <c r="I986" s="198">
        <v>2</v>
      </c>
    </row>
    <row r="987" spans="1:9" x14ac:dyDescent="0.3">
      <c r="A987" s="198" t="s">
        <v>362</v>
      </c>
      <c r="B987" s="198"/>
      <c r="C987" s="198">
        <v>109088902</v>
      </c>
      <c r="D987" s="198"/>
      <c r="E987" s="198">
        <v>201910</v>
      </c>
      <c r="F987" s="198"/>
      <c r="G987" s="198" t="s">
        <v>373</v>
      </c>
      <c r="H987" s="198">
        <v>3.3</v>
      </c>
      <c r="I987" s="198">
        <v>0</v>
      </c>
    </row>
    <row r="988" spans="1:9" x14ac:dyDescent="0.3">
      <c r="A988" s="198" t="s">
        <v>362</v>
      </c>
      <c r="B988" s="198"/>
      <c r="C988" s="198">
        <v>109104667</v>
      </c>
      <c r="D988" s="198"/>
      <c r="E988" s="198">
        <v>201910</v>
      </c>
      <c r="F988" s="198"/>
      <c r="G988" s="198" t="s">
        <v>373</v>
      </c>
      <c r="H988" s="198">
        <v>89604.69</v>
      </c>
      <c r="I988" s="198">
        <v>2</v>
      </c>
    </row>
    <row r="989" spans="1:9" x14ac:dyDescent="0.3">
      <c r="A989" s="198" t="s">
        <v>362</v>
      </c>
      <c r="B989" s="198"/>
      <c r="C989" s="198">
        <v>109107446</v>
      </c>
      <c r="D989" s="198"/>
      <c r="E989" s="198">
        <v>201910</v>
      </c>
      <c r="F989" s="198"/>
      <c r="G989" s="198" t="s">
        <v>373</v>
      </c>
      <c r="H989" s="198">
        <v>-153641.93</v>
      </c>
      <c r="I989" s="198">
        <v>-1</v>
      </c>
    </row>
    <row r="990" spans="1:9" x14ac:dyDescent="0.3">
      <c r="A990" s="198" t="s">
        <v>362</v>
      </c>
      <c r="B990" s="198"/>
      <c r="C990" s="198">
        <v>109107446</v>
      </c>
      <c r="D990" s="198"/>
      <c r="E990" s="198">
        <v>201910</v>
      </c>
      <c r="F990" s="198"/>
      <c r="G990" s="198" t="s">
        <v>373</v>
      </c>
      <c r="H990" s="198">
        <v>153641.93</v>
      </c>
      <c r="I990" s="198">
        <v>1</v>
      </c>
    </row>
    <row r="991" spans="1:9" x14ac:dyDescent="0.3">
      <c r="A991" s="198" t="s">
        <v>362</v>
      </c>
      <c r="B991" s="198"/>
      <c r="C991" s="198">
        <v>109107446</v>
      </c>
      <c r="D991" s="198"/>
      <c r="E991" s="198">
        <v>201910</v>
      </c>
      <c r="F991" s="198"/>
      <c r="G991" s="198" t="s">
        <v>373</v>
      </c>
      <c r="H991" s="198">
        <v>558421.96</v>
      </c>
      <c r="I991" s="198">
        <v>715</v>
      </c>
    </row>
    <row r="992" spans="1:9" x14ac:dyDescent="0.3">
      <c r="A992" s="198" t="s">
        <v>362</v>
      </c>
      <c r="B992" s="198"/>
      <c r="C992" s="198">
        <v>109113127</v>
      </c>
      <c r="D992" s="198"/>
      <c r="E992" s="198">
        <v>201910</v>
      </c>
      <c r="F992" s="198"/>
      <c r="G992" s="198" t="s">
        <v>373</v>
      </c>
      <c r="H992" s="198">
        <v>66556.259999999995</v>
      </c>
      <c r="I992" s="198">
        <v>5</v>
      </c>
    </row>
    <row r="993" spans="1:9" x14ac:dyDescent="0.3">
      <c r="A993" s="198" t="s">
        <v>362</v>
      </c>
      <c r="B993" s="198"/>
      <c r="C993" s="198">
        <v>109119539</v>
      </c>
      <c r="D993" s="198"/>
      <c r="E993" s="198">
        <v>201910</v>
      </c>
      <c r="F993" s="198"/>
      <c r="G993" s="198" t="s">
        <v>373</v>
      </c>
      <c r="H993" s="198">
        <v>8498.51</v>
      </c>
      <c r="I993" s="198">
        <v>0</v>
      </c>
    </row>
    <row r="994" spans="1:9" x14ac:dyDescent="0.3">
      <c r="A994" s="198" t="s">
        <v>362</v>
      </c>
      <c r="B994" s="198"/>
      <c r="C994" s="198">
        <v>109120844</v>
      </c>
      <c r="D994" s="198"/>
      <c r="E994" s="198">
        <v>201910</v>
      </c>
      <c r="F994" s="198"/>
      <c r="G994" s="198" t="s">
        <v>377</v>
      </c>
      <c r="H994" s="198">
        <v>3485.11</v>
      </c>
      <c r="I994" s="198">
        <v>2</v>
      </c>
    </row>
    <row r="995" spans="1:9" x14ac:dyDescent="0.3">
      <c r="A995" s="198" t="s">
        <v>362</v>
      </c>
      <c r="B995" s="198"/>
      <c r="C995" s="198">
        <v>109121181</v>
      </c>
      <c r="D995" s="198"/>
      <c r="E995" s="198">
        <v>201910</v>
      </c>
      <c r="F995" s="198"/>
      <c r="G995" s="198" t="s">
        <v>373</v>
      </c>
      <c r="H995" s="198">
        <v>53690.68</v>
      </c>
      <c r="I995" s="198">
        <v>2</v>
      </c>
    </row>
    <row r="996" spans="1:9" x14ac:dyDescent="0.3">
      <c r="A996" s="198" t="s">
        <v>362</v>
      </c>
      <c r="B996" s="198"/>
      <c r="C996" s="198">
        <v>109121359</v>
      </c>
      <c r="D996" s="198"/>
      <c r="E996" s="198">
        <v>201910</v>
      </c>
      <c r="F996" s="198"/>
      <c r="G996" s="198" t="s">
        <v>373</v>
      </c>
      <c r="H996" s="198">
        <v>-86570.59</v>
      </c>
      <c r="I996" s="198">
        <v>-1</v>
      </c>
    </row>
    <row r="997" spans="1:9" x14ac:dyDescent="0.3">
      <c r="A997" s="198" t="s">
        <v>362</v>
      </c>
      <c r="B997" s="198"/>
      <c r="C997" s="198">
        <v>109121359</v>
      </c>
      <c r="D997" s="198"/>
      <c r="E997" s="198">
        <v>201910</v>
      </c>
      <c r="F997" s="198"/>
      <c r="G997" s="198" t="s">
        <v>373</v>
      </c>
      <c r="H997" s="198">
        <v>86570.59</v>
      </c>
      <c r="I997" s="198">
        <v>1</v>
      </c>
    </row>
    <row r="998" spans="1:9" x14ac:dyDescent="0.3">
      <c r="A998" s="198" t="s">
        <v>362</v>
      </c>
      <c r="B998" s="198"/>
      <c r="C998" s="198">
        <v>109121597</v>
      </c>
      <c r="D998" s="198"/>
      <c r="E998" s="198">
        <v>201910</v>
      </c>
      <c r="F998" s="198"/>
      <c r="G998" s="198" t="s">
        <v>373</v>
      </c>
      <c r="H998" s="198">
        <v>-12849.34</v>
      </c>
      <c r="I998" s="198">
        <v>-3</v>
      </c>
    </row>
    <row r="999" spans="1:9" x14ac:dyDescent="0.3">
      <c r="A999" s="198" t="s">
        <v>362</v>
      </c>
      <c r="B999" s="198"/>
      <c r="C999" s="198">
        <v>109121597</v>
      </c>
      <c r="D999" s="198"/>
      <c r="E999" s="198">
        <v>201910</v>
      </c>
      <c r="F999" s="198"/>
      <c r="G999" s="198" t="s">
        <v>373</v>
      </c>
      <c r="H999" s="198">
        <v>11347.62</v>
      </c>
      <c r="I999" s="198">
        <v>6</v>
      </c>
    </row>
    <row r="1000" spans="1:9" x14ac:dyDescent="0.3">
      <c r="A1000" s="198" t="s">
        <v>362</v>
      </c>
      <c r="B1000" s="198"/>
      <c r="C1000" s="198">
        <v>109122719</v>
      </c>
      <c r="D1000" s="198"/>
      <c r="E1000" s="198">
        <v>201910</v>
      </c>
      <c r="F1000" s="198"/>
      <c r="G1000" s="198" t="s">
        <v>373</v>
      </c>
      <c r="H1000" s="198">
        <v>24129.14</v>
      </c>
      <c r="I1000" s="198">
        <v>4</v>
      </c>
    </row>
    <row r="1001" spans="1:9" x14ac:dyDescent="0.3">
      <c r="A1001" s="198" t="s">
        <v>362</v>
      </c>
      <c r="B1001" s="198"/>
      <c r="C1001" s="198">
        <v>109123803</v>
      </c>
      <c r="D1001" s="198"/>
      <c r="E1001" s="198">
        <v>201910</v>
      </c>
      <c r="F1001" s="198"/>
      <c r="G1001" s="198" t="s">
        <v>373</v>
      </c>
      <c r="H1001" s="198">
        <v>54185.7</v>
      </c>
      <c r="I1001" s="198">
        <v>1</v>
      </c>
    </row>
    <row r="1002" spans="1:9" x14ac:dyDescent="0.3">
      <c r="A1002" s="198" t="s">
        <v>362</v>
      </c>
      <c r="B1002" s="198"/>
      <c r="C1002" s="198">
        <v>107057927</v>
      </c>
      <c r="D1002" s="198"/>
      <c r="E1002" s="198">
        <v>201911</v>
      </c>
      <c r="F1002" s="198"/>
      <c r="G1002" s="198" t="s">
        <v>373</v>
      </c>
      <c r="H1002" s="198">
        <v>-351587.56</v>
      </c>
      <c r="I1002" s="198">
        <v>-1</v>
      </c>
    </row>
    <row r="1003" spans="1:9" x14ac:dyDescent="0.3">
      <c r="A1003" s="198" t="s">
        <v>362</v>
      </c>
      <c r="B1003" s="198"/>
      <c r="C1003" s="198">
        <v>107057927</v>
      </c>
      <c r="D1003" s="198"/>
      <c r="E1003" s="198">
        <v>201911</v>
      </c>
      <c r="F1003" s="198"/>
      <c r="G1003" s="198" t="s">
        <v>373</v>
      </c>
      <c r="H1003" s="198">
        <v>351587.56</v>
      </c>
      <c r="I1003" s="198">
        <v>1</v>
      </c>
    </row>
    <row r="1004" spans="1:9" x14ac:dyDescent="0.3">
      <c r="A1004" s="198" t="s">
        <v>362</v>
      </c>
      <c r="B1004" s="198"/>
      <c r="C1004" s="198">
        <v>109075136</v>
      </c>
      <c r="D1004" s="198"/>
      <c r="E1004" s="198">
        <v>201911</v>
      </c>
      <c r="F1004" s="198"/>
      <c r="G1004" s="198" t="s">
        <v>377</v>
      </c>
      <c r="H1004" s="198">
        <v>0</v>
      </c>
      <c r="I1004" s="198">
        <v>0</v>
      </c>
    </row>
    <row r="1005" spans="1:9" x14ac:dyDescent="0.3">
      <c r="A1005" s="198" t="s">
        <v>362</v>
      </c>
      <c r="B1005" s="198"/>
      <c r="C1005" s="198">
        <v>109085811</v>
      </c>
      <c r="D1005" s="198"/>
      <c r="E1005" s="198">
        <v>201911</v>
      </c>
      <c r="F1005" s="198"/>
      <c r="G1005" s="198" t="s">
        <v>373</v>
      </c>
      <c r="H1005" s="198">
        <v>0</v>
      </c>
      <c r="I1005" s="198">
        <v>0</v>
      </c>
    </row>
    <row r="1006" spans="1:9" x14ac:dyDescent="0.3">
      <c r="A1006" s="198" t="s">
        <v>362</v>
      </c>
      <c r="B1006" s="198"/>
      <c r="C1006" s="198">
        <v>109088902</v>
      </c>
      <c r="D1006" s="198"/>
      <c r="E1006" s="198">
        <v>201911</v>
      </c>
      <c r="F1006" s="198"/>
      <c r="G1006" s="198" t="s">
        <v>373</v>
      </c>
      <c r="H1006" s="198">
        <v>0</v>
      </c>
      <c r="I1006" s="198">
        <v>0</v>
      </c>
    </row>
    <row r="1007" spans="1:9" x14ac:dyDescent="0.3">
      <c r="A1007" s="198" t="s">
        <v>362</v>
      </c>
      <c r="B1007" s="198"/>
      <c r="C1007" s="198">
        <v>109089612</v>
      </c>
      <c r="D1007" s="198"/>
      <c r="E1007" s="198">
        <v>201911</v>
      </c>
      <c r="F1007" s="198"/>
      <c r="G1007" s="198" t="s">
        <v>373</v>
      </c>
      <c r="H1007" s="198">
        <v>0</v>
      </c>
      <c r="I1007" s="198">
        <v>0</v>
      </c>
    </row>
    <row r="1008" spans="1:9" x14ac:dyDescent="0.3">
      <c r="A1008" s="198" t="s">
        <v>362</v>
      </c>
      <c r="B1008" s="198"/>
      <c r="C1008" s="198">
        <v>109089803</v>
      </c>
      <c r="D1008" s="198"/>
      <c r="E1008" s="198">
        <v>201911</v>
      </c>
      <c r="F1008" s="198"/>
      <c r="G1008" s="198" t="s">
        <v>377</v>
      </c>
      <c r="H1008" s="198">
        <v>0</v>
      </c>
      <c r="I1008" s="198">
        <v>0</v>
      </c>
    </row>
    <row r="1009" spans="1:9" x14ac:dyDescent="0.3">
      <c r="A1009" s="198" t="s">
        <v>362</v>
      </c>
      <c r="B1009" s="198"/>
      <c r="C1009" s="198">
        <v>109091055</v>
      </c>
      <c r="D1009" s="198"/>
      <c r="E1009" s="198">
        <v>201911</v>
      </c>
      <c r="F1009" s="198"/>
      <c r="G1009" s="198" t="s">
        <v>380</v>
      </c>
      <c r="H1009" s="198">
        <v>0</v>
      </c>
      <c r="I1009" s="198">
        <v>0</v>
      </c>
    </row>
    <row r="1010" spans="1:9" x14ac:dyDescent="0.3">
      <c r="A1010" s="198" t="s">
        <v>362</v>
      </c>
      <c r="B1010" s="198"/>
      <c r="C1010" s="198">
        <v>109091532</v>
      </c>
      <c r="D1010" s="198"/>
      <c r="E1010" s="198">
        <v>201911</v>
      </c>
      <c r="F1010" s="198"/>
      <c r="G1010" s="198" t="s">
        <v>379</v>
      </c>
      <c r="H1010" s="198">
        <v>0</v>
      </c>
      <c r="I1010" s="198">
        <v>0</v>
      </c>
    </row>
    <row r="1011" spans="1:9" x14ac:dyDescent="0.3">
      <c r="A1011" s="198" t="s">
        <v>362</v>
      </c>
      <c r="B1011" s="198"/>
      <c r="C1011" s="198">
        <v>109099529</v>
      </c>
      <c r="D1011" s="198"/>
      <c r="E1011" s="198">
        <v>201911</v>
      </c>
      <c r="F1011" s="198"/>
      <c r="G1011" s="198" t="s">
        <v>373</v>
      </c>
      <c r="H1011" s="198">
        <v>126.96</v>
      </c>
      <c r="I1011" s="198">
        <v>1</v>
      </c>
    </row>
    <row r="1012" spans="1:9" x14ac:dyDescent="0.3">
      <c r="A1012" s="198" t="s">
        <v>362</v>
      </c>
      <c r="B1012" s="198"/>
      <c r="C1012" s="198">
        <v>109104667</v>
      </c>
      <c r="D1012" s="198"/>
      <c r="E1012" s="198">
        <v>201911</v>
      </c>
      <c r="F1012" s="198"/>
      <c r="G1012" s="198" t="s">
        <v>373</v>
      </c>
      <c r="H1012" s="198">
        <v>104.66</v>
      </c>
      <c r="I1012" s="198">
        <v>2</v>
      </c>
    </row>
    <row r="1013" spans="1:9" x14ac:dyDescent="0.3">
      <c r="A1013" s="198" t="s">
        <v>362</v>
      </c>
      <c r="B1013" s="198"/>
      <c r="C1013" s="198">
        <v>109106141</v>
      </c>
      <c r="D1013" s="198"/>
      <c r="E1013" s="198">
        <v>201911</v>
      </c>
      <c r="F1013" s="198"/>
      <c r="G1013" s="198" t="s">
        <v>373</v>
      </c>
      <c r="H1013" s="198">
        <v>0</v>
      </c>
      <c r="I1013" s="198">
        <v>0</v>
      </c>
    </row>
    <row r="1014" spans="1:9" x14ac:dyDescent="0.3">
      <c r="A1014" s="198" t="s">
        <v>362</v>
      </c>
      <c r="B1014" s="198"/>
      <c r="C1014" s="198">
        <v>109107446</v>
      </c>
      <c r="D1014" s="198"/>
      <c r="E1014" s="198">
        <v>201911</v>
      </c>
      <c r="F1014" s="198"/>
      <c r="G1014" s="198" t="s">
        <v>373</v>
      </c>
      <c r="H1014" s="198">
        <v>284148.31</v>
      </c>
      <c r="I1014" s="198">
        <v>0</v>
      </c>
    </row>
    <row r="1015" spans="1:9" x14ac:dyDescent="0.3">
      <c r="A1015" s="198" t="s">
        <v>362</v>
      </c>
      <c r="B1015" s="198"/>
      <c r="C1015" s="198">
        <v>109107448</v>
      </c>
      <c r="D1015" s="198"/>
      <c r="E1015" s="198">
        <v>201911</v>
      </c>
      <c r="F1015" s="198"/>
      <c r="G1015" s="198" t="s">
        <v>373</v>
      </c>
      <c r="H1015" s="198">
        <v>71.84</v>
      </c>
      <c r="I1015" s="198">
        <v>1</v>
      </c>
    </row>
    <row r="1016" spans="1:9" x14ac:dyDescent="0.3">
      <c r="A1016" s="198" t="s">
        <v>362</v>
      </c>
      <c r="B1016" s="198"/>
      <c r="C1016" s="198">
        <v>109109727</v>
      </c>
      <c r="D1016" s="198"/>
      <c r="E1016" s="198">
        <v>201911</v>
      </c>
      <c r="F1016" s="198"/>
      <c r="G1016" s="198" t="s">
        <v>373</v>
      </c>
      <c r="H1016" s="198">
        <v>39969.53</v>
      </c>
      <c r="I1016" s="198">
        <v>2</v>
      </c>
    </row>
    <row r="1017" spans="1:9" x14ac:dyDescent="0.3">
      <c r="A1017" s="198" t="s">
        <v>362</v>
      </c>
      <c r="B1017" s="198"/>
      <c r="C1017" s="198">
        <v>109113127</v>
      </c>
      <c r="D1017" s="198"/>
      <c r="E1017" s="198">
        <v>201911</v>
      </c>
      <c r="F1017" s="198"/>
      <c r="G1017" s="198" t="s">
        <v>373</v>
      </c>
      <c r="H1017" s="198">
        <v>10622.45</v>
      </c>
      <c r="I1017" s="198">
        <v>4</v>
      </c>
    </row>
    <row r="1018" spans="1:9" x14ac:dyDescent="0.3">
      <c r="A1018" s="198" t="s">
        <v>362</v>
      </c>
      <c r="B1018" s="198"/>
      <c r="C1018" s="198">
        <v>109113313</v>
      </c>
      <c r="D1018" s="198"/>
      <c r="E1018" s="198">
        <v>201911</v>
      </c>
      <c r="F1018" s="198"/>
      <c r="G1018" s="198" t="s">
        <v>373</v>
      </c>
      <c r="H1018" s="198">
        <v>79789.69</v>
      </c>
      <c r="I1018" s="198">
        <v>2</v>
      </c>
    </row>
    <row r="1019" spans="1:9" x14ac:dyDescent="0.3">
      <c r="A1019" s="198" t="s">
        <v>362</v>
      </c>
      <c r="B1019" s="198"/>
      <c r="C1019" s="198">
        <v>109120598</v>
      </c>
      <c r="D1019" s="198"/>
      <c r="E1019" s="198">
        <v>201911</v>
      </c>
      <c r="F1019" s="198"/>
      <c r="G1019" s="198" t="s">
        <v>373</v>
      </c>
      <c r="H1019" s="198">
        <v>779.16</v>
      </c>
      <c r="I1019" s="198">
        <v>1</v>
      </c>
    </row>
    <row r="1020" spans="1:9" x14ac:dyDescent="0.3">
      <c r="A1020" s="198" t="s">
        <v>362</v>
      </c>
      <c r="B1020" s="198"/>
      <c r="C1020" s="198">
        <v>109120844</v>
      </c>
      <c r="D1020" s="198"/>
      <c r="E1020" s="198">
        <v>201911</v>
      </c>
      <c r="F1020" s="198"/>
      <c r="G1020" s="198" t="s">
        <v>377</v>
      </c>
      <c r="H1020" s="198">
        <v>-142509.03</v>
      </c>
      <c r="I1020" s="198">
        <v>-7</v>
      </c>
    </row>
    <row r="1021" spans="1:9" x14ac:dyDescent="0.3">
      <c r="A1021" s="198" t="s">
        <v>362</v>
      </c>
      <c r="B1021" s="198"/>
      <c r="C1021" s="198">
        <v>109120844</v>
      </c>
      <c r="D1021" s="198"/>
      <c r="E1021" s="198">
        <v>201911</v>
      </c>
      <c r="F1021" s="198"/>
      <c r="G1021" s="198" t="s">
        <v>377</v>
      </c>
      <c r="H1021" s="198">
        <v>20903.759999999998</v>
      </c>
      <c r="I1021" s="198">
        <v>69</v>
      </c>
    </row>
    <row r="1022" spans="1:9" x14ac:dyDescent="0.3">
      <c r="A1022" s="198" t="s">
        <v>362</v>
      </c>
      <c r="B1022" s="198"/>
      <c r="C1022" s="198">
        <v>109121066</v>
      </c>
      <c r="D1022" s="198"/>
      <c r="E1022" s="198">
        <v>201911</v>
      </c>
      <c r="F1022" s="198"/>
      <c r="G1022" s="198" t="s">
        <v>377</v>
      </c>
      <c r="H1022" s="198">
        <v>85989.75</v>
      </c>
      <c r="I1022" s="198">
        <v>1</v>
      </c>
    </row>
    <row r="1023" spans="1:9" x14ac:dyDescent="0.3">
      <c r="A1023" s="198" t="s">
        <v>362</v>
      </c>
      <c r="B1023" s="198"/>
      <c r="C1023" s="198">
        <v>109121181</v>
      </c>
      <c r="D1023" s="198"/>
      <c r="E1023" s="198">
        <v>201911</v>
      </c>
      <c r="F1023" s="198"/>
      <c r="G1023" s="198" t="s">
        <v>373</v>
      </c>
      <c r="H1023" s="198">
        <v>-9.77</v>
      </c>
      <c r="I1023" s="198">
        <v>2</v>
      </c>
    </row>
    <row r="1024" spans="1:9" x14ac:dyDescent="0.3">
      <c r="A1024" s="198" t="s">
        <v>362</v>
      </c>
      <c r="B1024" s="198"/>
      <c r="C1024" s="198">
        <v>109121597</v>
      </c>
      <c r="D1024" s="198"/>
      <c r="E1024" s="198">
        <v>201911</v>
      </c>
      <c r="F1024" s="198"/>
      <c r="G1024" s="198" t="s">
        <v>373</v>
      </c>
      <c r="H1024" s="198">
        <v>-0.59</v>
      </c>
      <c r="I1024" s="198">
        <v>0</v>
      </c>
    </row>
    <row r="1025" spans="1:9" x14ac:dyDescent="0.3">
      <c r="A1025" s="198" t="s">
        <v>362</v>
      </c>
      <c r="B1025" s="198"/>
      <c r="C1025" s="198">
        <v>109121908</v>
      </c>
      <c r="D1025" s="198"/>
      <c r="E1025" s="198">
        <v>201911</v>
      </c>
      <c r="F1025" s="198"/>
      <c r="G1025" s="198" t="s">
        <v>379</v>
      </c>
      <c r="H1025" s="198">
        <v>21188.43</v>
      </c>
      <c r="I1025" s="198">
        <v>2</v>
      </c>
    </row>
    <row r="1026" spans="1:9" x14ac:dyDescent="0.3">
      <c r="A1026" s="198" t="s">
        <v>362</v>
      </c>
      <c r="B1026" s="198"/>
      <c r="C1026" s="198">
        <v>109122719</v>
      </c>
      <c r="D1026" s="198"/>
      <c r="E1026" s="198">
        <v>201911</v>
      </c>
      <c r="F1026" s="198"/>
      <c r="G1026" s="198" t="s">
        <v>373</v>
      </c>
      <c r="H1026" s="198">
        <v>-2830.97</v>
      </c>
      <c r="I1026" s="198">
        <v>2</v>
      </c>
    </row>
    <row r="1027" spans="1:9" x14ac:dyDescent="0.3">
      <c r="A1027" s="198" t="s">
        <v>362</v>
      </c>
      <c r="B1027" s="198"/>
      <c r="C1027" s="198">
        <v>109123639</v>
      </c>
      <c r="D1027" s="198"/>
      <c r="E1027" s="198">
        <v>201911</v>
      </c>
      <c r="F1027" s="198"/>
      <c r="G1027" s="198" t="s">
        <v>373</v>
      </c>
      <c r="H1027" s="198">
        <v>-87714.16</v>
      </c>
      <c r="I1027" s="198">
        <v>-1</v>
      </c>
    </row>
    <row r="1028" spans="1:9" x14ac:dyDescent="0.3">
      <c r="A1028" s="198" t="s">
        <v>362</v>
      </c>
      <c r="B1028" s="198"/>
      <c r="C1028" s="198">
        <v>109123639</v>
      </c>
      <c r="D1028" s="198"/>
      <c r="E1028" s="198">
        <v>201911</v>
      </c>
      <c r="F1028" s="198"/>
      <c r="G1028" s="198" t="s">
        <v>373</v>
      </c>
      <c r="H1028" s="198">
        <v>87714.16</v>
      </c>
      <c r="I1028" s="198">
        <v>1</v>
      </c>
    </row>
    <row r="1029" spans="1:9" x14ac:dyDescent="0.3">
      <c r="A1029" s="198" t="s">
        <v>362</v>
      </c>
      <c r="B1029" s="198"/>
      <c r="C1029" s="198">
        <v>109123803</v>
      </c>
      <c r="D1029" s="198"/>
      <c r="E1029" s="198">
        <v>201911</v>
      </c>
      <c r="F1029" s="198"/>
      <c r="G1029" s="198" t="s">
        <v>373</v>
      </c>
      <c r="H1029" s="198">
        <v>-33.69</v>
      </c>
      <c r="I1029" s="198">
        <v>2</v>
      </c>
    </row>
    <row r="1030" spans="1:9" x14ac:dyDescent="0.3">
      <c r="A1030" s="198" t="s">
        <v>362</v>
      </c>
      <c r="B1030" s="198"/>
      <c r="C1030" s="198">
        <v>109125934</v>
      </c>
      <c r="D1030" s="198"/>
      <c r="E1030" s="198">
        <v>201911</v>
      </c>
      <c r="F1030" s="198"/>
      <c r="G1030" s="198" t="s">
        <v>373</v>
      </c>
      <c r="H1030" s="198">
        <v>24830.33</v>
      </c>
      <c r="I1030" s="198">
        <v>2</v>
      </c>
    </row>
    <row r="1031" spans="1:9" x14ac:dyDescent="0.3">
      <c r="A1031" s="198" t="s">
        <v>362</v>
      </c>
      <c r="B1031" s="198"/>
      <c r="C1031" s="198">
        <v>107057925</v>
      </c>
      <c r="D1031" s="198"/>
      <c r="E1031" s="198">
        <v>201912</v>
      </c>
      <c r="F1031" s="198"/>
      <c r="G1031" s="198" t="s">
        <v>373</v>
      </c>
      <c r="H1031" s="198">
        <v>119678.2</v>
      </c>
      <c r="I1031" s="198">
        <v>5</v>
      </c>
    </row>
    <row r="1032" spans="1:9" x14ac:dyDescent="0.3">
      <c r="A1032" s="198" t="s">
        <v>362</v>
      </c>
      <c r="B1032" s="198"/>
      <c r="C1032" s="198">
        <v>109084074</v>
      </c>
      <c r="D1032" s="198"/>
      <c r="E1032" s="198">
        <v>201912</v>
      </c>
      <c r="F1032" s="198"/>
      <c r="G1032" s="198" t="s">
        <v>373</v>
      </c>
      <c r="H1032" s="198">
        <v>589101.97</v>
      </c>
      <c r="I1032" s="198">
        <v>2</v>
      </c>
    </row>
    <row r="1033" spans="1:9" x14ac:dyDescent="0.3">
      <c r="A1033" s="198" t="s">
        <v>362</v>
      </c>
      <c r="B1033" s="198"/>
      <c r="C1033" s="198">
        <v>109088902</v>
      </c>
      <c r="D1033" s="198"/>
      <c r="E1033" s="198">
        <v>201912</v>
      </c>
      <c r="F1033" s="198"/>
      <c r="G1033" s="198" t="s">
        <v>373</v>
      </c>
      <c r="H1033" s="198">
        <v>5.16</v>
      </c>
      <c r="I1033" s="198">
        <v>0</v>
      </c>
    </row>
    <row r="1034" spans="1:9" x14ac:dyDescent="0.3">
      <c r="A1034" s="198" t="s">
        <v>362</v>
      </c>
      <c r="B1034" s="198"/>
      <c r="C1034" s="198">
        <v>109099529</v>
      </c>
      <c r="D1034" s="198"/>
      <c r="E1034" s="198">
        <v>201912</v>
      </c>
      <c r="F1034" s="198"/>
      <c r="G1034" s="198" t="s">
        <v>373</v>
      </c>
      <c r="H1034" s="198">
        <v>-13062.88</v>
      </c>
      <c r="I1034" s="198">
        <v>-8</v>
      </c>
    </row>
    <row r="1035" spans="1:9" x14ac:dyDescent="0.3">
      <c r="A1035" s="198" t="s">
        <v>362</v>
      </c>
      <c r="B1035" s="198"/>
      <c r="C1035" s="198">
        <v>109104667</v>
      </c>
      <c r="D1035" s="198"/>
      <c r="E1035" s="198">
        <v>201912</v>
      </c>
      <c r="F1035" s="198"/>
      <c r="G1035" s="198" t="s">
        <v>373</v>
      </c>
      <c r="H1035" s="198">
        <v>105.75</v>
      </c>
      <c r="I1035" s="198">
        <v>2</v>
      </c>
    </row>
    <row r="1036" spans="1:9" x14ac:dyDescent="0.3">
      <c r="A1036" s="198" t="s">
        <v>362</v>
      </c>
      <c r="B1036" s="198"/>
      <c r="C1036" s="198">
        <v>109107446</v>
      </c>
      <c r="D1036" s="198"/>
      <c r="E1036" s="198">
        <v>201912</v>
      </c>
      <c r="F1036" s="198"/>
      <c r="G1036" s="198" t="s">
        <v>373</v>
      </c>
      <c r="H1036" s="198">
        <v>3741.7</v>
      </c>
      <c r="I1036" s="198">
        <v>0</v>
      </c>
    </row>
    <row r="1037" spans="1:9" x14ac:dyDescent="0.3">
      <c r="A1037" s="198" t="s">
        <v>362</v>
      </c>
      <c r="B1037" s="198"/>
      <c r="C1037" s="198">
        <v>109107448</v>
      </c>
      <c r="D1037" s="198"/>
      <c r="E1037" s="198">
        <v>201912</v>
      </c>
      <c r="F1037" s="198"/>
      <c r="G1037" s="198" t="s">
        <v>373</v>
      </c>
      <c r="H1037" s="198">
        <v>84.43</v>
      </c>
      <c r="I1037" s="198">
        <v>1</v>
      </c>
    </row>
    <row r="1038" spans="1:9" x14ac:dyDescent="0.3">
      <c r="A1038" s="198" t="s">
        <v>362</v>
      </c>
      <c r="B1038" s="198"/>
      <c r="C1038" s="198">
        <v>109108228</v>
      </c>
      <c r="D1038" s="198"/>
      <c r="E1038" s="198">
        <v>201912</v>
      </c>
      <c r="F1038" s="198"/>
      <c r="G1038" s="198" t="s">
        <v>373</v>
      </c>
      <c r="H1038" s="198">
        <v>189364.38</v>
      </c>
      <c r="I1038" s="198">
        <v>2</v>
      </c>
    </row>
    <row r="1039" spans="1:9" x14ac:dyDescent="0.3">
      <c r="A1039" s="198" t="s">
        <v>362</v>
      </c>
      <c r="B1039" s="198"/>
      <c r="C1039" s="198">
        <v>109109727</v>
      </c>
      <c r="D1039" s="198"/>
      <c r="E1039" s="198">
        <v>201912</v>
      </c>
      <c r="F1039" s="198"/>
      <c r="G1039" s="198" t="s">
        <v>373</v>
      </c>
      <c r="H1039" s="198">
        <v>114.71</v>
      </c>
      <c r="I1039" s="198">
        <v>2</v>
      </c>
    </row>
    <row r="1040" spans="1:9" x14ac:dyDescent="0.3">
      <c r="A1040" s="198" t="s">
        <v>362</v>
      </c>
      <c r="B1040" s="198"/>
      <c r="C1040" s="198">
        <v>109113127</v>
      </c>
      <c r="D1040" s="198"/>
      <c r="E1040" s="198">
        <v>201912</v>
      </c>
      <c r="F1040" s="198"/>
      <c r="G1040" s="198" t="s">
        <v>373</v>
      </c>
      <c r="H1040" s="198">
        <v>6515.09</v>
      </c>
      <c r="I1040" s="198">
        <v>1</v>
      </c>
    </row>
    <row r="1041" spans="1:9" x14ac:dyDescent="0.3">
      <c r="A1041" s="198" t="s">
        <v>362</v>
      </c>
      <c r="B1041" s="198"/>
      <c r="C1041" s="198">
        <v>109113313</v>
      </c>
      <c r="D1041" s="198"/>
      <c r="E1041" s="198">
        <v>201912</v>
      </c>
      <c r="F1041" s="198"/>
      <c r="G1041" s="198" t="s">
        <v>373</v>
      </c>
      <c r="H1041" s="198">
        <v>-374.36</v>
      </c>
      <c r="I1041" s="198">
        <v>2</v>
      </c>
    </row>
    <row r="1042" spans="1:9" x14ac:dyDescent="0.3">
      <c r="A1042" s="198" t="s">
        <v>362</v>
      </c>
      <c r="B1042" s="198"/>
      <c r="C1042" s="198">
        <v>109113400</v>
      </c>
      <c r="D1042" s="198"/>
      <c r="E1042" s="198">
        <v>201912</v>
      </c>
      <c r="F1042" s="198"/>
      <c r="G1042" s="198" t="s">
        <v>373</v>
      </c>
      <c r="H1042" s="198">
        <v>44897.66</v>
      </c>
      <c r="I1042" s="198">
        <v>3</v>
      </c>
    </row>
    <row r="1043" spans="1:9" x14ac:dyDescent="0.3">
      <c r="A1043" s="198" t="s">
        <v>362</v>
      </c>
      <c r="B1043" s="198"/>
      <c r="C1043" s="198">
        <v>109118403</v>
      </c>
      <c r="D1043" s="198"/>
      <c r="E1043" s="198">
        <v>201912</v>
      </c>
      <c r="F1043" s="198"/>
      <c r="G1043" s="198" t="s">
        <v>373</v>
      </c>
      <c r="H1043" s="198">
        <v>18855.66</v>
      </c>
      <c r="I1043" s="198">
        <v>2</v>
      </c>
    </row>
    <row r="1044" spans="1:9" x14ac:dyDescent="0.3">
      <c r="A1044" s="198" t="s">
        <v>362</v>
      </c>
      <c r="B1044" s="198"/>
      <c r="C1044" s="198">
        <v>109119296</v>
      </c>
      <c r="D1044" s="198"/>
      <c r="E1044" s="198">
        <v>201912</v>
      </c>
      <c r="F1044" s="198"/>
      <c r="G1044" s="198" t="s">
        <v>373</v>
      </c>
      <c r="H1044" s="198">
        <v>54089.26</v>
      </c>
      <c r="I1044" s="198">
        <v>2</v>
      </c>
    </row>
    <row r="1045" spans="1:9" x14ac:dyDescent="0.3">
      <c r="A1045" s="198" t="s">
        <v>362</v>
      </c>
      <c r="B1045" s="198"/>
      <c r="C1045" s="198">
        <v>109119539</v>
      </c>
      <c r="D1045" s="198"/>
      <c r="E1045" s="198">
        <v>201912</v>
      </c>
      <c r="F1045" s="198"/>
      <c r="G1045" s="198" t="s">
        <v>373</v>
      </c>
      <c r="H1045" s="198">
        <v>2220.5700000000002</v>
      </c>
      <c r="I1045" s="198">
        <v>0</v>
      </c>
    </row>
    <row r="1046" spans="1:9" x14ac:dyDescent="0.3">
      <c r="A1046" s="198" t="s">
        <v>362</v>
      </c>
      <c r="B1046" s="198"/>
      <c r="C1046" s="198">
        <v>109120598</v>
      </c>
      <c r="D1046" s="198"/>
      <c r="E1046" s="198">
        <v>201912</v>
      </c>
      <c r="F1046" s="198"/>
      <c r="G1046" s="198" t="s">
        <v>373</v>
      </c>
      <c r="H1046" s="198">
        <v>1691.31</v>
      </c>
      <c r="I1046" s="198">
        <v>1</v>
      </c>
    </row>
    <row r="1047" spans="1:9" x14ac:dyDescent="0.3">
      <c r="A1047" s="198" t="s">
        <v>362</v>
      </c>
      <c r="B1047" s="198"/>
      <c r="C1047" s="198">
        <v>109121066</v>
      </c>
      <c r="D1047" s="198"/>
      <c r="E1047" s="198">
        <v>201912</v>
      </c>
      <c r="F1047" s="198"/>
      <c r="G1047" s="198" t="s">
        <v>377</v>
      </c>
      <c r="H1047" s="198">
        <v>21315.86</v>
      </c>
      <c r="I1047" s="198">
        <v>4</v>
      </c>
    </row>
    <row r="1048" spans="1:9" x14ac:dyDescent="0.3">
      <c r="A1048" s="198" t="s">
        <v>362</v>
      </c>
      <c r="B1048" s="198"/>
      <c r="C1048" s="198">
        <v>109121181</v>
      </c>
      <c r="D1048" s="198"/>
      <c r="E1048" s="198">
        <v>201912</v>
      </c>
      <c r="F1048" s="198"/>
      <c r="G1048" s="198" t="s">
        <v>373</v>
      </c>
      <c r="H1048" s="198">
        <v>27.86</v>
      </c>
      <c r="I1048" s="198">
        <v>2</v>
      </c>
    </row>
    <row r="1049" spans="1:9" x14ac:dyDescent="0.3">
      <c r="A1049" s="198" t="s">
        <v>362</v>
      </c>
      <c r="B1049" s="198"/>
      <c r="C1049" s="198">
        <v>109121908</v>
      </c>
      <c r="D1049" s="198"/>
      <c r="E1049" s="198">
        <v>201912</v>
      </c>
      <c r="F1049" s="198"/>
      <c r="G1049" s="198" t="s">
        <v>379</v>
      </c>
      <c r="H1049" s="198">
        <v>70.66</v>
      </c>
      <c r="I1049" s="198">
        <v>2</v>
      </c>
    </row>
    <row r="1050" spans="1:9" x14ac:dyDescent="0.3">
      <c r="A1050" s="198" t="s">
        <v>362</v>
      </c>
      <c r="B1050" s="198"/>
      <c r="C1050" s="198">
        <v>109122719</v>
      </c>
      <c r="D1050" s="198"/>
      <c r="E1050" s="198">
        <v>201912</v>
      </c>
      <c r="F1050" s="198"/>
      <c r="G1050" s="198" t="s">
        <v>373</v>
      </c>
      <c r="H1050" s="198">
        <v>-90949.39</v>
      </c>
      <c r="I1050" s="198">
        <v>-7</v>
      </c>
    </row>
    <row r="1051" spans="1:9" x14ac:dyDescent="0.3">
      <c r="A1051" s="198" t="s">
        <v>362</v>
      </c>
      <c r="B1051" s="198"/>
      <c r="C1051" s="198">
        <v>109122719</v>
      </c>
      <c r="D1051" s="198"/>
      <c r="E1051" s="198">
        <v>201912</v>
      </c>
      <c r="F1051" s="198"/>
      <c r="G1051" s="198" t="s">
        <v>373</v>
      </c>
      <c r="H1051" s="198">
        <v>90953.99</v>
      </c>
      <c r="I1051" s="198">
        <v>36</v>
      </c>
    </row>
    <row r="1052" spans="1:9" x14ac:dyDescent="0.3">
      <c r="A1052" s="198" t="s">
        <v>362</v>
      </c>
      <c r="B1052" s="198"/>
      <c r="C1052" s="198">
        <v>109123803</v>
      </c>
      <c r="D1052" s="198"/>
      <c r="E1052" s="198">
        <v>201912</v>
      </c>
      <c r="F1052" s="198"/>
      <c r="G1052" s="198" t="s">
        <v>373</v>
      </c>
      <c r="H1052" s="198">
        <v>144.04</v>
      </c>
      <c r="I1052" s="198">
        <v>2</v>
      </c>
    </row>
    <row r="1053" spans="1:9" x14ac:dyDescent="0.3">
      <c r="A1053" s="198" t="s">
        <v>362</v>
      </c>
      <c r="B1053" s="198"/>
      <c r="C1053" s="198">
        <v>109124961</v>
      </c>
      <c r="D1053" s="198"/>
      <c r="E1053" s="198">
        <v>201912</v>
      </c>
      <c r="F1053" s="198"/>
      <c r="G1053" s="198" t="s">
        <v>373</v>
      </c>
      <c r="H1053" s="198">
        <v>54773.64</v>
      </c>
      <c r="I1053" s="198">
        <v>1</v>
      </c>
    </row>
    <row r="1054" spans="1:9" x14ac:dyDescent="0.3">
      <c r="A1054" s="198" t="s">
        <v>362</v>
      </c>
      <c r="B1054" s="198"/>
      <c r="C1054" s="198">
        <v>109125143</v>
      </c>
      <c r="D1054" s="198"/>
      <c r="E1054" s="198">
        <v>201912</v>
      </c>
      <c r="F1054" s="198"/>
      <c r="G1054" s="198" t="s">
        <v>377</v>
      </c>
      <c r="H1054" s="198">
        <v>67098.559999999998</v>
      </c>
      <c r="I1054" s="198">
        <v>2</v>
      </c>
    </row>
    <row r="1055" spans="1:9" x14ac:dyDescent="0.3">
      <c r="A1055" s="198" t="s">
        <v>362</v>
      </c>
      <c r="B1055" s="198"/>
      <c r="C1055" s="198">
        <v>109125340</v>
      </c>
      <c r="D1055" s="198"/>
      <c r="E1055" s="198">
        <v>201912</v>
      </c>
      <c r="F1055" s="198"/>
      <c r="G1055" s="198" t="s">
        <v>373</v>
      </c>
      <c r="H1055" s="198">
        <v>11965.21</v>
      </c>
      <c r="I1055" s="198">
        <v>3</v>
      </c>
    </row>
    <row r="1056" spans="1:9" x14ac:dyDescent="0.3">
      <c r="A1056" s="198" t="s">
        <v>362</v>
      </c>
      <c r="B1056" s="198"/>
      <c r="C1056" s="198">
        <v>109126538</v>
      </c>
      <c r="D1056" s="198"/>
      <c r="E1056" s="198">
        <v>201912</v>
      </c>
      <c r="F1056" s="198"/>
      <c r="G1056" s="198" t="s">
        <v>373</v>
      </c>
      <c r="H1056" s="198">
        <v>37996.269999999997</v>
      </c>
      <c r="I1056" s="198">
        <v>2</v>
      </c>
    </row>
    <row r="1057" spans="1:9" x14ac:dyDescent="0.3">
      <c r="A1057" s="198" t="s">
        <v>362</v>
      </c>
      <c r="B1057" s="198"/>
      <c r="C1057" s="198">
        <v>109126770</v>
      </c>
      <c r="D1057" s="198"/>
      <c r="E1057" s="198">
        <v>201912</v>
      </c>
      <c r="F1057" s="198"/>
      <c r="G1057" s="198" t="s">
        <v>373</v>
      </c>
      <c r="H1057" s="198">
        <v>14174.45</v>
      </c>
      <c r="I1057" s="198">
        <v>4</v>
      </c>
    </row>
    <row r="1058" spans="1:9" x14ac:dyDescent="0.3">
      <c r="A1058" s="198" t="s">
        <v>362</v>
      </c>
      <c r="B1058" s="198"/>
      <c r="C1058" s="198">
        <v>109128051</v>
      </c>
      <c r="D1058" s="198"/>
      <c r="E1058" s="198">
        <v>201912</v>
      </c>
      <c r="F1058" s="198"/>
      <c r="G1058" s="198" t="s">
        <v>373</v>
      </c>
      <c r="H1058" s="198">
        <v>3075.65</v>
      </c>
      <c r="I1058" s="198">
        <v>2</v>
      </c>
    </row>
    <row r="1059" spans="1:9" x14ac:dyDescent="0.3">
      <c r="A1059" s="198" t="s">
        <v>363</v>
      </c>
      <c r="B1059" s="198"/>
      <c r="C1059" s="198">
        <v>109111935</v>
      </c>
      <c r="D1059" s="198"/>
      <c r="E1059" s="198">
        <v>201910</v>
      </c>
      <c r="F1059" s="198"/>
      <c r="G1059" s="198" t="s">
        <v>373</v>
      </c>
      <c r="H1059" s="198">
        <v>3.42</v>
      </c>
      <c r="I1059" s="198">
        <v>0</v>
      </c>
    </row>
    <row r="1060" spans="1:9" x14ac:dyDescent="0.3">
      <c r="A1060" s="198" t="s">
        <v>363</v>
      </c>
      <c r="B1060" s="198"/>
      <c r="C1060" s="198">
        <v>109111935</v>
      </c>
      <c r="D1060" s="198"/>
      <c r="E1060" s="198">
        <v>201910</v>
      </c>
      <c r="F1060" s="198"/>
      <c r="G1060" s="198" t="s">
        <v>373</v>
      </c>
      <c r="H1060" s="198">
        <v>6.85</v>
      </c>
      <c r="I1060" s="198">
        <v>0</v>
      </c>
    </row>
    <row r="1061" spans="1:9" x14ac:dyDescent="0.3">
      <c r="A1061" s="198" t="s">
        <v>363</v>
      </c>
      <c r="B1061" s="198"/>
      <c r="C1061" s="198">
        <v>109111935</v>
      </c>
      <c r="D1061" s="198"/>
      <c r="E1061" s="198">
        <v>201910</v>
      </c>
      <c r="F1061" s="198"/>
      <c r="G1061" s="198" t="s">
        <v>373</v>
      </c>
      <c r="H1061" s="198">
        <v>17.11</v>
      </c>
      <c r="I1061" s="198">
        <v>0</v>
      </c>
    </row>
    <row r="1062" spans="1:9" x14ac:dyDescent="0.3">
      <c r="A1062" s="198" t="s">
        <v>363</v>
      </c>
      <c r="B1062" s="198"/>
      <c r="C1062" s="198">
        <v>109111935</v>
      </c>
      <c r="D1062" s="198"/>
      <c r="E1062" s="198">
        <v>201910</v>
      </c>
      <c r="F1062" s="198"/>
      <c r="G1062" s="198" t="s">
        <v>373</v>
      </c>
      <c r="H1062" s="198">
        <v>37.68</v>
      </c>
      <c r="I1062" s="198">
        <v>0</v>
      </c>
    </row>
    <row r="1063" spans="1:9" x14ac:dyDescent="0.3">
      <c r="A1063" s="198" t="s">
        <v>363</v>
      </c>
      <c r="B1063" s="198"/>
      <c r="C1063" s="198">
        <v>109120075</v>
      </c>
      <c r="D1063" s="198"/>
      <c r="E1063" s="198">
        <v>201910</v>
      </c>
      <c r="F1063" s="198"/>
      <c r="G1063" s="198" t="s">
        <v>373</v>
      </c>
      <c r="H1063" s="198">
        <v>240730.55</v>
      </c>
      <c r="I1063" s="198">
        <v>1</v>
      </c>
    </row>
    <row r="1064" spans="1:9" x14ac:dyDescent="0.3">
      <c r="A1064" s="198" t="s">
        <v>363</v>
      </c>
      <c r="B1064" s="198"/>
      <c r="C1064" s="198">
        <v>109111935</v>
      </c>
      <c r="D1064" s="198"/>
      <c r="E1064" s="198">
        <v>201911</v>
      </c>
      <c r="F1064" s="198"/>
      <c r="G1064" s="198" t="s">
        <v>373</v>
      </c>
      <c r="H1064" s="198">
        <v>3.44</v>
      </c>
      <c r="I1064" s="198">
        <v>0</v>
      </c>
    </row>
    <row r="1065" spans="1:9" x14ac:dyDescent="0.3">
      <c r="A1065" s="198" t="s">
        <v>363</v>
      </c>
      <c r="B1065" s="198"/>
      <c r="C1065" s="198">
        <v>109111935</v>
      </c>
      <c r="D1065" s="198"/>
      <c r="E1065" s="198">
        <v>201911</v>
      </c>
      <c r="F1065" s="198"/>
      <c r="G1065" s="198" t="s">
        <v>373</v>
      </c>
      <c r="H1065" s="198">
        <v>6.89</v>
      </c>
      <c r="I1065" s="198">
        <v>0</v>
      </c>
    </row>
    <row r="1066" spans="1:9" x14ac:dyDescent="0.3">
      <c r="A1066" s="198" t="s">
        <v>363</v>
      </c>
      <c r="B1066" s="198"/>
      <c r="C1066" s="198">
        <v>109111935</v>
      </c>
      <c r="D1066" s="198"/>
      <c r="E1066" s="198">
        <v>201911</v>
      </c>
      <c r="F1066" s="198"/>
      <c r="G1066" s="198" t="s">
        <v>373</v>
      </c>
      <c r="H1066" s="198">
        <v>17.21</v>
      </c>
      <c r="I1066" s="198">
        <v>0</v>
      </c>
    </row>
    <row r="1067" spans="1:9" x14ac:dyDescent="0.3">
      <c r="A1067" s="198" t="s">
        <v>363</v>
      </c>
      <c r="B1067" s="198"/>
      <c r="C1067" s="198">
        <v>109111935</v>
      </c>
      <c r="D1067" s="198"/>
      <c r="E1067" s="198">
        <v>201911</v>
      </c>
      <c r="F1067" s="198"/>
      <c r="G1067" s="198" t="s">
        <v>373</v>
      </c>
      <c r="H1067" s="198">
        <v>37.89</v>
      </c>
      <c r="I1067" s="198">
        <v>0</v>
      </c>
    </row>
    <row r="1068" spans="1:9" x14ac:dyDescent="0.3">
      <c r="A1068" s="198" t="s">
        <v>363</v>
      </c>
      <c r="B1068" s="198"/>
      <c r="C1068" s="198">
        <v>109120075</v>
      </c>
      <c r="D1068" s="198"/>
      <c r="E1068" s="198">
        <v>201911</v>
      </c>
      <c r="F1068" s="198"/>
      <c r="G1068" s="198" t="s">
        <v>373</v>
      </c>
      <c r="H1068" s="198">
        <v>-240790.79</v>
      </c>
      <c r="I1068" s="198">
        <v>-2</v>
      </c>
    </row>
    <row r="1069" spans="1:9" x14ac:dyDescent="0.3">
      <c r="A1069" s="198" t="s">
        <v>363</v>
      </c>
      <c r="B1069" s="198"/>
      <c r="C1069" s="198">
        <v>109120075</v>
      </c>
      <c r="D1069" s="198"/>
      <c r="E1069" s="198">
        <v>201911</v>
      </c>
      <c r="F1069" s="198"/>
      <c r="G1069" s="198" t="s">
        <v>373</v>
      </c>
      <c r="H1069" s="198">
        <v>60.24</v>
      </c>
      <c r="I1069" s="198">
        <v>1</v>
      </c>
    </row>
    <row r="1070" spans="1:9" x14ac:dyDescent="0.3">
      <c r="A1070" s="198" t="s">
        <v>363</v>
      </c>
      <c r="B1070" s="198"/>
      <c r="C1070" s="198">
        <v>109120075</v>
      </c>
      <c r="D1070" s="198"/>
      <c r="E1070" s="198">
        <v>201911</v>
      </c>
      <c r="F1070" s="198"/>
      <c r="G1070" s="198" t="s">
        <v>373</v>
      </c>
      <c r="H1070" s="198">
        <v>24114.85</v>
      </c>
      <c r="I1070" s="198">
        <v>2</v>
      </c>
    </row>
    <row r="1071" spans="1:9" x14ac:dyDescent="0.3">
      <c r="A1071" s="198" t="s">
        <v>363</v>
      </c>
      <c r="B1071" s="198"/>
      <c r="C1071" s="198">
        <v>109120075</v>
      </c>
      <c r="D1071" s="198"/>
      <c r="E1071" s="198">
        <v>201911</v>
      </c>
      <c r="F1071" s="198"/>
      <c r="G1071" s="198" t="s">
        <v>373</v>
      </c>
      <c r="H1071" s="198">
        <v>48229.71</v>
      </c>
      <c r="I1071" s="198">
        <v>0</v>
      </c>
    </row>
    <row r="1072" spans="1:9" x14ac:dyDescent="0.3">
      <c r="A1072" s="198" t="s">
        <v>363</v>
      </c>
      <c r="B1072" s="198"/>
      <c r="C1072" s="198">
        <v>109120075</v>
      </c>
      <c r="D1072" s="198"/>
      <c r="E1072" s="198">
        <v>201911</v>
      </c>
      <c r="F1072" s="198"/>
      <c r="G1072" s="198" t="s">
        <v>373</v>
      </c>
      <c r="H1072" s="198">
        <v>144689.07</v>
      </c>
      <c r="I1072" s="198">
        <v>1</v>
      </c>
    </row>
    <row r="1073" spans="1:9" x14ac:dyDescent="0.3">
      <c r="A1073" s="198" t="s">
        <v>363</v>
      </c>
      <c r="B1073" s="198"/>
      <c r="C1073" s="198">
        <v>109120075</v>
      </c>
      <c r="D1073" s="198"/>
      <c r="E1073" s="198">
        <v>201912</v>
      </c>
      <c r="F1073" s="198"/>
      <c r="G1073" s="198" t="s">
        <v>373</v>
      </c>
      <c r="H1073" s="198">
        <v>-3220.64</v>
      </c>
      <c r="I1073" s="198">
        <v>0</v>
      </c>
    </row>
    <row r="1074" spans="1:9" x14ac:dyDescent="0.3">
      <c r="A1074" s="198" t="s">
        <v>363</v>
      </c>
      <c r="B1074" s="198"/>
      <c r="C1074" s="198">
        <v>109120075</v>
      </c>
      <c r="D1074" s="198"/>
      <c r="E1074" s="198">
        <v>201912</v>
      </c>
      <c r="F1074" s="198"/>
      <c r="G1074" s="198" t="s">
        <v>373</v>
      </c>
      <c r="H1074" s="198">
        <v>-1073.55</v>
      </c>
      <c r="I1074" s="198">
        <v>0</v>
      </c>
    </row>
    <row r="1075" spans="1:9" x14ac:dyDescent="0.3">
      <c r="A1075" s="198" t="s">
        <v>363</v>
      </c>
      <c r="B1075" s="198"/>
      <c r="C1075" s="198">
        <v>109120075</v>
      </c>
      <c r="D1075" s="198"/>
      <c r="E1075" s="198">
        <v>201912</v>
      </c>
      <c r="F1075" s="198"/>
      <c r="G1075" s="198" t="s">
        <v>373</v>
      </c>
      <c r="H1075" s="198">
        <v>-536.77</v>
      </c>
      <c r="I1075" s="198">
        <v>0</v>
      </c>
    </row>
    <row r="1076" spans="1:9" x14ac:dyDescent="0.3">
      <c r="A1076" s="198" t="s">
        <v>363</v>
      </c>
      <c r="B1076" s="198"/>
      <c r="C1076" s="198">
        <v>109123356</v>
      </c>
      <c r="D1076" s="198"/>
      <c r="E1076" s="198">
        <v>201912</v>
      </c>
      <c r="F1076" s="198"/>
      <c r="G1076" s="198" t="s">
        <v>373</v>
      </c>
      <c r="H1076" s="198">
        <v>47649.01</v>
      </c>
      <c r="I1076" s="198">
        <v>2</v>
      </c>
    </row>
    <row r="1077" spans="1:9" x14ac:dyDescent="0.3">
      <c r="A1077" s="198" t="s">
        <v>364</v>
      </c>
      <c r="B1077" s="198"/>
      <c r="C1077" s="198">
        <v>106358393</v>
      </c>
      <c r="D1077" s="198"/>
      <c r="E1077" s="198">
        <v>201911</v>
      </c>
      <c r="F1077" s="198"/>
      <c r="G1077" s="198" t="s">
        <v>373</v>
      </c>
      <c r="H1077" s="198">
        <v>18.38</v>
      </c>
      <c r="I1077" s="198">
        <v>3</v>
      </c>
    </row>
    <row r="1078" spans="1:9" x14ac:dyDescent="0.3">
      <c r="A1078" s="198" t="s">
        <v>364</v>
      </c>
      <c r="B1078" s="198"/>
      <c r="C1078" s="198">
        <v>109115839</v>
      </c>
      <c r="D1078" s="198"/>
      <c r="E1078" s="198">
        <v>201911</v>
      </c>
      <c r="F1078" s="198"/>
      <c r="G1078" s="198" t="s">
        <v>373</v>
      </c>
      <c r="H1078" s="198">
        <v>2893.21</v>
      </c>
      <c r="I1078" s="198">
        <v>1</v>
      </c>
    </row>
    <row r="1079" spans="1:9" x14ac:dyDescent="0.3">
      <c r="A1079" s="198" t="s">
        <v>364</v>
      </c>
      <c r="B1079" s="198"/>
      <c r="C1079" s="198">
        <v>109121909</v>
      </c>
      <c r="D1079" s="198"/>
      <c r="E1079" s="198">
        <v>201911</v>
      </c>
      <c r="F1079" s="198"/>
      <c r="G1079" s="198" t="s">
        <v>379</v>
      </c>
      <c r="H1079" s="198">
        <v>190.88</v>
      </c>
      <c r="I1079" s="198">
        <v>2</v>
      </c>
    </row>
    <row r="1080" spans="1:9" x14ac:dyDescent="0.3">
      <c r="A1080" s="198" t="s">
        <v>364</v>
      </c>
      <c r="B1080" s="198"/>
      <c r="C1080" s="198">
        <v>109099900</v>
      </c>
      <c r="D1080" s="198"/>
      <c r="E1080" s="198">
        <v>201912</v>
      </c>
      <c r="F1080" s="198"/>
      <c r="G1080" s="198" t="s">
        <v>380</v>
      </c>
      <c r="H1080" s="198">
        <v>10585.47</v>
      </c>
      <c r="I1080" s="198">
        <v>3</v>
      </c>
    </row>
    <row r="1081" spans="1:9" x14ac:dyDescent="0.3">
      <c r="A1081" s="198" t="s">
        <v>364</v>
      </c>
      <c r="B1081" s="198"/>
      <c r="C1081" s="198">
        <v>109111131</v>
      </c>
      <c r="D1081" s="198"/>
      <c r="E1081" s="198">
        <v>201912</v>
      </c>
      <c r="F1081" s="198"/>
      <c r="G1081" s="198" t="s">
        <v>373</v>
      </c>
      <c r="H1081" s="198">
        <v>195.14</v>
      </c>
      <c r="I1081" s="198">
        <v>2</v>
      </c>
    </row>
    <row r="1082" spans="1:9" x14ac:dyDescent="0.3">
      <c r="A1082" s="198" t="s">
        <v>364</v>
      </c>
      <c r="B1082" s="198"/>
      <c r="C1082" s="198">
        <v>109115839</v>
      </c>
      <c r="D1082" s="198"/>
      <c r="E1082" s="198">
        <v>201912</v>
      </c>
      <c r="F1082" s="198"/>
      <c r="G1082" s="198" t="s">
        <v>373</v>
      </c>
      <c r="H1082" s="198">
        <v>1.85</v>
      </c>
      <c r="I1082" s="198">
        <v>1</v>
      </c>
    </row>
    <row r="1083" spans="1:9" x14ac:dyDescent="0.3">
      <c r="A1083" s="198" t="s">
        <v>364</v>
      </c>
      <c r="B1083" s="198"/>
      <c r="C1083" s="198">
        <v>109120997</v>
      </c>
      <c r="D1083" s="198"/>
      <c r="E1083" s="198">
        <v>201912</v>
      </c>
      <c r="F1083" s="198"/>
      <c r="G1083" s="198" t="s">
        <v>373</v>
      </c>
      <c r="H1083" s="198">
        <v>675.92</v>
      </c>
      <c r="I1083" s="198">
        <v>2</v>
      </c>
    </row>
    <row r="1084" spans="1:9" x14ac:dyDescent="0.3">
      <c r="A1084" s="198" t="s">
        <v>364</v>
      </c>
      <c r="B1084" s="198"/>
      <c r="C1084" s="198">
        <v>109121360</v>
      </c>
      <c r="D1084" s="198"/>
      <c r="E1084" s="198">
        <v>201912</v>
      </c>
      <c r="F1084" s="198"/>
      <c r="G1084" s="198" t="s">
        <v>373</v>
      </c>
      <c r="H1084" s="198">
        <v>420.96</v>
      </c>
      <c r="I1084" s="198">
        <v>2</v>
      </c>
    </row>
    <row r="1085" spans="1:9" x14ac:dyDescent="0.3">
      <c r="A1085" s="198" t="s">
        <v>364</v>
      </c>
      <c r="B1085" s="198"/>
      <c r="C1085" s="198">
        <v>109121525</v>
      </c>
      <c r="D1085" s="198"/>
      <c r="E1085" s="198">
        <v>201912</v>
      </c>
      <c r="F1085" s="198"/>
      <c r="G1085" s="198" t="s">
        <v>373</v>
      </c>
      <c r="H1085" s="198">
        <v>3410.67</v>
      </c>
      <c r="I1085" s="198">
        <v>2</v>
      </c>
    </row>
    <row r="1086" spans="1:9" x14ac:dyDescent="0.3">
      <c r="A1086" s="198" t="s">
        <v>364</v>
      </c>
      <c r="B1086" s="198"/>
      <c r="C1086" s="198">
        <v>109121909</v>
      </c>
      <c r="D1086" s="198"/>
      <c r="E1086" s="198">
        <v>201912</v>
      </c>
      <c r="F1086" s="198"/>
      <c r="G1086" s="198" t="s">
        <v>379</v>
      </c>
      <c r="H1086" s="198">
        <v>0.64</v>
      </c>
      <c r="I1086" s="198">
        <v>2</v>
      </c>
    </row>
    <row r="1087" spans="1:9" x14ac:dyDescent="0.3">
      <c r="A1087" s="198" t="s">
        <v>364</v>
      </c>
      <c r="B1087" s="198"/>
      <c r="C1087" s="198">
        <v>109125508</v>
      </c>
      <c r="D1087" s="198"/>
      <c r="E1087" s="198">
        <v>201912</v>
      </c>
      <c r="F1087" s="198"/>
      <c r="G1087" s="198" t="s">
        <v>373</v>
      </c>
      <c r="H1087" s="198">
        <v>2821.69</v>
      </c>
      <c r="I1087" s="198">
        <v>2</v>
      </c>
    </row>
    <row r="1088" spans="1:9" x14ac:dyDescent="0.3">
      <c r="A1088" s="198" t="s">
        <v>364</v>
      </c>
      <c r="B1088" s="198"/>
      <c r="C1088" s="198">
        <v>109125658</v>
      </c>
      <c r="D1088" s="198"/>
      <c r="E1088" s="198">
        <v>201912</v>
      </c>
      <c r="F1088" s="198"/>
      <c r="G1088" s="198" t="s">
        <v>373</v>
      </c>
      <c r="H1088" s="198">
        <v>283.55</v>
      </c>
      <c r="I1088" s="198">
        <v>3</v>
      </c>
    </row>
    <row r="1089" spans="1:9" x14ac:dyDescent="0.3">
      <c r="A1089" s="198" t="s">
        <v>365</v>
      </c>
      <c r="B1089" s="198"/>
      <c r="C1089" s="198">
        <v>109112705</v>
      </c>
      <c r="D1089" s="198"/>
      <c r="E1089" s="198">
        <v>201910</v>
      </c>
      <c r="F1089" s="198"/>
      <c r="G1089" s="198" t="s">
        <v>373</v>
      </c>
      <c r="H1089" s="198">
        <v>-56613.35</v>
      </c>
      <c r="I1089" s="198">
        <v>-4</v>
      </c>
    </row>
    <row r="1090" spans="1:9" x14ac:dyDescent="0.3">
      <c r="A1090" s="198" t="s">
        <v>365</v>
      </c>
      <c r="B1090" s="198"/>
      <c r="C1090" s="198">
        <v>109112705</v>
      </c>
      <c r="D1090" s="198"/>
      <c r="E1090" s="198">
        <v>201910</v>
      </c>
      <c r="F1090" s="198"/>
      <c r="G1090" s="198" t="s">
        <v>373</v>
      </c>
      <c r="H1090" s="198">
        <v>1928.22</v>
      </c>
      <c r="I1090" s="198">
        <v>7</v>
      </c>
    </row>
    <row r="1091" spans="1:9" x14ac:dyDescent="0.3">
      <c r="A1091" s="198" t="s">
        <v>365</v>
      </c>
      <c r="B1091" s="198"/>
      <c r="C1091" s="198">
        <v>109112705</v>
      </c>
      <c r="D1091" s="198"/>
      <c r="E1091" s="198">
        <v>201910</v>
      </c>
      <c r="F1091" s="198"/>
      <c r="G1091" s="198" t="s">
        <v>373</v>
      </c>
      <c r="H1091" s="198">
        <v>24510.99</v>
      </c>
      <c r="I1091" s="198">
        <v>7</v>
      </c>
    </row>
    <row r="1092" spans="1:9" x14ac:dyDescent="0.3">
      <c r="A1092" s="198" t="s">
        <v>365</v>
      </c>
      <c r="B1092" s="198"/>
      <c r="C1092" s="198">
        <v>109112705</v>
      </c>
      <c r="D1092" s="198"/>
      <c r="E1092" s="198">
        <v>201910</v>
      </c>
      <c r="F1092" s="198"/>
      <c r="G1092" s="198" t="s">
        <v>373</v>
      </c>
      <c r="H1092" s="198">
        <v>30174.14</v>
      </c>
      <c r="I1092" s="198">
        <v>7</v>
      </c>
    </row>
    <row r="1093" spans="1:9" x14ac:dyDescent="0.3">
      <c r="A1093" s="198" t="s">
        <v>365</v>
      </c>
      <c r="B1093" s="198"/>
      <c r="C1093" s="198">
        <v>109120499</v>
      </c>
      <c r="D1093" s="198"/>
      <c r="E1093" s="198">
        <v>201910</v>
      </c>
      <c r="F1093" s="198"/>
      <c r="G1093" s="198" t="s">
        <v>373</v>
      </c>
      <c r="H1093" s="198">
        <v>7853.61</v>
      </c>
      <c r="I1093" s="198">
        <v>2</v>
      </c>
    </row>
    <row r="1094" spans="1:9" x14ac:dyDescent="0.3">
      <c r="A1094" s="198" t="s">
        <v>365</v>
      </c>
      <c r="B1094" s="198"/>
      <c r="C1094" s="198">
        <v>109120500</v>
      </c>
      <c r="D1094" s="198"/>
      <c r="E1094" s="198">
        <v>201910</v>
      </c>
      <c r="F1094" s="198"/>
      <c r="G1094" s="198" t="s">
        <v>373</v>
      </c>
      <c r="H1094" s="198">
        <v>7890.46</v>
      </c>
      <c r="I1094" s="198">
        <v>2</v>
      </c>
    </row>
    <row r="1095" spans="1:9" x14ac:dyDescent="0.3">
      <c r="A1095" s="198" t="s">
        <v>365</v>
      </c>
      <c r="B1095" s="198"/>
      <c r="C1095" s="198">
        <v>109120999</v>
      </c>
      <c r="D1095" s="198"/>
      <c r="E1095" s="198">
        <v>201910</v>
      </c>
      <c r="F1095" s="198"/>
      <c r="G1095" s="198" t="s">
        <v>379</v>
      </c>
      <c r="H1095" s="198">
        <v>-4482.76</v>
      </c>
      <c r="I1095" s="198">
        <v>-3</v>
      </c>
    </row>
    <row r="1096" spans="1:9" x14ac:dyDescent="0.3">
      <c r="A1096" s="198" t="s">
        <v>365</v>
      </c>
      <c r="B1096" s="198"/>
      <c r="C1096" s="198">
        <v>109120999</v>
      </c>
      <c r="D1096" s="198"/>
      <c r="E1096" s="198">
        <v>201910</v>
      </c>
      <c r="F1096" s="198"/>
      <c r="G1096" s="198" t="s">
        <v>379</v>
      </c>
      <c r="H1096" s="198">
        <v>139.72</v>
      </c>
      <c r="I1096" s="198">
        <v>1</v>
      </c>
    </row>
    <row r="1097" spans="1:9" x14ac:dyDescent="0.3">
      <c r="A1097" s="198" t="s">
        <v>365</v>
      </c>
      <c r="B1097" s="198"/>
      <c r="C1097" s="198">
        <v>109120999</v>
      </c>
      <c r="D1097" s="198"/>
      <c r="E1097" s="198">
        <v>201910</v>
      </c>
      <c r="F1097" s="198"/>
      <c r="G1097" s="198" t="s">
        <v>379</v>
      </c>
      <c r="H1097" s="198">
        <v>2113.65</v>
      </c>
      <c r="I1097" s="198">
        <v>1</v>
      </c>
    </row>
    <row r="1098" spans="1:9" x14ac:dyDescent="0.3">
      <c r="A1098" s="198" t="s">
        <v>365</v>
      </c>
      <c r="B1098" s="198"/>
      <c r="C1098" s="198">
        <v>109120999</v>
      </c>
      <c r="D1098" s="198"/>
      <c r="E1098" s="198">
        <v>201910</v>
      </c>
      <c r="F1098" s="198"/>
      <c r="G1098" s="198" t="s">
        <v>379</v>
      </c>
      <c r="H1098" s="198">
        <v>2229.39</v>
      </c>
      <c r="I1098" s="198">
        <v>1</v>
      </c>
    </row>
    <row r="1099" spans="1:9" x14ac:dyDescent="0.3">
      <c r="A1099" s="198" t="s">
        <v>365</v>
      </c>
      <c r="B1099" s="198"/>
      <c r="C1099" s="198">
        <v>109121170</v>
      </c>
      <c r="D1099" s="198"/>
      <c r="E1099" s="198">
        <v>201910</v>
      </c>
      <c r="F1099" s="198"/>
      <c r="G1099" s="198" t="s">
        <v>373</v>
      </c>
      <c r="H1099" s="198">
        <v>16.690000000000001</v>
      </c>
      <c r="I1099" s="198">
        <v>0</v>
      </c>
    </row>
    <row r="1100" spans="1:9" x14ac:dyDescent="0.3">
      <c r="A1100" s="198" t="s">
        <v>365</v>
      </c>
      <c r="B1100" s="198"/>
      <c r="C1100" s="198">
        <v>109121170</v>
      </c>
      <c r="D1100" s="198"/>
      <c r="E1100" s="198">
        <v>201910</v>
      </c>
      <c r="F1100" s="198"/>
      <c r="G1100" s="198" t="s">
        <v>373</v>
      </c>
      <c r="H1100" s="198">
        <v>237.05</v>
      </c>
      <c r="I1100" s="198">
        <v>0</v>
      </c>
    </row>
    <row r="1101" spans="1:9" x14ac:dyDescent="0.3">
      <c r="A1101" s="198" t="s">
        <v>365</v>
      </c>
      <c r="B1101" s="198"/>
      <c r="C1101" s="198">
        <v>109121170</v>
      </c>
      <c r="D1101" s="198"/>
      <c r="E1101" s="198">
        <v>201910</v>
      </c>
      <c r="F1101" s="198"/>
      <c r="G1101" s="198" t="s">
        <v>373</v>
      </c>
      <c r="H1101" s="198">
        <v>327.85</v>
      </c>
      <c r="I1101" s="198">
        <v>0</v>
      </c>
    </row>
    <row r="1102" spans="1:9" x14ac:dyDescent="0.3">
      <c r="A1102" s="198" t="s">
        <v>365</v>
      </c>
      <c r="B1102" s="198"/>
      <c r="C1102" s="198">
        <v>109121358</v>
      </c>
      <c r="D1102" s="198"/>
      <c r="E1102" s="198">
        <v>201910</v>
      </c>
      <c r="F1102" s="198"/>
      <c r="G1102" s="198" t="s">
        <v>373</v>
      </c>
      <c r="H1102" s="198">
        <v>13889.1</v>
      </c>
      <c r="I1102" s="198">
        <v>2</v>
      </c>
    </row>
    <row r="1103" spans="1:9" x14ac:dyDescent="0.3">
      <c r="A1103" s="198" t="s">
        <v>365</v>
      </c>
      <c r="B1103" s="198"/>
      <c r="C1103" s="198">
        <v>109121403</v>
      </c>
      <c r="D1103" s="198"/>
      <c r="E1103" s="198">
        <v>201910</v>
      </c>
      <c r="F1103" s="198"/>
      <c r="G1103" s="198" t="s">
        <v>379</v>
      </c>
      <c r="H1103" s="198">
        <v>12878.26</v>
      </c>
      <c r="I1103" s="198">
        <v>2</v>
      </c>
    </row>
    <row r="1104" spans="1:9" x14ac:dyDescent="0.3">
      <c r="A1104" s="198" t="s">
        <v>365</v>
      </c>
      <c r="B1104" s="198"/>
      <c r="C1104" s="198">
        <v>109123618</v>
      </c>
      <c r="D1104" s="198"/>
      <c r="E1104" s="198">
        <v>201910</v>
      </c>
      <c r="F1104" s="198"/>
      <c r="G1104" s="198" t="s">
        <v>373</v>
      </c>
      <c r="H1104" s="198">
        <v>37.659999999999997</v>
      </c>
      <c r="I1104" s="198">
        <v>3</v>
      </c>
    </row>
    <row r="1105" spans="1:9" x14ac:dyDescent="0.3">
      <c r="A1105" s="198" t="s">
        <v>365</v>
      </c>
      <c r="B1105" s="198"/>
      <c r="C1105" s="198">
        <v>109123794</v>
      </c>
      <c r="D1105" s="198"/>
      <c r="E1105" s="198">
        <v>201910</v>
      </c>
      <c r="F1105" s="198"/>
      <c r="G1105" s="198" t="s">
        <v>373</v>
      </c>
      <c r="H1105" s="198">
        <v>62113.63</v>
      </c>
      <c r="I1105" s="198">
        <v>1</v>
      </c>
    </row>
    <row r="1106" spans="1:9" x14ac:dyDescent="0.3">
      <c r="A1106" s="198" t="s">
        <v>365</v>
      </c>
      <c r="B1106" s="198"/>
      <c r="C1106" s="198">
        <v>109124696</v>
      </c>
      <c r="D1106" s="198"/>
      <c r="E1106" s="198">
        <v>201910</v>
      </c>
      <c r="F1106" s="198"/>
      <c r="G1106" s="198" t="s">
        <v>373</v>
      </c>
      <c r="H1106" s="198">
        <v>29.88</v>
      </c>
      <c r="I1106" s="198">
        <v>3</v>
      </c>
    </row>
    <row r="1107" spans="1:9" x14ac:dyDescent="0.3">
      <c r="A1107" s="198" t="s">
        <v>365</v>
      </c>
      <c r="B1107" s="198"/>
      <c r="C1107" s="198">
        <v>106358393</v>
      </c>
      <c r="D1107" s="198"/>
      <c r="E1107" s="198">
        <v>201911</v>
      </c>
      <c r="F1107" s="198"/>
      <c r="G1107" s="198" t="s">
        <v>373</v>
      </c>
      <c r="H1107" s="198">
        <v>459.95</v>
      </c>
      <c r="I1107" s="198">
        <v>3</v>
      </c>
    </row>
    <row r="1108" spans="1:9" x14ac:dyDescent="0.3">
      <c r="A1108" s="198" t="s">
        <v>365</v>
      </c>
      <c r="B1108" s="198"/>
      <c r="C1108" s="198">
        <v>109089805</v>
      </c>
      <c r="D1108" s="198"/>
      <c r="E1108" s="198">
        <v>201911</v>
      </c>
      <c r="F1108" s="198"/>
      <c r="G1108" s="198" t="s">
        <v>373</v>
      </c>
      <c r="H1108" s="198">
        <v>0</v>
      </c>
      <c r="I1108" s="198">
        <v>0</v>
      </c>
    </row>
    <row r="1109" spans="1:9" x14ac:dyDescent="0.3">
      <c r="A1109" s="198" t="s">
        <v>365</v>
      </c>
      <c r="B1109" s="198"/>
      <c r="C1109" s="198">
        <v>109090254</v>
      </c>
      <c r="D1109" s="198"/>
      <c r="E1109" s="198">
        <v>201911</v>
      </c>
      <c r="F1109" s="198"/>
      <c r="G1109" s="198" t="s">
        <v>373</v>
      </c>
      <c r="H1109" s="198">
        <v>0</v>
      </c>
      <c r="I1109" s="198">
        <v>0</v>
      </c>
    </row>
    <row r="1110" spans="1:9" x14ac:dyDescent="0.3">
      <c r="A1110" s="198" t="s">
        <v>365</v>
      </c>
      <c r="B1110" s="198"/>
      <c r="C1110" s="198">
        <v>109099928</v>
      </c>
      <c r="D1110" s="198"/>
      <c r="E1110" s="198">
        <v>201911</v>
      </c>
      <c r="F1110" s="198"/>
      <c r="G1110" s="198" t="s">
        <v>377</v>
      </c>
      <c r="H1110" s="198">
        <v>0</v>
      </c>
      <c r="I1110" s="198">
        <v>0</v>
      </c>
    </row>
    <row r="1111" spans="1:9" x14ac:dyDescent="0.3">
      <c r="A1111" s="198" t="s">
        <v>365</v>
      </c>
      <c r="B1111" s="198"/>
      <c r="C1111" s="198">
        <v>109113366</v>
      </c>
      <c r="D1111" s="198"/>
      <c r="E1111" s="198">
        <v>201911</v>
      </c>
      <c r="F1111" s="198"/>
      <c r="G1111" s="198" t="s">
        <v>373</v>
      </c>
      <c r="H1111" s="198">
        <v>0</v>
      </c>
      <c r="I1111" s="198">
        <v>0</v>
      </c>
    </row>
    <row r="1112" spans="1:9" x14ac:dyDescent="0.3">
      <c r="A1112" s="198" t="s">
        <v>365</v>
      </c>
      <c r="B1112" s="198"/>
      <c r="C1112" s="198">
        <v>109115839</v>
      </c>
      <c r="D1112" s="198"/>
      <c r="E1112" s="198">
        <v>201911</v>
      </c>
      <c r="F1112" s="198"/>
      <c r="G1112" s="198" t="s">
        <v>373</v>
      </c>
      <c r="H1112" s="198">
        <v>92593.7</v>
      </c>
      <c r="I1112" s="198">
        <v>1</v>
      </c>
    </row>
    <row r="1113" spans="1:9" x14ac:dyDescent="0.3">
      <c r="A1113" s="198" t="s">
        <v>365</v>
      </c>
      <c r="B1113" s="198"/>
      <c r="C1113" s="198">
        <v>109117304</v>
      </c>
      <c r="D1113" s="198"/>
      <c r="E1113" s="198">
        <v>201911</v>
      </c>
      <c r="F1113" s="198"/>
      <c r="G1113" s="198" t="s">
        <v>373</v>
      </c>
      <c r="H1113" s="198">
        <v>2352.98</v>
      </c>
      <c r="I1113" s="198">
        <v>1</v>
      </c>
    </row>
    <row r="1114" spans="1:9" x14ac:dyDescent="0.3">
      <c r="A1114" s="198" t="s">
        <v>365</v>
      </c>
      <c r="B1114" s="198"/>
      <c r="C1114" s="198">
        <v>109118630</v>
      </c>
      <c r="D1114" s="198"/>
      <c r="E1114" s="198">
        <v>201911</v>
      </c>
      <c r="F1114" s="198"/>
      <c r="G1114" s="198" t="s">
        <v>373</v>
      </c>
      <c r="H1114" s="198">
        <v>21393.64</v>
      </c>
      <c r="I1114" s="198">
        <v>2</v>
      </c>
    </row>
    <row r="1115" spans="1:9" x14ac:dyDescent="0.3">
      <c r="A1115" s="198" t="s">
        <v>365</v>
      </c>
      <c r="B1115" s="198"/>
      <c r="C1115" s="198">
        <v>109120499</v>
      </c>
      <c r="D1115" s="198"/>
      <c r="E1115" s="198">
        <v>201911</v>
      </c>
      <c r="F1115" s="198"/>
      <c r="G1115" s="198" t="s">
        <v>373</v>
      </c>
      <c r="H1115" s="198">
        <v>-6.88</v>
      </c>
      <c r="I1115" s="198">
        <v>2</v>
      </c>
    </row>
    <row r="1116" spans="1:9" x14ac:dyDescent="0.3">
      <c r="A1116" s="198" t="s">
        <v>365</v>
      </c>
      <c r="B1116" s="198"/>
      <c r="C1116" s="198">
        <v>109120500</v>
      </c>
      <c r="D1116" s="198"/>
      <c r="E1116" s="198">
        <v>201911</v>
      </c>
      <c r="F1116" s="198"/>
      <c r="G1116" s="198" t="s">
        <v>373</v>
      </c>
      <c r="H1116" s="198">
        <v>-6.88</v>
      </c>
      <c r="I1116" s="198">
        <v>2</v>
      </c>
    </row>
    <row r="1117" spans="1:9" x14ac:dyDescent="0.3">
      <c r="A1117" s="198" t="s">
        <v>365</v>
      </c>
      <c r="B1117" s="198"/>
      <c r="C1117" s="198">
        <v>109121358</v>
      </c>
      <c r="D1117" s="198"/>
      <c r="E1117" s="198">
        <v>201911</v>
      </c>
      <c r="F1117" s="198"/>
      <c r="G1117" s="198" t="s">
        <v>373</v>
      </c>
      <c r="H1117" s="198">
        <v>28.96</v>
      </c>
      <c r="I1117" s="198">
        <v>2</v>
      </c>
    </row>
    <row r="1118" spans="1:9" x14ac:dyDescent="0.3">
      <c r="A1118" s="198" t="s">
        <v>365</v>
      </c>
      <c r="B1118" s="198"/>
      <c r="C1118" s="198">
        <v>109121403</v>
      </c>
      <c r="D1118" s="198"/>
      <c r="E1118" s="198">
        <v>201911</v>
      </c>
      <c r="F1118" s="198"/>
      <c r="G1118" s="198" t="s">
        <v>379</v>
      </c>
      <c r="H1118" s="198">
        <v>46.79</v>
      </c>
      <c r="I1118" s="198">
        <v>3</v>
      </c>
    </row>
    <row r="1119" spans="1:9" x14ac:dyDescent="0.3">
      <c r="A1119" s="198" t="s">
        <v>365</v>
      </c>
      <c r="B1119" s="198"/>
      <c r="C1119" s="198">
        <v>109121909</v>
      </c>
      <c r="D1119" s="198"/>
      <c r="E1119" s="198">
        <v>201911</v>
      </c>
      <c r="F1119" s="198"/>
      <c r="G1119" s="198" t="s">
        <v>379</v>
      </c>
      <c r="H1119" s="198">
        <v>5600.16</v>
      </c>
      <c r="I1119" s="198">
        <v>2</v>
      </c>
    </row>
    <row r="1120" spans="1:9" x14ac:dyDescent="0.3">
      <c r="A1120" s="198" t="s">
        <v>365</v>
      </c>
      <c r="B1120" s="198"/>
      <c r="C1120" s="198">
        <v>109122412</v>
      </c>
      <c r="D1120" s="198"/>
      <c r="E1120" s="198">
        <v>201911</v>
      </c>
      <c r="F1120" s="198"/>
      <c r="G1120" s="198" t="s">
        <v>373</v>
      </c>
      <c r="H1120" s="198">
        <v>-4276.32</v>
      </c>
      <c r="I1120" s="198">
        <v>-1</v>
      </c>
    </row>
    <row r="1121" spans="1:9" x14ac:dyDescent="0.3">
      <c r="A1121" s="198" t="s">
        <v>365</v>
      </c>
      <c r="B1121" s="198"/>
      <c r="C1121" s="198">
        <v>109122412</v>
      </c>
      <c r="D1121" s="198"/>
      <c r="E1121" s="198">
        <v>201911</v>
      </c>
      <c r="F1121" s="198"/>
      <c r="G1121" s="198" t="s">
        <v>373</v>
      </c>
      <c r="H1121" s="198">
        <v>0</v>
      </c>
      <c r="I1121" s="198">
        <v>0</v>
      </c>
    </row>
    <row r="1122" spans="1:9" x14ac:dyDescent="0.3">
      <c r="A1122" s="198" t="s">
        <v>365</v>
      </c>
      <c r="B1122" s="198"/>
      <c r="C1122" s="198">
        <v>109122412</v>
      </c>
      <c r="D1122" s="198"/>
      <c r="E1122" s="198">
        <v>201911</v>
      </c>
      <c r="F1122" s="198"/>
      <c r="G1122" s="198" t="s">
        <v>373</v>
      </c>
      <c r="H1122" s="198">
        <v>4276.32</v>
      </c>
      <c r="I1122" s="198">
        <v>1</v>
      </c>
    </row>
    <row r="1123" spans="1:9" x14ac:dyDescent="0.3">
      <c r="A1123" s="198" t="s">
        <v>365</v>
      </c>
      <c r="B1123" s="198"/>
      <c r="C1123" s="198">
        <v>109123219</v>
      </c>
      <c r="D1123" s="198"/>
      <c r="E1123" s="198">
        <v>201911</v>
      </c>
      <c r="F1123" s="198"/>
      <c r="G1123" s="198" t="s">
        <v>373</v>
      </c>
      <c r="H1123" s="198">
        <v>-7721.93</v>
      </c>
      <c r="I1123" s="198">
        <v>-5</v>
      </c>
    </row>
    <row r="1124" spans="1:9" x14ac:dyDescent="0.3">
      <c r="A1124" s="198" t="s">
        <v>365</v>
      </c>
      <c r="B1124" s="198"/>
      <c r="C1124" s="198">
        <v>109123219</v>
      </c>
      <c r="D1124" s="198"/>
      <c r="E1124" s="198">
        <v>201911</v>
      </c>
      <c r="F1124" s="198"/>
      <c r="G1124" s="198" t="s">
        <v>373</v>
      </c>
      <c r="H1124" s="198">
        <v>7721.93</v>
      </c>
      <c r="I1124" s="198">
        <v>1</v>
      </c>
    </row>
    <row r="1125" spans="1:9" x14ac:dyDescent="0.3">
      <c r="A1125" s="198" t="s">
        <v>365</v>
      </c>
      <c r="B1125" s="198"/>
      <c r="C1125" s="198">
        <v>109123794</v>
      </c>
      <c r="D1125" s="198"/>
      <c r="E1125" s="198">
        <v>201911</v>
      </c>
      <c r="F1125" s="198"/>
      <c r="G1125" s="198" t="s">
        <v>373</v>
      </c>
      <c r="H1125" s="198">
        <v>-53.1</v>
      </c>
      <c r="I1125" s="198">
        <v>2</v>
      </c>
    </row>
    <row r="1126" spans="1:9" x14ac:dyDescent="0.3">
      <c r="A1126" s="198" t="s">
        <v>365</v>
      </c>
      <c r="B1126" s="198"/>
      <c r="C1126" s="198">
        <v>109125054</v>
      </c>
      <c r="D1126" s="198"/>
      <c r="E1126" s="198">
        <v>201911</v>
      </c>
      <c r="F1126" s="198"/>
      <c r="G1126" s="198" t="s">
        <v>373</v>
      </c>
      <c r="H1126" s="198">
        <v>12504.26</v>
      </c>
      <c r="I1126" s="198">
        <v>2</v>
      </c>
    </row>
    <row r="1127" spans="1:9" x14ac:dyDescent="0.3">
      <c r="A1127" s="198" t="s">
        <v>365</v>
      </c>
      <c r="B1127" s="198"/>
      <c r="C1127" s="198">
        <v>109126048</v>
      </c>
      <c r="D1127" s="198"/>
      <c r="E1127" s="198">
        <v>201911</v>
      </c>
      <c r="F1127" s="198"/>
      <c r="G1127" s="198" t="s">
        <v>373</v>
      </c>
      <c r="H1127" s="198">
        <v>10601.34</v>
      </c>
      <c r="I1127" s="198">
        <v>2</v>
      </c>
    </row>
    <row r="1128" spans="1:9" x14ac:dyDescent="0.3">
      <c r="A1128" s="198" t="s">
        <v>365</v>
      </c>
      <c r="B1128" s="198"/>
      <c r="C1128" s="198">
        <v>109127186</v>
      </c>
      <c r="D1128" s="198"/>
      <c r="E1128" s="198">
        <v>201911</v>
      </c>
      <c r="F1128" s="198"/>
      <c r="G1128" s="198" t="s">
        <v>377</v>
      </c>
      <c r="H1128" s="198">
        <v>12597.92</v>
      </c>
      <c r="I1128" s="198">
        <v>2</v>
      </c>
    </row>
    <row r="1129" spans="1:9" x14ac:dyDescent="0.3">
      <c r="A1129" s="198" t="s">
        <v>365</v>
      </c>
      <c r="B1129" s="198"/>
      <c r="C1129" s="198">
        <v>109099900</v>
      </c>
      <c r="D1129" s="198"/>
      <c r="E1129" s="198">
        <v>201912</v>
      </c>
      <c r="F1129" s="198"/>
      <c r="G1129" s="198" t="s">
        <v>380</v>
      </c>
      <c r="H1129" s="198">
        <v>338720.58</v>
      </c>
      <c r="I1129" s="198">
        <v>3</v>
      </c>
    </row>
    <row r="1130" spans="1:9" x14ac:dyDescent="0.3">
      <c r="A1130" s="198" t="s">
        <v>365</v>
      </c>
      <c r="B1130" s="198"/>
      <c r="C1130" s="198">
        <v>109111131</v>
      </c>
      <c r="D1130" s="198"/>
      <c r="E1130" s="198">
        <v>201912</v>
      </c>
      <c r="F1130" s="198"/>
      <c r="G1130" s="198" t="s">
        <v>373</v>
      </c>
      <c r="H1130" s="198">
        <v>5593.73</v>
      </c>
      <c r="I1130" s="198">
        <v>2</v>
      </c>
    </row>
    <row r="1131" spans="1:9" x14ac:dyDescent="0.3">
      <c r="A1131" s="198" t="s">
        <v>365</v>
      </c>
      <c r="B1131" s="198"/>
      <c r="C1131" s="198">
        <v>109115839</v>
      </c>
      <c r="D1131" s="198"/>
      <c r="E1131" s="198">
        <v>201912</v>
      </c>
      <c r="F1131" s="198"/>
      <c r="G1131" s="198" t="s">
        <v>373</v>
      </c>
      <c r="H1131" s="198">
        <v>59.13</v>
      </c>
      <c r="I1131" s="198">
        <v>1</v>
      </c>
    </row>
    <row r="1132" spans="1:9" x14ac:dyDescent="0.3">
      <c r="A1132" s="198" t="s">
        <v>365</v>
      </c>
      <c r="B1132" s="198"/>
      <c r="C1132" s="198">
        <v>109118630</v>
      </c>
      <c r="D1132" s="198"/>
      <c r="E1132" s="198">
        <v>201912</v>
      </c>
      <c r="F1132" s="198"/>
      <c r="G1132" s="198" t="s">
        <v>373</v>
      </c>
      <c r="H1132" s="198">
        <v>65.45</v>
      </c>
      <c r="I1132" s="198">
        <v>2</v>
      </c>
    </row>
    <row r="1133" spans="1:9" x14ac:dyDescent="0.3">
      <c r="A1133" s="198" t="s">
        <v>365</v>
      </c>
      <c r="B1133" s="198"/>
      <c r="C1133" s="198">
        <v>109119839</v>
      </c>
      <c r="D1133" s="198"/>
      <c r="E1133" s="198">
        <v>201912</v>
      </c>
      <c r="F1133" s="198"/>
      <c r="G1133" s="198" t="s">
        <v>373</v>
      </c>
      <c r="H1133" s="198">
        <v>146482.81</v>
      </c>
      <c r="I1133" s="198">
        <v>2</v>
      </c>
    </row>
    <row r="1134" spans="1:9" x14ac:dyDescent="0.3">
      <c r="A1134" s="198" t="s">
        <v>365</v>
      </c>
      <c r="B1134" s="198"/>
      <c r="C1134" s="198">
        <v>109120499</v>
      </c>
      <c r="D1134" s="198"/>
      <c r="E1134" s="198">
        <v>201912</v>
      </c>
      <c r="F1134" s="198"/>
      <c r="G1134" s="198" t="s">
        <v>373</v>
      </c>
      <c r="H1134" s="198">
        <v>-274.61</v>
      </c>
      <c r="I1134" s="198">
        <v>2</v>
      </c>
    </row>
    <row r="1135" spans="1:9" x14ac:dyDescent="0.3">
      <c r="A1135" s="198" t="s">
        <v>365</v>
      </c>
      <c r="B1135" s="198"/>
      <c r="C1135" s="198">
        <v>109120500</v>
      </c>
      <c r="D1135" s="198"/>
      <c r="E1135" s="198">
        <v>201912</v>
      </c>
      <c r="F1135" s="198"/>
      <c r="G1135" s="198" t="s">
        <v>373</v>
      </c>
      <c r="H1135" s="198">
        <v>-274.61</v>
      </c>
      <c r="I1135" s="198">
        <v>2</v>
      </c>
    </row>
    <row r="1136" spans="1:9" x14ac:dyDescent="0.3">
      <c r="A1136" s="198" t="s">
        <v>365</v>
      </c>
      <c r="B1136" s="198"/>
      <c r="C1136" s="198">
        <v>109120997</v>
      </c>
      <c r="D1136" s="198"/>
      <c r="E1136" s="198">
        <v>201912</v>
      </c>
      <c r="F1136" s="198"/>
      <c r="G1136" s="198" t="s">
        <v>373</v>
      </c>
      <c r="H1136" s="198">
        <v>18925.98</v>
      </c>
      <c r="I1136" s="198">
        <v>2</v>
      </c>
    </row>
    <row r="1137" spans="1:9" x14ac:dyDescent="0.3">
      <c r="A1137" s="198" t="s">
        <v>365</v>
      </c>
      <c r="B1137" s="198"/>
      <c r="C1137" s="198">
        <v>109121360</v>
      </c>
      <c r="D1137" s="198"/>
      <c r="E1137" s="198">
        <v>201912</v>
      </c>
      <c r="F1137" s="198"/>
      <c r="G1137" s="198" t="s">
        <v>373</v>
      </c>
      <c r="H1137" s="198">
        <v>12067.16</v>
      </c>
      <c r="I1137" s="198">
        <v>2</v>
      </c>
    </row>
    <row r="1138" spans="1:9" x14ac:dyDescent="0.3">
      <c r="A1138" s="198" t="s">
        <v>365</v>
      </c>
      <c r="B1138" s="198"/>
      <c r="C1138" s="198">
        <v>109121525</v>
      </c>
      <c r="D1138" s="198"/>
      <c r="E1138" s="198">
        <v>201912</v>
      </c>
      <c r="F1138" s="198"/>
      <c r="G1138" s="198" t="s">
        <v>373</v>
      </c>
      <c r="H1138" s="198">
        <v>97772.45</v>
      </c>
      <c r="I1138" s="198">
        <v>2</v>
      </c>
    </row>
    <row r="1139" spans="1:9" x14ac:dyDescent="0.3">
      <c r="A1139" s="198" t="s">
        <v>365</v>
      </c>
      <c r="B1139" s="198"/>
      <c r="C1139" s="198">
        <v>109121909</v>
      </c>
      <c r="D1139" s="198"/>
      <c r="E1139" s="198">
        <v>201912</v>
      </c>
      <c r="F1139" s="198"/>
      <c r="G1139" s="198" t="s">
        <v>379</v>
      </c>
      <c r="H1139" s="198">
        <v>18.71</v>
      </c>
      <c r="I1139" s="198">
        <v>2</v>
      </c>
    </row>
    <row r="1140" spans="1:9" x14ac:dyDescent="0.3">
      <c r="A1140" s="198" t="s">
        <v>365</v>
      </c>
      <c r="B1140" s="198"/>
      <c r="C1140" s="198">
        <v>109122763</v>
      </c>
      <c r="D1140" s="198"/>
      <c r="E1140" s="198">
        <v>201912</v>
      </c>
      <c r="F1140" s="198"/>
      <c r="G1140" s="198" t="s">
        <v>373</v>
      </c>
      <c r="H1140" s="198">
        <v>150170.12</v>
      </c>
      <c r="I1140" s="198">
        <v>2</v>
      </c>
    </row>
    <row r="1141" spans="1:9" x14ac:dyDescent="0.3">
      <c r="A1141" s="198" t="s">
        <v>365</v>
      </c>
      <c r="B1141" s="198"/>
      <c r="C1141" s="198">
        <v>109123618</v>
      </c>
      <c r="D1141" s="198"/>
      <c r="E1141" s="198">
        <v>201912</v>
      </c>
      <c r="F1141" s="198"/>
      <c r="G1141" s="198" t="s">
        <v>373</v>
      </c>
      <c r="H1141" s="198">
        <v>-6616.98</v>
      </c>
      <c r="I1141" s="198">
        <v>-5</v>
      </c>
    </row>
    <row r="1142" spans="1:9" x14ac:dyDescent="0.3">
      <c r="A1142" s="198" t="s">
        <v>365</v>
      </c>
      <c r="B1142" s="198"/>
      <c r="C1142" s="198">
        <v>109123618</v>
      </c>
      <c r="D1142" s="198"/>
      <c r="E1142" s="198">
        <v>201912</v>
      </c>
      <c r="F1142" s="198"/>
      <c r="G1142" s="198" t="s">
        <v>373</v>
      </c>
      <c r="H1142" s="198">
        <v>230.35</v>
      </c>
      <c r="I1142" s="198">
        <v>1</v>
      </c>
    </row>
    <row r="1143" spans="1:9" x14ac:dyDescent="0.3">
      <c r="A1143" s="198" t="s">
        <v>365</v>
      </c>
      <c r="B1143" s="198"/>
      <c r="C1143" s="198">
        <v>109123618</v>
      </c>
      <c r="D1143" s="198"/>
      <c r="E1143" s="198">
        <v>201912</v>
      </c>
      <c r="F1143" s="198"/>
      <c r="G1143" s="198" t="s">
        <v>373</v>
      </c>
      <c r="H1143" s="198">
        <v>2888.65</v>
      </c>
      <c r="I1143" s="198">
        <v>1</v>
      </c>
    </row>
    <row r="1144" spans="1:9" x14ac:dyDescent="0.3">
      <c r="A1144" s="198" t="s">
        <v>365</v>
      </c>
      <c r="B1144" s="198"/>
      <c r="C1144" s="198">
        <v>109123618</v>
      </c>
      <c r="D1144" s="198"/>
      <c r="E1144" s="198">
        <v>201912</v>
      </c>
      <c r="F1144" s="198"/>
      <c r="G1144" s="198" t="s">
        <v>373</v>
      </c>
      <c r="H1144" s="198">
        <v>3497.98</v>
      </c>
      <c r="I1144" s="198">
        <v>1</v>
      </c>
    </row>
    <row r="1145" spans="1:9" x14ac:dyDescent="0.3">
      <c r="A1145" s="198" t="s">
        <v>365</v>
      </c>
      <c r="B1145" s="198"/>
      <c r="C1145" s="198">
        <v>109123794</v>
      </c>
      <c r="D1145" s="198"/>
      <c r="E1145" s="198">
        <v>201912</v>
      </c>
      <c r="F1145" s="198"/>
      <c r="G1145" s="198" t="s">
        <v>373</v>
      </c>
      <c r="H1145" s="198">
        <v>227.01</v>
      </c>
      <c r="I1145" s="198">
        <v>2</v>
      </c>
    </row>
    <row r="1146" spans="1:9" x14ac:dyDescent="0.3">
      <c r="A1146" s="198" t="s">
        <v>365</v>
      </c>
      <c r="B1146" s="198"/>
      <c r="C1146" s="198">
        <v>109124542</v>
      </c>
      <c r="D1146" s="198"/>
      <c r="E1146" s="198">
        <v>201912</v>
      </c>
      <c r="F1146" s="198"/>
      <c r="G1146" s="198" t="s">
        <v>373</v>
      </c>
      <c r="H1146" s="198">
        <v>772.16</v>
      </c>
      <c r="I1146" s="198">
        <v>1</v>
      </c>
    </row>
    <row r="1147" spans="1:9" x14ac:dyDescent="0.3">
      <c r="A1147" s="198" t="s">
        <v>365</v>
      </c>
      <c r="B1147" s="198"/>
      <c r="C1147" s="198">
        <v>109124696</v>
      </c>
      <c r="D1147" s="198"/>
      <c r="E1147" s="198">
        <v>201912</v>
      </c>
      <c r="F1147" s="198"/>
      <c r="G1147" s="198" t="s">
        <v>373</v>
      </c>
      <c r="H1147" s="198">
        <v>-10221.83</v>
      </c>
      <c r="I1147" s="198">
        <v>-4</v>
      </c>
    </row>
    <row r="1148" spans="1:9" x14ac:dyDescent="0.3">
      <c r="A1148" s="198" t="s">
        <v>365</v>
      </c>
      <c r="B1148" s="198"/>
      <c r="C1148" s="198">
        <v>109124696</v>
      </c>
      <c r="D1148" s="198"/>
      <c r="E1148" s="198">
        <v>201912</v>
      </c>
      <c r="F1148" s="198"/>
      <c r="G1148" s="198" t="s">
        <v>373</v>
      </c>
      <c r="H1148" s="198">
        <v>402.73</v>
      </c>
      <c r="I1148" s="198">
        <v>2</v>
      </c>
    </row>
    <row r="1149" spans="1:9" x14ac:dyDescent="0.3">
      <c r="A1149" s="198" t="s">
        <v>365</v>
      </c>
      <c r="B1149" s="198"/>
      <c r="C1149" s="198">
        <v>109124696</v>
      </c>
      <c r="D1149" s="198"/>
      <c r="E1149" s="198">
        <v>201912</v>
      </c>
      <c r="F1149" s="198"/>
      <c r="G1149" s="198" t="s">
        <v>373</v>
      </c>
      <c r="H1149" s="198">
        <v>2629.21</v>
      </c>
      <c r="I1149" s="198">
        <v>1</v>
      </c>
    </row>
    <row r="1150" spans="1:9" x14ac:dyDescent="0.3">
      <c r="A1150" s="198" t="s">
        <v>365</v>
      </c>
      <c r="B1150" s="198"/>
      <c r="C1150" s="198">
        <v>109124696</v>
      </c>
      <c r="D1150" s="198"/>
      <c r="E1150" s="198">
        <v>201912</v>
      </c>
      <c r="F1150" s="198"/>
      <c r="G1150" s="198" t="s">
        <v>373</v>
      </c>
      <c r="H1150" s="198">
        <v>3338.88</v>
      </c>
      <c r="I1150" s="198">
        <v>1</v>
      </c>
    </row>
    <row r="1151" spans="1:9" x14ac:dyDescent="0.3">
      <c r="A1151" s="198" t="s">
        <v>365</v>
      </c>
      <c r="B1151" s="198"/>
      <c r="C1151" s="198">
        <v>109124696</v>
      </c>
      <c r="D1151" s="198"/>
      <c r="E1151" s="198">
        <v>201912</v>
      </c>
      <c r="F1151" s="198"/>
      <c r="G1151" s="198" t="s">
        <v>373</v>
      </c>
      <c r="H1151" s="198">
        <v>3851.01</v>
      </c>
      <c r="I1151" s="198">
        <v>1</v>
      </c>
    </row>
    <row r="1152" spans="1:9" x14ac:dyDescent="0.3">
      <c r="A1152" s="198" t="s">
        <v>365</v>
      </c>
      <c r="B1152" s="198"/>
      <c r="C1152" s="198">
        <v>109125054</v>
      </c>
      <c r="D1152" s="198"/>
      <c r="E1152" s="198">
        <v>201912</v>
      </c>
      <c r="F1152" s="198"/>
      <c r="G1152" s="198" t="s">
        <v>373</v>
      </c>
      <c r="H1152" s="198">
        <v>68.16</v>
      </c>
      <c r="I1152" s="198">
        <v>2</v>
      </c>
    </row>
    <row r="1153" spans="1:9" x14ac:dyDescent="0.3">
      <c r="A1153" s="198" t="s">
        <v>365</v>
      </c>
      <c r="B1153" s="198"/>
      <c r="C1153" s="198">
        <v>109125508</v>
      </c>
      <c r="D1153" s="198"/>
      <c r="E1153" s="198">
        <v>201912</v>
      </c>
      <c r="F1153" s="198"/>
      <c r="G1153" s="198" t="s">
        <v>373</v>
      </c>
      <c r="H1153" s="198">
        <v>90294.32</v>
      </c>
      <c r="I1153" s="198">
        <v>2</v>
      </c>
    </row>
    <row r="1154" spans="1:9" x14ac:dyDescent="0.3">
      <c r="A1154" s="198" t="s">
        <v>365</v>
      </c>
      <c r="B1154" s="198"/>
      <c r="C1154" s="198">
        <v>109125658</v>
      </c>
      <c r="D1154" s="198"/>
      <c r="E1154" s="198">
        <v>201912</v>
      </c>
      <c r="F1154" s="198"/>
      <c r="G1154" s="198" t="s">
        <v>373</v>
      </c>
      <c r="H1154" s="198">
        <v>9073.5400000000009</v>
      </c>
      <c r="I1154" s="198">
        <v>3</v>
      </c>
    </row>
    <row r="1155" spans="1:9" x14ac:dyDescent="0.3">
      <c r="A1155" s="198" t="s">
        <v>365</v>
      </c>
      <c r="B1155" s="198"/>
      <c r="C1155" s="198">
        <v>109126048</v>
      </c>
      <c r="D1155" s="198"/>
      <c r="E1155" s="198">
        <v>201912</v>
      </c>
      <c r="F1155" s="198"/>
      <c r="G1155" s="198" t="s">
        <v>373</v>
      </c>
      <c r="H1155" s="198">
        <v>58.66</v>
      </c>
      <c r="I1155" s="198">
        <v>3</v>
      </c>
    </row>
    <row r="1156" spans="1:9" x14ac:dyDescent="0.3">
      <c r="A1156" s="198" t="s">
        <v>365</v>
      </c>
      <c r="B1156" s="198"/>
      <c r="C1156" s="198">
        <v>109127186</v>
      </c>
      <c r="D1156" s="198"/>
      <c r="E1156" s="198">
        <v>201912</v>
      </c>
      <c r="F1156" s="198"/>
      <c r="G1156" s="198" t="s">
        <v>377</v>
      </c>
      <c r="H1156" s="198">
        <v>67.95</v>
      </c>
      <c r="I1156" s="198">
        <v>3</v>
      </c>
    </row>
    <row r="1157" spans="1:9" x14ac:dyDescent="0.3">
      <c r="A1157" s="198" t="s">
        <v>366</v>
      </c>
      <c r="B1157" s="198"/>
      <c r="C1157" s="198">
        <v>109120502</v>
      </c>
      <c r="D1157" s="198"/>
      <c r="E1157" s="198">
        <v>201910</v>
      </c>
      <c r="F1157" s="198"/>
      <c r="G1157" s="198" t="s">
        <v>373</v>
      </c>
      <c r="H1157" s="198">
        <v>8725.66</v>
      </c>
      <c r="I1157" s="198">
        <v>2</v>
      </c>
    </row>
    <row r="1158" spans="1:9" x14ac:dyDescent="0.3">
      <c r="A1158" s="198" t="s">
        <v>366</v>
      </c>
      <c r="B1158" s="198"/>
      <c r="C1158" s="198">
        <v>109089805</v>
      </c>
      <c r="D1158" s="198"/>
      <c r="E1158" s="198">
        <v>201911</v>
      </c>
      <c r="F1158" s="198"/>
      <c r="G1158" s="198" t="s">
        <v>373</v>
      </c>
      <c r="H1158" s="198">
        <v>0</v>
      </c>
      <c r="I1158" s="198">
        <v>0</v>
      </c>
    </row>
    <row r="1159" spans="1:9" x14ac:dyDescent="0.3">
      <c r="A1159" s="198" t="s">
        <v>366</v>
      </c>
      <c r="B1159" s="198"/>
      <c r="C1159" s="198">
        <v>109107943</v>
      </c>
      <c r="D1159" s="198"/>
      <c r="E1159" s="198">
        <v>201911</v>
      </c>
      <c r="F1159" s="198"/>
      <c r="G1159" s="198" t="s">
        <v>373</v>
      </c>
      <c r="H1159" s="198">
        <v>5735.54</v>
      </c>
      <c r="I1159" s="198">
        <v>0</v>
      </c>
    </row>
    <row r="1160" spans="1:9" x14ac:dyDescent="0.3">
      <c r="A1160" s="198" t="s">
        <v>366</v>
      </c>
      <c r="B1160" s="198"/>
      <c r="C1160" s="198">
        <v>109115839</v>
      </c>
      <c r="D1160" s="198"/>
      <c r="E1160" s="198">
        <v>201911</v>
      </c>
      <c r="F1160" s="198"/>
      <c r="G1160" s="198" t="s">
        <v>373</v>
      </c>
      <c r="H1160" s="198">
        <v>964.49</v>
      </c>
      <c r="I1160" s="198">
        <v>1</v>
      </c>
    </row>
    <row r="1161" spans="1:9" x14ac:dyDescent="0.3">
      <c r="A1161" s="198" t="s">
        <v>366</v>
      </c>
      <c r="B1161" s="198"/>
      <c r="C1161" s="198">
        <v>109120502</v>
      </c>
      <c r="D1161" s="198"/>
      <c r="E1161" s="198">
        <v>201911</v>
      </c>
      <c r="F1161" s="198"/>
      <c r="G1161" s="198" t="s">
        <v>373</v>
      </c>
      <c r="H1161" s="198">
        <v>-6.88</v>
      </c>
      <c r="I1161" s="198">
        <v>2</v>
      </c>
    </row>
    <row r="1162" spans="1:9" x14ac:dyDescent="0.3">
      <c r="A1162" s="198" t="s">
        <v>366</v>
      </c>
      <c r="B1162" s="198"/>
      <c r="C1162" s="198">
        <v>109121909</v>
      </c>
      <c r="D1162" s="198"/>
      <c r="E1162" s="198">
        <v>201911</v>
      </c>
      <c r="F1162" s="198"/>
      <c r="G1162" s="198" t="s">
        <v>379</v>
      </c>
      <c r="H1162" s="198">
        <v>63.6</v>
      </c>
      <c r="I1162" s="198">
        <v>2</v>
      </c>
    </row>
    <row r="1163" spans="1:9" x14ac:dyDescent="0.3">
      <c r="A1163" s="198" t="s">
        <v>366</v>
      </c>
      <c r="B1163" s="198"/>
      <c r="C1163" s="198">
        <v>109099900</v>
      </c>
      <c r="D1163" s="198"/>
      <c r="E1163" s="198">
        <v>201912</v>
      </c>
      <c r="F1163" s="198"/>
      <c r="G1163" s="198" t="s">
        <v>380</v>
      </c>
      <c r="H1163" s="198">
        <v>3528.21</v>
      </c>
      <c r="I1163" s="198">
        <v>3</v>
      </c>
    </row>
    <row r="1164" spans="1:9" x14ac:dyDescent="0.3">
      <c r="A1164" s="198" t="s">
        <v>366</v>
      </c>
      <c r="B1164" s="198"/>
      <c r="C1164" s="198">
        <v>109107943</v>
      </c>
      <c r="D1164" s="198"/>
      <c r="E1164" s="198">
        <v>201912</v>
      </c>
      <c r="F1164" s="198"/>
      <c r="G1164" s="198" t="s">
        <v>373</v>
      </c>
      <c r="H1164" s="198">
        <v>462.21</v>
      </c>
      <c r="I1164" s="198">
        <v>0</v>
      </c>
    </row>
    <row r="1165" spans="1:9" x14ac:dyDescent="0.3">
      <c r="A1165" s="198" t="s">
        <v>366</v>
      </c>
      <c r="B1165" s="198"/>
      <c r="C1165" s="198">
        <v>109111131</v>
      </c>
      <c r="D1165" s="198"/>
      <c r="E1165" s="198">
        <v>201912</v>
      </c>
      <c r="F1165" s="198"/>
      <c r="G1165" s="198" t="s">
        <v>373</v>
      </c>
      <c r="H1165" s="198">
        <v>65.040000000000006</v>
      </c>
      <c r="I1165" s="198">
        <v>2</v>
      </c>
    </row>
    <row r="1166" spans="1:9" x14ac:dyDescent="0.3">
      <c r="A1166" s="198" t="s">
        <v>366</v>
      </c>
      <c r="B1166" s="198"/>
      <c r="C1166" s="198">
        <v>109115839</v>
      </c>
      <c r="D1166" s="198"/>
      <c r="E1166" s="198">
        <v>201912</v>
      </c>
      <c r="F1166" s="198"/>
      <c r="G1166" s="198" t="s">
        <v>373</v>
      </c>
      <c r="H1166" s="198">
        <v>0.62</v>
      </c>
      <c r="I1166" s="198">
        <v>1</v>
      </c>
    </row>
    <row r="1167" spans="1:9" x14ac:dyDescent="0.3">
      <c r="A1167" s="198" t="s">
        <v>366</v>
      </c>
      <c r="B1167" s="198"/>
      <c r="C1167" s="198">
        <v>109120502</v>
      </c>
      <c r="D1167" s="198"/>
      <c r="E1167" s="198">
        <v>201912</v>
      </c>
      <c r="F1167" s="198"/>
      <c r="G1167" s="198" t="s">
        <v>373</v>
      </c>
      <c r="H1167" s="198">
        <v>-274.61</v>
      </c>
      <c r="I1167" s="198">
        <v>2</v>
      </c>
    </row>
    <row r="1168" spans="1:9" x14ac:dyDescent="0.3">
      <c r="A1168" s="198" t="s">
        <v>366</v>
      </c>
      <c r="B1168" s="198"/>
      <c r="C1168" s="198">
        <v>109120997</v>
      </c>
      <c r="D1168" s="198"/>
      <c r="E1168" s="198">
        <v>201912</v>
      </c>
      <c r="F1168" s="198"/>
      <c r="G1168" s="198" t="s">
        <v>373</v>
      </c>
      <c r="H1168" s="198">
        <v>225.3</v>
      </c>
      <c r="I1168" s="198">
        <v>2</v>
      </c>
    </row>
    <row r="1169" spans="1:9" x14ac:dyDescent="0.3">
      <c r="A1169" s="198" t="s">
        <v>366</v>
      </c>
      <c r="B1169" s="198"/>
      <c r="C1169" s="198">
        <v>109121360</v>
      </c>
      <c r="D1169" s="198"/>
      <c r="E1169" s="198">
        <v>201912</v>
      </c>
      <c r="F1169" s="198"/>
      <c r="G1169" s="198" t="s">
        <v>373</v>
      </c>
      <c r="H1169" s="198">
        <v>140.32</v>
      </c>
      <c r="I1169" s="198">
        <v>2</v>
      </c>
    </row>
    <row r="1170" spans="1:9" x14ac:dyDescent="0.3">
      <c r="A1170" s="198" t="s">
        <v>366</v>
      </c>
      <c r="B1170" s="198"/>
      <c r="C1170" s="198">
        <v>109121525</v>
      </c>
      <c r="D1170" s="198"/>
      <c r="E1170" s="198">
        <v>201912</v>
      </c>
      <c r="F1170" s="198"/>
      <c r="G1170" s="198" t="s">
        <v>373</v>
      </c>
      <c r="H1170" s="198">
        <v>1136.9000000000001</v>
      </c>
      <c r="I1170" s="198">
        <v>2</v>
      </c>
    </row>
    <row r="1171" spans="1:9" x14ac:dyDescent="0.3">
      <c r="A1171" s="198" t="s">
        <v>366</v>
      </c>
      <c r="B1171" s="198"/>
      <c r="C1171" s="198">
        <v>109121909</v>
      </c>
      <c r="D1171" s="198"/>
      <c r="E1171" s="198">
        <v>201912</v>
      </c>
      <c r="F1171" s="198"/>
      <c r="G1171" s="198" t="s">
        <v>379</v>
      </c>
      <c r="H1171" s="198">
        <v>0.21</v>
      </c>
      <c r="I1171" s="198">
        <v>2</v>
      </c>
    </row>
    <row r="1172" spans="1:9" x14ac:dyDescent="0.3">
      <c r="A1172" s="198" t="s">
        <v>366</v>
      </c>
      <c r="B1172" s="198"/>
      <c r="C1172" s="198">
        <v>109125508</v>
      </c>
      <c r="D1172" s="198"/>
      <c r="E1172" s="198">
        <v>201912</v>
      </c>
      <c r="F1172" s="198"/>
      <c r="G1172" s="198" t="s">
        <v>373</v>
      </c>
      <c r="H1172" s="198">
        <v>940.57</v>
      </c>
      <c r="I1172" s="198">
        <v>2</v>
      </c>
    </row>
    <row r="1173" spans="1:9" x14ac:dyDescent="0.3">
      <c r="A1173" s="198" t="s">
        <v>366</v>
      </c>
      <c r="B1173" s="198"/>
      <c r="C1173" s="198">
        <v>109125658</v>
      </c>
      <c r="D1173" s="198"/>
      <c r="E1173" s="198">
        <v>201912</v>
      </c>
      <c r="F1173" s="198"/>
      <c r="G1173" s="198" t="s">
        <v>373</v>
      </c>
      <c r="H1173" s="198">
        <v>94.51</v>
      </c>
      <c r="I1173" s="198">
        <v>3</v>
      </c>
    </row>
    <row r="1174" spans="1:9" x14ac:dyDescent="0.3">
      <c r="A1174" s="198" t="s">
        <v>367</v>
      </c>
      <c r="B1174" s="198"/>
      <c r="C1174" s="198">
        <v>106358393</v>
      </c>
      <c r="D1174" s="198"/>
      <c r="E1174" s="198">
        <v>201911</v>
      </c>
      <c r="F1174" s="198"/>
      <c r="G1174" s="198" t="s">
        <v>373</v>
      </c>
      <c r="H1174" s="198">
        <v>1361.48</v>
      </c>
      <c r="I1174" s="198">
        <v>3</v>
      </c>
    </row>
    <row r="1175" spans="1:9" x14ac:dyDescent="0.3">
      <c r="A1175" s="198" t="s">
        <v>367</v>
      </c>
      <c r="B1175" s="198"/>
      <c r="C1175" s="198">
        <v>109118534</v>
      </c>
      <c r="D1175" s="198"/>
      <c r="E1175" s="198">
        <v>201911</v>
      </c>
      <c r="F1175" s="198"/>
      <c r="G1175" s="198" t="s">
        <v>373</v>
      </c>
      <c r="H1175" s="198">
        <v>-3621.75</v>
      </c>
      <c r="I1175" s="198">
        <v>-7</v>
      </c>
    </row>
    <row r="1176" spans="1:9" x14ac:dyDescent="0.3">
      <c r="A1176" s="198" t="s">
        <v>367</v>
      </c>
      <c r="B1176" s="198"/>
      <c r="C1176" s="198">
        <v>109118534</v>
      </c>
      <c r="D1176" s="198"/>
      <c r="E1176" s="198">
        <v>201911</v>
      </c>
      <c r="F1176" s="198"/>
      <c r="G1176" s="198" t="s">
        <v>373</v>
      </c>
      <c r="H1176" s="198">
        <v>1810.85</v>
      </c>
      <c r="I1176" s="198">
        <v>0</v>
      </c>
    </row>
    <row r="1177" spans="1:9" x14ac:dyDescent="0.3">
      <c r="A1177" s="198" t="s">
        <v>367</v>
      </c>
      <c r="B1177" s="198"/>
      <c r="C1177" s="198">
        <v>109118534</v>
      </c>
      <c r="D1177" s="198"/>
      <c r="E1177" s="198">
        <v>201911</v>
      </c>
      <c r="F1177" s="198"/>
      <c r="G1177" s="198" t="s">
        <v>373</v>
      </c>
      <c r="H1177" s="198">
        <v>1810.9</v>
      </c>
      <c r="I1177" s="198">
        <v>0</v>
      </c>
    </row>
    <row r="1178" spans="1:9" x14ac:dyDescent="0.3">
      <c r="A1178" s="198" t="s">
        <v>367</v>
      </c>
      <c r="B1178" s="198"/>
      <c r="C1178" s="198">
        <v>109121909</v>
      </c>
      <c r="D1178" s="198"/>
      <c r="E1178" s="198">
        <v>201911</v>
      </c>
      <c r="F1178" s="198"/>
      <c r="G1178" s="198" t="s">
        <v>379</v>
      </c>
      <c r="H1178" s="198">
        <v>509.12</v>
      </c>
      <c r="I1178" s="198">
        <v>2</v>
      </c>
    </row>
    <row r="1179" spans="1:9" x14ac:dyDescent="0.3">
      <c r="A1179" s="198" t="s">
        <v>367</v>
      </c>
      <c r="B1179" s="198"/>
      <c r="C1179" s="198">
        <v>109111131</v>
      </c>
      <c r="D1179" s="198"/>
      <c r="E1179" s="198">
        <v>201912</v>
      </c>
      <c r="F1179" s="198"/>
      <c r="G1179" s="198" t="s">
        <v>373</v>
      </c>
      <c r="H1179" s="198">
        <v>650.42999999999995</v>
      </c>
      <c r="I1179" s="198">
        <v>2</v>
      </c>
    </row>
    <row r="1180" spans="1:9" x14ac:dyDescent="0.3">
      <c r="A1180" s="198" t="s">
        <v>367</v>
      </c>
      <c r="B1180" s="198"/>
      <c r="C1180" s="198">
        <v>109120997</v>
      </c>
      <c r="D1180" s="198"/>
      <c r="E1180" s="198">
        <v>201912</v>
      </c>
      <c r="F1180" s="198"/>
      <c r="G1180" s="198" t="s">
        <v>373</v>
      </c>
      <c r="H1180" s="198">
        <v>2703.72</v>
      </c>
      <c r="I1180" s="198">
        <v>2</v>
      </c>
    </row>
    <row r="1181" spans="1:9" x14ac:dyDescent="0.3">
      <c r="A1181" s="198" t="s">
        <v>367</v>
      </c>
      <c r="B1181" s="198"/>
      <c r="C1181" s="198">
        <v>109121360</v>
      </c>
      <c r="D1181" s="198"/>
      <c r="E1181" s="198">
        <v>201912</v>
      </c>
      <c r="F1181" s="198"/>
      <c r="G1181" s="198" t="s">
        <v>373</v>
      </c>
      <c r="H1181" s="198">
        <v>1403.16</v>
      </c>
      <c r="I1181" s="198">
        <v>2</v>
      </c>
    </row>
    <row r="1182" spans="1:9" x14ac:dyDescent="0.3">
      <c r="A1182" s="198" t="s">
        <v>367</v>
      </c>
      <c r="B1182" s="198"/>
      <c r="C1182" s="198">
        <v>109121525</v>
      </c>
      <c r="D1182" s="198"/>
      <c r="E1182" s="198">
        <v>201912</v>
      </c>
      <c r="F1182" s="198"/>
      <c r="G1182" s="198" t="s">
        <v>373</v>
      </c>
      <c r="H1182" s="198">
        <v>11368.9</v>
      </c>
      <c r="I1182" s="198">
        <v>2</v>
      </c>
    </row>
    <row r="1183" spans="1:9" x14ac:dyDescent="0.3">
      <c r="A1183" s="198" t="s">
        <v>367</v>
      </c>
      <c r="B1183" s="198"/>
      <c r="C1183" s="198">
        <v>109121909</v>
      </c>
      <c r="D1183" s="198"/>
      <c r="E1183" s="198">
        <v>201912</v>
      </c>
      <c r="F1183" s="198"/>
      <c r="G1183" s="198" t="s">
        <v>379</v>
      </c>
      <c r="H1183" s="198">
        <v>1.7</v>
      </c>
      <c r="I1183" s="198">
        <v>2</v>
      </c>
    </row>
  </sheetData>
  <autoFilter ref="A1:I406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opLeftCell="B1" workbookViewId="0">
      <pane ySplit="1" topLeftCell="A2" activePane="bottomLeft" state="frozen"/>
      <selection sqref="A1:XFD1048576"/>
      <selection pane="bottomLeft" activeCell="I29" sqref="I29"/>
    </sheetView>
  </sheetViews>
  <sheetFormatPr defaultColWidth="9.109375" defaultRowHeight="14.4" x14ac:dyDescent="0.3"/>
  <cols>
    <col min="1" max="1" width="9.109375" style="21"/>
    <col min="2" max="2" width="18.109375" style="21" bestFit="1" customWidth="1"/>
    <col min="3" max="3" width="9.109375" style="21"/>
    <col min="4" max="4" width="21.88671875" style="21" bestFit="1" customWidth="1"/>
    <col min="5" max="5" width="9.109375" style="21"/>
    <col min="6" max="6" width="25" style="21" bestFit="1" customWidth="1"/>
    <col min="7" max="7" width="9.109375" style="21"/>
    <col min="8" max="8" width="20.5546875" style="8" bestFit="1" customWidth="1"/>
    <col min="9" max="9" width="19" style="21" bestFit="1" customWidth="1"/>
    <col min="10" max="10" width="40.44140625" style="21" bestFit="1" customWidth="1"/>
    <col min="11" max="11" width="21.33203125" style="8" bestFit="1" customWidth="1"/>
    <col min="12" max="12" width="34" style="21" bestFit="1" customWidth="1"/>
    <col min="13" max="13" width="19.44140625" style="21" customWidth="1"/>
    <col min="14" max="14" width="15.88671875" style="21" customWidth="1"/>
    <col min="15" max="15" width="11.109375" style="21" bestFit="1" customWidth="1"/>
    <col min="16" max="16384" width="9.109375" style="21"/>
  </cols>
  <sheetData>
    <row r="1" spans="1:13" x14ac:dyDescent="0.3">
      <c r="A1" s="198" t="s">
        <v>122</v>
      </c>
      <c r="B1" s="198" t="s">
        <v>97</v>
      </c>
      <c r="C1" s="198" t="s">
        <v>135</v>
      </c>
      <c r="D1" s="198" t="s">
        <v>98</v>
      </c>
      <c r="E1" s="198" t="s">
        <v>123</v>
      </c>
      <c r="F1" s="198" t="s">
        <v>99</v>
      </c>
      <c r="G1" s="198" t="s">
        <v>124</v>
      </c>
      <c r="H1" s="2" t="s">
        <v>100</v>
      </c>
      <c r="I1" s="198" t="s">
        <v>101</v>
      </c>
      <c r="J1" s="198" t="s">
        <v>2</v>
      </c>
      <c r="K1" s="2" t="s">
        <v>125</v>
      </c>
      <c r="L1" s="198" t="s">
        <v>102</v>
      </c>
      <c r="M1" s="27" t="s">
        <v>381</v>
      </c>
    </row>
    <row r="2" spans="1:13" x14ac:dyDescent="0.3">
      <c r="A2" s="5">
        <v>23762</v>
      </c>
      <c r="B2" s="5">
        <v>10100502</v>
      </c>
      <c r="C2" s="5">
        <v>1000</v>
      </c>
      <c r="D2" s="4">
        <v>43556</v>
      </c>
      <c r="E2" s="198" t="s">
        <v>104</v>
      </c>
      <c r="F2" s="198">
        <v>108608647</v>
      </c>
      <c r="G2" s="198">
        <v>0</v>
      </c>
      <c r="H2" s="2">
        <v>0</v>
      </c>
      <c r="I2" s="4">
        <v>43572</v>
      </c>
      <c r="J2" s="198" t="s">
        <v>105</v>
      </c>
      <c r="K2" s="2">
        <v>-1115.54</v>
      </c>
      <c r="L2" s="198" t="s">
        <v>362</v>
      </c>
    </row>
    <row r="3" spans="1:13" x14ac:dyDescent="0.3">
      <c r="A3" s="5">
        <v>23762</v>
      </c>
      <c r="B3" s="5">
        <v>10100502</v>
      </c>
      <c r="C3" s="5">
        <v>1000</v>
      </c>
      <c r="D3" s="4">
        <v>43556</v>
      </c>
      <c r="E3" s="198" t="s">
        <v>103</v>
      </c>
      <c r="F3" s="198">
        <v>108608647</v>
      </c>
      <c r="G3" s="198">
        <v>-80</v>
      </c>
      <c r="H3" s="2">
        <v>-335.2</v>
      </c>
      <c r="I3" s="4">
        <v>43572</v>
      </c>
      <c r="J3" s="198" t="s">
        <v>126</v>
      </c>
      <c r="K3" s="2">
        <v>0</v>
      </c>
      <c r="L3" s="198" t="s">
        <v>362</v>
      </c>
    </row>
    <row r="4" spans="1:13" x14ac:dyDescent="0.3">
      <c r="A4" s="5">
        <v>23762</v>
      </c>
      <c r="B4" s="5">
        <v>10100502</v>
      </c>
      <c r="C4" s="5">
        <v>1000</v>
      </c>
      <c r="D4" s="4">
        <v>43556</v>
      </c>
      <c r="E4" s="198" t="s">
        <v>104</v>
      </c>
      <c r="F4" s="198">
        <v>108608647</v>
      </c>
      <c r="G4" s="198">
        <v>0</v>
      </c>
      <c r="H4" s="2">
        <v>0</v>
      </c>
      <c r="I4" s="4">
        <v>43572</v>
      </c>
      <c r="J4" s="198" t="s">
        <v>126</v>
      </c>
      <c r="K4" s="2">
        <v>-31.96</v>
      </c>
      <c r="L4" s="198" t="s">
        <v>362</v>
      </c>
    </row>
    <row r="5" spans="1:13" x14ac:dyDescent="0.3">
      <c r="A5" s="5">
        <v>23761</v>
      </c>
      <c r="B5" s="5">
        <v>10100502</v>
      </c>
      <c r="C5" s="5">
        <v>1000</v>
      </c>
      <c r="D5" s="4">
        <v>43556</v>
      </c>
      <c r="E5" s="198" t="s">
        <v>103</v>
      </c>
      <c r="F5" s="198">
        <v>108612146</v>
      </c>
      <c r="G5" s="198">
        <v>8</v>
      </c>
      <c r="H5" s="2">
        <v>1059.2</v>
      </c>
      <c r="I5" s="4">
        <v>43557</v>
      </c>
      <c r="J5" s="198" t="s">
        <v>126</v>
      </c>
      <c r="K5" s="2">
        <v>0</v>
      </c>
      <c r="L5" s="198" t="s">
        <v>361</v>
      </c>
    </row>
    <row r="6" spans="1:13" x14ac:dyDescent="0.3">
      <c r="A6" s="5">
        <v>23761</v>
      </c>
      <c r="B6" s="5">
        <v>10100502</v>
      </c>
      <c r="C6" s="5">
        <v>1000</v>
      </c>
      <c r="D6" s="4">
        <v>43556</v>
      </c>
      <c r="E6" s="198" t="s">
        <v>104</v>
      </c>
      <c r="F6" s="198">
        <v>108612146</v>
      </c>
      <c r="G6" s="198">
        <v>0</v>
      </c>
      <c r="H6" s="2">
        <v>0</v>
      </c>
      <c r="I6" s="4">
        <v>43557</v>
      </c>
      <c r="J6" s="198" t="s">
        <v>105</v>
      </c>
      <c r="K6" s="2">
        <v>4.3600000000000003</v>
      </c>
      <c r="L6" s="198" t="s">
        <v>361</v>
      </c>
    </row>
    <row r="7" spans="1:13" x14ac:dyDescent="0.3">
      <c r="A7" s="5">
        <v>23761</v>
      </c>
      <c r="B7" s="5">
        <v>10100502</v>
      </c>
      <c r="C7" s="5">
        <v>1000</v>
      </c>
      <c r="D7" s="4">
        <v>43556</v>
      </c>
      <c r="E7" s="198" t="s">
        <v>103</v>
      </c>
      <c r="F7" s="198">
        <v>108612146</v>
      </c>
      <c r="G7" s="198">
        <v>-8</v>
      </c>
      <c r="H7" s="2">
        <v>-1058.56</v>
      </c>
      <c r="I7" s="4">
        <v>43557</v>
      </c>
      <c r="J7" s="198" t="s">
        <v>127</v>
      </c>
      <c r="K7" s="2">
        <v>0</v>
      </c>
      <c r="L7" s="198" t="s">
        <v>361</v>
      </c>
    </row>
    <row r="8" spans="1:13" x14ac:dyDescent="0.3">
      <c r="A8" s="5">
        <v>23761</v>
      </c>
      <c r="B8" s="5">
        <v>10100502</v>
      </c>
      <c r="C8" s="5">
        <v>1000</v>
      </c>
      <c r="D8" s="4">
        <v>43556</v>
      </c>
      <c r="E8" s="198" t="s">
        <v>104</v>
      </c>
      <c r="F8" s="198">
        <v>108612146</v>
      </c>
      <c r="G8" s="198">
        <v>0</v>
      </c>
      <c r="H8" s="2">
        <v>0</v>
      </c>
      <c r="I8" s="4">
        <v>43557</v>
      </c>
      <c r="J8" s="198" t="s">
        <v>127</v>
      </c>
      <c r="K8" s="2">
        <v>-4.83</v>
      </c>
      <c r="L8" s="198" t="s">
        <v>361</v>
      </c>
    </row>
    <row r="9" spans="1:13" x14ac:dyDescent="0.3">
      <c r="A9" s="5">
        <v>23761</v>
      </c>
      <c r="B9" s="5">
        <v>10100502</v>
      </c>
      <c r="C9" s="5">
        <v>1000</v>
      </c>
      <c r="D9" s="4">
        <v>43556</v>
      </c>
      <c r="E9" s="198" t="s">
        <v>104</v>
      </c>
      <c r="F9" s="198">
        <v>108612146</v>
      </c>
      <c r="G9" s="198">
        <v>0</v>
      </c>
      <c r="H9" s="2">
        <v>0</v>
      </c>
      <c r="I9" s="4">
        <v>43557</v>
      </c>
      <c r="J9" s="198" t="s">
        <v>105</v>
      </c>
      <c r="K9" s="2">
        <v>0.35</v>
      </c>
      <c r="L9" s="198" t="s">
        <v>361</v>
      </c>
    </row>
    <row r="10" spans="1:13" x14ac:dyDescent="0.3">
      <c r="A10" s="5">
        <v>23762</v>
      </c>
      <c r="B10" s="5">
        <v>10100502</v>
      </c>
      <c r="C10" s="5">
        <v>1000</v>
      </c>
      <c r="D10" s="4">
        <v>43586</v>
      </c>
      <c r="E10" s="198" t="s">
        <v>104</v>
      </c>
      <c r="F10" s="198">
        <v>108608647</v>
      </c>
      <c r="G10" s="198">
        <v>0</v>
      </c>
      <c r="H10" s="2">
        <v>0</v>
      </c>
      <c r="I10" s="4">
        <v>43572</v>
      </c>
      <c r="J10" s="198" t="s">
        <v>105</v>
      </c>
      <c r="K10" s="2">
        <v>-0.34</v>
      </c>
      <c r="L10" s="198" t="s">
        <v>362</v>
      </c>
    </row>
    <row r="11" spans="1:13" x14ac:dyDescent="0.3">
      <c r="A11" s="5">
        <v>23762</v>
      </c>
      <c r="B11" s="5">
        <v>10100502</v>
      </c>
      <c r="C11" s="5">
        <v>1000</v>
      </c>
      <c r="D11" s="4">
        <v>43586</v>
      </c>
      <c r="E11" s="198" t="s">
        <v>104</v>
      </c>
      <c r="F11" s="198">
        <v>108608647</v>
      </c>
      <c r="G11" s="198">
        <v>0</v>
      </c>
      <c r="H11" s="2">
        <v>0</v>
      </c>
      <c r="I11" s="4">
        <v>43572</v>
      </c>
      <c r="J11" s="198" t="s">
        <v>105</v>
      </c>
      <c r="K11" s="2">
        <v>-818.33</v>
      </c>
      <c r="L11" s="198" t="s">
        <v>362</v>
      </c>
    </row>
    <row r="12" spans="1:13" x14ac:dyDescent="0.3">
      <c r="A12" s="5">
        <v>23762</v>
      </c>
      <c r="B12" s="5">
        <v>10100502</v>
      </c>
      <c r="C12" s="5">
        <v>1000</v>
      </c>
      <c r="D12" s="4">
        <v>43586</v>
      </c>
      <c r="E12" s="198" t="s">
        <v>104</v>
      </c>
      <c r="F12" s="198">
        <v>108608647</v>
      </c>
      <c r="G12" s="198">
        <v>0</v>
      </c>
      <c r="H12" s="2">
        <v>0</v>
      </c>
      <c r="I12" s="4">
        <v>43572</v>
      </c>
      <c r="J12" s="198" t="s">
        <v>105</v>
      </c>
      <c r="K12" s="2">
        <v>817.01</v>
      </c>
      <c r="L12" s="198" t="s">
        <v>362</v>
      </c>
    </row>
    <row r="13" spans="1:13" x14ac:dyDescent="0.3">
      <c r="A13" s="5">
        <v>23761</v>
      </c>
      <c r="B13" s="5">
        <v>10100502</v>
      </c>
      <c r="C13" s="5">
        <v>1000</v>
      </c>
      <c r="D13" s="4">
        <v>43617</v>
      </c>
      <c r="E13" s="198" t="s">
        <v>103</v>
      </c>
      <c r="F13" s="198">
        <v>108602435</v>
      </c>
      <c r="G13" s="198">
        <v>-15</v>
      </c>
      <c r="H13" s="2">
        <v>-1175.4100000000001</v>
      </c>
      <c r="I13" s="4">
        <v>43228</v>
      </c>
      <c r="J13" s="198" t="s">
        <v>106</v>
      </c>
      <c r="K13" s="2">
        <v>0</v>
      </c>
      <c r="L13" s="198" t="s">
        <v>361</v>
      </c>
    </row>
    <row r="14" spans="1:13" x14ac:dyDescent="0.3">
      <c r="A14" s="5">
        <v>23761</v>
      </c>
      <c r="B14" s="5">
        <v>10100502</v>
      </c>
      <c r="C14" s="5">
        <v>1000</v>
      </c>
      <c r="D14" s="4">
        <v>43617</v>
      </c>
      <c r="E14" s="198" t="s">
        <v>382</v>
      </c>
      <c r="F14" s="198">
        <v>108602435</v>
      </c>
      <c r="G14" s="198">
        <v>0</v>
      </c>
      <c r="H14" s="2">
        <v>0</v>
      </c>
      <c r="I14" s="4">
        <v>43221</v>
      </c>
      <c r="J14" s="198" t="s">
        <v>107</v>
      </c>
      <c r="K14" s="2">
        <v>-30799.35</v>
      </c>
      <c r="L14" s="198" t="s">
        <v>361</v>
      </c>
    </row>
    <row r="15" spans="1:13" x14ac:dyDescent="0.3">
      <c r="A15" s="5"/>
      <c r="B15" s="5"/>
      <c r="C15" s="5"/>
      <c r="D15" s="4"/>
      <c r="E15" s="198"/>
      <c r="F15" s="198"/>
      <c r="G15" s="198"/>
      <c r="H15" s="1">
        <f>SUM(H2:H14)</f>
        <v>-1509.97</v>
      </c>
      <c r="I15" s="4"/>
      <c r="J15" s="198"/>
      <c r="K15" s="1">
        <f>SUM(K2:K14)</f>
        <v>-31948.629999999997</v>
      </c>
      <c r="L15" s="198"/>
    </row>
    <row r="16" spans="1:13" x14ac:dyDescent="0.3">
      <c r="A16" s="5"/>
      <c r="B16" s="5"/>
      <c r="C16" s="5"/>
      <c r="D16" s="4"/>
      <c r="E16" s="198"/>
      <c r="F16" s="198"/>
      <c r="G16" s="198"/>
      <c r="H16" s="2"/>
      <c r="I16" s="4"/>
      <c r="J16" s="198"/>
      <c r="K16" s="2"/>
      <c r="L16" s="198"/>
    </row>
    <row r="17" spans="1:13" x14ac:dyDescent="0.3">
      <c r="A17" s="198" t="s">
        <v>122</v>
      </c>
      <c r="B17" s="198" t="s">
        <v>97</v>
      </c>
      <c r="C17" s="198" t="s">
        <v>135</v>
      </c>
      <c r="D17" s="198" t="s">
        <v>98</v>
      </c>
      <c r="E17" s="198" t="s">
        <v>123</v>
      </c>
      <c r="F17" s="198" t="s">
        <v>99</v>
      </c>
      <c r="G17" s="198" t="s">
        <v>124</v>
      </c>
      <c r="H17" s="2" t="s">
        <v>100</v>
      </c>
      <c r="I17" s="198" t="s">
        <v>101</v>
      </c>
      <c r="J17" s="198" t="s">
        <v>2</v>
      </c>
      <c r="K17" s="2" t="s">
        <v>125</v>
      </c>
      <c r="L17" s="198" t="s">
        <v>102</v>
      </c>
      <c r="M17" s="27" t="s">
        <v>381</v>
      </c>
    </row>
    <row r="18" spans="1:13" x14ac:dyDescent="0.3">
      <c r="A18" s="5">
        <v>23761</v>
      </c>
      <c r="B18" s="5">
        <v>10100502</v>
      </c>
      <c r="C18" s="5">
        <v>1000</v>
      </c>
      <c r="D18" s="4">
        <v>43647</v>
      </c>
      <c r="E18" s="198" t="s">
        <v>103</v>
      </c>
      <c r="F18" s="198">
        <v>108612711</v>
      </c>
      <c r="G18" s="198">
        <v>-211</v>
      </c>
      <c r="H18" s="2">
        <v>-48781.09</v>
      </c>
      <c r="I18" s="4">
        <v>43661</v>
      </c>
      <c r="J18" s="198" t="s">
        <v>137</v>
      </c>
      <c r="K18" s="2">
        <v>0</v>
      </c>
      <c r="L18" s="198" t="s">
        <v>361</v>
      </c>
    </row>
    <row r="19" spans="1:13" x14ac:dyDescent="0.3">
      <c r="A19" s="5">
        <v>23761</v>
      </c>
      <c r="B19" s="5">
        <v>10100502</v>
      </c>
      <c r="C19" s="5">
        <v>1000</v>
      </c>
      <c r="D19" s="4">
        <v>43647</v>
      </c>
      <c r="E19" s="198" t="s">
        <v>104</v>
      </c>
      <c r="F19" s="198">
        <v>108612711</v>
      </c>
      <c r="G19" s="198">
        <v>0</v>
      </c>
      <c r="H19" s="2">
        <v>0</v>
      </c>
      <c r="I19" s="4">
        <v>43661</v>
      </c>
      <c r="J19" s="198" t="s">
        <v>137</v>
      </c>
      <c r="K19" s="2">
        <v>-1831.99</v>
      </c>
      <c r="L19" s="198" t="s">
        <v>361</v>
      </c>
    </row>
    <row r="20" spans="1:13" x14ac:dyDescent="0.3">
      <c r="A20" s="5">
        <v>23761</v>
      </c>
      <c r="B20" s="5">
        <v>10100502</v>
      </c>
      <c r="C20" s="5">
        <v>1000</v>
      </c>
      <c r="D20" s="4">
        <v>43647</v>
      </c>
      <c r="E20" s="198" t="s">
        <v>104</v>
      </c>
      <c r="F20" s="198">
        <v>108612711</v>
      </c>
      <c r="G20" s="198">
        <v>0</v>
      </c>
      <c r="H20" s="2">
        <v>0</v>
      </c>
      <c r="I20" s="4">
        <v>43661</v>
      </c>
      <c r="J20" s="198" t="s">
        <v>105</v>
      </c>
      <c r="K20" s="2">
        <v>-485.49</v>
      </c>
      <c r="L20" s="198" t="s">
        <v>361</v>
      </c>
    </row>
    <row r="21" spans="1:13" x14ac:dyDescent="0.3">
      <c r="A21" s="5">
        <v>23802</v>
      </c>
      <c r="B21" s="5">
        <v>10100502</v>
      </c>
      <c r="C21" s="5">
        <v>1000</v>
      </c>
      <c r="D21" s="4">
        <v>43647</v>
      </c>
      <c r="E21" s="198" t="s">
        <v>103</v>
      </c>
      <c r="F21" s="198">
        <v>108612712</v>
      </c>
      <c r="G21" s="198">
        <v>-1</v>
      </c>
      <c r="H21" s="2">
        <v>0</v>
      </c>
      <c r="I21" s="4">
        <v>43661</v>
      </c>
      <c r="J21" s="198" t="s">
        <v>137</v>
      </c>
      <c r="K21" s="2">
        <v>0</v>
      </c>
      <c r="L21" s="198" t="s">
        <v>365</v>
      </c>
    </row>
    <row r="22" spans="1:13" x14ac:dyDescent="0.3">
      <c r="A22" s="5">
        <v>23802</v>
      </c>
      <c r="B22" s="5">
        <v>10100502</v>
      </c>
      <c r="C22" s="5">
        <v>1000</v>
      </c>
      <c r="D22" s="4">
        <v>43647</v>
      </c>
      <c r="E22" s="198" t="s">
        <v>103</v>
      </c>
      <c r="F22" s="198">
        <v>108612712</v>
      </c>
      <c r="G22" s="198">
        <v>-1</v>
      </c>
      <c r="H22" s="2">
        <v>-6913.72</v>
      </c>
      <c r="I22" s="4">
        <v>43661</v>
      </c>
      <c r="J22" s="198" t="s">
        <v>137</v>
      </c>
      <c r="K22" s="2">
        <v>0</v>
      </c>
      <c r="L22" s="198" t="s">
        <v>365</v>
      </c>
    </row>
    <row r="23" spans="1:13" x14ac:dyDescent="0.3">
      <c r="A23" s="5">
        <v>23802</v>
      </c>
      <c r="B23" s="5">
        <v>10100502</v>
      </c>
      <c r="C23" s="5">
        <v>1000</v>
      </c>
      <c r="D23" s="4">
        <v>43647</v>
      </c>
      <c r="E23" s="198" t="s">
        <v>103</v>
      </c>
      <c r="F23" s="198">
        <v>108612712</v>
      </c>
      <c r="G23" s="198">
        <v>-1</v>
      </c>
      <c r="H23" s="2">
        <v>-5851.14</v>
      </c>
      <c r="I23" s="4">
        <v>43661</v>
      </c>
      <c r="J23" s="198" t="s">
        <v>137</v>
      </c>
      <c r="K23" s="2">
        <v>0</v>
      </c>
      <c r="L23" s="198" t="s">
        <v>365</v>
      </c>
    </row>
    <row r="24" spans="1:13" x14ac:dyDescent="0.3">
      <c r="A24" s="5">
        <v>23802</v>
      </c>
      <c r="B24" s="5">
        <v>10100502</v>
      </c>
      <c r="C24" s="5">
        <v>1000</v>
      </c>
      <c r="D24" s="4">
        <v>43647</v>
      </c>
      <c r="E24" s="198" t="s">
        <v>104</v>
      </c>
      <c r="F24" s="198">
        <v>108612712</v>
      </c>
      <c r="G24" s="198">
        <v>0</v>
      </c>
      <c r="H24" s="2">
        <v>0</v>
      </c>
      <c r="I24" s="4">
        <v>43661</v>
      </c>
      <c r="J24" s="198" t="s">
        <v>137</v>
      </c>
      <c r="K24" s="2">
        <v>-163.98</v>
      </c>
      <c r="L24" s="198" t="s">
        <v>365</v>
      </c>
    </row>
    <row r="25" spans="1:13" x14ac:dyDescent="0.3">
      <c r="A25" s="5">
        <v>23802</v>
      </c>
      <c r="B25" s="5">
        <v>10100502</v>
      </c>
      <c r="C25" s="5">
        <v>1000</v>
      </c>
      <c r="D25" s="4">
        <v>43647</v>
      </c>
      <c r="E25" s="198" t="s">
        <v>104</v>
      </c>
      <c r="F25" s="198">
        <v>108612712</v>
      </c>
      <c r="G25" s="198">
        <v>0</v>
      </c>
      <c r="H25" s="2">
        <v>0</v>
      </c>
      <c r="I25" s="4">
        <v>43661</v>
      </c>
      <c r="J25" s="198" t="s">
        <v>137</v>
      </c>
      <c r="K25" s="2">
        <v>-193.76</v>
      </c>
      <c r="L25" s="198" t="s">
        <v>365</v>
      </c>
    </row>
    <row r="26" spans="1:13" x14ac:dyDescent="0.3">
      <c r="A26" s="5">
        <v>23802</v>
      </c>
      <c r="B26" s="5">
        <v>10100502</v>
      </c>
      <c r="C26" s="5">
        <v>1000</v>
      </c>
      <c r="D26" s="4">
        <v>43647</v>
      </c>
      <c r="E26" s="198" t="s">
        <v>103</v>
      </c>
      <c r="F26" s="198">
        <v>108612712</v>
      </c>
      <c r="G26" s="198">
        <v>-1</v>
      </c>
      <c r="H26" s="2">
        <v>-387.11</v>
      </c>
      <c r="I26" s="4">
        <v>43661</v>
      </c>
      <c r="J26" s="198" t="s">
        <v>383</v>
      </c>
      <c r="K26" s="2">
        <v>0</v>
      </c>
      <c r="L26" s="198" t="s">
        <v>365</v>
      </c>
    </row>
    <row r="27" spans="1:13" x14ac:dyDescent="0.3">
      <c r="A27" s="5">
        <v>23802</v>
      </c>
      <c r="B27" s="5">
        <v>10100502</v>
      </c>
      <c r="C27" s="5">
        <v>1000</v>
      </c>
      <c r="D27" s="4">
        <v>43647</v>
      </c>
      <c r="E27" s="198" t="s">
        <v>104</v>
      </c>
      <c r="F27" s="198">
        <v>108612712</v>
      </c>
      <c r="G27" s="198">
        <v>0</v>
      </c>
      <c r="H27" s="2">
        <v>0</v>
      </c>
      <c r="I27" s="4">
        <v>43661</v>
      </c>
      <c r="J27" s="198" t="s">
        <v>383</v>
      </c>
      <c r="K27" s="2">
        <v>-10.85</v>
      </c>
      <c r="L27" s="198" t="s">
        <v>365</v>
      </c>
    </row>
    <row r="28" spans="1:13" x14ac:dyDescent="0.3">
      <c r="A28" s="5">
        <v>23802</v>
      </c>
      <c r="B28" s="5">
        <v>10100502</v>
      </c>
      <c r="C28" s="5">
        <v>1000</v>
      </c>
      <c r="D28" s="4">
        <v>43647</v>
      </c>
      <c r="E28" s="198" t="s">
        <v>103</v>
      </c>
      <c r="F28" s="198">
        <v>108612712</v>
      </c>
      <c r="G28" s="198">
        <v>1</v>
      </c>
      <c r="H28" s="2">
        <v>78.290000000000006</v>
      </c>
      <c r="I28" s="4">
        <v>43661</v>
      </c>
      <c r="J28" s="198" t="s">
        <v>383</v>
      </c>
      <c r="K28" s="2">
        <v>0</v>
      </c>
      <c r="L28" s="198" t="s">
        <v>365</v>
      </c>
    </row>
    <row r="29" spans="1:13" x14ac:dyDescent="0.3">
      <c r="A29" s="5">
        <v>23802</v>
      </c>
      <c r="B29" s="5">
        <v>10100502</v>
      </c>
      <c r="C29" s="5">
        <v>1000</v>
      </c>
      <c r="D29" s="4">
        <v>43647</v>
      </c>
      <c r="E29" s="198" t="s">
        <v>104</v>
      </c>
      <c r="F29" s="198">
        <v>108612712</v>
      </c>
      <c r="G29" s="198">
        <v>0</v>
      </c>
      <c r="H29" s="2">
        <v>0</v>
      </c>
      <c r="I29" s="4">
        <v>43661</v>
      </c>
      <c r="J29" s="198" t="s">
        <v>383</v>
      </c>
      <c r="K29" s="2">
        <v>2.19</v>
      </c>
      <c r="L29" s="198" t="s">
        <v>365</v>
      </c>
    </row>
    <row r="30" spans="1:13" x14ac:dyDescent="0.3">
      <c r="A30" s="5">
        <v>23802</v>
      </c>
      <c r="B30" s="5">
        <v>10100502</v>
      </c>
      <c r="C30" s="5">
        <v>1000</v>
      </c>
      <c r="D30" s="4">
        <v>43647</v>
      </c>
      <c r="E30" s="198" t="s">
        <v>104</v>
      </c>
      <c r="F30" s="198">
        <v>108612712</v>
      </c>
      <c r="G30" s="198">
        <v>0</v>
      </c>
      <c r="H30" s="2">
        <v>0</v>
      </c>
      <c r="I30" s="4">
        <v>43661</v>
      </c>
      <c r="J30" s="198" t="s">
        <v>105</v>
      </c>
      <c r="K30" s="2">
        <v>-43.46</v>
      </c>
      <c r="L30" s="198" t="s">
        <v>365</v>
      </c>
    </row>
    <row r="31" spans="1:13" x14ac:dyDescent="0.3">
      <c r="A31" s="5">
        <v>23802</v>
      </c>
      <c r="B31" s="5">
        <v>10100502</v>
      </c>
      <c r="C31" s="5">
        <v>1000</v>
      </c>
      <c r="D31" s="4">
        <v>43647</v>
      </c>
      <c r="E31" s="198" t="s">
        <v>104</v>
      </c>
      <c r="F31" s="198">
        <v>108612712</v>
      </c>
      <c r="G31" s="198">
        <v>0</v>
      </c>
      <c r="H31" s="2">
        <v>0</v>
      </c>
      <c r="I31" s="4">
        <v>43661</v>
      </c>
      <c r="J31" s="198" t="s">
        <v>105</v>
      </c>
      <c r="K31" s="2">
        <v>-51.34</v>
      </c>
      <c r="L31" s="198" t="s">
        <v>365</v>
      </c>
    </row>
    <row r="32" spans="1:13" x14ac:dyDescent="0.3">
      <c r="A32" s="5">
        <v>23802</v>
      </c>
      <c r="B32" s="5">
        <v>10100502</v>
      </c>
      <c r="C32" s="5">
        <v>1000</v>
      </c>
      <c r="D32" s="4">
        <v>43647</v>
      </c>
      <c r="E32" s="198" t="s">
        <v>104</v>
      </c>
      <c r="F32" s="198">
        <v>108612712</v>
      </c>
      <c r="G32" s="198">
        <v>0</v>
      </c>
      <c r="H32" s="2">
        <v>0</v>
      </c>
      <c r="I32" s="4">
        <v>43661</v>
      </c>
      <c r="J32" s="198" t="s">
        <v>105</v>
      </c>
      <c r="K32" s="2">
        <v>-2.88</v>
      </c>
      <c r="L32" s="198" t="s">
        <v>365</v>
      </c>
    </row>
    <row r="33" spans="1:12" x14ac:dyDescent="0.3">
      <c r="A33" s="5">
        <v>23802</v>
      </c>
      <c r="B33" s="5">
        <v>10100502</v>
      </c>
      <c r="C33" s="5">
        <v>1000</v>
      </c>
      <c r="D33" s="4">
        <v>43647</v>
      </c>
      <c r="E33" s="198" t="s">
        <v>104</v>
      </c>
      <c r="F33" s="198">
        <v>108612712</v>
      </c>
      <c r="G33" s="198">
        <v>0</v>
      </c>
      <c r="H33" s="2">
        <v>0</v>
      </c>
      <c r="I33" s="4">
        <v>43661</v>
      </c>
      <c r="J33" s="198" t="s">
        <v>105</v>
      </c>
      <c r="K33" s="2">
        <v>0.57999999999999996</v>
      </c>
      <c r="L33" s="198" t="s">
        <v>365</v>
      </c>
    </row>
    <row r="34" spans="1:12" x14ac:dyDescent="0.3">
      <c r="A34" s="5">
        <v>23762</v>
      </c>
      <c r="B34" s="5">
        <v>10100502</v>
      </c>
      <c r="C34" s="5">
        <v>1000</v>
      </c>
      <c r="D34" s="4">
        <v>43647</v>
      </c>
      <c r="E34" s="198" t="s">
        <v>103</v>
      </c>
      <c r="F34" s="198">
        <v>108613940</v>
      </c>
      <c r="G34" s="198">
        <v>-416</v>
      </c>
      <c r="H34" s="2">
        <v>-1801.28</v>
      </c>
      <c r="I34" s="4">
        <v>43671</v>
      </c>
      <c r="J34" s="198" t="s">
        <v>138</v>
      </c>
      <c r="K34" s="2">
        <v>0</v>
      </c>
      <c r="L34" s="198" t="s">
        <v>362</v>
      </c>
    </row>
    <row r="35" spans="1:12" x14ac:dyDescent="0.3">
      <c r="A35" s="5">
        <v>23762</v>
      </c>
      <c r="B35" s="5">
        <v>10100502</v>
      </c>
      <c r="C35" s="5">
        <v>1000</v>
      </c>
      <c r="D35" s="4">
        <v>43647</v>
      </c>
      <c r="E35" s="198" t="s">
        <v>103</v>
      </c>
      <c r="F35" s="198">
        <v>108613940</v>
      </c>
      <c r="G35" s="198">
        <v>-12</v>
      </c>
      <c r="H35" s="2">
        <v>-187.32</v>
      </c>
      <c r="I35" s="4">
        <v>43671</v>
      </c>
      <c r="J35" s="198" t="s">
        <v>138</v>
      </c>
      <c r="K35" s="2">
        <v>0</v>
      </c>
      <c r="L35" s="198" t="s">
        <v>362</v>
      </c>
    </row>
    <row r="36" spans="1:12" x14ac:dyDescent="0.3">
      <c r="A36" s="5">
        <v>23762</v>
      </c>
      <c r="B36" s="5">
        <v>10100502</v>
      </c>
      <c r="C36" s="5">
        <v>1000</v>
      </c>
      <c r="D36" s="4">
        <v>43647</v>
      </c>
      <c r="E36" s="198" t="s">
        <v>104</v>
      </c>
      <c r="F36" s="198">
        <v>108613940</v>
      </c>
      <c r="G36" s="198">
        <v>0</v>
      </c>
      <c r="H36" s="2">
        <v>0</v>
      </c>
      <c r="I36" s="4">
        <v>43671</v>
      </c>
      <c r="J36" s="198" t="s">
        <v>138</v>
      </c>
      <c r="K36" s="2">
        <v>-1.88</v>
      </c>
      <c r="L36" s="198" t="s">
        <v>362</v>
      </c>
    </row>
    <row r="37" spans="1:12" x14ac:dyDescent="0.3">
      <c r="A37" s="5">
        <v>23762</v>
      </c>
      <c r="B37" s="5">
        <v>10100502</v>
      </c>
      <c r="C37" s="5">
        <v>1000</v>
      </c>
      <c r="D37" s="4">
        <v>43647</v>
      </c>
      <c r="E37" s="198" t="s">
        <v>104</v>
      </c>
      <c r="F37" s="198">
        <v>108613940</v>
      </c>
      <c r="G37" s="198">
        <v>0</v>
      </c>
      <c r="H37" s="2">
        <v>0</v>
      </c>
      <c r="I37" s="4">
        <v>43671</v>
      </c>
      <c r="J37" s="198" t="s">
        <v>138</v>
      </c>
      <c r="K37" s="2">
        <v>-0.19</v>
      </c>
      <c r="L37" s="198" t="s">
        <v>362</v>
      </c>
    </row>
    <row r="38" spans="1:12" x14ac:dyDescent="0.3">
      <c r="A38" s="5">
        <v>23761</v>
      </c>
      <c r="B38" s="5">
        <v>10100502</v>
      </c>
      <c r="C38" s="5">
        <v>1000</v>
      </c>
      <c r="D38" s="4">
        <v>43647</v>
      </c>
      <c r="E38" s="198" t="s">
        <v>103</v>
      </c>
      <c r="F38" s="198">
        <v>108613940</v>
      </c>
      <c r="G38" s="198">
        <v>-30</v>
      </c>
      <c r="H38" s="2">
        <v>-215.4</v>
      </c>
      <c r="I38" s="4">
        <v>43671</v>
      </c>
      <c r="J38" s="198" t="s">
        <v>138</v>
      </c>
      <c r="K38" s="2">
        <v>0</v>
      </c>
      <c r="L38" s="198" t="s">
        <v>361</v>
      </c>
    </row>
    <row r="39" spans="1:12" x14ac:dyDescent="0.3">
      <c r="A39" s="5">
        <v>23761</v>
      </c>
      <c r="B39" s="5">
        <v>10100502</v>
      </c>
      <c r="C39" s="5">
        <v>1000</v>
      </c>
      <c r="D39" s="4">
        <v>43647</v>
      </c>
      <c r="E39" s="198" t="s">
        <v>104</v>
      </c>
      <c r="F39" s="198">
        <v>108613940</v>
      </c>
      <c r="G39" s="198">
        <v>0</v>
      </c>
      <c r="H39" s="2">
        <v>0</v>
      </c>
      <c r="I39" s="4">
        <v>43671</v>
      </c>
      <c r="J39" s="198" t="s">
        <v>138</v>
      </c>
      <c r="K39" s="2">
        <v>-0.23</v>
      </c>
      <c r="L39" s="198" t="s">
        <v>361</v>
      </c>
    </row>
    <row r="40" spans="1:12" x14ac:dyDescent="0.3">
      <c r="A40" s="5">
        <v>23761</v>
      </c>
      <c r="B40" s="5">
        <v>10100502</v>
      </c>
      <c r="C40" s="5">
        <v>1000</v>
      </c>
      <c r="D40" s="4">
        <v>43647</v>
      </c>
      <c r="E40" s="198" t="s">
        <v>103</v>
      </c>
      <c r="F40" s="198">
        <v>108613940</v>
      </c>
      <c r="G40" s="198">
        <v>-104</v>
      </c>
      <c r="H40" s="2">
        <v>-10608</v>
      </c>
      <c r="I40" s="4">
        <v>43671</v>
      </c>
      <c r="J40" s="198" t="s">
        <v>138</v>
      </c>
      <c r="K40" s="2">
        <v>0</v>
      </c>
      <c r="L40" s="198" t="s">
        <v>361</v>
      </c>
    </row>
    <row r="41" spans="1:12" x14ac:dyDescent="0.3">
      <c r="A41" s="5">
        <v>23761</v>
      </c>
      <c r="B41" s="5">
        <v>10100502</v>
      </c>
      <c r="C41" s="5">
        <v>1000</v>
      </c>
      <c r="D41" s="4">
        <v>43647</v>
      </c>
      <c r="E41" s="198" t="s">
        <v>104</v>
      </c>
      <c r="F41" s="198">
        <v>108613940</v>
      </c>
      <c r="G41" s="198">
        <v>0</v>
      </c>
      <c r="H41" s="2">
        <v>0</v>
      </c>
      <c r="I41" s="4">
        <v>43671</v>
      </c>
      <c r="J41" s="198" t="s">
        <v>138</v>
      </c>
      <c r="K41" s="2">
        <v>-11.08</v>
      </c>
      <c r="L41" s="198" t="s">
        <v>361</v>
      </c>
    </row>
    <row r="42" spans="1:12" x14ac:dyDescent="0.3">
      <c r="A42" s="5">
        <v>23762</v>
      </c>
      <c r="B42" s="5">
        <v>10100502</v>
      </c>
      <c r="C42" s="5">
        <v>1000</v>
      </c>
      <c r="D42" s="4">
        <v>43647</v>
      </c>
      <c r="E42" s="198" t="s">
        <v>104</v>
      </c>
      <c r="F42" s="198">
        <v>108613940</v>
      </c>
      <c r="G42" s="198">
        <v>0</v>
      </c>
      <c r="H42" s="2">
        <v>0</v>
      </c>
      <c r="I42" s="4">
        <v>43671</v>
      </c>
      <c r="J42" s="198" t="s">
        <v>105</v>
      </c>
      <c r="K42" s="2">
        <v>-405.65</v>
      </c>
      <c r="L42" s="198" t="s">
        <v>362</v>
      </c>
    </row>
    <row r="43" spans="1:12" x14ac:dyDescent="0.3">
      <c r="A43" s="5">
        <v>23762</v>
      </c>
      <c r="B43" s="5">
        <v>10100502</v>
      </c>
      <c r="C43" s="5">
        <v>1000</v>
      </c>
      <c r="D43" s="4">
        <v>43647</v>
      </c>
      <c r="E43" s="198" t="s">
        <v>104</v>
      </c>
      <c r="F43" s="198">
        <v>108613940</v>
      </c>
      <c r="G43" s="198">
        <v>0</v>
      </c>
      <c r="H43" s="2">
        <v>0</v>
      </c>
      <c r="I43" s="4">
        <v>43671</v>
      </c>
      <c r="J43" s="198" t="s">
        <v>105</v>
      </c>
      <c r="K43" s="2">
        <v>-41</v>
      </c>
      <c r="L43" s="198" t="s">
        <v>362</v>
      </c>
    </row>
    <row r="44" spans="1:12" x14ac:dyDescent="0.3">
      <c r="A44" s="5">
        <v>23761</v>
      </c>
      <c r="B44" s="5">
        <v>10100502</v>
      </c>
      <c r="C44" s="5">
        <v>1000</v>
      </c>
      <c r="D44" s="4">
        <v>43647</v>
      </c>
      <c r="E44" s="198" t="s">
        <v>104</v>
      </c>
      <c r="F44" s="198">
        <v>108613940</v>
      </c>
      <c r="G44" s="198">
        <v>0</v>
      </c>
      <c r="H44" s="2">
        <v>0</v>
      </c>
      <c r="I44" s="4">
        <v>43671</v>
      </c>
      <c r="J44" s="198" t="s">
        <v>105</v>
      </c>
      <c r="K44" s="2">
        <v>-49.63</v>
      </c>
      <c r="L44" s="198" t="s">
        <v>361</v>
      </c>
    </row>
    <row r="45" spans="1:12" x14ac:dyDescent="0.3">
      <c r="A45" s="5">
        <v>23761</v>
      </c>
      <c r="B45" s="5">
        <v>10100502</v>
      </c>
      <c r="C45" s="5">
        <v>1000</v>
      </c>
      <c r="D45" s="4">
        <v>43647</v>
      </c>
      <c r="E45" s="198" t="s">
        <v>104</v>
      </c>
      <c r="F45" s="198">
        <v>108613940</v>
      </c>
      <c r="G45" s="198">
        <v>0</v>
      </c>
      <c r="H45" s="2">
        <v>0</v>
      </c>
      <c r="I45" s="4">
        <v>43671</v>
      </c>
      <c r="J45" s="198" t="s">
        <v>105</v>
      </c>
      <c r="K45" s="2">
        <v>-2390.75</v>
      </c>
      <c r="L45" s="198" t="s">
        <v>361</v>
      </c>
    </row>
    <row r="46" spans="1:12" x14ac:dyDescent="0.3">
      <c r="A46" s="5">
        <v>23762</v>
      </c>
      <c r="B46" s="5">
        <v>10100502</v>
      </c>
      <c r="C46" s="5">
        <v>1000</v>
      </c>
      <c r="D46" s="4">
        <v>43678</v>
      </c>
      <c r="E46" s="198" t="s">
        <v>104</v>
      </c>
      <c r="F46" s="198">
        <v>108612614</v>
      </c>
      <c r="G46" s="198">
        <v>0</v>
      </c>
      <c r="H46" s="2">
        <v>0</v>
      </c>
      <c r="I46" s="4">
        <v>43694</v>
      </c>
      <c r="J46" s="198" t="s">
        <v>105</v>
      </c>
      <c r="K46" s="2">
        <v>-128.94999999999999</v>
      </c>
      <c r="L46" s="198" t="s">
        <v>362</v>
      </c>
    </row>
    <row r="47" spans="1:12" x14ac:dyDescent="0.3">
      <c r="A47" s="5">
        <v>23762</v>
      </c>
      <c r="B47" s="5">
        <v>10100502</v>
      </c>
      <c r="C47" s="5">
        <v>1000</v>
      </c>
      <c r="D47" s="4">
        <v>43678</v>
      </c>
      <c r="E47" s="198" t="s">
        <v>104</v>
      </c>
      <c r="F47" s="198">
        <v>108612614</v>
      </c>
      <c r="G47" s="198">
        <v>0</v>
      </c>
      <c r="H47" s="2">
        <v>0</v>
      </c>
      <c r="I47" s="4">
        <v>43694</v>
      </c>
      <c r="J47" s="198" t="s">
        <v>105</v>
      </c>
      <c r="K47" s="2">
        <v>-59</v>
      </c>
      <c r="L47" s="198" t="s">
        <v>362</v>
      </c>
    </row>
    <row r="48" spans="1:12" x14ac:dyDescent="0.3">
      <c r="A48" s="5">
        <v>23761</v>
      </c>
      <c r="B48" s="5">
        <v>10100502</v>
      </c>
      <c r="C48" s="5">
        <v>1000</v>
      </c>
      <c r="D48" s="4">
        <v>43678</v>
      </c>
      <c r="E48" s="198" t="s">
        <v>104</v>
      </c>
      <c r="F48" s="198">
        <v>108612614</v>
      </c>
      <c r="G48" s="198">
        <v>0</v>
      </c>
      <c r="H48" s="2">
        <v>0</v>
      </c>
      <c r="I48" s="4">
        <v>43694</v>
      </c>
      <c r="J48" s="198" t="s">
        <v>105</v>
      </c>
      <c r="K48" s="2">
        <v>-15001.62</v>
      </c>
      <c r="L48" s="198" t="s">
        <v>361</v>
      </c>
    </row>
    <row r="49" spans="1:12" x14ac:dyDescent="0.3">
      <c r="A49" s="5">
        <v>23762</v>
      </c>
      <c r="B49" s="5">
        <v>10100502</v>
      </c>
      <c r="C49" s="5">
        <v>1000</v>
      </c>
      <c r="D49" s="4">
        <v>43678</v>
      </c>
      <c r="E49" s="198" t="s">
        <v>103</v>
      </c>
      <c r="F49" s="198">
        <v>108612614</v>
      </c>
      <c r="G49" s="198">
        <v>-9</v>
      </c>
      <c r="H49" s="2">
        <v>-105.57</v>
      </c>
      <c r="I49" s="4">
        <v>43694</v>
      </c>
      <c r="J49" s="198" t="s">
        <v>384</v>
      </c>
      <c r="K49" s="2">
        <v>0</v>
      </c>
      <c r="L49" s="198" t="s">
        <v>362</v>
      </c>
    </row>
    <row r="50" spans="1:12" x14ac:dyDescent="0.3">
      <c r="A50" s="5">
        <v>23762</v>
      </c>
      <c r="B50" s="5">
        <v>10100502</v>
      </c>
      <c r="C50" s="5">
        <v>1000</v>
      </c>
      <c r="D50" s="4">
        <v>43678</v>
      </c>
      <c r="E50" s="198" t="s">
        <v>103</v>
      </c>
      <c r="F50" s="198">
        <v>108612614</v>
      </c>
      <c r="G50" s="198">
        <v>-18</v>
      </c>
      <c r="H50" s="2">
        <v>-230.76</v>
      </c>
      <c r="I50" s="4">
        <v>43694</v>
      </c>
      <c r="J50" s="198" t="s">
        <v>384</v>
      </c>
      <c r="K50" s="2">
        <v>0</v>
      </c>
      <c r="L50" s="198" t="s">
        <v>362</v>
      </c>
    </row>
    <row r="51" spans="1:12" x14ac:dyDescent="0.3">
      <c r="A51" s="5">
        <v>23762</v>
      </c>
      <c r="B51" s="5">
        <v>10100502</v>
      </c>
      <c r="C51" s="5">
        <v>1000</v>
      </c>
      <c r="D51" s="4">
        <v>43678</v>
      </c>
      <c r="E51" s="198" t="s">
        <v>104</v>
      </c>
      <c r="F51" s="198">
        <v>108612614</v>
      </c>
      <c r="G51" s="198">
        <v>0</v>
      </c>
      <c r="H51" s="2">
        <v>0</v>
      </c>
      <c r="I51" s="4">
        <v>43694</v>
      </c>
      <c r="J51" s="198" t="s">
        <v>384</v>
      </c>
      <c r="K51" s="2">
        <v>-4.96</v>
      </c>
      <c r="L51" s="198" t="s">
        <v>362</v>
      </c>
    </row>
    <row r="52" spans="1:12" x14ac:dyDescent="0.3">
      <c r="A52" s="5">
        <v>23762</v>
      </c>
      <c r="B52" s="5">
        <v>10100502</v>
      </c>
      <c r="C52" s="5">
        <v>1000</v>
      </c>
      <c r="D52" s="4">
        <v>43678</v>
      </c>
      <c r="E52" s="198" t="s">
        <v>104</v>
      </c>
      <c r="F52" s="198">
        <v>108612614</v>
      </c>
      <c r="G52" s="198">
        <v>0</v>
      </c>
      <c r="H52" s="2">
        <v>0</v>
      </c>
      <c r="I52" s="4">
        <v>43694</v>
      </c>
      <c r="J52" s="198" t="s">
        <v>384</v>
      </c>
      <c r="K52" s="2">
        <v>-10.84</v>
      </c>
      <c r="L52" s="198" t="s">
        <v>362</v>
      </c>
    </row>
    <row r="53" spans="1:12" x14ac:dyDescent="0.3">
      <c r="A53" s="5">
        <v>23761</v>
      </c>
      <c r="B53" s="5">
        <v>10100502</v>
      </c>
      <c r="C53" s="5">
        <v>1000</v>
      </c>
      <c r="D53" s="4">
        <v>43678</v>
      </c>
      <c r="E53" s="198" t="s">
        <v>103</v>
      </c>
      <c r="F53" s="198">
        <v>108612614</v>
      </c>
      <c r="G53" s="5">
        <v>-1200</v>
      </c>
      <c r="H53" s="2">
        <v>-26832</v>
      </c>
      <c r="I53" s="4">
        <v>43694</v>
      </c>
      <c r="J53" s="198" t="s">
        <v>384</v>
      </c>
      <c r="K53" s="2">
        <v>0</v>
      </c>
      <c r="L53" s="198" t="s">
        <v>361</v>
      </c>
    </row>
    <row r="54" spans="1:12" x14ac:dyDescent="0.3">
      <c r="A54" s="5">
        <v>23761</v>
      </c>
      <c r="B54" s="5">
        <v>10100502</v>
      </c>
      <c r="C54" s="5">
        <v>1000</v>
      </c>
      <c r="D54" s="4">
        <v>43678</v>
      </c>
      <c r="E54" s="198" t="s">
        <v>104</v>
      </c>
      <c r="F54" s="198">
        <v>108612614</v>
      </c>
      <c r="G54" s="198">
        <v>0</v>
      </c>
      <c r="H54" s="2">
        <v>0</v>
      </c>
      <c r="I54" s="4">
        <v>43694</v>
      </c>
      <c r="J54" s="198" t="s">
        <v>384</v>
      </c>
      <c r="K54" s="2">
        <v>-1261.06</v>
      </c>
      <c r="L54" s="198" t="s">
        <v>361</v>
      </c>
    </row>
    <row r="55" spans="1:12" x14ac:dyDescent="0.3">
      <c r="A55" s="5">
        <v>23762</v>
      </c>
      <c r="B55" s="5">
        <v>10100502</v>
      </c>
      <c r="C55" s="5">
        <v>1000</v>
      </c>
      <c r="D55" s="4">
        <v>43678</v>
      </c>
      <c r="E55" s="198" t="s">
        <v>104</v>
      </c>
      <c r="F55" s="198">
        <v>108613940</v>
      </c>
      <c r="G55" s="198">
        <v>0</v>
      </c>
      <c r="H55" s="2">
        <v>0</v>
      </c>
      <c r="I55" s="4">
        <v>43671</v>
      </c>
      <c r="J55" s="198" t="s">
        <v>105</v>
      </c>
      <c r="K55" s="2">
        <v>-32.42</v>
      </c>
      <c r="L55" s="198" t="s">
        <v>362</v>
      </c>
    </row>
    <row r="56" spans="1:12" x14ac:dyDescent="0.3">
      <c r="A56" s="5">
        <v>23762</v>
      </c>
      <c r="B56" s="5">
        <v>10100502</v>
      </c>
      <c r="C56" s="5">
        <v>1000</v>
      </c>
      <c r="D56" s="4">
        <v>43678</v>
      </c>
      <c r="E56" s="198" t="s">
        <v>104</v>
      </c>
      <c r="F56" s="198">
        <v>108613940</v>
      </c>
      <c r="G56" s="198">
        <v>0</v>
      </c>
      <c r="H56" s="2">
        <v>0</v>
      </c>
      <c r="I56" s="4">
        <v>43671</v>
      </c>
      <c r="J56" s="198" t="s">
        <v>105</v>
      </c>
      <c r="K56" s="2">
        <v>-320.81</v>
      </c>
      <c r="L56" s="198" t="s">
        <v>362</v>
      </c>
    </row>
    <row r="57" spans="1:12" x14ac:dyDescent="0.3">
      <c r="A57" s="5">
        <v>23761</v>
      </c>
      <c r="B57" s="5">
        <v>10100502</v>
      </c>
      <c r="C57" s="5">
        <v>1000</v>
      </c>
      <c r="D57" s="4">
        <v>43678</v>
      </c>
      <c r="E57" s="198" t="s">
        <v>104</v>
      </c>
      <c r="F57" s="198">
        <v>108613940</v>
      </c>
      <c r="G57" s="198">
        <v>0</v>
      </c>
      <c r="H57" s="2">
        <v>0</v>
      </c>
      <c r="I57" s="4">
        <v>43671</v>
      </c>
      <c r="J57" s="198" t="s">
        <v>105</v>
      </c>
      <c r="K57" s="2">
        <v>-39.25</v>
      </c>
      <c r="L57" s="198" t="s">
        <v>361</v>
      </c>
    </row>
    <row r="58" spans="1:12" x14ac:dyDescent="0.3">
      <c r="A58" s="5">
        <v>23761</v>
      </c>
      <c r="B58" s="5">
        <v>10100502</v>
      </c>
      <c r="C58" s="5">
        <v>1000</v>
      </c>
      <c r="D58" s="4">
        <v>43678</v>
      </c>
      <c r="E58" s="198" t="s">
        <v>104</v>
      </c>
      <c r="F58" s="198">
        <v>108613940</v>
      </c>
      <c r="G58" s="198">
        <v>0</v>
      </c>
      <c r="H58" s="2">
        <v>0</v>
      </c>
      <c r="I58" s="4">
        <v>43671</v>
      </c>
      <c r="J58" s="198" t="s">
        <v>105</v>
      </c>
      <c r="K58" s="2">
        <v>-1890.75</v>
      </c>
      <c r="L58" s="198" t="s">
        <v>361</v>
      </c>
    </row>
    <row r="59" spans="1:12" x14ac:dyDescent="0.3">
      <c r="A59" s="5">
        <v>23762</v>
      </c>
      <c r="B59" s="5">
        <v>10100502</v>
      </c>
      <c r="C59" s="5">
        <v>1000</v>
      </c>
      <c r="D59" s="4">
        <v>43678</v>
      </c>
      <c r="E59" s="198" t="s">
        <v>104</v>
      </c>
      <c r="F59" s="198">
        <v>108613940</v>
      </c>
      <c r="G59" s="198">
        <v>0</v>
      </c>
      <c r="H59" s="2">
        <v>0</v>
      </c>
      <c r="I59" s="4">
        <v>43671</v>
      </c>
      <c r="J59" s="198" t="s">
        <v>105</v>
      </c>
      <c r="K59" s="2">
        <v>320.54000000000002</v>
      </c>
      <c r="L59" s="198" t="s">
        <v>362</v>
      </c>
    </row>
    <row r="60" spans="1:12" x14ac:dyDescent="0.3">
      <c r="A60" s="5">
        <v>23762</v>
      </c>
      <c r="B60" s="5">
        <v>10100502</v>
      </c>
      <c r="C60" s="5">
        <v>1000</v>
      </c>
      <c r="D60" s="4">
        <v>43678</v>
      </c>
      <c r="E60" s="198" t="s">
        <v>104</v>
      </c>
      <c r="F60" s="198">
        <v>108613940</v>
      </c>
      <c r="G60" s="198">
        <v>0</v>
      </c>
      <c r="H60" s="2">
        <v>0</v>
      </c>
      <c r="I60" s="4">
        <v>43671</v>
      </c>
      <c r="J60" s="198" t="s">
        <v>105</v>
      </c>
      <c r="K60" s="2">
        <v>32.4</v>
      </c>
      <c r="L60" s="198" t="s">
        <v>362</v>
      </c>
    </row>
    <row r="61" spans="1:12" x14ac:dyDescent="0.3">
      <c r="A61" s="5">
        <v>23761</v>
      </c>
      <c r="B61" s="5">
        <v>10100502</v>
      </c>
      <c r="C61" s="5">
        <v>1000</v>
      </c>
      <c r="D61" s="4">
        <v>43678</v>
      </c>
      <c r="E61" s="198" t="s">
        <v>104</v>
      </c>
      <c r="F61" s="198">
        <v>108613940</v>
      </c>
      <c r="G61" s="198">
        <v>0</v>
      </c>
      <c r="H61" s="2">
        <v>0</v>
      </c>
      <c r="I61" s="4">
        <v>43671</v>
      </c>
      <c r="J61" s="198" t="s">
        <v>105</v>
      </c>
      <c r="K61" s="2">
        <v>39.22</v>
      </c>
      <c r="L61" s="198" t="s">
        <v>361</v>
      </c>
    </row>
    <row r="62" spans="1:12" x14ac:dyDescent="0.3">
      <c r="A62" s="5">
        <v>23761</v>
      </c>
      <c r="B62" s="5">
        <v>10100502</v>
      </c>
      <c r="C62" s="5">
        <v>1000</v>
      </c>
      <c r="D62" s="4">
        <v>43678</v>
      </c>
      <c r="E62" s="198" t="s">
        <v>104</v>
      </c>
      <c r="F62" s="198">
        <v>108613940</v>
      </c>
      <c r="G62" s="198">
        <v>0</v>
      </c>
      <c r="H62" s="2">
        <v>0</v>
      </c>
      <c r="I62" s="4">
        <v>43671</v>
      </c>
      <c r="J62" s="198" t="s">
        <v>105</v>
      </c>
      <c r="K62" s="2">
        <v>1889.16</v>
      </c>
      <c r="L62" s="198" t="s">
        <v>361</v>
      </c>
    </row>
    <row r="63" spans="1:12" x14ac:dyDescent="0.3">
      <c r="A63" s="5">
        <v>23762</v>
      </c>
      <c r="B63" s="5">
        <v>10100502</v>
      </c>
      <c r="C63" s="5">
        <v>1000</v>
      </c>
      <c r="D63" s="4">
        <v>43678</v>
      </c>
      <c r="E63" s="198" t="s">
        <v>104</v>
      </c>
      <c r="F63" s="198">
        <v>108613940</v>
      </c>
      <c r="G63" s="198">
        <v>0</v>
      </c>
      <c r="H63" s="2">
        <v>0</v>
      </c>
      <c r="I63" s="4">
        <v>43671</v>
      </c>
      <c r="J63" s="198" t="s">
        <v>105</v>
      </c>
      <c r="K63" s="2">
        <v>-7.0000000000000007E-2</v>
      </c>
      <c r="L63" s="198" t="s">
        <v>362</v>
      </c>
    </row>
    <row r="64" spans="1:12" x14ac:dyDescent="0.3">
      <c r="A64" s="5">
        <v>23762</v>
      </c>
      <c r="B64" s="5">
        <v>10100502</v>
      </c>
      <c r="C64" s="5">
        <v>1000</v>
      </c>
      <c r="D64" s="4">
        <v>43678</v>
      </c>
      <c r="E64" s="198" t="s">
        <v>104</v>
      </c>
      <c r="F64" s="198">
        <v>108613940</v>
      </c>
      <c r="G64" s="198">
        <v>0</v>
      </c>
      <c r="H64" s="2">
        <v>0</v>
      </c>
      <c r="I64" s="4">
        <v>43671</v>
      </c>
      <c r="J64" s="198" t="s">
        <v>105</v>
      </c>
      <c r="K64" s="2">
        <v>-0.01</v>
      </c>
      <c r="L64" s="198" t="s">
        <v>362</v>
      </c>
    </row>
    <row r="65" spans="1:12" x14ac:dyDescent="0.3">
      <c r="A65" s="5">
        <v>23761</v>
      </c>
      <c r="B65" s="5">
        <v>10100502</v>
      </c>
      <c r="C65" s="5">
        <v>1000</v>
      </c>
      <c r="D65" s="4">
        <v>43678</v>
      </c>
      <c r="E65" s="198" t="s">
        <v>104</v>
      </c>
      <c r="F65" s="198">
        <v>108613940</v>
      </c>
      <c r="G65" s="198">
        <v>0</v>
      </c>
      <c r="H65" s="2">
        <v>0</v>
      </c>
      <c r="I65" s="4">
        <v>43671</v>
      </c>
      <c r="J65" s="198" t="s">
        <v>105</v>
      </c>
      <c r="K65" s="2">
        <v>-0.01</v>
      </c>
      <c r="L65" s="198" t="s">
        <v>361</v>
      </c>
    </row>
    <row r="66" spans="1:12" x14ac:dyDescent="0.3">
      <c r="A66" s="5">
        <v>23761</v>
      </c>
      <c r="B66" s="5">
        <v>10100502</v>
      </c>
      <c r="C66" s="5">
        <v>1000</v>
      </c>
      <c r="D66" s="4">
        <v>43678</v>
      </c>
      <c r="E66" s="198" t="s">
        <v>104</v>
      </c>
      <c r="F66" s="198">
        <v>108613940</v>
      </c>
      <c r="G66" s="198">
        <v>0</v>
      </c>
      <c r="H66" s="2">
        <v>0</v>
      </c>
      <c r="I66" s="4">
        <v>43671</v>
      </c>
      <c r="J66" s="198" t="s">
        <v>105</v>
      </c>
      <c r="K66" s="2">
        <v>-0.42</v>
      </c>
      <c r="L66" s="198" t="s">
        <v>361</v>
      </c>
    </row>
    <row r="67" spans="1:12" x14ac:dyDescent="0.3">
      <c r="A67" s="5">
        <v>23761</v>
      </c>
      <c r="B67" s="5">
        <v>10100502</v>
      </c>
      <c r="C67" s="5">
        <v>1000</v>
      </c>
      <c r="D67" s="4">
        <v>43709</v>
      </c>
      <c r="E67" s="198" t="s">
        <v>104</v>
      </c>
      <c r="F67" s="198">
        <v>108612614</v>
      </c>
      <c r="G67" s="198">
        <v>0</v>
      </c>
      <c r="H67" s="2">
        <v>0</v>
      </c>
      <c r="I67" s="4">
        <v>43694</v>
      </c>
      <c r="J67" s="198" t="s">
        <v>105</v>
      </c>
      <c r="K67" s="2">
        <v>-11863.67</v>
      </c>
      <c r="L67" s="198" t="s">
        <v>361</v>
      </c>
    </row>
    <row r="68" spans="1:12" x14ac:dyDescent="0.3">
      <c r="A68" s="5">
        <v>23762</v>
      </c>
      <c r="B68" s="5">
        <v>10100502</v>
      </c>
      <c r="C68" s="5">
        <v>1000</v>
      </c>
      <c r="D68" s="4">
        <v>43709</v>
      </c>
      <c r="E68" s="198" t="s">
        <v>104</v>
      </c>
      <c r="F68" s="198">
        <v>108612614</v>
      </c>
      <c r="G68" s="198">
        <v>0</v>
      </c>
      <c r="H68" s="2">
        <v>0</v>
      </c>
      <c r="I68" s="4">
        <v>43694</v>
      </c>
      <c r="J68" s="198" t="s">
        <v>105</v>
      </c>
      <c r="K68" s="2">
        <v>-101.98</v>
      </c>
      <c r="L68" s="198" t="s">
        <v>362</v>
      </c>
    </row>
    <row r="69" spans="1:12" x14ac:dyDescent="0.3">
      <c r="A69" s="5">
        <v>23762</v>
      </c>
      <c r="B69" s="5">
        <v>10100502</v>
      </c>
      <c r="C69" s="5">
        <v>1000</v>
      </c>
      <c r="D69" s="4">
        <v>43709</v>
      </c>
      <c r="E69" s="198" t="s">
        <v>104</v>
      </c>
      <c r="F69" s="198">
        <v>108612614</v>
      </c>
      <c r="G69" s="198">
        <v>0</v>
      </c>
      <c r="H69" s="2">
        <v>0</v>
      </c>
      <c r="I69" s="4">
        <v>43694</v>
      </c>
      <c r="J69" s="198" t="s">
        <v>105</v>
      </c>
      <c r="K69" s="2">
        <v>-46.66</v>
      </c>
      <c r="L69" s="198" t="s">
        <v>362</v>
      </c>
    </row>
    <row r="70" spans="1:12" x14ac:dyDescent="0.3">
      <c r="A70" s="5">
        <v>23762</v>
      </c>
      <c r="B70" s="5">
        <v>10100502</v>
      </c>
      <c r="C70" s="5">
        <v>1000</v>
      </c>
      <c r="D70" s="4">
        <v>43709</v>
      </c>
      <c r="E70" s="198" t="s">
        <v>104</v>
      </c>
      <c r="F70" s="198">
        <v>108612614</v>
      </c>
      <c r="G70" s="198">
        <v>0</v>
      </c>
      <c r="H70" s="2">
        <v>0</v>
      </c>
      <c r="I70" s="4">
        <v>43694</v>
      </c>
      <c r="J70" s="198" t="s">
        <v>105</v>
      </c>
      <c r="K70" s="2">
        <v>-0.01</v>
      </c>
      <c r="L70" s="198" t="s">
        <v>362</v>
      </c>
    </row>
    <row r="71" spans="1:12" x14ac:dyDescent="0.3">
      <c r="A71" s="5">
        <v>23761</v>
      </c>
      <c r="B71" s="5">
        <v>10100502</v>
      </c>
      <c r="C71" s="5">
        <v>1000</v>
      </c>
      <c r="D71" s="4">
        <v>43709</v>
      </c>
      <c r="E71" s="198" t="s">
        <v>104</v>
      </c>
      <c r="F71" s="198">
        <v>108612614</v>
      </c>
      <c r="G71" s="198">
        <v>0</v>
      </c>
      <c r="H71" s="2">
        <v>0</v>
      </c>
      <c r="I71" s="4">
        <v>43694</v>
      </c>
      <c r="J71" s="198" t="s">
        <v>105</v>
      </c>
      <c r="K71" s="2">
        <v>-1.26</v>
      </c>
      <c r="L71" s="198" t="s">
        <v>361</v>
      </c>
    </row>
    <row r="72" spans="1:12" x14ac:dyDescent="0.3">
      <c r="A72" s="5">
        <v>23762</v>
      </c>
      <c r="B72" s="5">
        <v>10100502</v>
      </c>
      <c r="C72" s="5">
        <v>1000</v>
      </c>
      <c r="D72" s="4">
        <v>43709</v>
      </c>
      <c r="E72" s="198" t="s">
        <v>104</v>
      </c>
      <c r="F72" s="198">
        <v>108612614</v>
      </c>
      <c r="G72" s="198">
        <v>0</v>
      </c>
      <c r="H72" s="2">
        <v>0</v>
      </c>
      <c r="I72" s="4">
        <v>43694</v>
      </c>
      <c r="J72" s="198" t="s">
        <v>105</v>
      </c>
      <c r="K72" s="2">
        <v>46.64</v>
      </c>
      <c r="L72" s="198" t="s">
        <v>362</v>
      </c>
    </row>
    <row r="73" spans="1:12" x14ac:dyDescent="0.3">
      <c r="A73" s="5">
        <v>23762</v>
      </c>
      <c r="B73" s="5">
        <v>10100502</v>
      </c>
      <c r="C73" s="5">
        <v>1000</v>
      </c>
      <c r="D73" s="4">
        <v>43709</v>
      </c>
      <c r="E73" s="198" t="s">
        <v>104</v>
      </c>
      <c r="F73" s="198">
        <v>108612614</v>
      </c>
      <c r="G73" s="198">
        <v>0</v>
      </c>
      <c r="H73" s="2">
        <v>0</v>
      </c>
      <c r="I73" s="4">
        <v>43694</v>
      </c>
      <c r="J73" s="198" t="s">
        <v>105</v>
      </c>
      <c r="K73" s="2">
        <v>101.94</v>
      </c>
      <c r="L73" s="198" t="s">
        <v>362</v>
      </c>
    </row>
    <row r="74" spans="1:12" x14ac:dyDescent="0.3">
      <c r="A74" s="5">
        <v>23761</v>
      </c>
      <c r="B74" s="5">
        <v>10100502</v>
      </c>
      <c r="C74" s="5">
        <v>1000</v>
      </c>
      <c r="D74" s="4">
        <v>43709</v>
      </c>
      <c r="E74" s="198" t="s">
        <v>104</v>
      </c>
      <c r="F74" s="198">
        <v>108612614</v>
      </c>
      <c r="G74" s="198">
        <v>0</v>
      </c>
      <c r="H74" s="2">
        <v>0</v>
      </c>
      <c r="I74" s="4">
        <v>43694</v>
      </c>
      <c r="J74" s="198" t="s">
        <v>105</v>
      </c>
      <c r="K74" s="2">
        <v>11858.97</v>
      </c>
      <c r="L74" s="198" t="s">
        <v>361</v>
      </c>
    </row>
    <row r="75" spans="1:12" x14ac:dyDescent="0.3">
      <c r="A75" s="5">
        <v>23761</v>
      </c>
      <c r="B75" s="5">
        <v>10100502</v>
      </c>
      <c r="C75" s="5">
        <v>1000</v>
      </c>
      <c r="D75" s="4">
        <v>43709</v>
      </c>
      <c r="E75" s="198" t="s">
        <v>103</v>
      </c>
      <c r="F75" s="198">
        <v>108613316</v>
      </c>
      <c r="G75" s="198">
        <v>-5</v>
      </c>
      <c r="H75" s="2">
        <v>-1706.75</v>
      </c>
      <c r="I75" s="4">
        <v>43712</v>
      </c>
      <c r="J75" s="198" t="s">
        <v>140</v>
      </c>
      <c r="K75" s="2">
        <v>0</v>
      </c>
      <c r="L75" s="198" t="s">
        <v>361</v>
      </c>
    </row>
    <row r="76" spans="1:12" x14ac:dyDescent="0.3">
      <c r="A76" s="5">
        <v>23761</v>
      </c>
      <c r="B76" s="5">
        <v>10100502</v>
      </c>
      <c r="C76" s="5">
        <v>1000</v>
      </c>
      <c r="D76" s="4">
        <v>43709</v>
      </c>
      <c r="E76" s="198" t="s">
        <v>104</v>
      </c>
      <c r="F76" s="198">
        <v>108613316</v>
      </c>
      <c r="G76" s="198">
        <v>0</v>
      </c>
      <c r="H76" s="2">
        <v>0</v>
      </c>
      <c r="I76" s="4">
        <v>43712</v>
      </c>
      <c r="J76" s="198" t="s">
        <v>140</v>
      </c>
      <c r="K76" s="2">
        <v>-21.04</v>
      </c>
      <c r="L76" s="198" t="s">
        <v>361</v>
      </c>
    </row>
    <row r="77" spans="1:12" x14ac:dyDescent="0.3">
      <c r="A77" s="5">
        <v>23761</v>
      </c>
      <c r="B77" s="5">
        <v>10100502</v>
      </c>
      <c r="C77" s="5">
        <v>1000</v>
      </c>
      <c r="D77" s="4">
        <v>43709</v>
      </c>
      <c r="E77" s="198" t="s">
        <v>104</v>
      </c>
      <c r="F77" s="198">
        <v>108613316</v>
      </c>
      <c r="G77" s="198">
        <v>0</v>
      </c>
      <c r="H77" s="2">
        <v>0</v>
      </c>
      <c r="I77" s="4">
        <v>43712</v>
      </c>
      <c r="J77" s="198" t="s">
        <v>105</v>
      </c>
      <c r="K77" s="2">
        <v>-721.1</v>
      </c>
      <c r="L77" s="198" t="s">
        <v>361</v>
      </c>
    </row>
    <row r="78" spans="1:12" x14ac:dyDescent="0.3">
      <c r="A78" s="5">
        <v>23802</v>
      </c>
      <c r="B78" s="5">
        <v>10100502</v>
      </c>
      <c r="C78" s="5">
        <v>1000</v>
      </c>
      <c r="D78" s="4">
        <v>43709</v>
      </c>
      <c r="E78" s="198" t="s">
        <v>104</v>
      </c>
      <c r="F78" s="198">
        <v>108615130</v>
      </c>
      <c r="G78" s="198">
        <v>0</v>
      </c>
      <c r="H78" s="2">
        <v>0</v>
      </c>
      <c r="I78" s="4">
        <v>43724</v>
      </c>
      <c r="J78" s="198" t="s">
        <v>139</v>
      </c>
      <c r="K78" s="2">
        <v>-85.34</v>
      </c>
      <c r="L78" s="198" t="s">
        <v>365</v>
      </c>
    </row>
    <row r="79" spans="1:12" x14ac:dyDescent="0.3">
      <c r="A79" s="5">
        <v>23802</v>
      </c>
      <c r="B79" s="5">
        <v>10100502</v>
      </c>
      <c r="C79" s="5">
        <v>1000</v>
      </c>
      <c r="D79" s="4">
        <v>43709</v>
      </c>
      <c r="E79" s="198" t="s">
        <v>104</v>
      </c>
      <c r="F79" s="198">
        <v>108615130</v>
      </c>
      <c r="G79" s="198">
        <v>0</v>
      </c>
      <c r="H79" s="2">
        <v>0</v>
      </c>
      <c r="I79" s="4">
        <v>43724</v>
      </c>
      <c r="J79" s="198" t="s">
        <v>139</v>
      </c>
      <c r="K79" s="2">
        <v>-163.35</v>
      </c>
      <c r="L79" s="198" t="s">
        <v>365</v>
      </c>
    </row>
    <row r="80" spans="1:12" x14ac:dyDescent="0.3">
      <c r="A80" s="5">
        <v>23802</v>
      </c>
      <c r="B80" s="5">
        <v>10100502</v>
      </c>
      <c r="C80" s="5">
        <v>1000</v>
      </c>
      <c r="D80" s="4">
        <v>43709</v>
      </c>
      <c r="E80" s="198" t="s">
        <v>104</v>
      </c>
      <c r="F80" s="198">
        <v>108615130</v>
      </c>
      <c r="G80" s="198">
        <v>0</v>
      </c>
      <c r="H80" s="2">
        <v>0</v>
      </c>
      <c r="I80" s="4">
        <v>43724</v>
      </c>
      <c r="J80" s="198" t="s">
        <v>139</v>
      </c>
      <c r="K80" s="2">
        <v>-75.94</v>
      </c>
      <c r="L80" s="198" t="s">
        <v>365</v>
      </c>
    </row>
    <row r="81" spans="1:12" x14ac:dyDescent="0.3">
      <c r="A81" s="5">
        <v>23802</v>
      </c>
      <c r="B81" s="5">
        <v>10100502</v>
      </c>
      <c r="C81" s="5">
        <v>1000</v>
      </c>
      <c r="D81" s="4">
        <v>43709</v>
      </c>
      <c r="E81" s="198" t="s">
        <v>104</v>
      </c>
      <c r="F81" s="198">
        <v>108615130</v>
      </c>
      <c r="G81" s="198">
        <v>0</v>
      </c>
      <c r="H81" s="2">
        <v>0</v>
      </c>
      <c r="I81" s="4">
        <v>43724</v>
      </c>
      <c r="J81" s="198" t="s">
        <v>139</v>
      </c>
      <c r="K81" s="2">
        <v>-8.41</v>
      </c>
      <c r="L81" s="198" t="s">
        <v>365</v>
      </c>
    </row>
    <row r="82" spans="1:12" x14ac:dyDescent="0.3">
      <c r="A82" s="5">
        <v>23802</v>
      </c>
      <c r="B82" s="5">
        <v>10100502</v>
      </c>
      <c r="C82" s="5">
        <v>1000</v>
      </c>
      <c r="D82" s="4">
        <v>43709</v>
      </c>
      <c r="E82" s="198" t="s">
        <v>103</v>
      </c>
      <c r="F82" s="198">
        <v>108615130</v>
      </c>
      <c r="G82" s="198">
        <v>-1</v>
      </c>
      <c r="H82" s="2">
        <v>-301.5</v>
      </c>
      <c r="I82" s="4">
        <v>43724</v>
      </c>
      <c r="J82" s="198" t="s">
        <v>139</v>
      </c>
      <c r="K82" s="2">
        <v>0</v>
      </c>
      <c r="L82" s="198" t="s">
        <v>365</v>
      </c>
    </row>
    <row r="83" spans="1:12" x14ac:dyDescent="0.3">
      <c r="A83" s="5">
        <v>23802</v>
      </c>
      <c r="B83" s="5">
        <v>10100502</v>
      </c>
      <c r="C83" s="5">
        <v>1000</v>
      </c>
      <c r="D83" s="4">
        <v>43709</v>
      </c>
      <c r="E83" s="198" t="s">
        <v>103</v>
      </c>
      <c r="F83" s="198">
        <v>108615130</v>
      </c>
      <c r="G83" s="198">
        <v>-1</v>
      </c>
      <c r="H83" s="2">
        <v>-33.39</v>
      </c>
      <c r="I83" s="4">
        <v>43724</v>
      </c>
      <c r="J83" s="198" t="s">
        <v>139</v>
      </c>
      <c r="K83" s="2">
        <v>0</v>
      </c>
      <c r="L83" s="198" t="s">
        <v>365</v>
      </c>
    </row>
    <row r="84" spans="1:12" x14ac:dyDescent="0.3">
      <c r="A84" s="5">
        <v>23802</v>
      </c>
      <c r="B84" s="5">
        <v>10100502</v>
      </c>
      <c r="C84" s="5">
        <v>1000</v>
      </c>
      <c r="D84" s="4">
        <v>43709</v>
      </c>
      <c r="E84" s="198" t="s">
        <v>103</v>
      </c>
      <c r="F84" s="198">
        <v>108615130</v>
      </c>
      <c r="G84" s="198">
        <v>-1</v>
      </c>
      <c r="H84" s="2">
        <v>-648.49</v>
      </c>
      <c r="I84" s="4">
        <v>43724</v>
      </c>
      <c r="J84" s="198" t="s">
        <v>139</v>
      </c>
      <c r="K84" s="2">
        <v>0</v>
      </c>
      <c r="L84" s="198" t="s">
        <v>365</v>
      </c>
    </row>
    <row r="85" spans="1:12" x14ac:dyDescent="0.3">
      <c r="A85" s="5">
        <v>23802</v>
      </c>
      <c r="B85" s="5">
        <v>10100502</v>
      </c>
      <c r="C85" s="5">
        <v>1000</v>
      </c>
      <c r="D85" s="4">
        <v>43709</v>
      </c>
      <c r="E85" s="198" t="s">
        <v>103</v>
      </c>
      <c r="F85" s="198">
        <v>108615130</v>
      </c>
      <c r="G85" s="198">
        <v>-1</v>
      </c>
      <c r="H85" s="2">
        <v>-338.81</v>
      </c>
      <c r="I85" s="4">
        <v>43724</v>
      </c>
      <c r="J85" s="198" t="s">
        <v>139</v>
      </c>
      <c r="K85" s="2">
        <v>0</v>
      </c>
      <c r="L85" s="198" t="s">
        <v>365</v>
      </c>
    </row>
    <row r="86" spans="1:12" x14ac:dyDescent="0.3">
      <c r="A86" s="198"/>
      <c r="B86" s="198"/>
      <c r="C86" s="198"/>
      <c r="D86" s="198"/>
      <c r="E86" s="198"/>
      <c r="F86" s="198"/>
      <c r="G86" s="198"/>
      <c r="H86" s="1">
        <f>SUM(H18:H85)</f>
        <v>-104864.04</v>
      </c>
      <c r="I86" s="198"/>
      <c r="J86" s="198"/>
      <c r="K86" s="1">
        <f>SUM(K18:K85)</f>
        <v>-23231.45</v>
      </c>
      <c r="L86" s="198"/>
    </row>
  </sheetData>
  <autoFilter ref="A1:L14"/>
  <pageMargins left="0.7" right="0.7" top="0.75" bottom="0.75" header="0.3" footer="0.3"/>
  <pageSetup scale="11" orientation="landscape" r:id="rId1"/>
  <headerFooter>
    <oddFooter>&amp;R&amp;Z&amp;F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3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ColWidth="8.88671875" defaultRowHeight="14.4" x14ac:dyDescent="0.3"/>
  <cols>
    <col min="1" max="1" width="20.109375" style="21" bestFit="1" customWidth="1"/>
    <col min="2" max="2" width="15.88671875" style="25" bestFit="1" customWidth="1"/>
    <col min="3" max="3" width="13.109375" style="21" bestFit="1" customWidth="1"/>
    <col min="4" max="4" width="19.5546875" style="21" bestFit="1" customWidth="1"/>
    <col min="5" max="5" width="17.33203125" style="21" bestFit="1" customWidth="1"/>
    <col min="6" max="6" width="22.6640625" style="21" bestFit="1" customWidth="1"/>
    <col min="7" max="7" width="18.33203125" style="21" bestFit="1" customWidth="1"/>
    <col min="8" max="8" width="16.6640625" style="21" bestFit="1" customWidth="1"/>
    <col min="9" max="9" width="41" style="21" bestFit="1" customWidth="1"/>
    <col min="10" max="10" width="34" style="21" bestFit="1" customWidth="1"/>
    <col min="11" max="11" width="8.88671875" style="21"/>
    <col min="12" max="12" width="10" style="21" bestFit="1" customWidth="1"/>
    <col min="13" max="13" width="8.88671875" style="6"/>
    <col min="14" max="16384" width="8.88671875" style="21"/>
  </cols>
  <sheetData>
    <row r="1" spans="1:13" x14ac:dyDescent="0.3">
      <c r="A1" s="21" t="s">
        <v>385</v>
      </c>
      <c r="B1" s="25" t="s">
        <v>97</v>
      </c>
      <c r="C1" s="21" t="s">
        <v>386</v>
      </c>
      <c r="D1" s="21" t="s">
        <v>98</v>
      </c>
      <c r="E1" s="21" t="s">
        <v>387</v>
      </c>
      <c r="F1" s="21" t="s">
        <v>99</v>
      </c>
      <c r="G1" s="21" t="s">
        <v>100</v>
      </c>
      <c r="H1" s="21" t="s">
        <v>101</v>
      </c>
      <c r="I1" s="21" t="s">
        <v>2</v>
      </c>
      <c r="J1" s="21" t="s">
        <v>102</v>
      </c>
      <c r="K1" s="21" t="s">
        <v>30</v>
      </c>
      <c r="L1" s="21" t="s">
        <v>388</v>
      </c>
      <c r="M1" s="6" t="s">
        <v>389</v>
      </c>
    </row>
    <row r="2" spans="1:13" x14ac:dyDescent="0.3">
      <c r="A2" s="22" t="s">
        <v>390</v>
      </c>
      <c r="B2" s="26">
        <v>10100502</v>
      </c>
      <c r="C2" s="22">
        <v>108</v>
      </c>
      <c r="D2" s="23">
        <v>43466</v>
      </c>
      <c r="E2" s="21" t="s">
        <v>103</v>
      </c>
      <c r="F2" s="21">
        <v>108600338</v>
      </c>
      <c r="G2" s="24">
        <v>-1153.49</v>
      </c>
      <c r="H2" s="23">
        <v>43483</v>
      </c>
      <c r="I2" s="21" t="s">
        <v>147</v>
      </c>
      <c r="J2" s="21" t="s">
        <v>362</v>
      </c>
      <c r="K2" s="21">
        <f t="shared" ref="K2:K65" si="0">MONTH(H2)</f>
        <v>1</v>
      </c>
      <c r="L2" s="21" t="s">
        <v>391</v>
      </c>
      <c r="M2" s="6">
        <v>2.2100000000000002E-2</v>
      </c>
    </row>
    <row r="3" spans="1:13" x14ac:dyDescent="0.3">
      <c r="A3" s="22" t="s">
        <v>390</v>
      </c>
      <c r="B3" s="26">
        <v>10100502</v>
      </c>
      <c r="C3" s="22">
        <v>108</v>
      </c>
      <c r="D3" s="23">
        <v>43466</v>
      </c>
      <c r="E3" s="21" t="s">
        <v>104</v>
      </c>
      <c r="F3" s="21">
        <v>108600338</v>
      </c>
      <c r="G3" s="21">
        <v>0</v>
      </c>
      <c r="H3" s="23">
        <v>43483</v>
      </c>
      <c r="I3" s="21" t="s">
        <v>147</v>
      </c>
      <c r="J3" s="21" t="s">
        <v>362</v>
      </c>
      <c r="K3" s="21">
        <f t="shared" si="0"/>
        <v>1</v>
      </c>
      <c r="L3" s="21" t="s">
        <v>391</v>
      </c>
      <c r="M3" s="6">
        <v>2.2100000000000002E-2</v>
      </c>
    </row>
    <row r="4" spans="1:13" x14ac:dyDescent="0.3">
      <c r="A4" s="22" t="s">
        <v>390</v>
      </c>
      <c r="B4" s="26">
        <v>10100502</v>
      </c>
      <c r="C4" s="22">
        <v>108</v>
      </c>
      <c r="D4" s="23">
        <v>43466</v>
      </c>
      <c r="E4" s="21" t="s">
        <v>104</v>
      </c>
      <c r="F4" s="21">
        <v>108600338</v>
      </c>
      <c r="G4" s="21">
        <v>0</v>
      </c>
      <c r="H4" s="23">
        <v>43483</v>
      </c>
      <c r="I4" s="21" t="s">
        <v>105</v>
      </c>
      <c r="J4" s="21" t="s">
        <v>362</v>
      </c>
      <c r="K4" s="21">
        <f t="shared" si="0"/>
        <v>1</v>
      </c>
      <c r="L4" s="21" t="s">
        <v>391</v>
      </c>
      <c r="M4" s="6">
        <v>2.2100000000000002E-2</v>
      </c>
    </row>
    <row r="5" spans="1:13" x14ac:dyDescent="0.3">
      <c r="A5" s="22" t="s">
        <v>390</v>
      </c>
      <c r="B5" s="26">
        <v>10100502</v>
      </c>
      <c r="C5" s="22">
        <v>108</v>
      </c>
      <c r="D5" s="23">
        <v>43497</v>
      </c>
      <c r="E5" s="21" t="s">
        <v>104</v>
      </c>
      <c r="F5" s="21">
        <v>108600338</v>
      </c>
      <c r="G5" s="21">
        <v>0</v>
      </c>
      <c r="H5" s="23">
        <v>43483</v>
      </c>
      <c r="I5" s="21" t="s">
        <v>105</v>
      </c>
      <c r="J5" s="21" t="s">
        <v>362</v>
      </c>
      <c r="K5" s="21">
        <f t="shared" si="0"/>
        <v>1</v>
      </c>
      <c r="L5" s="21" t="s">
        <v>391</v>
      </c>
      <c r="M5" s="6">
        <v>2.2100000000000002E-2</v>
      </c>
    </row>
    <row r="6" spans="1:13" x14ac:dyDescent="0.3">
      <c r="A6" s="22" t="s">
        <v>390</v>
      </c>
      <c r="B6" s="26">
        <v>10100502</v>
      </c>
      <c r="C6" s="22">
        <v>108</v>
      </c>
      <c r="D6" s="23">
        <v>43497</v>
      </c>
      <c r="E6" s="21" t="s">
        <v>104</v>
      </c>
      <c r="F6" s="21">
        <v>108600338</v>
      </c>
      <c r="G6" s="21">
        <v>0</v>
      </c>
      <c r="H6" s="23">
        <v>43483</v>
      </c>
      <c r="I6" s="21" t="s">
        <v>105</v>
      </c>
      <c r="J6" s="21" t="s">
        <v>362</v>
      </c>
      <c r="K6" s="21">
        <f t="shared" si="0"/>
        <v>1</v>
      </c>
      <c r="L6" s="21" t="s">
        <v>391</v>
      </c>
      <c r="M6" s="6">
        <v>2.2100000000000002E-2</v>
      </c>
    </row>
    <row r="7" spans="1:13" x14ac:dyDescent="0.3">
      <c r="A7" s="22" t="s">
        <v>390</v>
      </c>
      <c r="B7" s="26">
        <v>10100502</v>
      </c>
      <c r="C7" s="22">
        <v>108</v>
      </c>
      <c r="D7" s="23">
        <v>43497</v>
      </c>
      <c r="E7" s="21" t="s">
        <v>104</v>
      </c>
      <c r="F7" s="21">
        <v>108600338</v>
      </c>
      <c r="G7" s="21">
        <v>0</v>
      </c>
      <c r="H7" s="23">
        <v>43483</v>
      </c>
      <c r="I7" s="21" t="s">
        <v>105</v>
      </c>
      <c r="J7" s="21" t="s">
        <v>362</v>
      </c>
      <c r="K7" s="21">
        <f t="shared" si="0"/>
        <v>1</v>
      </c>
      <c r="L7" s="21" t="s">
        <v>391</v>
      </c>
      <c r="M7" s="6">
        <v>2.2100000000000002E-2</v>
      </c>
    </row>
    <row r="8" spans="1:13" x14ac:dyDescent="0.3">
      <c r="A8" s="22" t="s">
        <v>390</v>
      </c>
      <c r="B8" s="26">
        <v>10100502</v>
      </c>
      <c r="C8" s="22">
        <v>108</v>
      </c>
      <c r="D8" s="23">
        <v>43525</v>
      </c>
      <c r="E8" s="21" t="s">
        <v>104</v>
      </c>
      <c r="F8" s="21">
        <v>108600338</v>
      </c>
      <c r="G8" s="21">
        <v>0</v>
      </c>
      <c r="H8" s="23">
        <v>43483</v>
      </c>
      <c r="I8" s="21" t="s">
        <v>105</v>
      </c>
      <c r="J8" s="21" t="s">
        <v>362</v>
      </c>
      <c r="K8" s="21">
        <f t="shared" si="0"/>
        <v>1</v>
      </c>
      <c r="L8" s="21" t="s">
        <v>391</v>
      </c>
      <c r="M8" s="6">
        <v>2.2100000000000002E-2</v>
      </c>
    </row>
    <row r="9" spans="1:13" x14ac:dyDescent="0.3">
      <c r="A9" s="22" t="s">
        <v>390</v>
      </c>
      <c r="B9" s="26">
        <v>10100502</v>
      </c>
      <c r="C9" s="22">
        <v>108</v>
      </c>
      <c r="D9" s="23">
        <v>43466</v>
      </c>
      <c r="E9" s="21" t="s">
        <v>103</v>
      </c>
      <c r="F9" s="21">
        <v>108602965</v>
      </c>
      <c r="G9" s="24">
        <v>-1298</v>
      </c>
      <c r="H9" s="23">
        <v>43487</v>
      </c>
      <c r="I9" s="21" t="s">
        <v>148</v>
      </c>
      <c r="J9" s="21" t="s">
        <v>362</v>
      </c>
      <c r="K9" s="21">
        <f t="shared" si="0"/>
        <v>1</v>
      </c>
      <c r="L9" s="21" t="s">
        <v>391</v>
      </c>
      <c r="M9" s="6">
        <v>2.2100000000000002E-2</v>
      </c>
    </row>
    <row r="10" spans="1:13" x14ac:dyDescent="0.3">
      <c r="A10" s="22" t="s">
        <v>390</v>
      </c>
      <c r="B10" s="26">
        <v>10100502</v>
      </c>
      <c r="C10" s="22">
        <v>108</v>
      </c>
      <c r="D10" s="23">
        <v>43466</v>
      </c>
      <c r="E10" s="21" t="s">
        <v>104</v>
      </c>
      <c r="F10" s="21">
        <v>108602965</v>
      </c>
      <c r="G10" s="21">
        <v>0</v>
      </c>
      <c r="H10" s="23">
        <v>43487</v>
      </c>
      <c r="I10" s="21" t="s">
        <v>148</v>
      </c>
      <c r="J10" s="21" t="s">
        <v>362</v>
      </c>
      <c r="K10" s="21">
        <f t="shared" si="0"/>
        <v>1</v>
      </c>
      <c r="L10" s="21" t="s">
        <v>391</v>
      </c>
      <c r="M10" s="6">
        <v>2.2100000000000002E-2</v>
      </c>
    </row>
    <row r="11" spans="1:13" x14ac:dyDescent="0.3">
      <c r="A11" s="22" t="s">
        <v>390</v>
      </c>
      <c r="B11" s="26">
        <v>10100502</v>
      </c>
      <c r="C11" s="22">
        <v>108</v>
      </c>
      <c r="D11" s="23">
        <v>43466</v>
      </c>
      <c r="E11" s="21" t="s">
        <v>103</v>
      </c>
      <c r="F11" s="21">
        <v>108602965</v>
      </c>
      <c r="G11" s="24">
        <v>-4774.3999999999996</v>
      </c>
      <c r="H11" s="23">
        <v>43487</v>
      </c>
      <c r="I11" s="21" t="s">
        <v>148</v>
      </c>
      <c r="J11" s="21" t="s">
        <v>362</v>
      </c>
      <c r="K11" s="21">
        <f t="shared" si="0"/>
        <v>1</v>
      </c>
      <c r="L11" s="21" t="s">
        <v>391</v>
      </c>
      <c r="M11" s="6">
        <v>2.2100000000000002E-2</v>
      </c>
    </row>
    <row r="12" spans="1:13" x14ac:dyDescent="0.3">
      <c r="A12" s="22" t="s">
        <v>390</v>
      </c>
      <c r="B12" s="26">
        <v>10100502</v>
      </c>
      <c r="C12" s="22">
        <v>108</v>
      </c>
      <c r="D12" s="23">
        <v>43466</v>
      </c>
      <c r="E12" s="21" t="s">
        <v>104</v>
      </c>
      <c r="F12" s="21">
        <v>108602965</v>
      </c>
      <c r="G12" s="21">
        <v>0</v>
      </c>
      <c r="H12" s="23">
        <v>43487</v>
      </c>
      <c r="I12" s="21" t="s">
        <v>148</v>
      </c>
      <c r="J12" s="21" t="s">
        <v>362</v>
      </c>
      <c r="K12" s="21">
        <f t="shared" si="0"/>
        <v>1</v>
      </c>
      <c r="L12" s="21" t="s">
        <v>391</v>
      </c>
      <c r="M12" s="6">
        <v>2.2100000000000002E-2</v>
      </c>
    </row>
    <row r="13" spans="1:13" x14ac:dyDescent="0.3">
      <c r="A13" s="22" t="s">
        <v>390</v>
      </c>
      <c r="B13" s="26">
        <v>10100502</v>
      </c>
      <c r="C13" s="22">
        <v>108</v>
      </c>
      <c r="D13" s="23">
        <v>43466</v>
      </c>
      <c r="E13" s="21" t="s">
        <v>103</v>
      </c>
      <c r="F13" s="21">
        <v>108602965</v>
      </c>
      <c r="G13" s="24">
        <v>-9596.64</v>
      </c>
      <c r="H13" s="23">
        <v>43487</v>
      </c>
      <c r="I13" s="21" t="s">
        <v>148</v>
      </c>
      <c r="J13" s="21" t="s">
        <v>361</v>
      </c>
      <c r="K13" s="21">
        <f t="shared" si="0"/>
        <v>1</v>
      </c>
      <c r="L13" s="21" t="s">
        <v>391</v>
      </c>
      <c r="M13" s="6">
        <v>2.4399999999999998E-2</v>
      </c>
    </row>
    <row r="14" spans="1:13" x14ac:dyDescent="0.3">
      <c r="A14" s="22" t="s">
        <v>390</v>
      </c>
      <c r="B14" s="26">
        <v>10100502</v>
      </c>
      <c r="C14" s="22">
        <v>108</v>
      </c>
      <c r="D14" s="23">
        <v>43466</v>
      </c>
      <c r="E14" s="21" t="s">
        <v>104</v>
      </c>
      <c r="F14" s="21">
        <v>108602965</v>
      </c>
      <c r="G14" s="21">
        <v>0</v>
      </c>
      <c r="H14" s="23">
        <v>43487</v>
      </c>
      <c r="I14" s="21" t="s">
        <v>148</v>
      </c>
      <c r="J14" s="21" t="s">
        <v>361</v>
      </c>
      <c r="K14" s="21">
        <f t="shared" si="0"/>
        <v>1</v>
      </c>
      <c r="L14" s="21" t="s">
        <v>391</v>
      </c>
      <c r="M14" s="6">
        <v>2.4399999999999998E-2</v>
      </c>
    </row>
    <row r="15" spans="1:13" x14ac:dyDescent="0.3">
      <c r="A15" s="22" t="s">
        <v>390</v>
      </c>
      <c r="B15" s="26">
        <v>10100502</v>
      </c>
      <c r="C15" s="22">
        <v>108</v>
      </c>
      <c r="D15" s="23">
        <v>43466</v>
      </c>
      <c r="E15" s="21" t="s">
        <v>104</v>
      </c>
      <c r="F15" s="21">
        <v>108602965</v>
      </c>
      <c r="G15" s="21">
        <v>0</v>
      </c>
      <c r="H15" s="23">
        <v>43487</v>
      </c>
      <c r="I15" s="21" t="s">
        <v>105</v>
      </c>
      <c r="J15" s="21" t="s">
        <v>362</v>
      </c>
      <c r="K15" s="21">
        <f t="shared" si="0"/>
        <v>1</v>
      </c>
      <c r="L15" s="21" t="s">
        <v>391</v>
      </c>
      <c r="M15" s="6">
        <v>2.2100000000000002E-2</v>
      </c>
    </row>
    <row r="16" spans="1:13" x14ac:dyDescent="0.3">
      <c r="A16" s="22" t="s">
        <v>390</v>
      </c>
      <c r="B16" s="26">
        <v>10100502</v>
      </c>
      <c r="C16" s="22">
        <v>108</v>
      </c>
      <c r="D16" s="23">
        <v>43466</v>
      </c>
      <c r="E16" s="21" t="s">
        <v>104</v>
      </c>
      <c r="F16" s="21">
        <v>108602965</v>
      </c>
      <c r="G16" s="21">
        <v>0</v>
      </c>
      <c r="H16" s="23">
        <v>43487</v>
      </c>
      <c r="I16" s="21" t="s">
        <v>105</v>
      </c>
      <c r="J16" s="21" t="s">
        <v>362</v>
      </c>
      <c r="K16" s="21">
        <f t="shared" si="0"/>
        <v>1</v>
      </c>
      <c r="L16" s="21" t="s">
        <v>391</v>
      </c>
      <c r="M16" s="6">
        <v>2.2100000000000002E-2</v>
      </c>
    </row>
    <row r="17" spans="1:13" x14ac:dyDescent="0.3">
      <c r="A17" s="22" t="s">
        <v>390</v>
      </c>
      <c r="B17" s="26">
        <v>10100502</v>
      </c>
      <c r="C17" s="22">
        <v>108</v>
      </c>
      <c r="D17" s="23">
        <v>43466</v>
      </c>
      <c r="E17" s="21" t="s">
        <v>104</v>
      </c>
      <c r="F17" s="21">
        <v>108602965</v>
      </c>
      <c r="G17" s="21">
        <v>0</v>
      </c>
      <c r="H17" s="23">
        <v>43487</v>
      </c>
      <c r="I17" s="21" t="s">
        <v>105</v>
      </c>
      <c r="J17" s="21" t="s">
        <v>361</v>
      </c>
      <c r="K17" s="21">
        <f t="shared" si="0"/>
        <v>1</v>
      </c>
      <c r="L17" s="21" t="s">
        <v>391</v>
      </c>
      <c r="M17" s="6">
        <v>2.4399999999999998E-2</v>
      </c>
    </row>
    <row r="18" spans="1:13" x14ac:dyDescent="0.3">
      <c r="A18" s="22" t="s">
        <v>390</v>
      </c>
      <c r="B18" s="26">
        <v>10100502</v>
      </c>
      <c r="C18" s="22">
        <v>108</v>
      </c>
      <c r="D18" s="23">
        <v>43497</v>
      </c>
      <c r="E18" s="21" t="s">
        <v>104</v>
      </c>
      <c r="F18" s="21">
        <v>108602965</v>
      </c>
      <c r="G18" s="21">
        <v>0</v>
      </c>
      <c r="H18" s="23">
        <v>43487</v>
      </c>
      <c r="I18" s="21" t="s">
        <v>105</v>
      </c>
      <c r="J18" s="21" t="s">
        <v>362</v>
      </c>
      <c r="K18" s="21">
        <f t="shared" si="0"/>
        <v>1</v>
      </c>
      <c r="L18" s="21" t="s">
        <v>391</v>
      </c>
      <c r="M18" s="6">
        <v>2.2100000000000002E-2</v>
      </c>
    </row>
    <row r="19" spans="1:13" x14ac:dyDescent="0.3">
      <c r="A19" s="22" t="s">
        <v>390</v>
      </c>
      <c r="B19" s="26">
        <v>10100502</v>
      </c>
      <c r="C19" s="22">
        <v>108</v>
      </c>
      <c r="D19" s="23">
        <v>43497</v>
      </c>
      <c r="E19" s="21" t="s">
        <v>104</v>
      </c>
      <c r="F19" s="21">
        <v>108602965</v>
      </c>
      <c r="G19" s="21">
        <v>0</v>
      </c>
      <c r="H19" s="23">
        <v>43487</v>
      </c>
      <c r="I19" s="21" t="s">
        <v>105</v>
      </c>
      <c r="J19" s="21" t="s">
        <v>362</v>
      </c>
      <c r="K19" s="21">
        <f t="shared" si="0"/>
        <v>1</v>
      </c>
      <c r="L19" s="21" t="s">
        <v>391</v>
      </c>
      <c r="M19" s="6">
        <v>2.2100000000000002E-2</v>
      </c>
    </row>
    <row r="20" spans="1:13" x14ac:dyDescent="0.3">
      <c r="A20" s="22" t="s">
        <v>390</v>
      </c>
      <c r="B20" s="26">
        <v>10100502</v>
      </c>
      <c r="C20" s="22">
        <v>108</v>
      </c>
      <c r="D20" s="23">
        <v>43497</v>
      </c>
      <c r="E20" s="21" t="s">
        <v>104</v>
      </c>
      <c r="F20" s="21">
        <v>108602965</v>
      </c>
      <c r="G20" s="21">
        <v>0</v>
      </c>
      <c r="H20" s="23">
        <v>43487</v>
      </c>
      <c r="I20" s="21" t="s">
        <v>105</v>
      </c>
      <c r="J20" s="21" t="s">
        <v>361</v>
      </c>
      <c r="K20" s="21">
        <f t="shared" si="0"/>
        <v>1</v>
      </c>
      <c r="L20" s="21" t="s">
        <v>391</v>
      </c>
      <c r="M20" s="6">
        <v>2.4399999999999998E-2</v>
      </c>
    </row>
    <row r="21" spans="1:13" x14ac:dyDescent="0.3">
      <c r="A21" s="22" t="s">
        <v>390</v>
      </c>
      <c r="B21" s="26">
        <v>10100502</v>
      </c>
      <c r="C21" s="22">
        <v>108</v>
      </c>
      <c r="D21" s="23">
        <v>43497</v>
      </c>
      <c r="E21" s="21" t="s">
        <v>104</v>
      </c>
      <c r="F21" s="21">
        <v>108602965</v>
      </c>
      <c r="G21" s="21">
        <v>0</v>
      </c>
      <c r="H21" s="23">
        <v>43487</v>
      </c>
      <c r="I21" s="21" t="s">
        <v>105</v>
      </c>
      <c r="J21" s="21" t="s">
        <v>362</v>
      </c>
      <c r="K21" s="21">
        <f t="shared" si="0"/>
        <v>1</v>
      </c>
      <c r="L21" s="21" t="s">
        <v>391</v>
      </c>
      <c r="M21" s="6">
        <v>2.2100000000000002E-2</v>
      </c>
    </row>
    <row r="22" spans="1:13" x14ac:dyDescent="0.3">
      <c r="A22" s="22" t="s">
        <v>390</v>
      </c>
      <c r="B22" s="26">
        <v>10100502</v>
      </c>
      <c r="C22" s="22">
        <v>108</v>
      </c>
      <c r="D22" s="23">
        <v>43497</v>
      </c>
      <c r="E22" s="21" t="s">
        <v>104</v>
      </c>
      <c r="F22" s="21">
        <v>108602965</v>
      </c>
      <c r="G22" s="21">
        <v>0</v>
      </c>
      <c r="H22" s="23">
        <v>43487</v>
      </c>
      <c r="I22" s="21" t="s">
        <v>105</v>
      </c>
      <c r="J22" s="21" t="s">
        <v>362</v>
      </c>
      <c r="K22" s="21">
        <f t="shared" si="0"/>
        <v>1</v>
      </c>
      <c r="L22" s="21" t="s">
        <v>391</v>
      </c>
      <c r="M22" s="6">
        <v>2.2100000000000002E-2</v>
      </c>
    </row>
    <row r="23" spans="1:13" x14ac:dyDescent="0.3">
      <c r="A23" s="22" t="s">
        <v>390</v>
      </c>
      <c r="B23" s="26">
        <v>10100502</v>
      </c>
      <c r="C23" s="22">
        <v>108</v>
      </c>
      <c r="D23" s="23">
        <v>43497</v>
      </c>
      <c r="E23" s="21" t="s">
        <v>104</v>
      </c>
      <c r="F23" s="21">
        <v>108602965</v>
      </c>
      <c r="G23" s="21">
        <v>0</v>
      </c>
      <c r="H23" s="23">
        <v>43487</v>
      </c>
      <c r="I23" s="21" t="s">
        <v>105</v>
      </c>
      <c r="J23" s="21" t="s">
        <v>361</v>
      </c>
      <c r="K23" s="21">
        <f t="shared" si="0"/>
        <v>1</v>
      </c>
      <c r="L23" s="21" t="s">
        <v>391</v>
      </c>
      <c r="M23" s="6">
        <v>2.4399999999999998E-2</v>
      </c>
    </row>
    <row r="24" spans="1:13" x14ac:dyDescent="0.3">
      <c r="A24" s="22" t="s">
        <v>390</v>
      </c>
      <c r="B24" s="26">
        <v>10100502</v>
      </c>
      <c r="C24" s="22">
        <v>108</v>
      </c>
      <c r="D24" s="23">
        <v>43525</v>
      </c>
      <c r="E24" s="21" t="s">
        <v>104</v>
      </c>
      <c r="F24" s="21">
        <v>108602965</v>
      </c>
      <c r="G24" s="21">
        <v>0</v>
      </c>
      <c r="H24" s="23">
        <v>43487</v>
      </c>
      <c r="I24" s="21" t="s">
        <v>105</v>
      </c>
      <c r="J24" s="21" t="s">
        <v>362</v>
      </c>
      <c r="K24" s="21">
        <f t="shared" si="0"/>
        <v>1</v>
      </c>
      <c r="L24" s="21" t="s">
        <v>391</v>
      </c>
      <c r="M24" s="6">
        <v>2.2100000000000002E-2</v>
      </c>
    </row>
    <row r="25" spans="1:13" x14ac:dyDescent="0.3">
      <c r="A25" s="22" t="s">
        <v>390</v>
      </c>
      <c r="B25" s="26">
        <v>10100502</v>
      </c>
      <c r="C25" s="22">
        <v>108</v>
      </c>
      <c r="D25" s="23">
        <v>43525</v>
      </c>
      <c r="E25" s="21" t="s">
        <v>104</v>
      </c>
      <c r="F25" s="21">
        <v>108602965</v>
      </c>
      <c r="G25" s="21">
        <v>0</v>
      </c>
      <c r="H25" s="23">
        <v>43487</v>
      </c>
      <c r="I25" s="21" t="s">
        <v>105</v>
      </c>
      <c r="J25" s="21" t="s">
        <v>362</v>
      </c>
      <c r="K25" s="21">
        <f t="shared" si="0"/>
        <v>1</v>
      </c>
      <c r="L25" s="21" t="s">
        <v>391</v>
      </c>
      <c r="M25" s="6">
        <v>2.2100000000000002E-2</v>
      </c>
    </row>
    <row r="26" spans="1:13" x14ac:dyDescent="0.3">
      <c r="A26" s="22" t="s">
        <v>390</v>
      </c>
      <c r="B26" s="26">
        <v>10100502</v>
      </c>
      <c r="C26" s="22">
        <v>108</v>
      </c>
      <c r="D26" s="23">
        <v>43525</v>
      </c>
      <c r="E26" s="21" t="s">
        <v>104</v>
      </c>
      <c r="F26" s="21">
        <v>108602965</v>
      </c>
      <c r="G26" s="21">
        <v>0</v>
      </c>
      <c r="H26" s="23">
        <v>43487</v>
      </c>
      <c r="I26" s="21" t="s">
        <v>105</v>
      </c>
      <c r="J26" s="21" t="s">
        <v>361</v>
      </c>
      <c r="K26" s="21">
        <f t="shared" si="0"/>
        <v>1</v>
      </c>
      <c r="L26" s="21" t="s">
        <v>391</v>
      </c>
      <c r="M26" s="6">
        <v>2.4399999999999998E-2</v>
      </c>
    </row>
    <row r="27" spans="1:13" x14ac:dyDescent="0.3">
      <c r="A27" s="22" t="s">
        <v>390</v>
      </c>
      <c r="B27" s="26">
        <v>10100502</v>
      </c>
      <c r="C27" s="22">
        <v>108</v>
      </c>
      <c r="D27" s="23">
        <v>43525</v>
      </c>
      <c r="E27" s="21" t="s">
        <v>104</v>
      </c>
      <c r="F27" s="21">
        <v>108602965</v>
      </c>
      <c r="G27" s="21">
        <v>0</v>
      </c>
      <c r="H27" s="23">
        <v>43487</v>
      </c>
      <c r="I27" s="21" t="s">
        <v>105</v>
      </c>
      <c r="J27" s="21" t="s">
        <v>362</v>
      </c>
      <c r="K27" s="21">
        <f t="shared" si="0"/>
        <v>1</v>
      </c>
      <c r="L27" s="21" t="s">
        <v>391</v>
      </c>
      <c r="M27" s="6">
        <v>2.2100000000000002E-2</v>
      </c>
    </row>
    <row r="28" spans="1:13" x14ac:dyDescent="0.3">
      <c r="A28" s="22" t="s">
        <v>390</v>
      </c>
      <c r="B28" s="26">
        <v>10100502</v>
      </c>
      <c r="C28" s="22">
        <v>108</v>
      </c>
      <c r="D28" s="23">
        <v>43525</v>
      </c>
      <c r="E28" s="21" t="s">
        <v>104</v>
      </c>
      <c r="F28" s="21">
        <v>108602965</v>
      </c>
      <c r="G28" s="21">
        <v>0</v>
      </c>
      <c r="H28" s="23">
        <v>43487</v>
      </c>
      <c r="I28" s="21" t="s">
        <v>105</v>
      </c>
      <c r="J28" s="21" t="s">
        <v>362</v>
      </c>
      <c r="K28" s="21">
        <f t="shared" si="0"/>
        <v>1</v>
      </c>
      <c r="L28" s="21" t="s">
        <v>391</v>
      </c>
      <c r="M28" s="6">
        <v>2.2100000000000002E-2</v>
      </c>
    </row>
    <row r="29" spans="1:13" x14ac:dyDescent="0.3">
      <c r="A29" s="22" t="s">
        <v>390</v>
      </c>
      <c r="B29" s="26">
        <v>10100502</v>
      </c>
      <c r="C29" s="22">
        <v>108</v>
      </c>
      <c r="D29" s="23">
        <v>43525</v>
      </c>
      <c r="E29" s="21" t="s">
        <v>104</v>
      </c>
      <c r="F29" s="21">
        <v>108602965</v>
      </c>
      <c r="G29" s="21">
        <v>0</v>
      </c>
      <c r="H29" s="23">
        <v>43487</v>
      </c>
      <c r="I29" s="21" t="s">
        <v>105</v>
      </c>
      <c r="J29" s="21" t="s">
        <v>361</v>
      </c>
      <c r="K29" s="21">
        <f t="shared" si="0"/>
        <v>1</v>
      </c>
      <c r="L29" s="21" t="s">
        <v>391</v>
      </c>
      <c r="M29" s="6">
        <v>2.4399999999999998E-2</v>
      </c>
    </row>
    <row r="30" spans="1:13" x14ac:dyDescent="0.3">
      <c r="A30" s="22" t="s">
        <v>390</v>
      </c>
      <c r="B30" s="26">
        <v>10100502</v>
      </c>
      <c r="C30" s="22">
        <v>108</v>
      </c>
      <c r="D30" s="23">
        <v>43525</v>
      </c>
      <c r="E30" s="21" t="s">
        <v>104</v>
      </c>
      <c r="F30" s="21">
        <v>108602965</v>
      </c>
      <c r="G30" s="21">
        <v>0</v>
      </c>
      <c r="H30" s="23">
        <v>43487</v>
      </c>
      <c r="I30" s="21" t="s">
        <v>105</v>
      </c>
      <c r="J30" s="21" t="s">
        <v>362</v>
      </c>
      <c r="K30" s="21">
        <f t="shared" si="0"/>
        <v>1</v>
      </c>
      <c r="L30" s="21" t="s">
        <v>391</v>
      </c>
      <c r="M30" s="6">
        <v>2.2100000000000002E-2</v>
      </c>
    </row>
    <row r="31" spans="1:13" x14ac:dyDescent="0.3">
      <c r="A31" s="22" t="s">
        <v>390</v>
      </c>
      <c r="B31" s="26">
        <v>10100502</v>
      </c>
      <c r="C31" s="22">
        <v>108</v>
      </c>
      <c r="D31" s="23">
        <v>43525</v>
      </c>
      <c r="E31" s="21" t="s">
        <v>104</v>
      </c>
      <c r="F31" s="21">
        <v>108602965</v>
      </c>
      <c r="G31" s="21">
        <v>0</v>
      </c>
      <c r="H31" s="23">
        <v>43487</v>
      </c>
      <c r="I31" s="21" t="s">
        <v>105</v>
      </c>
      <c r="J31" s="21" t="s">
        <v>362</v>
      </c>
      <c r="K31" s="21">
        <f t="shared" si="0"/>
        <v>1</v>
      </c>
      <c r="L31" s="21" t="s">
        <v>391</v>
      </c>
      <c r="M31" s="6">
        <v>2.2100000000000002E-2</v>
      </c>
    </row>
    <row r="32" spans="1:13" x14ac:dyDescent="0.3">
      <c r="A32" s="22" t="s">
        <v>390</v>
      </c>
      <c r="B32" s="26">
        <v>10100502</v>
      </c>
      <c r="C32" s="22">
        <v>108</v>
      </c>
      <c r="D32" s="23">
        <v>43525</v>
      </c>
      <c r="E32" s="21" t="s">
        <v>104</v>
      </c>
      <c r="F32" s="21">
        <v>108602965</v>
      </c>
      <c r="G32" s="21">
        <v>0</v>
      </c>
      <c r="H32" s="23">
        <v>43487</v>
      </c>
      <c r="I32" s="21" t="s">
        <v>105</v>
      </c>
      <c r="J32" s="21" t="s">
        <v>361</v>
      </c>
      <c r="K32" s="21">
        <f t="shared" si="0"/>
        <v>1</v>
      </c>
      <c r="L32" s="21" t="s">
        <v>391</v>
      </c>
      <c r="M32" s="6">
        <v>2.4399999999999998E-2</v>
      </c>
    </row>
    <row r="33" spans="1:13" x14ac:dyDescent="0.3">
      <c r="A33" s="22" t="s">
        <v>390</v>
      </c>
      <c r="B33" s="26">
        <v>10100502</v>
      </c>
      <c r="C33" s="22">
        <v>108</v>
      </c>
      <c r="D33" s="23">
        <v>43466</v>
      </c>
      <c r="E33" s="21" t="s">
        <v>103</v>
      </c>
      <c r="F33" s="21">
        <v>108603066</v>
      </c>
      <c r="G33" s="21">
        <v>-201.9</v>
      </c>
      <c r="H33" s="23">
        <v>43487</v>
      </c>
      <c r="I33" s="21" t="s">
        <v>148</v>
      </c>
      <c r="J33" s="21" t="s">
        <v>366</v>
      </c>
      <c r="K33" s="21">
        <f t="shared" si="0"/>
        <v>1</v>
      </c>
      <c r="L33" s="21" t="s">
        <v>391</v>
      </c>
      <c r="M33" s="6">
        <v>3.9399999999999998E-2</v>
      </c>
    </row>
    <row r="34" spans="1:13" x14ac:dyDescent="0.3">
      <c r="A34" s="22" t="s">
        <v>390</v>
      </c>
      <c r="B34" s="26">
        <v>10100502</v>
      </c>
      <c r="C34" s="22">
        <v>108</v>
      </c>
      <c r="D34" s="23">
        <v>43466</v>
      </c>
      <c r="E34" s="21" t="s">
        <v>104</v>
      </c>
      <c r="F34" s="21">
        <v>108603066</v>
      </c>
      <c r="G34" s="21">
        <v>0</v>
      </c>
      <c r="H34" s="23">
        <v>43487</v>
      </c>
      <c r="I34" s="21" t="s">
        <v>148</v>
      </c>
      <c r="J34" s="21" t="s">
        <v>366</v>
      </c>
      <c r="K34" s="21">
        <f t="shared" si="0"/>
        <v>1</v>
      </c>
      <c r="L34" s="21" t="s">
        <v>391</v>
      </c>
      <c r="M34" s="6">
        <v>3.9399999999999998E-2</v>
      </c>
    </row>
    <row r="35" spans="1:13" x14ac:dyDescent="0.3">
      <c r="A35" s="22" t="s">
        <v>390</v>
      </c>
      <c r="B35" s="26">
        <v>10100502</v>
      </c>
      <c r="C35" s="22">
        <v>108</v>
      </c>
      <c r="D35" s="23">
        <v>43466</v>
      </c>
      <c r="E35" s="21" t="s">
        <v>103</v>
      </c>
      <c r="F35" s="21">
        <v>108603066</v>
      </c>
      <c r="G35" s="21">
        <v>-518.57000000000005</v>
      </c>
      <c r="H35" s="23">
        <v>43487</v>
      </c>
      <c r="I35" s="21" t="s">
        <v>148</v>
      </c>
      <c r="J35" s="21" t="s">
        <v>366</v>
      </c>
      <c r="K35" s="21">
        <f t="shared" si="0"/>
        <v>1</v>
      </c>
      <c r="L35" s="21" t="s">
        <v>391</v>
      </c>
      <c r="M35" s="6">
        <v>3.9399999999999998E-2</v>
      </c>
    </row>
    <row r="36" spans="1:13" x14ac:dyDescent="0.3">
      <c r="A36" s="22" t="s">
        <v>390</v>
      </c>
      <c r="B36" s="26">
        <v>10100502</v>
      </c>
      <c r="C36" s="22">
        <v>108</v>
      </c>
      <c r="D36" s="23">
        <v>43466</v>
      </c>
      <c r="E36" s="21" t="s">
        <v>104</v>
      </c>
      <c r="F36" s="21">
        <v>108603066</v>
      </c>
      <c r="G36" s="21">
        <v>0</v>
      </c>
      <c r="H36" s="23">
        <v>43487</v>
      </c>
      <c r="I36" s="21" t="s">
        <v>148</v>
      </c>
      <c r="J36" s="21" t="s">
        <v>366</v>
      </c>
      <c r="K36" s="21">
        <f t="shared" si="0"/>
        <v>1</v>
      </c>
      <c r="L36" s="21" t="s">
        <v>391</v>
      </c>
      <c r="M36" s="6">
        <v>3.9399999999999998E-2</v>
      </c>
    </row>
    <row r="37" spans="1:13" x14ac:dyDescent="0.3">
      <c r="A37" s="22" t="s">
        <v>390</v>
      </c>
      <c r="B37" s="26">
        <v>10100502</v>
      </c>
      <c r="C37" s="22">
        <v>108</v>
      </c>
      <c r="D37" s="23">
        <v>43466</v>
      </c>
      <c r="E37" s="21" t="s">
        <v>103</v>
      </c>
      <c r="F37" s="21">
        <v>108603066</v>
      </c>
      <c r="G37" s="24">
        <v>-6298.88</v>
      </c>
      <c r="H37" s="23">
        <v>43487</v>
      </c>
      <c r="I37" s="21" t="s">
        <v>148</v>
      </c>
      <c r="J37" s="21" t="s">
        <v>365</v>
      </c>
      <c r="K37" s="21">
        <f t="shared" si="0"/>
        <v>1</v>
      </c>
      <c r="L37" s="21" t="s">
        <v>391</v>
      </c>
      <c r="M37" s="6">
        <v>3.2000000000000001E-2</v>
      </c>
    </row>
    <row r="38" spans="1:13" x14ac:dyDescent="0.3">
      <c r="A38" s="22" t="s">
        <v>390</v>
      </c>
      <c r="B38" s="26">
        <v>10100502</v>
      </c>
      <c r="C38" s="22">
        <v>108</v>
      </c>
      <c r="D38" s="23">
        <v>43466</v>
      </c>
      <c r="E38" s="21" t="s">
        <v>104</v>
      </c>
      <c r="F38" s="21">
        <v>108603066</v>
      </c>
      <c r="G38" s="21">
        <v>0</v>
      </c>
      <c r="H38" s="23">
        <v>43487</v>
      </c>
      <c r="I38" s="21" t="s">
        <v>148</v>
      </c>
      <c r="J38" s="21" t="s">
        <v>365</v>
      </c>
      <c r="K38" s="21">
        <f t="shared" si="0"/>
        <v>1</v>
      </c>
      <c r="L38" s="21" t="s">
        <v>391</v>
      </c>
      <c r="M38" s="6">
        <v>3.2000000000000001E-2</v>
      </c>
    </row>
    <row r="39" spans="1:13" x14ac:dyDescent="0.3">
      <c r="A39" s="22" t="s">
        <v>390</v>
      </c>
      <c r="B39" s="26">
        <v>10100502</v>
      </c>
      <c r="C39" s="22">
        <v>108</v>
      </c>
      <c r="D39" s="23">
        <v>43466</v>
      </c>
      <c r="E39" s="21" t="s">
        <v>103</v>
      </c>
      <c r="F39" s="21">
        <v>108603066</v>
      </c>
      <c r="G39" s="21">
        <v>-27.29</v>
      </c>
      <c r="H39" s="23">
        <v>43487</v>
      </c>
      <c r="I39" s="21" t="s">
        <v>148</v>
      </c>
      <c r="J39" s="21" t="s">
        <v>366</v>
      </c>
      <c r="K39" s="21">
        <f t="shared" si="0"/>
        <v>1</v>
      </c>
      <c r="L39" s="21" t="s">
        <v>391</v>
      </c>
      <c r="M39" s="6">
        <v>3.9399999999999998E-2</v>
      </c>
    </row>
    <row r="40" spans="1:13" x14ac:dyDescent="0.3">
      <c r="A40" s="22" t="s">
        <v>390</v>
      </c>
      <c r="B40" s="26">
        <v>10100502</v>
      </c>
      <c r="C40" s="22">
        <v>108</v>
      </c>
      <c r="D40" s="23">
        <v>43466</v>
      </c>
      <c r="E40" s="21" t="s">
        <v>104</v>
      </c>
      <c r="F40" s="21">
        <v>108603066</v>
      </c>
      <c r="G40" s="21">
        <v>0</v>
      </c>
      <c r="H40" s="23">
        <v>43487</v>
      </c>
      <c r="I40" s="21" t="s">
        <v>148</v>
      </c>
      <c r="J40" s="21" t="s">
        <v>366</v>
      </c>
      <c r="K40" s="21">
        <f t="shared" si="0"/>
        <v>1</v>
      </c>
      <c r="L40" s="21" t="s">
        <v>391</v>
      </c>
      <c r="M40" s="6">
        <v>3.9399999999999998E-2</v>
      </c>
    </row>
    <row r="41" spans="1:13" x14ac:dyDescent="0.3">
      <c r="A41" s="22" t="s">
        <v>390</v>
      </c>
      <c r="B41" s="26">
        <v>10100502</v>
      </c>
      <c r="C41" s="22">
        <v>108</v>
      </c>
      <c r="D41" s="23">
        <v>43466</v>
      </c>
      <c r="E41" s="21" t="s">
        <v>103</v>
      </c>
      <c r="F41" s="21">
        <v>108603196</v>
      </c>
      <c r="G41" s="21">
        <v>-36.4</v>
      </c>
      <c r="H41" s="23">
        <v>43482</v>
      </c>
      <c r="I41" s="21" t="s">
        <v>149</v>
      </c>
      <c r="J41" s="21" t="s">
        <v>362</v>
      </c>
      <c r="K41" s="21">
        <f t="shared" si="0"/>
        <v>1</v>
      </c>
      <c r="L41" s="21" t="s">
        <v>391</v>
      </c>
      <c r="M41" s="6">
        <v>2.2100000000000002E-2</v>
      </c>
    </row>
    <row r="42" spans="1:13" x14ac:dyDescent="0.3">
      <c r="A42" s="22" t="s">
        <v>390</v>
      </c>
      <c r="B42" s="26">
        <v>10100502</v>
      </c>
      <c r="C42" s="22">
        <v>108</v>
      </c>
      <c r="D42" s="23">
        <v>43466</v>
      </c>
      <c r="E42" s="21" t="s">
        <v>104</v>
      </c>
      <c r="F42" s="21">
        <v>108603196</v>
      </c>
      <c r="G42" s="21">
        <v>0</v>
      </c>
      <c r="H42" s="23">
        <v>43482</v>
      </c>
      <c r="I42" s="21" t="s">
        <v>149</v>
      </c>
      <c r="J42" s="21" t="s">
        <v>362</v>
      </c>
      <c r="K42" s="21">
        <f t="shared" si="0"/>
        <v>1</v>
      </c>
      <c r="L42" s="21" t="s">
        <v>391</v>
      </c>
      <c r="M42" s="6">
        <v>2.2100000000000002E-2</v>
      </c>
    </row>
    <row r="43" spans="1:13" x14ac:dyDescent="0.3">
      <c r="A43" s="22" t="s">
        <v>390</v>
      </c>
      <c r="B43" s="26">
        <v>10100502</v>
      </c>
      <c r="C43" s="22">
        <v>108</v>
      </c>
      <c r="D43" s="23">
        <v>43466</v>
      </c>
      <c r="E43" s="21" t="s">
        <v>104</v>
      </c>
      <c r="F43" s="21">
        <v>108603196</v>
      </c>
      <c r="G43" s="21">
        <v>0</v>
      </c>
      <c r="H43" s="23">
        <v>43482</v>
      </c>
      <c r="I43" s="21" t="s">
        <v>105</v>
      </c>
      <c r="J43" s="21" t="s">
        <v>362</v>
      </c>
      <c r="K43" s="21">
        <f t="shared" si="0"/>
        <v>1</v>
      </c>
      <c r="L43" s="21" t="s">
        <v>391</v>
      </c>
      <c r="M43" s="6">
        <v>2.2100000000000002E-2</v>
      </c>
    </row>
    <row r="44" spans="1:13" x14ac:dyDescent="0.3">
      <c r="A44" s="22" t="s">
        <v>390</v>
      </c>
      <c r="B44" s="26">
        <v>10100502</v>
      </c>
      <c r="C44" s="22">
        <v>108</v>
      </c>
      <c r="D44" s="23">
        <v>43497</v>
      </c>
      <c r="E44" s="21" t="s">
        <v>104</v>
      </c>
      <c r="F44" s="21">
        <v>108603196</v>
      </c>
      <c r="G44" s="21">
        <v>0</v>
      </c>
      <c r="H44" s="23">
        <v>43482</v>
      </c>
      <c r="I44" s="21" t="s">
        <v>105</v>
      </c>
      <c r="J44" s="21" t="s">
        <v>362</v>
      </c>
      <c r="K44" s="21">
        <f t="shared" si="0"/>
        <v>1</v>
      </c>
      <c r="L44" s="21" t="s">
        <v>391</v>
      </c>
      <c r="M44" s="6">
        <v>2.2100000000000002E-2</v>
      </c>
    </row>
    <row r="45" spans="1:13" x14ac:dyDescent="0.3">
      <c r="A45" s="22" t="s">
        <v>390</v>
      </c>
      <c r="B45" s="26">
        <v>10100502</v>
      </c>
      <c r="C45" s="22">
        <v>108</v>
      </c>
      <c r="D45" s="23">
        <v>43497</v>
      </c>
      <c r="E45" s="21" t="s">
        <v>104</v>
      </c>
      <c r="F45" s="21">
        <v>108603196</v>
      </c>
      <c r="G45" s="21">
        <v>0</v>
      </c>
      <c r="H45" s="23">
        <v>43482</v>
      </c>
      <c r="I45" s="21" t="s">
        <v>105</v>
      </c>
      <c r="J45" s="21" t="s">
        <v>362</v>
      </c>
      <c r="K45" s="21">
        <f t="shared" si="0"/>
        <v>1</v>
      </c>
      <c r="L45" s="21" t="s">
        <v>391</v>
      </c>
      <c r="M45" s="6">
        <v>2.2100000000000002E-2</v>
      </c>
    </row>
    <row r="46" spans="1:13" x14ac:dyDescent="0.3">
      <c r="A46" s="22" t="s">
        <v>390</v>
      </c>
      <c r="B46" s="26">
        <v>10100502</v>
      </c>
      <c r="C46" s="22">
        <v>108</v>
      </c>
      <c r="D46" s="23">
        <v>43497</v>
      </c>
      <c r="E46" s="21" t="s">
        <v>104</v>
      </c>
      <c r="F46" s="21">
        <v>108603196</v>
      </c>
      <c r="G46" s="21">
        <v>0</v>
      </c>
      <c r="H46" s="23">
        <v>43482</v>
      </c>
      <c r="I46" s="21" t="s">
        <v>105</v>
      </c>
      <c r="J46" s="21" t="s">
        <v>362</v>
      </c>
      <c r="K46" s="21">
        <f t="shared" si="0"/>
        <v>1</v>
      </c>
      <c r="L46" s="21" t="s">
        <v>391</v>
      </c>
      <c r="M46" s="6">
        <v>2.2100000000000002E-2</v>
      </c>
    </row>
    <row r="47" spans="1:13" x14ac:dyDescent="0.3">
      <c r="A47" s="22" t="s">
        <v>390</v>
      </c>
      <c r="B47" s="26">
        <v>10100502</v>
      </c>
      <c r="C47" s="22">
        <v>108</v>
      </c>
      <c r="D47" s="23">
        <v>43466</v>
      </c>
      <c r="E47" s="21" t="s">
        <v>103</v>
      </c>
      <c r="F47" s="21">
        <v>108603197</v>
      </c>
      <c r="G47" s="21">
        <v>-700.42</v>
      </c>
      <c r="H47" s="23">
        <v>43482</v>
      </c>
      <c r="I47" s="21" t="s">
        <v>149</v>
      </c>
      <c r="J47" s="21" t="s">
        <v>365</v>
      </c>
      <c r="K47" s="21">
        <f t="shared" si="0"/>
        <v>1</v>
      </c>
      <c r="L47" s="21" t="s">
        <v>391</v>
      </c>
      <c r="M47" s="6">
        <v>3.2000000000000001E-2</v>
      </c>
    </row>
    <row r="48" spans="1:13" x14ac:dyDescent="0.3">
      <c r="A48" s="22" t="s">
        <v>390</v>
      </c>
      <c r="B48" s="26">
        <v>10100502</v>
      </c>
      <c r="C48" s="22">
        <v>108</v>
      </c>
      <c r="D48" s="23">
        <v>43466</v>
      </c>
      <c r="E48" s="21" t="s">
        <v>104</v>
      </c>
      <c r="F48" s="21">
        <v>108603197</v>
      </c>
      <c r="G48" s="21">
        <v>0</v>
      </c>
      <c r="H48" s="23">
        <v>43482</v>
      </c>
      <c r="I48" s="21" t="s">
        <v>149</v>
      </c>
      <c r="J48" s="21" t="s">
        <v>365</v>
      </c>
      <c r="K48" s="21">
        <f t="shared" si="0"/>
        <v>1</v>
      </c>
      <c r="L48" s="21" t="s">
        <v>391</v>
      </c>
      <c r="M48" s="6">
        <v>3.2000000000000001E-2</v>
      </c>
    </row>
    <row r="49" spans="1:13" x14ac:dyDescent="0.3">
      <c r="A49" s="22" t="s">
        <v>390</v>
      </c>
      <c r="B49" s="26">
        <v>10100502</v>
      </c>
      <c r="C49" s="22">
        <v>108</v>
      </c>
      <c r="D49" s="23">
        <v>43466</v>
      </c>
      <c r="E49" s="21" t="s">
        <v>104</v>
      </c>
      <c r="F49" s="21">
        <v>108603197</v>
      </c>
      <c r="G49" s="21">
        <v>0</v>
      </c>
      <c r="H49" s="23">
        <v>43482</v>
      </c>
      <c r="I49" s="21" t="s">
        <v>105</v>
      </c>
      <c r="J49" s="21" t="s">
        <v>365</v>
      </c>
      <c r="K49" s="21">
        <f t="shared" si="0"/>
        <v>1</v>
      </c>
      <c r="L49" s="21" t="s">
        <v>391</v>
      </c>
      <c r="M49" s="6">
        <v>3.2000000000000001E-2</v>
      </c>
    </row>
    <row r="50" spans="1:13" x14ac:dyDescent="0.3">
      <c r="A50" s="22" t="s">
        <v>390</v>
      </c>
      <c r="B50" s="26">
        <v>10100502</v>
      </c>
      <c r="C50" s="22">
        <v>108</v>
      </c>
      <c r="D50" s="23">
        <v>43497</v>
      </c>
      <c r="E50" s="21" t="s">
        <v>104</v>
      </c>
      <c r="F50" s="21">
        <v>108603197</v>
      </c>
      <c r="G50" s="21">
        <v>0</v>
      </c>
      <c r="H50" s="23">
        <v>43482</v>
      </c>
      <c r="I50" s="21" t="s">
        <v>105</v>
      </c>
      <c r="J50" s="21" t="s">
        <v>365</v>
      </c>
      <c r="K50" s="21">
        <f t="shared" si="0"/>
        <v>1</v>
      </c>
      <c r="L50" s="21" t="s">
        <v>391</v>
      </c>
      <c r="M50" s="6">
        <v>3.2000000000000001E-2</v>
      </c>
    </row>
    <row r="51" spans="1:13" x14ac:dyDescent="0.3">
      <c r="A51" s="22" t="s">
        <v>390</v>
      </c>
      <c r="B51" s="26">
        <v>10100502</v>
      </c>
      <c r="C51" s="22">
        <v>108</v>
      </c>
      <c r="D51" s="23">
        <v>43497</v>
      </c>
      <c r="E51" s="21" t="s">
        <v>104</v>
      </c>
      <c r="F51" s="21">
        <v>108603197</v>
      </c>
      <c r="G51" s="21">
        <v>0</v>
      </c>
      <c r="H51" s="23">
        <v>43482</v>
      </c>
      <c r="I51" s="21" t="s">
        <v>105</v>
      </c>
      <c r="J51" s="21" t="s">
        <v>365</v>
      </c>
      <c r="K51" s="21">
        <f t="shared" si="0"/>
        <v>1</v>
      </c>
      <c r="L51" s="21" t="s">
        <v>391</v>
      </c>
      <c r="M51" s="6">
        <v>3.2000000000000001E-2</v>
      </c>
    </row>
    <row r="52" spans="1:13" x14ac:dyDescent="0.3">
      <c r="A52" s="22" t="s">
        <v>390</v>
      </c>
      <c r="B52" s="26">
        <v>10100502</v>
      </c>
      <c r="C52" s="22">
        <v>108</v>
      </c>
      <c r="D52" s="23">
        <v>43497</v>
      </c>
      <c r="E52" s="21" t="s">
        <v>104</v>
      </c>
      <c r="F52" s="21">
        <v>108603197</v>
      </c>
      <c r="G52" s="21">
        <v>0</v>
      </c>
      <c r="H52" s="23">
        <v>43482</v>
      </c>
      <c r="I52" s="21" t="s">
        <v>105</v>
      </c>
      <c r="J52" s="21" t="s">
        <v>365</v>
      </c>
      <c r="K52" s="21">
        <f t="shared" si="0"/>
        <v>1</v>
      </c>
      <c r="L52" s="21" t="s">
        <v>391</v>
      </c>
      <c r="M52" s="6">
        <v>3.2000000000000001E-2</v>
      </c>
    </row>
    <row r="53" spans="1:13" x14ac:dyDescent="0.3">
      <c r="A53" s="22" t="s">
        <v>390</v>
      </c>
      <c r="B53" s="26">
        <v>10100502</v>
      </c>
      <c r="C53" s="22">
        <v>108</v>
      </c>
      <c r="D53" s="23">
        <v>43466</v>
      </c>
      <c r="E53" s="21" t="s">
        <v>104</v>
      </c>
      <c r="F53" s="21">
        <v>108604145</v>
      </c>
      <c r="G53" s="21">
        <v>0</v>
      </c>
      <c r="H53" s="23">
        <v>43480</v>
      </c>
      <c r="I53" s="21" t="s">
        <v>150</v>
      </c>
      <c r="J53" s="21" t="s">
        <v>361</v>
      </c>
      <c r="K53" s="21">
        <f t="shared" si="0"/>
        <v>1</v>
      </c>
      <c r="L53" s="21" t="s">
        <v>391</v>
      </c>
      <c r="M53" s="6">
        <v>2.4399999999999998E-2</v>
      </c>
    </row>
    <row r="54" spans="1:13" x14ac:dyDescent="0.3">
      <c r="A54" s="22" t="s">
        <v>390</v>
      </c>
      <c r="B54" s="26">
        <v>10100502</v>
      </c>
      <c r="C54" s="22">
        <v>108</v>
      </c>
      <c r="D54" s="23">
        <v>43466</v>
      </c>
      <c r="E54" s="21" t="s">
        <v>103</v>
      </c>
      <c r="F54" s="21">
        <v>108604145</v>
      </c>
      <c r="G54" s="21">
        <v>-228.6</v>
      </c>
      <c r="H54" s="23">
        <v>43480</v>
      </c>
      <c r="I54" s="21" t="s">
        <v>150</v>
      </c>
      <c r="J54" s="21" t="s">
        <v>362</v>
      </c>
      <c r="K54" s="21">
        <f t="shared" si="0"/>
        <v>1</v>
      </c>
      <c r="L54" s="21" t="s">
        <v>391</v>
      </c>
      <c r="M54" s="6">
        <v>2.2100000000000002E-2</v>
      </c>
    </row>
    <row r="55" spans="1:13" x14ac:dyDescent="0.3">
      <c r="A55" s="22" t="s">
        <v>390</v>
      </c>
      <c r="B55" s="26">
        <v>10100502</v>
      </c>
      <c r="C55" s="22">
        <v>108</v>
      </c>
      <c r="D55" s="23">
        <v>43466</v>
      </c>
      <c r="E55" s="21" t="s">
        <v>104</v>
      </c>
      <c r="F55" s="21">
        <v>108604145</v>
      </c>
      <c r="G55" s="21">
        <v>0</v>
      </c>
      <c r="H55" s="23">
        <v>43480</v>
      </c>
      <c r="I55" s="21" t="s">
        <v>150</v>
      </c>
      <c r="J55" s="21" t="s">
        <v>362</v>
      </c>
      <c r="K55" s="21">
        <f t="shared" si="0"/>
        <v>1</v>
      </c>
      <c r="L55" s="21" t="s">
        <v>391</v>
      </c>
      <c r="M55" s="6">
        <v>2.2100000000000002E-2</v>
      </c>
    </row>
    <row r="56" spans="1:13" x14ac:dyDescent="0.3">
      <c r="A56" s="22" t="s">
        <v>390</v>
      </c>
      <c r="B56" s="26">
        <v>10100502</v>
      </c>
      <c r="C56" s="22">
        <v>108</v>
      </c>
      <c r="D56" s="23">
        <v>43466</v>
      </c>
      <c r="E56" s="21" t="s">
        <v>103</v>
      </c>
      <c r="F56" s="21">
        <v>108604145</v>
      </c>
      <c r="G56" s="21">
        <v>-121.2</v>
      </c>
      <c r="H56" s="23">
        <v>43480</v>
      </c>
      <c r="I56" s="21" t="s">
        <v>150</v>
      </c>
      <c r="J56" s="21" t="s">
        <v>362</v>
      </c>
      <c r="K56" s="21">
        <f t="shared" si="0"/>
        <v>1</v>
      </c>
      <c r="L56" s="21" t="s">
        <v>391</v>
      </c>
      <c r="M56" s="6">
        <v>2.2100000000000002E-2</v>
      </c>
    </row>
    <row r="57" spans="1:13" x14ac:dyDescent="0.3">
      <c r="A57" s="22" t="s">
        <v>390</v>
      </c>
      <c r="B57" s="26">
        <v>10100502</v>
      </c>
      <c r="C57" s="22">
        <v>108</v>
      </c>
      <c r="D57" s="23">
        <v>43466</v>
      </c>
      <c r="E57" s="21" t="s">
        <v>103</v>
      </c>
      <c r="F57" s="21">
        <v>108604145</v>
      </c>
      <c r="G57" s="21">
        <v>-63</v>
      </c>
      <c r="H57" s="23">
        <v>43480</v>
      </c>
      <c r="I57" s="21" t="s">
        <v>150</v>
      </c>
      <c r="J57" s="21" t="s">
        <v>362</v>
      </c>
      <c r="K57" s="21">
        <f t="shared" si="0"/>
        <v>1</v>
      </c>
      <c r="L57" s="21" t="s">
        <v>391</v>
      </c>
      <c r="M57" s="6">
        <v>2.2100000000000002E-2</v>
      </c>
    </row>
    <row r="58" spans="1:13" x14ac:dyDescent="0.3">
      <c r="A58" s="22" t="s">
        <v>390</v>
      </c>
      <c r="B58" s="26">
        <v>10100502</v>
      </c>
      <c r="C58" s="22">
        <v>108</v>
      </c>
      <c r="D58" s="23">
        <v>43466</v>
      </c>
      <c r="E58" s="21" t="s">
        <v>104</v>
      </c>
      <c r="F58" s="21">
        <v>108604145</v>
      </c>
      <c r="G58" s="21">
        <v>0</v>
      </c>
      <c r="H58" s="23">
        <v>43480</v>
      </c>
      <c r="I58" s="21" t="s">
        <v>150</v>
      </c>
      <c r="J58" s="21" t="s">
        <v>362</v>
      </c>
      <c r="K58" s="21">
        <f t="shared" si="0"/>
        <v>1</v>
      </c>
      <c r="L58" s="21" t="s">
        <v>391</v>
      </c>
      <c r="M58" s="6">
        <v>2.2100000000000002E-2</v>
      </c>
    </row>
    <row r="59" spans="1:13" x14ac:dyDescent="0.3">
      <c r="A59" s="22" t="s">
        <v>390</v>
      </c>
      <c r="B59" s="26">
        <v>10100502</v>
      </c>
      <c r="C59" s="22">
        <v>108</v>
      </c>
      <c r="D59" s="23">
        <v>43466</v>
      </c>
      <c r="E59" s="21" t="s">
        <v>104</v>
      </c>
      <c r="F59" s="21">
        <v>108604145</v>
      </c>
      <c r="G59" s="21">
        <v>0</v>
      </c>
      <c r="H59" s="23">
        <v>43480</v>
      </c>
      <c r="I59" s="21" t="s">
        <v>150</v>
      </c>
      <c r="J59" s="21" t="s">
        <v>362</v>
      </c>
      <c r="K59" s="21">
        <f t="shared" si="0"/>
        <v>1</v>
      </c>
      <c r="L59" s="21" t="s">
        <v>391</v>
      </c>
      <c r="M59" s="6">
        <v>2.2100000000000002E-2</v>
      </c>
    </row>
    <row r="60" spans="1:13" x14ac:dyDescent="0.3">
      <c r="A60" s="22" t="s">
        <v>390</v>
      </c>
      <c r="B60" s="26">
        <v>10100502</v>
      </c>
      <c r="C60" s="22">
        <v>108</v>
      </c>
      <c r="D60" s="23">
        <v>43466</v>
      </c>
      <c r="E60" s="21" t="s">
        <v>103</v>
      </c>
      <c r="F60" s="21">
        <v>108604145</v>
      </c>
      <c r="G60" s="24">
        <v>-1460.5</v>
      </c>
      <c r="H60" s="23">
        <v>43480</v>
      </c>
      <c r="I60" s="21" t="s">
        <v>150</v>
      </c>
      <c r="J60" s="21" t="s">
        <v>361</v>
      </c>
      <c r="K60" s="21">
        <f t="shared" si="0"/>
        <v>1</v>
      </c>
      <c r="L60" s="21" t="s">
        <v>391</v>
      </c>
      <c r="M60" s="6">
        <v>2.4399999999999998E-2</v>
      </c>
    </row>
    <row r="61" spans="1:13" x14ac:dyDescent="0.3">
      <c r="A61" s="22" t="s">
        <v>390</v>
      </c>
      <c r="B61" s="26">
        <v>10100502</v>
      </c>
      <c r="C61" s="22">
        <v>108</v>
      </c>
      <c r="D61" s="23">
        <v>43466</v>
      </c>
      <c r="E61" s="21" t="s">
        <v>103</v>
      </c>
      <c r="F61" s="21">
        <v>108604145</v>
      </c>
      <c r="G61" s="24">
        <v>-1576.5</v>
      </c>
      <c r="H61" s="23">
        <v>43480</v>
      </c>
      <c r="I61" s="21" t="s">
        <v>150</v>
      </c>
      <c r="J61" s="21" t="s">
        <v>361</v>
      </c>
      <c r="K61" s="21">
        <f t="shared" si="0"/>
        <v>1</v>
      </c>
      <c r="L61" s="21" t="s">
        <v>391</v>
      </c>
      <c r="M61" s="6">
        <v>2.4399999999999998E-2</v>
      </c>
    </row>
    <row r="62" spans="1:13" x14ac:dyDescent="0.3">
      <c r="A62" s="22" t="s">
        <v>390</v>
      </c>
      <c r="B62" s="26">
        <v>10100502</v>
      </c>
      <c r="C62" s="22">
        <v>108</v>
      </c>
      <c r="D62" s="23">
        <v>43466</v>
      </c>
      <c r="E62" s="21" t="s">
        <v>103</v>
      </c>
      <c r="F62" s="21">
        <v>108604145</v>
      </c>
      <c r="G62" s="24">
        <v>-9718.08</v>
      </c>
      <c r="H62" s="23">
        <v>43480</v>
      </c>
      <c r="I62" s="21" t="s">
        <v>150</v>
      </c>
      <c r="J62" s="21" t="s">
        <v>361</v>
      </c>
      <c r="K62" s="21">
        <f t="shared" si="0"/>
        <v>1</v>
      </c>
      <c r="L62" s="21" t="s">
        <v>391</v>
      </c>
      <c r="M62" s="6">
        <v>2.4399999999999998E-2</v>
      </c>
    </row>
    <row r="63" spans="1:13" x14ac:dyDescent="0.3">
      <c r="A63" s="22" t="s">
        <v>390</v>
      </c>
      <c r="B63" s="26">
        <v>10100502</v>
      </c>
      <c r="C63" s="22">
        <v>108</v>
      </c>
      <c r="D63" s="23">
        <v>43466</v>
      </c>
      <c r="E63" s="21" t="s">
        <v>104</v>
      </c>
      <c r="F63" s="21">
        <v>108604145</v>
      </c>
      <c r="G63" s="21">
        <v>0</v>
      </c>
      <c r="H63" s="23">
        <v>43480</v>
      </c>
      <c r="I63" s="21" t="s">
        <v>150</v>
      </c>
      <c r="J63" s="21" t="s">
        <v>361</v>
      </c>
      <c r="K63" s="21">
        <f t="shared" si="0"/>
        <v>1</v>
      </c>
      <c r="L63" s="21" t="s">
        <v>391</v>
      </c>
      <c r="M63" s="6">
        <v>2.4399999999999998E-2</v>
      </c>
    </row>
    <row r="64" spans="1:13" x14ac:dyDescent="0.3">
      <c r="A64" s="22" t="s">
        <v>390</v>
      </c>
      <c r="B64" s="26">
        <v>10100502</v>
      </c>
      <c r="C64" s="22">
        <v>108</v>
      </c>
      <c r="D64" s="23">
        <v>43466</v>
      </c>
      <c r="E64" s="21" t="s">
        <v>104</v>
      </c>
      <c r="F64" s="21">
        <v>108604145</v>
      </c>
      <c r="G64" s="21">
        <v>0</v>
      </c>
      <c r="H64" s="23">
        <v>43480</v>
      </c>
      <c r="I64" s="21" t="s">
        <v>150</v>
      </c>
      <c r="J64" s="21" t="s">
        <v>361</v>
      </c>
      <c r="K64" s="21">
        <f t="shared" si="0"/>
        <v>1</v>
      </c>
      <c r="L64" s="21" t="s">
        <v>391</v>
      </c>
      <c r="M64" s="6">
        <v>2.4399999999999998E-2</v>
      </c>
    </row>
    <row r="65" spans="1:13" x14ac:dyDescent="0.3">
      <c r="A65" s="22" t="s">
        <v>390</v>
      </c>
      <c r="B65" s="26">
        <v>10100502</v>
      </c>
      <c r="C65" s="22">
        <v>108</v>
      </c>
      <c r="D65" s="23">
        <v>43466</v>
      </c>
      <c r="E65" s="21" t="s">
        <v>104</v>
      </c>
      <c r="F65" s="21">
        <v>108604145</v>
      </c>
      <c r="G65" s="21">
        <v>0</v>
      </c>
      <c r="H65" s="23">
        <v>43480</v>
      </c>
      <c r="I65" s="21" t="s">
        <v>150</v>
      </c>
      <c r="J65" s="21" t="s">
        <v>361</v>
      </c>
      <c r="K65" s="21">
        <f t="shared" si="0"/>
        <v>1</v>
      </c>
      <c r="L65" s="21" t="s">
        <v>391</v>
      </c>
      <c r="M65" s="6">
        <v>2.4399999999999998E-2</v>
      </c>
    </row>
    <row r="66" spans="1:13" x14ac:dyDescent="0.3">
      <c r="A66" s="22" t="s">
        <v>390</v>
      </c>
      <c r="B66" s="26">
        <v>10100502</v>
      </c>
      <c r="C66" s="22">
        <v>108</v>
      </c>
      <c r="D66" s="23">
        <v>43466</v>
      </c>
      <c r="E66" s="21" t="s">
        <v>103</v>
      </c>
      <c r="F66" s="21">
        <v>108604145</v>
      </c>
      <c r="G66" s="24">
        <v>-1213.5</v>
      </c>
      <c r="H66" s="23">
        <v>43480</v>
      </c>
      <c r="I66" s="21" t="s">
        <v>150</v>
      </c>
      <c r="J66" s="21" t="s">
        <v>361</v>
      </c>
      <c r="K66" s="21">
        <f t="shared" ref="K66:K129" si="1">MONTH(H66)</f>
        <v>1</v>
      </c>
      <c r="L66" s="21" t="s">
        <v>391</v>
      </c>
      <c r="M66" s="6">
        <v>2.4399999999999998E-2</v>
      </c>
    </row>
    <row r="67" spans="1:13" x14ac:dyDescent="0.3">
      <c r="A67" s="22" t="s">
        <v>390</v>
      </c>
      <c r="B67" s="26">
        <v>10100502</v>
      </c>
      <c r="C67" s="22">
        <v>108</v>
      </c>
      <c r="D67" s="23">
        <v>43466</v>
      </c>
      <c r="E67" s="21" t="s">
        <v>103</v>
      </c>
      <c r="F67" s="21">
        <v>108604145</v>
      </c>
      <c r="G67" s="24">
        <v>-3219.82</v>
      </c>
      <c r="H67" s="23">
        <v>43480</v>
      </c>
      <c r="I67" s="21" t="s">
        <v>150</v>
      </c>
      <c r="J67" s="21" t="s">
        <v>361</v>
      </c>
      <c r="K67" s="21">
        <f t="shared" si="1"/>
        <v>1</v>
      </c>
      <c r="L67" s="21" t="s">
        <v>391</v>
      </c>
      <c r="M67" s="6">
        <v>2.4399999999999998E-2</v>
      </c>
    </row>
    <row r="68" spans="1:13" x14ac:dyDescent="0.3">
      <c r="A68" s="22" t="s">
        <v>390</v>
      </c>
      <c r="B68" s="26">
        <v>10100502</v>
      </c>
      <c r="C68" s="22">
        <v>108</v>
      </c>
      <c r="D68" s="23">
        <v>43466</v>
      </c>
      <c r="E68" s="21" t="s">
        <v>103</v>
      </c>
      <c r="F68" s="21">
        <v>108604145</v>
      </c>
      <c r="G68" s="24">
        <v>-17406.810000000001</v>
      </c>
      <c r="H68" s="23">
        <v>43480</v>
      </c>
      <c r="I68" s="21" t="s">
        <v>150</v>
      </c>
      <c r="J68" s="21" t="s">
        <v>361</v>
      </c>
      <c r="K68" s="21">
        <f t="shared" si="1"/>
        <v>1</v>
      </c>
      <c r="L68" s="21" t="s">
        <v>391</v>
      </c>
      <c r="M68" s="6">
        <v>2.4399999999999998E-2</v>
      </c>
    </row>
    <row r="69" spans="1:13" x14ac:dyDescent="0.3">
      <c r="A69" s="22" t="s">
        <v>390</v>
      </c>
      <c r="B69" s="26">
        <v>10100502</v>
      </c>
      <c r="C69" s="22">
        <v>108</v>
      </c>
      <c r="D69" s="23">
        <v>43466</v>
      </c>
      <c r="E69" s="21" t="s">
        <v>104</v>
      </c>
      <c r="F69" s="21">
        <v>108604145</v>
      </c>
      <c r="G69" s="21">
        <v>0</v>
      </c>
      <c r="H69" s="23">
        <v>43480</v>
      </c>
      <c r="I69" s="21" t="s">
        <v>150</v>
      </c>
      <c r="J69" s="21" t="s">
        <v>361</v>
      </c>
      <c r="K69" s="21">
        <f t="shared" si="1"/>
        <v>1</v>
      </c>
      <c r="L69" s="21" t="s">
        <v>391</v>
      </c>
      <c r="M69" s="6">
        <v>2.4399999999999998E-2</v>
      </c>
    </row>
    <row r="70" spans="1:13" x14ac:dyDescent="0.3">
      <c r="A70" s="22" t="s">
        <v>390</v>
      </c>
      <c r="B70" s="26">
        <v>10100502</v>
      </c>
      <c r="C70" s="22">
        <v>108</v>
      </c>
      <c r="D70" s="23">
        <v>43466</v>
      </c>
      <c r="E70" s="21" t="s">
        <v>104</v>
      </c>
      <c r="F70" s="21">
        <v>108604145</v>
      </c>
      <c r="G70" s="21">
        <v>0</v>
      </c>
      <c r="H70" s="23">
        <v>43480</v>
      </c>
      <c r="I70" s="21" t="s">
        <v>150</v>
      </c>
      <c r="J70" s="21" t="s">
        <v>361</v>
      </c>
      <c r="K70" s="21">
        <f t="shared" si="1"/>
        <v>1</v>
      </c>
      <c r="L70" s="21" t="s">
        <v>391</v>
      </c>
      <c r="M70" s="6">
        <v>2.4399999999999998E-2</v>
      </c>
    </row>
    <row r="71" spans="1:13" x14ac:dyDescent="0.3">
      <c r="A71" s="22" t="s">
        <v>390</v>
      </c>
      <c r="B71" s="26">
        <v>10100502</v>
      </c>
      <c r="C71" s="22">
        <v>108</v>
      </c>
      <c r="D71" s="23">
        <v>43466</v>
      </c>
      <c r="E71" s="21" t="s">
        <v>104</v>
      </c>
      <c r="F71" s="21">
        <v>108604145</v>
      </c>
      <c r="G71" s="21">
        <v>0</v>
      </c>
      <c r="H71" s="23">
        <v>43480</v>
      </c>
      <c r="I71" s="21" t="s">
        <v>150</v>
      </c>
      <c r="J71" s="21" t="s">
        <v>361</v>
      </c>
      <c r="K71" s="21">
        <f t="shared" si="1"/>
        <v>1</v>
      </c>
      <c r="L71" s="21" t="s">
        <v>391</v>
      </c>
      <c r="M71" s="6">
        <v>2.4399999999999998E-2</v>
      </c>
    </row>
    <row r="72" spans="1:13" x14ac:dyDescent="0.3">
      <c r="A72" s="22" t="s">
        <v>390</v>
      </c>
      <c r="B72" s="26">
        <v>10100502</v>
      </c>
      <c r="C72" s="22">
        <v>108</v>
      </c>
      <c r="D72" s="23">
        <v>43466</v>
      </c>
      <c r="E72" s="21" t="s">
        <v>103</v>
      </c>
      <c r="F72" s="21">
        <v>108604145</v>
      </c>
      <c r="G72" s="24">
        <v>-33694.800000000003</v>
      </c>
      <c r="H72" s="23">
        <v>43480</v>
      </c>
      <c r="I72" s="21" t="s">
        <v>150</v>
      </c>
      <c r="J72" s="21" t="s">
        <v>361</v>
      </c>
      <c r="K72" s="21">
        <f t="shared" si="1"/>
        <v>1</v>
      </c>
      <c r="L72" s="21" t="s">
        <v>391</v>
      </c>
      <c r="M72" s="6">
        <v>2.4399999999999998E-2</v>
      </c>
    </row>
    <row r="73" spans="1:13" x14ac:dyDescent="0.3">
      <c r="A73" s="22" t="s">
        <v>390</v>
      </c>
      <c r="B73" s="26">
        <v>10100502</v>
      </c>
      <c r="C73" s="22">
        <v>108</v>
      </c>
      <c r="D73" s="23">
        <v>43466</v>
      </c>
      <c r="E73" s="21" t="s">
        <v>104</v>
      </c>
      <c r="F73" s="21">
        <v>108604145</v>
      </c>
      <c r="G73" s="21">
        <v>0</v>
      </c>
      <c r="H73" s="23">
        <v>43480</v>
      </c>
      <c r="I73" s="21" t="s">
        <v>105</v>
      </c>
      <c r="J73" s="21" t="s">
        <v>362</v>
      </c>
      <c r="K73" s="21">
        <f t="shared" si="1"/>
        <v>1</v>
      </c>
      <c r="L73" s="21" t="s">
        <v>391</v>
      </c>
      <c r="M73" s="6">
        <v>2.2100000000000002E-2</v>
      </c>
    </row>
    <row r="74" spans="1:13" x14ac:dyDescent="0.3">
      <c r="A74" s="22" t="s">
        <v>390</v>
      </c>
      <c r="B74" s="26">
        <v>10100502</v>
      </c>
      <c r="C74" s="22">
        <v>108</v>
      </c>
      <c r="D74" s="23">
        <v>43466</v>
      </c>
      <c r="E74" s="21" t="s">
        <v>104</v>
      </c>
      <c r="F74" s="21">
        <v>108604145</v>
      </c>
      <c r="G74" s="21">
        <v>0</v>
      </c>
      <c r="H74" s="23">
        <v>43480</v>
      </c>
      <c r="I74" s="21" t="s">
        <v>105</v>
      </c>
      <c r="J74" s="21" t="s">
        <v>362</v>
      </c>
      <c r="K74" s="21">
        <f t="shared" si="1"/>
        <v>1</v>
      </c>
      <c r="L74" s="21" t="s">
        <v>391</v>
      </c>
      <c r="M74" s="6">
        <v>2.2100000000000002E-2</v>
      </c>
    </row>
    <row r="75" spans="1:13" x14ac:dyDescent="0.3">
      <c r="A75" s="22" t="s">
        <v>390</v>
      </c>
      <c r="B75" s="26">
        <v>10100502</v>
      </c>
      <c r="C75" s="22">
        <v>108</v>
      </c>
      <c r="D75" s="23">
        <v>43466</v>
      </c>
      <c r="E75" s="21" t="s">
        <v>104</v>
      </c>
      <c r="F75" s="21">
        <v>108604145</v>
      </c>
      <c r="G75" s="21">
        <v>0</v>
      </c>
      <c r="H75" s="23">
        <v>43480</v>
      </c>
      <c r="I75" s="21" t="s">
        <v>105</v>
      </c>
      <c r="J75" s="21" t="s">
        <v>362</v>
      </c>
      <c r="K75" s="21">
        <f t="shared" si="1"/>
        <v>1</v>
      </c>
      <c r="L75" s="21" t="s">
        <v>391</v>
      </c>
      <c r="M75" s="6">
        <v>2.2100000000000002E-2</v>
      </c>
    </row>
    <row r="76" spans="1:13" x14ac:dyDescent="0.3">
      <c r="A76" s="22" t="s">
        <v>390</v>
      </c>
      <c r="B76" s="26">
        <v>10100502</v>
      </c>
      <c r="C76" s="22">
        <v>108</v>
      </c>
      <c r="D76" s="23">
        <v>43466</v>
      </c>
      <c r="E76" s="21" t="s">
        <v>104</v>
      </c>
      <c r="F76" s="21">
        <v>108604145</v>
      </c>
      <c r="G76" s="21">
        <v>0</v>
      </c>
      <c r="H76" s="23">
        <v>43480</v>
      </c>
      <c r="I76" s="21" t="s">
        <v>105</v>
      </c>
      <c r="J76" s="21" t="s">
        <v>361</v>
      </c>
      <c r="K76" s="21">
        <f t="shared" si="1"/>
        <v>1</v>
      </c>
      <c r="L76" s="21" t="s">
        <v>391</v>
      </c>
      <c r="M76" s="6">
        <v>2.4399999999999998E-2</v>
      </c>
    </row>
    <row r="77" spans="1:13" x14ac:dyDescent="0.3">
      <c r="A77" s="22" t="s">
        <v>390</v>
      </c>
      <c r="B77" s="26">
        <v>10100502</v>
      </c>
      <c r="C77" s="22">
        <v>108</v>
      </c>
      <c r="D77" s="23">
        <v>43466</v>
      </c>
      <c r="E77" s="21" t="s">
        <v>104</v>
      </c>
      <c r="F77" s="21">
        <v>108604145</v>
      </c>
      <c r="G77" s="21">
        <v>0</v>
      </c>
      <c r="H77" s="23">
        <v>43480</v>
      </c>
      <c r="I77" s="21" t="s">
        <v>105</v>
      </c>
      <c r="J77" s="21" t="s">
        <v>361</v>
      </c>
      <c r="K77" s="21">
        <f t="shared" si="1"/>
        <v>1</v>
      </c>
      <c r="L77" s="21" t="s">
        <v>391</v>
      </c>
      <c r="M77" s="6">
        <v>2.4399999999999998E-2</v>
      </c>
    </row>
    <row r="78" spans="1:13" x14ac:dyDescent="0.3">
      <c r="A78" s="22" t="s">
        <v>390</v>
      </c>
      <c r="B78" s="26">
        <v>10100502</v>
      </c>
      <c r="C78" s="22">
        <v>108</v>
      </c>
      <c r="D78" s="23">
        <v>43466</v>
      </c>
      <c r="E78" s="21" t="s">
        <v>104</v>
      </c>
      <c r="F78" s="21">
        <v>108604145</v>
      </c>
      <c r="G78" s="21">
        <v>0</v>
      </c>
      <c r="H78" s="23">
        <v>43480</v>
      </c>
      <c r="I78" s="21" t="s">
        <v>105</v>
      </c>
      <c r="J78" s="21" t="s">
        <v>361</v>
      </c>
      <c r="K78" s="21">
        <f t="shared" si="1"/>
        <v>1</v>
      </c>
      <c r="L78" s="21" t="s">
        <v>391</v>
      </c>
      <c r="M78" s="6">
        <v>2.4399999999999998E-2</v>
      </c>
    </row>
    <row r="79" spans="1:13" x14ac:dyDescent="0.3">
      <c r="A79" s="22" t="s">
        <v>390</v>
      </c>
      <c r="B79" s="26">
        <v>10100502</v>
      </c>
      <c r="C79" s="22">
        <v>108</v>
      </c>
      <c r="D79" s="23">
        <v>43466</v>
      </c>
      <c r="E79" s="21" t="s">
        <v>104</v>
      </c>
      <c r="F79" s="21">
        <v>108604145</v>
      </c>
      <c r="G79" s="21">
        <v>0</v>
      </c>
      <c r="H79" s="23">
        <v>43480</v>
      </c>
      <c r="I79" s="21" t="s">
        <v>105</v>
      </c>
      <c r="J79" s="21" t="s">
        <v>361</v>
      </c>
      <c r="K79" s="21">
        <f t="shared" si="1"/>
        <v>1</v>
      </c>
      <c r="L79" s="21" t="s">
        <v>391</v>
      </c>
      <c r="M79" s="6">
        <v>2.4399999999999998E-2</v>
      </c>
    </row>
    <row r="80" spans="1:13" x14ac:dyDescent="0.3">
      <c r="A80" s="22" t="s">
        <v>390</v>
      </c>
      <c r="B80" s="26">
        <v>10100502</v>
      </c>
      <c r="C80" s="22">
        <v>108</v>
      </c>
      <c r="D80" s="23">
        <v>43466</v>
      </c>
      <c r="E80" s="21" t="s">
        <v>104</v>
      </c>
      <c r="F80" s="21">
        <v>108604145</v>
      </c>
      <c r="G80" s="21">
        <v>0</v>
      </c>
      <c r="H80" s="23">
        <v>43480</v>
      </c>
      <c r="I80" s="21" t="s">
        <v>105</v>
      </c>
      <c r="J80" s="21" t="s">
        <v>361</v>
      </c>
      <c r="K80" s="21">
        <f t="shared" si="1"/>
        <v>1</v>
      </c>
      <c r="L80" s="21" t="s">
        <v>391</v>
      </c>
      <c r="M80" s="6">
        <v>2.4399999999999998E-2</v>
      </c>
    </row>
    <row r="81" spans="1:13" x14ac:dyDescent="0.3">
      <c r="A81" s="22" t="s">
        <v>390</v>
      </c>
      <c r="B81" s="26">
        <v>10100502</v>
      </c>
      <c r="C81" s="22">
        <v>108</v>
      </c>
      <c r="D81" s="23">
        <v>43466</v>
      </c>
      <c r="E81" s="21" t="s">
        <v>104</v>
      </c>
      <c r="F81" s="21">
        <v>108604145</v>
      </c>
      <c r="G81" s="21">
        <v>0</v>
      </c>
      <c r="H81" s="23">
        <v>43480</v>
      </c>
      <c r="I81" s="21" t="s">
        <v>105</v>
      </c>
      <c r="J81" s="21" t="s">
        <v>361</v>
      </c>
      <c r="K81" s="21">
        <f t="shared" si="1"/>
        <v>1</v>
      </c>
      <c r="L81" s="21" t="s">
        <v>391</v>
      </c>
      <c r="M81" s="6">
        <v>2.4399999999999998E-2</v>
      </c>
    </row>
    <row r="82" spans="1:13" x14ac:dyDescent="0.3">
      <c r="A82" s="22" t="s">
        <v>390</v>
      </c>
      <c r="B82" s="26">
        <v>10100502</v>
      </c>
      <c r="C82" s="22">
        <v>108</v>
      </c>
      <c r="D82" s="23">
        <v>43466</v>
      </c>
      <c r="E82" s="21" t="s">
        <v>104</v>
      </c>
      <c r="F82" s="21">
        <v>108604145</v>
      </c>
      <c r="G82" s="21">
        <v>0</v>
      </c>
      <c r="H82" s="23">
        <v>43480</v>
      </c>
      <c r="I82" s="21" t="s">
        <v>105</v>
      </c>
      <c r="J82" s="21" t="s">
        <v>361</v>
      </c>
      <c r="K82" s="21">
        <f t="shared" si="1"/>
        <v>1</v>
      </c>
      <c r="L82" s="21" t="s">
        <v>391</v>
      </c>
      <c r="M82" s="6">
        <v>2.4399999999999998E-2</v>
      </c>
    </row>
    <row r="83" spans="1:13" x14ac:dyDescent="0.3">
      <c r="A83" s="22" t="s">
        <v>390</v>
      </c>
      <c r="B83" s="26">
        <v>10100502</v>
      </c>
      <c r="C83" s="22">
        <v>108</v>
      </c>
      <c r="D83" s="23">
        <v>43497</v>
      </c>
      <c r="E83" s="21" t="s">
        <v>104</v>
      </c>
      <c r="F83" s="21">
        <v>108604145</v>
      </c>
      <c r="G83" s="21">
        <v>0</v>
      </c>
      <c r="H83" s="23">
        <v>43480</v>
      </c>
      <c r="I83" s="21" t="s">
        <v>105</v>
      </c>
      <c r="J83" s="21" t="s">
        <v>362</v>
      </c>
      <c r="K83" s="21">
        <f t="shared" si="1"/>
        <v>1</v>
      </c>
      <c r="L83" s="21" t="s">
        <v>391</v>
      </c>
      <c r="M83" s="6">
        <v>2.2100000000000002E-2</v>
      </c>
    </row>
    <row r="84" spans="1:13" x14ac:dyDescent="0.3">
      <c r="A84" s="22" t="s">
        <v>390</v>
      </c>
      <c r="B84" s="26">
        <v>10100502</v>
      </c>
      <c r="C84" s="22">
        <v>108</v>
      </c>
      <c r="D84" s="23">
        <v>43497</v>
      </c>
      <c r="E84" s="21" t="s">
        <v>104</v>
      </c>
      <c r="F84" s="21">
        <v>108604145</v>
      </c>
      <c r="G84" s="21">
        <v>0</v>
      </c>
      <c r="H84" s="23">
        <v>43480</v>
      </c>
      <c r="I84" s="21" t="s">
        <v>105</v>
      </c>
      <c r="J84" s="21" t="s">
        <v>362</v>
      </c>
      <c r="K84" s="21">
        <f t="shared" si="1"/>
        <v>1</v>
      </c>
      <c r="L84" s="21" t="s">
        <v>391</v>
      </c>
      <c r="M84" s="6">
        <v>2.2100000000000002E-2</v>
      </c>
    </row>
    <row r="85" spans="1:13" x14ac:dyDescent="0.3">
      <c r="A85" s="22" t="s">
        <v>390</v>
      </c>
      <c r="B85" s="26">
        <v>10100502</v>
      </c>
      <c r="C85" s="22">
        <v>108</v>
      </c>
      <c r="D85" s="23">
        <v>43497</v>
      </c>
      <c r="E85" s="21" t="s">
        <v>104</v>
      </c>
      <c r="F85" s="21">
        <v>108604145</v>
      </c>
      <c r="G85" s="21">
        <v>0</v>
      </c>
      <c r="H85" s="23">
        <v>43480</v>
      </c>
      <c r="I85" s="21" t="s">
        <v>105</v>
      </c>
      <c r="J85" s="21" t="s">
        <v>362</v>
      </c>
      <c r="K85" s="21">
        <f t="shared" si="1"/>
        <v>1</v>
      </c>
      <c r="L85" s="21" t="s">
        <v>391</v>
      </c>
      <c r="M85" s="6">
        <v>2.2100000000000002E-2</v>
      </c>
    </row>
    <row r="86" spans="1:13" x14ac:dyDescent="0.3">
      <c r="A86" s="22" t="s">
        <v>390</v>
      </c>
      <c r="B86" s="26">
        <v>10100502</v>
      </c>
      <c r="C86" s="22">
        <v>108</v>
      </c>
      <c r="D86" s="23">
        <v>43497</v>
      </c>
      <c r="E86" s="21" t="s">
        <v>104</v>
      </c>
      <c r="F86" s="21">
        <v>108604145</v>
      </c>
      <c r="G86" s="21">
        <v>0</v>
      </c>
      <c r="H86" s="23">
        <v>43480</v>
      </c>
      <c r="I86" s="21" t="s">
        <v>105</v>
      </c>
      <c r="J86" s="21" t="s">
        <v>361</v>
      </c>
      <c r="K86" s="21">
        <f t="shared" si="1"/>
        <v>1</v>
      </c>
      <c r="L86" s="21" t="s">
        <v>391</v>
      </c>
      <c r="M86" s="6">
        <v>2.4399999999999998E-2</v>
      </c>
    </row>
    <row r="87" spans="1:13" x14ac:dyDescent="0.3">
      <c r="A87" s="22" t="s">
        <v>390</v>
      </c>
      <c r="B87" s="26">
        <v>10100502</v>
      </c>
      <c r="C87" s="22">
        <v>108</v>
      </c>
      <c r="D87" s="23">
        <v>43497</v>
      </c>
      <c r="E87" s="21" t="s">
        <v>104</v>
      </c>
      <c r="F87" s="21">
        <v>108604145</v>
      </c>
      <c r="G87" s="21">
        <v>0</v>
      </c>
      <c r="H87" s="23">
        <v>43480</v>
      </c>
      <c r="I87" s="21" t="s">
        <v>105</v>
      </c>
      <c r="J87" s="21" t="s">
        <v>361</v>
      </c>
      <c r="K87" s="21">
        <f t="shared" si="1"/>
        <v>1</v>
      </c>
      <c r="L87" s="21" t="s">
        <v>391</v>
      </c>
      <c r="M87" s="6">
        <v>2.4399999999999998E-2</v>
      </c>
    </row>
    <row r="88" spans="1:13" x14ac:dyDescent="0.3">
      <c r="A88" s="22" t="s">
        <v>390</v>
      </c>
      <c r="B88" s="26">
        <v>10100502</v>
      </c>
      <c r="C88" s="22">
        <v>108</v>
      </c>
      <c r="D88" s="23">
        <v>43497</v>
      </c>
      <c r="E88" s="21" t="s">
        <v>104</v>
      </c>
      <c r="F88" s="21">
        <v>108604145</v>
      </c>
      <c r="G88" s="21">
        <v>0</v>
      </c>
      <c r="H88" s="23">
        <v>43480</v>
      </c>
      <c r="I88" s="21" t="s">
        <v>105</v>
      </c>
      <c r="J88" s="21" t="s">
        <v>361</v>
      </c>
      <c r="K88" s="21">
        <f t="shared" si="1"/>
        <v>1</v>
      </c>
      <c r="L88" s="21" t="s">
        <v>391</v>
      </c>
      <c r="M88" s="6">
        <v>2.4399999999999998E-2</v>
      </c>
    </row>
    <row r="89" spans="1:13" x14ac:dyDescent="0.3">
      <c r="A89" s="22" t="s">
        <v>390</v>
      </c>
      <c r="B89" s="26">
        <v>10100502</v>
      </c>
      <c r="C89" s="22">
        <v>108</v>
      </c>
      <c r="D89" s="23">
        <v>43497</v>
      </c>
      <c r="E89" s="21" t="s">
        <v>104</v>
      </c>
      <c r="F89" s="21">
        <v>108604145</v>
      </c>
      <c r="G89" s="21">
        <v>0</v>
      </c>
      <c r="H89" s="23">
        <v>43480</v>
      </c>
      <c r="I89" s="21" t="s">
        <v>105</v>
      </c>
      <c r="J89" s="21" t="s">
        <v>361</v>
      </c>
      <c r="K89" s="21">
        <f t="shared" si="1"/>
        <v>1</v>
      </c>
      <c r="L89" s="21" t="s">
        <v>391</v>
      </c>
      <c r="M89" s="6">
        <v>2.4399999999999998E-2</v>
      </c>
    </row>
    <row r="90" spans="1:13" x14ac:dyDescent="0.3">
      <c r="A90" s="22" t="s">
        <v>390</v>
      </c>
      <c r="B90" s="26">
        <v>10100502</v>
      </c>
      <c r="C90" s="22">
        <v>108</v>
      </c>
      <c r="D90" s="23">
        <v>43497</v>
      </c>
      <c r="E90" s="21" t="s">
        <v>104</v>
      </c>
      <c r="F90" s="21">
        <v>108604145</v>
      </c>
      <c r="G90" s="21">
        <v>0</v>
      </c>
      <c r="H90" s="23">
        <v>43480</v>
      </c>
      <c r="I90" s="21" t="s">
        <v>105</v>
      </c>
      <c r="J90" s="21" t="s">
        <v>361</v>
      </c>
      <c r="K90" s="21">
        <f t="shared" si="1"/>
        <v>1</v>
      </c>
      <c r="L90" s="21" t="s">
        <v>391</v>
      </c>
      <c r="M90" s="6">
        <v>2.4399999999999998E-2</v>
      </c>
    </row>
    <row r="91" spans="1:13" x14ac:dyDescent="0.3">
      <c r="A91" s="22" t="s">
        <v>390</v>
      </c>
      <c r="B91" s="26">
        <v>10100502</v>
      </c>
      <c r="C91" s="22">
        <v>108</v>
      </c>
      <c r="D91" s="23">
        <v>43497</v>
      </c>
      <c r="E91" s="21" t="s">
        <v>104</v>
      </c>
      <c r="F91" s="21">
        <v>108604145</v>
      </c>
      <c r="G91" s="21">
        <v>0</v>
      </c>
      <c r="H91" s="23">
        <v>43480</v>
      </c>
      <c r="I91" s="21" t="s">
        <v>105</v>
      </c>
      <c r="J91" s="21" t="s">
        <v>361</v>
      </c>
      <c r="K91" s="21">
        <f t="shared" si="1"/>
        <v>1</v>
      </c>
      <c r="L91" s="21" t="s">
        <v>391</v>
      </c>
      <c r="M91" s="6">
        <v>2.4399999999999998E-2</v>
      </c>
    </row>
    <row r="92" spans="1:13" x14ac:dyDescent="0.3">
      <c r="A92" s="22" t="s">
        <v>390</v>
      </c>
      <c r="B92" s="26">
        <v>10100502</v>
      </c>
      <c r="C92" s="22">
        <v>108</v>
      </c>
      <c r="D92" s="23">
        <v>43497</v>
      </c>
      <c r="E92" s="21" t="s">
        <v>104</v>
      </c>
      <c r="F92" s="21">
        <v>108604145</v>
      </c>
      <c r="G92" s="21">
        <v>0</v>
      </c>
      <c r="H92" s="23">
        <v>43480</v>
      </c>
      <c r="I92" s="21" t="s">
        <v>105</v>
      </c>
      <c r="J92" s="21" t="s">
        <v>361</v>
      </c>
      <c r="K92" s="21">
        <f t="shared" si="1"/>
        <v>1</v>
      </c>
      <c r="L92" s="21" t="s">
        <v>391</v>
      </c>
      <c r="M92" s="6">
        <v>2.4399999999999998E-2</v>
      </c>
    </row>
    <row r="93" spans="1:13" x14ac:dyDescent="0.3">
      <c r="A93" s="22" t="s">
        <v>390</v>
      </c>
      <c r="B93" s="26">
        <v>10100502</v>
      </c>
      <c r="C93" s="22">
        <v>108</v>
      </c>
      <c r="D93" s="23">
        <v>43497</v>
      </c>
      <c r="E93" s="21" t="s">
        <v>104</v>
      </c>
      <c r="F93" s="21">
        <v>108604145</v>
      </c>
      <c r="G93" s="21">
        <v>0</v>
      </c>
      <c r="H93" s="23">
        <v>43480</v>
      </c>
      <c r="I93" s="21" t="s">
        <v>105</v>
      </c>
      <c r="J93" s="21" t="s">
        <v>362</v>
      </c>
      <c r="K93" s="21">
        <f t="shared" si="1"/>
        <v>1</v>
      </c>
      <c r="L93" s="21" t="s">
        <v>391</v>
      </c>
      <c r="M93" s="6">
        <v>2.2100000000000002E-2</v>
      </c>
    </row>
    <row r="94" spans="1:13" x14ac:dyDescent="0.3">
      <c r="A94" s="22" t="s">
        <v>390</v>
      </c>
      <c r="B94" s="26">
        <v>10100502</v>
      </c>
      <c r="C94" s="22">
        <v>108</v>
      </c>
      <c r="D94" s="23">
        <v>43497</v>
      </c>
      <c r="E94" s="21" t="s">
        <v>104</v>
      </c>
      <c r="F94" s="21">
        <v>108604145</v>
      </c>
      <c r="G94" s="21">
        <v>0</v>
      </c>
      <c r="H94" s="23">
        <v>43480</v>
      </c>
      <c r="I94" s="21" t="s">
        <v>105</v>
      </c>
      <c r="J94" s="21" t="s">
        <v>361</v>
      </c>
      <c r="K94" s="21">
        <f t="shared" si="1"/>
        <v>1</v>
      </c>
      <c r="L94" s="21" t="s">
        <v>391</v>
      </c>
      <c r="M94" s="6">
        <v>2.4399999999999998E-2</v>
      </c>
    </row>
    <row r="95" spans="1:13" x14ac:dyDescent="0.3">
      <c r="A95" s="22" t="s">
        <v>390</v>
      </c>
      <c r="B95" s="26">
        <v>10100502</v>
      </c>
      <c r="C95" s="22">
        <v>108</v>
      </c>
      <c r="D95" s="23">
        <v>43497</v>
      </c>
      <c r="E95" s="21" t="s">
        <v>104</v>
      </c>
      <c r="F95" s="21">
        <v>108604145</v>
      </c>
      <c r="G95" s="21">
        <v>0</v>
      </c>
      <c r="H95" s="23">
        <v>43480</v>
      </c>
      <c r="I95" s="21" t="s">
        <v>105</v>
      </c>
      <c r="J95" s="21" t="s">
        <v>361</v>
      </c>
      <c r="K95" s="21">
        <f t="shared" si="1"/>
        <v>1</v>
      </c>
      <c r="L95" s="21" t="s">
        <v>391</v>
      </c>
      <c r="M95" s="6">
        <v>2.4399999999999998E-2</v>
      </c>
    </row>
    <row r="96" spans="1:13" x14ac:dyDescent="0.3">
      <c r="A96" s="22" t="s">
        <v>390</v>
      </c>
      <c r="B96" s="26">
        <v>10100502</v>
      </c>
      <c r="C96" s="22">
        <v>108</v>
      </c>
      <c r="D96" s="23">
        <v>43497</v>
      </c>
      <c r="E96" s="21" t="s">
        <v>104</v>
      </c>
      <c r="F96" s="21">
        <v>108604145</v>
      </c>
      <c r="G96" s="21">
        <v>0</v>
      </c>
      <c r="H96" s="23">
        <v>43480</v>
      </c>
      <c r="I96" s="21" t="s">
        <v>105</v>
      </c>
      <c r="J96" s="21" t="s">
        <v>361</v>
      </c>
      <c r="K96" s="21">
        <f t="shared" si="1"/>
        <v>1</v>
      </c>
      <c r="L96" s="21" t="s">
        <v>391</v>
      </c>
      <c r="M96" s="6">
        <v>2.4399999999999998E-2</v>
      </c>
    </row>
    <row r="97" spans="1:13" x14ac:dyDescent="0.3">
      <c r="A97" s="22" t="s">
        <v>390</v>
      </c>
      <c r="B97" s="26">
        <v>10100502</v>
      </c>
      <c r="C97" s="22">
        <v>108</v>
      </c>
      <c r="D97" s="23">
        <v>43497</v>
      </c>
      <c r="E97" s="21" t="s">
        <v>104</v>
      </c>
      <c r="F97" s="21">
        <v>108604145</v>
      </c>
      <c r="G97" s="21">
        <v>0</v>
      </c>
      <c r="H97" s="23">
        <v>43480</v>
      </c>
      <c r="I97" s="21" t="s">
        <v>105</v>
      </c>
      <c r="J97" s="21" t="s">
        <v>361</v>
      </c>
      <c r="K97" s="21">
        <f t="shared" si="1"/>
        <v>1</v>
      </c>
      <c r="L97" s="21" t="s">
        <v>391</v>
      </c>
      <c r="M97" s="6">
        <v>2.4399999999999998E-2</v>
      </c>
    </row>
    <row r="98" spans="1:13" x14ac:dyDescent="0.3">
      <c r="A98" s="22" t="s">
        <v>390</v>
      </c>
      <c r="B98" s="26">
        <v>10100502</v>
      </c>
      <c r="C98" s="22">
        <v>108</v>
      </c>
      <c r="D98" s="23">
        <v>43497</v>
      </c>
      <c r="E98" s="21" t="s">
        <v>104</v>
      </c>
      <c r="F98" s="21">
        <v>108604145</v>
      </c>
      <c r="G98" s="21">
        <v>0</v>
      </c>
      <c r="H98" s="23">
        <v>43480</v>
      </c>
      <c r="I98" s="21" t="s">
        <v>105</v>
      </c>
      <c r="J98" s="21" t="s">
        <v>361</v>
      </c>
      <c r="K98" s="21">
        <f t="shared" si="1"/>
        <v>1</v>
      </c>
      <c r="L98" s="21" t="s">
        <v>391</v>
      </c>
      <c r="M98" s="6">
        <v>2.4399999999999998E-2</v>
      </c>
    </row>
    <row r="99" spans="1:13" x14ac:dyDescent="0.3">
      <c r="A99" s="22" t="s">
        <v>390</v>
      </c>
      <c r="B99" s="26">
        <v>10100502</v>
      </c>
      <c r="C99" s="22">
        <v>108</v>
      </c>
      <c r="D99" s="23">
        <v>43497</v>
      </c>
      <c r="E99" s="21" t="s">
        <v>104</v>
      </c>
      <c r="F99" s="21">
        <v>108604145</v>
      </c>
      <c r="G99" s="21">
        <v>0</v>
      </c>
      <c r="H99" s="23">
        <v>43480</v>
      </c>
      <c r="I99" s="21" t="s">
        <v>105</v>
      </c>
      <c r="J99" s="21" t="s">
        <v>361</v>
      </c>
      <c r="K99" s="21">
        <f t="shared" si="1"/>
        <v>1</v>
      </c>
      <c r="L99" s="21" t="s">
        <v>391</v>
      </c>
      <c r="M99" s="6">
        <v>2.4399999999999998E-2</v>
      </c>
    </row>
    <row r="100" spans="1:13" x14ac:dyDescent="0.3">
      <c r="A100" s="22" t="s">
        <v>390</v>
      </c>
      <c r="B100" s="26">
        <v>10100502</v>
      </c>
      <c r="C100" s="22">
        <v>108</v>
      </c>
      <c r="D100" s="23">
        <v>43497</v>
      </c>
      <c r="E100" s="21" t="s">
        <v>104</v>
      </c>
      <c r="F100" s="21">
        <v>108604145</v>
      </c>
      <c r="G100" s="21">
        <v>0</v>
      </c>
      <c r="H100" s="23">
        <v>43480</v>
      </c>
      <c r="I100" s="21" t="s">
        <v>105</v>
      </c>
      <c r="J100" s="21" t="s">
        <v>361</v>
      </c>
      <c r="K100" s="21">
        <f t="shared" si="1"/>
        <v>1</v>
      </c>
      <c r="L100" s="21" t="s">
        <v>391</v>
      </c>
      <c r="M100" s="6">
        <v>2.4399999999999998E-2</v>
      </c>
    </row>
    <row r="101" spans="1:13" x14ac:dyDescent="0.3">
      <c r="A101" s="22" t="s">
        <v>390</v>
      </c>
      <c r="B101" s="26">
        <v>10100502</v>
      </c>
      <c r="C101" s="22">
        <v>108</v>
      </c>
      <c r="D101" s="23">
        <v>43466</v>
      </c>
      <c r="E101" s="21" t="s">
        <v>103</v>
      </c>
      <c r="F101" s="21">
        <v>108604186</v>
      </c>
      <c r="G101" s="21">
        <v>-255.33</v>
      </c>
      <c r="H101" s="23">
        <v>43480</v>
      </c>
      <c r="I101" s="21" t="s">
        <v>150</v>
      </c>
      <c r="J101" s="21" t="s">
        <v>365</v>
      </c>
      <c r="K101" s="21">
        <f t="shared" si="1"/>
        <v>1</v>
      </c>
      <c r="L101" s="21" t="s">
        <v>391</v>
      </c>
      <c r="M101" s="6">
        <v>3.2000000000000001E-2</v>
      </c>
    </row>
    <row r="102" spans="1:13" x14ac:dyDescent="0.3">
      <c r="A102" s="22" t="s">
        <v>390</v>
      </c>
      <c r="B102" s="26">
        <v>10100502</v>
      </c>
      <c r="C102" s="22">
        <v>108</v>
      </c>
      <c r="D102" s="23">
        <v>43466</v>
      </c>
      <c r="E102" s="21" t="s">
        <v>103</v>
      </c>
      <c r="F102" s="21">
        <v>108604186</v>
      </c>
      <c r="G102" s="21">
        <v>-875.2</v>
      </c>
      <c r="H102" s="23">
        <v>43480</v>
      </c>
      <c r="I102" s="21" t="s">
        <v>150</v>
      </c>
      <c r="J102" s="21" t="s">
        <v>365</v>
      </c>
      <c r="K102" s="21">
        <f t="shared" si="1"/>
        <v>1</v>
      </c>
      <c r="L102" s="21" t="s">
        <v>391</v>
      </c>
      <c r="M102" s="6">
        <v>3.2000000000000001E-2</v>
      </c>
    </row>
    <row r="103" spans="1:13" x14ac:dyDescent="0.3">
      <c r="A103" s="22" t="s">
        <v>390</v>
      </c>
      <c r="B103" s="26">
        <v>10100502</v>
      </c>
      <c r="C103" s="22">
        <v>108</v>
      </c>
      <c r="D103" s="23">
        <v>43466</v>
      </c>
      <c r="E103" s="21" t="s">
        <v>103</v>
      </c>
      <c r="F103" s="21">
        <v>108604186</v>
      </c>
      <c r="G103" s="21">
        <v>-143.32</v>
      </c>
      <c r="H103" s="23">
        <v>43480</v>
      </c>
      <c r="I103" s="21" t="s">
        <v>150</v>
      </c>
      <c r="J103" s="21" t="s">
        <v>365</v>
      </c>
      <c r="K103" s="21">
        <f t="shared" si="1"/>
        <v>1</v>
      </c>
      <c r="L103" s="21" t="s">
        <v>391</v>
      </c>
      <c r="M103" s="6">
        <v>3.2000000000000001E-2</v>
      </c>
    </row>
    <row r="104" spans="1:13" x14ac:dyDescent="0.3">
      <c r="A104" s="22" t="s">
        <v>390</v>
      </c>
      <c r="B104" s="26">
        <v>10100502</v>
      </c>
      <c r="C104" s="22">
        <v>108</v>
      </c>
      <c r="D104" s="23">
        <v>43466</v>
      </c>
      <c r="E104" s="21" t="s">
        <v>103</v>
      </c>
      <c r="F104" s="21">
        <v>108604186</v>
      </c>
      <c r="G104" s="21">
        <v>-979.98</v>
      </c>
      <c r="H104" s="23">
        <v>43480</v>
      </c>
      <c r="I104" s="21" t="s">
        <v>150</v>
      </c>
      <c r="J104" s="21" t="s">
        <v>365</v>
      </c>
      <c r="K104" s="21">
        <f t="shared" si="1"/>
        <v>1</v>
      </c>
      <c r="L104" s="21" t="s">
        <v>391</v>
      </c>
      <c r="M104" s="6">
        <v>3.2000000000000001E-2</v>
      </c>
    </row>
    <row r="105" spans="1:13" x14ac:dyDescent="0.3">
      <c r="A105" s="22" t="s">
        <v>390</v>
      </c>
      <c r="B105" s="26">
        <v>10100502</v>
      </c>
      <c r="C105" s="22">
        <v>108</v>
      </c>
      <c r="D105" s="23">
        <v>43466</v>
      </c>
      <c r="E105" s="21" t="s">
        <v>103</v>
      </c>
      <c r="F105" s="21">
        <v>108604186</v>
      </c>
      <c r="G105" s="21">
        <v>-875.2</v>
      </c>
      <c r="H105" s="23">
        <v>43480</v>
      </c>
      <c r="I105" s="21" t="s">
        <v>150</v>
      </c>
      <c r="J105" s="21" t="s">
        <v>365</v>
      </c>
      <c r="K105" s="21">
        <f t="shared" si="1"/>
        <v>1</v>
      </c>
      <c r="L105" s="21" t="s">
        <v>391</v>
      </c>
      <c r="M105" s="6">
        <v>3.2000000000000001E-2</v>
      </c>
    </row>
    <row r="106" spans="1:13" x14ac:dyDescent="0.3">
      <c r="A106" s="22" t="s">
        <v>390</v>
      </c>
      <c r="B106" s="26">
        <v>10100502</v>
      </c>
      <c r="C106" s="22">
        <v>108</v>
      </c>
      <c r="D106" s="23">
        <v>43466</v>
      </c>
      <c r="E106" s="21" t="s">
        <v>103</v>
      </c>
      <c r="F106" s="21">
        <v>108604186</v>
      </c>
      <c r="G106" s="21">
        <v>-143.32</v>
      </c>
      <c r="H106" s="23">
        <v>43480</v>
      </c>
      <c r="I106" s="21" t="s">
        <v>150</v>
      </c>
      <c r="J106" s="21" t="s">
        <v>365</v>
      </c>
      <c r="K106" s="21">
        <f t="shared" si="1"/>
        <v>1</v>
      </c>
      <c r="L106" s="21" t="s">
        <v>391</v>
      </c>
      <c r="M106" s="6">
        <v>3.2000000000000001E-2</v>
      </c>
    </row>
    <row r="107" spans="1:13" x14ac:dyDescent="0.3">
      <c r="A107" s="22" t="s">
        <v>390</v>
      </c>
      <c r="B107" s="26">
        <v>10100502</v>
      </c>
      <c r="C107" s="22">
        <v>108</v>
      </c>
      <c r="D107" s="23">
        <v>43466</v>
      </c>
      <c r="E107" s="21" t="s">
        <v>103</v>
      </c>
      <c r="F107" s="21">
        <v>108604186</v>
      </c>
      <c r="G107" s="21">
        <v>-114.68</v>
      </c>
      <c r="H107" s="23">
        <v>43480</v>
      </c>
      <c r="I107" s="21" t="s">
        <v>150</v>
      </c>
      <c r="J107" s="21" t="s">
        <v>365</v>
      </c>
      <c r="K107" s="21">
        <f t="shared" si="1"/>
        <v>1</v>
      </c>
      <c r="L107" s="21" t="s">
        <v>391</v>
      </c>
      <c r="M107" s="6">
        <v>3.2000000000000001E-2</v>
      </c>
    </row>
    <row r="108" spans="1:13" x14ac:dyDescent="0.3">
      <c r="A108" s="22" t="s">
        <v>390</v>
      </c>
      <c r="B108" s="26">
        <v>10100502</v>
      </c>
      <c r="C108" s="22">
        <v>108</v>
      </c>
      <c r="D108" s="23">
        <v>43466</v>
      </c>
      <c r="E108" s="21" t="s">
        <v>103</v>
      </c>
      <c r="F108" s="21">
        <v>108604186</v>
      </c>
      <c r="G108" s="21">
        <v>-247.12</v>
      </c>
      <c r="H108" s="23">
        <v>43480</v>
      </c>
      <c r="I108" s="21" t="s">
        <v>150</v>
      </c>
      <c r="J108" s="21" t="s">
        <v>365</v>
      </c>
      <c r="K108" s="21">
        <f t="shared" si="1"/>
        <v>1</v>
      </c>
      <c r="L108" s="21" t="s">
        <v>391</v>
      </c>
      <c r="M108" s="6">
        <v>3.2000000000000001E-2</v>
      </c>
    </row>
    <row r="109" spans="1:13" x14ac:dyDescent="0.3">
      <c r="A109" s="22" t="s">
        <v>390</v>
      </c>
      <c r="B109" s="26">
        <v>10100502</v>
      </c>
      <c r="C109" s="22">
        <v>108</v>
      </c>
      <c r="D109" s="23">
        <v>43466</v>
      </c>
      <c r="E109" s="21" t="s">
        <v>103</v>
      </c>
      <c r="F109" s="21">
        <v>108604186</v>
      </c>
      <c r="G109" s="21">
        <v>-229.36</v>
      </c>
      <c r="H109" s="23">
        <v>43480</v>
      </c>
      <c r="I109" s="21" t="s">
        <v>150</v>
      </c>
      <c r="J109" s="21" t="s">
        <v>365</v>
      </c>
      <c r="K109" s="21">
        <f t="shared" si="1"/>
        <v>1</v>
      </c>
      <c r="L109" s="21" t="s">
        <v>391</v>
      </c>
      <c r="M109" s="6">
        <v>3.2000000000000001E-2</v>
      </c>
    </row>
    <row r="110" spans="1:13" x14ac:dyDescent="0.3">
      <c r="A110" s="22" t="s">
        <v>390</v>
      </c>
      <c r="B110" s="26">
        <v>10100502</v>
      </c>
      <c r="C110" s="22">
        <v>108</v>
      </c>
      <c r="D110" s="23">
        <v>43466</v>
      </c>
      <c r="E110" s="21" t="s">
        <v>103</v>
      </c>
      <c r="F110" s="21">
        <v>108604186</v>
      </c>
      <c r="G110" s="21">
        <v>-163.33000000000001</v>
      </c>
      <c r="H110" s="23">
        <v>43480</v>
      </c>
      <c r="I110" s="21" t="s">
        <v>150</v>
      </c>
      <c r="J110" s="21" t="s">
        <v>365</v>
      </c>
      <c r="K110" s="21">
        <f t="shared" si="1"/>
        <v>1</v>
      </c>
      <c r="L110" s="21" t="s">
        <v>391</v>
      </c>
      <c r="M110" s="6">
        <v>3.2000000000000001E-2</v>
      </c>
    </row>
    <row r="111" spans="1:13" x14ac:dyDescent="0.3">
      <c r="A111" s="22" t="s">
        <v>390</v>
      </c>
      <c r="B111" s="26">
        <v>10100502</v>
      </c>
      <c r="C111" s="22">
        <v>108</v>
      </c>
      <c r="D111" s="23">
        <v>43466</v>
      </c>
      <c r="E111" s="21" t="s">
        <v>104</v>
      </c>
      <c r="F111" s="21">
        <v>108604186</v>
      </c>
      <c r="G111" s="21">
        <v>0</v>
      </c>
      <c r="H111" s="23">
        <v>43480</v>
      </c>
      <c r="I111" s="21" t="s">
        <v>150</v>
      </c>
      <c r="J111" s="21" t="s">
        <v>365</v>
      </c>
      <c r="K111" s="21">
        <f t="shared" si="1"/>
        <v>1</v>
      </c>
      <c r="L111" s="21" t="s">
        <v>391</v>
      </c>
      <c r="M111" s="6">
        <v>3.2000000000000001E-2</v>
      </c>
    </row>
    <row r="112" spans="1:13" x14ac:dyDescent="0.3">
      <c r="A112" s="22" t="s">
        <v>390</v>
      </c>
      <c r="B112" s="26">
        <v>10100502</v>
      </c>
      <c r="C112" s="22">
        <v>108</v>
      </c>
      <c r="D112" s="23">
        <v>43466</v>
      </c>
      <c r="E112" s="21" t="s">
        <v>104</v>
      </c>
      <c r="F112" s="21">
        <v>108604186</v>
      </c>
      <c r="G112" s="21">
        <v>0</v>
      </c>
      <c r="H112" s="23">
        <v>43480</v>
      </c>
      <c r="I112" s="21" t="s">
        <v>150</v>
      </c>
      <c r="J112" s="21" t="s">
        <v>365</v>
      </c>
      <c r="K112" s="21">
        <f t="shared" si="1"/>
        <v>1</v>
      </c>
      <c r="L112" s="21" t="s">
        <v>391</v>
      </c>
      <c r="M112" s="6">
        <v>3.2000000000000001E-2</v>
      </c>
    </row>
    <row r="113" spans="1:13" x14ac:dyDescent="0.3">
      <c r="A113" s="22" t="s">
        <v>390</v>
      </c>
      <c r="B113" s="26">
        <v>10100502</v>
      </c>
      <c r="C113" s="22">
        <v>108</v>
      </c>
      <c r="D113" s="23">
        <v>43466</v>
      </c>
      <c r="E113" s="21" t="s">
        <v>104</v>
      </c>
      <c r="F113" s="21">
        <v>108604186</v>
      </c>
      <c r="G113" s="21">
        <v>0</v>
      </c>
      <c r="H113" s="23">
        <v>43480</v>
      </c>
      <c r="I113" s="21" t="s">
        <v>150</v>
      </c>
      <c r="J113" s="21" t="s">
        <v>365</v>
      </c>
      <c r="K113" s="21">
        <f t="shared" si="1"/>
        <v>1</v>
      </c>
      <c r="L113" s="21" t="s">
        <v>391</v>
      </c>
      <c r="M113" s="6">
        <v>3.2000000000000001E-2</v>
      </c>
    </row>
    <row r="114" spans="1:13" x14ac:dyDescent="0.3">
      <c r="A114" s="22" t="s">
        <v>390</v>
      </c>
      <c r="B114" s="26">
        <v>10100502</v>
      </c>
      <c r="C114" s="22">
        <v>108</v>
      </c>
      <c r="D114" s="23">
        <v>43466</v>
      </c>
      <c r="E114" s="21" t="s">
        <v>104</v>
      </c>
      <c r="F114" s="21">
        <v>108604186</v>
      </c>
      <c r="G114" s="21">
        <v>0</v>
      </c>
      <c r="H114" s="23">
        <v>43480</v>
      </c>
      <c r="I114" s="21" t="s">
        <v>150</v>
      </c>
      <c r="J114" s="21" t="s">
        <v>365</v>
      </c>
      <c r="K114" s="21">
        <f t="shared" si="1"/>
        <v>1</v>
      </c>
      <c r="L114" s="21" t="s">
        <v>391</v>
      </c>
      <c r="M114" s="6">
        <v>3.2000000000000001E-2</v>
      </c>
    </row>
    <row r="115" spans="1:13" x14ac:dyDescent="0.3">
      <c r="A115" s="22" t="s">
        <v>390</v>
      </c>
      <c r="B115" s="26">
        <v>10100502</v>
      </c>
      <c r="C115" s="22">
        <v>108</v>
      </c>
      <c r="D115" s="23">
        <v>43466</v>
      </c>
      <c r="E115" s="21" t="s">
        <v>104</v>
      </c>
      <c r="F115" s="21">
        <v>108604186</v>
      </c>
      <c r="G115" s="21">
        <v>0</v>
      </c>
      <c r="H115" s="23">
        <v>43480</v>
      </c>
      <c r="I115" s="21" t="s">
        <v>150</v>
      </c>
      <c r="J115" s="21" t="s">
        <v>365</v>
      </c>
      <c r="K115" s="21">
        <f t="shared" si="1"/>
        <v>1</v>
      </c>
      <c r="L115" s="21" t="s">
        <v>391</v>
      </c>
      <c r="M115" s="6">
        <v>3.2000000000000001E-2</v>
      </c>
    </row>
    <row r="116" spans="1:13" x14ac:dyDescent="0.3">
      <c r="A116" s="22" t="s">
        <v>390</v>
      </c>
      <c r="B116" s="26">
        <v>10100502</v>
      </c>
      <c r="C116" s="22">
        <v>108</v>
      </c>
      <c r="D116" s="23">
        <v>43466</v>
      </c>
      <c r="E116" s="21" t="s">
        <v>104</v>
      </c>
      <c r="F116" s="21">
        <v>108604186</v>
      </c>
      <c r="G116" s="21">
        <v>0</v>
      </c>
      <c r="H116" s="23">
        <v>43480</v>
      </c>
      <c r="I116" s="21" t="s">
        <v>150</v>
      </c>
      <c r="J116" s="21" t="s">
        <v>365</v>
      </c>
      <c r="K116" s="21">
        <f t="shared" si="1"/>
        <v>1</v>
      </c>
      <c r="L116" s="21" t="s">
        <v>391</v>
      </c>
      <c r="M116" s="6">
        <v>3.2000000000000001E-2</v>
      </c>
    </row>
    <row r="117" spans="1:13" x14ac:dyDescent="0.3">
      <c r="A117" s="22" t="s">
        <v>390</v>
      </c>
      <c r="B117" s="26">
        <v>10100502</v>
      </c>
      <c r="C117" s="22">
        <v>108</v>
      </c>
      <c r="D117" s="23">
        <v>43466</v>
      </c>
      <c r="E117" s="21" t="s">
        <v>104</v>
      </c>
      <c r="F117" s="21">
        <v>108604186</v>
      </c>
      <c r="G117" s="21">
        <v>0</v>
      </c>
      <c r="H117" s="23">
        <v>43480</v>
      </c>
      <c r="I117" s="21" t="s">
        <v>150</v>
      </c>
      <c r="J117" s="21" t="s">
        <v>365</v>
      </c>
      <c r="K117" s="21">
        <f t="shared" si="1"/>
        <v>1</v>
      </c>
      <c r="L117" s="21" t="s">
        <v>391</v>
      </c>
      <c r="M117" s="6">
        <v>3.2000000000000001E-2</v>
      </c>
    </row>
    <row r="118" spans="1:13" x14ac:dyDescent="0.3">
      <c r="A118" s="22" t="s">
        <v>390</v>
      </c>
      <c r="B118" s="26">
        <v>10100502</v>
      </c>
      <c r="C118" s="22">
        <v>108</v>
      </c>
      <c r="D118" s="23">
        <v>43466</v>
      </c>
      <c r="E118" s="21" t="s">
        <v>104</v>
      </c>
      <c r="F118" s="21">
        <v>108604186</v>
      </c>
      <c r="G118" s="21">
        <v>0</v>
      </c>
      <c r="H118" s="23">
        <v>43480</v>
      </c>
      <c r="I118" s="21" t="s">
        <v>150</v>
      </c>
      <c r="J118" s="21" t="s">
        <v>365</v>
      </c>
      <c r="K118" s="21">
        <f t="shared" si="1"/>
        <v>1</v>
      </c>
      <c r="L118" s="21" t="s">
        <v>391</v>
      </c>
      <c r="M118" s="6">
        <v>3.2000000000000001E-2</v>
      </c>
    </row>
    <row r="119" spans="1:13" x14ac:dyDescent="0.3">
      <c r="A119" s="22" t="s">
        <v>390</v>
      </c>
      <c r="B119" s="26">
        <v>10100502</v>
      </c>
      <c r="C119" s="22">
        <v>108</v>
      </c>
      <c r="D119" s="23">
        <v>43466</v>
      </c>
      <c r="E119" s="21" t="s">
        <v>104</v>
      </c>
      <c r="F119" s="21">
        <v>108604186</v>
      </c>
      <c r="G119" s="21">
        <v>0</v>
      </c>
      <c r="H119" s="23">
        <v>43480</v>
      </c>
      <c r="I119" s="21" t="s">
        <v>150</v>
      </c>
      <c r="J119" s="21" t="s">
        <v>365</v>
      </c>
      <c r="K119" s="21">
        <f t="shared" si="1"/>
        <v>1</v>
      </c>
      <c r="L119" s="21" t="s">
        <v>391</v>
      </c>
      <c r="M119" s="6">
        <v>3.2000000000000001E-2</v>
      </c>
    </row>
    <row r="120" spans="1:13" x14ac:dyDescent="0.3">
      <c r="A120" s="22" t="s">
        <v>390</v>
      </c>
      <c r="B120" s="26">
        <v>10100502</v>
      </c>
      <c r="C120" s="22">
        <v>108</v>
      </c>
      <c r="D120" s="23">
        <v>43466</v>
      </c>
      <c r="E120" s="21" t="s">
        <v>104</v>
      </c>
      <c r="F120" s="21">
        <v>108604186</v>
      </c>
      <c r="G120" s="21">
        <v>0</v>
      </c>
      <c r="H120" s="23">
        <v>43480</v>
      </c>
      <c r="I120" s="21" t="s">
        <v>150</v>
      </c>
      <c r="J120" s="21" t="s">
        <v>365</v>
      </c>
      <c r="K120" s="21">
        <f t="shared" si="1"/>
        <v>1</v>
      </c>
      <c r="L120" s="21" t="s">
        <v>391</v>
      </c>
      <c r="M120" s="6">
        <v>3.2000000000000001E-2</v>
      </c>
    </row>
    <row r="121" spans="1:13" x14ac:dyDescent="0.3">
      <c r="A121" s="22" t="s">
        <v>390</v>
      </c>
      <c r="B121" s="26">
        <v>10100502</v>
      </c>
      <c r="C121" s="22">
        <v>108</v>
      </c>
      <c r="D121" s="23">
        <v>43466</v>
      </c>
      <c r="E121" s="21" t="s">
        <v>103</v>
      </c>
      <c r="F121" s="21">
        <v>108604186</v>
      </c>
      <c r="G121" s="24">
        <v>-2517.06</v>
      </c>
      <c r="H121" s="23">
        <v>43480</v>
      </c>
      <c r="I121" s="21" t="s">
        <v>150</v>
      </c>
      <c r="J121" s="21" t="s">
        <v>365</v>
      </c>
      <c r="K121" s="21">
        <f t="shared" si="1"/>
        <v>1</v>
      </c>
      <c r="L121" s="21" t="s">
        <v>391</v>
      </c>
      <c r="M121" s="6">
        <v>3.2000000000000001E-2</v>
      </c>
    </row>
    <row r="122" spans="1:13" x14ac:dyDescent="0.3">
      <c r="A122" s="22" t="s">
        <v>390</v>
      </c>
      <c r="B122" s="26">
        <v>10100502</v>
      </c>
      <c r="C122" s="22">
        <v>108</v>
      </c>
      <c r="D122" s="23">
        <v>43466</v>
      </c>
      <c r="E122" s="21" t="s">
        <v>103</v>
      </c>
      <c r="F122" s="21">
        <v>108604186</v>
      </c>
      <c r="G122" s="24">
        <v>-2232.5</v>
      </c>
      <c r="H122" s="23">
        <v>43480</v>
      </c>
      <c r="I122" s="21" t="s">
        <v>150</v>
      </c>
      <c r="J122" s="21" t="s">
        <v>365</v>
      </c>
      <c r="K122" s="21">
        <f t="shared" si="1"/>
        <v>1</v>
      </c>
      <c r="L122" s="21" t="s">
        <v>391</v>
      </c>
      <c r="M122" s="6">
        <v>3.2000000000000001E-2</v>
      </c>
    </row>
    <row r="123" spans="1:13" x14ac:dyDescent="0.3">
      <c r="A123" s="22" t="s">
        <v>390</v>
      </c>
      <c r="B123" s="26">
        <v>10100502</v>
      </c>
      <c r="C123" s="22">
        <v>108</v>
      </c>
      <c r="D123" s="23">
        <v>43466</v>
      </c>
      <c r="E123" s="21" t="s">
        <v>104</v>
      </c>
      <c r="F123" s="21">
        <v>108604186</v>
      </c>
      <c r="G123" s="21">
        <v>0</v>
      </c>
      <c r="H123" s="23">
        <v>43480</v>
      </c>
      <c r="I123" s="21" t="s">
        <v>150</v>
      </c>
      <c r="J123" s="21" t="s">
        <v>365</v>
      </c>
      <c r="K123" s="21">
        <f t="shared" si="1"/>
        <v>1</v>
      </c>
      <c r="L123" s="21" t="s">
        <v>391</v>
      </c>
      <c r="M123" s="6">
        <v>3.2000000000000001E-2</v>
      </c>
    </row>
    <row r="124" spans="1:13" x14ac:dyDescent="0.3">
      <c r="A124" s="22" t="s">
        <v>390</v>
      </c>
      <c r="B124" s="26">
        <v>10100502</v>
      </c>
      <c r="C124" s="22">
        <v>108</v>
      </c>
      <c r="D124" s="23">
        <v>43466</v>
      </c>
      <c r="E124" s="21" t="s">
        <v>104</v>
      </c>
      <c r="F124" s="21">
        <v>108604186</v>
      </c>
      <c r="G124" s="21">
        <v>0</v>
      </c>
      <c r="H124" s="23">
        <v>43480</v>
      </c>
      <c r="I124" s="21" t="s">
        <v>150</v>
      </c>
      <c r="J124" s="21" t="s">
        <v>365</v>
      </c>
      <c r="K124" s="21">
        <f t="shared" si="1"/>
        <v>1</v>
      </c>
      <c r="L124" s="21" t="s">
        <v>391</v>
      </c>
      <c r="M124" s="6">
        <v>3.2000000000000001E-2</v>
      </c>
    </row>
    <row r="125" spans="1:13" x14ac:dyDescent="0.3">
      <c r="A125" s="22" t="s">
        <v>390</v>
      </c>
      <c r="B125" s="26">
        <v>10100502</v>
      </c>
      <c r="C125" s="22">
        <v>108</v>
      </c>
      <c r="D125" s="23">
        <v>43466</v>
      </c>
      <c r="E125" s="21" t="s">
        <v>103</v>
      </c>
      <c r="F125" s="21">
        <v>108604186</v>
      </c>
      <c r="G125" s="24">
        <v>-2315.37</v>
      </c>
      <c r="H125" s="23">
        <v>43480</v>
      </c>
      <c r="I125" s="21" t="s">
        <v>150</v>
      </c>
      <c r="J125" s="21" t="s">
        <v>365</v>
      </c>
      <c r="K125" s="21">
        <f t="shared" si="1"/>
        <v>1</v>
      </c>
      <c r="L125" s="21" t="s">
        <v>391</v>
      </c>
      <c r="M125" s="6">
        <v>3.2000000000000001E-2</v>
      </c>
    </row>
    <row r="126" spans="1:13" x14ac:dyDescent="0.3">
      <c r="A126" s="22" t="s">
        <v>390</v>
      </c>
      <c r="B126" s="26">
        <v>10100502</v>
      </c>
      <c r="C126" s="22">
        <v>108</v>
      </c>
      <c r="D126" s="23">
        <v>43466</v>
      </c>
      <c r="E126" s="21" t="s">
        <v>103</v>
      </c>
      <c r="F126" s="21">
        <v>108604186</v>
      </c>
      <c r="G126" s="24">
        <v>-2778.48</v>
      </c>
      <c r="H126" s="23">
        <v>43480</v>
      </c>
      <c r="I126" s="21" t="s">
        <v>150</v>
      </c>
      <c r="J126" s="21" t="s">
        <v>365</v>
      </c>
      <c r="K126" s="21">
        <f t="shared" si="1"/>
        <v>1</v>
      </c>
      <c r="L126" s="21" t="s">
        <v>391</v>
      </c>
      <c r="M126" s="6">
        <v>3.2000000000000001E-2</v>
      </c>
    </row>
    <row r="127" spans="1:13" x14ac:dyDescent="0.3">
      <c r="A127" s="22" t="s">
        <v>390</v>
      </c>
      <c r="B127" s="26">
        <v>10100502</v>
      </c>
      <c r="C127" s="22">
        <v>108</v>
      </c>
      <c r="D127" s="23">
        <v>43466</v>
      </c>
      <c r="E127" s="21" t="s">
        <v>103</v>
      </c>
      <c r="F127" s="21">
        <v>108604186</v>
      </c>
      <c r="G127" s="21">
        <v>-209.07</v>
      </c>
      <c r="H127" s="23">
        <v>43480</v>
      </c>
      <c r="I127" s="21" t="s">
        <v>150</v>
      </c>
      <c r="J127" s="21" t="s">
        <v>365</v>
      </c>
      <c r="K127" s="21">
        <f t="shared" si="1"/>
        <v>1</v>
      </c>
      <c r="L127" s="21" t="s">
        <v>391</v>
      </c>
      <c r="M127" s="6">
        <v>3.2000000000000001E-2</v>
      </c>
    </row>
    <row r="128" spans="1:13" x14ac:dyDescent="0.3">
      <c r="A128" s="22" t="s">
        <v>390</v>
      </c>
      <c r="B128" s="26">
        <v>10100502</v>
      </c>
      <c r="C128" s="22">
        <v>108</v>
      </c>
      <c r="D128" s="23">
        <v>43466</v>
      </c>
      <c r="E128" s="21" t="s">
        <v>103</v>
      </c>
      <c r="F128" s="21">
        <v>108604186</v>
      </c>
      <c r="G128" s="21">
        <v>-462.96</v>
      </c>
      <c r="H128" s="23">
        <v>43480</v>
      </c>
      <c r="I128" s="21" t="s">
        <v>150</v>
      </c>
      <c r="J128" s="21" t="s">
        <v>365</v>
      </c>
      <c r="K128" s="21">
        <f t="shared" si="1"/>
        <v>1</v>
      </c>
      <c r="L128" s="21" t="s">
        <v>391</v>
      </c>
      <c r="M128" s="6">
        <v>3.2000000000000001E-2</v>
      </c>
    </row>
    <row r="129" spans="1:13" x14ac:dyDescent="0.3">
      <c r="A129" s="22" t="s">
        <v>390</v>
      </c>
      <c r="B129" s="26">
        <v>10100502</v>
      </c>
      <c r="C129" s="22">
        <v>108</v>
      </c>
      <c r="D129" s="23">
        <v>43466</v>
      </c>
      <c r="E129" s="21" t="s">
        <v>103</v>
      </c>
      <c r="F129" s="21">
        <v>108604186</v>
      </c>
      <c r="G129" s="21">
        <v>-462.96</v>
      </c>
      <c r="H129" s="23">
        <v>43480</v>
      </c>
      <c r="I129" s="21" t="s">
        <v>150</v>
      </c>
      <c r="J129" s="21" t="s">
        <v>365</v>
      </c>
      <c r="K129" s="21">
        <f t="shared" si="1"/>
        <v>1</v>
      </c>
      <c r="L129" s="21" t="s">
        <v>391</v>
      </c>
      <c r="M129" s="6">
        <v>3.2000000000000001E-2</v>
      </c>
    </row>
    <row r="130" spans="1:13" x14ac:dyDescent="0.3">
      <c r="A130" s="22" t="s">
        <v>390</v>
      </c>
      <c r="B130" s="26">
        <v>10100502</v>
      </c>
      <c r="C130" s="22">
        <v>108</v>
      </c>
      <c r="D130" s="23">
        <v>43466</v>
      </c>
      <c r="E130" s="21" t="s">
        <v>103</v>
      </c>
      <c r="F130" s="21">
        <v>108604186</v>
      </c>
      <c r="G130" s="21">
        <v>-634.86</v>
      </c>
      <c r="H130" s="23">
        <v>43480</v>
      </c>
      <c r="I130" s="21" t="s">
        <v>150</v>
      </c>
      <c r="J130" s="21" t="s">
        <v>365</v>
      </c>
      <c r="K130" s="21">
        <f t="shared" ref="K130:K193" si="2">MONTH(H130)</f>
        <v>1</v>
      </c>
      <c r="L130" s="21" t="s">
        <v>391</v>
      </c>
      <c r="M130" s="6">
        <v>3.2000000000000001E-2</v>
      </c>
    </row>
    <row r="131" spans="1:13" x14ac:dyDescent="0.3">
      <c r="A131" s="22" t="s">
        <v>390</v>
      </c>
      <c r="B131" s="26">
        <v>10100502</v>
      </c>
      <c r="C131" s="22">
        <v>108</v>
      </c>
      <c r="D131" s="23">
        <v>43466</v>
      </c>
      <c r="E131" s="21" t="s">
        <v>103</v>
      </c>
      <c r="F131" s="21">
        <v>108604186</v>
      </c>
      <c r="G131" s="21">
        <v>-367.93</v>
      </c>
      <c r="H131" s="23">
        <v>43480</v>
      </c>
      <c r="I131" s="21" t="s">
        <v>150</v>
      </c>
      <c r="J131" s="21" t="s">
        <v>365</v>
      </c>
      <c r="K131" s="21">
        <f t="shared" si="2"/>
        <v>1</v>
      </c>
      <c r="L131" s="21" t="s">
        <v>391</v>
      </c>
      <c r="M131" s="6">
        <v>3.2000000000000001E-2</v>
      </c>
    </row>
    <row r="132" spans="1:13" x14ac:dyDescent="0.3">
      <c r="A132" s="22" t="s">
        <v>390</v>
      </c>
      <c r="B132" s="26">
        <v>10100502</v>
      </c>
      <c r="C132" s="22">
        <v>108</v>
      </c>
      <c r="D132" s="23">
        <v>43466</v>
      </c>
      <c r="E132" s="21" t="s">
        <v>103</v>
      </c>
      <c r="F132" s="21">
        <v>108604186</v>
      </c>
      <c r="G132" s="21">
        <v>-710.35</v>
      </c>
      <c r="H132" s="23">
        <v>43480</v>
      </c>
      <c r="I132" s="21" t="s">
        <v>150</v>
      </c>
      <c r="J132" s="21" t="s">
        <v>365</v>
      </c>
      <c r="K132" s="21">
        <f t="shared" si="2"/>
        <v>1</v>
      </c>
      <c r="L132" s="21" t="s">
        <v>391</v>
      </c>
      <c r="M132" s="6">
        <v>3.2000000000000001E-2</v>
      </c>
    </row>
    <row r="133" spans="1:13" x14ac:dyDescent="0.3">
      <c r="A133" s="22" t="s">
        <v>390</v>
      </c>
      <c r="B133" s="26">
        <v>10100502</v>
      </c>
      <c r="C133" s="22">
        <v>108</v>
      </c>
      <c r="D133" s="23">
        <v>43466</v>
      </c>
      <c r="E133" s="21" t="s">
        <v>103</v>
      </c>
      <c r="F133" s="21">
        <v>108604186</v>
      </c>
      <c r="G133" s="21">
        <v>-316.25</v>
      </c>
      <c r="H133" s="23">
        <v>43480</v>
      </c>
      <c r="I133" s="21" t="s">
        <v>150</v>
      </c>
      <c r="J133" s="21" t="s">
        <v>365</v>
      </c>
      <c r="K133" s="21">
        <f t="shared" si="2"/>
        <v>1</v>
      </c>
      <c r="L133" s="21" t="s">
        <v>391</v>
      </c>
      <c r="M133" s="6">
        <v>3.2000000000000001E-2</v>
      </c>
    </row>
    <row r="134" spans="1:13" x14ac:dyDescent="0.3">
      <c r="A134" s="22" t="s">
        <v>390</v>
      </c>
      <c r="B134" s="26">
        <v>10100502</v>
      </c>
      <c r="C134" s="22">
        <v>108</v>
      </c>
      <c r="D134" s="23">
        <v>43466</v>
      </c>
      <c r="E134" s="21" t="s">
        <v>103</v>
      </c>
      <c r="F134" s="21">
        <v>108604186</v>
      </c>
      <c r="G134" s="24">
        <v>-6393.15</v>
      </c>
      <c r="H134" s="23">
        <v>43480</v>
      </c>
      <c r="I134" s="21" t="s">
        <v>150</v>
      </c>
      <c r="J134" s="21" t="s">
        <v>365</v>
      </c>
      <c r="K134" s="21">
        <f t="shared" si="2"/>
        <v>1</v>
      </c>
      <c r="L134" s="21" t="s">
        <v>391</v>
      </c>
      <c r="M134" s="6">
        <v>3.2000000000000001E-2</v>
      </c>
    </row>
    <row r="135" spans="1:13" x14ac:dyDescent="0.3">
      <c r="A135" s="22" t="s">
        <v>390</v>
      </c>
      <c r="B135" s="26">
        <v>10100502</v>
      </c>
      <c r="C135" s="22">
        <v>108</v>
      </c>
      <c r="D135" s="23">
        <v>43466</v>
      </c>
      <c r="E135" s="21" t="s">
        <v>103</v>
      </c>
      <c r="F135" s="21">
        <v>108604186</v>
      </c>
      <c r="G135" s="21">
        <v>-634.86</v>
      </c>
      <c r="H135" s="23">
        <v>43480</v>
      </c>
      <c r="I135" s="21" t="s">
        <v>150</v>
      </c>
      <c r="J135" s="21" t="s">
        <v>365</v>
      </c>
      <c r="K135" s="21">
        <f t="shared" si="2"/>
        <v>1</v>
      </c>
      <c r="L135" s="21" t="s">
        <v>391</v>
      </c>
      <c r="M135" s="6">
        <v>3.2000000000000001E-2</v>
      </c>
    </row>
    <row r="136" spans="1:13" x14ac:dyDescent="0.3">
      <c r="A136" s="22" t="s">
        <v>390</v>
      </c>
      <c r="B136" s="26">
        <v>10100502</v>
      </c>
      <c r="C136" s="22">
        <v>108</v>
      </c>
      <c r="D136" s="23">
        <v>43466</v>
      </c>
      <c r="E136" s="21" t="s">
        <v>103</v>
      </c>
      <c r="F136" s="21">
        <v>108604186</v>
      </c>
      <c r="G136" s="21">
        <v>-251.74</v>
      </c>
      <c r="H136" s="23">
        <v>43480</v>
      </c>
      <c r="I136" s="21" t="s">
        <v>150</v>
      </c>
      <c r="J136" s="21" t="s">
        <v>365</v>
      </c>
      <c r="K136" s="21">
        <f t="shared" si="2"/>
        <v>1</v>
      </c>
      <c r="L136" s="21" t="s">
        <v>391</v>
      </c>
      <c r="M136" s="6">
        <v>3.2000000000000001E-2</v>
      </c>
    </row>
    <row r="137" spans="1:13" x14ac:dyDescent="0.3">
      <c r="A137" s="22" t="s">
        <v>390</v>
      </c>
      <c r="B137" s="26">
        <v>10100502</v>
      </c>
      <c r="C137" s="22">
        <v>108</v>
      </c>
      <c r="D137" s="23">
        <v>43466</v>
      </c>
      <c r="E137" s="21" t="s">
        <v>103</v>
      </c>
      <c r="F137" s="21">
        <v>108604186</v>
      </c>
      <c r="G137" s="21">
        <v>-316.25</v>
      </c>
      <c r="H137" s="23">
        <v>43480</v>
      </c>
      <c r="I137" s="21" t="s">
        <v>150</v>
      </c>
      <c r="J137" s="21" t="s">
        <v>365</v>
      </c>
      <c r="K137" s="21">
        <f t="shared" si="2"/>
        <v>1</v>
      </c>
      <c r="L137" s="21" t="s">
        <v>391</v>
      </c>
      <c r="M137" s="6">
        <v>3.2000000000000001E-2</v>
      </c>
    </row>
    <row r="138" spans="1:13" x14ac:dyDescent="0.3">
      <c r="A138" s="22" t="s">
        <v>390</v>
      </c>
      <c r="B138" s="26">
        <v>10100502</v>
      </c>
      <c r="C138" s="22">
        <v>108</v>
      </c>
      <c r="D138" s="23">
        <v>43466</v>
      </c>
      <c r="E138" s="21" t="s">
        <v>103</v>
      </c>
      <c r="F138" s="21">
        <v>108604186</v>
      </c>
      <c r="G138" s="21">
        <v>-953.74</v>
      </c>
      <c r="H138" s="23">
        <v>43480</v>
      </c>
      <c r="I138" s="21" t="s">
        <v>150</v>
      </c>
      <c r="J138" s="21" t="s">
        <v>365</v>
      </c>
      <c r="K138" s="21">
        <f t="shared" si="2"/>
        <v>1</v>
      </c>
      <c r="L138" s="21" t="s">
        <v>391</v>
      </c>
      <c r="M138" s="6">
        <v>3.2000000000000001E-2</v>
      </c>
    </row>
    <row r="139" spans="1:13" x14ac:dyDescent="0.3">
      <c r="A139" s="22" t="s">
        <v>390</v>
      </c>
      <c r="B139" s="26">
        <v>10100502</v>
      </c>
      <c r="C139" s="22">
        <v>108</v>
      </c>
      <c r="D139" s="23">
        <v>43466</v>
      </c>
      <c r="E139" s="21" t="s">
        <v>104</v>
      </c>
      <c r="F139" s="21">
        <v>108604186</v>
      </c>
      <c r="G139" s="21">
        <v>0</v>
      </c>
      <c r="H139" s="23">
        <v>43480</v>
      </c>
      <c r="I139" s="21" t="s">
        <v>150</v>
      </c>
      <c r="J139" s="21" t="s">
        <v>365</v>
      </c>
      <c r="K139" s="21">
        <f t="shared" si="2"/>
        <v>1</v>
      </c>
      <c r="L139" s="21" t="s">
        <v>391</v>
      </c>
      <c r="M139" s="6">
        <v>3.2000000000000001E-2</v>
      </c>
    </row>
    <row r="140" spans="1:13" x14ac:dyDescent="0.3">
      <c r="A140" s="22" t="s">
        <v>390</v>
      </c>
      <c r="B140" s="26">
        <v>10100502</v>
      </c>
      <c r="C140" s="22">
        <v>108</v>
      </c>
      <c r="D140" s="23">
        <v>43466</v>
      </c>
      <c r="E140" s="21" t="s">
        <v>104</v>
      </c>
      <c r="F140" s="21">
        <v>108604186</v>
      </c>
      <c r="G140" s="21">
        <v>0</v>
      </c>
      <c r="H140" s="23">
        <v>43480</v>
      </c>
      <c r="I140" s="21" t="s">
        <v>150</v>
      </c>
      <c r="J140" s="21" t="s">
        <v>365</v>
      </c>
      <c r="K140" s="21">
        <f t="shared" si="2"/>
        <v>1</v>
      </c>
      <c r="L140" s="21" t="s">
        <v>391</v>
      </c>
      <c r="M140" s="6">
        <v>3.2000000000000001E-2</v>
      </c>
    </row>
    <row r="141" spans="1:13" x14ac:dyDescent="0.3">
      <c r="A141" s="22" t="s">
        <v>390</v>
      </c>
      <c r="B141" s="26">
        <v>10100502</v>
      </c>
      <c r="C141" s="22">
        <v>108</v>
      </c>
      <c r="D141" s="23">
        <v>43466</v>
      </c>
      <c r="E141" s="21" t="s">
        <v>104</v>
      </c>
      <c r="F141" s="21">
        <v>108604186</v>
      </c>
      <c r="G141" s="21">
        <v>0</v>
      </c>
      <c r="H141" s="23">
        <v>43480</v>
      </c>
      <c r="I141" s="21" t="s">
        <v>150</v>
      </c>
      <c r="J141" s="21" t="s">
        <v>365</v>
      </c>
      <c r="K141" s="21">
        <f t="shared" si="2"/>
        <v>1</v>
      </c>
      <c r="L141" s="21" t="s">
        <v>391</v>
      </c>
      <c r="M141" s="6">
        <v>3.2000000000000001E-2</v>
      </c>
    </row>
    <row r="142" spans="1:13" x14ac:dyDescent="0.3">
      <c r="A142" s="22" t="s">
        <v>390</v>
      </c>
      <c r="B142" s="26">
        <v>10100502</v>
      </c>
      <c r="C142" s="22">
        <v>108</v>
      </c>
      <c r="D142" s="23">
        <v>43466</v>
      </c>
      <c r="E142" s="21" t="s">
        <v>104</v>
      </c>
      <c r="F142" s="21">
        <v>108604186</v>
      </c>
      <c r="G142" s="21">
        <v>0</v>
      </c>
      <c r="H142" s="23">
        <v>43480</v>
      </c>
      <c r="I142" s="21" t="s">
        <v>150</v>
      </c>
      <c r="J142" s="21" t="s">
        <v>365</v>
      </c>
      <c r="K142" s="21">
        <f t="shared" si="2"/>
        <v>1</v>
      </c>
      <c r="L142" s="21" t="s">
        <v>391</v>
      </c>
      <c r="M142" s="6">
        <v>3.2000000000000001E-2</v>
      </c>
    </row>
    <row r="143" spans="1:13" x14ac:dyDescent="0.3">
      <c r="A143" s="22" t="s">
        <v>390</v>
      </c>
      <c r="B143" s="26">
        <v>10100502</v>
      </c>
      <c r="C143" s="22">
        <v>108</v>
      </c>
      <c r="D143" s="23">
        <v>43466</v>
      </c>
      <c r="E143" s="21" t="s">
        <v>104</v>
      </c>
      <c r="F143" s="21">
        <v>108604186</v>
      </c>
      <c r="G143" s="21">
        <v>0</v>
      </c>
      <c r="H143" s="23">
        <v>43480</v>
      </c>
      <c r="I143" s="21" t="s">
        <v>150</v>
      </c>
      <c r="J143" s="21" t="s">
        <v>365</v>
      </c>
      <c r="K143" s="21">
        <f t="shared" si="2"/>
        <v>1</v>
      </c>
      <c r="L143" s="21" t="s">
        <v>391</v>
      </c>
      <c r="M143" s="6">
        <v>3.2000000000000001E-2</v>
      </c>
    </row>
    <row r="144" spans="1:13" x14ac:dyDescent="0.3">
      <c r="A144" s="22" t="s">
        <v>390</v>
      </c>
      <c r="B144" s="26">
        <v>10100502</v>
      </c>
      <c r="C144" s="22">
        <v>108</v>
      </c>
      <c r="D144" s="23">
        <v>43466</v>
      </c>
      <c r="E144" s="21" t="s">
        <v>104</v>
      </c>
      <c r="F144" s="21">
        <v>108604186</v>
      </c>
      <c r="G144" s="21">
        <v>0</v>
      </c>
      <c r="H144" s="23">
        <v>43480</v>
      </c>
      <c r="I144" s="21" t="s">
        <v>150</v>
      </c>
      <c r="J144" s="21" t="s">
        <v>365</v>
      </c>
      <c r="K144" s="21">
        <f t="shared" si="2"/>
        <v>1</v>
      </c>
      <c r="L144" s="21" t="s">
        <v>391</v>
      </c>
      <c r="M144" s="6">
        <v>3.2000000000000001E-2</v>
      </c>
    </row>
    <row r="145" spans="1:13" x14ac:dyDescent="0.3">
      <c r="A145" s="22" t="s">
        <v>390</v>
      </c>
      <c r="B145" s="26">
        <v>10100502</v>
      </c>
      <c r="C145" s="22">
        <v>108</v>
      </c>
      <c r="D145" s="23">
        <v>43466</v>
      </c>
      <c r="E145" s="21" t="s">
        <v>104</v>
      </c>
      <c r="F145" s="21">
        <v>108604186</v>
      </c>
      <c r="G145" s="21">
        <v>0</v>
      </c>
      <c r="H145" s="23">
        <v>43480</v>
      </c>
      <c r="I145" s="21" t="s">
        <v>150</v>
      </c>
      <c r="J145" s="21" t="s">
        <v>365</v>
      </c>
      <c r="K145" s="21">
        <f t="shared" si="2"/>
        <v>1</v>
      </c>
      <c r="L145" s="21" t="s">
        <v>391</v>
      </c>
      <c r="M145" s="6">
        <v>3.2000000000000001E-2</v>
      </c>
    </row>
    <row r="146" spans="1:13" x14ac:dyDescent="0.3">
      <c r="A146" s="22" t="s">
        <v>390</v>
      </c>
      <c r="B146" s="26">
        <v>10100502</v>
      </c>
      <c r="C146" s="22">
        <v>108</v>
      </c>
      <c r="D146" s="23">
        <v>43466</v>
      </c>
      <c r="E146" s="21" t="s">
        <v>104</v>
      </c>
      <c r="F146" s="21">
        <v>108604186</v>
      </c>
      <c r="G146" s="21">
        <v>0</v>
      </c>
      <c r="H146" s="23">
        <v>43480</v>
      </c>
      <c r="I146" s="21" t="s">
        <v>150</v>
      </c>
      <c r="J146" s="21" t="s">
        <v>365</v>
      </c>
      <c r="K146" s="21">
        <f t="shared" si="2"/>
        <v>1</v>
      </c>
      <c r="L146" s="21" t="s">
        <v>391</v>
      </c>
      <c r="M146" s="6">
        <v>3.2000000000000001E-2</v>
      </c>
    </row>
    <row r="147" spans="1:13" x14ac:dyDescent="0.3">
      <c r="A147" s="22" t="s">
        <v>390</v>
      </c>
      <c r="B147" s="26">
        <v>10100502</v>
      </c>
      <c r="C147" s="22">
        <v>108</v>
      </c>
      <c r="D147" s="23">
        <v>43466</v>
      </c>
      <c r="E147" s="21" t="s">
        <v>104</v>
      </c>
      <c r="F147" s="21">
        <v>108604186</v>
      </c>
      <c r="G147" s="21">
        <v>0</v>
      </c>
      <c r="H147" s="23">
        <v>43480</v>
      </c>
      <c r="I147" s="21" t="s">
        <v>150</v>
      </c>
      <c r="J147" s="21" t="s">
        <v>365</v>
      </c>
      <c r="K147" s="21">
        <f t="shared" si="2"/>
        <v>1</v>
      </c>
      <c r="L147" s="21" t="s">
        <v>391</v>
      </c>
      <c r="M147" s="6">
        <v>3.2000000000000001E-2</v>
      </c>
    </row>
    <row r="148" spans="1:13" x14ac:dyDescent="0.3">
      <c r="A148" s="22" t="s">
        <v>390</v>
      </c>
      <c r="B148" s="26">
        <v>10100502</v>
      </c>
      <c r="C148" s="22">
        <v>108</v>
      </c>
      <c r="D148" s="23">
        <v>43466</v>
      </c>
      <c r="E148" s="21" t="s">
        <v>104</v>
      </c>
      <c r="F148" s="21">
        <v>108604186</v>
      </c>
      <c r="G148" s="21">
        <v>0</v>
      </c>
      <c r="H148" s="23">
        <v>43480</v>
      </c>
      <c r="I148" s="21" t="s">
        <v>150</v>
      </c>
      <c r="J148" s="21" t="s">
        <v>365</v>
      </c>
      <c r="K148" s="21">
        <f t="shared" si="2"/>
        <v>1</v>
      </c>
      <c r="L148" s="21" t="s">
        <v>391</v>
      </c>
      <c r="M148" s="6">
        <v>3.2000000000000001E-2</v>
      </c>
    </row>
    <row r="149" spans="1:13" x14ac:dyDescent="0.3">
      <c r="A149" s="22" t="s">
        <v>390</v>
      </c>
      <c r="B149" s="26">
        <v>10100502</v>
      </c>
      <c r="C149" s="22">
        <v>108</v>
      </c>
      <c r="D149" s="23">
        <v>43466</v>
      </c>
      <c r="E149" s="21" t="s">
        <v>104</v>
      </c>
      <c r="F149" s="21">
        <v>108604186</v>
      </c>
      <c r="G149" s="21">
        <v>0</v>
      </c>
      <c r="H149" s="23">
        <v>43480</v>
      </c>
      <c r="I149" s="21" t="s">
        <v>150</v>
      </c>
      <c r="J149" s="21" t="s">
        <v>365</v>
      </c>
      <c r="K149" s="21">
        <f t="shared" si="2"/>
        <v>1</v>
      </c>
      <c r="L149" s="21" t="s">
        <v>391</v>
      </c>
      <c r="M149" s="6">
        <v>3.2000000000000001E-2</v>
      </c>
    </row>
    <row r="150" spans="1:13" x14ac:dyDescent="0.3">
      <c r="A150" s="22" t="s">
        <v>390</v>
      </c>
      <c r="B150" s="26">
        <v>10100502</v>
      </c>
      <c r="C150" s="22">
        <v>108</v>
      </c>
      <c r="D150" s="23">
        <v>43466</v>
      </c>
      <c r="E150" s="21" t="s">
        <v>104</v>
      </c>
      <c r="F150" s="21">
        <v>108604186</v>
      </c>
      <c r="G150" s="21">
        <v>0</v>
      </c>
      <c r="H150" s="23">
        <v>43480</v>
      </c>
      <c r="I150" s="21" t="s">
        <v>150</v>
      </c>
      <c r="J150" s="21" t="s">
        <v>365</v>
      </c>
      <c r="K150" s="21">
        <f t="shared" si="2"/>
        <v>1</v>
      </c>
      <c r="L150" s="21" t="s">
        <v>391</v>
      </c>
      <c r="M150" s="6">
        <v>3.2000000000000001E-2</v>
      </c>
    </row>
    <row r="151" spans="1:13" x14ac:dyDescent="0.3">
      <c r="A151" s="22" t="s">
        <v>390</v>
      </c>
      <c r="B151" s="26">
        <v>10100502</v>
      </c>
      <c r="C151" s="22">
        <v>108</v>
      </c>
      <c r="D151" s="23">
        <v>43466</v>
      </c>
      <c r="E151" s="21" t="s">
        <v>104</v>
      </c>
      <c r="F151" s="21">
        <v>108604186</v>
      </c>
      <c r="G151" s="21">
        <v>0</v>
      </c>
      <c r="H151" s="23">
        <v>43480</v>
      </c>
      <c r="I151" s="21" t="s">
        <v>150</v>
      </c>
      <c r="J151" s="21" t="s">
        <v>365</v>
      </c>
      <c r="K151" s="21">
        <f t="shared" si="2"/>
        <v>1</v>
      </c>
      <c r="L151" s="21" t="s">
        <v>391</v>
      </c>
      <c r="M151" s="6">
        <v>3.2000000000000001E-2</v>
      </c>
    </row>
    <row r="152" spans="1:13" x14ac:dyDescent="0.3">
      <c r="A152" s="22" t="s">
        <v>390</v>
      </c>
      <c r="B152" s="26">
        <v>10100502</v>
      </c>
      <c r="C152" s="22">
        <v>108</v>
      </c>
      <c r="D152" s="23">
        <v>43466</v>
      </c>
      <c r="E152" s="21" t="s">
        <v>104</v>
      </c>
      <c r="F152" s="21">
        <v>108604186</v>
      </c>
      <c r="G152" s="21">
        <v>0</v>
      </c>
      <c r="H152" s="23">
        <v>43480</v>
      </c>
      <c r="I152" s="21" t="s">
        <v>150</v>
      </c>
      <c r="J152" s="21" t="s">
        <v>365</v>
      </c>
      <c r="K152" s="21">
        <f t="shared" si="2"/>
        <v>1</v>
      </c>
      <c r="L152" s="21" t="s">
        <v>391</v>
      </c>
      <c r="M152" s="6">
        <v>3.2000000000000001E-2</v>
      </c>
    </row>
    <row r="153" spans="1:13" x14ac:dyDescent="0.3">
      <c r="A153" s="22" t="s">
        <v>390</v>
      </c>
      <c r="B153" s="26">
        <v>10100502</v>
      </c>
      <c r="C153" s="22">
        <v>108</v>
      </c>
      <c r="D153" s="23">
        <v>43466</v>
      </c>
      <c r="E153" s="21" t="s">
        <v>103</v>
      </c>
      <c r="F153" s="21">
        <v>108604186</v>
      </c>
      <c r="G153" s="24">
        <v>-1076.1199999999999</v>
      </c>
      <c r="H153" s="23">
        <v>43480</v>
      </c>
      <c r="I153" s="21" t="s">
        <v>150</v>
      </c>
      <c r="J153" s="21" t="s">
        <v>365</v>
      </c>
      <c r="K153" s="21">
        <f t="shared" si="2"/>
        <v>1</v>
      </c>
      <c r="L153" s="21" t="s">
        <v>391</v>
      </c>
      <c r="M153" s="6">
        <v>3.2000000000000001E-2</v>
      </c>
    </row>
    <row r="154" spans="1:13" x14ac:dyDescent="0.3">
      <c r="A154" s="22" t="s">
        <v>390</v>
      </c>
      <c r="B154" s="26">
        <v>10100502</v>
      </c>
      <c r="C154" s="22">
        <v>108</v>
      </c>
      <c r="D154" s="23">
        <v>43466</v>
      </c>
      <c r="E154" s="21" t="s">
        <v>103</v>
      </c>
      <c r="F154" s="21">
        <v>108604186</v>
      </c>
      <c r="G154" s="21">
        <v>-578.27</v>
      </c>
      <c r="H154" s="23">
        <v>43480</v>
      </c>
      <c r="I154" s="21" t="s">
        <v>150</v>
      </c>
      <c r="J154" s="21" t="s">
        <v>365</v>
      </c>
      <c r="K154" s="21">
        <f t="shared" si="2"/>
        <v>1</v>
      </c>
      <c r="L154" s="21" t="s">
        <v>391</v>
      </c>
      <c r="M154" s="6">
        <v>3.2000000000000001E-2</v>
      </c>
    </row>
    <row r="155" spans="1:13" x14ac:dyDescent="0.3">
      <c r="A155" s="22" t="s">
        <v>390</v>
      </c>
      <c r="B155" s="26">
        <v>10100502</v>
      </c>
      <c r="C155" s="22">
        <v>108</v>
      </c>
      <c r="D155" s="23">
        <v>43466</v>
      </c>
      <c r="E155" s="21" t="s">
        <v>104</v>
      </c>
      <c r="F155" s="21">
        <v>108604186</v>
      </c>
      <c r="G155" s="21">
        <v>0</v>
      </c>
      <c r="H155" s="23">
        <v>43480</v>
      </c>
      <c r="I155" s="21" t="s">
        <v>150</v>
      </c>
      <c r="J155" s="21" t="s">
        <v>365</v>
      </c>
      <c r="K155" s="21">
        <f t="shared" si="2"/>
        <v>1</v>
      </c>
      <c r="L155" s="21" t="s">
        <v>391</v>
      </c>
      <c r="M155" s="6">
        <v>3.2000000000000001E-2</v>
      </c>
    </row>
    <row r="156" spans="1:13" x14ac:dyDescent="0.3">
      <c r="A156" s="22" t="s">
        <v>390</v>
      </c>
      <c r="B156" s="26">
        <v>10100502</v>
      </c>
      <c r="C156" s="22">
        <v>108</v>
      </c>
      <c r="D156" s="23">
        <v>43466</v>
      </c>
      <c r="E156" s="21" t="s">
        <v>104</v>
      </c>
      <c r="F156" s="21">
        <v>108604186</v>
      </c>
      <c r="G156" s="21">
        <v>0</v>
      </c>
      <c r="H156" s="23">
        <v>43480</v>
      </c>
      <c r="I156" s="21" t="s">
        <v>150</v>
      </c>
      <c r="J156" s="21" t="s">
        <v>365</v>
      </c>
      <c r="K156" s="21">
        <f t="shared" si="2"/>
        <v>1</v>
      </c>
      <c r="L156" s="21" t="s">
        <v>391</v>
      </c>
      <c r="M156" s="6">
        <v>3.2000000000000001E-2</v>
      </c>
    </row>
    <row r="157" spans="1:13" x14ac:dyDescent="0.3">
      <c r="A157" s="22" t="s">
        <v>390</v>
      </c>
      <c r="B157" s="26">
        <v>10100502</v>
      </c>
      <c r="C157" s="22">
        <v>108</v>
      </c>
      <c r="D157" s="23">
        <v>43466</v>
      </c>
      <c r="E157" s="21" t="s">
        <v>103</v>
      </c>
      <c r="F157" s="21">
        <v>108604186</v>
      </c>
      <c r="G157" s="21">
        <v>-62.85</v>
      </c>
      <c r="H157" s="23">
        <v>43480</v>
      </c>
      <c r="I157" s="21" t="s">
        <v>150</v>
      </c>
      <c r="J157" s="21" t="s">
        <v>366</v>
      </c>
      <c r="K157" s="21">
        <f t="shared" si="2"/>
        <v>1</v>
      </c>
      <c r="L157" s="21" t="s">
        <v>391</v>
      </c>
      <c r="M157" s="6">
        <v>3.9399999999999998E-2</v>
      </c>
    </row>
    <row r="158" spans="1:13" x14ac:dyDescent="0.3">
      <c r="A158" s="22" t="s">
        <v>390</v>
      </c>
      <c r="B158" s="26">
        <v>10100502</v>
      </c>
      <c r="C158" s="22">
        <v>108</v>
      </c>
      <c r="D158" s="23">
        <v>43466</v>
      </c>
      <c r="E158" s="21" t="s">
        <v>103</v>
      </c>
      <c r="F158" s="21">
        <v>108604186</v>
      </c>
      <c r="G158" s="21">
        <v>-76.040000000000006</v>
      </c>
      <c r="H158" s="23">
        <v>43480</v>
      </c>
      <c r="I158" s="21" t="s">
        <v>150</v>
      </c>
      <c r="J158" s="21" t="s">
        <v>366</v>
      </c>
      <c r="K158" s="21">
        <f t="shared" si="2"/>
        <v>1</v>
      </c>
      <c r="L158" s="21" t="s">
        <v>391</v>
      </c>
      <c r="M158" s="6">
        <v>3.9399999999999998E-2</v>
      </c>
    </row>
    <row r="159" spans="1:13" x14ac:dyDescent="0.3">
      <c r="A159" s="22" t="s">
        <v>390</v>
      </c>
      <c r="B159" s="26">
        <v>10100502</v>
      </c>
      <c r="C159" s="22">
        <v>108</v>
      </c>
      <c r="D159" s="23">
        <v>43466</v>
      </c>
      <c r="E159" s="21" t="s">
        <v>104</v>
      </c>
      <c r="F159" s="21">
        <v>108604186</v>
      </c>
      <c r="G159" s="21">
        <v>0</v>
      </c>
      <c r="H159" s="23">
        <v>43480</v>
      </c>
      <c r="I159" s="21" t="s">
        <v>150</v>
      </c>
      <c r="J159" s="21" t="s">
        <v>366</v>
      </c>
      <c r="K159" s="21">
        <f t="shared" si="2"/>
        <v>1</v>
      </c>
      <c r="L159" s="21" t="s">
        <v>391</v>
      </c>
      <c r="M159" s="6">
        <v>3.9399999999999998E-2</v>
      </c>
    </row>
    <row r="160" spans="1:13" x14ac:dyDescent="0.3">
      <c r="A160" s="22" t="s">
        <v>390</v>
      </c>
      <c r="B160" s="26">
        <v>10100502</v>
      </c>
      <c r="C160" s="22">
        <v>108</v>
      </c>
      <c r="D160" s="23">
        <v>43466</v>
      </c>
      <c r="E160" s="21" t="s">
        <v>104</v>
      </c>
      <c r="F160" s="21">
        <v>108604186</v>
      </c>
      <c r="G160" s="21">
        <v>0</v>
      </c>
      <c r="H160" s="23">
        <v>43480</v>
      </c>
      <c r="I160" s="21" t="s">
        <v>150</v>
      </c>
      <c r="J160" s="21" t="s">
        <v>366</v>
      </c>
      <c r="K160" s="21">
        <f t="shared" si="2"/>
        <v>1</v>
      </c>
      <c r="L160" s="21" t="s">
        <v>391</v>
      </c>
      <c r="M160" s="6">
        <v>3.9399999999999998E-2</v>
      </c>
    </row>
    <row r="161" spans="1:13" x14ac:dyDescent="0.3">
      <c r="A161" s="22" t="s">
        <v>390</v>
      </c>
      <c r="B161" s="26">
        <v>10100502</v>
      </c>
      <c r="C161" s="22">
        <v>108</v>
      </c>
      <c r="D161" s="23">
        <v>43466</v>
      </c>
      <c r="E161" s="21" t="s">
        <v>103</v>
      </c>
      <c r="F161" s="21">
        <v>108604186</v>
      </c>
      <c r="G161" s="21">
        <v>-158.82</v>
      </c>
      <c r="H161" s="23">
        <v>43480</v>
      </c>
      <c r="I161" s="21" t="s">
        <v>150</v>
      </c>
      <c r="J161" s="21" t="s">
        <v>366</v>
      </c>
      <c r="K161" s="21">
        <f t="shared" si="2"/>
        <v>1</v>
      </c>
      <c r="L161" s="21" t="s">
        <v>391</v>
      </c>
      <c r="M161" s="6">
        <v>3.9399999999999998E-2</v>
      </c>
    </row>
    <row r="162" spans="1:13" x14ac:dyDescent="0.3">
      <c r="A162" s="22" t="s">
        <v>390</v>
      </c>
      <c r="B162" s="26">
        <v>10100502</v>
      </c>
      <c r="C162" s="22">
        <v>108</v>
      </c>
      <c r="D162" s="23">
        <v>43466</v>
      </c>
      <c r="E162" s="21" t="s">
        <v>103</v>
      </c>
      <c r="F162" s="21">
        <v>108604186</v>
      </c>
      <c r="G162" s="21">
        <v>-194.1</v>
      </c>
      <c r="H162" s="23">
        <v>43480</v>
      </c>
      <c r="I162" s="21" t="s">
        <v>150</v>
      </c>
      <c r="J162" s="21" t="s">
        <v>366</v>
      </c>
      <c r="K162" s="21">
        <f t="shared" si="2"/>
        <v>1</v>
      </c>
      <c r="L162" s="21" t="s">
        <v>391</v>
      </c>
      <c r="M162" s="6">
        <v>3.9399999999999998E-2</v>
      </c>
    </row>
    <row r="163" spans="1:13" x14ac:dyDescent="0.3">
      <c r="A163" s="22" t="s">
        <v>390</v>
      </c>
      <c r="B163" s="26">
        <v>10100502</v>
      </c>
      <c r="C163" s="22">
        <v>108</v>
      </c>
      <c r="D163" s="23">
        <v>43466</v>
      </c>
      <c r="E163" s="21" t="s">
        <v>104</v>
      </c>
      <c r="F163" s="21">
        <v>108604186</v>
      </c>
      <c r="G163" s="21">
        <v>0</v>
      </c>
      <c r="H163" s="23">
        <v>43480</v>
      </c>
      <c r="I163" s="21" t="s">
        <v>150</v>
      </c>
      <c r="J163" s="21" t="s">
        <v>366</v>
      </c>
      <c r="K163" s="21">
        <f t="shared" si="2"/>
        <v>1</v>
      </c>
      <c r="L163" s="21" t="s">
        <v>391</v>
      </c>
      <c r="M163" s="6">
        <v>3.9399999999999998E-2</v>
      </c>
    </row>
    <row r="164" spans="1:13" x14ac:dyDescent="0.3">
      <c r="A164" s="22" t="s">
        <v>390</v>
      </c>
      <c r="B164" s="26">
        <v>10100502</v>
      </c>
      <c r="C164" s="22">
        <v>108</v>
      </c>
      <c r="D164" s="23">
        <v>43466</v>
      </c>
      <c r="E164" s="21" t="s">
        <v>104</v>
      </c>
      <c r="F164" s="21">
        <v>108604186</v>
      </c>
      <c r="G164" s="21">
        <v>0</v>
      </c>
      <c r="H164" s="23">
        <v>43480</v>
      </c>
      <c r="I164" s="21" t="s">
        <v>150</v>
      </c>
      <c r="J164" s="21" t="s">
        <v>366</v>
      </c>
      <c r="K164" s="21">
        <f t="shared" si="2"/>
        <v>1</v>
      </c>
      <c r="L164" s="21" t="s">
        <v>391</v>
      </c>
      <c r="M164" s="6">
        <v>3.9399999999999998E-2</v>
      </c>
    </row>
    <row r="165" spans="1:13" x14ac:dyDescent="0.3">
      <c r="A165" s="22" t="s">
        <v>390</v>
      </c>
      <c r="B165" s="26">
        <v>10100502</v>
      </c>
      <c r="C165" s="22">
        <v>108</v>
      </c>
      <c r="D165" s="23">
        <v>43466</v>
      </c>
      <c r="E165" s="21" t="s">
        <v>103</v>
      </c>
      <c r="F165" s="21">
        <v>108604186</v>
      </c>
      <c r="G165" s="21">
        <v>-29.88</v>
      </c>
      <c r="H165" s="23">
        <v>43480</v>
      </c>
      <c r="I165" s="21" t="s">
        <v>150</v>
      </c>
      <c r="J165" s="21" t="s">
        <v>365</v>
      </c>
      <c r="K165" s="21">
        <f t="shared" si="2"/>
        <v>1</v>
      </c>
      <c r="L165" s="21" t="s">
        <v>391</v>
      </c>
      <c r="M165" s="6">
        <v>3.2000000000000001E-2</v>
      </c>
    </row>
    <row r="166" spans="1:13" x14ac:dyDescent="0.3">
      <c r="A166" s="22" t="s">
        <v>390</v>
      </c>
      <c r="B166" s="26">
        <v>10100502</v>
      </c>
      <c r="C166" s="22">
        <v>108</v>
      </c>
      <c r="D166" s="23">
        <v>43466</v>
      </c>
      <c r="E166" s="21" t="s">
        <v>103</v>
      </c>
      <c r="F166" s="21">
        <v>108604186</v>
      </c>
      <c r="G166" s="21">
        <v>-56.94</v>
      </c>
      <c r="H166" s="23">
        <v>43480</v>
      </c>
      <c r="I166" s="21" t="s">
        <v>150</v>
      </c>
      <c r="J166" s="21" t="s">
        <v>365</v>
      </c>
      <c r="K166" s="21">
        <f t="shared" si="2"/>
        <v>1</v>
      </c>
      <c r="L166" s="21" t="s">
        <v>391</v>
      </c>
      <c r="M166" s="6">
        <v>3.2000000000000001E-2</v>
      </c>
    </row>
    <row r="167" spans="1:13" x14ac:dyDescent="0.3">
      <c r="A167" s="22" t="s">
        <v>390</v>
      </c>
      <c r="B167" s="26">
        <v>10100502</v>
      </c>
      <c r="C167" s="22">
        <v>108</v>
      </c>
      <c r="D167" s="23">
        <v>43466</v>
      </c>
      <c r="E167" s="21" t="s">
        <v>104</v>
      </c>
      <c r="F167" s="21">
        <v>108604186</v>
      </c>
      <c r="G167" s="21">
        <v>0</v>
      </c>
      <c r="H167" s="23">
        <v>43480</v>
      </c>
      <c r="I167" s="21" t="s">
        <v>150</v>
      </c>
      <c r="J167" s="21" t="s">
        <v>365</v>
      </c>
      <c r="K167" s="21">
        <f t="shared" si="2"/>
        <v>1</v>
      </c>
      <c r="L167" s="21" t="s">
        <v>391</v>
      </c>
      <c r="M167" s="6">
        <v>3.2000000000000001E-2</v>
      </c>
    </row>
    <row r="168" spans="1:13" x14ac:dyDescent="0.3">
      <c r="A168" s="22" t="s">
        <v>390</v>
      </c>
      <c r="B168" s="26">
        <v>10100502</v>
      </c>
      <c r="C168" s="22">
        <v>108</v>
      </c>
      <c r="D168" s="23">
        <v>43466</v>
      </c>
      <c r="E168" s="21" t="s">
        <v>104</v>
      </c>
      <c r="F168" s="21">
        <v>108604186</v>
      </c>
      <c r="G168" s="21">
        <v>0</v>
      </c>
      <c r="H168" s="23">
        <v>43480</v>
      </c>
      <c r="I168" s="21" t="s">
        <v>150</v>
      </c>
      <c r="J168" s="21" t="s">
        <v>365</v>
      </c>
      <c r="K168" s="21">
        <f t="shared" si="2"/>
        <v>1</v>
      </c>
      <c r="L168" s="21" t="s">
        <v>391</v>
      </c>
      <c r="M168" s="6">
        <v>3.2000000000000001E-2</v>
      </c>
    </row>
    <row r="169" spans="1:13" x14ac:dyDescent="0.3">
      <c r="A169" s="22" t="s">
        <v>390</v>
      </c>
      <c r="B169" s="26">
        <v>10100502</v>
      </c>
      <c r="C169" s="22">
        <v>108</v>
      </c>
      <c r="D169" s="23">
        <v>43466</v>
      </c>
      <c r="E169" s="21" t="s">
        <v>103</v>
      </c>
      <c r="F169" s="21">
        <v>108604186</v>
      </c>
      <c r="G169" s="21">
        <v>-66.239999999999995</v>
      </c>
      <c r="H169" s="23">
        <v>43480</v>
      </c>
      <c r="I169" s="21" t="s">
        <v>150</v>
      </c>
      <c r="J169" s="21" t="s">
        <v>365</v>
      </c>
      <c r="K169" s="21">
        <f t="shared" si="2"/>
        <v>1</v>
      </c>
      <c r="L169" s="21" t="s">
        <v>391</v>
      </c>
      <c r="M169" s="6">
        <v>3.2000000000000001E-2</v>
      </c>
    </row>
    <row r="170" spans="1:13" x14ac:dyDescent="0.3">
      <c r="A170" s="22" t="s">
        <v>390</v>
      </c>
      <c r="B170" s="26">
        <v>10100502</v>
      </c>
      <c r="C170" s="22">
        <v>108</v>
      </c>
      <c r="D170" s="23">
        <v>43466</v>
      </c>
      <c r="E170" s="21" t="s">
        <v>103</v>
      </c>
      <c r="F170" s="21">
        <v>108604186</v>
      </c>
      <c r="G170" s="21">
        <v>-23.5</v>
      </c>
      <c r="H170" s="23">
        <v>43480</v>
      </c>
      <c r="I170" s="21" t="s">
        <v>150</v>
      </c>
      <c r="J170" s="21" t="s">
        <v>365</v>
      </c>
      <c r="K170" s="21">
        <f t="shared" si="2"/>
        <v>1</v>
      </c>
      <c r="L170" s="21" t="s">
        <v>391</v>
      </c>
      <c r="M170" s="6">
        <v>3.2000000000000001E-2</v>
      </c>
    </row>
    <row r="171" spans="1:13" x14ac:dyDescent="0.3">
      <c r="A171" s="22" t="s">
        <v>390</v>
      </c>
      <c r="B171" s="26">
        <v>10100502</v>
      </c>
      <c r="C171" s="22">
        <v>108</v>
      </c>
      <c r="D171" s="23">
        <v>43466</v>
      </c>
      <c r="E171" s="21" t="s">
        <v>104</v>
      </c>
      <c r="F171" s="21">
        <v>108604186</v>
      </c>
      <c r="G171" s="21">
        <v>0</v>
      </c>
      <c r="H171" s="23">
        <v>43480</v>
      </c>
      <c r="I171" s="21" t="s">
        <v>150</v>
      </c>
      <c r="J171" s="21" t="s">
        <v>365</v>
      </c>
      <c r="K171" s="21">
        <f t="shared" si="2"/>
        <v>1</v>
      </c>
      <c r="L171" s="21" t="s">
        <v>391</v>
      </c>
      <c r="M171" s="6">
        <v>3.2000000000000001E-2</v>
      </c>
    </row>
    <row r="172" spans="1:13" x14ac:dyDescent="0.3">
      <c r="A172" s="22" t="s">
        <v>390</v>
      </c>
      <c r="B172" s="26">
        <v>10100502</v>
      </c>
      <c r="C172" s="22">
        <v>108</v>
      </c>
      <c r="D172" s="23">
        <v>43466</v>
      </c>
      <c r="E172" s="21" t="s">
        <v>104</v>
      </c>
      <c r="F172" s="21">
        <v>108604186</v>
      </c>
      <c r="G172" s="21">
        <v>0</v>
      </c>
      <c r="H172" s="23">
        <v>43480</v>
      </c>
      <c r="I172" s="21" t="s">
        <v>150</v>
      </c>
      <c r="J172" s="21" t="s">
        <v>365</v>
      </c>
      <c r="K172" s="21">
        <f t="shared" si="2"/>
        <v>1</v>
      </c>
      <c r="L172" s="21" t="s">
        <v>391</v>
      </c>
      <c r="M172" s="6">
        <v>3.2000000000000001E-2</v>
      </c>
    </row>
    <row r="173" spans="1:13" x14ac:dyDescent="0.3">
      <c r="A173" s="22" t="s">
        <v>390</v>
      </c>
      <c r="B173" s="26">
        <v>10100502</v>
      </c>
      <c r="C173" s="22">
        <v>108</v>
      </c>
      <c r="D173" s="23">
        <v>43466</v>
      </c>
      <c r="E173" s="21" t="s">
        <v>103</v>
      </c>
      <c r="F173" s="21">
        <v>108604186</v>
      </c>
      <c r="G173" s="21">
        <v>-10.220000000000001</v>
      </c>
      <c r="H173" s="23">
        <v>43480</v>
      </c>
      <c r="I173" s="21" t="s">
        <v>150</v>
      </c>
      <c r="J173" s="21" t="s">
        <v>366</v>
      </c>
      <c r="K173" s="21">
        <f t="shared" si="2"/>
        <v>1</v>
      </c>
      <c r="L173" s="21" t="s">
        <v>391</v>
      </c>
      <c r="M173" s="6">
        <v>3.9399999999999998E-2</v>
      </c>
    </row>
    <row r="174" spans="1:13" x14ac:dyDescent="0.3">
      <c r="A174" s="22" t="s">
        <v>390</v>
      </c>
      <c r="B174" s="26">
        <v>10100502</v>
      </c>
      <c r="C174" s="22">
        <v>108</v>
      </c>
      <c r="D174" s="23">
        <v>43466</v>
      </c>
      <c r="E174" s="21" t="s">
        <v>103</v>
      </c>
      <c r="F174" s="21">
        <v>108604186</v>
      </c>
      <c r="G174" s="21">
        <v>-8.36</v>
      </c>
      <c r="H174" s="23">
        <v>43480</v>
      </c>
      <c r="I174" s="21" t="s">
        <v>150</v>
      </c>
      <c r="J174" s="21" t="s">
        <v>366</v>
      </c>
      <c r="K174" s="21">
        <f t="shared" si="2"/>
        <v>1</v>
      </c>
      <c r="L174" s="21" t="s">
        <v>391</v>
      </c>
      <c r="M174" s="6">
        <v>3.9399999999999998E-2</v>
      </c>
    </row>
    <row r="175" spans="1:13" x14ac:dyDescent="0.3">
      <c r="A175" s="22" t="s">
        <v>390</v>
      </c>
      <c r="B175" s="26">
        <v>10100502</v>
      </c>
      <c r="C175" s="22">
        <v>108</v>
      </c>
      <c r="D175" s="23">
        <v>43466</v>
      </c>
      <c r="E175" s="21" t="s">
        <v>104</v>
      </c>
      <c r="F175" s="21">
        <v>108604186</v>
      </c>
      <c r="G175" s="21">
        <v>0</v>
      </c>
      <c r="H175" s="23">
        <v>43480</v>
      </c>
      <c r="I175" s="21" t="s">
        <v>150</v>
      </c>
      <c r="J175" s="21" t="s">
        <v>366</v>
      </c>
      <c r="K175" s="21">
        <f t="shared" si="2"/>
        <v>1</v>
      </c>
      <c r="L175" s="21" t="s">
        <v>391</v>
      </c>
      <c r="M175" s="6">
        <v>3.9399999999999998E-2</v>
      </c>
    </row>
    <row r="176" spans="1:13" x14ac:dyDescent="0.3">
      <c r="A176" s="22" t="s">
        <v>390</v>
      </c>
      <c r="B176" s="26">
        <v>10100502</v>
      </c>
      <c r="C176" s="22">
        <v>108</v>
      </c>
      <c r="D176" s="23">
        <v>43466</v>
      </c>
      <c r="E176" s="21" t="s">
        <v>104</v>
      </c>
      <c r="F176" s="21">
        <v>108604186</v>
      </c>
      <c r="G176" s="21">
        <v>0</v>
      </c>
      <c r="H176" s="23">
        <v>43480</v>
      </c>
      <c r="I176" s="21" t="s">
        <v>150</v>
      </c>
      <c r="J176" s="21" t="s">
        <v>366</v>
      </c>
      <c r="K176" s="21">
        <f t="shared" si="2"/>
        <v>1</v>
      </c>
      <c r="L176" s="21" t="s">
        <v>391</v>
      </c>
      <c r="M176" s="6">
        <v>3.9399999999999998E-2</v>
      </c>
    </row>
    <row r="177" spans="1:13" x14ac:dyDescent="0.3">
      <c r="A177" s="22" t="s">
        <v>390</v>
      </c>
      <c r="B177" s="26">
        <v>10100502</v>
      </c>
      <c r="C177" s="22">
        <v>108</v>
      </c>
      <c r="D177" s="23">
        <v>43466</v>
      </c>
      <c r="E177" s="21" t="s">
        <v>104</v>
      </c>
      <c r="F177" s="21">
        <v>108604186</v>
      </c>
      <c r="G177" s="21">
        <v>0</v>
      </c>
      <c r="H177" s="23">
        <v>43480</v>
      </c>
      <c r="I177" s="21" t="s">
        <v>105</v>
      </c>
      <c r="J177" s="21" t="s">
        <v>365</v>
      </c>
      <c r="K177" s="21">
        <f t="shared" si="2"/>
        <v>1</v>
      </c>
      <c r="L177" s="21" t="s">
        <v>391</v>
      </c>
      <c r="M177" s="6">
        <v>3.2000000000000001E-2</v>
      </c>
    </row>
    <row r="178" spans="1:13" x14ac:dyDescent="0.3">
      <c r="A178" s="22" t="s">
        <v>390</v>
      </c>
      <c r="B178" s="26">
        <v>10100502</v>
      </c>
      <c r="C178" s="22">
        <v>108</v>
      </c>
      <c r="D178" s="23">
        <v>43466</v>
      </c>
      <c r="E178" s="21" t="s">
        <v>104</v>
      </c>
      <c r="F178" s="21">
        <v>108604186</v>
      </c>
      <c r="G178" s="21">
        <v>0</v>
      </c>
      <c r="H178" s="23">
        <v>43480</v>
      </c>
      <c r="I178" s="21" t="s">
        <v>105</v>
      </c>
      <c r="J178" s="21" t="s">
        <v>365</v>
      </c>
      <c r="K178" s="21">
        <f t="shared" si="2"/>
        <v>1</v>
      </c>
      <c r="L178" s="21" t="s">
        <v>391</v>
      </c>
      <c r="M178" s="6">
        <v>3.2000000000000001E-2</v>
      </c>
    </row>
    <row r="179" spans="1:13" x14ac:dyDescent="0.3">
      <c r="A179" s="22" t="s">
        <v>390</v>
      </c>
      <c r="B179" s="26">
        <v>10100502</v>
      </c>
      <c r="C179" s="22">
        <v>108</v>
      </c>
      <c r="D179" s="23">
        <v>43466</v>
      </c>
      <c r="E179" s="21" t="s">
        <v>104</v>
      </c>
      <c r="F179" s="21">
        <v>108604186</v>
      </c>
      <c r="G179" s="21">
        <v>0</v>
      </c>
      <c r="H179" s="23">
        <v>43480</v>
      </c>
      <c r="I179" s="21" t="s">
        <v>105</v>
      </c>
      <c r="J179" s="21" t="s">
        <v>365</v>
      </c>
      <c r="K179" s="21">
        <f t="shared" si="2"/>
        <v>1</v>
      </c>
      <c r="L179" s="21" t="s">
        <v>391</v>
      </c>
      <c r="M179" s="6">
        <v>3.2000000000000001E-2</v>
      </c>
    </row>
    <row r="180" spans="1:13" x14ac:dyDescent="0.3">
      <c r="A180" s="22" t="s">
        <v>390</v>
      </c>
      <c r="B180" s="26">
        <v>10100502</v>
      </c>
      <c r="C180" s="22">
        <v>108</v>
      </c>
      <c r="D180" s="23">
        <v>43466</v>
      </c>
      <c r="E180" s="21" t="s">
        <v>104</v>
      </c>
      <c r="F180" s="21">
        <v>108604186</v>
      </c>
      <c r="G180" s="21">
        <v>0</v>
      </c>
      <c r="H180" s="23">
        <v>43480</v>
      </c>
      <c r="I180" s="21" t="s">
        <v>105</v>
      </c>
      <c r="J180" s="21" t="s">
        <v>365</v>
      </c>
      <c r="K180" s="21">
        <f t="shared" si="2"/>
        <v>1</v>
      </c>
      <c r="L180" s="21" t="s">
        <v>391</v>
      </c>
      <c r="M180" s="6">
        <v>3.2000000000000001E-2</v>
      </c>
    </row>
    <row r="181" spans="1:13" x14ac:dyDescent="0.3">
      <c r="A181" s="22" t="s">
        <v>390</v>
      </c>
      <c r="B181" s="26">
        <v>10100502</v>
      </c>
      <c r="C181" s="22">
        <v>108</v>
      </c>
      <c r="D181" s="23">
        <v>43466</v>
      </c>
      <c r="E181" s="21" t="s">
        <v>104</v>
      </c>
      <c r="F181" s="21">
        <v>108604186</v>
      </c>
      <c r="G181" s="21">
        <v>0</v>
      </c>
      <c r="H181" s="23">
        <v>43480</v>
      </c>
      <c r="I181" s="21" t="s">
        <v>105</v>
      </c>
      <c r="J181" s="21" t="s">
        <v>365</v>
      </c>
      <c r="K181" s="21">
        <f t="shared" si="2"/>
        <v>1</v>
      </c>
      <c r="L181" s="21" t="s">
        <v>391</v>
      </c>
      <c r="M181" s="6">
        <v>3.2000000000000001E-2</v>
      </c>
    </row>
    <row r="182" spans="1:13" x14ac:dyDescent="0.3">
      <c r="A182" s="22" t="s">
        <v>390</v>
      </c>
      <c r="B182" s="26">
        <v>10100502</v>
      </c>
      <c r="C182" s="22">
        <v>108</v>
      </c>
      <c r="D182" s="23">
        <v>43466</v>
      </c>
      <c r="E182" s="21" t="s">
        <v>104</v>
      </c>
      <c r="F182" s="21">
        <v>108604186</v>
      </c>
      <c r="G182" s="21">
        <v>0</v>
      </c>
      <c r="H182" s="23">
        <v>43480</v>
      </c>
      <c r="I182" s="21" t="s">
        <v>105</v>
      </c>
      <c r="J182" s="21" t="s">
        <v>365</v>
      </c>
      <c r="K182" s="21">
        <f t="shared" si="2"/>
        <v>1</v>
      </c>
      <c r="L182" s="21" t="s">
        <v>391</v>
      </c>
      <c r="M182" s="6">
        <v>3.2000000000000001E-2</v>
      </c>
    </row>
    <row r="183" spans="1:13" x14ac:dyDescent="0.3">
      <c r="A183" s="22" t="s">
        <v>390</v>
      </c>
      <c r="B183" s="26">
        <v>10100502</v>
      </c>
      <c r="C183" s="22">
        <v>108</v>
      </c>
      <c r="D183" s="23">
        <v>43466</v>
      </c>
      <c r="E183" s="21" t="s">
        <v>104</v>
      </c>
      <c r="F183" s="21">
        <v>108604186</v>
      </c>
      <c r="G183" s="21">
        <v>0</v>
      </c>
      <c r="H183" s="23">
        <v>43480</v>
      </c>
      <c r="I183" s="21" t="s">
        <v>105</v>
      </c>
      <c r="J183" s="21" t="s">
        <v>365</v>
      </c>
      <c r="K183" s="21">
        <f t="shared" si="2"/>
        <v>1</v>
      </c>
      <c r="L183" s="21" t="s">
        <v>391</v>
      </c>
      <c r="M183" s="6">
        <v>3.2000000000000001E-2</v>
      </c>
    </row>
    <row r="184" spans="1:13" x14ac:dyDescent="0.3">
      <c r="A184" s="22" t="s">
        <v>390</v>
      </c>
      <c r="B184" s="26">
        <v>10100502</v>
      </c>
      <c r="C184" s="22">
        <v>108</v>
      </c>
      <c r="D184" s="23">
        <v>43466</v>
      </c>
      <c r="E184" s="21" t="s">
        <v>104</v>
      </c>
      <c r="F184" s="21">
        <v>108604186</v>
      </c>
      <c r="G184" s="21">
        <v>0</v>
      </c>
      <c r="H184" s="23">
        <v>43480</v>
      </c>
      <c r="I184" s="21" t="s">
        <v>105</v>
      </c>
      <c r="J184" s="21" t="s">
        <v>365</v>
      </c>
      <c r="K184" s="21">
        <f t="shared" si="2"/>
        <v>1</v>
      </c>
      <c r="L184" s="21" t="s">
        <v>391</v>
      </c>
      <c r="M184" s="6">
        <v>3.2000000000000001E-2</v>
      </c>
    </row>
    <row r="185" spans="1:13" x14ac:dyDescent="0.3">
      <c r="A185" s="22" t="s">
        <v>390</v>
      </c>
      <c r="B185" s="26">
        <v>10100502</v>
      </c>
      <c r="C185" s="22">
        <v>108</v>
      </c>
      <c r="D185" s="23">
        <v>43466</v>
      </c>
      <c r="E185" s="21" t="s">
        <v>104</v>
      </c>
      <c r="F185" s="21">
        <v>108604186</v>
      </c>
      <c r="G185" s="21">
        <v>0</v>
      </c>
      <c r="H185" s="23">
        <v>43480</v>
      </c>
      <c r="I185" s="21" t="s">
        <v>105</v>
      </c>
      <c r="J185" s="21" t="s">
        <v>365</v>
      </c>
      <c r="K185" s="21">
        <f t="shared" si="2"/>
        <v>1</v>
      </c>
      <c r="L185" s="21" t="s">
        <v>391</v>
      </c>
      <c r="M185" s="6">
        <v>3.2000000000000001E-2</v>
      </c>
    </row>
    <row r="186" spans="1:13" x14ac:dyDescent="0.3">
      <c r="A186" s="22" t="s">
        <v>390</v>
      </c>
      <c r="B186" s="26">
        <v>10100502</v>
      </c>
      <c r="C186" s="22">
        <v>108</v>
      </c>
      <c r="D186" s="23">
        <v>43466</v>
      </c>
      <c r="E186" s="21" t="s">
        <v>104</v>
      </c>
      <c r="F186" s="21">
        <v>108604186</v>
      </c>
      <c r="G186" s="21">
        <v>0</v>
      </c>
      <c r="H186" s="23">
        <v>43480</v>
      </c>
      <c r="I186" s="21" t="s">
        <v>105</v>
      </c>
      <c r="J186" s="21" t="s">
        <v>365</v>
      </c>
      <c r="K186" s="21">
        <f t="shared" si="2"/>
        <v>1</v>
      </c>
      <c r="L186" s="21" t="s">
        <v>391</v>
      </c>
      <c r="M186" s="6">
        <v>3.2000000000000001E-2</v>
      </c>
    </row>
    <row r="187" spans="1:13" x14ac:dyDescent="0.3">
      <c r="A187" s="22" t="s">
        <v>390</v>
      </c>
      <c r="B187" s="26">
        <v>10100502</v>
      </c>
      <c r="C187" s="22">
        <v>108</v>
      </c>
      <c r="D187" s="23">
        <v>43466</v>
      </c>
      <c r="E187" s="21" t="s">
        <v>104</v>
      </c>
      <c r="F187" s="21">
        <v>108604186</v>
      </c>
      <c r="G187" s="21">
        <v>0</v>
      </c>
      <c r="H187" s="23">
        <v>43480</v>
      </c>
      <c r="I187" s="21" t="s">
        <v>105</v>
      </c>
      <c r="J187" s="21" t="s">
        <v>365</v>
      </c>
      <c r="K187" s="21">
        <f t="shared" si="2"/>
        <v>1</v>
      </c>
      <c r="L187" s="21" t="s">
        <v>391</v>
      </c>
      <c r="M187" s="6">
        <v>3.2000000000000001E-2</v>
      </c>
    </row>
    <row r="188" spans="1:13" x14ac:dyDescent="0.3">
      <c r="A188" s="22" t="s">
        <v>390</v>
      </c>
      <c r="B188" s="26">
        <v>10100502</v>
      </c>
      <c r="C188" s="22">
        <v>108</v>
      </c>
      <c r="D188" s="23">
        <v>43466</v>
      </c>
      <c r="E188" s="21" t="s">
        <v>104</v>
      </c>
      <c r="F188" s="21">
        <v>108604186</v>
      </c>
      <c r="G188" s="21">
        <v>0</v>
      </c>
      <c r="H188" s="23">
        <v>43480</v>
      </c>
      <c r="I188" s="21" t="s">
        <v>105</v>
      </c>
      <c r="J188" s="21" t="s">
        <v>365</v>
      </c>
      <c r="K188" s="21">
        <f t="shared" si="2"/>
        <v>1</v>
      </c>
      <c r="L188" s="21" t="s">
        <v>391</v>
      </c>
      <c r="M188" s="6">
        <v>3.2000000000000001E-2</v>
      </c>
    </row>
    <row r="189" spans="1:13" x14ac:dyDescent="0.3">
      <c r="A189" s="22" t="s">
        <v>390</v>
      </c>
      <c r="B189" s="26">
        <v>10100502</v>
      </c>
      <c r="C189" s="22">
        <v>108</v>
      </c>
      <c r="D189" s="23">
        <v>43466</v>
      </c>
      <c r="E189" s="21" t="s">
        <v>104</v>
      </c>
      <c r="F189" s="21">
        <v>108604186</v>
      </c>
      <c r="G189" s="21">
        <v>0</v>
      </c>
      <c r="H189" s="23">
        <v>43480</v>
      </c>
      <c r="I189" s="21" t="s">
        <v>105</v>
      </c>
      <c r="J189" s="21" t="s">
        <v>365</v>
      </c>
      <c r="K189" s="21">
        <f t="shared" si="2"/>
        <v>1</v>
      </c>
      <c r="L189" s="21" t="s">
        <v>391</v>
      </c>
      <c r="M189" s="6">
        <v>3.2000000000000001E-2</v>
      </c>
    </row>
    <row r="190" spans="1:13" x14ac:dyDescent="0.3">
      <c r="A190" s="22" t="s">
        <v>390</v>
      </c>
      <c r="B190" s="26">
        <v>10100502</v>
      </c>
      <c r="C190" s="22">
        <v>108</v>
      </c>
      <c r="D190" s="23">
        <v>43466</v>
      </c>
      <c r="E190" s="21" t="s">
        <v>104</v>
      </c>
      <c r="F190" s="21">
        <v>108604186</v>
      </c>
      <c r="G190" s="21">
        <v>0</v>
      </c>
      <c r="H190" s="23">
        <v>43480</v>
      </c>
      <c r="I190" s="21" t="s">
        <v>105</v>
      </c>
      <c r="J190" s="21" t="s">
        <v>365</v>
      </c>
      <c r="K190" s="21">
        <f t="shared" si="2"/>
        <v>1</v>
      </c>
      <c r="L190" s="21" t="s">
        <v>391</v>
      </c>
      <c r="M190" s="6">
        <v>3.2000000000000001E-2</v>
      </c>
    </row>
    <row r="191" spans="1:13" x14ac:dyDescent="0.3">
      <c r="A191" s="22" t="s">
        <v>390</v>
      </c>
      <c r="B191" s="26">
        <v>10100502</v>
      </c>
      <c r="C191" s="22">
        <v>108</v>
      </c>
      <c r="D191" s="23">
        <v>43466</v>
      </c>
      <c r="E191" s="21" t="s">
        <v>104</v>
      </c>
      <c r="F191" s="21">
        <v>108604186</v>
      </c>
      <c r="G191" s="21">
        <v>0</v>
      </c>
      <c r="H191" s="23">
        <v>43480</v>
      </c>
      <c r="I191" s="21" t="s">
        <v>105</v>
      </c>
      <c r="J191" s="21" t="s">
        <v>365</v>
      </c>
      <c r="K191" s="21">
        <f t="shared" si="2"/>
        <v>1</v>
      </c>
      <c r="L191" s="21" t="s">
        <v>391</v>
      </c>
      <c r="M191" s="6">
        <v>3.2000000000000001E-2</v>
      </c>
    </row>
    <row r="192" spans="1:13" x14ac:dyDescent="0.3">
      <c r="A192" s="22" t="s">
        <v>390</v>
      </c>
      <c r="B192" s="26">
        <v>10100502</v>
      </c>
      <c r="C192" s="22">
        <v>108</v>
      </c>
      <c r="D192" s="23">
        <v>43466</v>
      </c>
      <c r="E192" s="21" t="s">
        <v>104</v>
      </c>
      <c r="F192" s="21">
        <v>108604186</v>
      </c>
      <c r="G192" s="21">
        <v>0</v>
      </c>
      <c r="H192" s="23">
        <v>43480</v>
      </c>
      <c r="I192" s="21" t="s">
        <v>105</v>
      </c>
      <c r="J192" s="21" t="s">
        <v>365</v>
      </c>
      <c r="K192" s="21">
        <f t="shared" si="2"/>
        <v>1</v>
      </c>
      <c r="L192" s="21" t="s">
        <v>391</v>
      </c>
      <c r="M192" s="6">
        <v>3.2000000000000001E-2</v>
      </c>
    </row>
    <row r="193" spans="1:13" x14ac:dyDescent="0.3">
      <c r="A193" s="22" t="s">
        <v>390</v>
      </c>
      <c r="B193" s="26">
        <v>10100502</v>
      </c>
      <c r="C193" s="22">
        <v>108</v>
      </c>
      <c r="D193" s="23">
        <v>43466</v>
      </c>
      <c r="E193" s="21" t="s">
        <v>104</v>
      </c>
      <c r="F193" s="21">
        <v>108604186</v>
      </c>
      <c r="G193" s="21">
        <v>0</v>
      </c>
      <c r="H193" s="23">
        <v>43480</v>
      </c>
      <c r="I193" s="21" t="s">
        <v>105</v>
      </c>
      <c r="J193" s="21" t="s">
        <v>365</v>
      </c>
      <c r="K193" s="21">
        <f t="shared" si="2"/>
        <v>1</v>
      </c>
      <c r="L193" s="21" t="s">
        <v>391</v>
      </c>
      <c r="M193" s="6">
        <v>3.2000000000000001E-2</v>
      </c>
    </row>
    <row r="194" spans="1:13" x14ac:dyDescent="0.3">
      <c r="A194" s="22" t="s">
        <v>390</v>
      </c>
      <c r="B194" s="26">
        <v>10100502</v>
      </c>
      <c r="C194" s="22">
        <v>108</v>
      </c>
      <c r="D194" s="23">
        <v>43466</v>
      </c>
      <c r="E194" s="21" t="s">
        <v>104</v>
      </c>
      <c r="F194" s="21">
        <v>108604186</v>
      </c>
      <c r="G194" s="21">
        <v>0</v>
      </c>
      <c r="H194" s="23">
        <v>43480</v>
      </c>
      <c r="I194" s="21" t="s">
        <v>105</v>
      </c>
      <c r="J194" s="21" t="s">
        <v>365</v>
      </c>
      <c r="K194" s="21">
        <f t="shared" ref="K194:K257" si="3">MONTH(H194)</f>
        <v>1</v>
      </c>
      <c r="L194" s="21" t="s">
        <v>391</v>
      </c>
      <c r="M194" s="6">
        <v>3.2000000000000001E-2</v>
      </c>
    </row>
    <row r="195" spans="1:13" x14ac:dyDescent="0.3">
      <c r="A195" s="22" t="s">
        <v>390</v>
      </c>
      <c r="B195" s="26">
        <v>10100502</v>
      </c>
      <c r="C195" s="22">
        <v>108</v>
      </c>
      <c r="D195" s="23">
        <v>43466</v>
      </c>
      <c r="E195" s="21" t="s">
        <v>104</v>
      </c>
      <c r="F195" s="21">
        <v>108604186</v>
      </c>
      <c r="G195" s="21">
        <v>0</v>
      </c>
      <c r="H195" s="23">
        <v>43480</v>
      </c>
      <c r="I195" s="21" t="s">
        <v>105</v>
      </c>
      <c r="J195" s="21" t="s">
        <v>365</v>
      </c>
      <c r="K195" s="21">
        <f t="shared" si="3"/>
        <v>1</v>
      </c>
      <c r="L195" s="21" t="s">
        <v>391</v>
      </c>
      <c r="M195" s="6">
        <v>3.2000000000000001E-2</v>
      </c>
    </row>
    <row r="196" spans="1:13" x14ac:dyDescent="0.3">
      <c r="A196" s="22" t="s">
        <v>390</v>
      </c>
      <c r="B196" s="26">
        <v>10100502</v>
      </c>
      <c r="C196" s="22">
        <v>108</v>
      </c>
      <c r="D196" s="23">
        <v>43466</v>
      </c>
      <c r="E196" s="21" t="s">
        <v>104</v>
      </c>
      <c r="F196" s="21">
        <v>108604186</v>
      </c>
      <c r="G196" s="21">
        <v>0</v>
      </c>
      <c r="H196" s="23">
        <v>43480</v>
      </c>
      <c r="I196" s="21" t="s">
        <v>105</v>
      </c>
      <c r="J196" s="21" t="s">
        <v>365</v>
      </c>
      <c r="K196" s="21">
        <f t="shared" si="3"/>
        <v>1</v>
      </c>
      <c r="L196" s="21" t="s">
        <v>391</v>
      </c>
      <c r="M196" s="6">
        <v>3.2000000000000001E-2</v>
      </c>
    </row>
    <row r="197" spans="1:13" x14ac:dyDescent="0.3">
      <c r="A197" s="22" t="s">
        <v>390</v>
      </c>
      <c r="B197" s="26">
        <v>10100502</v>
      </c>
      <c r="C197" s="22">
        <v>108</v>
      </c>
      <c r="D197" s="23">
        <v>43466</v>
      </c>
      <c r="E197" s="21" t="s">
        <v>104</v>
      </c>
      <c r="F197" s="21">
        <v>108604186</v>
      </c>
      <c r="G197" s="21">
        <v>0</v>
      </c>
      <c r="H197" s="23">
        <v>43480</v>
      </c>
      <c r="I197" s="21" t="s">
        <v>105</v>
      </c>
      <c r="J197" s="21" t="s">
        <v>365</v>
      </c>
      <c r="K197" s="21">
        <f t="shared" si="3"/>
        <v>1</v>
      </c>
      <c r="L197" s="21" t="s">
        <v>391</v>
      </c>
      <c r="M197" s="6">
        <v>3.2000000000000001E-2</v>
      </c>
    </row>
    <row r="198" spans="1:13" x14ac:dyDescent="0.3">
      <c r="A198" s="22" t="s">
        <v>390</v>
      </c>
      <c r="B198" s="26">
        <v>10100502</v>
      </c>
      <c r="C198" s="22">
        <v>108</v>
      </c>
      <c r="D198" s="23">
        <v>43466</v>
      </c>
      <c r="E198" s="21" t="s">
        <v>104</v>
      </c>
      <c r="F198" s="21">
        <v>108604186</v>
      </c>
      <c r="G198" s="21">
        <v>0</v>
      </c>
      <c r="H198" s="23">
        <v>43480</v>
      </c>
      <c r="I198" s="21" t="s">
        <v>105</v>
      </c>
      <c r="J198" s="21" t="s">
        <v>365</v>
      </c>
      <c r="K198" s="21">
        <f t="shared" si="3"/>
        <v>1</v>
      </c>
      <c r="L198" s="21" t="s">
        <v>391</v>
      </c>
      <c r="M198" s="6">
        <v>3.2000000000000001E-2</v>
      </c>
    </row>
    <row r="199" spans="1:13" x14ac:dyDescent="0.3">
      <c r="A199" s="22" t="s">
        <v>390</v>
      </c>
      <c r="B199" s="26">
        <v>10100502</v>
      </c>
      <c r="C199" s="22">
        <v>108</v>
      </c>
      <c r="D199" s="23">
        <v>43466</v>
      </c>
      <c r="E199" s="21" t="s">
        <v>104</v>
      </c>
      <c r="F199" s="21">
        <v>108604186</v>
      </c>
      <c r="G199" s="21">
        <v>0</v>
      </c>
      <c r="H199" s="23">
        <v>43480</v>
      </c>
      <c r="I199" s="21" t="s">
        <v>105</v>
      </c>
      <c r="J199" s="21" t="s">
        <v>365</v>
      </c>
      <c r="K199" s="21">
        <f t="shared" si="3"/>
        <v>1</v>
      </c>
      <c r="L199" s="21" t="s">
        <v>391</v>
      </c>
      <c r="M199" s="6">
        <v>3.2000000000000001E-2</v>
      </c>
    </row>
    <row r="200" spans="1:13" x14ac:dyDescent="0.3">
      <c r="A200" s="22" t="s">
        <v>390</v>
      </c>
      <c r="B200" s="26">
        <v>10100502</v>
      </c>
      <c r="C200" s="22">
        <v>108</v>
      </c>
      <c r="D200" s="23">
        <v>43466</v>
      </c>
      <c r="E200" s="21" t="s">
        <v>104</v>
      </c>
      <c r="F200" s="21">
        <v>108604186</v>
      </c>
      <c r="G200" s="21">
        <v>0</v>
      </c>
      <c r="H200" s="23">
        <v>43480</v>
      </c>
      <c r="I200" s="21" t="s">
        <v>105</v>
      </c>
      <c r="J200" s="21" t="s">
        <v>365</v>
      </c>
      <c r="K200" s="21">
        <f t="shared" si="3"/>
        <v>1</v>
      </c>
      <c r="L200" s="21" t="s">
        <v>391</v>
      </c>
      <c r="M200" s="6">
        <v>3.2000000000000001E-2</v>
      </c>
    </row>
    <row r="201" spans="1:13" x14ac:dyDescent="0.3">
      <c r="A201" s="22" t="s">
        <v>390</v>
      </c>
      <c r="B201" s="26">
        <v>10100502</v>
      </c>
      <c r="C201" s="22">
        <v>108</v>
      </c>
      <c r="D201" s="23">
        <v>43466</v>
      </c>
      <c r="E201" s="21" t="s">
        <v>104</v>
      </c>
      <c r="F201" s="21">
        <v>108604186</v>
      </c>
      <c r="G201" s="21">
        <v>0</v>
      </c>
      <c r="H201" s="23">
        <v>43480</v>
      </c>
      <c r="I201" s="21" t="s">
        <v>105</v>
      </c>
      <c r="J201" s="21" t="s">
        <v>365</v>
      </c>
      <c r="K201" s="21">
        <f t="shared" si="3"/>
        <v>1</v>
      </c>
      <c r="L201" s="21" t="s">
        <v>391</v>
      </c>
      <c r="M201" s="6">
        <v>3.2000000000000001E-2</v>
      </c>
    </row>
    <row r="202" spans="1:13" x14ac:dyDescent="0.3">
      <c r="A202" s="22" t="s">
        <v>390</v>
      </c>
      <c r="B202" s="26">
        <v>10100502</v>
      </c>
      <c r="C202" s="22">
        <v>108</v>
      </c>
      <c r="D202" s="23">
        <v>43466</v>
      </c>
      <c r="E202" s="21" t="s">
        <v>104</v>
      </c>
      <c r="F202" s="21">
        <v>108604186</v>
      </c>
      <c r="G202" s="21">
        <v>0</v>
      </c>
      <c r="H202" s="23">
        <v>43480</v>
      </c>
      <c r="I202" s="21" t="s">
        <v>105</v>
      </c>
      <c r="J202" s="21" t="s">
        <v>365</v>
      </c>
      <c r="K202" s="21">
        <f t="shared" si="3"/>
        <v>1</v>
      </c>
      <c r="L202" s="21" t="s">
        <v>391</v>
      </c>
      <c r="M202" s="6">
        <v>3.2000000000000001E-2</v>
      </c>
    </row>
    <row r="203" spans="1:13" x14ac:dyDescent="0.3">
      <c r="A203" s="22" t="s">
        <v>390</v>
      </c>
      <c r="B203" s="26">
        <v>10100502</v>
      </c>
      <c r="C203" s="22">
        <v>108</v>
      </c>
      <c r="D203" s="23">
        <v>43466</v>
      </c>
      <c r="E203" s="21" t="s">
        <v>104</v>
      </c>
      <c r="F203" s="21">
        <v>108604186</v>
      </c>
      <c r="G203" s="21">
        <v>0</v>
      </c>
      <c r="H203" s="23">
        <v>43480</v>
      </c>
      <c r="I203" s="21" t="s">
        <v>105</v>
      </c>
      <c r="J203" s="21" t="s">
        <v>365</v>
      </c>
      <c r="K203" s="21">
        <f t="shared" si="3"/>
        <v>1</v>
      </c>
      <c r="L203" s="21" t="s">
        <v>391</v>
      </c>
      <c r="M203" s="6">
        <v>3.2000000000000001E-2</v>
      </c>
    </row>
    <row r="204" spans="1:13" x14ac:dyDescent="0.3">
      <c r="A204" s="22" t="s">
        <v>390</v>
      </c>
      <c r="B204" s="26">
        <v>10100502</v>
      </c>
      <c r="C204" s="22">
        <v>108</v>
      </c>
      <c r="D204" s="23">
        <v>43466</v>
      </c>
      <c r="E204" s="21" t="s">
        <v>104</v>
      </c>
      <c r="F204" s="21">
        <v>108604186</v>
      </c>
      <c r="G204" s="21">
        <v>0</v>
      </c>
      <c r="H204" s="23">
        <v>43480</v>
      </c>
      <c r="I204" s="21" t="s">
        <v>105</v>
      </c>
      <c r="J204" s="21" t="s">
        <v>365</v>
      </c>
      <c r="K204" s="21">
        <f t="shared" si="3"/>
        <v>1</v>
      </c>
      <c r="L204" s="21" t="s">
        <v>391</v>
      </c>
      <c r="M204" s="6">
        <v>3.2000000000000001E-2</v>
      </c>
    </row>
    <row r="205" spans="1:13" x14ac:dyDescent="0.3">
      <c r="A205" s="22" t="s">
        <v>390</v>
      </c>
      <c r="B205" s="26">
        <v>10100502</v>
      </c>
      <c r="C205" s="22">
        <v>108</v>
      </c>
      <c r="D205" s="23">
        <v>43466</v>
      </c>
      <c r="E205" s="21" t="s">
        <v>104</v>
      </c>
      <c r="F205" s="21">
        <v>108604186</v>
      </c>
      <c r="G205" s="21">
        <v>0</v>
      </c>
      <c r="H205" s="23">
        <v>43480</v>
      </c>
      <c r="I205" s="21" t="s">
        <v>105</v>
      </c>
      <c r="J205" s="21" t="s">
        <v>366</v>
      </c>
      <c r="K205" s="21">
        <f t="shared" si="3"/>
        <v>1</v>
      </c>
      <c r="L205" s="21" t="s">
        <v>391</v>
      </c>
      <c r="M205" s="6">
        <v>3.9399999999999998E-2</v>
      </c>
    </row>
    <row r="206" spans="1:13" x14ac:dyDescent="0.3">
      <c r="A206" s="22" t="s">
        <v>390</v>
      </c>
      <c r="B206" s="26">
        <v>10100502</v>
      </c>
      <c r="C206" s="22">
        <v>108</v>
      </c>
      <c r="D206" s="23">
        <v>43466</v>
      </c>
      <c r="E206" s="21" t="s">
        <v>104</v>
      </c>
      <c r="F206" s="21">
        <v>108604186</v>
      </c>
      <c r="G206" s="21">
        <v>0</v>
      </c>
      <c r="H206" s="23">
        <v>43480</v>
      </c>
      <c r="I206" s="21" t="s">
        <v>105</v>
      </c>
      <c r="J206" s="21" t="s">
        <v>366</v>
      </c>
      <c r="K206" s="21">
        <f t="shared" si="3"/>
        <v>1</v>
      </c>
      <c r="L206" s="21" t="s">
        <v>391</v>
      </c>
      <c r="M206" s="6">
        <v>3.9399999999999998E-2</v>
      </c>
    </row>
    <row r="207" spans="1:13" x14ac:dyDescent="0.3">
      <c r="A207" s="22" t="s">
        <v>390</v>
      </c>
      <c r="B207" s="26">
        <v>10100502</v>
      </c>
      <c r="C207" s="22">
        <v>108</v>
      </c>
      <c r="D207" s="23">
        <v>43466</v>
      </c>
      <c r="E207" s="21" t="s">
        <v>104</v>
      </c>
      <c r="F207" s="21">
        <v>108604186</v>
      </c>
      <c r="G207" s="21">
        <v>0</v>
      </c>
      <c r="H207" s="23">
        <v>43480</v>
      </c>
      <c r="I207" s="21" t="s">
        <v>105</v>
      </c>
      <c r="J207" s="21" t="s">
        <v>366</v>
      </c>
      <c r="K207" s="21">
        <f t="shared" si="3"/>
        <v>1</v>
      </c>
      <c r="L207" s="21" t="s">
        <v>391</v>
      </c>
      <c r="M207" s="6">
        <v>3.9399999999999998E-2</v>
      </c>
    </row>
    <row r="208" spans="1:13" x14ac:dyDescent="0.3">
      <c r="A208" s="22" t="s">
        <v>390</v>
      </c>
      <c r="B208" s="26">
        <v>10100502</v>
      </c>
      <c r="C208" s="22">
        <v>108</v>
      </c>
      <c r="D208" s="23">
        <v>43466</v>
      </c>
      <c r="E208" s="21" t="s">
        <v>104</v>
      </c>
      <c r="F208" s="21">
        <v>108604186</v>
      </c>
      <c r="G208" s="21">
        <v>0</v>
      </c>
      <c r="H208" s="23">
        <v>43480</v>
      </c>
      <c r="I208" s="21" t="s">
        <v>105</v>
      </c>
      <c r="J208" s="21" t="s">
        <v>366</v>
      </c>
      <c r="K208" s="21">
        <f t="shared" si="3"/>
        <v>1</v>
      </c>
      <c r="L208" s="21" t="s">
        <v>391</v>
      </c>
      <c r="M208" s="6">
        <v>3.9399999999999998E-2</v>
      </c>
    </row>
    <row r="209" spans="1:13" x14ac:dyDescent="0.3">
      <c r="A209" s="22" t="s">
        <v>390</v>
      </c>
      <c r="B209" s="26">
        <v>10100502</v>
      </c>
      <c r="C209" s="22">
        <v>108</v>
      </c>
      <c r="D209" s="23">
        <v>43466</v>
      </c>
      <c r="E209" s="21" t="s">
        <v>104</v>
      </c>
      <c r="F209" s="21">
        <v>108604186</v>
      </c>
      <c r="G209" s="21">
        <v>0</v>
      </c>
      <c r="H209" s="23">
        <v>43480</v>
      </c>
      <c r="I209" s="21" t="s">
        <v>105</v>
      </c>
      <c r="J209" s="21" t="s">
        <v>365</v>
      </c>
      <c r="K209" s="21">
        <f t="shared" si="3"/>
        <v>1</v>
      </c>
      <c r="L209" s="21" t="s">
        <v>391</v>
      </c>
      <c r="M209" s="6">
        <v>3.2000000000000001E-2</v>
      </c>
    </row>
    <row r="210" spans="1:13" x14ac:dyDescent="0.3">
      <c r="A210" s="22" t="s">
        <v>390</v>
      </c>
      <c r="B210" s="26">
        <v>10100502</v>
      </c>
      <c r="C210" s="22">
        <v>108</v>
      </c>
      <c r="D210" s="23">
        <v>43466</v>
      </c>
      <c r="E210" s="21" t="s">
        <v>104</v>
      </c>
      <c r="F210" s="21">
        <v>108604186</v>
      </c>
      <c r="G210" s="21">
        <v>0</v>
      </c>
      <c r="H210" s="23">
        <v>43480</v>
      </c>
      <c r="I210" s="21" t="s">
        <v>105</v>
      </c>
      <c r="J210" s="21" t="s">
        <v>365</v>
      </c>
      <c r="K210" s="21">
        <f t="shared" si="3"/>
        <v>1</v>
      </c>
      <c r="L210" s="21" t="s">
        <v>391</v>
      </c>
      <c r="M210" s="6">
        <v>3.2000000000000001E-2</v>
      </c>
    </row>
    <row r="211" spans="1:13" x14ac:dyDescent="0.3">
      <c r="A211" s="22" t="s">
        <v>390</v>
      </c>
      <c r="B211" s="26">
        <v>10100502</v>
      </c>
      <c r="C211" s="22">
        <v>108</v>
      </c>
      <c r="D211" s="23">
        <v>43466</v>
      </c>
      <c r="E211" s="21" t="s">
        <v>104</v>
      </c>
      <c r="F211" s="21">
        <v>108604186</v>
      </c>
      <c r="G211" s="21">
        <v>0</v>
      </c>
      <c r="H211" s="23">
        <v>43480</v>
      </c>
      <c r="I211" s="21" t="s">
        <v>105</v>
      </c>
      <c r="J211" s="21" t="s">
        <v>365</v>
      </c>
      <c r="K211" s="21">
        <f t="shared" si="3"/>
        <v>1</v>
      </c>
      <c r="L211" s="21" t="s">
        <v>391</v>
      </c>
      <c r="M211" s="6">
        <v>3.2000000000000001E-2</v>
      </c>
    </row>
    <row r="212" spans="1:13" x14ac:dyDescent="0.3">
      <c r="A212" s="22" t="s">
        <v>390</v>
      </c>
      <c r="B212" s="26">
        <v>10100502</v>
      </c>
      <c r="C212" s="22">
        <v>108</v>
      </c>
      <c r="D212" s="23">
        <v>43466</v>
      </c>
      <c r="E212" s="21" t="s">
        <v>104</v>
      </c>
      <c r="F212" s="21">
        <v>108604186</v>
      </c>
      <c r="G212" s="21">
        <v>0</v>
      </c>
      <c r="H212" s="23">
        <v>43480</v>
      </c>
      <c r="I212" s="21" t="s">
        <v>105</v>
      </c>
      <c r="J212" s="21" t="s">
        <v>365</v>
      </c>
      <c r="K212" s="21">
        <f t="shared" si="3"/>
        <v>1</v>
      </c>
      <c r="L212" s="21" t="s">
        <v>391</v>
      </c>
      <c r="M212" s="6">
        <v>3.2000000000000001E-2</v>
      </c>
    </row>
    <row r="213" spans="1:13" x14ac:dyDescent="0.3">
      <c r="A213" s="22" t="s">
        <v>390</v>
      </c>
      <c r="B213" s="26">
        <v>10100502</v>
      </c>
      <c r="C213" s="22">
        <v>108</v>
      </c>
      <c r="D213" s="23">
        <v>43466</v>
      </c>
      <c r="E213" s="21" t="s">
        <v>104</v>
      </c>
      <c r="F213" s="21">
        <v>108604186</v>
      </c>
      <c r="G213" s="21">
        <v>0</v>
      </c>
      <c r="H213" s="23">
        <v>43480</v>
      </c>
      <c r="I213" s="21" t="s">
        <v>105</v>
      </c>
      <c r="J213" s="21" t="s">
        <v>366</v>
      </c>
      <c r="K213" s="21">
        <f t="shared" si="3"/>
        <v>1</v>
      </c>
      <c r="L213" s="21" t="s">
        <v>391</v>
      </c>
      <c r="M213" s="6">
        <v>3.9399999999999998E-2</v>
      </c>
    </row>
    <row r="214" spans="1:13" x14ac:dyDescent="0.3">
      <c r="A214" s="22" t="s">
        <v>390</v>
      </c>
      <c r="B214" s="26">
        <v>10100502</v>
      </c>
      <c r="C214" s="22">
        <v>108</v>
      </c>
      <c r="D214" s="23">
        <v>43466</v>
      </c>
      <c r="E214" s="21" t="s">
        <v>104</v>
      </c>
      <c r="F214" s="21">
        <v>108604186</v>
      </c>
      <c r="G214" s="21">
        <v>0</v>
      </c>
      <c r="H214" s="23">
        <v>43480</v>
      </c>
      <c r="I214" s="21" t="s">
        <v>105</v>
      </c>
      <c r="J214" s="21" t="s">
        <v>366</v>
      </c>
      <c r="K214" s="21">
        <f t="shared" si="3"/>
        <v>1</v>
      </c>
      <c r="L214" s="21" t="s">
        <v>391</v>
      </c>
      <c r="M214" s="6">
        <v>3.9399999999999998E-2</v>
      </c>
    </row>
    <row r="215" spans="1:13" x14ac:dyDescent="0.3">
      <c r="A215" s="22" t="s">
        <v>390</v>
      </c>
      <c r="B215" s="26">
        <v>10100502</v>
      </c>
      <c r="C215" s="22">
        <v>108</v>
      </c>
      <c r="D215" s="23">
        <v>43497</v>
      </c>
      <c r="E215" s="21" t="s">
        <v>104</v>
      </c>
      <c r="F215" s="21">
        <v>108604186</v>
      </c>
      <c r="G215" s="21">
        <v>0</v>
      </c>
      <c r="H215" s="23">
        <v>43480</v>
      </c>
      <c r="I215" s="21" t="s">
        <v>105</v>
      </c>
      <c r="J215" s="21" t="s">
        <v>365</v>
      </c>
      <c r="K215" s="21">
        <f t="shared" si="3"/>
        <v>1</v>
      </c>
      <c r="L215" s="21" t="s">
        <v>391</v>
      </c>
      <c r="M215" s="6">
        <v>3.2000000000000001E-2</v>
      </c>
    </row>
    <row r="216" spans="1:13" x14ac:dyDescent="0.3">
      <c r="A216" s="22" t="s">
        <v>390</v>
      </c>
      <c r="B216" s="26">
        <v>10100502</v>
      </c>
      <c r="C216" s="22">
        <v>108</v>
      </c>
      <c r="D216" s="23">
        <v>43497</v>
      </c>
      <c r="E216" s="21" t="s">
        <v>104</v>
      </c>
      <c r="F216" s="21">
        <v>108604186</v>
      </c>
      <c r="G216" s="21">
        <v>0</v>
      </c>
      <c r="H216" s="23">
        <v>43480</v>
      </c>
      <c r="I216" s="21" t="s">
        <v>105</v>
      </c>
      <c r="J216" s="21" t="s">
        <v>365</v>
      </c>
      <c r="K216" s="21">
        <f t="shared" si="3"/>
        <v>1</v>
      </c>
      <c r="L216" s="21" t="s">
        <v>391</v>
      </c>
      <c r="M216" s="6">
        <v>3.2000000000000001E-2</v>
      </c>
    </row>
    <row r="217" spans="1:13" x14ac:dyDescent="0.3">
      <c r="A217" s="22" t="s">
        <v>390</v>
      </c>
      <c r="B217" s="26">
        <v>10100502</v>
      </c>
      <c r="C217" s="22">
        <v>108</v>
      </c>
      <c r="D217" s="23">
        <v>43497</v>
      </c>
      <c r="E217" s="21" t="s">
        <v>104</v>
      </c>
      <c r="F217" s="21">
        <v>108604186</v>
      </c>
      <c r="G217" s="21">
        <v>0</v>
      </c>
      <c r="H217" s="23">
        <v>43480</v>
      </c>
      <c r="I217" s="21" t="s">
        <v>105</v>
      </c>
      <c r="J217" s="21" t="s">
        <v>365</v>
      </c>
      <c r="K217" s="21">
        <f t="shared" si="3"/>
        <v>1</v>
      </c>
      <c r="L217" s="21" t="s">
        <v>391</v>
      </c>
      <c r="M217" s="6">
        <v>3.2000000000000001E-2</v>
      </c>
    </row>
    <row r="218" spans="1:13" x14ac:dyDescent="0.3">
      <c r="A218" s="22" t="s">
        <v>390</v>
      </c>
      <c r="B218" s="26">
        <v>10100502</v>
      </c>
      <c r="C218" s="22">
        <v>108</v>
      </c>
      <c r="D218" s="23">
        <v>43497</v>
      </c>
      <c r="E218" s="21" t="s">
        <v>104</v>
      </c>
      <c r="F218" s="21">
        <v>108604186</v>
      </c>
      <c r="G218" s="21">
        <v>0</v>
      </c>
      <c r="H218" s="23">
        <v>43480</v>
      </c>
      <c r="I218" s="21" t="s">
        <v>105</v>
      </c>
      <c r="J218" s="21" t="s">
        <v>365</v>
      </c>
      <c r="K218" s="21">
        <f t="shared" si="3"/>
        <v>1</v>
      </c>
      <c r="L218" s="21" t="s">
        <v>391</v>
      </c>
      <c r="M218" s="6">
        <v>3.2000000000000001E-2</v>
      </c>
    </row>
    <row r="219" spans="1:13" x14ac:dyDescent="0.3">
      <c r="A219" s="22" t="s">
        <v>390</v>
      </c>
      <c r="B219" s="26">
        <v>10100502</v>
      </c>
      <c r="C219" s="22">
        <v>108</v>
      </c>
      <c r="D219" s="23">
        <v>43497</v>
      </c>
      <c r="E219" s="21" t="s">
        <v>104</v>
      </c>
      <c r="F219" s="21">
        <v>108604186</v>
      </c>
      <c r="G219" s="21">
        <v>0</v>
      </c>
      <c r="H219" s="23">
        <v>43480</v>
      </c>
      <c r="I219" s="21" t="s">
        <v>105</v>
      </c>
      <c r="J219" s="21" t="s">
        <v>365</v>
      </c>
      <c r="K219" s="21">
        <f t="shared" si="3"/>
        <v>1</v>
      </c>
      <c r="L219" s="21" t="s">
        <v>391</v>
      </c>
      <c r="M219" s="6">
        <v>3.2000000000000001E-2</v>
      </c>
    </row>
    <row r="220" spans="1:13" x14ac:dyDescent="0.3">
      <c r="A220" s="22" t="s">
        <v>390</v>
      </c>
      <c r="B220" s="26">
        <v>10100502</v>
      </c>
      <c r="C220" s="22">
        <v>108</v>
      </c>
      <c r="D220" s="23">
        <v>43497</v>
      </c>
      <c r="E220" s="21" t="s">
        <v>104</v>
      </c>
      <c r="F220" s="21">
        <v>108604186</v>
      </c>
      <c r="G220" s="21">
        <v>0</v>
      </c>
      <c r="H220" s="23">
        <v>43480</v>
      </c>
      <c r="I220" s="21" t="s">
        <v>105</v>
      </c>
      <c r="J220" s="21" t="s">
        <v>365</v>
      </c>
      <c r="K220" s="21">
        <f t="shared" si="3"/>
        <v>1</v>
      </c>
      <c r="L220" s="21" t="s">
        <v>391</v>
      </c>
      <c r="M220" s="6">
        <v>3.2000000000000001E-2</v>
      </c>
    </row>
    <row r="221" spans="1:13" x14ac:dyDescent="0.3">
      <c r="A221" s="22" t="s">
        <v>390</v>
      </c>
      <c r="B221" s="26">
        <v>10100502</v>
      </c>
      <c r="C221" s="22">
        <v>108</v>
      </c>
      <c r="D221" s="23">
        <v>43497</v>
      </c>
      <c r="E221" s="21" t="s">
        <v>104</v>
      </c>
      <c r="F221" s="21">
        <v>108604186</v>
      </c>
      <c r="G221" s="21">
        <v>0</v>
      </c>
      <c r="H221" s="23">
        <v>43480</v>
      </c>
      <c r="I221" s="21" t="s">
        <v>105</v>
      </c>
      <c r="J221" s="21" t="s">
        <v>365</v>
      </c>
      <c r="K221" s="21">
        <f t="shared" si="3"/>
        <v>1</v>
      </c>
      <c r="L221" s="21" t="s">
        <v>391</v>
      </c>
      <c r="M221" s="6">
        <v>3.2000000000000001E-2</v>
      </c>
    </row>
    <row r="222" spans="1:13" x14ac:dyDescent="0.3">
      <c r="A222" s="22" t="s">
        <v>390</v>
      </c>
      <c r="B222" s="26">
        <v>10100502</v>
      </c>
      <c r="C222" s="22">
        <v>108</v>
      </c>
      <c r="D222" s="23">
        <v>43497</v>
      </c>
      <c r="E222" s="21" t="s">
        <v>104</v>
      </c>
      <c r="F222" s="21">
        <v>108604186</v>
      </c>
      <c r="G222" s="21">
        <v>0</v>
      </c>
      <c r="H222" s="23">
        <v>43480</v>
      </c>
      <c r="I222" s="21" t="s">
        <v>105</v>
      </c>
      <c r="J222" s="21" t="s">
        <v>365</v>
      </c>
      <c r="K222" s="21">
        <f t="shared" si="3"/>
        <v>1</v>
      </c>
      <c r="L222" s="21" t="s">
        <v>391</v>
      </c>
      <c r="M222" s="6">
        <v>3.2000000000000001E-2</v>
      </c>
    </row>
    <row r="223" spans="1:13" x14ac:dyDescent="0.3">
      <c r="A223" s="22" t="s">
        <v>390</v>
      </c>
      <c r="B223" s="26">
        <v>10100502</v>
      </c>
      <c r="C223" s="22">
        <v>108</v>
      </c>
      <c r="D223" s="23">
        <v>43497</v>
      </c>
      <c r="E223" s="21" t="s">
        <v>104</v>
      </c>
      <c r="F223" s="21">
        <v>108604186</v>
      </c>
      <c r="G223" s="21">
        <v>0</v>
      </c>
      <c r="H223" s="23">
        <v>43480</v>
      </c>
      <c r="I223" s="21" t="s">
        <v>105</v>
      </c>
      <c r="J223" s="21" t="s">
        <v>365</v>
      </c>
      <c r="K223" s="21">
        <f t="shared" si="3"/>
        <v>1</v>
      </c>
      <c r="L223" s="21" t="s">
        <v>391</v>
      </c>
      <c r="M223" s="6">
        <v>3.2000000000000001E-2</v>
      </c>
    </row>
    <row r="224" spans="1:13" x14ac:dyDescent="0.3">
      <c r="A224" s="22" t="s">
        <v>390</v>
      </c>
      <c r="B224" s="26">
        <v>10100502</v>
      </c>
      <c r="C224" s="22">
        <v>108</v>
      </c>
      <c r="D224" s="23">
        <v>43497</v>
      </c>
      <c r="E224" s="21" t="s">
        <v>104</v>
      </c>
      <c r="F224" s="21">
        <v>108604186</v>
      </c>
      <c r="G224" s="21">
        <v>0</v>
      </c>
      <c r="H224" s="23">
        <v>43480</v>
      </c>
      <c r="I224" s="21" t="s">
        <v>105</v>
      </c>
      <c r="J224" s="21" t="s">
        <v>365</v>
      </c>
      <c r="K224" s="21">
        <f t="shared" si="3"/>
        <v>1</v>
      </c>
      <c r="L224" s="21" t="s">
        <v>391</v>
      </c>
      <c r="M224" s="6">
        <v>3.2000000000000001E-2</v>
      </c>
    </row>
    <row r="225" spans="1:13" x14ac:dyDescent="0.3">
      <c r="A225" s="22" t="s">
        <v>390</v>
      </c>
      <c r="B225" s="26">
        <v>10100502</v>
      </c>
      <c r="C225" s="22">
        <v>108</v>
      </c>
      <c r="D225" s="23">
        <v>43497</v>
      </c>
      <c r="E225" s="21" t="s">
        <v>104</v>
      </c>
      <c r="F225" s="21">
        <v>108604186</v>
      </c>
      <c r="G225" s="21">
        <v>0</v>
      </c>
      <c r="H225" s="23">
        <v>43480</v>
      </c>
      <c r="I225" s="21" t="s">
        <v>105</v>
      </c>
      <c r="J225" s="21" t="s">
        <v>365</v>
      </c>
      <c r="K225" s="21">
        <f t="shared" si="3"/>
        <v>1</v>
      </c>
      <c r="L225" s="21" t="s">
        <v>391</v>
      </c>
      <c r="M225" s="6">
        <v>3.2000000000000001E-2</v>
      </c>
    </row>
    <row r="226" spans="1:13" x14ac:dyDescent="0.3">
      <c r="A226" s="22" t="s">
        <v>390</v>
      </c>
      <c r="B226" s="26">
        <v>10100502</v>
      </c>
      <c r="C226" s="22">
        <v>108</v>
      </c>
      <c r="D226" s="23">
        <v>43497</v>
      </c>
      <c r="E226" s="21" t="s">
        <v>104</v>
      </c>
      <c r="F226" s="21">
        <v>108604186</v>
      </c>
      <c r="G226" s="21">
        <v>0</v>
      </c>
      <c r="H226" s="23">
        <v>43480</v>
      </c>
      <c r="I226" s="21" t="s">
        <v>105</v>
      </c>
      <c r="J226" s="21" t="s">
        <v>365</v>
      </c>
      <c r="K226" s="21">
        <f t="shared" si="3"/>
        <v>1</v>
      </c>
      <c r="L226" s="21" t="s">
        <v>391</v>
      </c>
      <c r="M226" s="6">
        <v>3.2000000000000001E-2</v>
      </c>
    </row>
    <row r="227" spans="1:13" x14ac:dyDescent="0.3">
      <c r="A227" s="22" t="s">
        <v>390</v>
      </c>
      <c r="B227" s="26">
        <v>10100502</v>
      </c>
      <c r="C227" s="22">
        <v>108</v>
      </c>
      <c r="D227" s="23">
        <v>43497</v>
      </c>
      <c r="E227" s="21" t="s">
        <v>104</v>
      </c>
      <c r="F227" s="21">
        <v>108604186</v>
      </c>
      <c r="G227" s="21">
        <v>0</v>
      </c>
      <c r="H227" s="23">
        <v>43480</v>
      </c>
      <c r="I227" s="21" t="s">
        <v>105</v>
      </c>
      <c r="J227" s="21" t="s">
        <v>365</v>
      </c>
      <c r="K227" s="21">
        <f t="shared" si="3"/>
        <v>1</v>
      </c>
      <c r="L227" s="21" t="s">
        <v>391</v>
      </c>
      <c r="M227" s="6">
        <v>3.2000000000000001E-2</v>
      </c>
    </row>
    <row r="228" spans="1:13" x14ac:dyDescent="0.3">
      <c r="A228" s="22" t="s">
        <v>390</v>
      </c>
      <c r="B228" s="26">
        <v>10100502</v>
      </c>
      <c r="C228" s="22">
        <v>108</v>
      </c>
      <c r="D228" s="23">
        <v>43497</v>
      </c>
      <c r="E228" s="21" t="s">
        <v>104</v>
      </c>
      <c r="F228" s="21">
        <v>108604186</v>
      </c>
      <c r="G228" s="21">
        <v>0</v>
      </c>
      <c r="H228" s="23">
        <v>43480</v>
      </c>
      <c r="I228" s="21" t="s">
        <v>105</v>
      </c>
      <c r="J228" s="21" t="s">
        <v>365</v>
      </c>
      <c r="K228" s="21">
        <f t="shared" si="3"/>
        <v>1</v>
      </c>
      <c r="L228" s="21" t="s">
        <v>391</v>
      </c>
      <c r="M228" s="6">
        <v>3.2000000000000001E-2</v>
      </c>
    </row>
    <row r="229" spans="1:13" x14ac:dyDescent="0.3">
      <c r="A229" s="22" t="s">
        <v>390</v>
      </c>
      <c r="B229" s="26">
        <v>10100502</v>
      </c>
      <c r="C229" s="22">
        <v>108</v>
      </c>
      <c r="D229" s="23">
        <v>43497</v>
      </c>
      <c r="E229" s="21" t="s">
        <v>104</v>
      </c>
      <c r="F229" s="21">
        <v>108604186</v>
      </c>
      <c r="G229" s="21">
        <v>0</v>
      </c>
      <c r="H229" s="23">
        <v>43480</v>
      </c>
      <c r="I229" s="21" t="s">
        <v>105</v>
      </c>
      <c r="J229" s="21" t="s">
        <v>365</v>
      </c>
      <c r="K229" s="21">
        <f t="shared" si="3"/>
        <v>1</v>
      </c>
      <c r="L229" s="21" t="s">
        <v>391</v>
      </c>
      <c r="M229" s="6">
        <v>3.2000000000000001E-2</v>
      </c>
    </row>
    <row r="230" spans="1:13" x14ac:dyDescent="0.3">
      <c r="A230" s="22" t="s">
        <v>390</v>
      </c>
      <c r="B230" s="26">
        <v>10100502</v>
      </c>
      <c r="C230" s="22">
        <v>108</v>
      </c>
      <c r="D230" s="23">
        <v>43497</v>
      </c>
      <c r="E230" s="21" t="s">
        <v>104</v>
      </c>
      <c r="F230" s="21">
        <v>108604186</v>
      </c>
      <c r="G230" s="21">
        <v>0</v>
      </c>
      <c r="H230" s="23">
        <v>43480</v>
      </c>
      <c r="I230" s="21" t="s">
        <v>105</v>
      </c>
      <c r="J230" s="21" t="s">
        <v>365</v>
      </c>
      <c r="K230" s="21">
        <f t="shared" si="3"/>
        <v>1</v>
      </c>
      <c r="L230" s="21" t="s">
        <v>391</v>
      </c>
      <c r="M230" s="6">
        <v>3.2000000000000001E-2</v>
      </c>
    </row>
    <row r="231" spans="1:13" x14ac:dyDescent="0.3">
      <c r="A231" s="22" t="s">
        <v>390</v>
      </c>
      <c r="B231" s="26">
        <v>10100502</v>
      </c>
      <c r="C231" s="22">
        <v>108</v>
      </c>
      <c r="D231" s="23">
        <v>43497</v>
      </c>
      <c r="E231" s="21" t="s">
        <v>104</v>
      </c>
      <c r="F231" s="21">
        <v>108604186</v>
      </c>
      <c r="G231" s="21">
        <v>0</v>
      </c>
      <c r="H231" s="23">
        <v>43480</v>
      </c>
      <c r="I231" s="21" t="s">
        <v>105</v>
      </c>
      <c r="J231" s="21" t="s">
        <v>365</v>
      </c>
      <c r="K231" s="21">
        <f t="shared" si="3"/>
        <v>1</v>
      </c>
      <c r="L231" s="21" t="s">
        <v>391</v>
      </c>
      <c r="M231" s="6">
        <v>3.2000000000000001E-2</v>
      </c>
    </row>
    <row r="232" spans="1:13" x14ac:dyDescent="0.3">
      <c r="A232" s="22" t="s">
        <v>390</v>
      </c>
      <c r="B232" s="26">
        <v>10100502</v>
      </c>
      <c r="C232" s="22">
        <v>108</v>
      </c>
      <c r="D232" s="23">
        <v>43497</v>
      </c>
      <c r="E232" s="21" t="s">
        <v>104</v>
      </c>
      <c r="F232" s="21">
        <v>108604186</v>
      </c>
      <c r="G232" s="21">
        <v>0</v>
      </c>
      <c r="H232" s="23">
        <v>43480</v>
      </c>
      <c r="I232" s="21" t="s">
        <v>105</v>
      </c>
      <c r="J232" s="21" t="s">
        <v>365</v>
      </c>
      <c r="K232" s="21">
        <f t="shared" si="3"/>
        <v>1</v>
      </c>
      <c r="L232" s="21" t="s">
        <v>391</v>
      </c>
      <c r="M232" s="6">
        <v>3.2000000000000001E-2</v>
      </c>
    </row>
    <row r="233" spans="1:13" x14ac:dyDescent="0.3">
      <c r="A233" s="22" t="s">
        <v>390</v>
      </c>
      <c r="B233" s="26">
        <v>10100502</v>
      </c>
      <c r="C233" s="22">
        <v>108</v>
      </c>
      <c r="D233" s="23">
        <v>43497</v>
      </c>
      <c r="E233" s="21" t="s">
        <v>104</v>
      </c>
      <c r="F233" s="21">
        <v>108604186</v>
      </c>
      <c r="G233" s="21">
        <v>0</v>
      </c>
      <c r="H233" s="23">
        <v>43480</v>
      </c>
      <c r="I233" s="21" t="s">
        <v>105</v>
      </c>
      <c r="J233" s="21" t="s">
        <v>365</v>
      </c>
      <c r="K233" s="21">
        <f t="shared" si="3"/>
        <v>1</v>
      </c>
      <c r="L233" s="21" t="s">
        <v>391</v>
      </c>
      <c r="M233" s="6">
        <v>3.2000000000000001E-2</v>
      </c>
    </row>
    <row r="234" spans="1:13" x14ac:dyDescent="0.3">
      <c r="A234" s="22" t="s">
        <v>390</v>
      </c>
      <c r="B234" s="26">
        <v>10100502</v>
      </c>
      <c r="C234" s="22">
        <v>108</v>
      </c>
      <c r="D234" s="23">
        <v>43497</v>
      </c>
      <c r="E234" s="21" t="s">
        <v>104</v>
      </c>
      <c r="F234" s="21">
        <v>108604186</v>
      </c>
      <c r="G234" s="21">
        <v>0</v>
      </c>
      <c r="H234" s="23">
        <v>43480</v>
      </c>
      <c r="I234" s="21" t="s">
        <v>105</v>
      </c>
      <c r="J234" s="21" t="s">
        <v>365</v>
      </c>
      <c r="K234" s="21">
        <f t="shared" si="3"/>
        <v>1</v>
      </c>
      <c r="L234" s="21" t="s">
        <v>391</v>
      </c>
      <c r="M234" s="6">
        <v>3.2000000000000001E-2</v>
      </c>
    </row>
    <row r="235" spans="1:13" x14ac:dyDescent="0.3">
      <c r="A235" s="22" t="s">
        <v>390</v>
      </c>
      <c r="B235" s="26">
        <v>10100502</v>
      </c>
      <c r="C235" s="22">
        <v>108</v>
      </c>
      <c r="D235" s="23">
        <v>43497</v>
      </c>
      <c r="E235" s="21" t="s">
        <v>104</v>
      </c>
      <c r="F235" s="21">
        <v>108604186</v>
      </c>
      <c r="G235" s="21">
        <v>0</v>
      </c>
      <c r="H235" s="23">
        <v>43480</v>
      </c>
      <c r="I235" s="21" t="s">
        <v>105</v>
      </c>
      <c r="J235" s="21" t="s">
        <v>365</v>
      </c>
      <c r="K235" s="21">
        <f t="shared" si="3"/>
        <v>1</v>
      </c>
      <c r="L235" s="21" t="s">
        <v>391</v>
      </c>
      <c r="M235" s="6">
        <v>3.2000000000000001E-2</v>
      </c>
    </row>
    <row r="236" spans="1:13" x14ac:dyDescent="0.3">
      <c r="A236" s="22" t="s">
        <v>390</v>
      </c>
      <c r="B236" s="26">
        <v>10100502</v>
      </c>
      <c r="C236" s="22">
        <v>108</v>
      </c>
      <c r="D236" s="23">
        <v>43497</v>
      </c>
      <c r="E236" s="21" t="s">
        <v>104</v>
      </c>
      <c r="F236" s="21">
        <v>108604186</v>
      </c>
      <c r="G236" s="21">
        <v>0</v>
      </c>
      <c r="H236" s="23">
        <v>43480</v>
      </c>
      <c r="I236" s="21" t="s">
        <v>105</v>
      </c>
      <c r="J236" s="21" t="s">
        <v>365</v>
      </c>
      <c r="K236" s="21">
        <f t="shared" si="3"/>
        <v>1</v>
      </c>
      <c r="L236" s="21" t="s">
        <v>391</v>
      </c>
      <c r="M236" s="6">
        <v>3.2000000000000001E-2</v>
      </c>
    </row>
    <row r="237" spans="1:13" x14ac:dyDescent="0.3">
      <c r="A237" s="22" t="s">
        <v>390</v>
      </c>
      <c r="B237" s="26">
        <v>10100502</v>
      </c>
      <c r="C237" s="22">
        <v>108</v>
      </c>
      <c r="D237" s="23">
        <v>43497</v>
      </c>
      <c r="E237" s="21" t="s">
        <v>104</v>
      </c>
      <c r="F237" s="21">
        <v>108604186</v>
      </c>
      <c r="G237" s="21">
        <v>0</v>
      </c>
      <c r="H237" s="23">
        <v>43480</v>
      </c>
      <c r="I237" s="21" t="s">
        <v>105</v>
      </c>
      <c r="J237" s="21" t="s">
        <v>365</v>
      </c>
      <c r="K237" s="21">
        <f t="shared" si="3"/>
        <v>1</v>
      </c>
      <c r="L237" s="21" t="s">
        <v>391</v>
      </c>
      <c r="M237" s="6">
        <v>3.2000000000000001E-2</v>
      </c>
    </row>
    <row r="238" spans="1:13" x14ac:dyDescent="0.3">
      <c r="A238" s="22" t="s">
        <v>390</v>
      </c>
      <c r="B238" s="26">
        <v>10100502</v>
      </c>
      <c r="C238" s="22">
        <v>108</v>
      </c>
      <c r="D238" s="23">
        <v>43497</v>
      </c>
      <c r="E238" s="21" t="s">
        <v>104</v>
      </c>
      <c r="F238" s="21">
        <v>108604186</v>
      </c>
      <c r="G238" s="21">
        <v>0</v>
      </c>
      <c r="H238" s="23">
        <v>43480</v>
      </c>
      <c r="I238" s="21" t="s">
        <v>105</v>
      </c>
      <c r="J238" s="21" t="s">
        <v>365</v>
      </c>
      <c r="K238" s="21">
        <f t="shared" si="3"/>
        <v>1</v>
      </c>
      <c r="L238" s="21" t="s">
        <v>391</v>
      </c>
      <c r="M238" s="6">
        <v>3.2000000000000001E-2</v>
      </c>
    </row>
    <row r="239" spans="1:13" x14ac:dyDescent="0.3">
      <c r="A239" s="22" t="s">
        <v>390</v>
      </c>
      <c r="B239" s="26">
        <v>10100502</v>
      </c>
      <c r="C239" s="22">
        <v>108</v>
      </c>
      <c r="D239" s="23">
        <v>43497</v>
      </c>
      <c r="E239" s="21" t="s">
        <v>104</v>
      </c>
      <c r="F239" s="21">
        <v>108604186</v>
      </c>
      <c r="G239" s="21">
        <v>0</v>
      </c>
      <c r="H239" s="23">
        <v>43480</v>
      </c>
      <c r="I239" s="21" t="s">
        <v>105</v>
      </c>
      <c r="J239" s="21" t="s">
        <v>365</v>
      </c>
      <c r="K239" s="21">
        <f t="shared" si="3"/>
        <v>1</v>
      </c>
      <c r="L239" s="21" t="s">
        <v>391</v>
      </c>
      <c r="M239" s="6">
        <v>3.2000000000000001E-2</v>
      </c>
    </row>
    <row r="240" spans="1:13" x14ac:dyDescent="0.3">
      <c r="A240" s="22" t="s">
        <v>390</v>
      </c>
      <c r="B240" s="26">
        <v>10100502</v>
      </c>
      <c r="C240" s="22">
        <v>108</v>
      </c>
      <c r="D240" s="23">
        <v>43497</v>
      </c>
      <c r="E240" s="21" t="s">
        <v>104</v>
      </c>
      <c r="F240" s="21">
        <v>108604186</v>
      </c>
      <c r="G240" s="21">
        <v>0</v>
      </c>
      <c r="H240" s="23">
        <v>43480</v>
      </c>
      <c r="I240" s="21" t="s">
        <v>105</v>
      </c>
      <c r="J240" s="21" t="s">
        <v>365</v>
      </c>
      <c r="K240" s="21">
        <f t="shared" si="3"/>
        <v>1</v>
      </c>
      <c r="L240" s="21" t="s">
        <v>391</v>
      </c>
      <c r="M240" s="6">
        <v>3.2000000000000001E-2</v>
      </c>
    </row>
    <row r="241" spans="1:13" x14ac:dyDescent="0.3">
      <c r="A241" s="22" t="s">
        <v>390</v>
      </c>
      <c r="B241" s="26">
        <v>10100502</v>
      </c>
      <c r="C241" s="22">
        <v>108</v>
      </c>
      <c r="D241" s="23">
        <v>43497</v>
      </c>
      <c r="E241" s="21" t="s">
        <v>104</v>
      </c>
      <c r="F241" s="21">
        <v>108604186</v>
      </c>
      <c r="G241" s="21">
        <v>0</v>
      </c>
      <c r="H241" s="23">
        <v>43480</v>
      </c>
      <c r="I241" s="21" t="s">
        <v>105</v>
      </c>
      <c r="J241" s="21" t="s">
        <v>365</v>
      </c>
      <c r="K241" s="21">
        <f t="shared" si="3"/>
        <v>1</v>
      </c>
      <c r="L241" s="21" t="s">
        <v>391</v>
      </c>
      <c r="M241" s="6">
        <v>3.2000000000000001E-2</v>
      </c>
    </row>
    <row r="242" spans="1:13" x14ac:dyDescent="0.3">
      <c r="A242" s="22" t="s">
        <v>390</v>
      </c>
      <c r="B242" s="26">
        <v>10100502</v>
      </c>
      <c r="C242" s="22">
        <v>108</v>
      </c>
      <c r="D242" s="23">
        <v>43497</v>
      </c>
      <c r="E242" s="21" t="s">
        <v>104</v>
      </c>
      <c r="F242" s="21">
        <v>108604186</v>
      </c>
      <c r="G242" s="21">
        <v>0</v>
      </c>
      <c r="H242" s="23">
        <v>43480</v>
      </c>
      <c r="I242" s="21" t="s">
        <v>105</v>
      </c>
      <c r="J242" s="21" t="s">
        <v>365</v>
      </c>
      <c r="K242" s="21">
        <f t="shared" si="3"/>
        <v>1</v>
      </c>
      <c r="L242" s="21" t="s">
        <v>391</v>
      </c>
      <c r="M242" s="6">
        <v>3.2000000000000001E-2</v>
      </c>
    </row>
    <row r="243" spans="1:13" x14ac:dyDescent="0.3">
      <c r="A243" s="22" t="s">
        <v>390</v>
      </c>
      <c r="B243" s="26">
        <v>10100502</v>
      </c>
      <c r="C243" s="22">
        <v>108</v>
      </c>
      <c r="D243" s="23">
        <v>43497</v>
      </c>
      <c r="E243" s="21" t="s">
        <v>104</v>
      </c>
      <c r="F243" s="21">
        <v>108604186</v>
      </c>
      <c r="G243" s="21">
        <v>0</v>
      </c>
      <c r="H243" s="23">
        <v>43480</v>
      </c>
      <c r="I243" s="21" t="s">
        <v>105</v>
      </c>
      <c r="J243" s="21" t="s">
        <v>366</v>
      </c>
      <c r="K243" s="21">
        <f t="shared" si="3"/>
        <v>1</v>
      </c>
      <c r="L243" s="21" t="s">
        <v>391</v>
      </c>
      <c r="M243" s="6">
        <v>3.9399999999999998E-2</v>
      </c>
    </row>
    <row r="244" spans="1:13" x14ac:dyDescent="0.3">
      <c r="A244" s="22" t="s">
        <v>390</v>
      </c>
      <c r="B244" s="26">
        <v>10100502</v>
      </c>
      <c r="C244" s="22">
        <v>108</v>
      </c>
      <c r="D244" s="23">
        <v>43497</v>
      </c>
      <c r="E244" s="21" t="s">
        <v>104</v>
      </c>
      <c r="F244" s="21">
        <v>108604186</v>
      </c>
      <c r="G244" s="21">
        <v>0</v>
      </c>
      <c r="H244" s="23">
        <v>43480</v>
      </c>
      <c r="I244" s="21" t="s">
        <v>105</v>
      </c>
      <c r="J244" s="21" t="s">
        <v>366</v>
      </c>
      <c r="K244" s="21">
        <f t="shared" si="3"/>
        <v>1</v>
      </c>
      <c r="L244" s="21" t="s">
        <v>391</v>
      </c>
      <c r="M244" s="6">
        <v>3.9399999999999998E-2</v>
      </c>
    </row>
    <row r="245" spans="1:13" x14ac:dyDescent="0.3">
      <c r="A245" s="22" t="s">
        <v>390</v>
      </c>
      <c r="B245" s="26">
        <v>10100502</v>
      </c>
      <c r="C245" s="22">
        <v>108</v>
      </c>
      <c r="D245" s="23">
        <v>43497</v>
      </c>
      <c r="E245" s="21" t="s">
        <v>104</v>
      </c>
      <c r="F245" s="21">
        <v>108604186</v>
      </c>
      <c r="G245" s="21">
        <v>0</v>
      </c>
      <c r="H245" s="23">
        <v>43480</v>
      </c>
      <c r="I245" s="21" t="s">
        <v>105</v>
      </c>
      <c r="J245" s="21" t="s">
        <v>366</v>
      </c>
      <c r="K245" s="21">
        <f t="shared" si="3"/>
        <v>1</v>
      </c>
      <c r="L245" s="21" t="s">
        <v>391</v>
      </c>
      <c r="M245" s="6">
        <v>3.9399999999999998E-2</v>
      </c>
    </row>
    <row r="246" spans="1:13" x14ac:dyDescent="0.3">
      <c r="A246" s="22" t="s">
        <v>390</v>
      </c>
      <c r="B246" s="26">
        <v>10100502</v>
      </c>
      <c r="C246" s="22">
        <v>108</v>
      </c>
      <c r="D246" s="23">
        <v>43497</v>
      </c>
      <c r="E246" s="21" t="s">
        <v>104</v>
      </c>
      <c r="F246" s="21">
        <v>108604186</v>
      </c>
      <c r="G246" s="21">
        <v>0</v>
      </c>
      <c r="H246" s="23">
        <v>43480</v>
      </c>
      <c r="I246" s="21" t="s">
        <v>105</v>
      </c>
      <c r="J246" s="21" t="s">
        <v>366</v>
      </c>
      <c r="K246" s="21">
        <f t="shared" si="3"/>
        <v>1</v>
      </c>
      <c r="L246" s="21" t="s">
        <v>391</v>
      </c>
      <c r="M246" s="6">
        <v>3.9399999999999998E-2</v>
      </c>
    </row>
    <row r="247" spans="1:13" x14ac:dyDescent="0.3">
      <c r="A247" s="22" t="s">
        <v>390</v>
      </c>
      <c r="B247" s="26">
        <v>10100502</v>
      </c>
      <c r="C247" s="22">
        <v>108</v>
      </c>
      <c r="D247" s="23">
        <v>43497</v>
      </c>
      <c r="E247" s="21" t="s">
        <v>104</v>
      </c>
      <c r="F247" s="21">
        <v>108604186</v>
      </c>
      <c r="G247" s="21">
        <v>0</v>
      </c>
      <c r="H247" s="23">
        <v>43480</v>
      </c>
      <c r="I247" s="21" t="s">
        <v>105</v>
      </c>
      <c r="J247" s="21" t="s">
        <v>365</v>
      </c>
      <c r="K247" s="21">
        <f t="shared" si="3"/>
        <v>1</v>
      </c>
      <c r="L247" s="21" t="s">
        <v>391</v>
      </c>
      <c r="M247" s="6">
        <v>3.2000000000000001E-2</v>
      </c>
    </row>
    <row r="248" spans="1:13" x14ac:dyDescent="0.3">
      <c r="A248" s="22" t="s">
        <v>390</v>
      </c>
      <c r="B248" s="26">
        <v>10100502</v>
      </c>
      <c r="C248" s="22">
        <v>108</v>
      </c>
      <c r="D248" s="23">
        <v>43497</v>
      </c>
      <c r="E248" s="21" t="s">
        <v>104</v>
      </c>
      <c r="F248" s="21">
        <v>108604186</v>
      </c>
      <c r="G248" s="21">
        <v>0</v>
      </c>
      <c r="H248" s="23">
        <v>43480</v>
      </c>
      <c r="I248" s="21" t="s">
        <v>105</v>
      </c>
      <c r="J248" s="21" t="s">
        <v>365</v>
      </c>
      <c r="K248" s="21">
        <f t="shared" si="3"/>
        <v>1</v>
      </c>
      <c r="L248" s="21" t="s">
        <v>391</v>
      </c>
      <c r="M248" s="6">
        <v>3.2000000000000001E-2</v>
      </c>
    </row>
    <row r="249" spans="1:13" x14ac:dyDescent="0.3">
      <c r="A249" s="22" t="s">
        <v>390</v>
      </c>
      <c r="B249" s="26">
        <v>10100502</v>
      </c>
      <c r="C249" s="22">
        <v>108</v>
      </c>
      <c r="D249" s="23">
        <v>43497</v>
      </c>
      <c r="E249" s="21" t="s">
        <v>104</v>
      </c>
      <c r="F249" s="21">
        <v>108604186</v>
      </c>
      <c r="G249" s="21">
        <v>0</v>
      </c>
      <c r="H249" s="23">
        <v>43480</v>
      </c>
      <c r="I249" s="21" t="s">
        <v>105</v>
      </c>
      <c r="J249" s="21" t="s">
        <v>365</v>
      </c>
      <c r="K249" s="21">
        <f t="shared" si="3"/>
        <v>1</v>
      </c>
      <c r="L249" s="21" t="s">
        <v>391</v>
      </c>
      <c r="M249" s="6">
        <v>3.2000000000000001E-2</v>
      </c>
    </row>
    <row r="250" spans="1:13" x14ac:dyDescent="0.3">
      <c r="A250" s="22" t="s">
        <v>390</v>
      </c>
      <c r="B250" s="26">
        <v>10100502</v>
      </c>
      <c r="C250" s="22">
        <v>108</v>
      </c>
      <c r="D250" s="23">
        <v>43497</v>
      </c>
      <c r="E250" s="21" t="s">
        <v>104</v>
      </c>
      <c r="F250" s="21">
        <v>108604186</v>
      </c>
      <c r="G250" s="21">
        <v>0</v>
      </c>
      <c r="H250" s="23">
        <v>43480</v>
      </c>
      <c r="I250" s="21" t="s">
        <v>105</v>
      </c>
      <c r="J250" s="21" t="s">
        <v>365</v>
      </c>
      <c r="K250" s="21">
        <f t="shared" si="3"/>
        <v>1</v>
      </c>
      <c r="L250" s="21" t="s">
        <v>391</v>
      </c>
      <c r="M250" s="6">
        <v>3.2000000000000001E-2</v>
      </c>
    </row>
    <row r="251" spans="1:13" x14ac:dyDescent="0.3">
      <c r="A251" s="22" t="s">
        <v>390</v>
      </c>
      <c r="B251" s="26">
        <v>10100502</v>
      </c>
      <c r="C251" s="22">
        <v>108</v>
      </c>
      <c r="D251" s="23">
        <v>43497</v>
      </c>
      <c r="E251" s="21" t="s">
        <v>104</v>
      </c>
      <c r="F251" s="21">
        <v>108604186</v>
      </c>
      <c r="G251" s="21">
        <v>0</v>
      </c>
      <c r="H251" s="23">
        <v>43480</v>
      </c>
      <c r="I251" s="21" t="s">
        <v>105</v>
      </c>
      <c r="J251" s="21" t="s">
        <v>366</v>
      </c>
      <c r="K251" s="21">
        <f t="shared" si="3"/>
        <v>1</v>
      </c>
      <c r="L251" s="21" t="s">
        <v>391</v>
      </c>
      <c r="M251" s="6">
        <v>3.9399999999999998E-2</v>
      </c>
    </row>
    <row r="252" spans="1:13" x14ac:dyDescent="0.3">
      <c r="A252" s="22" t="s">
        <v>390</v>
      </c>
      <c r="B252" s="26">
        <v>10100502</v>
      </c>
      <c r="C252" s="22">
        <v>108</v>
      </c>
      <c r="D252" s="23">
        <v>43497</v>
      </c>
      <c r="E252" s="21" t="s">
        <v>104</v>
      </c>
      <c r="F252" s="21">
        <v>108604186</v>
      </c>
      <c r="G252" s="21">
        <v>0</v>
      </c>
      <c r="H252" s="23">
        <v>43480</v>
      </c>
      <c r="I252" s="21" t="s">
        <v>105</v>
      </c>
      <c r="J252" s="21" t="s">
        <v>366</v>
      </c>
      <c r="K252" s="21">
        <f t="shared" si="3"/>
        <v>1</v>
      </c>
      <c r="L252" s="21" t="s">
        <v>391</v>
      </c>
      <c r="M252" s="6">
        <v>3.9399999999999998E-2</v>
      </c>
    </row>
    <row r="253" spans="1:13" x14ac:dyDescent="0.3">
      <c r="A253" s="22" t="s">
        <v>390</v>
      </c>
      <c r="B253" s="26">
        <v>10100502</v>
      </c>
      <c r="C253" s="22">
        <v>108</v>
      </c>
      <c r="D253" s="23">
        <v>43497</v>
      </c>
      <c r="E253" s="21" t="s">
        <v>104</v>
      </c>
      <c r="F253" s="21">
        <v>108604186</v>
      </c>
      <c r="G253" s="21">
        <v>0</v>
      </c>
      <c r="H253" s="23">
        <v>43480</v>
      </c>
      <c r="I253" s="21" t="s">
        <v>105</v>
      </c>
      <c r="J253" s="21" t="s">
        <v>365</v>
      </c>
      <c r="K253" s="21">
        <f t="shared" si="3"/>
        <v>1</v>
      </c>
      <c r="L253" s="21" t="s">
        <v>391</v>
      </c>
      <c r="M253" s="6">
        <v>3.2000000000000001E-2</v>
      </c>
    </row>
    <row r="254" spans="1:13" x14ac:dyDescent="0.3">
      <c r="A254" s="22" t="s">
        <v>390</v>
      </c>
      <c r="B254" s="26">
        <v>10100502</v>
      </c>
      <c r="C254" s="22">
        <v>108</v>
      </c>
      <c r="D254" s="23">
        <v>43497</v>
      </c>
      <c r="E254" s="21" t="s">
        <v>104</v>
      </c>
      <c r="F254" s="21">
        <v>108604186</v>
      </c>
      <c r="G254" s="21">
        <v>0</v>
      </c>
      <c r="H254" s="23">
        <v>43480</v>
      </c>
      <c r="I254" s="21" t="s">
        <v>105</v>
      </c>
      <c r="J254" s="21" t="s">
        <v>365</v>
      </c>
      <c r="K254" s="21">
        <f t="shared" si="3"/>
        <v>1</v>
      </c>
      <c r="L254" s="21" t="s">
        <v>391</v>
      </c>
      <c r="M254" s="6">
        <v>3.2000000000000001E-2</v>
      </c>
    </row>
    <row r="255" spans="1:13" x14ac:dyDescent="0.3">
      <c r="A255" s="22" t="s">
        <v>390</v>
      </c>
      <c r="B255" s="26">
        <v>10100502</v>
      </c>
      <c r="C255" s="22">
        <v>108</v>
      </c>
      <c r="D255" s="23">
        <v>43497</v>
      </c>
      <c r="E255" s="21" t="s">
        <v>104</v>
      </c>
      <c r="F255" s="21">
        <v>108604186</v>
      </c>
      <c r="G255" s="21">
        <v>0</v>
      </c>
      <c r="H255" s="23">
        <v>43480</v>
      </c>
      <c r="I255" s="21" t="s">
        <v>105</v>
      </c>
      <c r="J255" s="21" t="s">
        <v>365</v>
      </c>
      <c r="K255" s="21">
        <f t="shared" si="3"/>
        <v>1</v>
      </c>
      <c r="L255" s="21" t="s">
        <v>391</v>
      </c>
      <c r="M255" s="6">
        <v>3.2000000000000001E-2</v>
      </c>
    </row>
    <row r="256" spans="1:13" x14ac:dyDescent="0.3">
      <c r="A256" s="22" t="s">
        <v>390</v>
      </c>
      <c r="B256" s="26">
        <v>10100502</v>
      </c>
      <c r="C256" s="22">
        <v>108</v>
      </c>
      <c r="D256" s="23">
        <v>43497</v>
      </c>
      <c r="E256" s="21" t="s">
        <v>104</v>
      </c>
      <c r="F256" s="21">
        <v>108604186</v>
      </c>
      <c r="G256" s="21">
        <v>0</v>
      </c>
      <c r="H256" s="23">
        <v>43480</v>
      </c>
      <c r="I256" s="21" t="s">
        <v>105</v>
      </c>
      <c r="J256" s="21" t="s">
        <v>365</v>
      </c>
      <c r="K256" s="21">
        <f t="shared" si="3"/>
        <v>1</v>
      </c>
      <c r="L256" s="21" t="s">
        <v>391</v>
      </c>
      <c r="M256" s="6">
        <v>3.2000000000000001E-2</v>
      </c>
    </row>
    <row r="257" spans="1:13" x14ac:dyDescent="0.3">
      <c r="A257" s="22" t="s">
        <v>390</v>
      </c>
      <c r="B257" s="26">
        <v>10100502</v>
      </c>
      <c r="C257" s="22">
        <v>108</v>
      </c>
      <c r="D257" s="23">
        <v>43497</v>
      </c>
      <c r="E257" s="21" t="s">
        <v>104</v>
      </c>
      <c r="F257" s="21">
        <v>108604186</v>
      </c>
      <c r="G257" s="21">
        <v>0</v>
      </c>
      <c r="H257" s="23">
        <v>43480</v>
      </c>
      <c r="I257" s="21" t="s">
        <v>105</v>
      </c>
      <c r="J257" s="21" t="s">
        <v>365</v>
      </c>
      <c r="K257" s="21">
        <f t="shared" si="3"/>
        <v>1</v>
      </c>
      <c r="L257" s="21" t="s">
        <v>391</v>
      </c>
      <c r="M257" s="6">
        <v>3.2000000000000001E-2</v>
      </c>
    </row>
    <row r="258" spans="1:13" x14ac:dyDescent="0.3">
      <c r="A258" s="22" t="s">
        <v>390</v>
      </c>
      <c r="B258" s="26">
        <v>10100502</v>
      </c>
      <c r="C258" s="22">
        <v>108</v>
      </c>
      <c r="D258" s="23">
        <v>43497</v>
      </c>
      <c r="E258" s="21" t="s">
        <v>104</v>
      </c>
      <c r="F258" s="21">
        <v>108604186</v>
      </c>
      <c r="G258" s="21">
        <v>0</v>
      </c>
      <c r="H258" s="23">
        <v>43480</v>
      </c>
      <c r="I258" s="21" t="s">
        <v>105</v>
      </c>
      <c r="J258" s="21" t="s">
        <v>365</v>
      </c>
      <c r="K258" s="21">
        <f t="shared" ref="K258:K321" si="4">MONTH(H258)</f>
        <v>1</v>
      </c>
      <c r="L258" s="21" t="s">
        <v>391</v>
      </c>
      <c r="M258" s="6">
        <v>3.2000000000000001E-2</v>
      </c>
    </row>
    <row r="259" spans="1:13" x14ac:dyDescent="0.3">
      <c r="A259" s="22" t="s">
        <v>390</v>
      </c>
      <c r="B259" s="26">
        <v>10100502</v>
      </c>
      <c r="C259" s="22">
        <v>108</v>
      </c>
      <c r="D259" s="23">
        <v>43497</v>
      </c>
      <c r="E259" s="21" t="s">
        <v>104</v>
      </c>
      <c r="F259" s="21">
        <v>108604186</v>
      </c>
      <c r="G259" s="21">
        <v>0</v>
      </c>
      <c r="H259" s="23">
        <v>43480</v>
      </c>
      <c r="I259" s="21" t="s">
        <v>105</v>
      </c>
      <c r="J259" s="21" t="s">
        <v>365</v>
      </c>
      <c r="K259" s="21">
        <f t="shared" si="4"/>
        <v>1</v>
      </c>
      <c r="L259" s="21" t="s">
        <v>391</v>
      </c>
      <c r="M259" s="6">
        <v>3.2000000000000001E-2</v>
      </c>
    </row>
    <row r="260" spans="1:13" x14ac:dyDescent="0.3">
      <c r="A260" s="22" t="s">
        <v>390</v>
      </c>
      <c r="B260" s="26">
        <v>10100502</v>
      </c>
      <c r="C260" s="22">
        <v>108</v>
      </c>
      <c r="D260" s="23">
        <v>43497</v>
      </c>
      <c r="E260" s="21" t="s">
        <v>104</v>
      </c>
      <c r="F260" s="21">
        <v>108604186</v>
      </c>
      <c r="G260" s="21">
        <v>0</v>
      </c>
      <c r="H260" s="23">
        <v>43480</v>
      </c>
      <c r="I260" s="21" t="s">
        <v>105</v>
      </c>
      <c r="J260" s="21" t="s">
        <v>365</v>
      </c>
      <c r="K260" s="21">
        <f t="shared" si="4"/>
        <v>1</v>
      </c>
      <c r="L260" s="21" t="s">
        <v>391</v>
      </c>
      <c r="M260" s="6">
        <v>3.2000000000000001E-2</v>
      </c>
    </row>
    <row r="261" spans="1:13" x14ac:dyDescent="0.3">
      <c r="A261" s="22" t="s">
        <v>390</v>
      </c>
      <c r="B261" s="26">
        <v>10100502</v>
      </c>
      <c r="C261" s="22">
        <v>108</v>
      </c>
      <c r="D261" s="23">
        <v>43497</v>
      </c>
      <c r="E261" s="21" t="s">
        <v>104</v>
      </c>
      <c r="F261" s="21">
        <v>108604186</v>
      </c>
      <c r="G261" s="21">
        <v>0</v>
      </c>
      <c r="H261" s="23">
        <v>43480</v>
      </c>
      <c r="I261" s="21" t="s">
        <v>105</v>
      </c>
      <c r="J261" s="21" t="s">
        <v>365</v>
      </c>
      <c r="K261" s="21">
        <f t="shared" si="4"/>
        <v>1</v>
      </c>
      <c r="L261" s="21" t="s">
        <v>391</v>
      </c>
      <c r="M261" s="6">
        <v>3.2000000000000001E-2</v>
      </c>
    </row>
    <row r="262" spans="1:13" x14ac:dyDescent="0.3">
      <c r="A262" s="22" t="s">
        <v>390</v>
      </c>
      <c r="B262" s="26">
        <v>10100502</v>
      </c>
      <c r="C262" s="22">
        <v>108</v>
      </c>
      <c r="D262" s="23">
        <v>43497</v>
      </c>
      <c r="E262" s="21" t="s">
        <v>104</v>
      </c>
      <c r="F262" s="21">
        <v>108604186</v>
      </c>
      <c r="G262" s="21">
        <v>0</v>
      </c>
      <c r="H262" s="23">
        <v>43480</v>
      </c>
      <c r="I262" s="21" t="s">
        <v>105</v>
      </c>
      <c r="J262" s="21" t="s">
        <v>365</v>
      </c>
      <c r="K262" s="21">
        <f t="shared" si="4"/>
        <v>1</v>
      </c>
      <c r="L262" s="21" t="s">
        <v>391</v>
      </c>
      <c r="M262" s="6">
        <v>3.2000000000000001E-2</v>
      </c>
    </row>
    <row r="263" spans="1:13" x14ac:dyDescent="0.3">
      <c r="A263" s="22" t="s">
        <v>390</v>
      </c>
      <c r="B263" s="26">
        <v>10100502</v>
      </c>
      <c r="C263" s="22">
        <v>108</v>
      </c>
      <c r="D263" s="23">
        <v>43497</v>
      </c>
      <c r="E263" s="21" t="s">
        <v>104</v>
      </c>
      <c r="F263" s="21">
        <v>108604186</v>
      </c>
      <c r="G263" s="21">
        <v>0</v>
      </c>
      <c r="H263" s="23">
        <v>43480</v>
      </c>
      <c r="I263" s="21" t="s">
        <v>105</v>
      </c>
      <c r="J263" s="21" t="s">
        <v>365</v>
      </c>
      <c r="K263" s="21">
        <f t="shared" si="4"/>
        <v>1</v>
      </c>
      <c r="L263" s="21" t="s">
        <v>391</v>
      </c>
      <c r="M263" s="6">
        <v>3.2000000000000001E-2</v>
      </c>
    </row>
    <row r="264" spans="1:13" x14ac:dyDescent="0.3">
      <c r="A264" s="22" t="s">
        <v>390</v>
      </c>
      <c r="B264" s="26">
        <v>10100502</v>
      </c>
      <c r="C264" s="22">
        <v>108</v>
      </c>
      <c r="D264" s="23">
        <v>43497</v>
      </c>
      <c r="E264" s="21" t="s">
        <v>104</v>
      </c>
      <c r="F264" s="21">
        <v>108604186</v>
      </c>
      <c r="G264" s="21">
        <v>0</v>
      </c>
      <c r="H264" s="23">
        <v>43480</v>
      </c>
      <c r="I264" s="21" t="s">
        <v>105</v>
      </c>
      <c r="J264" s="21" t="s">
        <v>365</v>
      </c>
      <c r="K264" s="21">
        <f t="shared" si="4"/>
        <v>1</v>
      </c>
      <c r="L264" s="21" t="s">
        <v>391</v>
      </c>
      <c r="M264" s="6">
        <v>3.2000000000000001E-2</v>
      </c>
    </row>
    <row r="265" spans="1:13" x14ac:dyDescent="0.3">
      <c r="A265" s="22" t="s">
        <v>390</v>
      </c>
      <c r="B265" s="26">
        <v>10100502</v>
      </c>
      <c r="C265" s="22">
        <v>108</v>
      </c>
      <c r="D265" s="23">
        <v>43497</v>
      </c>
      <c r="E265" s="21" t="s">
        <v>104</v>
      </c>
      <c r="F265" s="21">
        <v>108604186</v>
      </c>
      <c r="G265" s="21">
        <v>0</v>
      </c>
      <c r="H265" s="23">
        <v>43480</v>
      </c>
      <c r="I265" s="21" t="s">
        <v>105</v>
      </c>
      <c r="J265" s="21" t="s">
        <v>365</v>
      </c>
      <c r="K265" s="21">
        <f t="shared" si="4"/>
        <v>1</v>
      </c>
      <c r="L265" s="21" t="s">
        <v>391</v>
      </c>
      <c r="M265" s="6">
        <v>3.2000000000000001E-2</v>
      </c>
    </row>
    <row r="266" spans="1:13" x14ac:dyDescent="0.3">
      <c r="A266" s="22" t="s">
        <v>390</v>
      </c>
      <c r="B266" s="26">
        <v>10100502</v>
      </c>
      <c r="C266" s="22">
        <v>108</v>
      </c>
      <c r="D266" s="23">
        <v>43497</v>
      </c>
      <c r="E266" s="21" t="s">
        <v>104</v>
      </c>
      <c r="F266" s="21">
        <v>108604186</v>
      </c>
      <c r="G266" s="21">
        <v>0</v>
      </c>
      <c r="H266" s="23">
        <v>43480</v>
      </c>
      <c r="I266" s="21" t="s">
        <v>105</v>
      </c>
      <c r="J266" s="21" t="s">
        <v>365</v>
      </c>
      <c r="K266" s="21">
        <f t="shared" si="4"/>
        <v>1</v>
      </c>
      <c r="L266" s="21" t="s">
        <v>391</v>
      </c>
      <c r="M266" s="6">
        <v>3.2000000000000001E-2</v>
      </c>
    </row>
    <row r="267" spans="1:13" x14ac:dyDescent="0.3">
      <c r="A267" s="22" t="s">
        <v>390</v>
      </c>
      <c r="B267" s="26">
        <v>10100502</v>
      </c>
      <c r="C267" s="22">
        <v>108</v>
      </c>
      <c r="D267" s="23">
        <v>43497</v>
      </c>
      <c r="E267" s="21" t="s">
        <v>104</v>
      </c>
      <c r="F267" s="21">
        <v>108604186</v>
      </c>
      <c r="G267" s="21">
        <v>0</v>
      </c>
      <c r="H267" s="23">
        <v>43480</v>
      </c>
      <c r="I267" s="21" t="s">
        <v>105</v>
      </c>
      <c r="J267" s="21" t="s">
        <v>365</v>
      </c>
      <c r="K267" s="21">
        <f t="shared" si="4"/>
        <v>1</v>
      </c>
      <c r="L267" s="21" t="s">
        <v>391</v>
      </c>
      <c r="M267" s="6">
        <v>3.2000000000000001E-2</v>
      </c>
    </row>
    <row r="268" spans="1:13" x14ac:dyDescent="0.3">
      <c r="A268" s="22" t="s">
        <v>390</v>
      </c>
      <c r="B268" s="26">
        <v>10100502</v>
      </c>
      <c r="C268" s="22">
        <v>108</v>
      </c>
      <c r="D268" s="23">
        <v>43497</v>
      </c>
      <c r="E268" s="21" t="s">
        <v>104</v>
      </c>
      <c r="F268" s="21">
        <v>108604186</v>
      </c>
      <c r="G268" s="21">
        <v>0</v>
      </c>
      <c r="H268" s="23">
        <v>43480</v>
      </c>
      <c r="I268" s="21" t="s">
        <v>105</v>
      </c>
      <c r="J268" s="21" t="s">
        <v>365</v>
      </c>
      <c r="K268" s="21">
        <f t="shared" si="4"/>
        <v>1</v>
      </c>
      <c r="L268" s="21" t="s">
        <v>391</v>
      </c>
      <c r="M268" s="6">
        <v>3.2000000000000001E-2</v>
      </c>
    </row>
    <row r="269" spans="1:13" x14ac:dyDescent="0.3">
      <c r="A269" s="22" t="s">
        <v>390</v>
      </c>
      <c r="B269" s="26">
        <v>10100502</v>
      </c>
      <c r="C269" s="22">
        <v>108</v>
      </c>
      <c r="D269" s="23">
        <v>43497</v>
      </c>
      <c r="E269" s="21" t="s">
        <v>104</v>
      </c>
      <c r="F269" s="21">
        <v>108604186</v>
      </c>
      <c r="G269" s="21">
        <v>0</v>
      </c>
      <c r="H269" s="23">
        <v>43480</v>
      </c>
      <c r="I269" s="21" t="s">
        <v>105</v>
      </c>
      <c r="J269" s="21" t="s">
        <v>365</v>
      </c>
      <c r="K269" s="21">
        <f t="shared" si="4"/>
        <v>1</v>
      </c>
      <c r="L269" s="21" t="s">
        <v>391</v>
      </c>
      <c r="M269" s="6">
        <v>3.2000000000000001E-2</v>
      </c>
    </row>
    <row r="270" spans="1:13" x14ac:dyDescent="0.3">
      <c r="A270" s="22" t="s">
        <v>390</v>
      </c>
      <c r="B270" s="26">
        <v>10100502</v>
      </c>
      <c r="C270" s="22">
        <v>108</v>
      </c>
      <c r="D270" s="23">
        <v>43497</v>
      </c>
      <c r="E270" s="21" t="s">
        <v>104</v>
      </c>
      <c r="F270" s="21">
        <v>108604186</v>
      </c>
      <c r="G270" s="21">
        <v>0</v>
      </c>
      <c r="H270" s="23">
        <v>43480</v>
      </c>
      <c r="I270" s="21" t="s">
        <v>105</v>
      </c>
      <c r="J270" s="21" t="s">
        <v>365</v>
      </c>
      <c r="K270" s="21">
        <f t="shared" si="4"/>
        <v>1</v>
      </c>
      <c r="L270" s="21" t="s">
        <v>391</v>
      </c>
      <c r="M270" s="6">
        <v>3.2000000000000001E-2</v>
      </c>
    </row>
    <row r="271" spans="1:13" x14ac:dyDescent="0.3">
      <c r="A271" s="22" t="s">
        <v>390</v>
      </c>
      <c r="B271" s="26">
        <v>10100502</v>
      </c>
      <c r="C271" s="22">
        <v>108</v>
      </c>
      <c r="D271" s="23">
        <v>43497</v>
      </c>
      <c r="E271" s="21" t="s">
        <v>104</v>
      </c>
      <c r="F271" s="21">
        <v>108604186</v>
      </c>
      <c r="G271" s="21">
        <v>0</v>
      </c>
      <c r="H271" s="23">
        <v>43480</v>
      </c>
      <c r="I271" s="21" t="s">
        <v>105</v>
      </c>
      <c r="J271" s="21" t="s">
        <v>365</v>
      </c>
      <c r="K271" s="21">
        <f t="shared" si="4"/>
        <v>1</v>
      </c>
      <c r="L271" s="21" t="s">
        <v>391</v>
      </c>
      <c r="M271" s="6">
        <v>3.2000000000000001E-2</v>
      </c>
    </row>
    <row r="272" spans="1:13" x14ac:dyDescent="0.3">
      <c r="A272" s="22" t="s">
        <v>390</v>
      </c>
      <c r="B272" s="26">
        <v>10100502</v>
      </c>
      <c r="C272" s="22">
        <v>108</v>
      </c>
      <c r="D272" s="23">
        <v>43497</v>
      </c>
      <c r="E272" s="21" t="s">
        <v>104</v>
      </c>
      <c r="F272" s="21">
        <v>108604186</v>
      </c>
      <c r="G272" s="21">
        <v>0</v>
      </c>
      <c r="H272" s="23">
        <v>43480</v>
      </c>
      <c r="I272" s="21" t="s">
        <v>105</v>
      </c>
      <c r="J272" s="21" t="s">
        <v>365</v>
      </c>
      <c r="K272" s="21">
        <f t="shared" si="4"/>
        <v>1</v>
      </c>
      <c r="L272" s="21" t="s">
        <v>391</v>
      </c>
      <c r="M272" s="6">
        <v>3.2000000000000001E-2</v>
      </c>
    </row>
    <row r="273" spans="1:13" x14ac:dyDescent="0.3">
      <c r="A273" s="22" t="s">
        <v>390</v>
      </c>
      <c r="B273" s="26">
        <v>10100502</v>
      </c>
      <c r="C273" s="22">
        <v>108</v>
      </c>
      <c r="D273" s="23">
        <v>43497</v>
      </c>
      <c r="E273" s="21" t="s">
        <v>104</v>
      </c>
      <c r="F273" s="21">
        <v>108604186</v>
      </c>
      <c r="G273" s="21">
        <v>0</v>
      </c>
      <c r="H273" s="23">
        <v>43480</v>
      </c>
      <c r="I273" s="21" t="s">
        <v>105</v>
      </c>
      <c r="J273" s="21" t="s">
        <v>365</v>
      </c>
      <c r="K273" s="21">
        <f t="shared" si="4"/>
        <v>1</v>
      </c>
      <c r="L273" s="21" t="s">
        <v>391</v>
      </c>
      <c r="M273" s="6">
        <v>3.2000000000000001E-2</v>
      </c>
    </row>
    <row r="274" spans="1:13" x14ac:dyDescent="0.3">
      <c r="A274" s="22" t="s">
        <v>390</v>
      </c>
      <c r="B274" s="26">
        <v>10100502</v>
      </c>
      <c r="C274" s="22">
        <v>108</v>
      </c>
      <c r="D274" s="23">
        <v>43497</v>
      </c>
      <c r="E274" s="21" t="s">
        <v>104</v>
      </c>
      <c r="F274" s="21">
        <v>108604186</v>
      </c>
      <c r="G274" s="21">
        <v>0</v>
      </c>
      <c r="H274" s="23">
        <v>43480</v>
      </c>
      <c r="I274" s="21" t="s">
        <v>105</v>
      </c>
      <c r="J274" s="21" t="s">
        <v>365</v>
      </c>
      <c r="K274" s="21">
        <f t="shared" si="4"/>
        <v>1</v>
      </c>
      <c r="L274" s="21" t="s">
        <v>391</v>
      </c>
      <c r="M274" s="6">
        <v>3.2000000000000001E-2</v>
      </c>
    </row>
    <row r="275" spans="1:13" x14ac:dyDescent="0.3">
      <c r="A275" s="22" t="s">
        <v>390</v>
      </c>
      <c r="B275" s="26">
        <v>10100502</v>
      </c>
      <c r="C275" s="22">
        <v>108</v>
      </c>
      <c r="D275" s="23">
        <v>43466</v>
      </c>
      <c r="E275" s="21" t="s">
        <v>103</v>
      </c>
      <c r="F275" s="21">
        <v>108606511</v>
      </c>
      <c r="G275" s="21">
        <v>-15.4</v>
      </c>
      <c r="H275" s="23">
        <v>43479</v>
      </c>
      <c r="I275" s="21" t="s">
        <v>151</v>
      </c>
      <c r="J275" s="21" t="s">
        <v>362</v>
      </c>
      <c r="K275" s="21">
        <f t="shared" si="4"/>
        <v>1</v>
      </c>
      <c r="L275" s="21" t="s">
        <v>391</v>
      </c>
      <c r="M275" s="6">
        <v>2.2100000000000002E-2</v>
      </c>
    </row>
    <row r="276" spans="1:13" x14ac:dyDescent="0.3">
      <c r="A276" s="22" t="s">
        <v>390</v>
      </c>
      <c r="B276" s="26">
        <v>10100502</v>
      </c>
      <c r="C276" s="22">
        <v>108</v>
      </c>
      <c r="D276" s="23">
        <v>43466</v>
      </c>
      <c r="E276" s="21" t="s">
        <v>104</v>
      </c>
      <c r="F276" s="21">
        <v>108606511</v>
      </c>
      <c r="G276" s="21">
        <v>0</v>
      </c>
      <c r="H276" s="23">
        <v>43479</v>
      </c>
      <c r="I276" s="21" t="s">
        <v>151</v>
      </c>
      <c r="J276" s="21" t="s">
        <v>362</v>
      </c>
      <c r="K276" s="21">
        <f t="shared" si="4"/>
        <v>1</v>
      </c>
      <c r="L276" s="21" t="s">
        <v>391</v>
      </c>
      <c r="M276" s="6">
        <v>2.2100000000000002E-2</v>
      </c>
    </row>
    <row r="277" spans="1:13" x14ac:dyDescent="0.3">
      <c r="A277" s="22" t="s">
        <v>390</v>
      </c>
      <c r="B277" s="26">
        <v>10100502</v>
      </c>
      <c r="C277" s="22">
        <v>108</v>
      </c>
      <c r="D277" s="23">
        <v>43466</v>
      </c>
      <c r="E277" s="21" t="s">
        <v>103</v>
      </c>
      <c r="F277" s="21">
        <v>108606511</v>
      </c>
      <c r="G277" s="21">
        <v>-74.75</v>
      </c>
      <c r="H277" s="23">
        <v>43479</v>
      </c>
      <c r="I277" s="21" t="s">
        <v>151</v>
      </c>
      <c r="J277" s="21" t="s">
        <v>361</v>
      </c>
      <c r="K277" s="21">
        <f t="shared" si="4"/>
        <v>1</v>
      </c>
      <c r="L277" s="21" t="s">
        <v>391</v>
      </c>
      <c r="M277" s="6">
        <v>2.4399999999999998E-2</v>
      </c>
    </row>
    <row r="278" spans="1:13" x14ac:dyDescent="0.3">
      <c r="A278" s="22" t="s">
        <v>390</v>
      </c>
      <c r="B278" s="26">
        <v>10100502</v>
      </c>
      <c r="C278" s="22">
        <v>108</v>
      </c>
      <c r="D278" s="23">
        <v>43466</v>
      </c>
      <c r="E278" s="21" t="s">
        <v>104</v>
      </c>
      <c r="F278" s="21">
        <v>108606511</v>
      </c>
      <c r="G278" s="21">
        <v>0</v>
      </c>
      <c r="H278" s="23">
        <v>43479</v>
      </c>
      <c r="I278" s="21" t="s">
        <v>151</v>
      </c>
      <c r="J278" s="21" t="s">
        <v>361</v>
      </c>
      <c r="K278" s="21">
        <f t="shared" si="4"/>
        <v>1</v>
      </c>
      <c r="L278" s="21" t="s">
        <v>391</v>
      </c>
      <c r="M278" s="6">
        <v>2.4399999999999998E-2</v>
      </c>
    </row>
    <row r="279" spans="1:13" x14ac:dyDescent="0.3">
      <c r="A279" s="22" t="s">
        <v>390</v>
      </c>
      <c r="B279" s="26">
        <v>10100502</v>
      </c>
      <c r="C279" s="22">
        <v>108</v>
      </c>
      <c r="D279" s="23">
        <v>43466</v>
      </c>
      <c r="E279" s="21" t="s">
        <v>104</v>
      </c>
      <c r="F279" s="21">
        <v>108606511</v>
      </c>
      <c r="G279" s="21">
        <v>0</v>
      </c>
      <c r="H279" s="23">
        <v>43479</v>
      </c>
      <c r="I279" s="21" t="s">
        <v>105</v>
      </c>
      <c r="J279" s="21" t="s">
        <v>362</v>
      </c>
      <c r="K279" s="21">
        <f t="shared" si="4"/>
        <v>1</v>
      </c>
      <c r="L279" s="21" t="s">
        <v>391</v>
      </c>
      <c r="M279" s="6">
        <v>2.2100000000000002E-2</v>
      </c>
    </row>
    <row r="280" spans="1:13" x14ac:dyDescent="0.3">
      <c r="A280" s="22" t="s">
        <v>390</v>
      </c>
      <c r="B280" s="26">
        <v>10100502</v>
      </c>
      <c r="C280" s="22">
        <v>108</v>
      </c>
      <c r="D280" s="23">
        <v>43466</v>
      </c>
      <c r="E280" s="21" t="s">
        <v>104</v>
      </c>
      <c r="F280" s="21">
        <v>108606511</v>
      </c>
      <c r="G280" s="21">
        <v>0</v>
      </c>
      <c r="H280" s="23">
        <v>43479</v>
      </c>
      <c r="I280" s="21" t="s">
        <v>105</v>
      </c>
      <c r="J280" s="21" t="s">
        <v>361</v>
      </c>
      <c r="K280" s="21">
        <f t="shared" si="4"/>
        <v>1</v>
      </c>
      <c r="L280" s="21" t="s">
        <v>391</v>
      </c>
      <c r="M280" s="6">
        <v>2.4399999999999998E-2</v>
      </c>
    </row>
    <row r="281" spans="1:13" x14ac:dyDescent="0.3">
      <c r="A281" s="22" t="s">
        <v>390</v>
      </c>
      <c r="B281" s="26">
        <v>10100502</v>
      </c>
      <c r="C281" s="22">
        <v>108</v>
      </c>
      <c r="D281" s="23">
        <v>43497</v>
      </c>
      <c r="E281" s="21" t="s">
        <v>104</v>
      </c>
      <c r="F281" s="21">
        <v>108606511</v>
      </c>
      <c r="G281" s="21">
        <v>0</v>
      </c>
      <c r="H281" s="23">
        <v>43479</v>
      </c>
      <c r="I281" s="21" t="s">
        <v>105</v>
      </c>
      <c r="J281" s="21" t="s">
        <v>362</v>
      </c>
      <c r="K281" s="21">
        <f t="shared" si="4"/>
        <v>1</v>
      </c>
      <c r="L281" s="21" t="s">
        <v>391</v>
      </c>
      <c r="M281" s="6">
        <v>2.2100000000000002E-2</v>
      </c>
    </row>
    <row r="282" spans="1:13" x14ac:dyDescent="0.3">
      <c r="A282" s="22" t="s">
        <v>390</v>
      </c>
      <c r="B282" s="26">
        <v>10100502</v>
      </c>
      <c r="C282" s="22">
        <v>108</v>
      </c>
      <c r="D282" s="23">
        <v>43497</v>
      </c>
      <c r="E282" s="21" t="s">
        <v>104</v>
      </c>
      <c r="F282" s="21">
        <v>108606511</v>
      </c>
      <c r="G282" s="21">
        <v>0</v>
      </c>
      <c r="H282" s="23">
        <v>43479</v>
      </c>
      <c r="I282" s="21" t="s">
        <v>105</v>
      </c>
      <c r="J282" s="21" t="s">
        <v>361</v>
      </c>
      <c r="K282" s="21">
        <f t="shared" si="4"/>
        <v>1</v>
      </c>
      <c r="L282" s="21" t="s">
        <v>391</v>
      </c>
      <c r="M282" s="6">
        <v>2.4399999999999998E-2</v>
      </c>
    </row>
    <row r="283" spans="1:13" x14ac:dyDescent="0.3">
      <c r="A283" s="22" t="s">
        <v>390</v>
      </c>
      <c r="B283" s="26">
        <v>10100502</v>
      </c>
      <c r="C283" s="22">
        <v>108</v>
      </c>
      <c r="D283" s="23">
        <v>43466</v>
      </c>
      <c r="E283" s="21" t="s">
        <v>103</v>
      </c>
      <c r="F283" s="21">
        <v>108606512</v>
      </c>
      <c r="G283" s="21">
        <v>-38.020000000000003</v>
      </c>
      <c r="H283" s="23">
        <v>43479</v>
      </c>
      <c r="I283" s="21" t="s">
        <v>151</v>
      </c>
      <c r="J283" s="21" t="s">
        <v>366</v>
      </c>
      <c r="K283" s="21">
        <f t="shared" si="4"/>
        <v>1</v>
      </c>
      <c r="L283" s="21" t="s">
        <v>391</v>
      </c>
      <c r="M283" s="6">
        <v>3.9399999999999998E-2</v>
      </c>
    </row>
    <row r="284" spans="1:13" x14ac:dyDescent="0.3">
      <c r="A284" s="22" t="s">
        <v>390</v>
      </c>
      <c r="B284" s="26">
        <v>10100502</v>
      </c>
      <c r="C284" s="22">
        <v>108</v>
      </c>
      <c r="D284" s="23">
        <v>43466</v>
      </c>
      <c r="E284" s="21" t="s">
        <v>104</v>
      </c>
      <c r="F284" s="21">
        <v>108606512</v>
      </c>
      <c r="G284" s="21">
        <v>0</v>
      </c>
      <c r="H284" s="23">
        <v>43479</v>
      </c>
      <c r="I284" s="21" t="s">
        <v>151</v>
      </c>
      <c r="J284" s="21" t="s">
        <v>366</v>
      </c>
      <c r="K284" s="21">
        <f t="shared" si="4"/>
        <v>1</v>
      </c>
      <c r="L284" s="21" t="s">
        <v>391</v>
      </c>
      <c r="M284" s="6">
        <v>3.9399999999999998E-2</v>
      </c>
    </row>
    <row r="285" spans="1:13" x14ac:dyDescent="0.3">
      <c r="A285" s="22" t="s">
        <v>390</v>
      </c>
      <c r="B285" s="26">
        <v>10100502</v>
      </c>
      <c r="C285" s="22">
        <v>108</v>
      </c>
      <c r="D285" s="23">
        <v>43466</v>
      </c>
      <c r="E285" s="21" t="s">
        <v>103</v>
      </c>
      <c r="F285" s="21">
        <v>108606512</v>
      </c>
      <c r="G285" s="21">
        <v>-97.05</v>
      </c>
      <c r="H285" s="23">
        <v>43479</v>
      </c>
      <c r="I285" s="21" t="s">
        <v>151</v>
      </c>
      <c r="J285" s="21" t="s">
        <v>366</v>
      </c>
      <c r="K285" s="21">
        <f t="shared" si="4"/>
        <v>1</v>
      </c>
      <c r="L285" s="21" t="s">
        <v>391</v>
      </c>
      <c r="M285" s="6">
        <v>3.9399999999999998E-2</v>
      </c>
    </row>
    <row r="286" spans="1:13" x14ac:dyDescent="0.3">
      <c r="A286" s="22" t="s">
        <v>390</v>
      </c>
      <c r="B286" s="26">
        <v>10100502</v>
      </c>
      <c r="C286" s="22">
        <v>108</v>
      </c>
      <c r="D286" s="23">
        <v>43466</v>
      </c>
      <c r="E286" s="21" t="s">
        <v>104</v>
      </c>
      <c r="F286" s="21">
        <v>108606512</v>
      </c>
      <c r="G286" s="21">
        <v>0</v>
      </c>
      <c r="H286" s="23">
        <v>43479</v>
      </c>
      <c r="I286" s="21" t="s">
        <v>151</v>
      </c>
      <c r="J286" s="21" t="s">
        <v>366</v>
      </c>
      <c r="K286" s="21">
        <f t="shared" si="4"/>
        <v>1</v>
      </c>
      <c r="L286" s="21" t="s">
        <v>391</v>
      </c>
      <c r="M286" s="6">
        <v>3.9399999999999998E-2</v>
      </c>
    </row>
    <row r="287" spans="1:13" x14ac:dyDescent="0.3">
      <c r="A287" s="22" t="s">
        <v>390</v>
      </c>
      <c r="B287" s="26">
        <v>10100502</v>
      </c>
      <c r="C287" s="22">
        <v>108</v>
      </c>
      <c r="D287" s="23">
        <v>43466</v>
      </c>
      <c r="E287" s="21" t="s">
        <v>103</v>
      </c>
      <c r="F287" s="21">
        <v>108606512</v>
      </c>
      <c r="G287" s="21">
        <v>-27.24</v>
      </c>
      <c r="H287" s="23">
        <v>43479</v>
      </c>
      <c r="I287" s="21" t="s">
        <v>151</v>
      </c>
      <c r="J287" s="21" t="s">
        <v>366</v>
      </c>
      <c r="K287" s="21">
        <f t="shared" si="4"/>
        <v>1</v>
      </c>
      <c r="L287" s="21" t="s">
        <v>391</v>
      </c>
      <c r="M287" s="6">
        <v>3.9399999999999998E-2</v>
      </c>
    </row>
    <row r="288" spans="1:13" x14ac:dyDescent="0.3">
      <c r="A288" s="22" t="s">
        <v>390</v>
      </c>
      <c r="B288" s="26">
        <v>10100502</v>
      </c>
      <c r="C288" s="22">
        <v>108</v>
      </c>
      <c r="D288" s="23">
        <v>43466</v>
      </c>
      <c r="E288" s="21" t="s">
        <v>104</v>
      </c>
      <c r="F288" s="21">
        <v>108606512</v>
      </c>
      <c r="G288" s="21">
        <v>0</v>
      </c>
      <c r="H288" s="23">
        <v>43479</v>
      </c>
      <c r="I288" s="21" t="s">
        <v>151</v>
      </c>
      <c r="J288" s="21" t="s">
        <v>366</v>
      </c>
      <c r="K288" s="21">
        <f t="shared" si="4"/>
        <v>1</v>
      </c>
      <c r="L288" s="21" t="s">
        <v>391</v>
      </c>
      <c r="M288" s="6">
        <v>3.9399999999999998E-2</v>
      </c>
    </row>
    <row r="289" spans="1:13" x14ac:dyDescent="0.3">
      <c r="A289" s="22" t="s">
        <v>390</v>
      </c>
      <c r="B289" s="26">
        <v>10100502</v>
      </c>
      <c r="C289" s="22">
        <v>108</v>
      </c>
      <c r="D289" s="23">
        <v>43466</v>
      </c>
      <c r="E289" s="21" t="s">
        <v>104</v>
      </c>
      <c r="F289" s="21">
        <v>108606512</v>
      </c>
      <c r="G289" s="21">
        <v>0</v>
      </c>
      <c r="H289" s="23">
        <v>43479</v>
      </c>
      <c r="I289" s="21" t="s">
        <v>105</v>
      </c>
      <c r="J289" s="21" t="s">
        <v>366</v>
      </c>
      <c r="K289" s="21">
        <f t="shared" si="4"/>
        <v>1</v>
      </c>
      <c r="L289" s="21" t="s">
        <v>391</v>
      </c>
      <c r="M289" s="6">
        <v>3.9399999999999998E-2</v>
      </c>
    </row>
    <row r="290" spans="1:13" x14ac:dyDescent="0.3">
      <c r="A290" s="22" t="s">
        <v>390</v>
      </c>
      <c r="B290" s="26">
        <v>10100502</v>
      </c>
      <c r="C290" s="22">
        <v>108</v>
      </c>
      <c r="D290" s="23">
        <v>43466</v>
      </c>
      <c r="E290" s="21" t="s">
        <v>104</v>
      </c>
      <c r="F290" s="21">
        <v>108606512</v>
      </c>
      <c r="G290" s="21">
        <v>0</v>
      </c>
      <c r="H290" s="23">
        <v>43479</v>
      </c>
      <c r="I290" s="21" t="s">
        <v>105</v>
      </c>
      <c r="J290" s="21" t="s">
        <v>366</v>
      </c>
      <c r="K290" s="21">
        <f t="shared" si="4"/>
        <v>1</v>
      </c>
      <c r="L290" s="21" t="s">
        <v>391</v>
      </c>
      <c r="M290" s="6">
        <v>3.9399999999999998E-2</v>
      </c>
    </row>
    <row r="291" spans="1:13" x14ac:dyDescent="0.3">
      <c r="A291" s="22" t="s">
        <v>390</v>
      </c>
      <c r="B291" s="26">
        <v>10100502</v>
      </c>
      <c r="C291" s="22">
        <v>108</v>
      </c>
      <c r="D291" s="23">
        <v>43466</v>
      </c>
      <c r="E291" s="21" t="s">
        <v>104</v>
      </c>
      <c r="F291" s="21">
        <v>108606512</v>
      </c>
      <c r="G291" s="21">
        <v>0</v>
      </c>
      <c r="H291" s="23">
        <v>43479</v>
      </c>
      <c r="I291" s="21" t="s">
        <v>105</v>
      </c>
      <c r="J291" s="21" t="s">
        <v>366</v>
      </c>
      <c r="K291" s="21">
        <f t="shared" si="4"/>
        <v>1</v>
      </c>
      <c r="L291" s="21" t="s">
        <v>391</v>
      </c>
      <c r="M291" s="6">
        <v>3.9399999999999998E-2</v>
      </c>
    </row>
    <row r="292" spans="1:13" x14ac:dyDescent="0.3">
      <c r="A292" s="22" t="s">
        <v>390</v>
      </c>
      <c r="B292" s="26">
        <v>10100502</v>
      </c>
      <c r="C292" s="22">
        <v>108</v>
      </c>
      <c r="D292" s="23">
        <v>43497</v>
      </c>
      <c r="E292" s="21" t="s">
        <v>104</v>
      </c>
      <c r="F292" s="21">
        <v>108606512</v>
      </c>
      <c r="G292" s="21">
        <v>0</v>
      </c>
      <c r="H292" s="23">
        <v>43479</v>
      </c>
      <c r="I292" s="21" t="s">
        <v>105</v>
      </c>
      <c r="J292" s="21" t="s">
        <v>366</v>
      </c>
      <c r="K292" s="21">
        <f t="shared" si="4"/>
        <v>1</v>
      </c>
      <c r="L292" s="21" t="s">
        <v>391</v>
      </c>
      <c r="M292" s="6">
        <v>3.9399999999999998E-2</v>
      </c>
    </row>
    <row r="293" spans="1:13" x14ac:dyDescent="0.3">
      <c r="A293" s="22" t="s">
        <v>390</v>
      </c>
      <c r="B293" s="26">
        <v>10100502</v>
      </c>
      <c r="C293" s="22">
        <v>108</v>
      </c>
      <c r="D293" s="23">
        <v>43497</v>
      </c>
      <c r="E293" s="21" t="s">
        <v>104</v>
      </c>
      <c r="F293" s="21">
        <v>108606512</v>
      </c>
      <c r="G293" s="21">
        <v>0</v>
      </c>
      <c r="H293" s="23">
        <v>43479</v>
      </c>
      <c r="I293" s="21" t="s">
        <v>105</v>
      </c>
      <c r="J293" s="21" t="s">
        <v>366</v>
      </c>
      <c r="K293" s="21">
        <f t="shared" si="4"/>
        <v>1</v>
      </c>
      <c r="L293" s="21" t="s">
        <v>391</v>
      </c>
      <c r="M293" s="6">
        <v>3.9399999999999998E-2</v>
      </c>
    </row>
    <row r="294" spans="1:13" x14ac:dyDescent="0.3">
      <c r="A294" s="22" t="s">
        <v>390</v>
      </c>
      <c r="B294" s="26">
        <v>10100502</v>
      </c>
      <c r="C294" s="22">
        <v>108</v>
      </c>
      <c r="D294" s="23">
        <v>43497</v>
      </c>
      <c r="E294" s="21" t="s">
        <v>104</v>
      </c>
      <c r="F294" s="21">
        <v>108606512</v>
      </c>
      <c r="G294" s="21">
        <v>0</v>
      </c>
      <c r="H294" s="23">
        <v>43479</v>
      </c>
      <c r="I294" s="21" t="s">
        <v>105</v>
      </c>
      <c r="J294" s="21" t="s">
        <v>366</v>
      </c>
      <c r="K294" s="21">
        <f t="shared" si="4"/>
        <v>1</v>
      </c>
      <c r="L294" s="21" t="s">
        <v>391</v>
      </c>
      <c r="M294" s="6">
        <v>3.9399999999999998E-2</v>
      </c>
    </row>
    <row r="295" spans="1:13" x14ac:dyDescent="0.3">
      <c r="A295" s="22" t="s">
        <v>390</v>
      </c>
      <c r="B295" s="26">
        <v>10100502</v>
      </c>
      <c r="C295" s="22">
        <v>108</v>
      </c>
      <c r="D295" s="23">
        <v>43497</v>
      </c>
      <c r="E295" s="21" t="s">
        <v>104</v>
      </c>
      <c r="F295" s="21">
        <v>108606512</v>
      </c>
      <c r="G295" s="21">
        <v>0</v>
      </c>
      <c r="H295" s="23">
        <v>43479</v>
      </c>
      <c r="I295" s="21" t="s">
        <v>105</v>
      </c>
      <c r="J295" s="21" t="s">
        <v>366</v>
      </c>
      <c r="K295" s="21">
        <f t="shared" si="4"/>
        <v>1</v>
      </c>
      <c r="L295" s="21" t="s">
        <v>391</v>
      </c>
      <c r="M295" s="6">
        <v>3.9399999999999998E-2</v>
      </c>
    </row>
    <row r="296" spans="1:13" x14ac:dyDescent="0.3">
      <c r="A296" s="22" t="s">
        <v>390</v>
      </c>
      <c r="B296" s="26">
        <v>10100502</v>
      </c>
      <c r="C296" s="22">
        <v>108</v>
      </c>
      <c r="D296" s="23">
        <v>43497</v>
      </c>
      <c r="E296" s="21" t="s">
        <v>104</v>
      </c>
      <c r="F296" s="21">
        <v>108606512</v>
      </c>
      <c r="G296" s="21">
        <v>0</v>
      </c>
      <c r="H296" s="23">
        <v>43479</v>
      </c>
      <c r="I296" s="21" t="s">
        <v>105</v>
      </c>
      <c r="J296" s="21" t="s">
        <v>366</v>
      </c>
      <c r="K296" s="21">
        <f t="shared" si="4"/>
        <v>1</v>
      </c>
      <c r="L296" s="21" t="s">
        <v>391</v>
      </c>
      <c r="M296" s="6">
        <v>3.9399999999999998E-2</v>
      </c>
    </row>
    <row r="297" spans="1:13" x14ac:dyDescent="0.3">
      <c r="A297" s="22" t="s">
        <v>390</v>
      </c>
      <c r="B297" s="26">
        <v>10100502</v>
      </c>
      <c r="C297" s="22">
        <v>108</v>
      </c>
      <c r="D297" s="23">
        <v>43497</v>
      </c>
      <c r="E297" s="21" t="s">
        <v>104</v>
      </c>
      <c r="F297" s="21">
        <v>108606512</v>
      </c>
      <c r="G297" s="21">
        <v>0</v>
      </c>
      <c r="H297" s="23">
        <v>43479</v>
      </c>
      <c r="I297" s="21" t="s">
        <v>105</v>
      </c>
      <c r="J297" s="21" t="s">
        <v>366</v>
      </c>
      <c r="K297" s="21">
        <f t="shared" si="4"/>
        <v>1</v>
      </c>
      <c r="L297" s="21" t="s">
        <v>391</v>
      </c>
      <c r="M297" s="6">
        <v>3.9399999999999998E-2</v>
      </c>
    </row>
    <row r="298" spans="1:13" x14ac:dyDescent="0.3">
      <c r="A298" s="22" t="s">
        <v>390</v>
      </c>
      <c r="B298" s="26">
        <v>10100502</v>
      </c>
      <c r="C298" s="22">
        <v>108</v>
      </c>
      <c r="D298" s="23">
        <v>43466</v>
      </c>
      <c r="E298" s="21" t="s">
        <v>103</v>
      </c>
      <c r="F298" s="21">
        <v>108606744</v>
      </c>
      <c r="G298" s="24">
        <v>-1542.6</v>
      </c>
      <c r="H298" s="23">
        <v>43474</v>
      </c>
      <c r="I298" s="21" t="s">
        <v>392</v>
      </c>
      <c r="J298" s="21" t="s">
        <v>361</v>
      </c>
      <c r="K298" s="21">
        <f t="shared" si="4"/>
        <v>1</v>
      </c>
      <c r="L298" s="21" t="s">
        <v>391</v>
      </c>
      <c r="M298" s="6">
        <v>2.4399999999999998E-2</v>
      </c>
    </row>
    <row r="299" spans="1:13" x14ac:dyDescent="0.3">
      <c r="A299" s="22" t="s">
        <v>390</v>
      </c>
      <c r="B299" s="26">
        <v>10100502</v>
      </c>
      <c r="C299" s="22">
        <v>108</v>
      </c>
      <c r="D299" s="23">
        <v>43466</v>
      </c>
      <c r="E299" s="21" t="s">
        <v>104</v>
      </c>
      <c r="F299" s="21">
        <v>108606744</v>
      </c>
      <c r="G299" s="21">
        <v>0</v>
      </c>
      <c r="H299" s="23">
        <v>43474</v>
      </c>
      <c r="I299" s="21" t="s">
        <v>392</v>
      </c>
      <c r="J299" s="21" t="s">
        <v>361</v>
      </c>
      <c r="K299" s="21">
        <f t="shared" si="4"/>
        <v>1</v>
      </c>
      <c r="L299" s="21" t="s">
        <v>391</v>
      </c>
      <c r="M299" s="6">
        <v>2.4399999999999998E-2</v>
      </c>
    </row>
    <row r="300" spans="1:13" x14ac:dyDescent="0.3">
      <c r="A300" s="22" t="s">
        <v>390</v>
      </c>
      <c r="B300" s="26">
        <v>10100502</v>
      </c>
      <c r="C300" s="22">
        <v>108</v>
      </c>
      <c r="D300" s="23">
        <v>43466</v>
      </c>
      <c r="E300" s="21" t="s">
        <v>104</v>
      </c>
      <c r="F300" s="21">
        <v>108606744</v>
      </c>
      <c r="G300" s="21">
        <v>0</v>
      </c>
      <c r="H300" s="23">
        <v>43474</v>
      </c>
      <c r="I300" s="21" t="s">
        <v>105</v>
      </c>
      <c r="J300" s="21" t="s">
        <v>361</v>
      </c>
      <c r="K300" s="21">
        <f t="shared" si="4"/>
        <v>1</v>
      </c>
      <c r="L300" s="21" t="s">
        <v>391</v>
      </c>
      <c r="M300" s="6">
        <v>2.4399999999999998E-2</v>
      </c>
    </row>
    <row r="301" spans="1:13" x14ac:dyDescent="0.3">
      <c r="A301" s="22" t="s">
        <v>390</v>
      </c>
      <c r="B301" s="26">
        <v>10100502</v>
      </c>
      <c r="C301" s="22">
        <v>108</v>
      </c>
      <c r="D301" s="23">
        <v>43497</v>
      </c>
      <c r="E301" s="21" t="s">
        <v>104</v>
      </c>
      <c r="F301" s="21">
        <v>108606744</v>
      </c>
      <c r="G301" s="21">
        <v>0</v>
      </c>
      <c r="H301" s="23">
        <v>43474</v>
      </c>
      <c r="I301" s="21" t="s">
        <v>105</v>
      </c>
      <c r="J301" s="21" t="s">
        <v>361</v>
      </c>
      <c r="K301" s="21">
        <f t="shared" si="4"/>
        <v>1</v>
      </c>
      <c r="L301" s="21" t="s">
        <v>391</v>
      </c>
      <c r="M301" s="6">
        <v>2.4399999999999998E-2</v>
      </c>
    </row>
    <row r="302" spans="1:13" x14ac:dyDescent="0.3">
      <c r="A302" s="22" t="s">
        <v>390</v>
      </c>
      <c r="B302" s="26">
        <v>10100502</v>
      </c>
      <c r="C302" s="22">
        <v>108</v>
      </c>
      <c r="D302" s="23">
        <v>43497</v>
      </c>
      <c r="E302" s="21" t="s">
        <v>104</v>
      </c>
      <c r="F302" s="21">
        <v>108606744</v>
      </c>
      <c r="G302" s="21">
        <v>0</v>
      </c>
      <c r="H302" s="23">
        <v>43474</v>
      </c>
      <c r="I302" s="21" t="s">
        <v>105</v>
      </c>
      <c r="J302" s="21" t="s">
        <v>361</v>
      </c>
      <c r="K302" s="21">
        <f t="shared" si="4"/>
        <v>1</v>
      </c>
      <c r="L302" s="21" t="s">
        <v>391</v>
      </c>
      <c r="M302" s="6">
        <v>2.4399999999999998E-2</v>
      </c>
    </row>
    <row r="303" spans="1:13" x14ac:dyDescent="0.3">
      <c r="A303" s="22" t="s">
        <v>390</v>
      </c>
      <c r="B303" s="26">
        <v>10100502</v>
      </c>
      <c r="C303" s="22">
        <v>108</v>
      </c>
      <c r="D303" s="23">
        <v>43466</v>
      </c>
      <c r="E303" s="21" t="s">
        <v>103</v>
      </c>
      <c r="F303" s="21">
        <v>108608023</v>
      </c>
      <c r="G303" s="21">
        <v>-176.97</v>
      </c>
      <c r="H303" s="23">
        <v>43494</v>
      </c>
      <c r="I303" s="21" t="s">
        <v>152</v>
      </c>
      <c r="J303" s="21" t="s">
        <v>361</v>
      </c>
      <c r="K303" s="21">
        <f t="shared" si="4"/>
        <v>1</v>
      </c>
      <c r="L303" s="21" t="s">
        <v>391</v>
      </c>
      <c r="M303" s="6">
        <v>2.4399999999999998E-2</v>
      </c>
    </row>
    <row r="304" spans="1:13" x14ac:dyDescent="0.3">
      <c r="A304" s="22" t="s">
        <v>390</v>
      </c>
      <c r="B304" s="26">
        <v>10100502</v>
      </c>
      <c r="C304" s="22">
        <v>108</v>
      </c>
      <c r="D304" s="23">
        <v>43466</v>
      </c>
      <c r="E304" s="21" t="s">
        <v>104</v>
      </c>
      <c r="F304" s="21">
        <v>108608023</v>
      </c>
      <c r="G304" s="21">
        <v>0</v>
      </c>
      <c r="H304" s="23">
        <v>43494</v>
      </c>
      <c r="I304" s="21" t="s">
        <v>152</v>
      </c>
      <c r="J304" s="21" t="s">
        <v>361</v>
      </c>
      <c r="K304" s="21">
        <f t="shared" si="4"/>
        <v>1</v>
      </c>
      <c r="L304" s="21" t="s">
        <v>391</v>
      </c>
      <c r="M304" s="6">
        <v>2.4399999999999998E-2</v>
      </c>
    </row>
    <row r="305" spans="1:13" x14ac:dyDescent="0.3">
      <c r="A305" s="22" t="s">
        <v>390</v>
      </c>
      <c r="B305" s="26">
        <v>10100502</v>
      </c>
      <c r="C305" s="22">
        <v>108</v>
      </c>
      <c r="D305" s="23">
        <v>43466</v>
      </c>
      <c r="E305" s="21" t="s">
        <v>104</v>
      </c>
      <c r="F305" s="21">
        <v>108608023</v>
      </c>
      <c r="G305" s="21">
        <v>0</v>
      </c>
      <c r="H305" s="23">
        <v>43494</v>
      </c>
      <c r="I305" s="21" t="s">
        <v>105</v>
      </c>
      <c r="J305" s="21" t="s">
        <v>361</v>
      </c>
      <c r="K305" s="21">
        <f t="shared" si="4"/>
        <v>1</v>
      </c>
      <c r="L305" s="21" t="s">
        <v>391</v>
      </c>
      <c r="M305" s="6">
        <v>2.4399999999999998E-2</v>
      </c>
    </row>
    <row r="306" spans="1:13" x14ac:dyDescent="0.3">
      <c r="A306" s="22" t="s">
        <v>390</v>
      </c>
      <c r="B306" s="26">
        <v>10100502</v>
      </c>
      <c r="C306" s="22">
        <v>108</v>
      </c>
      <c r="D306" s="23">
        <v>43497</v>
      </c>
      <c r="E306" s="21" t="s">
        <v>104</v>
      </c>
      <c r="F306" s="21">
        <v>108608023</v>
      </c>
      <c r="G306" s="21">
        <v>0</v>
      </c>
      <c r="H306" s="23">
        <v>43494</v>
      </c>
      <c r="I306" s="21" t="s">
        <v>105</v>
      </c>
      <c r="J306" s="21" t="s">
        <v>361</v>
      </c>
      <c r="K306" s="21">
        <f t="shared" si="4"/>
        <v>1</v>
      </c>
      <c r="L306" s="21" t="s">
        <v>391</v>
      </c>
      <c r="M306" s="6">
        <v>2.4399999999999998E-2</v>
      </c>
    </row>
    <row r="307" spans="1:13" x14ac:dyDescent="0.3">
      <c r="A307" s="22" t="s">
        <v>390</v>
      </c>
      <c r="B307" s="26">
        <v>10100502</v>
      </c>
      <c r="C307" s="22">
        <v>108</v>
      </c>
      <c r="D307" s="23">
        <v>43497</v>
      </c>
      <c r="E307" s="21" t="s">
        <v>104</v>
      </c>
      <c r="F307" s="21">
        <v>108608023</v>
      </c>
      <c r="G307" s="21">
        <v>0</v>
      </c>
      <c r="H307" s="23">
        <v>43494</v>
      </c>
      <c r="I307" s="21" t="s">
        <v>105</v>
      </c>
      <c r="J307" s="21" t="s">
        <v>361</v>
      </c>
      <c r="K307" s="21">
        <f t="shared" si="4"/>
        <v>1</v>
      </c>
      <c r="L307" s="21" t="s">
        <v>391</v>
      </c>
      <c r="M307" s="6">
        <v>2.4399999999999998E-2</v>
      </c>
    </row>
    <row r="308" spans="1:13" x14ac:dyDescent="0.3">
      <c r="A308" s="22" t="s">
        <v>390</v>
      </c>
      <c r="B308" s="26">
        <v>10100502</v>
      </c>
      <c r="C308" s="22">
        <v>108</v>
      </c>
      <c r="D308" s="23">
        <v>43525</v>
      </c>
      <c r="E308" s="21" t="s">
        <v>104</v>
      </c>
      <c r="F308" s="21">
        <v>108608023</v>
      </c>
      <c r="G308" s="21">
        <v>0</v>
      </c>
      <c r="H308" s="23">
        <v>43494</v>
      </c>
      <c r="I308" s="21" t="s">
        <v>105</v>
      </c>
      <c r="J308" s="21" t="s">
        <v>361</v>
      </c>
      <c r="K308" s="21">
        <f t="shared" si="4"/>
        <v>1</v>
      </c>
      <c r="L308" s="21" t="s">
        <v>391</v>
      </c>
      <c r="M308" s="6">
        <v>2.4399999999999998E-2</v>
      </c>
    </row>
    <row r="309" spans="1:13" x14ac:dyDescent="0.3">
      <c r="A309" s="22" t="s">
        <v>390</v>
      </c>
      <c r="B309" s="26">
        <v>10100502</v>
      </c>
      <c r="C309" s="22">
        <v>108</v>
      </c>
      <c r="D309" s="23">
        <v>43525</v>
      </c>
      <c r="E309" s="21" t="s">
        <v>104</v>
      </c>
      <c r="F309" s="21">
        <v>108608023</v>
      </c>
      <c r="G309" s="21">
        <v>0</v>
      </c>
      <c r="H309" s="23">
        <v>43494</v>
      </c>
      <c r="I309" s="21" t="s">
        <v>105</v>
      </c>
      <c r="J309" s="21" t="s">
        <v>361</v>
      </c>
      <c r="K309" s="21">
        <f t="shared" si="4"/>
        <v>1</v>
      </c>
      <c r="L309" s="21" t="s">
        <v>391</v>
      </c>
      <c r="M309" s="6">
        <v>2.4399999999999998E-2</v>
      </c>
    </row>
    <row r="310" spans="1:13" x14ac:dyDescent="0.3">
      <c r="A310" s="22" t="s">
        <v>390</v>
      </c>
      <c r="B310" s="26">
        <v>10100502</v>
      </c>
      <c r="C310" s="22">
        <v>108</v>
      </c>
      <c r="D310" s="23">
        <v>43525</v>
      </c>
      <c r="E310" s="21" t="s">
        <v>104</v>
      </c>
      <c r="F310" s="21">
        <v>108608023</v>
      </c>
      <c r="G310" s="21">
        <v>0</v>
      </c>
      <c r="H310" s="23">
        <v>43494</v>
      </c>
      <c r="I310" s="21" t="s">
        <v>105</v>
      </c>
      <c r="J310" s="21" t="s">
        <v>361</v>
      </c>
      <c r="K310" s="21">
        <f t="shared" si="4"/>
        <v>1</v>
      </c>
      <c r="L310" s="21" t="s">
        <v>391</v>
      </c>
      <c r="M310" s="6">
        <v>2.4399999999999998E-2</v>
      </c>
    </row>
    <row r="311" spans="1:13" x14ac:dyDescent="0.3">
      <c r="A311" s="22" t="s">
        <v>390</v>
      </c>
      <c r="B311" s="26">
        <v>10100502</v>
      </c>
      <c r="C311" s="22">
        <v>108</v>
      </c>
      <c r="D311" s="23">
        <v>43466</v>
      </c>
      <c r="E311" s="21" t="s">
        <v>103</v>
      </c>
      <c r="F311" s="21">
        <v>108609197</v>
      </c>
      <c r="G311" s="21">
        <v>-174.08</v>
      </c>
      <c r="H311" s="23">
        <v>43488</v>
      </c>
      <c r="I311" s="21" t="s">
        <v>393</v>
      </c>
      <c r="J311" s="21" t="s">
        <v>361</v>
      </c>
      <c r="K311" s="21">
        <f t="shared" si="4"/>
        <v>1</v>
      </c>
      <c r="L311" s="21" t="s">
        <v>391</v>
      </c>
      <c r="M311" s="6">
        <v>2.4399999999999998E-2</v>
      </c>
    </row>
    <row r="312" spans="1:13" x14ac:dyDescent="0.3">
      <c r="A312" s="22" t="s">
        <v>390</v>
      </c>
      <c r="B312" s="26">
        <v>10100502</v>
      </c>
      <c r="C312" s="22">
        <v>108</v>
      </c>
      <c r="D312" s="23">
        <v>43466</v>
      </c>
      <c r="E312" s="21" t="s">
        <v>104</v>
      </c>
      <c r="F312" s="21">
        <v>108609197</v>
      </c>
      <c r="G312" s="21">
        <v>0</v>
      </c>
      <c r="H312" s="23">
        <v>43488</v>
      </c>
      <c r="I312" s="21" t="s">
        <v>393</v>
      </c>
      <c r="J312" s="21" t="s">
        <v>361</v>
      </c>
      <c r="K312" s="21">
        <f t="shared" si="4"/>
        <v>1</v>
      </c>
      <c r="L312" s="21" t="s">
        <v>391</v>
      </c>
      <c r="M312" s="6">
        <v>2.4399999999999998E-2</v>
      </c>
    </row>
    <row r="313" spans="1:13" x14ac:dyDescent="0.3">
      <c r="A313" s="22" t="s">
        <v>390</v>
      </c>
      <c r="B313" s="26">
        <v>10100502</v>
      </c>
      <c r="C313" s="22">
        <v>108</v>
      </c>
      <c r="D313" s="23">
        <v>43466</v>
      </c>
      <c r="E313" s="21" t="s">
        <v>103</v>
      </c>
      <c r="F313" s="21">
        <v>108609197</v>
      </c>
      <c r="G313" s="24">
        <v>-1607.4</v>
      </c>
      <c r="H313" s="23">
        <v>43488</v>
      </c>
      <c r="I313" s="21" t="s">
        <v>393</v>
      </c>
      <c r="J313" s="21" t="s">
        <v>361</v>
      </c>
      <c r="K313" s="21">
        <f t="shared" si="4"/>
        <v>1</v>
      </c>
      <c r="L313" s="21" t="s">
        <v>391</v>
      </c>
      <c r="M313" s="6">
        <v>2.4399999999999998E-2</v>
      </c>
    </row>
    <row r="314" spans="1:13" x14ac:dyDescent="0.3">
      <c r="A314" s="22" t="s">
        <v>390</v>
      </c>
      <c r="B314" s="26">
        <v>10100502</v>
      </c>
      <c r="C314" s="22">
        <v>108</v>
      </c>
      <c r="D314" s="23">
        <v>43466</v>
      </c>
      <c r="E314" s="21" t="s">
        <v>104</v>
      </c>
      <c r="F314" s="21">
        <v>108609197</v>
      </c>
      <c r="G314" s="21">
        <v>0</v>
      </c>
      <c r="H314" s="23">
        <v>43488</v>
      </c>
      <c r="I314" s="21" t="s">
        <v>393</v>
      </c>
      <c r="J314" s="21" t="s">
        <v>361</v>
      </c>
      <c r="K314" s="21">
        <f t="shared" si="4"/>
        <v>1</v>
      </c>
      <c r="L314" s="21" t="s">
        <v>391</v>
      </c>
      <c r="M314" s="6">
        <v>2.4399999999999998E-2</v>
      </c>
    </row>
    <row r="315" spans="1:13" x14ac:dyDescent="0.3">
      <c r="A315" s="22" t="s">
        <v>390</v>
      </c>
      <c r="B315" s="26">
        <v>10100502</v>
      </c>
      <c r="C315" s="22">
        <v>108</v>
      </c>
      <c r="D315" s="23">
        <v>43466</v>
      </c>
      <c r="E315" s="21" t="s">
        <v>104</v>
      </c>
      <c r="F315" s="21">
        <v>108609197</v>
      </c>
      <c r="G315" s="21">
        <v>0</v>
      </c>
      <c r="H315" s="23">
        <v>43488</v>
      </c>
      <c r="I315" s="21" t="s">
        <v>105</v>
      </c>
      <c r="J315" s="21" t="s">
        <v>361</v>
      </c>
      <c r="K315" s="21">
        <f t="shared" si="4"/>
        <v>1</v>
      </c>
      <c r="L315" s="21" t="s">
        <v>391</v>
      </c>
      <c r="M315" s="6">
        <v>2.4399999999999998E-2</v>
      </c>
    </row>
    <row r="316" spans="1:13" x14ac:dyDescent="0.3">
      <c r="A316" s="22" t="s">
        <v>390</v>
      </c>
      <c r="B316" s="26">
        <v>10100502</v>
      </c>
      <c r="C316" s="22">
        <v>108</v>
      </c>
      <c r="D316" s="23">
        <v>43466</v>
      </c>
      <c r="E316" s="21" t="s">
        <v>104</v>
      </c>
      <c r="F316" s="21">
        <v>108609197</v>
      </c>
      <c r="G316" s="21">
        <v>0</v>
      </c>
      <c r="H316" s="23">
        <v>43488</v>
      </c>
      <c r="I316" s="21" t="s">
        <v>105</v>
      </c>
      <c r="J316" s="21" t="s">
        <v>361</v>
      </c>
      <c r="K316" s="21">
        <f t="shared" si="4"/>
        <v>1</v>
      </c>
      <c r="L316" s="21" t="s">
        <v>391</v>
      </c>
      <c r="M316" s="6">
        <v>2.4399999999999998E-2</v>
      </c>
    </row>
    <row r="317" spans="1:13" x14ac:dyDescent="0.3">
      <c r="A317" s="22" t="s">
        <v>390</v>
      </c>
      <c r="B317" s="26">
        <v>10100502</v>
      </c>
      <c r="C317" s="22">
        <v>108</v>
      </c>
      <c r="D317" s="23">
        <v>43497</v>
      </c>
      <c r="E317" s="21" t="s">
        <v>104</v>
      </c>
      <c r="F317" s="21">
        <v>108609197</v>
      </c>
      <c r="G317" s="21">
        <v>0</v>
      </c>
      <c r="H317" s="23">
        <v>43488</v>
      </c>
      <c r="I317" s="21" t="s">
        <v>105</v>
      </c>
      <c r="J317" s="21" t="s">
        <v>361</v>
      </c>
      <c r="K317" s="21">
        <f t="shared" si="4"/>
        <v>1</v>
      </c>
      <c r="L317" s="21" t="s">
        <v>391</v>
      </c>
      <c r="M317" s="6">
        <v>2.4399999999999998E-2</v>
      </c>
    </row>
    <row r="318" spans="1:13" x14ac:dyDescent="0.3">
      <c r="A318" s="22" t="s">
        <v>390</v>
      </c>
      <c r="B318" s="26">
        <v>10100502</v>
      </c>
      <c r="C318" s="22">
        <v>108</v>
      </c>
      <c r="D318" s="23">
        <v>43497</v>
      </c>
      <c r="E318" s="21" t="s">
        <v>104</v>
      </c>
      <c r="F318" s="21">
        <v>108609197</v>
      </c>
      <c r="G318" s="21">
        <v>0</v>
      </c>
      <c r="H318" s="23">
        <v>43488</v>
      </c>
      <c r="I318" s="21" t="s">
        <v>105</v>
      </c>
      <c r="J318" s="21" t="s">
        <v>361</v>
      </c>
      <c r="K318" s="21">
        <f t="shared" si="4"/>
        <v>1</v>
      </c>
      <c r="L318" s="21" t="s">
        <v>391</v>
      </c>
      <c r="M318" s="6">
        <v>2.4399999999999998E-2</v>
      </c>
    </row>
    <row r="319" spans="1:13" x14ac:dyDescent="0.3">
      <c r="A319" s="22" t="s">
        <v>390</v>
      </c>
      <c r="B319" s="26">
        <v>10100502</v>
      </c>
      <c r="C319" s="22">
        <v>108</v>
      </c>
      <c r="D319" s="23">
        <v>43497</v>
      </c>
      <c r="E319" s="21" t="s">
        <v>104</v>
      </c>
      <c r="F319" s="21">
        <v>108609197</v>
      </c>
      <c r="G319" s="21">
        <v>0</v>
      </c>
      <c r="H319" s="23">
        <v>43488</v>
      </c>
      <c r="I319" s="21" t="s">
        <v>105</v>
      </c>
      <c r="J319" s="21" t="s">
        <v>361</v>
      </c>
      <c r="K319" s="21">
        <f t="shared" si="4"/>
        <v>1</v>
      </c>
      <c r="L319" s="21" t="s">
        <v>391</v>
      </c>
      <c r="M319" s="6">
        <v>2.4399999999999998E-2</v>
      </c>
    </row>
    <row r="320" spans="1:13" x14ac:dyDescent="0.3">
      <c r="A320" s="22" t="s">
        <v>390</v>
      </c>
      <c r="B320" s="26">
        <v>10100502</v>
      </c>
      <c r="C320" s="22">
        <v>108</v>
      </c>
      <c r="D320" s="23">
        <v>43497</v>
      </c>
      <c r="E320" s="21" t="s">
        <v>104</v>
      </c>
      <c r="F320" s="21">
        <v>108609197</v>
      </c>
      <c r="G320" s="21">
        <v>0</v>
      </c>
      <c r="H320" s="23">
        <v>43488</v>
      </c>
      <c r="I320" s="21" t="s">
        <v>105</v>
      </c>
      <c r="J320" s="21" t="s">
        <v>361</v>
      </c>
      <c r="K320" s="21">
        <f t="shared" si="4"/>
        <v>1</v>
      </c>
      <c r="L320" s="21" t="s">
        <v>391</v>
      </c>
      <c r="M320" s="6">
        <v>2.4399999999999998E-2</v>
      </c>
    </row>
    <row r="321" spans="1:13" x14ac:dyDescent="0.3">
      <c r="A321" s="22" t="s">
        <v>390</v>
      </c>
      <c r="B321" s="26">
        <v>10100502</v>
      </c>
      <c r="C321" s="22">
        <v>108</v>
      </c>
      <c r="D321" s="23">
        <v>43525</v>
      </c>
      <c r="E321" s="21" t="s">
        <v>104</v>
      </c>
      <c r="F321" s="21">
        <v>108609197</v>
      </c>
      <c r="G321" s="21">
        <v>0</v>
      </c>
      <c r="H321" s="23">
        <v>43488</v>
      </c>
      <c r="I321" s="21" t="s">
        <v>105</v>
      </c>
      <c r="J321" s="21" t="s">
        <v>361</v>
      </c>
      <c r="K321" s="21">
        <f t="shared" si="4"/>
        <v>1</v>
      </c>
      <c r="L321" s="21" t="s">
        <v>391</v>
      </c>
      <c r="M321" s="6">
        <v>2.4399999999999998E-2</v>
      </c>
    </row>
    <row r="322" spans="1:13" x14ac:dyDescent="0.3">
      <c r="A322" s="22" t="s">
        <v>390</v>
      </c>
      <c r="B322" s="26">
        <v>10100502</v>
      </c>
      <c r="C322" s="22">
        <v>108</v>
      </c>
      <c r="D322" s="23">
        <v>43525</v>
      </c>
      <c r="E322" s="21" t="s">
        <v>104</v>
      </c>
      <c r="F322" s="21">
        <v>108609197</v>
      </c>
      <c r="G322" s="21">
        <v>0</v>
      </c>
      <c r="H322" s="23">
        <v>43488</v>
      </c>
      <c r="I322" s="21" t="s">
        <v>105</v>
      </c>
      <c r="J322" s="21" t="s">
        <v>361</v>
      </c>
      <c r="K322" s="21">
        <f t="shared" ref="K322:K385" si="5">MONTH(H322)</f>
        <v>1</v>
      </c>
      <c r="L322" s="21" t="s">
        <v>391</v>
      </c>
      <c r="M322" s="6">
        <v>2.4399999999999998E-2</v>
      </c>
    </row>
    <row r="323" spans="1:13" x14ac:dyDescent="0.3">
      <c r="A323" s="22" t="s">
        <v>390</v>
      </c>
      <c r="B323" s="26">
        <v>10100502</v>
      </c>
      <c r="C323" s="22">
        <v>108</v>
      </c>
      <c r="D323" s="23">
        <v>43525</v>
      </c>
      <c r="E323" s="21" t="s">
        <v>104</v>
      </c>
      <c r="F323" s="21">
        <v>108609197</v>
      </c>
      <c r="G323" s="21">
        <v>0</v>
      </c>
      <c r="H323" s="23">
        <v>43488</v>
      </c>
      <c r="I323" s="21" t="s">
        <v>105</v>
      </c>
      <c r="J323" s="21" t="s">
        <v>361</v>
      </c>
      <c r="K323" s="21">
        <f t="shared" si="5"/>
        <v>1</v>
      </c>
      <c r="L323" s="21" t="s">
        <v>391</v>
      </c>
      <c r="M323" s="6">
        <v>2.4399999999999998E-2</v>
      </c>
    </row>
    <row r="324" spans="1:13" x14ac:dyDescent="0.3">
      <c r="A324" s="22" t="s">
        <v>390</v>
      </c>
      <c r="B324" s="26">
        <v>10100502</v>
      </c>
      <c r="C324" s="22">
        <v>108</v>
      </c>
      <c r="D324" s="23">
        <v>43525</v>
      </c>
      <c r="E324" s="21" t="s">
        <v>104</v>
      </c>
      <c r="F324" s="21">
        <v>108609197</v>
      </c>
      <c r="G324" s="21">
        <v>0</v>
      </c>
      <c r="H324" s="23">
        <v>43488</v>
      </c>
      <c r="I324" s="21" t="s">
        <v>105</v>
      </c>
      <c r="J324" s="21" t="s">
        <v>361</v>
      </c>
      <c r="K324" s="21">
        <f t="shared" si="5"/>
        <v>1</v>
      </c>
      <c r="L324" s="21" t="s">
        <v>391</v>
      </c>
      <c r="M324" s="6">
        <v>2.4399999999999998E-2</v>
      </c>
    </row>
    <row r="325" spans="1:13" x14ac:dyDescent="0.3">
      <c r="A325" s="22" t="s">
        <v>390</v>
      </c>
      <c r="B325" s="26">
        <v>10100502</v>
      </c>
      <c r="C325" s="22">
        <v>108</v>
      </c>
      <c r="D325" s="23">
        <v>43525</v>
      </c>
      <c r="E325" s="21" t="s">
        <v>104</v>
      </c>
      <c r="F325" s="21">
        <v>108609197</v>
      </c>
      <c r="G325" s="21">
        <v>0</v>
      </c>
      <c r="H325" s="23">
        <v>43488</v>
      </c>
      <c r="I325" s="21" t="s">
        <v>105</v>
      </c>
      <c r="J325" s="21" t="s">
        <v>361</v>
      </c>
      <c r="K325" s="21">
        <f t="shared" si="5"/>
        <v>1</v>
      </c>
      <c r="L325" s="21" t="s">
        <v>391</v>
      </c>
      <c r="M325" s="6">
        <v>2.4399999999999998E-2</v>
      </c>
    </row>
    <row r="326" spans="1:13" x14ac:dyDescent="0.3">
      <c r="A326" s="22" t="s">
        <v>390</v>
      </c>
      <c r="B326" s="26">
        <v>10100502</v>
      </c>
      <c r="C326" s="22">
        <v>108</v>
      </c>
      <c r="D326" s="23">
        <v>43525</v>
      </c>
      <c r="E326" s="21" t="s">
        <v>104</v>
      </c>
      <c r="F326" s="21">
        <v>108609197</v>
      </c>
      <c r="G326" s="21">
        <v>0</v>
      </c>
      <c r="H326" s="23">
        <v>43488</v>
      </c>
      <c r="I326" s="21" t="s">
        <v>105</v>
      </c>
      <c r="J326" s="21" t="s">
        <v>361</v>
      </c>
      <c r="K326" s="21">
        <f t="shared" si="5"/>
        <v>1</v>
      </c>
      <c r="L326" s="21" t="s">
        <v>391</v>
      </c>
      <c r="M326" s="6">
        <v>2.4399999999999998E-2</v>
      </c>
    </row>
    <row r="327" spans="1:13" x14ac:dyDescent="0.3">
      <c r="A327" s="22" t="s">
        <v>390</v>
      </c>
      <c r="B327" s="26">
        <v>10100502</v>
      </c>
      <c r="C327" s="22">
        <v>108</v>
      </c>
      <c r="D327" s="23">
        <v>43466</v>
      </c>
      <c r="E327" s="21" t="s">
        <v>103</v>
      </c>
      <c r="F327" s="21">
        <v>108610077</v>
      </c>
      <c r="G327" s="21">
        <v>-2.8</v>
      </c>
      <c r="H327" s="23">
        <v>43488</v>
      </c>
      <c r="I327" s="21" t="s">
        <v>393</v>
      </c>
      <c r="J327" s="21" t="s">
        <v>362</v>
      </c>
      <c r="K327" s="21">
        <f t="shared" si="5"/>
        <v>1</v>
      </c>
      <c r="L327" s="21" t="s">
        <v>391</v>
      </c>
      <c r="M327" s="6">
        <v>2.2100000000000002E-2</v>
      </c>
    </row>
    <row r="328" spans="1:13" x14ac:dyDescent="0.3">
      <c r="A328" s="22" t="s">
        <v>390</v>
      </c>
      <c r="B328" s="26">
        <v>10100502</v>
      </c>
      <c r="C328" s="22">
        <v>108</v>
      </c>
      <c r="D328" s="23">
        <v>43466</v>
      </c>
      <c r="E328" s="21" t="s">
        <v>104</v>
      </c>
      <c r="F328" s="21">
        <v>108610077</v>
      </c>
      <c r="G328" s="21">
        <v>0</v>
      </c>
      <c r="H328" s="23">
        <v>43488</v>
      </c>
      <c r="I328" s="21" t="s">
        <v>393</v>
      </c>
      <c r="J328" s="21" t="s">
        <v>362</v>
      </c>
      <c r="K328" s="21">
        <f t="shared" si="5"/>
        <v>1</v>
      </c>
      <c r="L328" s="21" t="s">
        <v>391</v>
      </c>
      <c r="M328" s="6">
        <v>2.2100000000000002E-2</v>
      </c>
    </row>
    <row r="329" spans="1:13" x14ac:dyDescent="0.3">
      <c r="A329" s="22" t="s">
        <v>390</v>
      </c>
      <c r="B329" s="26">
        <v>10100502</v>
      </c>
      <c r="C329" s="22">
        <v>108</v>
      </c>
      <c r="D329" s="23">
        <v>43466</v>
      </c>
      <c r="E329" s="21" t="s">
        <v>104</v>
      </c>
      <c r="F329" s="21">
        <v>108610077</v>
      </c>
      <c r="G329" s="21">
        <v>0</v>
      </c>
      <c r="H329" s="23">
        <v>43488</v>
      </c>
      <c r="I329" s="21" t="s">
        <v>105</v>
      </c>
      <c r="J329" s="21" t="s">
        <v>362</v>
      </c>
      <c r="K329" s="21">
        <f t="shared" si="5"/>
        <v>1</v>
      </c>
      <c r="L329" s="21" t="s">
        <v>391</v>
      </c>
      <c r="M329" s="6">
        <v>2.2100000000000002E-2</v>
      </c>
    </row>
    <row r="330" spans="1:13" x14ac:dyDescent="0.3">
      <c r="A330" s="22" t="s">
        <v>390</v>
      </c>
      <c r="B330" s="26">
        <v>10100502</v>
      </c>
      <c r="C330" s="22">
        <v>108</v>
      </c>
      <c r="D330" s="23">
        <v>43497</v>
      </c>
      <c r="E330" s="21" t="s">
        <v>104</v>
      </c>
      <c r="F330" s="21">
        <v>108610077</v>
      </c>
      <c r="G330" s="21">
        <v>0</v>
      </c>
      <c r="H330" s="23">
        <v>43488</v>
      </c>
      <c r="I330" s="21" t="s">
        <v>105</v>
      </c>
      <c r="J330" s="21" t="s">
        <v>362</v>
      </c>
      <c r="K330" s="21">
        <f t="shared" si="5"/>
        <v>1</v>
      </c>
      <c r="L330" s="21" t="s">
        <v>391</v>
      </c>
      <c r="M330" s="6">
        <v>2.2100000000000002E-2</v>
      </c>
    </row>
    <row r="331" spans="1:13" x14ac:dyDescent="0.3">
      <c r="A331" s="22" t="s">
        <v>390</v>
      </c>
      <c r="B331" s="26">
        <v>10100502</v>
      </c>
      <c r="C331" s="22">
        <v>108</v>
      </c>
      <c r="D331" s="23">
        <v>43497</v>
      </c>
      <c r="E331" s="21" t="s">
        <v>104</v>
      </c>
      <c r="F331" s="21">
        <v>108610077</v>
      </c>
      <c r="G331" s="21">
        <v>0</v>
      </c>
      <c r="H331" s="23">
        <v>43488</v>
      </c>
      <c r="I331" s="21" t="s">
        <v>105</v>
      </c>
      <c r="J331" s="21" t="s">
        <v>362</v>
      </c>
      <c r="K331" s="21">
        <f t="shared" si="5"/>
        <v>1</v>
      </c>
      <c r="L331" s="21" t="s">
        <v>391</v>
      </c>
      <c r="M331" s="6">
        <v>2.2100000000000002E-2</v>
      </c>
    </row>
    <row r="332" spans="1:13" x14ac:dyDescent="0.3">
      <c r="A332" s="22" t="s">
        <v>390</v>
      </c>
      <c r="B332" s="26">
        <v>10100502</v>
      </c>
      <c r="C332" s="22">
        <v>108</v>
      </c>
      <c r="D332" s="23">
        <v>43525</v>
      </c>
      <c r="E332" s="21" t="s">
        <v>104</v>
      </c>
      <c r="F332" s="21">
        <v>108610077</v>
      </c>
      <c r="G332" s="21">
        <v>0</v>
      </c>
      <c r="H332" s="23">
        <v>43488</v>
      </c>
      <c r="I332" s="21" t="s">
        <v>105</v>
      </c>
      <c r="J332" s="21" t="s">
        <v>362</v>
      </c>
      <c r="K332" s="21">
        <f t="shared" si="5"/>
        <v>1</v>
      </c>
      <c r="L332" s="21" t="s">
        <v>391</v>
      </c>
      <c r="M332" s="6">
        <v>2.2100000000000002E-2</v>
      </c>
    </row>
    <row r="333" spans="1:13" x14ac:dyDescent="0.3">
      <c r="A333" s="22" t="s">
        <v>390</v>
      </c>
      <c r="B333" s="26">
        <v>10100502</v>
      </c>
      <c r="C333" s="22">
        <v>108</v>
      </c>
      <c r="D333" s="23">
        <v>43525</v>
      </c>
      <c r="E333" s="21" t="s">
        <v>104</v>
      </c>
      <c r="F333" s="21">
        <v>108610077</v>
      </c>
      <c r="G333" s="21">
        <v>0</v>
      </c>
      <c r="H333" s="23">
        <v>43488</v>
      </c>
      <c r="I333" s="21" t="s">
        <v>105</v>
      </c>
      <c r="J333" s="21" t="s">
        <v>362</v>
      </c>
      <c r="K333" s="21">
        <f t="shared" si="5"/>
        <v>1</v>
      </c>
      <c r="L333" s="21" t="s">
        <v>391</v>
      </c>
      <c r="M333" s="6">
        <v>2.2100000000000002E-2</v>
      </c>
    </row>
    <row r="334" spans="1:13" x14ac:dyDescent="0.3">
      <c r="A334" s="22" t="s">
        <v>390</v>
      </c>
      <c r="B334" s="26">
        <v>10100502</v>
      </c>
      <c r="C334" s="22">
        <v>108</v>
      </c>
      <c r="D334" s="23">
        <v>43525</v>
      </c>
      <c r="E334" s="21" t="s">
        <v>104</v>
      </c>
      <c r="F334" s="21">
        <v>108610077</v>
      </c>
      <c r="G334" s="21">
        <v>0</v>
      </c>
      <c r="H334" s="23">
        <v>43488</v>
      </c>
      <c r="I334" s="21" t="s">
        <v>105</v>
      </c>
      <c r="J334" s="21" t="s">
        <v>362</v>
      </c>
      <c r="K334" s="21">
        <f t="shared" si="5"/>
        <v>1</v>
      </c>
      <c r="L334" s="21" t="s">
        <v>391</v>
      </c>
      <c r="M334" s="6">
        <v>2.2100000000000002E-2</v>
      </c>
    </row>
    <row r="335" spans="1:13" x14ac:dyDescent="0.3">
      <c r="A335" s="22" t="s">
        <v>390</v>
      </c>
      <c r="B335" s="26">
        <v>10100502</v>
      </c>
      <c r="C335" s="22">
        <v>108</v>
      </c>
      <c r="D335" s="23">
        <v>43466</v>
      </c>
      <c r="E335" s="21" t="s">
        <v>103</v>
      </c>
      <c r="F335" s="21">
        <v>108610246</v>
      </c>
      <c r="G335" s="21">
        <v>-38.020000000000003</v>
      </c>
      <c r="H335" s="23">
        <v>43488</v>
      </c>
      <c r="I335" s="21" t="s">
        <v>393</v>
      </c>
      <c r="J335" s="21" t="s">
        <v>366</v>
      </c>
      <c r="K335" s="21">
        <f t="shared" si="5"/>
        <v>1</v>
      </c>
      <c r="L335" s="21" t="s">
        <v>391</v>
      </c>
      <c r="M335" s="6">
        <v>3.9399999999999998E-2</v>
      </c>
    </row>
    <row r="336" spans="1:13" x14ac:dyDescent="0.3">
      <c r="A336" s="22" t="s">
        <v>390</v>
      </c>
      <c r="B336" s="26">
        <v>10100502</v>
      </c>
      <c r="C336" s="22">
        <v>108</v>
      </c>
      <c r="D336" s="23">
        <v>43466</v>
      </c>
      <c r="E336" s="21" t="s">
        <v>103</v>
      </c>
      <c r="F336" s="21">
        <v>108610246</v>
      </c>
      <c r="G336" s="21">
        <v>-5.1100000000000003</v>
      </c>
      <c r="H336" s="23">
        <v>43488</v>
      </c>
      <c r="I336" s="21" t="s">
        <v>393</v>
      </c>
      <c r="J336" s="21" t="s">
        <v>366</v>
      </c>
      <c r="K336" s="21">
        <f t="shared" si="5"/>
        <v>1</v>
      </c>
      <c r="L336" s="21" t="s">
        <v>391</v>
      </c>
      <c r="M336" s="6">
        <v>3.9399999999999998E-2</v>
      </c>
    </row>
    <row r="337" spans="1:13" x14ac:dyDescent="0.3">
      <c r="A337" s="22" t="s">
        <v>390</v>
      </c>
      <c r="B337" s="26">
        <v>10100502</v>
      </c>
      <c r="C337" s="22">
        <v>108</v>
      </c>
      <c r="D337" s="23">
        <v>43466</v>
      </c>
      <c r="E337" s="21" t="s">
        <v>103</v>
      </c>
      <c r="F337" s="21">
        <v>108610246</v>
      </c>
      <c r="G337" s="21">
        <v>-38.020000000000003</v>
      </c>
      <c r="H337" s="23">
        <v>43488</v>
      </c>
      <c r="I337" s="21" t="s">
        <v>393</v>
      </c>
      <c r="J337" s="21" t="s">
        <v>366</v>
      </c>
      <c r="K337" s="21">
        <f t="shared" si="5"/>
        <v>1</v>
      </c>
      <c r="L337" s="21" t="s">
        <v>391</v>
      </c>
      <c r="M337" s="6">
        <v>3.9399999999999998E-2</v>
      </c>
    </row>
    <row r="338" spans="1:13" x14ac:dyDescent="0.3">
      <c r="A338" s="22" t="s">
        <v>390</v>
      </c>
      <c r="B338" s="26">
        <v>10100502</v>
      </c>
      <c r="C338" s="22">
        <v>108</v>
      </c>
      <c r="D338" s="23">
        <v>43466</v>
      </c>
      <c r="E338" s="21" t="s">
        <v>103</v>
      </c>
      <c r="F338" s="21">
        <v>108610246</v>
      </c>
      <c r="G338" s="21">
        <v>-10.37</v>
      </c>
      <c r="H338" s="23">
        <v>43488</v>
      </c>
      <c r="I338" s="21" t="s">
        <v>393</v>
      </c>
      <c r="J338" s="21" t="s">
        <v>366</v>
      </c>
      <c r="K338" s="21">
        <f t="shared" si="5"/>
        <v>1</v>
      </c>
      <c r="L338" s="21" t="s">
        <v>391</v>
      </c>
      <c r="M338" s="6">
        <v>3.9399999999999998E-2</v>
      </c>
    </row>
    <row r="339" spans="1:13" x14ac:dyDescent="0.3">
      <c r="A339" s="22" t="s">
        <v>390</v>
      </c>
      <c r="B339" s="26">
        <v>10100502</v>
      </c>
      <c r="C339" s="22">
        <v>108</v>
      </c>
      <c r="D339" s="23">
        <v>43466</v>
      </c>
      <c r="E339" s="21" t="s">
        <v>103</v>
      </c>
      <c r="F339" s="21">
        <v>108610246</v>
      </c>
      <c r="G339" s="21">
        <v>-76.69</v>
      </c>
      <c r="H339" s="23">
        <v>43488</v>
      </c>
      <c r="I339" s="21" t="s">
        <v>393</v>
      </c>
      <c r="J339" s="21" t="s">
        <v>366</v>
      </c>
      <c r="K339" s="21">
        <f t="shared" si="5"/>
        <v>1</v>
      </c>
      <c r="L339" s="21" t="s">
        <v>391</v>
      </c>
      <c r="M339" s="6">
        <v>3.9399999999999998E-2</v>
      </c>
    </row>
    <row r="340" spans="1:13" x14ac:dyDescent="0.3">
      <c r="A340" s="22" t="s">
        <v>390</v>
      </c>
      <c r="B340" s="26">
        <v>10100502</v>
      </c>
      <c r="C340" s="22">
        <v>108</v>
      </c>
      <c r="D340" s="23">
        <v>43466</v>
      </c>
      <c r="E340" s="21" t="s">
        <v>103</v>
      </c>
      <c r="F340" s="21">
        <v>108610246</v>
      </c>
      <c r="G340" s="21">
        <v>-196.97</v>
      </c>
      <c r="H340" s="23">
        <v>43488</v>
      </c>
      <c r="I340" s="21" t="s">
        <v>393</v>
      </c>
      <c r="J340" s="21" t="s">
        <v>366</v>
      </c>
      <c r="K340" s="21">
        <f t="shared" si="5"/>
        <v>1</v>
      </c>
      <c r="L340" s="21" t="s">
        <v>391</v>
      </c>
      <c r="M340" s="6">
        <v>3.9399999999999998E-2</v>
      </c>
    </row>
    <row r="341" spans="1:13" x14ac:dyDescent="0.3">
      <c r="A341" s="22" t="s">
        <v>390</v>
      </c>
      <c r="B341" s="26">
        <v>10100502</v>
      </c>
      <c r="C341" s="22">
        <v>108</v>
      </c>
      <c r="D341" s="23">
        <v>43466</v>
      </c>
      <c r="E341" s="21" t="s">
        <v>103</v>
      </c>
      <c r="F341" s="21">
        <v>108610246</v>
      </c>
      <c r="G341" s="21">
        <v>-5.1100000000000003</v>
      </c>
      <c r="H341" s="23">
        <v>43488</v>
      </c>
      <c r="I341" s="21" t="s">
        <v>393</v>
      </c>
      <c r="J341" s="21" t="s">
        <v>366</v>
      </c>
      <c r="K341" s="21">
        <f t="shared" si="5"/>
        <v>1</v>
      </c>
      <c r="L341" s="21" t="s">
        <v>391</v>
      </c>
      <c r="M341" s="6">
        <v>3.9399999999999998E-2</v>
      </c>
    </row>
    <row r="342" spans="1:13" x14ac:dyDescent="0.3">
      <c r="A342" s="22" t="s">
        <v>390</v>
      </c>
      <c r="B342" s="26">
        <v>10100502</v>
      </c>
      <c r="C342" s="22">
        <v>108</v>
      </c>
      <c r="D342" s="23">
        <v>43466</v>
      </c>
      <c r="E342" s="21" t="s">
        <v>103</v>
      </c>
      <c r="F342" s="21">
        <v>108610246</v>
      </c>
      <c r="G342" s="21">
        <v>-38.020000000000003</v>
      </c>
      <c r="H342" s="23">
        <v>43488</v>
      </c>
      <c r="I342" s="21" t="s">
        <v>393</v>
      </c>
      <c r="J342" s="21" t="s">
        <v>366</v>
      </c>
      <c r="K342" s="21">
        <f t="shared" si="5"/>
        <v>1</v>
      </c>
      <c r="L342" s="21" t="s">
        <v>391</v>
      </c>
      <c r="M342" s="6">
        <v>3.9399999999999998E-2</v>
      </c>
    </row>
    <row r="343" spans="1:13" x14ac:dyDescent="0.3">
      <c r="A343" s="22" t="s">
        <v>390</v>
      </c>
      <c r="B343" s="26">
        <v>10100502</v>
      </c>
      <c r="C343" s="22">
        <v>108</v>
      </c>
      <c r="D343" s="23">
        <v>43466</v>
      </c>
      <c r="E343" s="21" t="s">
        <v>103</v>
      </c>
      <c r="F343" s="21">
        <v>108610246</v>
      </c>
      <c r="G343" s="21">
        <v>-97.05</v>
      </c>
      <c r="H343" s="23">
        <v>43488</v>
      </c>
      <c r="I343" s="21" t="s">
        <v>393</v>
      </c>
      <c r="J343" s="21" t="s">
        <v>366</v>
      </c>
      <c r="K343" s="21">
        <f t="shared" si="5"/>
        <v>1</v>
      </c>
      <c r="L343" s="21" t="s">
        <v>391</v>
      </c>
      <c r="M343" s="6">
        <v>3.9399999999999998E-2</v>
      </c>
    </row>
    <row r="344" spans="1:13" x14ac:dyDescent="0.3">
      <c r="A344" s="22" t="s">
        <v>390</v>
      </c>
      <c r="B344" s="26">
        <v>10100502</v>
      </c>
      <c r="C344" s="22">
        <v>108</v>
      </c>
      <c r="D344" s="23">
        <v>43466</v>
      </c>
      <c r="E344" s="21" t="s">
        <v>103</v>
      </c>
      <c r="F344" s="21">
        <v>108610246</v>
      </c>
      <c r="G344" s="21">
        <v>-97.05</v>
      </c>
      <c r="H344" s="23">
        <v>43488</v>
      </c>
      <c r="I344" s="21" t="s">
        <v>393</v>
      </c>
      <c r="J344" s="21" t="s">
        <v>366</v>
      </c>
      <c r="K344" s="21">
        <f t="shared" si="5"/>
        <v>1</v>
      </c>
      <c r="L344" s="21" t="s">
        <v>391</v>
      </c>
      <c r="M344" s="6">
        <v>3.9399999999999998E-2</v>
      </c>
    </row>
    <row r="345" spans="1:13" x14ac:dyDescent="0.3">
      <c r="A345" s="22" t="s">
        <v>390</v>
      </c>
      <c r="B345" s="26">
        <v>10100502</v>
      </c>
      <c r="C345" s="22">
        <v>108</v>
      </c>
      <c r="D345" s="23">
        <v>43466</v>
      </c>
      <c r="E345" s="21" t="s">
        <v>104</v>
      </c>
      <c r="F345" s="21">
        <v>108610246</v>
      </c>
      <c r="G345" s="21">
        <v>0</v>
      </c>
      <c r="H345" s="23">
        <v>43488</v>
      </c>
      <c r="I345" s="21" t="s">
        <v>393</v>
      </c>
      <c r="J345" s="21" t="s">
        <v>366</v>
      </c>
      <c r="K345" s="21">
        <f t="shared" si="5"/>
        <v>1</v>
      </c>
      <c r="L345" s="21" t="s">
        <v>391</v>
      </c>
      <c r="M345" s="6">
        <v>3.9399999999999998E-2</v>
      </c>
    </row>
    <row r="346" spans="1:13" x14ac:dyDescent="0.3">
      <c r="A346" s="22" t="s">
        <v>390</v>
      </c>
      <c r="B346" s="26">
        <v>10100502</v>
      </c>
      <c r="C346" s="22">
        <v>108</v>
      </c>
      <c r="D346" s="23">
        <v>43466</v>
      </c>
      <c r="E346" s="21" t="s">
        <v>104</v>
      </c>
      <c r="F346" s="21">
        <v>108610246</v>
      </c>
      <c r="G346" s="21">
        <v>0</v>
      </c>
      <c r="H346" s="23">
        <v>43488</v>
      </c>
      <c r="I346" s="21" t="s">
        <v>393</v>
      </c>
      <c r="J346" s="21" t="s">
        <v>366</v>
      </c>
      <c r="K346" s="21">
        <f t="shared" si="5"/>
        <v>1</v>
      </c>
      <c r="L346" s="21" t="s">
        <v>391</v>
      </c>
      <c r="M346" s="6">
        <v>3.9399999999999998E-2</v>
      </c>
    </row>
    <row r="347" spans="1:13" x14ac:dyDescent="0.3">
      <c r="A347" s="22" t="s">
        <v>390</v>
      </c>
      <c r="B347" s="26">
        <v>10100502</v>
      </c>
      <c r="C347" s="22">
        <v>108</v>
      </c>
      <c r="D347" s="23">
        <v>43466</v>
      </c>
      <c r="E347" s="21" t="s">
        <v>104</v>
      </c>
      <c r="F347" s="21">
        <v>108610246</v>
      </c>
      <c r="G347" s="21">
        <v>0</v>
      </c>
      <c r="H347" s="23">
        <v>43488</v>
      </c>
      <c r="I347" s="21" t="s">
        <v>393</v>
      </c>
      <c r="J347" s="21" t="s">
        <v>366</v>
      </c>
      <c r="K347" s="21">
        <f t="shared" si="5"/>
        <v>1</v>
      </c>
      <c r="L347" s="21" t="s">
        <v>391</v>
      </c>
      <c r="M347" s="6">
        <v>3.9399999999999998E-2</v>
      </c>
    </row>
    <row r="348" spans="1:13" x14ac:dyDescent="0.3">
      <c r="A348" s="22" t="s">
        <v>390</v>
      </c>
      <c r="B348" s="26">
        <v>10100502</v>
      </c>
      <c r="C348" s="22">
        <v>108</v>
      </c>
      <c r="D348" s="23">
        <v>43466</v>
      </c>
      <c r="E348" s="21" t="s">
        <v>104</v>
      </c>
      <c r="F348" s="21">
        <v>108610246</v>
      </c>
      <c r="G348" s="21">
        <v>0</v>
      </c>
      <c r="H348" s="23">
        <v>43488</v>
      </c>
      <c r="I348" s="21" t="s">
        <v>393</v>
      </c>
      <c r="J348" s="21" t="s">
        <v>366</v>
      </c>
      <c r="K348" s="21">
        <f t="shared" si="5"/>
        <v>1</v>
      </c>
      <c r="L348" s="21" t="s">
        <v>391</v>
      </c>
      <c r="M348" s="6">
        <v>3.9399999999999998E-2</v>
      </c>
    </row>
    <row r="349" spans="1:13" x14ac:dyDescent="0.3">
      <c r="A349" s="22" t="s">
        <v>390</v>
      </c>
      <c r="B349" s="26">
        <v>10100502</v>
      </c>
      <c r="C349" s="22">
        <v>108</v>
      </c>
      <c r="D349" s="23">
        <v>43466</v>
      </c>
      <c r="E349" s="21" t="s">
        <v>104</v>
      </c>
      <c r="F349" s="21">
        <v>108610246</v>
      </c>
      <c r="G349" s="21">
        <v>0</v>
      </c>
      <c r="H349" s="23">
        <v>43488</v>
      </c>
      <c r="I349" s="21" t="s">
        <v>393</v>
      </c>
      <c r="J349" s="21" t="s">
        <v>366</v>
      </c>
      <c r="K349" s="21">
        <f t="shared" si="5"/>
        <v>1</v>
      </c>
      <c r="L349" s="21" t="s">
        <v>391</v>
      </c>
      <c r="M349" s="6">
        <v>3.9399999999999998E-2</v>
      </c>
    </row>
    <row r="350" spans="1:13" x14ac:dyDescent="0.3">
      <c r="A350" s="22" t="s">
        <v>390</v>
      </c>
      <c r="B350" s="26">
        <v>10100502</v>
      </c>
      <c r="C350" s="22">
        <v>108</v>
      </c>
      <c r="D350" s="23">
        <v>43466</v>
      </c>
      <c r="E350" s="21" t="s">
        <v>104</v>
      </c>
      <c r="F350" s="21">
        <v>108610246</v>
      </c>
      <c r="G350" s="21">
        <v>0</v>
      </c>
      <c r="H350" s="23">
        <v>43488</v>
      </c>
      <c r="I350" s="21" t="s">
        <v>393</v>
      </c>
      <c r="J350" s="21" t="s">
        <v>366</v>
      </c>
      <c r="K350" s="21">
        <f t="shared" si="5"/>
        <v>1</v>
      </c>
      <c r="L350" s="21" t="s">
        <v>391</v>
      </c>
      <c r="M350" s="6">
        <v>3.9399999999999998E-2</v>
      </c>
    </row>
    <row r="351" spans="1:13" x14ac:dyDescent="0.3">
      <c r="A351" s="22" t="s">
        <v>390</v>
      </c>
      <c r="B351" s="26">
        <v>10100502</v>
      </c>
      <c r="C351" s="22">
        <v>108</v>
      </c>
      <c r="D351" s="23">
        <v>43466</v>
      </c>
      <c r="E351" s="21" t="s">
        <v>104</v>
      </c>
      <c r="F351" s="21">
        <v>108610246</v>
      </c>
      <c r="G351" s="21">
        <v>0</v>
      </c>
      <c r="H351" s="23">
        <v>43488</v>
      </c>
      <c r="I351" s="21" t="s">
        <v>393</v>
      </c>
      <c r="J351" s="21" t="s">
        <v>366</v>
      </c>
      <c r="K351" s="21">
        <f t="shared" si="5"/>
        <v>1</v>
      </c>
      <c r="L351" s="21" t="s">
        <v>391</v>
      </c>
      <c r="M351" s="6">
        <v>3.9399999999999998E-2</v>
      </c>
    </row>
    <row r="352" spans="1:13" x14ac:dyDescent="0.3">
      <c r="A352" s="22" t="s">
        <v>390</v>
      </c>
      <c r="B352" s="26">
        <v>10100502</v>
      </c>
      <c r="C352" s="22">
        <v>108</v>
      </c>
      <c r="D352" s="23">
        <v>43466</v>
      </c>
      <c r="E352" s="21" t="s">
        <v>104</v>
      </c>
      <c r="F352" s="21">
        <v>108610246</v>
      </c>
      <c r="G352" s="21">
        <v>0</v>
      </c>
      <c r="H352" s="23">
        <v>43488</v>
      </c>
      <c r="I352" s="21" t="s">
        <v>393</v>
      </c>
      <c r="J352" s="21" t="s">
        <v>366</v>
      </c>
      <c r="K352" s="21">
        <f t="shared" si="5"/>
        <v>1</v>
      </c>
      <c r="L352" s="21" t="s">
        <v>391</v>
      </c>
      <c r="M352" s="6">
        <v>3.9399999999999998E-2</v>
      </c>
    </row>
    <row r="353" spans="1:13" x14ac:dyDescent="0.3">
      <c r="A353" s="22" t="s">
        <v>390</v>
      </c>
      <c r="B353" s="26">
        <v>10100502</v>
      </c>
      <c r="C353" s="22">
        <v>108</v>
      </c>
      <c r="D353" s="23">
        <v>43466</v>
      </c>
      <c r="E353" s="21" t="s">
        <v>104</v>
      </c>
      <c r="F353" s="21">
        <v>108610246</v>
      </c>
      <c r="G353" s="21">
        <v>0</v>
      </c>
      <c r="H353" s="23">
        <v>43488</v>
      </c>
      <c r="I353" s="21" t="s">
        <v>393</v>
      </c>
      <c r="J353" s="21" t="s">
        <v>366</v>
      </c>
      <c r="K353" s="21">
        <f t="shared" si="5"/>
        <v>1</v>
      </c>
      <c r="L353" s="21" t="s">
        <v>391</v>
      </c>
      <c r="M353" s="6">
        <v>3.9399999999999998E-2</v>
      </c>
    </row>
    <row r="354" spans="1:13" x14ac:dyDescent="0.3">
      <c r="A354" s="22" t="s">
        <v>390</v>
      </c>
      <c r="B354" s="26">
        <v>10100502</v>
      </c>
      <c r="C354" s="22">
        <v>108</v>
      </c>
      <c r="D354" s="23">
        <v>43466</v>
      </c>
      <c r="E354" s="21" t="s">
        <v>104</v>
      </c>
      <c r="F354" s="21">
        <v>108610246</v>
      </c>
      <c r="G354" s="21">
        <v>0</v>
      </c>
      <c r="H354" s="23">
        <v>43488</v>
      </c>
      <c r="I354" s="21" t="s">
        <v>393</v>
      </c>
      <c r="J354" s="21" t="s">
        <v>366</v>
      </c>
      <c r="K354" s="21">
        <f t="shared" si="5"/>
        <v>1</v>
      </c>
      <c r="L354" s="21" t="s">
        <v>391</v>
      </c>
      <c r="M354" s="6">
        <v>3.9399999999999998E-2</v>
      </c>
    </row>
    <row r="355" spans="1:13" x14ac:dyDescent="0.3">
      <c r="A355" s="22" t="s">
        <v>390</v>
      </c>
      <c r="B355" s="26">
        <v>10100502</v>
      </c>
      <c r="C355" s="22">
        <v>108</v>
      </c>
      <c r="D355" s="23">
        <v>43497</v>
      </c>
      <c r="E355" s="21" t="s">
        <v>104</v>
      </c>
      <c r="F355" s="21">
        <v>108610246</v>
      </c>
      <c r="G355" s="21">
        <v>0</v>
      </c>
      <c r="H355" s="23">
        <v>43488</v>
      </c>
      <c r="I355" s="21" t="s">
        <v>105</v>
      </c>
      <c r="J355" s="21" t="s">
        <v>366</v>
      </c>
      <c r="K355" s="21">
        <f t="shared" si="5"/>
        <v>1</v>
      </c>
      <c r="L355" s="21" t="s">
        <v>391</v>
      </c>
      <c r="M355" s="6">
        <v>3.9399999999999998E-2</v>
      </c>
    </row>
    <row r="356" spans="1:13" x14ac:dyDescent="0.3">
      <c r="A356" s="22" t="s">
        <v>390</v>
      </c>
      <c r="B356" s="26">
        <v>10100502</v>
      </c>
      <c r="C356" s="22">
        <v>108</v>
      </c>
      <c r="D356" s="23">
        <v>43497</v>
      </c>
      <c r="E356" s="21" t="s">
        <v>104</v>
      </c>
      <c r="F356" s="21">
        <v>108610246</v>
      </c>
      <c r="G356" s="21">
        <v>0</v>
      </c>
      <c r="H356" s="23">
        <v>43488</v>
      </c>
      <c r="I356" s="21" t="s">
        <v>105</v>
      </c>
      <c r="J356" s="21" t="s">
        <v>366</v>
      </c>
      <c r="K356" s="21">
        <f t="shared" si="5"/>
        <v>1</v>
      </c>
      <c r="L356" s="21" t="s">
        <v>391</v>
      </c>
      <c r="M356" s="6">
        <v>3.9399999999999998E-2</v>
      </c>
    </row>
    <row r="357" spans="1:13" x14ac:dyDescent="0.3">
      <c r="A357" s="22" t="s">
        <v>390</v>
      </c>
      <c r="B357" s="26">
        <v>10100502</v>
      </c>
      <c r="C357" s="22">
        <v>108</v>
      </c>
      <c r="D357" s="23">
        <v>43497</v>
      </c>
      <c r="E357" s="21" t="s">
        <v>104</v>
      </c>
      <c r="F357" s="21">
        <v>108610246</v>
      </c>
      <c r="G357" s="21">
        <v>0</v>
      </c>
      <c r="H357" s="23">
        <v>43488</v>
      </c>
      <c r="I357" s="21" t="s">
        <v>105</v>
      </c>
      <c r="J357" s="21" t="s">
        <v>366</v>
      </c>
      <c r="K357" s="21">
        <f t="shared" si="5"/>
        <v>1</v>
      </c>
      <c r="L357" s="21" t="s">
        <v>391</v>
      </c>
      <c r="M357" s="6">
        <v>3.9399999999999998E-2</v>
      </c>
    </row>
    <row r="358" spans="1:13" x14ac:dyDescent="0.3">
      <c r="A358" s="22" t="s">
        <v>390</v>
      </c>
      <c r="B358" s="26">
        <v>10100502</v>
      </c>
      <c r="C358" s="22">
        <v>108</v>
      </c>
      <c r="D358" s="23">
        <v>43497</v>
      </c>
      <c r="E358" s="21" t="s">
        <v>104</v>
      </c>
      <c r="F358" s="21">
        <v>108610246</v>
      </c>
      <c r="G358" s="21">
        <v>0</v>
      </c>
      <c r="H358" s="23">
        <v>43488</v>
      </c>
      <c r="I358" s="21" t="s">
        <v>105</v>
      </c>
      <c r="J358" s="21" t="s">
        <v>366</v>
      </c>
      <c r="K358" s="21">
        <f t="shared" si="5"/>
        <v>1</v>
      </c>
      <c r="L358" s="21" t="s">
        <v>391</v>
      </c>
      <c r="M358" s="6">
        <v>3.9399999999999998E-2</v>
      </c>
    </row>
    <row r="359" spans="1:13" x14ac:dyDescent="0.3">
      <c r="A359" s="22" t="s">
        <v>390</v>
      </c>
      <c r="B359" s="26">
        <v>10100502</v>
      </c>
      <c r="C359" s="22">
        <v>108</v>
      </c>
      <c r="D359" s="23">
        <v>43497</v>
      </c>
      <c r="E359" s="21" t="s">
        <v>104</v>
      </c>
      <c r="F359" s="21">
        <v>108610246</v>
      </c>
      <c r="G359" s="21">
        <v>0</v>
      </c>
      <c r="H359" s="23">
        <v>43488</v>
      </c>
      <c r="I359" s="21" t="s">
        <v>105</v>
      </c>
      <c r="J359" s="21" t="s">
        <v>366</v>
      </c>
      <c r="K359" s="21">
        <f t="shared" si="5"/>
        <v>1</v>
      </c>
      <c r="L359" s="21" t="s">
        <v>391</v>
      </c>
      <c r="M359" s="6">
        <v>3.9399999999999998E-2</v>
      </c>
    </row>
    <row r="360" spans="1:13" x14ac:dyDescent="0.3">
      <c r="A360" s="22" t="s">
        <v>390</v>
      </c>
      <c r="B360" s="26">
        <v>10100502</v>
      </c>
      <c r="C360" s="22">
        <v>108</v>
      </c>
      <c r="D360" s="23">
        <v>43497</v>
      </c>
      <c r="E360" s="21" t="s">
        <v>104</v>
      </c>
      <c r="F360" s="21">
        <v>108610246</v>
      </c>
      <c r="G360" s="21">
        <v>0</v>
      </c>
      <c r="H360" s="23">
        <v>43488</v>
      </c>
      <c r="I360" s="21" t="s">
        <v>105</v>
      </c>
      <c r="J360" s="21" t="s">
        <v>366</v>
      </c>
      <c r="K360" s="21">
        <f t="shared" si="5"/>
        <v>1</v>
      </c>
      <c r="L360" s="21" t="s">
        <v>391</v>
      </c>
      <c r="M360" s="6">
        <v>3.9399999999999998E-2</v>
      </c>
    </row>
    <row r="361" spans="1:13" x14ac:dyDescent="0.3">
      <c r="A361" s="22" t="s">
        <v>390</v>
      </c>
      <c r="B361" s="26">
        <v>10100502</v>
      </c>
      <c r="C361" s="22">
        <v>108</v>
      </c>
      <c r="D361" s="23">
        <v>43497</v>
      </c>
      <c r="E361" s="21" t="s">
        <v>104</v>
      </c>
      <c r="F361" s="21">
        <v>108610246</v>
      </c>
      <c r="G361" s="21">
        <v>0</v>
      </c>
      <c r="H361" s="23">
        <v>43488</v>
      </c>
      <c r="I361" s="21" t="s">
        <v>105</v>
      </c>
      <c r="J361" s="21" t="s">
        <v>366</v>
      </c>
      <c r="K361" s="21">
        <f t="shared" si="5"/>
        <v>1</v>
      </c>
      <c r="L361" s="21" t="s">
        <v>391</v>
      </c>
      <c r="M361" s="6">
        <v>3.9399999999999998E-2</v>
      </c>
    </row>
    <row r="362" spans="1:13" x14ac:dyDescent="0.3">
      <c r="A362" s="22" t="s">
        <v>390</v>
      </c>
      <c r="B362" s="26">
        <v>10100502</v>
      </c>
      <c r="C362" s="22">
        <v>108</v>
      </c>
      <c r="D362" s="23">
        <v>43497</v>
      </c>
      <c r="E362" s="21" t="s">
        <v>104</v>
      </c>
      <c r="F362" s="21">
        <v>108610246</v>
      </c>
      <c r="G362" s="21">
        <v>0</v>
      </c>
      <c r="H362" s="23">
        <v>43488</v>
      </c>
      <c r="I362" s="21" t="s">
        <v>105</v>
      </c>
      <c r="J362" s="21" t="s">
        <v>366</v>
      </c>
      <c r="K362" s="21">
        <f t="shared" si="5"/>
        <v>1</v>
      </c>
      <c r="L362" s="21" t="s">
        <v>391</v>
      </c>
      <c r="M362" s="6">
        <v>3.9399999999999998E-2</v>
      </c>
    </row>
    <row r="363" spans="1:13" x14ac:dyDescent="0.3">
      <c r="A363" s="22" t="s">
        <v>390</v>
      </c>
      <c r="B363" s="26">
        <v>10100502</v>
      </c>
      <c r="C363" s="22">
        <v>108</v>
      </c>
      <c r="D363" s="23">
        <v>43497</v>
      </c>
      <c r="E363" s="21" t="s">
        <v>104</v>
      </c>
      <c r="F363" s="21">
        <v>108610246</v>
      </c>
      <c r="G363" s="21">
        <v>0</v>
      </c>
      <c r="H363" s="23">
        <v>43488</v>
      </c>
      <c r="I363" s="21" t="s">
        <v>105</v>
      </c>
      <c r="J363" s="21" t="s">
        <v>366</v>
      </c>
      <c r="K363" s="21">
        <f t="shared" si="5"/>
        <v>1</v>
      </c>
      <c r="L363" s="21" t="s">
        <v>391</v>
      </c>
      <c r="M363" s="6">
        <v>3.9399999999999998E-2</v>
      </c>
    </row>
    <row r="364" spans="1:13" x14ac:dyDescent="0.3">
      <c r="A364" s="22" t="s">
        <v>390</v>
      </c>
      <c r="B364" s="26">
        <v>10100502</v>
      </c>
      <c r="C364" s="22">
        <v>108</v>
      </c>
      <c r="D364" s="23">
        <v>43497</v>
      </c>
      <c r="E364" s="21" t="s">
        <v>104</v>
      </c>
      <c r="F364" s="21">
        <v>108610246</v>
      </c>
      <c r="G364" s="21">
        <v>0</v>
      </c>
      <c r="H364" s="23">
        <v>43488</v>
      </c>
      <c r="I364" s="21" t="s">
        <v>105</v>
      </c>
      <c r="J364" s="21" t="s">
        <v>366</v>
      </c>
      <c r="K364" s="21">
        <f t="shared" si="5"/>
        <v>1</v>
      </c>
      <c r="L364" s="21" t="s">
        <v>391</v>
      </c>
      <c r="M364" s="6">
        <v>3.9399999999999998E-2</v>
      </c>
    </row>
    <row r="365" spans="1:13" x14ac:dyDescent="0.3">
      <c r="A365" s="22" t="s">
        <v>390</v>
      </c>
      <c r="B365" s="26">
        <v>10100502</v>
      </c>
      <c r="C365" s="22">
        <v>108</v>
      </c>
      <c r="D365" s="23">
        <v>43497</v>
      </c>
      <c r="E365" s="21" t="s">
        <v>104</v>
      </c>
      <c r="F365" s="21">
        <v>108610246</v>
      </c>
      <c r="G365" s="21">
        <v>0</v>
      </c>
      <c r="H365" s="23">
        <v>43488</v>
      </c>
      <c r="I365" s="21" t="s">
        <v>105</v>
      </c>
      <c r="J365" s="21" t="s">
        <v>366</v>
      </c>
      <c r="K365" s="21">
        <f t="shared" si="5"/>
        <v>1</v>
      </c>
      <c r="L365" s="21" t="s">
        <v>391</v>
      </c>
      <c r="M365" s="6">
        <v>3.9399999999999998E-2</v>
      </c>
    </row>
    <row r="366" spans="1:13" x14ac:dyDescent="0.3">
      <c r="A366" s="22" t="s">
        <v>390</v>
      </c>
      <c r="B366" s="26">
        <v>10100502</v>
      </c>
      <c r="C366" s="22">
        <v>108</v>
      </c>
      <c r="D366" s="23">
        <v>43497</v>
      </c>
      <c r="E366" s="21" t="s">
        <v>104</v>
      </c>
      <c r="F366" s="21">
        <v>108610246</v>
      </c>
      <c r="G366" s="21">
        <v>0</v>
      </c>
      <c r="H366" s="23">
        <v>43488</v>
      </c>
      <c r="I366" s="21" t="s">
        <v>105</v>
      </c>
      <c r="J366" s="21" t="s">
        <v>366</v>
      </c>
      <c r="K366" s="21">
        <f t="shared" si="5"/>
        <v>1</v>
      </c>
      <c r="L366" s="21" t="s">
        <v>391</v>
      </c>
      <c r="M366" s="6">
        <v>3.9399999999999998E-2</v>
      </c>
    </row>
    <row r="367" spans="1:13" x14ac:dyDescent="0.3">
      <c r="A367" s="22" t="s">
        <v>390</v>
      </c>
      <c r="B367" s="26">
        <v>10100502</v>
      </c>
      <c r="C367" s="22">
        <v>108</v>
      </c>
      <c r="D367" s="23">
        <v>43497</v>
      </c>
      <c r="E367" s="21" t="s">
        <v>104</v>
      </c>
      <c r="F367" s="21">
        <v>108610246</v>
      </c>
      <c r="G367" s="21">
        <v>0</v>
      </c>
      <c r="H367" s="23">
        <v>43488</v>
      </c>
      <c r="I367" s="21" t="s">
        <v>105</v>
      </c>
      <c r="J367" s="21" t="s">
        <v>366</v>
      </c>
      <c r="K367" s="21">
        <f t="shared" si="5"/>
        <v>1</v>
      </c>
      <c r="L367" s="21" t="s">
        <v>391</v>
      </c>
      <c r="M367" s="6">
        <v>3.9399999999999998E-2</v>
      </c>
    </row>
    <row r="368" spans="1:13" x14ac:dyDescent="0.3">
      <c r="A368" s="22" t="s">
        <v>390</v>
      </c>
      <c r="B368" s="26">
        <v>10100502</v>
      </c>
      <c r="C368" s="22">
        <v>108</v>
      </c>
      <c r="D368" s="23">
        <v>43497</v>
      </c>
      <c r="E368" s="21" t="s">
        <v>104</v>
      </c>
      <c r="F368" s="21">
        <v>108610246</v>
      </c>
      <c r="G368" s="21">
        <v>0</v>
      </c>
      <c r="H368" s="23">
        <v>43488</v>
      </c>
      <c r="I368" s="21" t="s">
        <v>105</v>
      </c>
      <c r="J368" s="21" t="s">
        <v>366</v>
      </c>
      <c r="K368" s="21">
        <f t="shared" si="5"/>
        <v>1</v>
      </c>
      <c r="L368" s="21" t="s">
        <v>391</v>
      </c>
      <c r="M368" s="6">
        <v>3.9399999999999998E-2</v>
      </c>
    </row>
    <row r="369" spans="1:13" x14ac:dyDescent="0.3">
      <c r="A369" s="22" t="s">
        <v>390</v>
      </c>
      <c r="B369" s="26">
        <v>10100502</v>
      </c>
      <c r="C369" s="22">
        <v>108</v>
      </c>
      <c r="D369" s="23">
        <v>43497</v>
      </c>
      <c r="E369" s="21" t="s">
        <v>104</v>
      </c>
      <c r="F369" s="21">
        <v>108610246</v>
      </c>
      <c r="G369" s="21">
        <v>0</v>
      </c>
      <c r="H369" s="23">
        <v>43488</v>
      </c>
      <c r="I369" s="21" t="s">
        <v>105</v>
      </c>
      <c r="J369" s="21" t="s">
        <v>366</v>
      </c>
      <c r="K369" s="21">
        <f t="shared" si="5"/>
        <v>1</v>
      </c>
      <c r="L369" s="21" t="s">
        <v>391</v>
      </c>
      <c r="M369" s="6">
        <v>3.9399999999999998E-2</v>
      </c>
    </row>
    <row r="370" spans="1:13" x14ac:dyDescent="0.3">
      <c r="A370" s="22" t="s">
        <v>390</v>
      </c>
      <c r="B370" s="26">
        <v>10100502</v>
      </c>
      <c r="C370" s="22">
        <v>108</v>
      </c>
      <c r="D370" s="23">
        <v>43497</v>
      </c>
      <c r="E370" s="21" t="s">
        <v>104</v>
      </c>
      <c r="F370" s="21">
        <v>108610246</v>
      </c>
      <c r="G370" s="21">
        <v>0</v>
      </c>
      <c r="H370" s="23">
        <v>43488</v>
      </c>
      <c r="I370" s="21" t="s">
        <v>105</v>
      </c>
      <c r="J370" s="21" t="s">
        <v>366</v>
      </c>
      <c r="K370" s="21">
        <f t="shared" si="5"/>
        <v>1</v>
      </c>
      <c r="L370" s="21" t="s">
        <v>391</v>
      </c>
      <c r="M370" s="6">
        <v>3.9399999999999998E-2</v>
      </c>
    </row>
    <row r="371" spans="1:13" x14ac:dyDescent="0.3">
      <c r="A371" s="22" t="s">
        <v>390</v>
      </c>
      <c r="B371" s="26">
        <v>10100502</v>
      </c>
      <c r="C371" s="22">
        <v>108</v>
      </c>
      <c r="D371" s="23">
        <v>43497</v>
      </c>
      <c r="E371" s="21" t="s">
        <v>104</v>
      </c>
      <c r="F371" s="21">
        <v>108610246</v>
      </c>
      <c r="G371" s="21">
        <v>0</v>
      </c>
      <c r="H371" s="23">
        <v>43488</v>
      </c>
      <c r="I371" s="21" t="s">
        <v>105</v>
      </c>
      <c r="J371" s="21" t="s">
        <v>366</v>
      </c>
      <c r="K371" s="21">
        <f t="shared" si="5"/>
        <v>1</v>
      </c>
      <c r="L371" s="21" t="s">
        <v>391</v>
      </c>
      <c r="M371" s="6">
        <v>3.9399999999999998E-2</v>
      </c>
    </row>
    <row r="372" spans="1:13" x14ac:dyDescent="0.3">
      <c r="A372" s="22" t="s">
        <v>390</v>
      </c>
      <c r="B372" s="26">
        <v>10100502</v>
      </c>
      <c r="C372" s="22">
        <v>108</v>
      </c>
      <c r="D372" s="23">
        <v>43497</v>
      </c>
      <c r="E372" s="21" t="s">
        <v>104</v>
      </c>
      <c r="F372" s="21">
        <v>108610246</v>
      </c>
      <c r="G372" s="21">
        <v>0</v>
      </c>
      <c r="H372" s="23">
        <v>43488</v>
      </c>
      <c r="I372" s="21" t="s">
        <v>105</v>
      </c>
      <c r="J372" s="21" t="s">
        <v>366</v>
      </c>
      <c r="K372" s="21">
        <f t="shared" si="5"/>
        <v>1</v>
      </c>
      <c r="L372" s="21" t="s">
        <v>391</v>
      </c>
      <c r="M372" s="6">
        <v>3.9399999999999998E-2</v>
      </c>
    </row>
    <row r="373" spans="1:13" x14ac:dyDescent="0.3">
      <c r="A373" s="22" t="s">
        <v>390</v>
      </c>
      <c r="B373" s="26">
        <v>10100502</v>
      </c>
      <c r="C373" s="22">
        <v>108</v>
      </c>
      <c r="D373" s="23">
        <v>43497</v>
      </c>
      <c r="E373" s="21" t="s">
        <v>104</v>
      </c>
      <c r="F373" s="21">
        <v>108610246</v>
      </c>
      <c r="G373" s="21">
        <v>0</v>
      </c>
      <c r="H373" s="23">
        <v>43488</v>
      </c>
      <c r="I373" s="21" t="s">
        <v>105</v>
      </c>
      <c r="J373" s="21" t="s">
        <v>366</v>
      </c>
      <c r="K373" s="21">
        <f t="shared" si="5"/>
        <v>1</v>
      </c>
      <c r="L373" s="21" t="s">
        <v>391</v>
      </c>
      <c r="M373" s="6">
        <v>3.9399999999999998E-2</v>
      </c>
    </row>
    <row r="374" spans="1:13" x14ac:dyDescent="0.3">
      <c r="A374" s="22" t="s">
        <v>390</v>
      </c>
      <c r="B374" s="26">
        <v>10100502</v>
      </c>
      <c r="C374" s="22">
        <v>108</v>
      </c>
      <c r="D374" s="23">
        <v>43497</v>
      </c>
      <c r="E374" s="21" t="s">
        <v>104</v>
      </c>
      <c r="F374" s="21">
        <v>108610246</v>
      </c>
      <c r="G374" s="21">
        <v>0</v>
      </c>
      <c r="H374" s="23">
        <v>43488</v>
      </c>
      <c r="I374" s="21" t="s">
        <v>105</v>
      </c>
      <c r="J374" s="21" t="s">
        <v>366</v>
      </c>
      <c r="K374" s="21">
        <f t="shared" si="5"/>
        <v>1</v>
      </c>
      <c r="L374" s="21" t="s">
        <v>391</v>
      </c>
      <c r="M374" s="6">
        <v>3.9399999999999998E-2</v>
      </c>
    </row>
    <row r="375" spans="1:13" x14ac:dyDescent="0.3">
      <c r="A375" s="22" t="s">
        <v>390</v>
      </c>
      <c r="B375" s="26">
        <v>10100502</v>
      </c>
      <c r="C375" s="22">
        <v>108</v>
      </c>
      <c r="D375" s="23">
        <v>43525</v>
      </c>
      <c r="E375" s="21" t="s">
        <v>104</v>
      </c>
      <c r="F375" s="21">
        <v>108610246</v>
      </c>
      <c r="G375" s="21">
        <v>0</v>
      </c>
      <c r="H375" s="23">
        <v>43488</v>
      </c>
      <c r="I375" s="21" t="s">
        <v>105</v>
      </c>
      <c r="J375" s="21" t="s">
        <v>366</v>
      </c>
      <c r="K375" s="21">
        <f t="shared" si="5"/>
        <v>1</v>
      </c>
      <c r="L375" s="21" t="s">
        <v>391</v>
      </c>
      <c r="M375" s="6">
        <v>3.9399999999999998E-2</v>
      </c>
    </row>
    <row r="376" spans="1:13" x14ac:dyDescent="0.3">
      <c r="A376" s="22" t="s">
        <v>390</v>
      </c>
      <c r="B376" s="26">
        <v>10100502</v>
      </c>
      <c r="C376" s="22">
        <v>108</v>
      </c>
      <c r="D376" s="23">
        <v>43525</v>
      </c>
      <c r="E376" s="21" t="s">
        <v>104</v>
      </c>
      <c r="F376" s="21">
        <v>108610246</v>
      </c>
      <c r="G376" s="21">
        <v>0</v>
      </c>
      <c r="H376" s="23">
        <v>43488</v>
      </c>
      <c r="I376" s="21" t="s">
        <v>105</v>
      </c>
      <c r="J376" s="21" t="s">
        <v>366</v>
      </c>
      <c r="K376" s="21">
        <f t="shared" si="5"/>
        <v>1</v>
      </c>
      <c r="L376" s="21" t="s">
        <v>391</v>
      </c>
      <c r="M376" s="6">
        <v>3.9399999999999998E-2</v>
      </c>
    </row>
    <row r="377" spans="1:13" x14ac:dyDescent="0.3">
      <c r="A377" s="22" t="s">
        <v>390</v>
      </c>
      <c r="B377" s="26">
        <v>10100502</v>
      </c>
      <c r="C377" s="22">
        <v>108</v>
      </c>
      <c r="D377" s="23">
        <v>43525</v>
      </c>
      <c r="E377" s="21" t="s">
        <v>104</v>
      </c>
      <c r="F377" s="21">
        <v>108610246</v>
      </c>
      <c r="G377" s="21">
        <v>0</v>
      </c>
      <c r="H377" s="23">
        <v>43488</v>
      </c>
      <c r="I377" s="21" t="s">
        <v>105</v>
      </c>
      <c r="J377" s="21" t="s">
        <v>366</v>
      </c>
      <c r="K377" s="21">
        <f t="shared" si="5"/>
        <v>1</v>
      </c>
      <c r="L377" s="21" t="s">
        <v>391</v>
      </c>
      <c r="M377" s="6">
        <v>3.9399999999999998E-2</v>
      </c>
    </row>
    <row r="378" spans="1:13" x14ac:dyDescent="0.3">
      <c r="A378" s="22" t="s">
        <v>390</v>
      </c>
      <c r="B378" s="26">
        <v>10100502</v>
      </c>
      <c r="C378" s="22">
        <v>108</v>
      </c>
      <c r="D378" s="23">
        <v>43525</v>
      </c>
      <c r="E378" s="21" t="s">
        <v>104</v>
      </c>
      <c r="F378" s="21">
        <v>108610246</v>
      </c>
      <c r="G378" s="21">
        <v>0</v>
      </c>
      <c r="H378" s="23">
        <v>43488</v>
      </c>
      <c r="I378" s="21" t="s">
        <v>105</v>
      </c>
      <c r="J378" s="21" t="s">
        <v>366</v>
      </c>
      <c r="K378" s="21">
        <f t="shared" si="5"/>
        <v>1</v>
      </c>
      <c r="L378" s="21" t="s">
        <v>391</v>
      </c>
      <c r="M378" s="6">
        <v>3.9399999999999998E-2</v>
      </c>
    </row>
    <row r="379" spans="1:13" x14ac:dyDescent="0.3">
      <c r="A379" s="22" t="s">
        <v>390</v>
      </c>
      <c r="B379" s="26">
        <v>10100502</v>
      </c>
      <c r="C379" s="22">
        <v>108</v>
      </c>
      <c r="D379" s="23">
        <v>43525</v>
      </c>
      <c r="E379" s="21" t="s">
        <v>104</v>
      </c>
      <c r="F379" s="21">
        <v>108610246</v>
      </c>
      <c r="G379" s="21">
        <v>0</v>
      </c>
      <c r="H379" s="23">
        <v>43488</v>
      </c>
      <c r="I379" s="21" t="s">
        <v>105</v>
      </c>
      <c r="J379" s="21" t="s">
        <v>366</v>
      </c>
      <c r="K379" s="21">
        <f t="shared" si="5"/>
        <v>1</v>
      </c>
      <c r="L379" s="21" t="s">
        <v>391</v>
      </c>
      <c r="M379" s="6">
        <v>3.9399999999999998E-2</v>
      </c>
    </row>
    <row r="380" spans="1:13" x14ac:dyDescent="0.3">
      <c r="A380" s="22" t="s">
        <v>390</v>
      </c>
      <c r="B380" s="26">
        <v>10100502</v>
      </c>
      <c r="C380" s="22">
        <v>108</v>
      </c>
      <c r="D380" s="23">
        <v>43525</v>
      </c>
      <c r="E380" s="21" t="s">
        <v>104</v>
      </c>
      <c r="F380" s="21">
        <v>108610246</v>
      </c>
      <c r="G380" s="21">
        <v>0</v>
      </c>
      <c r="H380" s="23">
        <v>43488</v>
      </c>
      <c r="I380" s="21" t="s">
        <v>105</v>
      </c>
      <c r="J380" s="21" t="s">
        <v>366</v>
      </c>
      <c r="K380" s="21">
        <f t="shared" si="5"/>
        <v>1</v>
      </c>
      <c r="L380" s="21" t="s">
        <v>391</v>
      </c>
      <c r="M380" s="6">
        <v>3.9399999999999998E-2</v>
      </c>
    </row>
    <row r="381" spans="1:13" x14ac:dyDescent="0.3">
      <c r="A381" s="22" t="s">
        <v>390</v>
      </c>
      <c r="B381" s="26">
        <v>10100502</v>
      </c>
      <c r="C381" s="22">
        <v>108</v>
      </c>
      <c r="D381" s="23">
        <v>43525</v>
      </c>
      <c r="E381" s="21" t="s">
        <v>104</v>
      </c>
      <c r="F381" s="21">
        <v>108610246</v>
      </c>
      <c r="G381" s="21">
        <v>0</v>
      </c>
      <c r="H381" s="23">
        <v>43488</v>
      </c>
      <c r="I381" s="21" t="s">
        <v>105</v>
      </c>
      <c r="J381" s="21" t="s">
        <v>366</v>
      </c>
      <c r="K381" s="21">
        <f t="shared" si="5"/>
        <v>1</v>
      </c>
      <c r="L381" s="21" t="s">
        <v>391</v>
      </c>
      <c r="M381" s="6">
        <v>3.9399999999999998E-2</v>
      </c>
    </row>
    <row r="382" spans="1:13" x14ac:dyDescent="0.3">
      <c r="A382" s="22" t="s">
        <v>390</v>
      </c>
      <c r="B382" s="26">
        <v>10100502</v>
      </c>
      <c r="C382" s="22">
        <v>108</v>
      </c>
      <c r="D382" s="23">
        <v>43525</v>
      </c>
      <c r="E382" s="21" t="s">
        <v>104</v>
      </c>
      <c r="F382" s="21">
        <v>108610246</v>
      </c>
      <c r="G382" s="21">
        <v>0</v>
      </c>
      <c r="H382" s="23">
        <v>43488</v>
      </c>
      <c r="I382" s="21" t="s">
        <v>105</v>
      </c>
      <c r="J382" s="21" t="s">
        <v>366</v>
      </c>
      <c r="K382" s="21">
        <f t="shared" si="5"/>
        <v>1</v>
      </c>
      <c r="L382" s="21" t="s">
        <v>391</v>
      </c>
      <c r="M382" s="6">
        <v>3.9399999999999998E-2</v>
      </c>
    </row>
    <row r="383" spans="1:13" x14ac:dyDescent="0.3">
      <c r="A383" s="22" t="s">
        <v>390</v>
      </c>
      <c r="B383" s="26">
        <v>10100502</v>
      </c>
      <c r="C383" s="22">
        <v>108</v>
      </c>
      <c r="D383" s="23">
        <v>43525</v>
      </c>
      <c r="E383" s="21" t="s">
        <v>104</v>
      </c>
      <c r="F383" s="21">
        <v>108610246</v>
      </c>
      <c r="G383" s="21">
        <v>0</v>
      </c>
      <c r="H383" s="23">
        <v>43488</v>
      </c>
      <c r="I383" s="21" t="s">
        <v>105</v>
      </c>
      <c r="J383" s="21" t="s">
        <v>366</v>
      </c>
      <c r="K383" s="21">
        <f t="shared" si="5"/>
        <v>1</v>
      </c>
      <c r="L383" s="21" t="s">
        <v>391</v>
      </c>
      <c r="M383" s="6">
        <v>3.9399999999999998E-2</v>
      </c>
    </row>
    <row r="384" spans="1:13" x14ac:dyDescent="0.3">
      <c r="A384" s="22" t="s">
        <v>390</v>
      </c>
      <c r="B384" s="26">
        <v>10100502</v>
      </c>
      <c r="C384" s="22">
        <v>108</v>
      </c>
      <c r="D384" s="23">
        <v>43525</v>
      </c>
      <c r="E384" s="21" t="s">
        <v>104</v>
      </c>
      <c r="F384" s="21">
        <v>108610246</v>
      </c>
      <c r="G384" s="21">
        <v>0</v>
      </c>
      <c r="H384" s="23">
        <v>43488</v>
      </c>
      <c r="I384" s="21" t="s">
        <v>105</v>
      </c>
      <c r="J384" s="21" t="s">
        <v>366</v>
      </c>
      <c r="K384" s="21">
        <f t="shared" si="5"/>
        <v>1</v>
      </c>
      <c r="L384" s="21" t="s">
        <v>391</v>
      </c>
      <c r="M384" s="6">
        <v>3.9399999999999998E-2</v>
      </c>
    </row>
    <row r="385" spans="1:13" x14ac:dyDescent="0.3">
      <c r="A385" s="22" t="s">
        <v>390</v>
      </c>
      <c r="B385" s="26">
        <v>10100502</v>
      </c>
      <c r="C385" s="22">
        <v>108</v>
      </c>
      <c r="D385" s="23">
        <v>43525</v>
      </c>
      <c r="E385" s="21" t="s">
        <v>104</v>
      </c>
      <c r="F385" s="21">
        <v>108610246</v>
      </c>
      <c r="G385" s="21">
        <v>0</v>
      </c>
      <c r="H385" s="23">
        <v>43488</v>
      </c>
      <c r="I385" s="21" t="s">
        <v>105</v>
      </c>
      <c r="J385" s="21" t="s">
        <v>366</v>
      </c>
      <c r="K385" s="21">
        <f t="shared" si="5"/>
        <v>1</v>
      </c>
      <c r="L385" s="21" t="s">
        <v>391</v>
      </c>
      <c r="M385" s="6">
        <v>3.9399999999999998E-2</v>
      </c>
    </row>
    <row r="386" spans="1:13" x14ac:dyDescent="0.3">
      <c r="A386" s="22" t="s">
        <v>390</v>
      </c>
      <c r="B386" s="26">
        <v>10100502</v>
      </c>
      <c r="C386" s="22">
        <v>108</v>
      </c>
      <c r="D386" s="23">
        <v>43525</v>
      </c>
      <c r="E386" s="21" t="s">
        <v>104</v>
      </c>
      <c r="F386" s="21">
        <v>108610246</v>
      </c>
      <c r="G386" s="21">
        <v>0</v>
      </c>
      <c r="H386" s="23">
        <v>43488</v>
      </c>
      <c r="I386" s="21" t="s">
        <v>105</v>
      </c>
      <c r="J386" s="21" t="s">
        <v>366</v>
      </c>
      <c r="K386" s="21">
        <f t="shared" ref="K386:K449" si="6">MONTH(H386)</f>
        <v>1</v>
      </c>
      <c r="L386" s="21" t="s">
        <v>391</v>
      </c>
      <c r="M386" s="6">
        <v>3.9399999999999998E-2</v>
      </c>
    </row>
    <row r="387" spans="1:13" x14ac:dyDescent="0.3">
      <c r="A387" s="22" t="s">
        <v>390</v>
      </c>
      <c r="B387" s="26">
        <v>10100502</v>
      </c>
      <c r="C387" s="22">
        <v>108</v>
      </c>
      <c r="D387" s="23">
        <v>43525</v>
      </c>
      <c r="E387" s="21" t="s">
        <v>104</v>
      </c>
      <c r="F387" s="21">
        <v>108610246</v>
      </c>
      <c r="G387" s="21">
        <v>0</v>
      </c>
      <c r="H387" s="23">
        <v>43488</v>
      </c>
      <c r="I387" s="21" t="s">
        <v>105</v>
      </c>
      <c r="J387" s="21" t="s">
        <v>366</v>
      </c>
      <c r="K387" s="21">
        <f t="shared" si="6"/>
        <v>1</v>
      </c>
      <c r="L387" s="21" t="s">
        <v>391</v>
      </c>
      <c r="M387" s="6">
        <v>3.9399999999999998E-2</v>
      </c>
    </row>
    <row r="388" spans="1:13" x14ac:dyDescent="0.3">
      <c r="A388" s="22" t="s">
        <v>390</v>
      </c>
      <c r="B388" s="26">
        <v>10100502</v>
      </c>
      <c r="C388" s="22">
        <v>108</v>
      </c>
      <c r="D388" s="23">
        <v>43525</v>
      </c>
      <c r="E388" s="21" t="s">
        <v>104</v>
      </c>
      <c r="F388" s="21">
        <v>108610246</v>
      </c>
      <c r="G388" s="21">
        <v>0</v>
      </c>
      <c r="H388" s="23">
        <v>43488</v>
      </c>
      <c r="I388" s="21" t="s">
        <v>105</v>
      </c>
      <c r="J388" s="21" t="s">
        <v>366</v>
      </c>
      <c r="K388" s="21">
        <f t="shared" si="6"/>
        <v>1</v>
      </c>
      <c r="L388" s="21" t="s">
        <v>391</v>
      </c>
      <c r="M388" s="6">
        <v>3.9399999999999998E-2</v>
      </c>
    </row>
    <row r="389" spans="1:13" x14ac:dyDescent="0.3">
      <c r="A389" s="22" t="s">
        <v>390</v>
      </c>
      <c r="B389" s="26">
        <v>10100502</v>
      </c>
      <c r="C389" s="22">
        <v>108</v>
      </c>
      <c r="D389" s="23">
        <v>43525</v>
      </c>
      <c r="E389" s="21" t="s">
        <v>104</v>
      </c>
      <c r="F389" s="21">
        <v>108610246</v>
      </c>
      <c r="G389" s="21">
        <v>0</v>
      </c>
      <c r="H389" s="23">
        <v>43488</v>
      </c>
      <c r="I389" s="21" t="s">
        <v>105</v>
      </c>
      <c r="J389" s="21" t="s">
        <v>366</v>
      </c>
      <c r="K389" s="21">
        <f t="shared" si="6"/>
        <v>1</v>
      </c>
      <c r="L389" s="21" t="s">
        <v>391</v>
      </c>
      <c r="M389" s="6">
        <v>3.9399999999999998E-2</v>
      </c>
    </row>
    <row r="390" spans="1:13" x14ac:dyDescent="0.3">
      <c r="A390" s="22" t="s">
        <v>390</v>
      </c>
      <c r="B390" s="26">
        <v>10100502</v>
      </c>
      <c r="C390" s="22">
        <v>108</v>
      </c>
      <c r="D390" s="23">
        <v>43525</v>
      </c>
      <c r="E390" s="21" t="s">
        <v>104</v>
      </c>
      <c r="F390" s="21">
        <v>108610246</v>
      </c>
      <c r="G390" s="21">
        <v>0</v>
      </c>
      <c r="H390" s="23">
        <v>43488</v>
      </c>
      <c r="I390" s="21" t="s">
        <v>105</v>
      </c>
      <c r="J390" s="21" t="s">
        <v>366</v>
      </c>
      <c r="K390" s="21">
        <f t="shared" si="6"/>
        <v>1</v>
      </c>
      <c r="L390" s="21" t="s">
        <v>391</v>
      </c>
      <c r="M390" s="6">
        <v>3.9399999999999998E-2</v>
      </c>
    </row>
    <row r="391" spans="1:13" x14ac:dyDescent="0.3">
      <c r="A391" s="22" t="s">
        <v>390</v>
      </c>
      <c r="B391" s="26">
        <v>10100502</v>
      </c>
      <c r="C391" s="22">
        <v>108</v>
      </c>
      <c r="D391" s="23">
        <v>43525</v>
      </c>
      <c r="E391" s="21" t="s">
        <v>104</v>
      </c>
      <c r="F391" s="21">
        <v>108610246</v>
      </c>
      <c r="G391" s="21">
        <v>0</v>
      </c>
      <c r="H391" s="23">
        <v>43488</v>
      </c>
      <c r="I391" s="21" t="s">
        <v>105</v>
      </c>
      <c r="J391" s="21" t="s">
        <v>366</v>
      </c>
      <c r="K391" s="21">
        <f t="shared" si="6"/>
        <v>1</v>
      </c>
      <c r="L391" s="21" t="s">
        <v>391</v>
      </c>
      <c r="M391" s="6">
        <v>3.9399999999999998E-2</v>
      </c>
    </row>
    <row r="392" spans="1:13" x14ac:dyDescent="0.3">
      <c r="A392" s="22" t="s">
        <v>390</v>
      </c>
      <c r="B392" s="26">
        <v>10100502</v>
      </c>
      <c r="C392" s="22">
        <v>108</v>
      </c>
      <c r="D392" s="23">
        <v>43525</v>
      </c>
      <c r="E392" s="21" t="s">
        <v>104</v>
      </c>
      <c r="F392" s="21">
        <v>108610246</v>
      </c>
      <c r="G392" s="21">
        <v>0</v>
      </c>
      <c r="H392" s="23">
        <v>43488</v>
      </c>
      <c r="I392" s="21" t="s">
        <v>105</v>
      </c>
      <c r="J392" s="21" t="s">
        <v>366</v>
      </c>
      <c r="K392" s="21">
        <f t="shared" si="6"/>
        <v>1</v>
      </c>
      <c r="L392" s="21" t="s">
        <v>391</v>
      </c>
      <c r="M392" s="6">
        <v>3.9399999999999998E-2</v>
      </c>
    </row>
    <row r="393" spans="1:13" x14ac:dyDescent="0.3">
      <c r="A393" s="22" t="s">
        <v>390</v>
      </c>
      <c r="B393" s="26">
        <v>10100502</v>
      </c>
      <c r="C393" s="22">
        <v>108</v>
      </c>
      <c r="D393" s="23">
        <v>43525</v>
      </c>
      <c r="E393" s="21" t="s">
        <v>104</v>
      </c>
      <c r="F393" s="21">
        <v>108610246</v>
      </c>
      <c r="G393" s="21">
        <v>0</v>
      </c>
      <c r="H393" s="23">
        <v>43488</v>
      </c>
      <c r="I393" s="21" t="s">
        <v>105</v>
      </c>
      <c r="J393" s="21" t="s">
        <v>366</v>
      </c>
      <c r="K393" s="21">
        <f t="shared" si="6"/>
        <v>1</v>
      </c>
      <c r="L393" s="21" t="s">
        <v>391</v>
      </c>
      <c r="M393" s="6">
        <v>3.9399999999999998E-2</v>
      </c>
    </row>
    <row r="394" spans="1:13" x14ac:dyDescent="0.3">
      <c r="A394" s="22" t="s">
        <v>390</v>
      </c>
      <c r="B394" s="26">
        <v>10100502</v>
      </c>
      <c r="C394" s="22">
        <v>108</v>
      </c>
      <c r="D394" s="23">
        <v>43525</v>
      </c>
      <c r="E394" s="21" t="s">
        <v>104</v>
      </c>
      <c r="F394" s="21">
        <v>108610246</v>
      </c>
      <c r="G394" s="21">
        <v>0</v>
      </c>
      <c r="H394" s="23">
        <v>43488</v>
      </c>
      <c r="I394" s="21" t="s">
        <v>105</v>
      </c>
      <c r="J394" s="21" t="s">
        <v>366</v>
      </c>
      <c r="K394" s="21">
        <f t="shared" si="6"/>
        <v>1</v>
      </c>
      <c r="L394" s="21" t="s">
        <v>391</v>
      </c>
      <c r="M394" s="6">
        <v>3.9399999999999998E-2</v>
      </c>
    </row>
    <row r="395" spans="1:13" x14ac:dyDescent="0.3">
      <c r="A395" s="22" t="s">
        <v>390</v>
      </c>
      <c r="B395" s="26">
        <v>10100502</v>
      </c>
      <c r="C395" s="22">
        <v>108</v>
      </c>
      <c r="D395" s="23">
        <v>43525</v>
      </c>
      <c r="E395" s="21" t="s">
        <v>104</v>
      </c>
      <c r="F395" s="21">
        <v>108610246</v>
      </c>
      <c r="G395" s="21">
        <v>0</v>
      </c>
      <c r="H395" s="23">
        <v>43488</v>
      </c>
      <c r="I395" s="21" t="s">
        <v>105</v>
      </c>
      <c r="J395" s="21" t="s">
        <v>366</v>
      </c>
      <c r="K395" s="21">
        <f t="shared" si="6"/>
        <v>1</v>
      </c>
      <c r="L395" s="21" t="s">
        <v>391</v>
      </c>
      <c r="M395" s="6">
        <v>3.9399999999999998E-2</v>
      </c>
    </row>
    <row r="396" spans="1:13" x14ac:dyDescent="0.3">
      <c r="A396" s="22" t="s">
        <v>390</v>
      </c>
      <c r="B396" s="26">
        <v>10100502</v>
      </c>
      <c r="C396" s="22">
        <v>108</v>
      </c>
      <c r="D396" s="23">
        <v>43525</v>
      </c>
      <c r="E396" s="21" t="s">
        <v>104</v>
      </c>
      <c r="F396" s="21">
        <v>108610246</v>
      </c>
      <c r="G396" s="21">
        <v>0</v>
      </c>
      <c r="H396" s="23">
        <v>43488</v>
      </c>
      <c r="I396" s="21" t="s">
        <v>105</v>
      </c>
      <c r="J396" s="21" t="s">
        <v>366</v>
      </c>
      <c r="K396" s="21">
        <f t="shared" si="6"/>
        <v>1</v>
      </c>
      <c r="L396" s="21" t="s">
        <v>391</v>
      </c>
      <c r="M396" s="6">
        <v>3.9399999999999998E-2</v>
      </c>
    </row>
    <row r="397" spans="1:13" x14ac:dyDescent="0.3">
      <c r="A397" s="22" t="s">
        <v>390</v>
      </c>
      <c r="B397" s="26">
        <v>10100502</v>
      </c>
      <c r="C397" s="22">
        <v>108</v>
      </c>
      <c r="D397" s="23">
        <v>43525</v>
      </c>
      <c r="E397" s="21" t="s">
        <v>104</v>
      </c>
      <c r="F397" s="21">
        <v>108610246</v>
      </c>
      <c r="G397" s="21">
        <v>0</v>
      </c>
      <c r="H397" s="23">
        <v>43488</v>
      </c>
      <c r="I397" s="21" t="s">
        <v>105</v>
      </c>
      <c r="J397" s="21" t="s">
        <v>366</v>
      </c>
      <c r="K397" s="21">
        <f t="shared" si="6"/>
        <v>1</v>
      </c>
      <c r="L397" s="21" t="s">
        <v>391</v>
      </c>
      <c r="M397" s="6">
        <v>3.9399999999999998E-2</v>
      </c>
    </row>
    <row r="398" spans="1:13" x14ac:dyDescent="0.3">
      <c r="A398" s="22" t="s">
        <v>390</v>
      </c>
      <c r="B398" s="26">
        <v>10100502</v>
      </c>
      <c r="C398" s="22">
        <v>108</v>
      </c>
      <c r="D398" s="23">
        <v>43525</v>
      </c>
      <c r="E398" s="21" t="s">
        <v>104</v>
      </c>
      <c r="F398" s="21">
        <v>108610246</v>
      </c>
      <c r="G398" s="21">
        <v>0</v>
      </c>
      <c r="H398" s="23">
        <v>43488</v>
      </c>
      <c r="I398" s="21" t="s">
        <v>105</v>
      </c>
      <c r="J398" s="21" t="s">
        <v>366</v>
      </c>
      <c r="K398" s="21">
        <f t="shared" si="6"/>
        <v>1</v>
      </c>
      <c r="L398" s="21" t="s">
        <v>391</v>
      </c>
      <c r="M398" s="6">
        <v>3.9399999999999998E-2</v>
      </c>
    </row>
    <row r="399" spans="1:13" x14ac:dyDescent="0.3">
      <c r="A399" s="22" t="s">
        <v>390</v>
      </c>
      <c r="B399" s="26">
        <v>10100502</v>
      </c>
      <c r="C399" s="22">
        <v>108</v>
      </c>
      <c r="D399" s="23">
        <v>43525</v>
      </c>
      <c r="E399" s="21" t="s">
        <v>104</v>
      </c>
      <c r="F399" s="21">
        <v>108610246</v>
      </c>
      <c r="G399" s="21">
        <v>0</v>
      </c>
      <c r="H399" s="23">
        <v>43488</v>
      </c>
      <c r="I399" s="21" t="s">
        <v>105</v>
      </c>
      <c r="J399" s="21" t="s">
        <v>366</v>
      </c>
      <c r="K399" s="21">
        <f t="shared" si="6"/>
        <v>1</v>
      </c>
      <c r="L399" s="21" t="s">
        <v>391</v>
      </c>
      <c r="M399" s="6">
        <v>3.9399999999999998E-2</v>
      </c>
    </row>
    <row r="400" spans="1:13" x14ac:dyDescent="0.3">
      <c r="A400" s="22" t="s">
        <v>390</v>
      </c>
      <c r="B400" s="26">
        <v>10100502</v>
      </c>
      <c r="C400" s="22">
        <v>108</v>
      </c>
      <c r="D400" s="23">
        <v>43525</v>
      </c>
      <c r="E400" s="21" t="s">
        <v>104</v>
      </c>
      <c r="F400" s="21">
        <v>108610246</v>
      </c>
      <c r="G400" s="21">
        <v>0</v>
      </c>
      <c r="H400" s="23">
        <v>43488</v>
      </c>
      <c r="I400" s="21" t="s">
        <v>105</v>
      </c>
      <c r="J400" s="21" t="s">
        <v>366</v>
      </c>
      <c r="K400" s="21">
        <f t="shared" si="6"/>
        <v>1</v>
      </c>
      <c r="L400" s="21" t="s">
        <v>391</v>
      </c>
      <c r="M400" s="6">
        <v>3.9399999999999998E-2</v>
      </c>
    </row>
    <row r="401" spans="1:13" x14ac:dyDescent="0.3">
      <c r="A401" s="22" t="s">
        <v>390</v>
      </c>
      <c r="B401" s="26">
        <v>10100502</v>
      </c>
      <c r="C401" s="22">
        <v>108</v>
      </c>
      <c r="D401" s="23">
        <v>43525</v>
      </c>
      <c r="E401" s="21" t="s">
        <v>104</v>
      </c>
      <c r="F401" s="21">
        <v>108610246</v>
      </c>
      <c r="G401" s="21">
        <v>0</v>
      </c>
      <c r="H401" s="23">
        <v>43488</v>
      </c>
      <c r="I401" s="21" t="s">
        <v>105</v>
      </c>
      <c r="J401" s="21" t="s">
        <v>366</v>
      </c>
      <c r="K401" s="21">
        <f t="shared" si="6"/>
        <v>1</v>
      </c>
      <c r="L401" s="21" t="s">
        <v>391</v>
      </c>
      <c r="M401" s="6">
        <v>3.9399999999999998E-2</v>
      </c>
    </row>
    <row r="402" spans="1:13" x14ac:dyDescent="0.3">
      <c r="A402" s="22" t="s">
        <v>390</v>
      </c>
      <c r="B402" s="26">
        <v>10100502</v>
      </c>
      <c r="C402" s="22">
        <v>108</v>
      </c>
      <c r="D402" s="23">
        <v>43525</v>
      </c>
      <c r="E402" s="21" t="s">
        <v>104</v>
      </c>
      <c r="F402" s="21">
        <v>108610246</v>
      </c>
      <c r="G402" s="21">
        <v>0</v>
      </c>
      <c r="H402" s="23">
        <v>43488</v>
      </c>
      <c r="I402" s="21" t="s">
        <v>105</v>
      </c>
      <c r="J402" s="21" t="s">
        <v>366</v>
      </c>
      <c r="K402" s="21">
        <f t="shared" si="6"/>
        <v>1</v>
      </c>
      <c r="L402" s="21" t="s">
        <v>391</v>
      </c>
      <c r="M402" s="6">
        <v>3.9399999999999998E-2</v>
      </c>
    </row>
    <row r="403" spans="1:13" x14ac:dyDescent="0.3">
      <c r="A403" s="22" t="s">
        <v>390</v>
      </c>
      <c r="B403" s="26">
        <v>10100502</v>
      </c>
      <c r="C403" s="22">
        <v>108</v>
      </c>
      <c r="D403" s="23">
        <v>43525</v>
      </c>
      <c r="E403" s="21" t="s">
        <v>104</v>
      </c>
      <c r="F403" s="21">
        <v>108610246</v>
      </c>
      <c r="G403" s="21">
        <v>0</v>
      </c>
      <c r="H403" s="23">
        <v>43488</v>
      </c>
      <c r="I403" s="21" t="s">
        <v>105</v>
      </c>
      <c r="J403" s="21" t="s">
        <v>366</v>
      </c>
      <c r="K403" s="21">
        <f t="shared" si="6"/>
        <v>1</v>
      </c>
      <c r="L403" s="21" t="s">
        <v>391</v>
      </c>
      <c r="M403" s="6">
        <v>3.9399999999999998E-2</v>
      </c>
    </row>
    <row r="404" spans="1:13" x14ac:dyDescent="0.3">
      <c r="A404" s="22" t="s">
        <v>390</v>
      </c>
      <c r="B404" s="26">
        <v>10100502</v>
      </c>
      <c r="C404" s="22">
        <v>108</v>
      </c>
      <c r="D404" s="23">
        <v>43525</v>
      </c>
      <c r="E404" s="21" t="s">
        <v>104</v>
      </c>
      <c r="F404" s="21">
        <v>108610246</v>
      </c>
      <c r="G404" s="21">
        <v>0</v>
      </c>
      <c r="H404" s="23">
        <v>43488</v>
      </c>
      <c r="I404" s="21" t="s">
        <v>105</v>
      </c>
      <c r="J404" s="21" t="s">
        <v>366</v>
      </c>
      <c r="K404" s="21">
        <f t="shared" si="6"/>
        <v>1</v>
      </c>
      <c r="L404" s="21" t="s">
        <v>391</v>
      </c>
      <c r="M404" s="6">
        <v>3.9399999999999998E-2</v>
      </c>
    </row>
    <row r="405" spans="1:13" x14ac:dyDescent="0.3">
      <c r="A405" s="22" t="s">
        <v>390</v>
      </c>
      <c r="B405" s="26">
        <v>10100502</v>
      </c>
      <c r="C405" s="22">
        <v>108</v>
      </c>
      <c r="D405" s="23">
        <v>43466</v>
      </c>
      <c r="E405" s="21" t="s">
        <v>103</v>
      </c>
      <c r="F405" s="21">
        <v>108611372</v>
      </c>
      <c r="G405" s="21">
        <v>-421.35</v>
      </c>
      <c r="H405" s="23">
        <v>43479</v>
      </c>
      <c r="I405" s="21" t="s">
        <v>151</v>
      </c>
      <c r="J405" s="21" t="s">
        <v>365</v>
      </c>
      <c r="K405" s="21">
        <f t="shared" si="6"/>
        <v>1</v>
      </c>
      <c r="L405" s="21" t="s">
        <v>391</v>
      </c>
      <c r="M405" s="6">
        <v>3.2000000000000001E-2</v>
      </c>
    </row>
    <row r="406" spans="1:13" x14ac:dyDescent="0.3">
      <c r="A406" s="22" t="s">
        <v>390</v>
      </c>
      <c r="B406" s="26">
        <v>10100502</v>
      </c>
      <c r="C406" s="22">
        <v>108</v>
      </c>
      <c r="D406" s="23">
        <v>43466</v>
      </c>
      <c r="E406" s="21" t="s">
        <v>104</v>
      </c>
      <c r="F406" s="21">
        <v>108611372</v>
      </c>
      <c r="G406" s="21">
        <v>0</v>
      </c>
      <c r="H406" s="23">
        <v>43479</v>
      </c>
      <c r="I406" s="21" t="s">
        <v>151</v>
      </c>
      <c r="J406" s="21" t="s">
        <v>365</v>
      </c>
      <c r="K406" s="21">
        <f t="shared" si="6"/>
        <v>1</v>
      </c>
      <c r="L406" s="21" t="s">
        <v>391</v>
      </c>
      <c r="M406" s="6">
        <v>3.2000000000000001E-2</v>
      </c>
    </row>
    <row r="407" spans="1:13" x14ac:dyDescent="0.3">
      <c r="A407" s="22" t="s">
        <v>390</v>
      </c>
      <c r="B407" s="26">
        <v>10100502</v>
      </c>
      <c r="C407" s="22">
        <v>108</v>
      </c>
      <c r="D407" s="23">
        <v>43466</v>
      </c>
      <c r="E407" s="21" t="s">
        <v>104</v>
      </c>
      <c r="F407" s="21">
        <v>108611372</v>
      </c>
      <c r="G407" s="21">
        <v>0</v>
      </c>
      <c r="H407" s="23">
        <v>43479</v>
      </c>
      <c r="I407" s="21" t="s">
        <v>105</v>
      </c>
      <c r="J407" s="21" t="s">
        <v>365</v>
      </c>
      <c r="K407" s="21">
        <f t="shared" si="6"/>
        <v>1</v>
      </c>
      <c r="L407" s="21" t="s">
        <v>391</v>
      </c>
      <c r="M407" s="6">
        <v>3.2000000000000001E-2</v>
      </c>
    </row>
    <row r="408" spans="1:13" x14ac:dyDescent="0.3">
      <c r="A408" s="22" t="s">
        <v>390</v>
      </c>
      <c r="B408" s="26">
        <v>10100502</v>
      </c>
      <c r="C408" s="22">
        <v>108</v>
      </c>
      <c r="D408" s="23">
        <v>43497</v>
      </c>
      <c r="E408" s="21" t="s">
        <v>104</v>
      </c>
      <c r="F408" s="21">
        <v>108611372</v>
      </c>
      <c r="G408" s="21">
        <v>0</v>
      </c>
      <c r="H408" s="23">
        <v>43479</v>
      </c>
      <c r="I408" s="21" t="s">
        <v>105</v>
      </c>
      <c r="J408" s="21" t="s">
        <v>365</v>
      </c>
      <c r="K408" s="21">
        <f t="shared" si="6"/>
        <v>1</v>
      </c>
      <c r="L408" s="21" t="s">
        <v>391</v>
      </c>
      <c r="M408" s="6">
        <v>3.2000000000000001E-2</v>
      </c>
    </row>
    <row r="409" spans="1:13" x14ac:dyDescent="0.3">
      <c r="A409" s="22" t="s">
        <v>390</v>
      </c>
      <c r="B409" s="26">
        <v>10100502</v>
      </c>
      <c r="C409" s="22">
        <v>108</v>
      </c>
      <c r="D409" s="23">
        <v>43497</v>
      </c>
      <c r="E409" s="21" t="s">
        <v>104</v>
      </c>
      <c r="F409" s="21">
        <v>108611372</v>
      </c>
      <c r="G409" s="21">
        <v>0</v>
      </c>
      <c r="H409" s="23">
        <v>43479</v>
      </c>
      <c r="I409" s="21" t="s">
        <v>105</v>
      </c>
      <c r="J409" s="21" t="s">
        <v>365</v>
      </c>
      <c r="K409" s="21">
        <f t="shared" si="6"/>
        <v>1</v>
      </c>
      <c r="L409" s="21" t="s">
        <v>391</v>
      </c>
      <c r="M409" s="6">
        <v>3.2000000000000001E-2</v>
      </c>
    </row>
    <row r="410" spans="1:13" x14ac:dyDescent="0.3">
      <c r="A410" s="22" t="s">
        <v>390</v>
      </c>
      <c r="B410" s="26">
        <v>10100502</v>
      </c>
      <c r="C410" s="22">
        <v>108</v>
      </c>
      <c r="D410" s="23">
        <v>43497</v>
      </c>
      <c r="E410" s="21" t="s">
        <v>103</v>
      </c>
      <c r="F410" s="21">
        <v>108606570</v>
      </c>
      <c r="G410" s="24">
        <v>-1098.9000000000001</v>
      </c>
      <c r="H410" s="23">
        <v>43518</v>
      </c>
      <c r="I410" s="21" t="s">
        <v>153</v>
      </c>
      <c r="J410" s="21" t="s">
        <v>361</v>
      </c>
      <c r="K410" s="21">
        <f t="shared" si="6"/>
        <v>2</v>
      </c>
      <c r="L410" s="21" t="s">
        <v>391</v>
      </c>
      <c r="M410" s="6">
        <v>2.4399999999999998E-2</v>
      </c>
    </row>
    <row r="411" spans="1:13" x14ac:dyDescent="0.3">
      <c r="A411" s="22" t="s">
        <v>390</v>
      </c>
      <c r="B411" s="26">
        <v>10100502</v>
      </c>
      <c r="C411" s="22">
        <v>108</v>
      </c>
      <c r="D411" s="23">
        <v>43497</v>
      </c>
      <c r="E411" s="21" t="s">
        <v>104</v>
      </c>
      <c r="F411" s="21">
        <v>108606570</v>
      </c>
      <c r="G411" s="21">
        <v>0</v>
      </c>
      <c r="H411" s="23">
        <v>43518</v>
      </c>
      <c r="I411" s="21" t="s">
        <v>153</v>
      </c>
      <c r="J411" s="21" t="s">
        <v>361</v>
      </c>
      <c r="K411" s="21">
        <f t="shared" si="6"/>
        <v>2</v>
      </c>
      <c r="L411" s="21" t="s">
        <v>391</v>
      </c>
      <c r="M411" s="6">
        <v>2.4399999999999998E-2</v>
      </c>
    </row>
    <row r="412" spans="1:13" x14ac:dyDescent="0.3">
      <c r="A412" s="22" t="s">
        <v>390</v>
      </c>
      <c r="B412" s="26">
        <v>10100502</v>
      </c>
      <c r="C412" s="22">
        <v>108</v>
      </c>
      <c r="D412" s="23">
        <v>43525</v>
      </c>
      <c r="E412" s="21" t="s">
        <v>104</v>
      </c>
      <c r="F412" s="21">
        <v>108606570</v>
      </c>
      <c r="G412" s="21">
        <v>0</v>
      </c>
      <c r="H412" s="23">
        <v>43518</v>
      </c>
      <c r="I412" s="21" t="s">
        <v>105</v>
      </c>
      <c r="J412" s="21" t="s">
        <v>361</v>
      </c>
      <c r="K412" s="21">
        <f t="shared" si="6"/>
        <v>2</v>
      </c>
      <c r="L412" s="21" t="s">
        <v>391</v>
      </c>
      <c r="M412" s="6">
        <v>2.4399999999999998E-2</v>
      </c>
    </row>
    <row r="413" spans="1:13" x14ac:dyDescent="0.3">
      <c r="A413" s="22" t="s">
        <v>390</v>
      </c>
      <c r="B413" s="26">
        <v>10100502</v>
      </c>
      <c r="C413" s="22">
        <v>108</v>
      </c>
      <c r="D413" s="23">
        <v>43525</v>
      </c>
      <c r="E413" s="21" t="s">
        <v>104</v>
      </c>
      <c r="F413" s="21">
        <v>108606570</v>
      </c>
      <c r="G413" s="21">
        <v>0</v>
      </c>
      <c r="H413" s="23">
        <v>43518</v>
      </c>
      <c r="I413" s="21" t="s">
        <v>105</v>
      </c>
      <c r="J413" s="21" t="s">
        <v>361</v>
      </c>
      <c r="K413" s="21">
        <f t="shared" si="6"/>
        <v>2</v>
      </c>
      <c r="L413" s="21" t="s">
        <v>391</v>
      </c>
      <c r="M413" s="6">
        <v>2.4399999999999998E-2</v>
      </c>
    </row>
    <row r="414" spans="1:13" x14ac:dyDescent="0.3">
      <c r="A414" s="22" t="s">
        <v>390</v>
      </c>
      <c r="B414" s="26">
        <v>10100502</v>
      </c>
      <c r="C414" s="22">
        <v>108</v>
      </c>
      <c r="D414" s="23">
        <v>43497</v>
      </c>
      <c r="E414" s="21" t="s">
        <v>103</v>
      </c>
      <c r="F414" s="21">
        <v>108606807</v>
      </c>
      <c r="G414" s="24">
        <v>-5488.26</v>
      </c>
      <c r="H414" s="23">
        <v>43522</v>
      </c>
      <c r="I414" s="21" t="s">
        <v>154</v>
      </c>
      <c r="J414" s="21" t="s">
        <v>361</v>
      </c>
      <c r="K414" s="21">
        <f t="shared" si="6"/>
        <v>2</v>
      </c>
      <c r="L414" s="21" t="s">
        <v>391</v>
      </c>
      <c r="M414" s="6">
        <v>2.4399999999999998E-2</v>
      </c>
    </row>
    <row r="415" spans="1:13" x14ac:dyDescent="0.3">
      <c r="A415" s="22" t="s">
        <v>390</v>
      </c>
      <c r="B415" s="26">
        <v>10100502</v>
      </c>
      <c r="C415" s="22">
        <v>108</v>
      </c>
      <c r="D415" s="23">
        <v>43497</v>
      </c>
      <c r="E415" s="21" t="s">
        <v>104</v>
      </c>
      <c r="F415" s="21">
        <v>108606807</v>
      </c>
      <c r="G415" s="21">
        <v>0</v>
      </c>
      <c r="H415" s="23">
        <v>43522</v>
      </c>
      <c r="I415" s="21" t="s">
        <v>154</v>
      </c>
      <c r="J415" s="21" t="s">
        <v>361</v>
      </c>
      <c r="K415" s="21">
        <f t="shared" si="6"/>
        <v>2</v>
      </c>
      <c r="L415" s="21" t="s">
        <v>391</v>
      </c>
      <c r="M415" s="6">
        <v>2.4399999999999998E-2</v>
      </c>
    </row>
    <row r="416" spans="1:13" x14ac:dyDescent="0.3">
      <c r="A416" s="22" t="s">
        <v>390</v>
      </c>
      <c r="B416" s="26">
        <v>10100502</v>
      </c>
      <c r="C416" s="22">
        <v>108</v>
      </c>
      <c r="D416" s="23">
        <v>43497</v>
      </c>
      <c r="E416" s="21" t="s">
        <v>104</v>
      </c>
      <c r="F416" s="21">
        <v>108606807</v>
      </c>
      <c r="G416" s="21">
        <v>0</v>
      </c>
      <c r="H416" s="23">
        <v>43522</v>
      </c>
      <c r="I416" s="21" t="s">
        <v>105</v>
      </c>
      <c r="J416" s="21" t="s">
        <v>361</v>
      </c>
      <c r="K416" s="21">
        <f t="shared" si="6"/>
        <v>2</v>
      </c>
      <c r="L416" s="21" t="s">
        <v>391</v>
      </c>
      <c r="M416" s="6">
        <v>2.4399999999999998E-2</v>
      </c>
    </row>
    <row r="417" spans="1:13" x14ac:dyDescent="0.3">
      <c r="A417" s="22" t="s">
        <v>390</v>
      </c>
      <c r="B417" s="26">
        <v>10100502</v>
      </c>
      <c r="C417" s="22">
        <v>108</v>
      </c>
      <c r="D417" s="23">
        <v>43525</v>
      </c>
      <c r="E417" s="21" t="s">
        <v>104</v>
      </c>
      <c r="F417" s="21">
        <v>108606807</v>
      </c>
      <c r="G417" s="21">
        <v>0</v>
      </c>
      <c r="H417" s="23">
        <v>43522</v>
      </c>
      <c r="I417" s="21" t="s">
        <v>105</v>
      </c>
      <c r="J417" s="21" t="s">
        <v>361</v>
      </c>
      <c r="K417" s="21">
        <f t="shared" si="6"/>
        <v>2</v>
      </c>
      <c r="L417" s="21" t="s">
        <v>391</v>
      </c>
      <c r="M417" s="6">
        <v>2.4399999999999998E-2</v>
      </c>
    </row>
    <row r="418" spans="1:13" x14ac:dyDescent="0.3">
      <c r="A418" s="22" t="s">
        <v>390</v>
      </c>
      <c r="B418" s="26">
        <v>10100502</v>
      </c>
      <c r="C418" s="22">
        <v>108</v>
      </c>
      <c r="D418" s="23">
        <v>43525</v>
      </c>
      <c r="E418" s="21" t="s">
        <v>104</v>
      </c>
      <c r="F418" s="21">
        <v>108606807</v>
      </c>
      <c r="G418" s="21">
        <v>0</v>
      </c>
      <c r="H418" s="23">
        <v>43522</v>
      </c>
      <c r="I418" s="21" t="s">
        <v>105</v>
      </c>
      <c r="J418" s="21" t="s">
        <v>361</v>
      </c>
      <c r="K418" s="21">
        <f t="shared" si="6"/>
        <v>2</v>
      </c>
      <c r="L418" s="21" t="s">
        <v>391</v>
      </c>
      <c r="M418" s="6">
        <v>2.4399999999999998E-2</v>
      </c>
    </row>
    <row r="419" spans="1:13" x14ac:dyDescent="0.3">
      <c r="A419" s="22" t="s">
        <v>390</v>
      </c>
      <c r="B419" s="26">
        <v>10100502</v>
      </c>
      <c r="C419" s="22">
        <v>108</v>
      </c>
      <c r="D419" s="23">
        <v>43497</v>
      </c>
      <c r="E419" s="21" t="s">
        <v>103</v>
      </c>
      <c r="F419" s="21">
        <v>108609185</v>
      </c>
      <c r="G419" s="21">
        <v>-231.31</v>
      </c>
      <c r="H419" s="23">
        <v>43503</v>
      </c>
      <c r="I419" s="21" t="s">
        <v>155</v>
      </c>
      <c r="J419" s="21" t="s">
        <v>365</v>
      </c>
      <c r="K419" s="21">
        <f t="shared" si="6"/>
        <v>2</v>
      </c>
      <c r="L419" s="21" t="s">
        <v>391</v>
      </c>
      <c r="M419" s="6">
        <v>3.2000000000000001E-2</v>
      </c>
    </row>
    <row r="420" spans="1:13" x14ac:dyDescent="0.3">
      <c r="A420" s="22" t="s">
        <v>390</v>
      </c>
      <c r="B420" s="26">
        <v>10100502</v>
      </c>
      <c r="C420" s="22">
        <v>108</v>
      </c>
      <c r="D420" s="23">
        <v>43497</v>
      </c>
      <c r="E420" s="21" t="s">
        <v>103</v>
      </c>
      <c r="F420" s="21">
        <v>108609185</v>
      </c>
      <c r="G420" s="21">
        <v>-332.8</v>
      </c>
      <c r="H420" s="23">
        <v>43503</v>
      </c>
      <c r="I420" s="21" t="s">
        <v>155</v>
      </c>
      <c r="J420" s="21" t="s">
        <v>365</v>
      </c>
      <c r="K420" s="21">
        <f t="shared" si="6"/>
        <v>2</v>
      </c>
      <c r="L420" s="21" t="s">
        <v>391</v>
      </c>
      <c r="M420" s="6">
        <v>3.2000000000000001E-2</v>
      </c>
    </row>
    <row r="421" spans="1:13" x14ac:dyDescent="0.3">
      <c r="A421" s="22" t="s">
        <v>390</v>
      </c>
      <c r="B421" s="26">
        <v>10100502</v>
      </c>
      <c r="C421" s="22">
        <v>108</v>
      </c>
      <c r="D421" s="23">
        <v>43497</v>
      </c>
      <c r="E421" s="21" t="s">
        <v>104</v>
      </c>
      <c r="F421" s="21">
        <v>108609185</v>
      </c>
      <c r="G421" s="21">
        <v>0</v>
      </c>
      <c r="H421" s="23">
        <v>43503</v>
      </c>
      <c r="I421" s="21" t="s">
        <v>155</v>
      </c>
      <c r="J421" s="21" t="s">
        <v>365</v>
      </c>
      <c r="K421" s="21">
        <f t="shared" si="6"/>
        <v>2</v>
      </c>
      <c r="L421" s="21" t="s">
        <v>391</v>
      </c>
      <c r="M421" s="6">
        <v>3.2000000000000001E-2</v>
      </c>
    </row>
    <row r="422" spans="1:13" x14ac:dyDescent="0.3">
      <c r="A422" s="22" t="s">
        <v>390</v>
      </c>
      <c r="B422" s="26">
        <v>10100502</v>
      </c>
      <c r="C422" s="22">
        <v>108</v>
      </c>
      <c r="D422" s="23">
        <v>43497</v>
      </c>
      <c r="E422" s="21" t="s">
        <v>104</v>
      </c>
      <c r="F422" s="21">
        <v>108609185</v>
      </c>
      <c r="G422" s="21">
        <v>0</v>
      </c>
      <c r="H422" s="23">
        <v>43503</v>
      </c>
      <c r="I422" s="21" t="s">
        <v>155</v>
      </c>
      <c r="J422" s="21" t="s">
        <v>365</v>
      </c>
      <c r="K422" s="21">
        <f t="shared" si="6"/>
        <v>2</v>
      </c>
      <c r="L422" s="21" t="s">
        <v>391</v>
      </c>
      <c r="M422" s="6">
        <v>3.2000000000000001E-2</v>
      </c>
    </row>
    <row r="423" spans="1:13" x14ac:dyDescent="0.3">
      <c r="A423" s="22" t="s">
        <v>390</v>
      </c>
      <c r="B423" s="26">
        <v>10100502</v>
      </c>
      <c r="C423" s="22">
        <v>108</v>
      </c>
      <c r="D423" s="23">
        <v>43525</v>
      </c>
      <c r="E423" s="21" t="s">
        <v>104</v>
      </c>
      <c r="F423" s="21">
        <v>108609185</v>
      </c>
      <c r="G423" s="21">
        <v>0</v>
      </c>
      <c r="H423" s="23">
        <v>43503</v>
      </c>
      <c r="I423" s="21" t="s">
        <v>105</v>
      </c>
      <c r="J423" s="21" t="s">
        <v>365</v>
      </c>
      <c r="K423" s="21">
        <f t="shared" si="6"/>
        <v>2</v>
      </c>
      <c r="L423" s="21" t="s">
        <v>391</v>
      </c>
      <c r="M423" s="6">
        <v>3.2000000000000001E-2</v>
      </c>
    </row>
    <row r="424" spans="1:13" x14ac:dyDescent="0.3">
      <c r="A424" s="22" t="s">
        <v>390</v>
      </c>
      <c r="B424" s="26">
        <v>10100502</v>
      </c>
      <c r="C424" s="22">
        <v>108</v>
      </c>
      <c r="D424" s="23">
        <v>43525</v>
      </c>
      <c r="E424" s="21" t="s">
        <v>104</v>
      </c>
      <c r="F424" s="21">
        <v>108609185</v>
      </c>
      <c r="G424" s="21">
        <v>0</v>
      </c>
      <c r="H424" s="23">
        <v>43503</v>
      </c>
      <c r="I424" s="21" t="s">
        <v>105</v>
      </c>
      <c r="J424" s="21" t="s">
        <v>365</v>
      </c>
      <c r="K424" s="21">
        <f t="shared" si="6"/>
        <v>2</v>
      </c>
      <c r="L424" s="21" t="s">
        <v>391</v>
      </c>
      <c r="M424" s="6">
        <v>3.2000000000000001E-2</v>
      </c>
    </row>
    <row r="425" spans="1:13" x14ac:dyDescent="0.3">
      <c r="A425" s="22" t="s">
        <v>390</v>
      </c>
      <c r="B425" s="26">
        <v>10100502</v>
      </c>
      <c r="C425" s="22">
        <v>108</v>
      </c>
      <c r="D425" s="23">
        <v>43525</v>
      </c>
      <c r="E425" s="21" t="s">
        <v>104</v>
      </c>
      <c r="F425" s="21">
        <v>108609185</v>
      </c>
      <c r="G425" s="21">
        <v>0</v>
      </c>
      <c r="H425" s="23">
        <v>43503</v>
      </c>
      <c r="I425" s="21" t="s">
        <v>105</v>
      </c>
      <c r="J425" s="21" t="s">
        <v>365</v>
      </c>
      <c r="K425" s="21">
        <f t="shared" si="6"/>
        <v>2</v>
      </c>
      <c r="L425" s="21" t="s">
        <v>391</v>
      </c>
      <c r="M425" s="6">
        <v>3.2000000000000001E-2</v>
      </c>
    </row>
    <row r="426" spans="1:13" x14ac:dyDescent="0.3">
      <c r="A426" s="22" t="s">
        <v>390</v>
      </c>
      <c r="B426" s="26">
        <v>10100502</v>
      </c>
      <c r="C426" s="22">
        <v>108</v>
      </c>
      <c r="D426" s="23">
        <v>43525</v>
      </c>
      <c r="E426" s="21" t="s">
        <v>104</v>
      </c>
      <c r="F426" s="21">
        <v>108609185</v>
      </c>
      <c r="G426" s="21">
        <v>0</v>
      </c>
      <c r="H426" s="23">
        <v>43503</v>
      </c>
      <c r="I426" s="21" t="s">
        <v>105</v>
      </c>
      <c r="J426" s="21" t="s">
        <v>365</v>
      </c>
      <c r="K426" s="21">
        <f t="shared" si="6"/>
        <v>2</v>
      </c>
      <c r="L426" s="21" t="s">
        <v>391</v>
      </c>
      <c r="M426" s="6">
        <v>3.2000000000000001E-2</v>
      </c>
    </row>
    <row r="427" spans="1:13" x14ac:dyDescent="0.3">
      <c r="A427" s="22" t="s">
        <v>390</v>
      </c>
      <c r="B427" s="26">
        <v>10100502</v>
      </c>
      <c r="C427" s="22">
        <v>108</v>
      </c>
      <c r="D427" s="23">
        <v>43497</v>
      </c>
      <c r="E427" s="21" t="s">
        <v>103</v>
      </c>
      <c r="F427" s="21">
        <v>108609540</v>
      </c>
      <c r="G427" s="21">
        <v>-38.020000000000003</v>
      </c>
      <c r="H427" s="23">
        <v>43524</v>
      </c>
      <c r="I427" s="21" t="s">
        <v>156</v>
      </c>
      <c r="J427" s="21" t="s">
        <v>366</v>
      </c>
      <c r="K427" s="21">
        <f t="shared" si="6"/>
        <v>2</v>
      </c>
      <c r="L427" s="21" t="s">
        <v>391</v>
      </c>
      <c r="M427" s="6">
        <v>3.9399999999999998E-2</v>
      </c>
    </row>
    <row r="428" spans="1:13" x14ac:dyDescent="0.3">
      <c r="A428" s="22" t="s">
        <v>390</v>
      </c>
      <c r="B428" s="26">
        <v>10100502</v>
      </c>
      <c r="C428" s="22">
        <v>108</v>
      </c>
      <c r="D428" s="23">
        <v>43497</v>
      </c>
      <c r="E428" s="21" t="s">
        <v>104</v>
      </c>
      <c r="F428" s="21">
        <v>108609540</v>
      </c>
      <c r="G428" s="21">
        <v>0</v>
      </c>
      <c r="H428" s="23">
        <v>43524</v>
      </c>
      <c r="I428" s="21" t="s">
        <v>156</v>
      </c>
      <c r="J428" s="21" t="s">
        <v>366</v>
      </c>
      <c r="K428" s="21">
        <f t="shared" si="6"/>
        <v>2</v>
      </c>
      <c r="L428" s="21" t="s">
        <v>391</v>
      </c>
      <c r="M428" s="6">
        <v>3.9399999999999998E-2</v>
      </c>
    </row>
    <row r="429" spans="1:13" x14ac:dyDescent="0.3">
      <c r="A429" s="22" t="s">
        <v>390</v>
      </c>
      <c r="B429" s="26">
        <v>10100502</v>
      </c>
      <c r="C429" s="22">
        <v>108</v>
      </c>
      <c r="D429" s="23">
        <v>43497</v>
      </c>
      <c r="E429" s="21" t="s">
        <v>103</v>
      </c>
      <c r="F429" s="21">
        <v>108609540</v>
      </c>
      <c r="G429" s="21">
        <v>-97.05</v>
      </c>
      <c r="H429" s="23">
        <v>43524</v>
      </c>
      <c r="I429" s="21" t="s">
        <v>156</v>
      </c>
      <c r="J429" s="21" t="s">
        <v>366</v>
      </c>
      <c r="K429" s="21">
        <f t="shared" si="6"/>
        <v>2</v>
      </c>
      <c r="L429" s="21" t="s">
        <v>391</v>
      </c>
      <c r="M429" s="6">
        <v>3.9399999999999998E-2</v>
      </c>
    </row>
    <row r="430" spans="1:13" x14ac:dyDescent="0.3">
      <c r="A430" s="22" t="s">
        <v>390</v>
      </c>
      <c r="B430" s="26">
        <v>10100502</v>
      </c>
      <c r="C430" s="22">
        <v>108</v>
      </c>
      <c r="D430" s="23">
        <v>43497</v>
      </c>
      <c r="E430" s="21" t="s">
        <v>104</v>
      </c>
      <c r="F430" s="21">
        <v>108609540</v>
      </c>
      <c r="G430" s="21">
        <v>0</v>
      </c>
      <c r="H430" s="23">
        <v>43524</v>
      </c>
      <c r="I430" s="21" t="s">
        <v>156</v>
      </c>
      <c r="J430" s="21" t="s">
        <v>366</v>
      </c>
      <c r="K430" s="21">
        <f t="shared" si="6"/>
        <v>2</v>
      </c>
      <c r="L430" s="21" t="s">
        <v>391</v>
      </c>
      <c r="M430" s="6">
        <v>3.9399999999999998E-2</v>
      </c>
    </row>
    <row r="431" spans="1:13" x14ac:dyDescent="0.3">
      <c r="A431" s="22" t="s">
        <v>390</v>
      </c>
      <c r="B431" s="26">
        <v>10100502</v>
      </c>
      <c r="C431" s="22">
        <v>108</v>
      </c>
      <c r="D431" s="23">
        <v>43497</v>
      </c>
      <c r="E431" s="21" t="s">
        <v>103</v>
      </c>
      <c r="F431" s="21">
        <v>108609540</v>
      </c>
      <c r="G431" s="21">
        <v>-5.1100000000000003</v>
      </c>
      <c r="H431" s="23">
        <v>43524</v>
      </c>
      <c r="I431" s="21" t="s">
        <v>156</v>
      </c>
      <c r="J431" s="21" t="s">
        <v>366</v>
      </c>
      <c r="K431" s="21">
        <f t="shared" si="6"/>
        <v>2</v>
      </c>
      <c r="L431" s="21" t="s">
        <v>391</v>
      </c>
      <c r="M431" s="6">
        <v>3.9399999999999998E-2</v>
      </c>
    </row>
    <row r="432" spans="1:13" x14ac:dyDescent="0.3">
      <c r="A432" s="22" t="s">
        <v>390</v>
      </c>
      <c r="B432" s="26">
        <v>10100502</v>
      </c>
      <c r="C432" s="22">
        <v>108</v>
      </c>
      <c r="D432" s="23">
        <v>43497</v>
      </c>
      <c r="E432" s="21" t="s">
        <v>104</v>
      </c>
      <c r="F432" s="21">
        <v>108609540</v>
      </c>
      <c r="G432" s="21">
        <v>0</v>
      </c>
      <c r="H432" s="23">
        <v>43524</v>
      </c>
      <c r="I432" s="21" t="s">
        <v>156</v>
      </c>
      <c r="J432" s="21" t="s">
        <v>366</v>
      </c>
      <c r="K432" s="21">
        <f t="shared" si="6"/>
        <v>2</v>
      </c>
      <c r="L432" s="21" t="s">
        <v>391</v>
      </c>
      <c r="M432" s="6">
        <v>3.9399999999999998E-2</v>
      </c>
    </row>
    <row r="433" spans="1:13" x14ac:dyDescent="0.3">
      <c r="A433" s="22" t="s">
        <v>390</v>
      </c>
      <c r="B433" s="26">
        <v>10100502</v>
      </c>
      <c r="C433" s="22">
        <v>108</v>
      </c>
      <c r="D433" s="23">
        <v>43525</v>
      </c>
      <c r="E433" s="21" t="s">
        <v>104</v>
      </c>
      <c r="F433" s="21">
        <v>108609540</v>
      </c>
      <c r="G433" s="21">
        <v>0</v>
      </c>
      <c r="H433" s="23">
        <v>43524</v>
      </c>
      <c r="I433" s="21" t="s">
        <v>105</v>
      </c>
      <c r="J433" s="21" t="s">
        <v>366</v>
      </c>
      <c r="K433" s="21">
        <f t="shared" si="6"/>
        <v>2</v>
      </c>
      <c r="L433" s="21" t="s">
        <v>391</v>
      </c>
      <c r="M433" s="6">
        <v>3.9399999999999998E-2</v>
      </c>
    </row>
    <row r="434" spans="1:13" x14ac:dyDescent="0.3">
      <c r="A434" s="22" t="s">
        <v>390</v>
      </c>
      <c r="B434" s="26">
        <v>10100502</v>
      </c>
      <c r="C434" s="22">
        <v>108</v>
      </c>
      <c r="D434" s="23">
        <v>43525</v>
      </c>
      <c r="E434" s="21" t="s">
        <v>104</v>
      </c>
      <c r="F434" s="21">
        <v>108609540</v>
      </c>
      <c r="G434" s="21">
        <v>0</v>
      </c>
      <c r="H434" s="23">
        <v>43524</v>
      </c>
      <c r="I434" s="21" t="s">
        <v>105</v>
      </c>
      <c r="J434" s="21" t="s">
        <v>366</v>
      </c>
      <c r="K434" s="21">
        <f t="shared" si="6"/>
        <v>2</v>
      </c>
      <c r="L434" s="21" t="s">
        <v>391</v>
      </c>
      <c r="M434" s="6">
        <v>3.9399999999999998E-2</v>
      </c>
    </row>
    <row r="435" spans="1:13" x14ac:dyDescent="0.3">
      <c r="A435" s="22" t="s">
        <v>390</v>
      </c>
      <c r="B435" s="26">
        <v>10100502</v>
      </c>
      <c r="C435" s="22">
        <v>108</v>
      </c>
      <c r="D435" s="23">
        <v>43525</v>
      </c>
      <c r="E435" s="21" t="s">
        <v>104</v>
      </c>
      <c r="F435" s="21">
        <v>108609540</v>
      </c>
      <c r="G435" s="21">
        <v>0</v>
      </c>
      <c r="H435" s="23">
        <v>43524</v>
      </c>
      <c r="I435" s="21" t="s">
        <v>105</v>
      </c>
      <c r="J435" s="21" t="s">
        <v>366</v>
      </c>
      <c r="K435" s="21">
        <f t="shared" si="6"/>
        <v>2</v>
      </c>
      <c r="L435" s="21" t="s">
        <v>391</v>
      </c>
      <c r="M435" s="6">
        <v>3.9399999999999998E-2</v>
      </c>
    </row>
    <row r="436" spans="1:13" x14ac:dyDescent="0.3">
      <c r="A436" s="22" t="s">
        <v>390</v>
      </c>
      <c r="B436" s="26">
        <v>10100502</v>
      </c>
      <c r="C436" s="22">
        <v>108</v>
      </c>
      <c r="D436" s="23">
        <v>43525</v>
      </c>
      <c r="E436" s="21" t="s">
        <v>104</v>
      </c>
      <c r="F436" s="21">
        <v>108609540</v>
      </c>
      <c r="G436" s="21">
        <v>0</v>
      </c>
      <c r="H436" s="23">
        <v>43524</v>
      </c>
      <c r="I436" s="21" t="s">
        <v>105</v>
      </c>
      <c r="J436" s="21" t="s">
        <v>366</v>
      </c>
      <c r="K436" s="21">
        <f t="shared" si="6"/>
        <v>2</v>
      </c>
      <c r="L436" s="21" t="s">
        <v>391</v>
      </c>
      <c r="M436" s="6">
        <v>3.9399999999999998E-2</v>
      </c>
    </row>
    <row r="437" spans="1:13" x14ac:dyDescent="0.3">
      <c r="A437" s="22" t="s">
        <v>390</v>
      </c>
      <c r="B437" s="26">
        <v>10100502</v>
      </c>
      <c r="C437" s="22">
        <v>108</v>
      </c>
      <c r="D437" s="23">
        <v>43525</v>
      </c>
      <c r="E437" s="21" t="s">
        <v>104</v>
      </c>
      <c r="F437" s="21">
        <v>108609540</v>
      </c>
      <c r="G437" s="21">
        <v>0</v>
      </c>
      <c r="H437" s="23">
        <v>43524</v>
      </c>
      <c r="I437" s="21" t="s">
        <v>105</v>
      </c>
      <c r="J437" s="21" t="s">
        <v>366</v>
      </c>
      <c r="K437" s="21">
        <f t="shared" si="6"/>
        <v>2</v>
      </c>
      <c r="L437" s="21" t="s">
        <v>391</v>
      </c>
      <c r="M437" s="6">
        <v>3.9399999999999998E-2</v>
      </c>
    </row>
    <row r="438" spans="1:13" x14ac:dyDescent="0.3">
      <c r="A438" s="22" t="s">
        <v>390</v>
      </c>
      <c r="B438" s="26">
        <v>10100502</v>
      </c>
      <c r="C438" s="22">
        <v>108</v>
      </c>
      <c r="D438" s="23">
        <v>43525</v>
      </c>
      <c r="E438" s="21" t="s">
        <v>104</v>
      </c>
      <c r="F438" s="21">
        <v>108609540</v>
      </c>
      <c r="G438" s="21">
        <v>0</v>
      </c>
      <c r="H438" s="23">
        <v>43524</v>
      </c>
      <c r="I438" s="21" t="s">
        <v>105</v>
      </c>
      <c r="J438" s="21" t="s">
        <v>366</v>
      </c>
      <c r="K438" s="21">
        <f t="shared" si="6"/>
        <v>2</v>
      </c>
      <c r="L438" s="21" t="s">
        <v>391</v>
      </c>
      <c r="M438" s="6">
        <v>3.9399999999999998E-2</v>
      </c>
    </row>
    <row r="439" spans="1:13" x14ac:dyDescent="0.3">
      <c r="A439" s="22" t="s">
        <v>390</v>
      </c>
      <c r="B439" s="26">
        <v>10100502</v>
      </c>
      <c r="C439" s="22">
        <v>108</v>
      </c>
      <c r="D439" s="23">
        <v>43497</v>
      </c>
      <c r="E439" s="21" t="s">
        <v>103</v>
      </c>
      <c r="F439" s="21">
        <v>108611053</v>
      </c>
      <c r="G439" s="24">
        <v>-6341.2</v>
      </c>
      <c r="H439" s="23">
        <v>43514</v>
      </c>
      <c r="I439" s="21" t="s">
        <v>157</v>
      </c>
      <c r="J439" s="21" t="s">
        <v>361</v>
      </c>
      <c r="K439" s="21">
        <f t="shared" si="6"/>
        <v>2</v>
      </c>
      <c r="L439" s="21" t="s">
        <v>391</v>
      </c>
      <c r="M439" s="6">
        <v>2.4399999999999998E-2</v>
      </c>
    </row>
    <row r="440" spans="1:13" x14ac:dyDescent="0.3">
      <c r="A440" s="22" t="s">
        <v>390</v>
      </c>
      <c r="B440" s="26">
        <v>10100502</v>
      </c>
      <c r="C440" s="22">
        <v>108</v>
      </c>
      <c r="D440" s="23">
        <v>43497</v>
      </c>
      <c r="E440" s="21" t="s">
        <v>104</v>
      </c>
      <c r="F440" s="21">
        <v>108611053</v>
      </c>
      <c r="G440" s="21">
        <v>0</v>
      </c>
      <c r="H440" s="23">
        <v>43514</v>
      </c>
      <c r="I440" s="21" t="s">
        <v>157</v>
      </c>
      <c r="J440" s="21" t="s">
        <v>361</v>
      </c>
      <c r="K440" s="21">
        <f t="shared" si="6"/>
        <v>2</v>
      </c>
      <c r="L440" s="21" t="s">
        <v>391</v>
      </c>
      <c r="M440" s="6">
        <v>2.4399999999999998E-2</v>
      </c>
    </row>
    <row r="441" spans="1:13" x14ac:dyDescent="0.3">
      <c r="A441" s="22" t="s">
        <v>390</v>
      </c>
      <c r="B441" s="26">
        <v>10100502</v>
      </c>
      <c r="C441" s="22">
        <v>108</v>
      </c>
      <c r="D441" s="23">
        <v>43497</v>
      </c>
      <c r="E441" s="21" t="s">
        <v>103</v>
      </c>
      <c r="F441" s="21">
        <v>108611053</v>
      </c>
      <c r="G441" s="24">
        <v>-1623.3</v>
      </c>
      <c r="H441" s="23">
        <v>43514</v>
      </c>
      <c r="I441" s="21" t="s">
        <v>157</v>
      </c>
      <c r="J441" s="21" t="s">
        <v>361</v>
      </c>
      <c r="K441" s="21">
        <f t="shared" si="6"/>
        <v>2</v>
      </c>
      <c r="L441" s="21" t="s">
        <v>391</v>
      </c>
      <c r="M441" s="6">
        <v>2.4399999999999998E-2</v>
      </c>
    </row>
    <row r="442" spans="1:13" x14ac:dyDescent="0.3">
      <c r="A442" s="22" t="s">
        <v>390</v>
      </c>
      <c r="B442" s="26">
        <v>10100502</v>
      </c>
      <c r="C442" s="22">
        <v>108</v>
      </c>
      <c r="D442" s="23">
        <v>43497</v>
      </c>
      <c r="E442" s="21" t="s">
        <v>104</v>
      </c>
      <c r="F442" s="21">
        <v>108611053</v>
      </c>
      <c r="G442" s="21">
        <v>0</v>
      </c>
      <c r="H442" s="23">
        <v>43514</v>
      </c>
      <c r="I442" s="21" t="s">
        <v>157</v>
      </c>
      <c r="J442" s="21" t="s">
        <v>361</v>
      </c>
      <c r="K442" s="21">
        <f t="shared" si="6"/>
        <v>2</v>
      </c>
      <c r="L442" s="21" t="s">
        <v>391</v>
      </c>
      <c r="M442" s="6">
        <v>2.4399999999999998E-2</v>
      </c>
    </row>
    <row r="443" spans="1:13" x14ac:dyDescent="0.3">
      <c r="A443" s="22" t="s">
        <v>390</v>
      </c>
      <c r="B443" s="26">
        <v>10100502</v>
      </c>
      <c r="C443" s="22">
        <v>108</v>
      </c>
      <c r="D443" s="23">
        <v>43497</v>
      </c>
      <c r="E443" s="21" t="s">
        <v>104</v>
      </c>
      <c r="F443" s="21">
        <v>108611053</v>
      </c>
      <c r="G443" s="21">
        <v>0</v>
      </c>
      <c r="H443" s="23">
        <v>43514</v>
      </c>
      <c r="I443" s="21" t="s">
        <v>105</v>
      </c>
      <c r="J443" s="21" t="s">
        <v>361</v>
      </c>
      <c r="K443" s="21">
        <f t="shared" si="6"/>
        <v>2</v>
      </c>
      <c r="L443" s="21" t="s">
        <v>391</v>
      </c>
      <c r="M443" s="6">
        <v>2.4399999999999998E-2</v>
      </c>
    </row>
    <row r="444" spans="1:13" x14ac:dyDescent="0.3">
      <c r="A444" s="22" t="s">
        <v>390</v>
      </c>
      <c r="B444" s="26">
        <v>10100502</v>
      </c>
      <c r="C444" s="22">
        <v>108</v>
      </c>
      <c r="D444" s="23">
        <v>43497</v>
      </c>
      <c r="E444" s="21" t="s">
        <v>104</v>
      </c>
      <c r="F444" s="21">
        <v>108611053</v>
      </c>
      <c r="G444" s="21">
        <v>0</v>
      </c>
      <c r="H444" s="23">
        <v>43514</v>
      </c>
      <c r="I444" s="21" t="s">
        <v>105</v>
      </c>
      <c r="J444" s="21" t="s">
        <v>361</v>
      </c>
      <c r="K444" s="21">
        <f t="shared" si="6"/>
        <v>2</v>
      </c>
      <c r="L444" s="21" t="s">
        <v>391</v>
      </c>
      <c r="M444" s="6">
        <v>2.4399999999999998E-2</v>
      </c>
    </row>
    <row r="445" spans="1:13" x14ac:dyDescent="0.3">
      <c r="A445" s="22" t="s">
        <v>390</v>
      </c>
      <c r="B445" s="26">
        <v>10100502</v>
      </c>
      <c r="C445" s="22">
        <v>108</v>
      </c>
      <c r="D445" s="23">
        <v>43525</v>
      </c>
      <c r="E445" s="21" t="s">
        <v>104</v>
      </c>
      <c r="F445" s="21">
        <v>108611053</v>
      </c>
      <c r="G445" s="21">
        <v>0</v>
      </c>
      <c r="H445" s="23">
        <v>43514</v>
      </c>
      <c r="I445" s="21" t="s">
        <v>105</v>
      </c>
      <c r="J445" s="21" t="s">
        <v>361</v>
      </c>
      <c r="K445" s="21">
        <f t="shared" si="6"/>
        <v>2</v>
      </c>
      <c r="L445" s="21" t="s">
        <v>391</v>
      </c>
      <c r="M445" s="6">
        <v>2.4399999999999998E-2</v>
      </c>
    </row>
    <row r="446" spans="1:13" x14ac:dyDescent="0.3">
      <c r="A446" s="22" t="s">
        <v>390</v>
      </c>
      <c r="B446" s="26">
        <v>10100502</v>
      </c>
      <c r="C446" s="22">
        <v>108</v>
      </c>
      <c r="D446" s="23">
        <v>43525</v>
      </c>
      <c r="E446" s="21" t="s">
        <v>104</v>
      </c>
      <c r="F446" s="21">
        <v>108611053</v>
      </c>
      <c r="G446" s="21">
        <v>0</v>
      </c>
      <c r="H446" s="23">
        <v>43514</v>
      </c>
      <c r="I446" s="21" t="s">
        <v>105</v>
      </c>
      <c r="J446" s="21" t="s">
        <v>361</v>
      </c>
      <c r="K446" s="21">
        <f t="shared" si="6"/>
        <v>2</v>
      </c>
      <c r="L446" s="21" t="s">
        <v>391</v>
      </c>
      <c r="M446" s="6">
        <v>2.4399999999999998E-2</v>
      </c>
    </row>
    <row r="447" spans="1:13" x14ac:dyDescent="0.3">
      <c r="A447" s="22" t="s">
        <v>390</v>
      </c>
      <c r="B447" s="26">
        <v>10100502</v>
      </c>
      <c r="C447" s="22">
        <v>108</v>
      </c>
      <c r="D447" s="23">
        <v>43525</v>
      </c>
      <c r="E447" s="21" t="s">
        <v>104</v>
      </c>
      <c r="F447" s="21">
        <v>108611053</v>
      </c>
      <c r="G447" s="21">
        <v>0</v>
      </c>
      <c r="H447" s="23">
        <v>43514</v>
      </c>
      <c r="I447" s="21" t="s">
        <v>105</v>
      </c>
      <c r="J447" s="21" t="s">
        <v>361</v>
      </c>
      <c r="K447" s="21">
        <f t="shared" si="6"/>
        <v>2</v>
      </c>
      <c r="L447" s="21" t="s">
        <v>391</v>
      </c>
      <c r="M447" s="6">
        <v>2.4399999999999998E-2</v>
      </c>
    </row>
    <row r="448" spans="1:13" x14ac:dyDescent="0.3">
      <c r="A448" s="22" t="s">
        <v>390</v>
      </c>
      <c r="B448" s="26">
        <v>10100502</v>
      </c>
      <c r="C448" s="22">
        <v>108</v>
      </c>
      <c r="D448" s="23">
        <v>43525</v>
      </c>
      <c r="E448" s="21" t="s">
        <v>104</v>
      </c>
      <c r="F448" s="21">
        <v>108611053</v>
      </c>
      <c r="G448" s="21">
        <v>0</v>
      </c>
      <c r="H448" s="23">
        <v>43514</v>
      </c>
      <c r="I448" s="21" t="s">
        <v>105</v>
      </c>
      <c r="J448" s="21" t="s">
        <v>361</v>
      </c>
      <c r="K448" s="21">
        <f t="shared" si="6"/>
        <v>2</v>
      </c>
      <c r="L448" s="21" t="s">
        <v>391</v>
      </c>
      <c r="M448" s="6">
        <v>2.4399999999999998E-2</v>
      </c>
    </row>
    <row r="449" spans="1:13" x14ac:dyDescent="0.3">
      <c r="A449" s="22" t="s">
        <v>390</v>
      </c>
      <c r="B449" s="26">
        <v>10100502</v>
      </c>
      <c r="C449" s="22">
        <v>108</v>
      </c>
      <c r="D449" s="23">
        <v>43525</v>
      </c>
      <c r="E449" s="21" t="s">
        <v>104</v>
      </c>
      <c r="F449" s="21">
        <v>108604810</v>
      </c>
      <c r="G449" s="21">
        <v>0</v>
      </c>
      <c r="H449" s="23">
        <v>43547</v>
      </c>
      <c r="I449" s="21" t="s">
        <v>394</v>
      </c>
      <c r="J449" s="21" t="s">
        <v>361</v>
      </c>
      <c r="K449" s="21">
        <f t="shared" si="6"/>
        <v>3</v>
      </c>
      <c r="L449" s="21" t="s">
        <v>391</v>
      </c>
      <c r="M449" s="6">
        <v>2.4399999999999998E-2</v>
      </c>
    </row>
    <row r="450" spans="1:13" x14ac:dyDescent="0.3">
      <c r="A450" s="22" t="s">
        <v>390</v>
      </c>
      <c r="B450" s="26">
        <v>10100502</v>
      </c>
      <c r="C450" s="22">
        <v>108</v>
      </c>
      <c r="D450" s="23">
        <v>43525</v>
      </c>
      <c r="E450" s="21" t="s">
        <v>103</v>
      </c>
      <c r="F450" s="21">
        <v>108604810</v>
      </c>
      <c r="G450" s="21">
        <v>-696.46</v>
      </c>
      <c r="H450" s="23">
        <v>43547</v>
      </c>
      <c r="I450" s="21" t="s">
        <v>394</v>
      </c>
      <c r="J450" s="21" t="s">
        <v>361</v>
      </c>
      <c r="K450" s="21">
        <f t="shared" ref="K450:K462" si="7">MONTH(H450)</f>
        <v>3</v>
      </c>
      <c r="L450" s="21" t="s">
        <v>391</v>
      </c>
      <c r="M450" s="6">
        <v>2.4399999999999998E-2</v>
      </c>
    </row>
    <row r="451" spans="1:13" x14ac:dyDescent="0.3">
      <c r="A451" s="22" t="s">
        <v>390</v>
      </c>
      <c r="B451" s="26">
        <v>10100502</v>
      </c>
      <c r="C451" s="22">
        <v>108</v>
      </c>
      <c r="D451" s="23">
        <v>43525</v>
      </c>
      <c r="E451" s="21" t="s">
        <v>104</v>
      </c>
      <c r="F451" s="21">
        <v>108607650</v>
      </c>
      <c r="G451" s="21">
        <v>0</v>
      </c>
      <c r="H451" s="23">
        <v>43550</v>
      </c>
      <c r="I451" s="21" t="s">
        <v>158</v>
      </c>
      <c r="J451" s="21" t="s">
        <v>361</v>
      </c>
      <c r="K451" s="21">
        <f t="shared" si="7"/>
        <v>3</v>
      </c>
      <c r="L451" s="21" t="s">
        <v>391</v>
      </c>
      <c r="M451" s="6">
        <v>2.4399999999999998E-2</v>
      </c>
    </row>
    <row r="452" spans="1:13" x14ac:dyDescent="0.3">
      <c r="A452" s="22" t="s">
        <v>390</v>
      </c>
      <c r="B452" s="26">
        <v>10100502</v>
      </c>
      <c r="C452" s="22">
        <v>108</v>
      </c>
      <c r="D452" s="23">
        <v>43525</v>
      </c>
      <c r="E452" s="21" t="s">
        <v>104</v>
      </c>
      <c r="F452" s="21">
        <v>108607650</v>
      </c>
      <c r="G452" s="21">
        <v>0</v>
      </c>
      <c r="H452" s="23">
        <v>43550</v>
      </c>
      <c r="I452" s="21" t="s">
        <v>158</v>
      </c>
      <c r="J452" s="21" t="s">
        <v>361</v>
      </c>
      <c r="K452" s="21">
        <f t="shared" si="7"/>
        <v>3</v>
      </c>
      <c r="L452" s="21" t="s">
        <v>391</v>
      </c>
      <c r="M452" s="6">
        <v>2.4399999999999998E-2</v>
      </c>
    </row>
    <row r="453" spans="1:13" x14ac:dyDescent="0.3">
      <c r="A453" s="22" t="s">
        <v>390</v>
      </c>
      <c r="B453" s="26">
        <v>10100502</v>
      </c>
      <c r="C453" s="22">
        <v>108</v>
      </c>
      <c r="D453" s="23">
        <v>43525</v>
      </c>
      <c r="E453" s="21" t="s">
        <v>104</v>
      </c>
      <c r="F453" s="21">
        <v>108607650</v>
      </c>
      <c r="G453" s="21">
        <v>0</v>
      </c>
      <c r="H453" s="23">
        <v>43550</v>
      </c>
      <c r="I453" s="21" t="s">
        <v>158</v>
      </c>
      <c r="J453" s="21" t="s">
        <v>365</v>
      </c>
      <c r="K453" s="21">
        <f t="shared" si="7"/>
        <v>3</v>
      </c>
      <c r="L453" s="21" t="s">
        <v>391</v>
      </c>
      <c r="M453" s="6">
        <v>3.2000000000000001E-2</v>
      </c>
    </row>
    <row r="454" spans="1:13" x14ac:dyDescent="0.3">
      <c r="A454" s="22" t="s">
        <v>390</v>
      </c>
      <c r="B454" s="26">
        <v>10100502</v>
      </c>
      <c r="C454" s="22">
        <v>108</v>
      </c>
      <c r="D454" s="23">
        <v>43525</v>
      </c>
      <c r="E454" s="21" t="s">
        <v>103</v>
      </c>
      <c r="F454" s="21">
        <v>108607650</v>
      </c>
      <c r="G454" s="21">
        <v>-586</v>
      </c>
      <c r="H454" s="23">
        <v>43550</v>
      </c>
      <c r="I454" s="21" t="s">
        <v>158</v>
      </c>
      <c r="J454" s="21" t="s">
        <v>365</v>
      </c>
      <c r="K454" s="21">
        <f t="shared" si="7"/>
        <v>3</v>
      </c>
      <c r="L454" s="21" t="s">
        <v>391</v>
      </c>
      <c r="M454" s="6">
        <v>3.2000000000000001E-2</v>
      </c>
    </row>
    <row r="455" spans="1:13" x14ac:dyDescent="0.3">
      <c r="A455" s="22" t="s">
        <v>390</v>
      </c>
      <c r="B455" s="26">
        <v>10100502</v>
      </c>
      <c r="C455" s="22">
        <v>108</v>
      </c>
      <c r="D455" s="23">
        <v>43525</v>
      </c>
      <c r="E455" s="21" t="s">
        <v>103</v>
      </c>
      <c r="F455" s="21">
        <v>108607650</v>
      </c>
      <c r="G455" s="21">
        <v>-10.56</v>
      </c>
      <c r="H455" s="23">
        <v>43550</v>
      </c>
      <c r="I455" s="21" t="s">
        <v>158</v>
      </c>
      <c r="J455" s="21" t="s">
        <v>361</v>
      </c>
      <c r="K455" s="21">
        <f t="shared" si="7"/>
        <v>3</v>
      </c>
      <c r="L455" s="21" t="s">
        <v>391</v>
      </c>
      <c r="M455" s="6">
        <v>2.4399999999999998E-2</v>
      </c>
    </row>
    <row r="456" spans="1:13" x14ac:dyDescent="0.3">
      <c r="A456" s="22" t="s">
        <v>390</v>
      </c>
      <c r="B456" s="26">
        <v>10100502</v>
      </c>
      <c r="C456" s="22">
        <v>108</v>
      </c>
      <c r="D456" s="23">
        <v>43525</v>
      </c>
      <c r="E456" s="21" t="s">
        <v>103</v>
      </c>
      <c r="F456" s="21">
        <v>108607650</v>
      </c>
      <c r="G456" s="24">
        <v>-3642.6</v>
      </c>
      <c r="H456" s="23">
        <v>43550</v>
      </c>
      <c r="I456" s="21" t="s">
        <v>158</v>
      </c>
      <c r="J456" s="21" t="s">
        <v>361</v>
      </c>
      <c r="K456" s="21">
        <f t="shared" si="7"/>
        <v>3</v>
      </c>
      <c r="L456" s="21" t="s">
        <v>391</v>
      </c>
      <c r="M456" s="6">
        <v>2.4399999999999998E-2</v>
      </c>
    </row>
    <row r="457" spans="1:13" x14ac:dyDescent="0.3">
      <c r="A457" s="22" t="s">
        <v>390</v>
      </c>
      <c r="B457" s="26">
        <v>10100502</v>
      </c>
      <c r="C457" s="22">
        <v>108</v>
      </c>
      <c r="D457" s="23">
        <v>43525</v>
      </c>
      <c r="E457" s="21" t="s">
        <v>104</v>
      </c>
      <c r="F457" s="21">
        <v>108611373</v>
      </c>
      <c r="G457" s="21">
        <v>0</v>
      </c>
      <c r="H457" s="23">
        <v>43549</v>
      </c>
      <c r="I457" s="21" t="s">
        <v>159</v>
      </c>
      <c r="J457" s="21" t="s">
        <v>362</v>
      </c>
      <c r="K457" s="21">
        <f t="shared" si="7"/>
        <v>3</v>
      </c>
      <c r="L457" s="21" t="s">
        <v>391</v>
      </c>
      <c r="M457" s="6">
        <v>2.2100000000000002E-2</v>
      </c>
    </row>
    <row r="458" spans="1:13" x14ac:dyDescent="0.3">
      <c r="A458" s="22" t="s">
        <v>390</v>
      </c>
      <c r="B458" s="26">
        <v>10100502</v>
      </c>
      <c r="C458" s="22">
        <v>108</v>
      </c>
      <c r="D458" s="23">
        <v>43525</v>
      </c>
      <c r="E458" s="21" t="s">
        <v>104</v>
      </c>
      <c r="F458" s="21">
        <v>108611373</v>
      </c>
      <c r="G458" s="21">
        <v>0</v>
      </c>
      <c r="H458" s="23">
        <v>43549</v>
      </c>
      <c r="I458" s="21" t="s">
        <v>159</v>
      </c>
      <c r="J458" s="21" t="s">
        <v>361</v>
      </c>
      <c r="K458" s="21">
        <f t="shared" si="7"/>
        <v>3</v>
      </c>
      <c r="L458" s="21" t="s">
        <v>391</v>
      </c>
      <c r="M458" s="6">
        <v>2.4399999999999998E-2</v>
      </c>
    </row>
    <row r="459" spans="1:13" x14ac:dyDescent="0.3">
      <c r="A459" s="22" t="s">
        <v>390</v>
      </c>
      <c r="B459" s="26">
        <v>10100502</v>
      </c>
      <c r="C459" s="22">
        <v>108</v>
      </c>
      <c r="D459" s="23">
        <v>43525</v>
      </c>
      <c r="E459" s="21" t="s">
        <v>103</v>
      </c>
      <c r="F459" s="21">
        <v>108611373</v>
      </c>
      <c r="G459" s="21">
        <v>-18.899999999999999</v>
      </c>
      <c r="H459" s="23">
        <v>43549</v>
      </c>
      <c r="I459" s="21" t="s">
        <v>159</v>
      </c>
      <c r="J459" s="21" t="s">
        <v>362</v>
      </c>
      <c r="K459" s="21">
        <f t="shared" si="7"/>
        <v>3</v>
      </c>
      <c r="L459" s="21" t="s">
        <v>391</v>
      </c>
      <c r="M459" s="6">
        <v>2.2100000000000002E-2</v>
      </c>
    </row>
    <row r="460" spans="1:13" x14ac:dyDescent="0.3">
      <c r="A460" s="22" t="s">
        <v>390</v>
      </c>
      <c r="B460" s="26">
        <v>10100502</v>
      </c>
      <c r="C460" s="22">
        <v>108</v>
      </c>
      <c r="D460" s="23">
        <v>43525</v>
      </c>
      <c r="E460" s="21" t="s">
        <v>103</v>
      </c>
      <c r="F460" s="21">
        <v>108611373</v>
      </c>
      <c r="G460" s="24">
        <v>-2485.98</v>
      </c>
      <c r="H460" s="23">
        <v>43549</v>
      </c>
      <c r="I460" s="21" t="s">
        <v>159</v>
      </c>
      <c r="J460" s="21" t="s">
        <v>361</v>
      </c>
      <c r="K460" s="21">
        <f t="shared" si="7"/>
        <v>3</v>
      </c>
      <c r="L460" s="21" t="s">
        <v>391</v>
      </c>
      <c r="M460" s="6">
        <v>2.4399999999999998E-2</v>
      </c>
    </row>
    <row r="461" spans="1:13" x14ac:dyDescent="0.3">
      <c r="A461" s="22" t="s">
        <v>390</v>
      </c>
      <c r="B461" s="26">
        <v>10100502</v>
      </c>
      <c r="C461" s="22">
        <v>108</v>
      </c>
      <c r="D461" s="23">
        <v>43525</v>
      </c>
      <c r="E461" s="21" t="s">
        <v>104</v>
      </c>
      <c r="F461" s="21">
        <v>108611608</v>
      </c>
      <c r="G461" s="21">
        <v>0</v>
      </c>
      <c r="H461" s="23">
        <v>43549</v>
      </c>
      <c r="I461" s="21" t="s">
        <v>159</v>
      </c>
      <c r="J461" s="21" t="s">
        <v>366</v>
      </c>
      <c r="K461" s="21">
        <f t="shared" si="7"/>
        <v>3</v>
      </c>
      <c r="L461" s="21" t="s">
        <v>391</v>
      </c>
      <c r="M461" s="6">
        <v>3.9399999999999998E-2</v>
      </c>
    </row>
    <row r="462" spans="1:13" x14ac:dyDescent="0.3">
      <c r="A462" s="22" t="s">
        <v>390</v>
      </c>
      <c r="B462" s="26">
        <v>10100502</v>
      </c>
      <c r="C462" s="22">
        <v>108</v>
      </c>
      <c r="D462" s="23">
        <v>43525</v>
      </c>
      <c r="E462" s="21" t="s">
        <v>103</v>
      </c>
      <c r="F462" s="21">
        <v>108611608</v>
      </c>
      <c r="G462" s="21">
        <v>-38.020000000000003</v>
      </c>
      <c r="H462" s="23">
        <v>43549</v>
      </c>
      <c r="I462" s="21" t="s">
        <v>159</v>
      </c>
      <c r="J462" s="21" t="s">
        <v>366</v>
      </c>
      <c r="K462" s="21">
        <f t="shared" si="7"/>
        <v>3</v>
      </c>
      <c r="L462" s="21" t="s">
        <v>391</v>
      </c>
      <c r="M462" s="6">
        <v>3.9399999999999998E-2</v>
      </c>
    </row>
    <row r="463" spans="1:13" x14ac:dyDescent="0.3">
      <c r="G463" s="7">
        <f>SUM(G2:G462)</f>
        <v>-148749.05000000002</v>
      </c>
    </row>
  </sheetData>
  <autoFilter ref="A1:M462">
    <sortState ref="A2:M1612">
      <sortCondition ref="A2"/>
    </sortState>
  </autoFilter>
  <pageMargins left="0.2" right="0.2" top="0.75" bottom="0.75" header="0.3" footer="0.3"/>
  <pageSetup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09375" defaultRowHeight="14.4" x14ac:dyDescent="0.3"/>
  <cols>
    <col min="1" max="16384" width="9.109375" style="2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workbookViewId="0">
      <selection activeCell="G25" sqref="G25:G27"/>
    </sheetView>
  </sheetViews>
  <sheetFormatPr defaultColWidth="9.109375" defaultRowHeight="13.2" x14ac:dyDescent="0.25"/>
  <cols>
    <col min="1" max="1" width="9.109375" style="10"/>
    <col min="2" max="2" width="44.33203125" style="10" bestFit="1" customWidth="1"/>
    <col min="3" max="3" width="4.5546875" style="10" bestFit="1" customWidth="1"/>
    <col min="4" max="4" width="12" style="10" bestFit="1" customWidth="1"/>
    <col min="5" max="5" width="10.5546875" style="10" bestFit="1" customWidth="1"/>
    <col min="6" max="6" width="13.5546875" style="10" bestFit="1" customWidth="1"/>
    <col min="7" max="7" width="12.33203125" style="10" bestFit="1" customWidth="1"/>
    <col min="8" max="8" width="13.5546875" style="10" bestFit="1" customWidth="1"/>
    <col min="9" max="16384" width="9.109375" style="10"/>
  </cols>
  <sheetData>
    <row r="1" spans="1:8" x14ac:dyDescent="0.25">
      <c r="A1" s="154"/>
      <c r="B1" s="154"/>
      <c r="C1" s="154"/>
      <c r="D1" s="154"/>
      <c r="E1" s="154"/>
      <c r="F1" s="155"/>
      <c r="G1" s="154"/>
      <c r="H1" s="154"/>
    </row>
    <row r="2" spans="1:8" x14ac:dyDescent="0.25">
      <c r="A2" s="156"/>
      <c r="B2" s="157"/>
      <c r="C2" s="154"/>
      <c r="D2" s="154"/>
      <c r="E2" s="154"/>
      <c r="F2" s="155"/>
      <c r="G2" s="154"/>
      <c r="H2" s="154"/>
    </row>
    <row r="3" spans="1:8" x14ac:dyDescent="0.25">
      <c r="A3" s="154"/>
      <c r="B3" s="154"/>
      <c r="C3" s="154"/>
      <c r="D3" s="154"/>
      <c r="E3" s="154"/>
      <c r="F3" s="158"/>
      <c r="G3" s="154"/>
      <c r="H3" s="154"/>
    </row>
    <row r="4" spans="1:8" x14ac:dyDescent="0.25">
      <c r="A4" s="159" t="s">
        <v>180</v>
      </c>
      <c r="B4" s="159"/>
      <c r="C4" s="154"/>
      <c r="D4" s="160"/>
      <c r="E4" s="160"/>
      <c r="F4" s="160"/>
      <c r="G4" s="154"/>
      <c r="H4" s="154"/>
    </row>
    <row r="5" spans="1:8" x14ac:dyDescent="0.25">
      <c r="A5" s="160" t="s">
        <v>89</v>
      </c>
      <c r="B5" s="160"/>
      <c r="C5" s="154"/>
      <c r="D5" s="160"/>
      <c r="E5" s="160"/>
      <c r="F5" s="160"/>
      <c r="G5" s="154"/>
      <c r="H5" s="154"/>
    </row>
    <row r="6" spans="1:8" x14ac:dyDescent="0.25">
      <c r="A6" s="160" t="s">
        <v>88</v>
      </c>
      <c r="B6" s="160"/>
      <c r="C6" s="154"/>
      <c r="D6" s="160"/>
      <c r="E6" s="160"/>
      <c r="F6" s="160"/>
      <c r="G6" s="154"/>
      <c r="H6" s="154"/>
    </row>
    <row r="7" spans="1:8" x14ac:dyDescent="0.25">
      <c r="A7" s="161" t="s">
        <v>395</v>
      </c>
      <c r="B7" s="161"/>
      <c r="C7" s="161"/>
      <c r="D7" s="161"/>
      <c r="E7" s="161"/>
      <c r="F7" s="161"/>
      <c r="G7" s="161"/>
      <c r="H7" s="161"/>
    </row>
    <row r="8" spans="1:8" x14ac:dyDescent="0.25">
      <c r="A8" s="156"/>
      <c r="B8" s="162"/>
      <c r="C8" s="163"/>
      <c r="D8" s="164" t="s">
        <v>91</v>
      </c>
      <c r="E8" s="164"/>
      <c r="F8" s="164" t="s">
        <v>92</v>
      </c>
      <c r="G8" s="164"/>
      <c r="H8" s="164" t="s">
        <v>3</v>
      </c>
    </row>
    <row r="9" spans="1:8" x14ac:dyDescent="0.25">
      <c r="A9" s="165" t="s">
        <v>0</v>
      </c>
      <c r="B9" s="156"/>
      <c r="C9" s="166"/>
      <c r="D9" s="164" t="s">
        <v>93</v>
      </c>
      <c r="E9" s="164" t="s">
        <v>92</v>
      </c>
      <c r="F9" s="164" t="s">
        <v>4</v>
      </c>
      <c r="G9" s="164" t="s">
        <v>3</v>
      </c>
      <c r="H9" s="164" t="s">
        <v>4</v>
      </c>
    </row>
    <row r="10" spans="1:8" x14ac:dyDescent="0.25">
      <c r="A10" s="11" t="s">
        <v>1</v>
      </c>
      <c r="B10" s="167" t="s">
        <v>2</v>
      </c>
      <c r="C10" s="168" t="s">
        <v>94</v>
      </c>
      <c r="D10" s="11" t="s">
        <v>21</v>
      </c>
      <c r="E10" s="11" t="s">
        <v>22</v>
      </c>
      <c r="F10" s="11" t="s">
        <v>95</v>
      </c>
      <c r="G10" s="11" t="s">
        <v>85</v>
      </c>
      <c r="H10" s="11" t="s">
        <v>96</v>
      </c>
    </row>
    <row r="11" spans="1:8" x14ac:dyDescent="0.25">
      <c r="C11" s="154"/>
    </row>
    <row r="12" spans="1:8" x14ac:dyDescent="0.25">
      <c r="A12" s="169">
        <v>1</v>
      </c>
      <c r="B12" s="170"/>
      <c r="C12" s="154"/>
    </row>
    <row r="13" spans="1:8" x14ac:dyDescent="0.25">
      <c r="A13" s="169">
        <v>2</v>
      </c>
      <c r="B13" s="170" t="s">
        <v>5</v>
      </c>
      <c r="G13" s="171"/>
    </row>
    <row r="14" spans="1:8" x14ac:dyDescent="0.25">
      <c r="A14" s="169">
        <v>3</v>
      </c>
      <c r="B14" s="172" t="s">
        <v>162</v>
      </c>
      <c r="D14" s="13"/>
      <c r="E14" s="13"/>
      <c r="F14" s="13"/>
      <c r="G14" s="12">
        <v>220196.71000000011</v>
      </c>
      <c r="H14" s="173">
        <f t="shared" ref="H14:H23" si="0">G14-F14</f>
        <v>220196.71000000011</v>
      </c>
    </row>
    <row r="15" spans="1:8" x14ac:dyDescent="0.25">
      <c r="A15" s="169">
        <v>4</v>
      </c>
      <c r="B15" s="172" t="s">
        <v>163</v>
      </c>
      <c r="D15" s="13"/>
      <c r="E15" s="13"/>
      <c r="F15" s="13"/>
      <c r="G15" s="12">
        <f>-SUMIFS('PI E Retirements Query'!K:K,'PI E Retirements Query'!D:D,"4/1/2019  12:00:00 AM")</f>
        <v>12516.10000000023</v>
      </c>
      <c r="H15" s="173">
        <f t="shared" si="0"/>
        <v>12516.10000000023</v>
      </c>
    </row>
    <row r="16" spans="1:8" x14ac:dyDescent="0.25">
      <c r="A16" s="169">
        <v>5</v>
      </c>
      <c r="B16" s="172" t="s">
        <v>164</v>
      </c>
      <c r="D16" s="13"/>
      <c r="E16" s="13"/>
      <c r="F16" s="13"/>
      <c r="G16" s="12">
        <f>-SUMIFS('PI E Retirements Query'!K:K,'PI E Retirements Query'!D:D,"5/1/2019  12:00:00 AM")</f>
        <v>42908.42000000002</v>
      </c>
      <c r="H16" s="173">
        <f t="shared" si="0"/>
        <v>42908.42000000002</v>
      </c>
    </row>
    <row r="17" spans="1:9" x14ac:dyDescent="0.25">
      <c r="A17" s="169">
        <v>6</v>
      </c>
      <c r="B17" s="172" t="s">
        <v>165</v>
      </c>
      <c r="D17" s="13"/>
      <c r="E17" s="13"/>
      <c r="F17" s="13"/>
      <c r="G17" s="12">
        <f>-SUMIFS('PI E Retirements Query'!K:K,'PI E Retirements Query'!D:D,"6/1/2019  12:00:00 AM")</f>
        <v>67704.949999999953</v>
      </c>
      <c r="H17" s="173">
        <f t="shared" si="0"/>
        <v>67704.949999999953</v>
      </c>
    </row>
    <row r="18" spans="1:9" x14ac:dyDescent="0.25">
      <c r="A18" s="169">
        <v>7</v>
      </c>
      <c r="B18" s="172" t="s">
        <v>166</v>
      </c>
      <c r="D18" s="13"/>
      <c r="E18" s="13"/>
      <c r="F18" s="13"/>
      <c r="G18" s="12">
        <f>-SUMIFS('PI E Retirements Query'!K:K,'PI E Retirements Query'!D:D,"7/1/2019  12:00:00 AM")</f>
        <v>94934.680000000066</v>
      </c>
      <c r="H18" s="173">
        <f t="shared" si="0"/>
        <v>94934.680000000066</v>
      </c>
    </row>
    <row r="19" spans="1:9" x14ac:dyDescent="0.25">
      <c r="A19" s="169">
        <v>8</v>
      </c>
      <c r="B19" s="172" t="s">
        <v>167</v>
      </c>
      <c r="D19" s="13"/>
      <c r="E19" s="13"/>
      <c r="F19" s="13"/>
      <c r="G19" s="12">
        <f>-SUMIFS('PI E Retirements Query'!K:K,'PI E Retirements Query'!D:D,"8/1/2019  12:00:00 AM")</f>
        <v>163850.80999999994</v>
      </c>
      <c r="H19" s="173">
        <f t="shared" si="0"/>
        <v>163850.80999999994</v>
      </c>
    </row>
    <row r="20" spans="1:9" x14ac:dyDescent="0.25">
      <c r="A20" s="169">
        <v>9</v>
      </c>
      <c r="B20" s="172" t="s">
        <v>168</v>
      </c>
      <c r="D20" s="13"/>
      <c r="E20" s="13"/>
      <c r="F20" s="13"/>
      <c r="G20" s="12">
        <f>-SUMIFS('PI E Retirements Query'!K:K,'PI E Retirements Query'!D:D,"9/1/2019  12:00:00 AM")</f>
        <v>114061.78000000013</v>
      </c>
      <c r="H20" s="173">
        <f t="shared" si="0"/>
        <v>114061.78000000013</v>
      </c>
    </row>
    <row r="21" spans="1:9" x14ac:dyDescent="0.25">
      <c r="A21" s="169">
        <v>10</v>
      </c>
      <c r="B21" s="172" t="s">
        <v>403</v>
      </c>
      <c r="D21" s="13"/>
      <c r="E21" s="13"/>
      <c r="F21" s="13"/>
      <c r="G21" s="12">
        <f>+'from PA'!B19</f>
        <v>127064.01</v>
      </c>
      <c r="H21" s="173">
        <f t="shared" si="0"/>
        <v>127064.01</v>
      </c>
    </row>
    <row r="22" spans="1:9" x14ac:dyDescent="0.25">
      <c r="A22" s="169">
        <v>11</v>
      </c>
      <c r="B22" s="172" t="s">
        <v>404</v>
      </c>
      <c r="D22" s="13"/>
      <c r="E22" s="13"/>
      <c r="F22" s="13"/>
      <c r="G22" s="12">
        <f>+'from PA'!C19</f>
        <v>-42294.630000000216</v>
      </c>
      <c r="H22" s="173">
        <f t="shared" si="0"/>
        <v>-42294.630000000216</v>
      </c>
    </row>
    <row r="23" spans="1:9" x14ac:dyDescent="0.25">
      <c r="A23" s="169">
        <v>12</v>
      </c>
      <c r="B23" s="172" t="s">
        <v>405</v>
      </c>
      <c r="D23" s="13"/>
      <c r="E23" s="13"/>
      <c r="F23" s="13"/>
      <c r="G23" s="12">
        <f>+'from PA'!D19</f>
        <v>-20307.310000000005</v>
      </c>
      <c r="H23" s="173">
        <f t="shared" si="0"/>
        <v>-20307.310000000005</v>
      </c>
      <c r="I23" s="13"/>
    </row>
    <row r="24" spans="1:9" x14ac:dyDescent="0.25">
      <c r="A24" s="169">
        <v>13</v>
      </c>
      <c r="B24" s="172"/>
      <c r="D24" s="13"/>
      <c r="E24" s="13"/>
      <c r="F24" s="13"/>
      <c r="G24" s="12"/>
      <c r="H24" s="173"/>
    </row>
    <row r="25" spans="1:9" x14ac:dyDescent="0.25">
      <c r="A25" s="169">
        <v>14</v>
      </c>
      <c r="B25" s="172" t="s">
        <v>169</v>
      </c>
      <c r="D25" s="13"/>
      <c r="E25" s="13"/>
      <c r="F25" s="13"/>
      <c r="G25" s="12">
        <v>5405536.4399999995</v>
      </c>
      <c r="H25" s="173">
        <f t="shared" ref="H25:H36" si="1">G25-F25</f>
        <v>5405536.4399999995</v>
      </c>
    </row>
    <row r="26" spans="1:9" x14ac:dyDescent="0.25">
      <c r="A26" s="169">
        <v>15</v>
      </c>
      <c r="B26" s="172" t="s">
        <v>170</v>
      </c>
      <c r="D26" s="13"/>
      <c r="E26" s="13"/>
      <c r="F26" s="13"/>
      <c r="G26" s="12">
        <v>675024.39999999956</v>
      </c>
      <c r="H26" s="173">
        <f t="shared" si="1"/>
        <v>675024.39999999956</v>
      </c>
    </row>
    <row r="27" spans="1:9" x14ac:dyDescent="0.25">
      <c r="A27" s="169">
        <v>16</v>
      </c>
      <c r="B27" s="172" t="s">
        <v>171</v>
      </c>
      <c r="D27" s="13"/>
      <c r="E27" s="13"/>
      <c r="F27" s="13"/>
      <c r="G27" s="12">
        <v>1394613.3500000013</v>
      </c>
      <c r="H27" s="173">
        <f t="shared" si="1"/>
        <v>1394613.3500000013</v>
      </c>
    </row>
    <row r="28" spans="1:9" x14ac:dyDescent="0.25">
      <c r="A28" s="169">
        <v>17</v>
      </c>
      <c r="B28" s="172" t="s">
        <v>344</v>
      </c>
      <c r="D28" s="13"/>
      <c r="E28" s="13"/>
      <c r="F28" s="13"/>
      <c r="G28" s="12">
        <f>SUMIFS('PI E Additions'!F:F,'PI E Additions'!D:D,"201904")</f>
        <v>1117195.6900000009</v>
      </c>
      <c r="H28" s="173">
        <f t="shared" si="1"/>
        <v>1117195.6900000009</v>
      </c>
    </row>
    <row r="29" spans="1:9" x14ac:dyDescent="0.25">
      <c r="A29" s="169">
        <v>18</v>
      </c>
      <c r="B29" s="172" t="s">
        <v>345</v>
      </c>
      <c r="D29" s="13"/>
      <c r="E29" s="13"/>
      <c r="F29" s="13"/>
      <c r="G29" s="12">
        <f>SUMIFS('PI E Additions'!F:F,'PI E Additions'!D:D,"201905")</f>
        <v>6109534.4200000018</v>
      </c>
      <c r="H29" s="173">
        <f t="shared" si="1"/>
        <v>6109534.4200000018</v>
      </c>
    </row>
    <row r="30" spans="1:9" x14ac:dyDescent="0.25">
      <c r="A30" s="169">
        <v>19</v>
      </c>
      <c r="B30" s="172" t="s">
        <v>346</v>
      </c>
      <c r="D30" s="13"/>
      <c r="E30" s="13"/>
      <c r="F30" s="13"/>
      <c r="G30" s="12">
        <f>SUMIFS('PI E Additions'!F:F,'PI E Additions'!D:D,"201906")</f>
        <v>1114021.75</v>
      </c>
      <c r="H30" s="173">
        <f t="shared" si="1"/>
        <v>1114021.75</v>
      </c>
    </row>
    <row r="31" spans="1:9" x14ac:dyDescent="0.25">
      <c r="A31" s="169">
        <v>20</v>
      </c>
      <c r="B31" s="172" t="s">
        <v>347</v>
      </c>
      <c r="D31" s="13"/>
      <c r="E31" s="13"/>
      <c r="F31" s="13"/>
      <c r="G31" s="12">
        <f>SUMIFS('PI E Additions'!F:F,'PI E Additions'!D:D,"201907")</f>
        <v>1673810.8099999994</v>
      </c>
      <c r="H31" s="173">
        <f t="shared" si="1"/>
        <v>1673810.8099999994</v>
      </c>
      <c r="I31" s="173"/>
    </row>
    <row r="32" spans="1:9" x14ac:dyDescent="0.25">
      <c r="A32" s="169">
        <v>21</v>
      </c>
      <c r="B32" s="172" t="s">
        <v>348</v>
      </c>
      <c r="D32" s="13"/>
      <c r="E32" s="13"/>
      <c r="F32" s="13"/>
      <c r="G32" s="12">
        <f>SUMIFS('PI E Additions'!F:F,'PI E Additions'!D:D,"201908")</f>
        <v>3412337.4599999962</v>
      </c>
      <c r="H32" s="173">
        <f t="shared" si="1"/>
        <v>3412337.4599999962</v>
      </c>
    </row>
    <row r="33" spans="1:9" x14ac:dyDescent="0.25">
      <c r="A33" s="169">
        <v>22</v>
      </c>
      <c r="B33" s="172" t="s">
        <v>349</v>
      </c>
      <c r="D33" s="13"/>
      <c r="E33" s="13"/>
      <c r="F33" s="13"/>
      <c r="G33" s="12">
        <f>SUMIFS('PI E Additions'!F:F,'PI E Additions'!D:D,"201909")</f>
        <v>2429050.35</v>
      </c>
      <c r="H33" s="173">
        <f t="shared" si="1"/>
        <v>2429050.35</v>
      </c>
    </row>
    <row r="34" spans="1:9" x14ac:dyDescent="0.25">
      <c r="A34" s="169">
        <v>23</v>
      </c>
      <c r="B34" s="172" t="s">
        <v>406</v>
      </c>
      <c r="D34" s="13"/>
      <c r="E34" s="13"/>
      <c r="F34" s="13"/>
      <c r="G34" s="12">
        <f>SUMIFS('PI E Additions'!F:F,'PI E Additions'!D:D,"201910")</f>
        <v>-31661.71000000005</v>
      </c>
      <c r="H34" s="173">
        <f t="shared" si="1"/>
        <v>-31661.71000000005</v>
      </c>
      <c r="I34" s="13"/>
    </row>
    <row r="35" spans="1:9" x14ac:dyDescent="0.25">
      <c r="A35" s="169">
        <v>24</v>
      </c>
      <c r="B35" s="172" t="s">
        <v>407</v>
      </c>
      <c r="D35" s="13"/>
      <c r="E35" s="13"/>
      <c r="F35" s="13"/>
      <c r="G35" s="12">
        <f>SUMIFS('PI E Additions'!F:F,'PI E Additions'!D:D,"201911")</f>
        <v>212625.94999999955</v>
      </c>
      <c r="H35" s="173">
        <f t="shared" si="1"/>
        <v>212625.94999999955</v>
      </c>
      <c r="I35" s="13"/>
    </row>
    <row r="36" spans="1:9" x14ac:dyDescent="0.25">
      <c r="A36" s="169">
        <v>25</v>
      </c>
      <c r="B36" s="172" t="s">
        <v>408</v>
      </c>
      <c r="D36" s="13"/>
      <c r="E36" s="13"/>
      <c r="F36" s="13"/>
      <c r="G36" s="12">
        <f>SUMIFS('PI E Additions'!F:F,'PI E Additions'!D:D,"201912")</f>
        <v>2895226.1100000008</v>
      </c>
      <c r="H36" s="173">
        <f t="shared" si="1"/>
        <v>2895226.1100000008</v>
      </c>
      <c r="I36" s="13"/>
    </row>
    <row r="37" spans="1:9" x14ac:dyDescent="0.25">
      <c r="A37" s="169">
        <v>26</v>
      </c>
      <c r="B37" s="172"/>
      <c r="D37" s="13"/>
      <c r="E37" s="13"/>
      <c r="F37" s="13"/>
      <c r="G37" s="12"/>
      <c r="H37" s="173"/>
    </row>
    <row r="38" spans="1:9" x14ac:dyDescent="0.25">
      <c r="A38" s="169">
        <v>27</v>
      </c>
      <c r="B38" s="172"/>
      <c r="D38" s="13"/>
      <c r="E38" s="13"/>
      <c r="F38" s="13"/>
      <c r="G38" s="14"/>
      <c r="H38" s="173"/>
    </row>
    <row r="39" spans="1:9" x14ac:dyDescent="0.25">
      <c r="A39" s="169">
        <v>28</v>
      </c>
      <c r="B39" s="172" t="s">
        <v>172</v>
      </c>
      <c r="D39" s="13"/>
      <c r="E39" s="13"/>
      <c r="F39" s="13"/>
      <c r="G39" s="12">
        <f>+'E DFIT (2)'!G80</f>
        <v>-1168151.1680902059</v>
      </c>
      <c r="H39" s="173">
        <f t="shared" ref="H39" si="2">G39-F39</f>
        <v>-1168151.1680902059</v>
      </c>
    </row>
    <row r="40" spans="1:9" x14ac:dyDescent="0.25">
      <c r="A40" s="169">
        <v>29</v>
      </c>
      <c r="B40" s="172"/>
      <c r="D40" s="13"/>
      <c r="E40" s="13"/>
      <c r="F40" s="13"/>
      <c r="G40" s="12"/>
      <c r="H40" s="173"/>
    </row>
    <row r="41" spans="1:9" x14ac:dyDescent="0.25">
      <c r="A41" s="169">
        <v>30</v>
      </c>
      <c r="B41" s="174" t="s">
        <v>173</v>
      </c>
      <c r="D41" s="13"/>
      <c r="E41" s="13"/>
      <c r="F41" s="13"/>
      <c r="G41" s="12">
        <f>+'IRS E-DFIT (2)'!J30</f>
        <v>-252736.04995225731</v>
      </c>
      <c r="H41" s="173">
        <f t="shared" ref="H41" si="3">G41-F41</f>
        <v>-252736.04995225731</v>
      </c>
    </row>
    <row r="42" spans="1:9" ht="13.8" thickBot="1" x14ac:dyDescent="0.3">
      <c r="A42" s="169">
        <v>31</v>
      </c>
      <c r="B42" s="162" t="s">
        <v>6</v>
      </c>
      <c r="D42" s="175">
        <f>SUM(D28:D41)</f>
        <v>0</v>
      </c>
      <c r="E42" s="175"/>
      <c r="F42" s="175">
        <f>+D42</f>
        <v>0</v>
      </c>
      <c r="G42" s="176">
        <f>SUM(G14:G41)</f>
        <v>25767063.321957536</v>
      </c>
      <c r="H42" s="176">
        <f>SUM(H14:H41)</f>
        <v>25767063.321957536</v>
      </c>
    </row>
    <row r="43" spans="1:9" ht="14.4" thickTop="1" x14ac:dyDescent="0.25">
      <c r="A43" s="169">
        <v>32</v>
      </c>
      <c r="B43" s="15"/>
      <c r="C43" s="15"/>
      <c r="D43" s="15"/>
      <c r="E43" s="15"/>
      <c r="F43" s="15"/>
      <c r="G43" s="12"/>
      <c r="H43" s="15"/>
    </row>
    <row r="44" spans="1:9" ht="13.8" x14ac:dyDescent="0.25">
      <c r="A44" s="169">
        <v>33</v>
      </c>
      <c r="B44" s="177" t="s">
        <v>90</v>
      </c>
      <c r="C44" s="177"/>
      <c r="D44" s="15"/>
      <c r="F44" s="15"/>
      <c r="G44" s="12"/>
      <c r="H44" s="15"/>
    </row>
    <row r="45" spans="1:9" ht="13.8" x14ac:dyDescent="0.25">
      <c r="A45" s="169">
        <v>34</v>
      </c>
      <c r="B45" s="178" t="s">
        <v>174</v>
      </c>
      <c r="C45" s="178"/>
      <c r="D45" s="15"/>
      <c r="E45" s="15"/>
      <c r="F45" s="13"/>
      <c r="G45" s="12">
        <v>-19903.774453991191</v>
      </c>
      <c r="H45" s="173">
        <f t="shared" ref="H45:H55" si="4">G45-F45</f>
        <v>-19903.774453991191</v>
      </c>
    </row>
    <row r="46" spans="1:9" ht="13.8" x14ac:dyDescent="0.25">
      <c r="A46" s="169">
        <v>35</v>
      </c>
      <c r="B46" s="178" t="s">
        <v>141</v>
      </c>
      <c r="C46" s="178"/>
      <c r="D46" s="15"/>
      <c r="E46" s="15"/>
      <c r="F46" s="13"/>
      <c r="G46" s="12">
        <f>'E DFIT (2)'!E14*SUMIFS('PI E Retirements Query'!H:H,'PI E Retirements Query'!D:D,"4/1/2019 0:00")</f>
        <v>-6583.6891586666006</v>
      </c>
      <c r="H46" s="173">
        <f t="shared" si="4"/>
        <v>-6583.6891586666006</v>
      </c>
    </row>
    <row r="47" spans="1:9" ht="13.8" x14ac:dyDescent="0.25">
      <c r="A47" s="169">
        <v>36</v>
      </c>
      <c r="B47" s="178" t="s">
        <v>142</v>
      </c>
      <c r="C47" s="178"/>
      <c r="D47" s="15"/>
      <c r="E47" s="15"/>
      <c r="F47" s="13"/>
      <c r="G47" s="12">
        <f>'E DFIT (2)'!E14*SUMIFS('PI E Retirements Query'!H:H,'PI E Retirements Query'!D:D,"5/1/2019 0:00")</f>
        <v>-3204.131842554325</v>
      </c>
      <c r="H47" s="173">
        <f t="shared" si="4"/>
        <v>-3204.131842554325</v>
      </c>
    </row>
    <row r="48" spans="1:9" ht="13.8" x14ac:dyDescent="0.25">
      <c r="A48" s="169">
        <v>37</v>
      </c>
      <c r="B48" s="178" t="s">
        <v>143</v>
      </c>
      <c r="C48" s="178"/>
      <c r="D48" s="15"/>
      <c r="E48" s="15"/>
      <c r="F48" s="13"/>
      <c r="G48" s="12">
        <f>'E DFIT (2)'!E14*SUMIFS('PI E Retirements Query'!H:H,'PI E Retirements Query'!D:D,"6/1/2019 0:00")</f>
        <v>-3623.3009363015594</v>
      </c>
      <c r="H48" s="173">
        <f t="shared" si="4"/>
        <v>-3623.3009363015594</v>
      </c>
    </row>
    <row r="49" spans="1:10" ht="13.8" x14ac:dyDescent="0.25">
      <c r="A49" s="169">
        <v>38</v>
      </c>
      <c r="B49" s="178" t="s">
        <v>144</v>
      </c>
      <c r="C49" s="178"/>
      <c r="D49" s="15"/>
      <c r="E49" s="15"/>
      <c r="F49" s="13"/>
      <c r="G49" s="12">
        <f>'E DFIT (2)'!E15*SUMIFS('PI E Retirements Query'!H:H,'PI E Retirements Query'!D:D,"7/1/2019 0:00")</f>
        <v>-4559.8032684046766</v>
      </c>
      <c r="H49" s="173">
        <f t="shared" si="4"/>
        <v>-4559.8032684046766</v>
      </c>
    </row>
    <row r="50" spans="1:10" ht="13.8" x14ac:dyDescent="0.25">
      <c r="A50" s="169">
        <v>39</v>
      </c>
      <c r="B50" s="178" t="s">
        <v>145</v>
      </c>
      <c r="C50" s="178"/>
      <c r="D50" s="15"/>
      <c r="E50" s="15"/>
      <c r="F50" s="13"/>
      <c r="G50" s="12">
        <f>'E DFIT (2)'!E15*SUMIFS('PI E Retirements Query'!H:H,'PI E Retirements Query'!D:D,"8/1/2019 0:00")</f>
        <v>-14409.874370761603</v>
      </c>
      <c r="H50" s="173">
        <f t="shared" si="4"/>
        <v>-14409.874370761603</v>
      </c>
    </row>
    <row r="51" spans="1:10" ht="13.8" x14ac:dyDescent="0.25">
      <c r="A51" s="169">
        <v>40</v>
      </c>
      <c r="B51" s="178" t="s">
        <v>146</v>
      </c>
      <c r="C51" s="178"/>
      <c r="D51" s="15"/>
      <c r="E51" s="15"/>
      <c r="F51" s="13"/>
      <c r="G51" s="12">
        <f>'E DFIT (2)'!E15*SUMIFS('PI E Retirements Query'!H:H,'PI E Retirements Query'!D:D,"9/1/2019 0:00")</f>
        <v>-7240.5383769506016</v>
      </c>
      <c r="H51" s="173">
        <f t="shared" si="4"/>
        <v>-7240.5383769506016</v>
      </c>
    </row>
    <row r="52" spans="1:10" x14ac:dyDescent="0.25">
      <c r="A52" s="169">
        <v>41</v>
      </c>
      <c r="B52" s="172" t="s">
        <v>409</v>
      </c>
      <c r="D52" s="13"/>
      <c r="E52" s="13"/>
      <c r="F52" s="13"/>
      <c r="G52" s="12">
        <f>+'from PA'!B11*'E DFIT (2)'!$E$16</f>
        <v>-4495.127345523666</v>
      </c>
      <c r="H52" s="173">
        <f t="shared" si="4"/>
        <v>-4495.127345523666</v>
      </c>
      <c r="J52" s="12"/>
    </row>
    <row r="53" spans="1:10" x14ac:dyDescent="0.25">
      <c r="A53" s="169">
        <v>42</v>
      </c>
      <c r="B53" s="172" t="s">
        <v>410</v>
      </c>
      <c r="D53" s="13"/>
      <c r="E53" s="13"/>
      <c r="F53" s="13"/>
      <c r="G53" s="12">
        <f>+'from PA'!C11*'E DFIT (2)'!$E$16</f>
        <v>-4595.9823971650148</v>
      </c>
      <c r="H53" s="173">
        <f t="shared" si="4"/>
        <v>-4595.9823971650148</v>
      </c>
      <c r="J53" s="12"/>
    </row>
    <row r="54" spans="1:10" x14ac:dyDescent="0.25">
      <c r="A54" s="169">
        <v>43</v>
      </c>
      <c r="B54" s="172" t="s">
        <v>411</v>
      </c>
      <c r="D54" s="13"/>
      <c r="E54" s="13"/>
      <c r="F54" s="13"/>
      <c r="G54" s="12">
        <f>+'from PA'!D11*'E DFIT (2)'!$E$16</f>
        <v>-5198.1256379275865</v>
      </c>
      <c r="H54" s="173">
        <f t="shared" si="4"/>
        <v>-5198.1256379275865</v>
      </c>
      <c r="J54" s="12"/>
    </row>
    <row r="55" spans="1:10" ht="13.8" x14ac:dyDescent="0.25">
      <c r="A55" s="169">
        <v>44</v>
      </c>
      <c r="B55" s="178" t="s">
        <v>175</v>
      </c>
      <c r="C55" s="178"/>
      <c r="D55" s="17"/>
      <c r="E55" s="17"/>
      <c r="F55" s="13">
        <f t="shared" ref="F55" si="5">E55-D55</f>
        <v>0</v>
      </c>
      <c r="G55" s="12">
        <f>+'E DFIT (2)'!E79</f>
        <v>811193.68909950356</v>
      </c>
      <c r="H55" s="173">
        <f t="shared" si="4"/>
        <v>811193.68909950356</v>
      </c>
    </row>
    <row r="56" spans="1:10" ht="14.4" thickBot="1" x14ac:dyDescent="0.3">
      <c r="A56" s="169">
        <v>45</v>
      </c>
      <c r="B56" s="178" t="s">
        <v>176</v>
      </c>
      <c r="C56" s="178"/>
      <c r="D56" s="15"/>
      <c r="E56" s="15"/>
      <c r="F56" s="179">
        <f>SUM(F55)</f>
        <v>0</v>
      </c>
      <c r="G56" s="179">
        <f>SUM(G45:G55)</f>
        <v>737379.34131125675</v>
      </c>
      <c r="H56" s="179">
        <f>SUM(H45:H55)</f>
        <v>737379.34131125675</v>
      </c>
    </row>
    <row r="57" spans="1:10" ht="16.2" thickTop="1" x14ac:dyDescent="0.3">
      <c r="A57" s="169">
        <v>46</v>
      </c>
      <c r="B57" s="180"/>
      <c r="C57" s="180"/>
      <c r="D57" s="15"/>
      <c r="E57" s="15"/>
      <c r="F57" s="181"/>
      <c r="G57" s="12"/>
      <c r="H57" s="181"/>
    </row>
    <row r="58" spans="1:10" ht="13.8" x14ac:dyDescent="0.25">
      <c r="A58" s="169">
        <v>47</v>
      </c>
      <c r="B58" s="182" t="s">
        <v>177</v>
      </c>
      <c r="C58" s="182"/>
      <c r="D58" s="15"/>
      <c r="E58" s="15"/>
      <c r="F58" s="183">
        <f>F56</f>
        <v>0</v>
      </c>
      <c r="G58" s="183">
        <f>G56</f>
        <v>737379.34131125675</v>
      </c>
      <c r="H58" s="183">
        <f>H56</f>
        <v>737379.34131125675</v>
      </c>
    </row>
    <row r="59" spans="1:10" ht="13.8" x14ac:dyDescent="0.25">
      <c r="A59" s="169">
        <v>48</v>
      </c>
      <c r="B59" s="182"/>
      <c r="C59" s="182"/>
      <c r="D59" s="15"/>
      <c r="E59" s="15"/>
      <c r="F59" s="183"/>
      <c r="G59" s="12"/>
      <c r="H59" s="183"/>
    </row>
    <row r="60" spans="1:10" ht="13.8" x14ac:dyDescent="0.25">
      <c r="A60" s="169">
        <v>49</v>
      </c>
      <c r="B60" s="182" t="s">
        <v>178</v>
      </c>
      <c r="C60" s="184">
        <v>0.21</v>
      </c>
      <c r="D60" s="15"/>
      <c r="E60" s="15"/>
      <c r="F60" s="185">
        <f>-F58*A60</f>
        <v>0</v>
      </c>
      <c r="G60" s="185">
        <f>-G58*C60</f>
        <v>-154849.66167536392</v>
      </c>
      <c r="H60" s="185">
        <f>-H58*C60</f>
        <v>-154849.66167536392</v>
      </c>
    </row>
    <row r="61" spans="1:10" ht="14.4" thickBot="1" x14ac:dyDescent="0.3">
      <c r="A61" s="169">
        <v>50</v>
      </c>
      <c r="B61" s="182" t="s">
        <v>179</v>
      </c>
      <c r="C61" s="182"/>
      <c r="D61" s="15"/>
      <c r="E61" s="15"/>
      <c r="F61" s="186">
        <f>-F58-F60</f>
        <v>0</v>
      </c>
      <c r="G61" s="186">
        <f>-G58-G60</f>
        <v>-582529.67963589286</v>
      </c>
      <c r="H61" s="186">
        <f>-H58-H60</f>
        <v>-582529.67963589286</v>
      </c>
    </row>
    <row r="62" spans="1:10" ht="14.4" thickTop="1" x14ac:dyDescent="0.25">
      <c r="A62" s="15"/>
      <c r="B62" s="15"/>
      <c r="C62" s="15"/>
      <c r="D62" s="15"/>
      <c r="E62" s="15"/>
      <c r="F62" s="15"/>
      <c r="G62" s="15"/>
      <c r="H62" s="15"/>
    </row>
    <row r="63" spans="1:10" ht="13.8" x14ac:dyDescent="0.25">
      <c r="A63" s="15"/>
      <c r="B63" s="15"/>
      <c r="C63" s="15"/>
      <c r="D63" s="15"/>
      <c r="E63" s="15"/>
      <c r="F63" s="15"/>
      <c r="G63" s="15"/>
      <c r="H63" s="15"/>
    </row>
    <row r="64" spans="1:10" ht="13.8" x14ac:dyDescent="0.25">
      <c r="A64" s="15"/>
      <c r="B64" s="15"/>
      <c r="C64" s="15"/>
      <c r="D64" s="15"/>
      <c r="E64" s="15"/>
      <c r="F64" s="15"/>
      <c r="G64" s="15"/>
      <c r="H64" s="15"/>
    </row>
    <row r="65" spans="1:8" ht="13.8" x14ac:dyDescent="0.25">
      <c r="A65" s="15"/>
      <c r="B65" s="15"/>
      <c r="C65" s="15"/>
      <c r="D65" s="15"/>
      <c r="E65" s="15"/>
      <c r="F65" s="15"/>
      <c r="G65" s="15"/>
      <c r="H65" s="15"/>
    </row>
    <row r="66" spans="1:8" ht="13.8" x14ac:dyDescent="0.25">
      <c r="A66" s="15"/>
      <c r="B66" s="15"/>
      <c r="C66" s="15"/>
      <c r="D66" s="15"/>
      <c r="E66" s="15"/>
      <c r="F66" s="15"/>
      <c r="G66" s="15"/>
      <c r="H66" s="15"/>
    </row>
    <row r="67" spans="1:8" ht="13.8" x14ac:dyDescent="0.25">
      <c r="A67" s="15"/>
      <c r="B67" s="15"/>
      <c r="C67" s="15"/>
      <c r="D67" s="15"/>
      <c r="E67" s="15"/>
      <c r="F67" s="15"/>
      <c r="G67" s="15"/>
      <c r="H67" s="15"/>
    </row>
    <row r="68" spans="1:8" ht="13.8" x14ac:dyDescent="0.25">
      <c r="A68" s="15"/>
      <c r="B68" s="15"/>
      <c r="C68" s="15"/>
      <c r="D68" s="15"/>
      <c r="E68" s="15"/>
      <c r="F68" s="15"/>
      <c r="G68" s="15"/>
      <c r="H68" s="15"/>
    </row>
    <row r="69" spans="1:8" ht="13.8" x14ac:dyDescent="0.25">
      <c r="A69" s="15"/>
      <c r="B69" s="15"/>
      <c r="C69" s="15"/>
      <c r="D69" s="15"/>
      <c r="E69" s="15"/>
      <c r="F69" s="15"/>
      <c r="G69" s="15"/>
      <c r="H69" s="15"/>
    </row>
    <row r="70" spans="1:8" ht="13.8" x14ac:dyDescent="0.25">
      <c r="A70" s="15"/>
      <c r="B70" s="15"/>
      <c r="C70" s="15"/>
      <c r="D70" s="15"/>
      <c r="E70" s="15"/>
      <c r="F70" s="15"/>
      <c r="G70" s="15"/>
      <c r="H70" s="15"/>
    </row>
    <row r="71" spans="1:8" ht="13.8" x14ac:dyDescent="0.25">
      <c r="A71" s="15"/>
      <c r="B71" s="15"/>
      <c r="C71" s="15"/>
      <c r="D71" s="15"/>
      <c r="E71" s="15"/>
      <c r="F71" s="15"/>
      <c r="G71" s="15"/>
      <c r="H71" s="15"/>
    </row>
    <row r="72" spans="1:8" ht="13.8" x14ac:dyDescent="0.25">
      <c r="A72" s="15"/>
      <c r="B72" s="15"/>
      <c r="C72" s="15"/>
      <c r="D72" s="15"/>
      <c r="E72" s="15"/>
      <c r="F72" s="15"/>
      <c r="G72" s="15"/>
      <c r="H72" s="15"/>
    </row>
    <row r="73" spans="1:8" ht="13.8" x14ac:dyDescent="0.25">
      <c r="A73" s="15"/>
      <c r="B73" s="15"/>
      <c r="C73" s="15"/>
      <c r="D73" s="15"/>
      <c r="E73" s="15"/>
      <c r="F73" s="15"/>
      <c r="G73" s="15"/>
      <c r="H73" s="15"/>
    </row>
    <row r="74" spans="1:8" ht="13.8" x14ac:dyDescent="0.25">
      <c r="A74" s="15"/>
      <c r="B74" s="15"/>
      <c r="C74" s="15"/>
      <c r="D74" s="15"/>
      <c r="E74" s="15"/>
      <c r="F74" s="15"/>
      <c r="G74" s="15"/>
      <c r="H74" s="15"/>
    </row>
    <row r="75" spans="1:8" ht="13.8" x14ac:dyDescent="0.25">
      <c r="A75" s="15"/>
      <c r="B75" s="15"/>
      <c r="C75" s="15"/>
      <c r="D75" s="15"/>
      <c r="E75" s="15"/>
      <c r="F75" s="15"/>
      <c r="G75" s="15"/>
      <c r="H75" s="15"/>
    </row>
    <row r="76" spans="1:8" ht="13.8" x14ac:dyDescent="0.25">
      <c r="A76" s="15"/>
      <c r="B76" s="15"/>
      <c r="C76" s="15"/>
      <c r="D76" s="15"/>
      <c r="E76" s="15"/>
      <c r="F76" s="15"/>
      <c r="G76" s="15"/>
      <c r="H76" s="15"/>
    </row>
    <row r="77" spans="1:8" ht="13.8" x14ac:dyDescent="0.25">
      <c r="A77" s="15"/>
      <c r="B77" s="15"/>
      <c r="C77" s="15"/>
      <c r="D77" s="15"/>
      <c r="E77" s="15"/>
      <c r="F77" s="15"/>
      <c r="G77" s="15"/>
      <c r="H77" s="15"/>
    </row>
    <row r="78" spans="1:8" ht="13.8" x14ac:dyDescent="0.25">
      <c r="A78" s="15"/>
      <c r="B78" s="15"/>
      <c r="C78" s="15"/>
      <c r="D78" s="15"/>
      <c r="E78" s="15"/>
      <c r="F78" s="15"/>
      <c r="G78" s="15"/>
      <c r="H78" s="15"/>
    </row>
    <row r="79" spans="1:8" ht="13.8" x14ac:dyDescent="0.25">
      <c r="A79" s="15"/>
      <c r="B79" s="15"/>
      <c r="C79" s="15"/>
      <c r="D79" s="15"/>
      <c r="E79" s="15"/>
      <c r="F79" s="15"/>
      <c r="G79" s="15"/>
      <c r="H79" s="15"/>
    </row>
    <row r="80" spans="1:8" ht="13.8" x14ac:dyDescent="0.25">
      <c r="A80" s="15"/>
      <c r="B80" s="15"/>
      <c r="C80" s="15"/>
      <c r="D80" s="15"/>
      <c r="E80" s="15"/>
      <c r="F80" s="15"/>
      <c r="G80" s="15"/>
      <c r="H80" s="15"/>
    </row>
    <row r="81" spans="1:8" ht="13.8" x14ac:dyDescent="0.25">
      <c r="A81" s="15"/>
      <c r="B81" s="15"/>
      <c r="C81" s="15"/>
      <c r="D81" s="15"/>
      <c r="E81" s="15"/>
      <c r="F81" s="15"/>
      <c r="G81" s="15"/>
      <c r="H81" s="15"/>
    </row>
    <row r="82" spans="1:8" ht="13.8" x14ac:dyDescent="0.25">
      <c r="A82" s="15"/>
      <c r="B82" s="15"/>
      <c r="C82" s="15"/>
      <c r="D82" s="15"/>
      <c r="E82" s="15"/>
      <c r="F82" s="15"/>
      <c r="G82" s="15"/>
      <c r="H82" s="15"/>
    </row>
    <row r="83" spans="1:8" ht="13.8" x14ac:dyDescent="0.25">
      <c r="A83" s="15"/>
      <c r="B83" s="15"/>
      <c r="C83" s="15"/>
      <c r="D83" s="15"/>
      <c r="E83" s="15"/>
      <c r="F83" s="15"/>
      <c r="G83" s="15"/>
      <c r="H83" s="15"/>
    </row>
    <row r="84" spans="1:8" ht="13.8" x14ac:dyDescent="0.25">
      <c r="A84" s="15"/>
      <c r="B84" s="15"/>
      <c r="C84" s="15"/>
      <c r="D84" s="15"/>
      <c r="E84" s="15"/>
      <c r="F84" s="15"/>
      <c r="G84" s="15"/>
      <c r="H84" s="15"/>
    </row>
    <row r="85" spans="1:8" ht="13.8" x14ac:dyDescent="0.25">
      <c r="A85" s="15"/>
      <c r="B85" s="15"/>
      <c r="C85" s="15"/>
      <c r="D85" s="15"/>
      <c r="E85" s="15"/>
      <c r="F85" s="15"/>
      <c r="G85" s="15"/>
      <c r="H85" s="15"/>
    </row>
    <row r="86" spans="1:8" ht="13.8" x14ac:dyDescent="0.25">
      <c r="A86" s="15"/>
      <c r="B86" s="15"/>
      <c r="C86" s="15"/>
      <c r="D86" s="15"/>
      <c r="E86" s="15"/>
      <c r="F86" s="15"/>
      <c r="G86" s="15"/>
      <c r="H86" s="15"/>
    </row>
    <row r="87" spans="1:8" ht="13.8" x14ac:dyDescent="0.25">
      <c r="A87" s="15"/>
      <c r="B87" s="15"/>
      <c r="C87" s="15"/>
      <c r="D87" s="15"/>
      <c r="E87" s="15"/>
      <c r="F87" s="15"/>
      <c r="G87" s="15"/>
      <c r="H87" s="15"/>
    </row>
    <row r="88" spans="1:8" ht="13.8" x14ac:dyDescent="0.25">
      <c r="A88" s="15"/>
      <c r="B88" s="15"/>
      <c r="C88" s="15"/>
      <c r="D88" s="15"/>
      <c r="E88" s="15"/>
      <c r="F88" s="15"/>
      <c r="G88" s="15"/>
      <c r="H88" s="15"/>
    </row>
    <row r="89" spans="1:8" ht="13.8" x14ac:dyDescent="0.25">
      <c r="A89" s="15"/>
      <c r="B89" s="15"/>
      <c r="C89" s="15"/>
      <c r="D89" s="15"/>
      <c r="E89" s="15"/>
      <c r="F89" s="15"/>
      <c r="G89" s="15"/>
      <c r="H89" s="15"/>
    </row>
    <row r="90" spans="1:8" ht="13.8" x14ac:dyDescent="0.25">
      <c r="A90" s="15"/>
      <c r="B90" s="15"/>
      <c r="C90" s="15"/>
      <c r="D90" s="15"/>
      <c r="E90" s="15"/>
      <c r="F90" s="15"/>
      <c r="G90" s="15"/>
      <c r="H90" s="15"/>
    </row>
    <row r="91" spans="1:8" ht="13.8" x14ac:dyDescent="0.25">
      <c r="A91" s="15"/>
      <c r="B91" s="15"/>
      <c r="C91" s="15"/>
      <c r="D91" s="15"/>
      <c r="E91" s="15"/>
      <c r="F91" s="15"/>
      <c r="G91" s="15"/>
      <c r="H91" s="15"/>
    </row>
    <row r="92" spans="1:8" ht="13.8" x14ac:dyDescent="0.25">
      <c r="A92" s="15"/>
      <c r="B92" s="15"/>
      <c r="C92" s="15"/>
      <c r="D92" s="15"/>
      <c r="E92" s="15"/>
      <c r="F92" s="15"/>
      <c r="G92" s="15"/>
      <c r="H92" s="15"/>
    </row>
    <row r="93" spans="1:8" ht="13.8" x14ac:dyDescent="0.25">
      <c r="A93" s="15"/>
      <c r="B93" s="15"/>
      <c r="C93" s="15"/>
      <c r="D93" s="15"/>
      <c r="E93" s="15"/>
      <c r="F93" s="15"/>
      <c r="G93" s="15"/>
      <c r="H93" s="15"/>
    </row>
    <row r="94" spans="1:8" ht="13.8" x14ac:dyDescent="0.25">
      <c r="A94" s="15"/>
      <c r="B94" s="15"/>
      <c r="C94" s="15"/>
      <c r="D94" s="15"/>
      <c r="E94" s="15"/>
      <c r="F94" s="15"/>
      <c r="G94" s="15"/>
      <c r="H94" s="15"/>
    </row>
    <row r="95" spans="1:8" ht="13.8" x14ac:dyDescent="0.25">
      <c r="A95" s="15"/>
      <c r="B95" s="15"/>
      <c r="C95" s="15"/>
      <c r="D95" s="15"/>
      <c r="E95" s="15"/>
      <c r="F95" s="15"/>
      <c r="G95" s="15"/>
      <c r="H95" s="15"/>
    </row>
    <row r="96" spans="1:8" ht="13.8" x14ac:dyDescent="0.25">
      <c r="A96" s="15"/>
      <c r="B96" s="15"/>
      <c r="C96" s="15"/>
      <c r="D96" s="15"/>
      <c r="E96" s="15"/>
      <c r="F96" s="15"/>
      <c r="G96" s="15"/>
      <c r="H96" s="15"/>
    </row>
    <row r="97" spans="1:8" ht="13.8" x14ac:dyDescent="0.25">
      <c r="A97" s="15"/>
      <c r="B97" s="15"/>
      <c r="C97" s="15"/>
      <c r="D97" s="15"/>
      <c r="E97" s="15"/>
      <c r="F97" s="15"/>
      <c r="G97" s="15"/>
      <c r="H97" s="15"/>
    </row>
    <row r="98" spans="1:8" ht="13.8" x14ac:dyDescent="0.25">
      <c r="A98" s="15"/>
      <c r="B98" s="15"/>
      <c r="C98" s="15"/>
      <c r="D98" s="15"/>
      <c r="E98" s="15"/>
      <c r="F98" s="15"/>
      <c r="G98" s="15"/>
      <c r="H98" s="15"/>
    </row>
    <row r="99" spans="1:8" ht="13.8" x14ac:dyDescent="0.25">
      <c r="A99" s="15"/>
      <c r="B99" s="15"/>
      <c r="C99" s="15"/>
      <c r="D99" s="15"/>
      <c r="E99" s="15"/>
      <c r="F99" s="15"/>
      <c r="G99" s="15"/>
      <c r="H99" s="15"/>
    </row>
    <row r="100" spans="1:8" ht="13.8" x14ac:dyDescent="0.25">
      <c r="A100" s="15"/>
      <c r="B100" s="15"/>
      <c r="C100" s="15"/>
      <c r="D100" s="15"/>
      <c r="E100" s="15"/>
      <c r="F100" s="15"/>
      <c r="G100" s="15"/>
      <c r="H100" s="15"/>
    </row>
    <row r="101" spans="1:8" ht="13.8" x14ac:dyDescent="0.25">
      <c r="A101" s="15"/>
      <c r="B101" s="15"/>
      <c r="C101" s="15"/>
      <c r="D101" s="15"/>
      <c r="E101" s="15"/>
      <c r="F101" s="15"/>
      <c r="G101" s="15"/>
      <c r="H101" s="15"/>
    </row>
    <row r="102" spans="1:8" ht="13.8" x14ac:dyDescent="0.25">
      <c r="A102" s="15"/>
      <c r="B102" s="15"/>
      <c r="C102" s="15"/>
      <c r="D102" s="15"/>
      <c r="E102" s="15"/>
      <c r="F102" s="15"/>
      <c r="G102" s="15"/>
      <c r="H102" s="15"/>
    </row>
    <row r="103" spans="1:8" ht="13.8" x14ac:dyDescent="0.25">
      <c r="A103" s="15"/>
      <c r="B103" s="15"/>
      <c r="C103" s="15"/>
      <c r="D103" s="15"/>
      <c r="E103" s="15"/>
      <c r="F103" s="15"/>
      <c r="G103" s="15"/>
      <c r="H103" s="15"/>
    </row>
    <row r="104" spans="1:8" ht="13.8" x14ac:dyDescent="0.25">
      <c r="A104" s="15"/>
      <c r="B104" s="15"/>
      <c r="C104" s="15"/>
      <c r="D104" s="15"/>
      <c r="E104" s="15"/>
      <c r="F104" s="15"/>
      <c r="G104" s="15"/>
      <c r="H104" s="15"/>
    </row>
    <row r="105" spans="1:8" ht="13.8" x14ac:dyDescent="0.25">
      <c r="A105" s="15"/>
      <c r="B105" s="15"/>
      <c r="C105" s="15"/>
      <c r="D105" s="15"/>
      <c r="E105" s="15"/>
      <c r="F105" s="15"/>
      <c r="G105" s="15"/>
      <c r="H105" s="15"/>
    </row>
    <row r="106" spans="1:8" ht="13.8" x14ac:dyDescent="0.25">
      <c r="A106" s="15"/>
      <c r="B106" s="15"/>
      <c r="C106" s="15"/>
      <c r="D106" s="15"/>
      <c r="E106" s="15"/>
      <c r="F106" s="15"/>
      <c r="G106" s="15"/>
      <c r="H106" s="15"/>
    </row>
    <row r="107" spans="1:8" ht="13.8" x14ac:dyDescent="0.25">
      <c r="A107" s="15"/>
      <c r="B107" s="15"/>
      <c r="C107" s="15"/>
      <c r="D107" s="15"/>
      <c r="E107" s="15"/>
      <c r="F107" s="15"/>
      <c r="G107" s="15"/>
      <c r="H107" s="15"/>
    </row>
    <row r="108" spans="1:8" ht="13.8" x14ac:dyDescent="0.25">
      <c r="A108" s="15"/>
      <c r="B108" s="15"/>
      <c r="C108" s="15"/>
      <c r="D108" s="15"/>
      <c r="E108" s="15"/>
      <c r="F108" s="15"/>
      <c r="G108" s="15"/>
      <c r="H108" s="15"/>
    </row>
    <row r="109" spans="1:8" ht="13.8" x14ac:dyDescent="0.25">
      <c r="A109" s="15"/>
      <c r="B109" s="15"/>
      <c r="C109" s="15"/>
      <c r="D109" s="15"/>
      <c r="E109" s="15"/>
      <c r="F109" s="15"/>
      <c r="G109" s="15"/>
      <c r="H109" s="15"/>
    </row>
    <row r="110" spans="1:8" ht="13.8" x14ac:dyDescent="0.25">
      <c r="A110" s="15"/>
      <c r="B110" s="15"/>
      <c r="C110" s="15"/>
      <c r="D110" s="15"/>
      <c r="E110" s="15"/>
      <c r="F110" s="15"/>
      <c r="G110" s="15"/>
      <c r="H110" s="15"/>
    </row>
    <row r="111" spans="1:8" ht="13.8" x14ac:dyDescent="0.25">
      <c r="A111" s="15"/>
      <c r="B111" s="15"/>
      <c r="C111" s="15"/>
      <c r="D111" s="15"/>
      <c r="E111" s="15"/>
      <c r="F111" s="15"/>
      <c r="G111" s="15"/>
      <c r="H111" s="15"/>
    </row>
    <row r="112" spans="1:8" ht="13.8" x14ac:dyDescent="0.25">
      <c r="A112" s="15"/>
      <c r="B112" s="15"/>
      <c r="C112" s="15"/>
      <c r="D112" s="15"/>
      <c r="E112" s="15"/>
      <c r="F112" s="15"/>
      <c r="G112" s="15"/>
      <c r="H112" s="15"/>
    </row>
    <row r="113" spans="1:8" ht="13.8" x14ac:dyDescent="0.25">
      <c r="A113" s="15"/>
      <c r="B113" s="15"/>
      <c r="C113" s="15"/>
      <c r="D113" s="15"/>
      <c r="E113" s="15"/>
      <c r="F113" s="15"/>
      <c r="G113" s="15"/>
      <c r="H113" s="15"/>
    </row>
    <row r="114" spans="1:8" ht="13.8" x14ac:dyDescent="0.25">
      <c r="A114" s="15"/>
      <c r="B114" s="15"/>
      <c r="C114" s="15"/>
      <c r="D114" s="15"/>
      <c r="E114" s="15"/>
      <c r="F114" s="15"/>
      <c r="G114" s="15"/>
      <c r="H114" s="15"/>
    </row>
    <row r="115" spans="1:8" ht="13.8" x14ac:dyDescent="0.25">
      <c r="A115" s="15"/>
      <c r="B115" s="15"/>
      <c r="C115" s="15"/>
      <c r="D115" s="15"/>
      <c r="E115" s="15"/>
      <c r="F115" s="15"/>
      <c r="G115" s="15"/>
      <c r="H115" s="15"/>
    </row>
    <row r="116" spans="1:8" ht="13.8" x14ac:dyDescent="0.25">
      <c r="A116" s="15"/>
      <c r="B116" s="15"/>
      <c r="C116" s="15"/>
      <c r="D116" s="15"/>
      <c r="E116" s="15"/>
      <c r="F116" s="15"/>
      <c r="G116" s="15"/>
      <c r="H116" s="15"/>
    </row>
    <row r="117" spans="1:8" ht="13.8" x14ac:dyDescent="0.25">
      <c r="A117" s="15"/>
      <c r="B117" s="15"/>
      <c r="C117" s="15"/>
      <c r="D117" s="15"/>
      <c r="E117" s="15"/>
      <c r="F117" s="15"/>
      <c r="G117" s="15"/>
      <c r="H117" s="15"/>
    </row>
    <row r="118" spans="1:8" ht="13.8" x14ac:dyDescent="0.25">
      <c r="A118" s="15"/>
      <c r="B118" s="15"/>
      <c r="C118" s="15"/>
      <c r="D118" s="15"/>
      <c r="E118" s="15"/>
      <c r="F118" s="15"/>
      <c r="G118" s="15"/>
      <c r="H118" s="15"/>
    </row>
    <row r="119" spans="1:8" ht="13.8" x14ac:dyDescent="0.25">
      <c r="A119" s="15"/>
      <c r="B119" s="15"/>
      <c r="C119" s="15"/>
      <c r="D119" s="15"/>
      <c r="E119" s="15"/>
      <c r="F119" s="15"/>
      <c r="G119" s="15"/>
      <c r="H119" s="15"/>
    </row>
    <row r="120" spans="1:8" ht="13.8" x14ac:dyDescent="0.25">
      <c r="A120" s="15"/>
      <c r="B120" s="15"/>
      <c r="C120" s="15"/>
      <c r="D120" s="15"/>
      <c r="E120" s="15"/>
      <c r="F120" s="15"/>
      <c r="G120" s="15"/>
      <c r="H120" s="15"/>
    </row>
    <row r="121" spans="1:8" ht="13.8" x14ac:dyDescent="0.25">
      <c r="A121" s="15"/>
      <c r="B121" s="15"/>
      <c r="C121" s="15"/>
      <c r="D121" s="15"/>
      <c r="E121" s="15"/>
      <c r="F121" s="15"/>
      <c r="G121" s="15"/>
      <c r="H121" s="15"/>
    </row>
    <row r="122" spans="1:8" ht="13.8" x14ac:dyDescent="0.25">
      <c r="A122" s="15"/>
      <c r="B122" s="15"/>
      <c r="C122" s="15"/>
      <c r="D122" s="15"/>
      <c r="E122" s="15"/>
      <c r="F122" s="15"/>
      <c r="G122" s="15"/>
      <c r="H122" s="15"/>
    </row>
    <row r="123" spans="1:8" ht="13.8" x14ac:dyDescent="0.25">
      <c r="A123" s="15"/>
      <c r="B123" s="15"/>
      <c r="C123" s="15"/>
      <c r="D123" s="15"/>
      <c r="E123" s="15"/>
      <c r="F123" s="15"/>
      <c r="G123" s="15"/>
      <c r="H123" s="15"/>
    </row>
    <row r="124" spans="1:8" ht="13.8" x14ac:dyDescent="0.25">
      <c r="A124" s="15"/>
      <c r="B124" s="15"/>
      <c r="C124" s="15"/>
      <c r="D124" s="15"/>
      <c r="E124" s="15"/>
      <c r="F124" s="15"/>
      <c r="G124" s="15"/>
      <c r="H124" s="15"/>
    </row>
    <row r="125" spans="1:8" ht="13.8" x14ac:dyDescent="0.25">
      <c r="A125" s="15"/>
      <c r="B125" s="15"/>
      <c r="C125" s="15"/>
      <c r="D125" s="15"/>
      <c r="E125" s="15"/>
      <c r="F125" s="15"/>
      <c r="G125" s="15"/>
      <c r="H125" s="15"/>
    </row>
    <row r="126" spans="1:8" ht="13.8" x14ac:dyDescent="0.25">
      <c r="A126" s="15"/>
      <c r="B126" s="15"/>
      <c r="C126" s="15"/>
      <c r="D126" s="15"/>
      <c r="E126" s="15"/>
      <c r="F126" s="15"/>
      <c r="G126" s="15"/>
      <c r="H126" s="15"/>
    </row>
    <row r="127" spans="1:8" ht="13.8" x14ac:dyDescent="0.25">
      <c r="A127" s="15"/>
      <c r="B127" s="15"/>
      <c r="C127" s="15"/>
      <c r="D127" s="15"/>
      <c r="E127" s="15"/>
      <c r="F127" s="15"/>
      <c r="G127" s="15"/>
      <c r="H127" s="15"/>
    </row>
    <row r="128" spans="1:8" ht="13.8" x14ac:dyDescent="0.25">
      <c r="A128" s="15"/>
      <c r="B128" s="15"/>
      <c r="C128" s="15"/>
      <c r="D128" s="15"/>
      <c r="E128" s="15"/>
      <c r="F128" s="15"/>
      <c r="G128" s="15"/>
      <c r="H128" s="15"/>
    </row>
    <row r="129" spans="1:8" ht="13.8" x14ac:dyDescent="0.25">
      <c r="A129" s="15"/>
      <c r="B129" s="15"/>
      <c r="C129" s="15"/>
      <c r="D129" s="15"/>
      <c r="E129" s="15"/>
      <c r="F129" s="15"/>
      <c r="G129" s="15"/>
      <c r="H129" s="15"/>
    </row>
    <row r="130" spans="1:8" ht="13.8" x14ac:dyDescent="0.25">
      <c r="A130" s="15"/>
      <c r="B130" s="15"/>
      <c r="C130" s="15"/>
      <c r="D130" s="15"/>
      <c r="E130" s="15"/>
      <c r="F130" s="15"/>
      <c r="G130" s="15"/>
      <c r="H130" s="15"/>
    </row>
    <row r="131" spans="1:8" ht="13.8" x14ac:dyDescent="0.25">
      <c r="A131" s="15"/>
      <c r="B131" s="15"/>
      <c r="C131" s="15"/>
      <c r="D131" s="15"/>
      <c r="E131" s="15"/>
      <c r="F131" s="15"/>
      <c r="G131" s="15"/>
      <c r="H131" s="15"/>
    </row>
    <row r="132" spans="1:8" ht="13.8" x14ac:dyDescent="0.25">
      <c r="A132" s="15"/>
      <c r="B132" s="15"/>
      <c r="C132" s="15"/>
      <c r="D132" s="15"/>
      <c r="E132" s="15"/>
      <c r="F132" s="15"/>
      <c r="G132" s="15"/>
      <c r="H132" s="15"/>
    </row>
    <row r="133" spans="1:8" ht="13.8" x14ac:dyDescent="0.25">
      <c r="A133" s="15"/>
      <c r="B133" s="15"/>
      <c r="C133" s="15"/>
      <c r="D133" s="15"/>
      <c r="E133" s="15"/>
      <c r="F133" s="15"/>
      <c r="G133" s="15"/>
      <c r="H133" s="15"/>
    </row>
    <row r="134" spans="1:8" ht="13.8" x14ac:dyDescent="0.25">
      <c r="A134" s="15"/>
      <c r="B134" s="15"/>
      <c r="C134" s="15"/>
      <c r="D134" s="15"/>
      <c r="E134" s="15"/>
      <c r="F134" s="15"/>
      <c r="G134" s="15"/>
      <c r="H134" s="15"/>
    </row>
    <row r="135" spans="1:8" ht="13.8" x14ac:dyDescent="0.25">
      <c r="A135" s="15"/>
      <c r="B135" s="15"/>
      <c r="C135" s="15"/>
      <c r="D135" s="15"/>
      <c r="E135" s="15"/>
      <c r="F135" s="15"/>
      <c r="G135" s="15"/>
      <c r="H135" s="15"/>
    </row>
    <row r="136" spans="1:8" ht="13.8" x14ac:dyDescent="0.25">
      <c r="A136" s="15"/>
      <c r="B136" s="15"/>
      <c r="C136" s="15"/>
      <c r="D136" s="15"/>
      <c r="E136" s="15"/>
      <c r="F136" s="15"/>
      <c r="G136" s="15"/>
      <c r="H136" s="15"/>
    </row>
    <row r="137" spans="1:8" ht="13.8" x14ac:dyDescent="0.25">
      <c r="A137" s="15"/>
      <c r="B137" s="15"/>
      <c r="C137" s="15"/>
      <c r="D137" s="15"/>
      <c r="E137" s="15"/>
      <c r="F137" s="15"/>
      <c r="G137" s="15"/>
      <c r="H137" s="15"/>
    </row>
    <row r="138" spans="1:8" ht="13.8" x14ac:dyDescent="0.25">
      <c r="A138" s="15"/>
      <c r="B138" s="15"/>
      <c r="C138" s="15"/>
      <c r="D138" s="15"/>
      <c r="E138" s="15"/>
      <c r="F138" s="15"/>
      <c r="G138" s="15"/>
      <c r="H138" s="15"/>
    </row>
    <row r="139" spans="1:8" ht="13.8" x14ac:dyDescent="0.25">
      <c r="A139" s="15"/>
      <c r="B139" s="15"/>
      <c r="C139" s="15"/>
      <c r="D139" s="15"/>
      <c r="E139" s="15"/>
      <c r="F139" s="15"/>
      <c r="G139" s="15"/>
      <c r="H139" s="15"/>
    </row>
    <row r="140" spans="1:8" ht="13.8" x14ac:dyDescent="0.25">
      <c r="A140" s="15"/>
      <c r="B140" s="15"/>
      <c r="C140" s="15"/>
      <c r="D140" s="15"/>
      <c r="E140" s="15"/>
      <c r="F140" s="15"/>
      <c r="G140" s="15"/>
      <c r="H140" s="15"/>
    </row>
    <row r="141" spans="1:8" ht="13.8" x14ac:dyDescent="0.25">
      <c r="A141" s="15"/>
      <c r="B141" s="15"/>
      <c r="C141" s="15"/>
      <c r="D141" s="15"/>
      <c r="E141" s="15"/>
      <c r="F141" s="15"/>
      <c r="G141" s="15"/>
      <c r="H141" s="15"/>
    </row>
    <row r="142" spans="1:8" ht="13.8" x14ac:dyDescent="0.25">
      <c r="A142" s="15"/>
      <c r="B142" s="15"/>
      <c r="C142" s="15"/>
      <c r="D142" s="15"/>
      <c r="E142" s="15"/>
      <c r="F142" s="15"/>
      <c r="G142" s="15"/>
      <c r="H142" s="15"/>
    </row>
    <row r="143" spans="1:8" ht="13.8" x14ac:dyDescent="0.25">
      <c r="A143" s="15"/>
      <c r="B143" s="15"/>
      <c r="C143" s="15"/>
      <c r="D143" s="15"/>
      <c r="E143" s="15"/>
      <c r="F143" s="15"/>
      <c r="G143" s="15"/>
      <c r="H143" s="15"/>
    </row>
    <row r="144" spans="1:8" ht="13.8" x14ac:dyDescent="0.25">
      <c r="A144" s="15"/>
      <c r="B144" s="15"/>
      <c r="C144" s="15"/>
      <c r="D144" s="15"/>
      <c r="E144" s="15"/>
      <c r="F144" s="15"/>
      <c r="G144" s="15"/>
      <c r="H144" s="15"/>
    </row>
    <row r="145" spans="1:8" ht="13.8" x14ac:dyDescent="0.25">
      <c r="A145" s="15"/>
      <c r="B145" s="15"/>
      <c r="C145" s="15"/>
      <c r="D145" s="15"/>
      <c r="E145" s="15"/>
      <c r="F145" s="15"/>
      <c r="G145" s="15"/>
      <c r="H145" s="15"/>
    </row>
    <row r="146" spans="1:8" ht="13.8" x14ac:dyDescent="0.25">
      <c r="A146" s="15"/>
      <c r="B146" s="15"/>
      <c r="C146" s="15"/>
      <c r="D146" s="15"/>
      <c r="E146" s="15"/>
      <c r="F146" s="15"/>
      <c r="G146" s="15"/>
      <c r="H146" s="15"/>
    </row>
    <row r="147" spans="1:8" ht="13.8" x14ac:dyDescent="0.25">
      <c r="A147" s="15"/>
      <c r="B147" s="15"/>
      <c r="C147" s="15"/>
      <c r="D147" s="15"/>
      <c r="E147" s="15"/>
      <c r="F147" s="15"/>
      <c r="G147" s="15"/>
      <c r="H147" s="15"/>
    </row>
    <row r="148" spans="1:8" ht="13.8" x14ac:dyDescent="0.25">
      <c r="A148" s="15"/>
      <c r="B148" s="15"/>
      <c r="C148" s="15"/>
      <c r="D148" s="15"/>
      <c r="E148" s="15"/>
      <c r="F148" s="15"/>
      <c r="G148" s="15"/>
      <c r="H148" s="15"/>
    </row>
    <row r="149" spans="1:8" ht="13.8" x14ac:dyDescent="0.25">
      <c r="A149" s="15"/>
      <c r="B149" s="15"/>
      <c r="C149" s="15"/>
      <c r="D149" s="15"/>
      <c r="E149" s="15"/>
      <c r="F149" s="15"/>
      <c r="G149" s="15"/>
      <c r="H149" s="15"/>
    </row>
    <row r="150" spans="1:8" ht="13.8" x14ac:dyDescent="0.25">
      <c r="A150" s="15"/>
      <c r="B150" s="15"/>
      <c r="C150" s="15"/>
      <c r="D150" s="15"/>
      <c r="E150" s="15"/>
      <c r="F150" s="15"/>
      <c r="G150" s="15"/>
      <c r="H150" s="15"/>
    </row>
    <row r="151" spans="1:8" ht="13.8" x14ac:dyDescent="0.25">
      <c r="A151" s="15"/>
      <c r="B151" s="15"/>
      <c r="C151" s="15"/>
      <c r="D151" s="15"/>
      <c r="E151" s="15"/>
      <c r="F151" s="15"/>
      <c r="G151" s="15"/>
      <c r="H151" s="15"/>
    </row>
    <row r="152" spans="1:8" ht="13.8" x14ac:dyDescent="0.25">
      <c r="A152" s="15"/>
      <c r="B152" s="15"/>
      <c r="C152" s="15"/>
      <c r="D152" s="15"/>
      <c r="E152" s="15"/>
      <c r="F152" s="15"/>
      <c r="G152" s="15"/>
      <c r="H152" s="15"/>
    </row>
    <row r="153" spans="1:8" ht="13.8" x14ac:dyDescent="0.25">
      <c r="A153" s="15"/>
      <c r="B153" s="15"/>
      <c r="C153" s="15"/>
      <c r="D153" s="15"/>
      <c r="E153" s="15"/>
      <c r="F153" s="15"/>
      <c r="G153" s="15"/>
      <c r="H153" s="15"/>
    </row>
    <row r="154" spans="1:8" ht="13.8" x14ac:dyDescent="0.25">
      <c r="A154" s="15"/>
      <c r="B154" s="15"/>
      <c r="C154" s="15"/>
      <c r="D154" s="15"/>
      <c r="E154" s="15"/>
      <c r="F154" s="15"/>
      <c r="G154" s="15"/>
      <c r="H154" s="15"/>
    </row>
    <row r="155" spans="1:8" ht="13.8" x14ac:dyDescent="0.25">
      <c r="A155" s="15"/>
      <c r="B155" s="15"/>
      <c r="C155" s="15"/>
      <c r="D155" s="15"/>
      <c r="E155" s="15"/>
      <c r="F155" s="15"/>
      <c r="G155" s="15"/>
      <c r="H155" s="15"/>
    </row>
    <row r="156" spans="1:8" ht="13.8" x14ac:dyDescent="0.25">
      <c r="A156" s="15"/>
      <c r="B156" s="15"/>
      <c r="C156" s="15"/>
      <c r="D156" s="15"/>
      <c r="E156" s="15"/>
      <c r="F156" s="15"/>
      <c r="G156" s="15"/>
      <c r="H156" s="15"/>
    </row>
    <row r="157" spans="1:8" ht="13.8" x14ac:dyDescent="0.25">
      <c r="A157" s="15"/>
      <c r="B157" s="15"/>
      <c r="C157" s="15"/>
      <c r="D157" s="15"/>
      <c r="E157" s="15"/>
      <c r="F157" s="15"/>
      <c r="G157" s="15"/>
      <c r="H157" s="15"/>
    </row>
    <row r="158" spans="1:8" ht="13.8" x14ac:dyDescent="0.25">
      <c r="A158" s="15"/>
      <c r="B158" s="15"/>
      <c r="C158" s="15"/>
      <c r="D158" s="15"/>
      <c r="E158" s="15"/>
      <c r="F158" s="15"/>
      <c r="G158" s="15"/>
      <c r="H158" s="15"/>
    </row>
    <row r="159" spans="1:8" ht="13.8" x14ac:dyDescent="0.25">
      <c r="A159" s="15"/>
      <c r="B159" s="15"/>
      <c r="C159" s="15"/>
      <c r="D159" s="15"/>
      <c r="E159" s="15"/>
      <c r="F159" s="15"/>
      <c r="G159" s="15"/>
      <c r="H159" s="15"/>
    </row>
    <row r="160" spans="1:8" ht="13.8" x14ac:dyDescent="0.25">
      <c r="A160" s="15"/>
      <c r="B160" s="15"/>
      <c r="C160" s="15"/>
      <c r="D160" s="15"/>
      <c r="E160" s="15"/>
      <c r="F160" s="15"/>
      <c r="G160" s="15"/>
      <c r="H160" s="15"/>
    </row>
    <row r="161" spans="1:8" ht="13.8" x14ac:dyDescent="0.25">
      <c r="A161" s="15"/>
      <c r="B161" s="15"/>
      <c r="C161" s="15"/>
      <c r="D161" s="15"/>
      <c r="E161" s="15"/>
      <c r="F161" s="15"/>
      <c r="G161" s="15"/>
      <c r="H161" s="15"/>
    </row>
    <row r="162" spans="1:8" ht="13.8" x14ac:dyDescent="0.25">
      <c r="A162" s="15"/>
      <c r="B162" s="15"/>
      <c r="C162" s="15"/>
      <c r="D162" s="15"/>
      <c r="E162" s="15"/>
      <c r="F162" s="15"/>
      <c r="G162" s="15"/>
      <c r="H162" s="15"/>
    </row>
    <row r="163" spans="1:8" ht="13.8" x14ac:dyDescent="0.25">
      <c r="A163" s="15"/>
      <c r="B163" s="15"/>
      <c r="C163" s="15"/>
      <c r="D163" s="15"/>
      <c r="E163" s="15"/>
      <c r="F163" s="15"/>
      <c r="G163" s="15"/>
      <c r="H163" s="15"/>
    </row>
    <row r="164" spans="1:8" ht="13.8" x14ac:dyDescent="0.25">
      <c r="A164" s="15"/>
      <c r="B164" s="15"/>
      <c r="C164" s="15"/>
      <c r="D164" s="15"/>
      <c r="E164" s="15"/>
      <c r="F164" s="15"/>
      <c r="G164" s="15"/>
      <c r="H164" s="15"/>
    </row>
    <row r="165" spans="1:8" ht="13.8" x14ac:dyDescent="0.25">
      <c r="A165" s="15"/>
      <c r="B165" s="15"/>
      <c r="C165" s="15"/>
      <c r="D165" s="15"/>
      <c r="E165" s="15"/>
      <c r="F165" s="15"/>
      <c r="G165" s="15"/>
      <c r="H165" s="15"/>
    </row>
    <row r="166" spans="1:8" ht="13.8" x14ac:dyDescent="0.25">
      <c r="A166" s="15"/>
      <c r="B166" s="15"/>
      <c r="C166" s="15"/>
      <c r="D166" s="15"/>
      <c r="E166" s="15"/>
      <c r="F166" s="15"/>
      <c r="G166" s="15"/>
      <c r="H166" s="15"/>
    </row>
    <row r="167" spans="1:8" ht="13.8" x14ac:dyDescent="0.25">
      <c r="A167" s="15"/>
      <c r="B167" s="15"/>
      <c r="C167" s="15"/>
      <c r="D167" s="15"/>
      <c r="E167" s="15"/>
      <c r="F167" s="15"/>
      <c r="G167" s="15"/>
      <c r="H167" s="15"/>
    </row>
    <row r="168" spans="1:8" ht="13.8" x14ac:dyDescent="0.25">
      <c r="A168" s="15"/>
      <c r="B168" s="15"/>
      <c r="C168" s="15"/>
      <c r="D168" s="15"/>
      <c r="E168" s="15"/>
      <c r="F168" s="15"/>
      <c r="G168" s="15"/>
      <c r="H168" s="15"/>
    </row>
    <row r="169" spans="1:8" ht="13.8" x14ac:dyDescent="0.25">
      <c r="A169" s="15"/>
      <c r="B169" s="15"/>
      <c r="C169" s="15"/>
      <c r="D169" s="15"/>
      <c r="E169" s="15"/>
      <c r="F169" s="15"/>
      <c r="G169" s="15"/>
      <c r="H169" s="15"/>
    </row>
    <row r="170" spans="1:8" ht="13.8" x14ac:dyDescent="0.25">
      <c r="A170" s="15"/>
      <c r="B170" s="15"/>
      <c r="C170" s="15"/>
      <c r="D170" s="15"/>
      <c r="E170" s="15"/>
      <c r="F170" s="15"/>
      <c r="G170" s="15"/>
      <c r="H170" s="15"/>
    </row>
    <row r="171" spans="1:8" ht="13.8" x14ac:dyDescent="0.25">
      <c r="A171" s="15"/>
      <c r="B171" s="15"/>
      <c r="C171" s="15"/>
      <c r="D171" s="15"/>
      <c r="E171" s="15"/>
      <c r="F171" s="15"/>
      <c r="G171" s="15"/>
      <c r="H171" s="15"/>
    </row>
    <row r="172" spans="1:8" ht="13.8" x14ac:dyDescent="0.25">
      <c r="A172" s="15"/>
      <c r="B172" s="15"/>
      <c r="C172" s="15"/>
      <c r="D172" s="15"/>
      <c r="E172" s="15"/>
      <c r="F172" s="15"/>
      <c r="G172" s="15"/>
      <c r="H172" s="15"/>
    </row>
    <row r="173" spans="1:8" ht="13.8" x14ac:dyDescent="0.25">
      <c r="A173" s="15"/>
      <c r="B173" s="15"/>
      <c r="C173" s="15"/>
      <c r="D173" s="15"/>
      <c r="E173" s="15"/>
      <c r="F173" s="15"/>
      <c r="G173" s="15"/>
      <c r="H173" s="15"/>
    </row>
    <row r="174" spans="1:8" ht="13.8" x14ac:dyDescent="0.25">
      <c r="A174" s="15"/>
      <c r="B174" s="15"/>
      <c r="C174" s="15"/>
      <c r="D174" s="15"/>
      <c r="E174" s="15"/>
      <c r="F174" s="15"/>
      <c r="G174" s="15"/>
      <c r="H174" s="15"/>
    </row>
    <row r="175" spans="1:8" ht="13.8" x14ac:dyDescent="0.25">
      <c r="A175" s="15"/>
      <c r="B175" s="15"/>
      <c r="C175" s="15"/>
      <c r="D175" s="15"/>
      <c r="E175" s="15"/>
      <c r="F175" s="15"/>
      <c r="G175" s="15"/>
      <c r="H175" s="15"/>
    </row>
    <row r="176" spans="1:8" ht="13.8" x14ac:dyDescent="0.25">
      <c r="A176" s="15"/>
      <c r="B176" s="15"/>
      <c r="C176" s="15"/>
      <c r="D176" s="15"/>
      <c r="E176" s="15"/>
      <c r="F176" s="15"/>
      <c r="G176" s="15"/>
      <c r="H176" s="15"/>
    </row>
    <row r="177" spans="1:8" ht="13.8" x14ac:dyDescent="0.25">
      <c r="A177" s="15"/>
      <c r="B177" s="15"/>
      <c r="C177" s="15"/>
      <c r="D177" s="15"/>
      <c r="E177" s="15"/>
      <c r="F177" s="15"/>
      <c r="G177" s="15"/>
      <c r="H177" s="15"/>
    </row>
    <row r="178" spans="1:8" ht="13.8" x14ac:dyDescent="0.25">
      <c r="A178" s="15"/>
      <c r="B178" s="15"/>
      <c r="C178" s="15"/>
      <c r="D178" s="15"/>
      <c r="E178" s="15"/>
      <c r="F178" s="15"/>
      <c r="G178" s="15"/>
      <c r="H178" s="15"/>
    </row>
    <row r="179" spans="1:8" ht="13.8" x14ac:dyDescent="0.25">
      <c r="A179" s="15"/>
      <c r="B179" s="15"/>
      <c r="C179" s="15"/>
      <c r="D179" s="15"/>
      <c r="E179" s="15"/>
      <c r="F179" s="15"/>
      <c r="G179" s="15"/>
      <c r="H179" s="15"/>
    </row>
    <row r="180" spans="1:8" ht="13.8" x14ac:dyDescent="0.25">
      <c r="A180" s="15"/>
      <c r="B180" s="15"/>
      <c r="C180" s="15"/>
      <c r="D180" s="15"/>
      <c r="E180" s="15"/>
      <c r="F180" s="15"/>
      <c r="G180" s="15"/>
      <c r="H180" s="15"/>
    </row>
    <row r="181" spans="1:8" ht="13.8" x14ac:dyDescent="0.25">
      <c r="A181" s="15"/>
      <c r="B181" s="15"/>
      <c r="C181" s="15"/>
      <c r="D181" s="15"/>
      <c r="E181" s="15"/>
      <c r="F181" s="15"/>
      <c r="G181" s="15"/>
      <c r="H181" s="15"/>
    </row>
    <row r="182" spans="1:8" ht="13.8" x14ac:dyDescent="0.25">
      <c r="A182" s="15"/>
      <c r="B182" s="15"/>
      <c r="C182" s="15"/>
      <c r="D182" s="15"/>
      <c r="E182" s="15"/>
      <c r="F182" s="15"/>
      <c r="G182" s="15"/>
      <c r="H182" s="15"/>
    </row>
    <row r="183" spans="1:8" ht="13.8" x14ac:dyDescent="0.25">
      <c r="A183" s="15"/>
      <c r="B183" s="15"/>
      <c r="C183" s="15"/>
      <c r="D183" s="15"/>
      <c r="E183" s="15"/>
      <c r="F183" s="15"/>
      <c r="G183" s="15"/>
      <c r="H183" s="15"/>
    </row>
    <row r="184" spans="1:8" ht="13.8" x14ac:dyDescent="0.25">
      <c r="A184" s="15"/>
      <c r="B184" s="15"/>
      <c r="C184" s="15"/>
      <c r="D184" s="15"/>
      <c r="E184" s="15"/>
      <c r="F184" s="15"/>
      <c r="G184" s="15"/>
      <c r="H184" s="15"/>
    </row>
    <row r="185" spans="1:8" ht="13.8" x14ac:dyDescent="0.25">
      <c r="A185" s="15"/>
      <c r="B185" s="15"/>
      <c r="C185" s="15"/>
      <c r="D185" s="15"/>
      <c r="E185" s="15"/>
      <c r="F185" s="15"/>
      <c r="G185" s="15"/>
      <c r="H185" s="15"/>
    </row>
    <row r="186" spans="1:8" ht="13.8" x14ac:dyDescent="0.25">
      <c r="A186" s="15"/>
      <c r="B186" s="15"/>
      <c r="C186" s="15"/>
      <c r="D186" s="15"/>
      <c r="E186" s="15"/>
      <c r="F186" s="15"/>
      <c r="G186" s="15"/>
      <c r="H186" s="15"/>
    </row>
    <row r="187" spans="1:8" ht="13.8" x14ac:dyDescent="0.25">
      <c r="A187" s="15"/>
      <c r="B187" s="15"/>
      <c r="C187" s="15"/>
      <c r="D187" s="15"/>
      <c r="E187" s="15"/>
      <c r="F187" s="15"/>
      <c r="G187" s="15"/>
      <c r="H187" s="15"/>
    </row>
    <row r="188" spans="1:8" ht="13.8" x14ac:dyDescent="0.25">
      <c r="A188" s="15"/>
      <c r="B188" s="15"/>
      <c r="C188" s="15"/>
      <c r="D188" s="15"/>
      <c r="E188" s="15"/>
      <c r="F188" s="15"/>
      <c r="G188" s="15"/>
      <c r="H188" s="15"/>
    </row>
    <row r="189" spans="1:8" ht="13.8" x14ac:dyDescent="0.25">
      <c r="A189" s="15"/>
      <c r="B189" s="15"/>
      <c r="C189" s="15"/>
      <c r="D189" s="15"/>
      <c r="E189" s="15"/>
      <c r="F189" s="15"/>
      <c r="G189" s="15"/>
      <c r="H189" s="15"/>
    </row>
    <row r="190" spans="1:8" ht="13.8" x14ac:dyDescent="0.25">
      <c r="A190" s="15"/>
      <c r="B190" s="15"/>
      <c r="C190" s="15"/>
      <c r="D190" s="15"/>
      <c r="E190" s="15"/>
      <c r="F190" s="15"/>
      <c r="G190" s="15"/>
      <c r="H190" s="15"/>
    </row>
    <row r="191" spans="1:8" ht="13.8" x14ac:dyDescent="0.25">
      <c r="A191" s="15"/>
      <c r="B191" s="15"/>
      <c r="C191" s="15"/>
      <c r="D191" s="15"/>
      <c r="E191" s="15"/>
      <c r="F191" s="15"/>
      <c r="G191" s="15"/>
      <c r="H191" s="15"/>
    </row>
    <row r="192" spans="1:8" ht="13.8" x14ac:dyDescent="0.25">
      <c r="A192" s="15"/>
      <c r="B192" s="15"/>
      <c r="C192" s="15"/>
      <c r="D192" s="15"/>
      <c r="E192" s="15"/>
      <c r="F192" s="15"/>
      <c r="G192" s="15"/>
      <c r="H192" s="15"/>
    </row>
    <row r="193" spans="1:8" ht="13.8" x14ac:dyDescent="0.25">
      <c r="A193" s="15"/>
      <c r="B193" s="15"/>
      <c r="C193" s="15"/>
      <c r="D193" s="15"/>
      <c r="E193" s="15"/>
      <c r="F193" s="15"/>
      <c r="G193" s="15"/>
      <c r="H193" s="15"/>
    </row>
    <row r="194" spans="1:8" ht="13.8" x14ac:dyDescent="0.25">
      <c r="A194" s="15"/>
      <c r="B194" s="15"/>
      <c r="C194" s="15"/>
      <c r="D194" s="15"/>
      <c r="E194" s="15"/>
      <c r="F194" s="15"/>
      <c r="G194" s="15"/>
      <c r="H194" s="15"/>
    </row>
    <row r="195" spans="1:8" ht="13.8" x14ac:dyDescent="0.25">
      <c r="A195" s="15"/>
      <c r="B195" s="15"/>
      <c r="C195" s="15"/>
      <c r="D195" s="15"/>
      <c r="E195" s="15"/>
      <c r="F195" s="15"/>
      <c r="G195" s="15"/>
      <c r="H195" s="15"/>
    </row>
    <row r="196" spans="1:8" ht="13.8" x14ac:dyDescent="0.25">
      <c r="A196" s="15"/>
      <c r="B196" s="15"/>
      <c r="C196" s="15"/>
      <c r="D196" s="15"/>
      <c r="E196" s="15"/>
      <c r="F196" s="15"/>
      <c r="G196" s="15"/>
      <c r="H196" s="15"/>
    </row>
    <row r="197" spans="1:8" ht="13.8" x14ac:dyDescent="0.25">
      <c r="A197" s="15"/>
      <c r="B197" s="15"/>
      <c r="C197" s="15"/>
      <c r="D197" s="15"/>
      <c r="E197" s="15"/>
      <c r="F197" s="15"/>
      <c r="G197" s="15"/>
      <c r="H197" s="15"/>
    </row>
    <row r="198" spans="1:8" ht="13.8" x14ac:dyDescent="0.25">
      <c r="A198" s="15"/>
      <c r="B198" s="15"/>
      <c r="C198" s="15"/>
      <c r="D198" s="15"/>
      <c r="E198" s="15"/>
      <c r="F198" s="15"/>
      <c r="G198" s="15"/>
      <c r="H198" s="15"/>
    </row>
    <row r="199" spans="1:8" ht="13.8" x14ac:dyDescent="0.25">
      <c r="A199" s="15"/>
      <c r="B199" s="15"/>
      <c r="C199" s="15"/>
      <c r="D199" s="15"/>
      <c r="E199" s="15"/>
      <c r="F199" s="15"/>
      <c r="G199" s="15"/>
      <c r="H199" s="15"/>
    </row>
    <row r="200" spans="1:8" ht="13.8" x14ac:dyDescent="0.25">
      <c r="A200" s="15"/>
      <c r="B200" s="15"/>
      <c r="C200" s="15"/>
      <c r="D200" s="15"/>
      <c r="E200" s="15"/>
      <c r="F200" s="15"/>
      <c r="G200" s="15"/>
      <c r="H200" s="15"/>
    </row>
    <row r="201" spans="1:8" ht="13.8" x14ac:dyDescent="0.25">
      <c r="A201" s="15"/>
      <c r="B201" s="15"/>
      <c r="C201" s="15"/>
      <c r="D201" s="15"/>
      <c r="E201" s="15"/>
      <c r="F201" s="15"/>
      <c r="G201" s="15"/>
      <c r="H201" s="15"/>
    </row>
    <row r="202" spans="1:8" ht="13.8" x14ac:dyDescent="0.25">
      <c r="A202" s="15"/>
      <c r="B202" s="15"/>
      <c r="C202" s="15"/>
      <c r="D202" s="15"/>
      <c r="E202" s="15"/>
      <c r="F202" s="15"/>
      <c r="G202" s="15"/>
      <c r="H202" s="15"/>
    </row>
    <row r="203" spans="1:8" ht="13.8" x14ac:dyDescent="0.25">
      <c r="A203" s="15"/>
      <c r="B203" s="15"/>
      <c r="C203" s="15"/>
      <c r="D203" s="15"/>
      <c r="E203" s="15"/>
      <c r="F203" s="15"/>
      <c r="G203" s="15"/>
      <c r="H203" s="15"/>
    </row>
    <row r="204" spans="1:8" ht="13.8" x14ac:dyDescent="0.25">
      <c r="A204" s="15"/>
      <c r="B204" s="15"/>
      <c r="C204" s="15"/>
      <c r="D204" s="15"/>
      <c r="E204" s="15"/>
      <c r="F204" s="15"/>
      <c r="G204" s="15"/>
      <c r="H204" s="15"/>
    </row>
    <row r="205" spans="1:8" ht="13.8" x14ac:dyDescent="0.25">
      <c r="A205" s="15"/>
      <c r="B205" s="15"/>
      <c r="C205" s="15"/>
      <c r="D205" s="15"/>
      <c r="E205" s="15"/>
      <c r="F205" s="15"/>
      <c r="G205" s="15"/>
      <c r="H205" s="15"/>
    </row>
    <row r="206" spans="1:8" ht="13.8" x14ac:dyDescent="0.25">
      <c r="A206" s="15"/>
      <c r="B206" s="15"/>
      <c r="C206" s="15"/>
      <c r="D206" s="15"/>
      <c r="E206" s="15"/>
      <c r="F206" s="15"/>
      <c r="G206" s="15"/>
      <c r="H206" s="15"/>
    </row>
    <row r="207" spans="1:8" ht="13.8" x14ac:dyDescent="0.25">
      <c r="A207" s="15"/>
      <c r="B207" s="15"/>
      <c r="C207" s="15"/>
      <c r="D207" s="15"/>
      <c r="E207" s="15"/>
      <c r="F207" s="15"/>
      <c r="G207" s="15"/>
      <c r="H207" s="15"/>
    </row>
    <row r="208" spans="1:8" ht="13.8" x14ac:dyDescent="0.25">
      <c r="A208" s="15"/>
      <c r="B208" s="15"/>
      <c r="C208" s="15"/>
      <c r="D208" s="15"/>
      <c r="E208" s="15"/>
      <c r="F208" s="15"/>
      <c r="G208" s="15"/>
      <c r="H208" s="15"/>
    </row>
    <row r="209" spans="1:8" ht="13.8" x14ac:dyDescent="0.25">
      <c r="A209" s="15"/>
      <c r="B209" s="15"/>
      <c r="C209" s="15"/>
      <c r="D209" s="15"/>
      <c r="E209" s="15"/>
      <c r="F209" s="15"/>
      <c r="G209" s="15"/>
      <c r="H209" s="15"/>
    </row>
    <row r="210" spans="1:8" ht="13.8" x14ac:dyDescent="0.25">
      <c r="A210" s="15"/>
      <c r="B210" s="15"/>
      <c r="C210" s="15"/>
      <c r="D210" s="15"/>
      <c r="E210" s="15"/>
      <c r="F210" s="15"/>
      <c r="G210" s="15"/>
      <c r="H210" s="15"/>
    </row>
  </sheetData>
  <pageMargins left="0.2" right="0.2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1"/>
  <sheetViews>
    <sheetView topLeftCell="A4" workbookViewId="0">
      <selection sqref="A1:XFD1048576"/>
    </sheetView>
  </sheetViews>
  <sheetFormatPr defaultColWidth="9.109375" defaultRowHeight="14.4" x14ac:dyDescent="0.3"/>
  <cols>
    <col min="1" max="1" width="2.6640625" style="101" customWidth="1"/>
    <col min="2" max="2" width="5.6640625" style="101" customWidth="1"/>
    <col min="3" max="3" width="9.109375" style="101"/>
    <col min="4" max="6" width="12.6640625" style="101" customWidth="1"/>
    <col min="7" max="7" width="10.88671875" style="101" bestFit="1" customWidth="1"/>
    <col min="8" max="8" width="16.33203125" style="101" customWidth="1"/>
    <col min="9" max="10" width="12.6640625" style="101" customWidth="1"/>
    <col min="11" max="16384" width="9.109375" style="101"/>
  </cols>
  <sheetData>
    <row r="2" spans="2:10" x14ac:dyDescent="0.3">
      <c r="B2" s="29" t="s">
        <v>23</v>
      </c>
      <c r="D2" s="30"/>
      <c r="E2" s="30"/>
      <c r="F2" s="30"/>
      <c r="G2" s="30"/>
      <c r="H2" s="30"/>
      <c r="I2" s="30"/>
      <c r="J2" s="30"/>
    </row>
    <row r="3" spans="2:10" x14ac:dyDescent="0.3">
      <c r="B3" s="29" t="s">
        <v>69</v>
      </c>
      <c r="D3" s="30"/>
      <c r="E3" s="30"/>
      <c r="F3" s="30"/>
      <c r="G3" s="30"/>
      <c r="H3" s="30"/>
      <c r="I3" s="30"/>
      <c r="J3" s="30"/>
    </row>
    <row r="4" spans="2:10" x14ac:dyDescent="0.3">
      <c r="B4" s="29" t="s">
        <v>24</v>
      </c>
      <c r="D4" s="30"/>
      <c r="E4" s="30"/>
      <c r="F4" s="30"/>
      <c r="G4" s="30"/>
      <c r="H4" s="30"/>
      <c r="I4" s="30"/>
      <c r="J4" s="30"/>
    </row>
    <row r="5" spans="2:10" x14ac:dyDescent="0.3">
      <c r="B5" s="29" t="s">
        <v>87</v>
      </c>
      <c r="D5" s="30"/>
      <c r="E5" s="30"/>
      <c r="F5" s="30"/>
      <c r="G5" s="30"/>
      <c r="H5" s="30"/>
      <c r="I5" s="30"/>
      <c r="J5" s="30"/>
    </row>
    <row r="6" spans="2:10" x14ac:dyDescent="0.3">
      <c r="B6" s="29"/>
      <c r="C6" s="102"/>
      <c r="D6" s="30"/>
      <c r="E6" s="30"/>
      <c r="F6" s="30"/>
      <c r="G6" s="30"/>
      <c r="H6" s="30"/>
      <c r="I6" s="30"/>
      <c r="J6" s="30"/>
    </row>
    <row r="7" spans="2:10" x14ac:dyDescent="0.3">
      <c r="B7" s="103"/>
      <c r="C7" s="104" t="s">
        <v>25</v>
      </c>
      <c r="D7" s="105"/>
      <c r="E7" s="105"/>
      <c r="F7" s="105"/>
      <c r="G7" s="105"/>
      <c r="H7" s="105"/>
      <c r="I7" s="105"/>
      <c r="J7" s="106"/>
    </row>
    <row r="8" spans="2:10" x14ac:dyDescent="0.3">
      <c r="B8" s="107"/>
      <c r="C8" s="108"/>
      <c r="D8" s="105" t="s">
        <v>26</v>
      </c>
      <c r="E8" s="105"/>
      <c r="F8" s="106"/>
      <c r="G8" s="104" t="s">
        <v>27</v>
      </c>
      <c r="H8" s="105"/>
      <c r="I8" s="105"/>
      <c r="J8" s="109"/>
    </row>
    <row r="9" spans="2:10" x14ac:dyDescent="0.3">
      <c r="B9" s="107"/>
      <c r="C9" s="110"/>
      <c r="D9" s="111"/>
      <c r="E9" s="111"/>
      <c r="F9" s="112" t="s">
        <v>7</v>
      </c>
      <c r="G9" s="113"/>
      <c r="H9" s="114"/>
      <c r="I9" s="114"/>
      <c r="J9" s="115"/>
    </row>
    <row r="10" spans="2:10" x14ac:dyDescent="0.3">
      <c r="B10" s="107" t="s">
        <v>28</v>
      </c>
      <c r="C10" s="116" t="s">
        <v>29</v>
      </c>
      <c r="D10" s="117" t="s">
        <v>30</v>
      </c>
      <c r="E10" s="117" t="s">
        <v>31</v>
      </c>
      <c r="F10" s="112" t="s">
        <v>32</v>
      </c>
      <c r="G10" s="116" t="s">
        <v>33</v>
      </c>
      <c r="H10" s="117" t="s">
        <v>34</v>
      </c>
      <c r="I10" s="117" t="s">
        <v>35</v>
      </c>
      <c r="J10" s="112" t="s">
        <v>36</v>
      </c>
    </row>
    <row r="11" spans="2:10" x14ac:dyDescent="0.3">
      <c r="B11" s="107"/>
      <c r="C11" s="118" t="s">
        <v>30</v>
      </c>
      <c r="D11" s="119" t="s">
        <v>37</v>
      </c>
      <c r="E11" s="119" t="s">
        <v>9</v>
      </c>
      <c r="F11" s="120" t="s">
        <v>38</v>
      </c>
      <c r="G11" s="118" t="s">
        <v>39</v>
      </c>
      <c r="H11" s="119" t="s">
        <v>40</v>
      </c>
      <c r="I11" s="119" t="s">
        <v>41</v>
      </c>
      <c r="J11" s="120" t="s">
        <v>8</v>
      </c>
    </row>
    <row r="12" spans="2:10" x14ac:dyDescent="0.3">
      <c r="B12" s="107"/>
      <c r="C12" s="121" t="s">
        <v>10</v>
      </c>
      <c r="D12" s="122" t="s">
        <v>11</v>
      </c>
      <c r="E12" s="123" t="s">
        <v>12</v>
      </c>
      <c r="F12" s="124" t="s">
        <v>42</v>
      </c>
      <c r="G12" s="121" t="s">
        <v>43</v>
      </c>
      <c r="H12" s="125" t="s">
        <v>44</v>
      </c>
      <c r="I12" s="126" t="s">
        <v>414</v>
      </c>
      <c r="J12" s="124" t="s">
        <v>45</v>
      </c>
    </row>
    <row r="13" spans="2:10" x14ac:dyDescent="0.3">
      <c r="B13" s="127"/>
      <c r="C13" s="128"/>
      <c r="D13" s="129"/>
      <c r="E13" s="130"/>
      <c r="F13" s="131" t="s">
        <v>46</v>
      </c>
      <c r="G13" s="128" t="s">
        <v>47</v>
      </c>
      <c r="H13" s="132"/>
      <c r="I13" s="133"/>
      <c r="J13" s="131" t="s">
        <v>48</v>
      </c>
    </row>
    <row r="14" spans="2:10" x14ac:dyDescent="0.3">
      <c r="B14" s="103">
        <f>ROW()</f>
        <v>14</v>
      </c>
      <c r="C14" s="134"/>
      <c r="D14" s="135"/>
      <c r="E14" s="136"/>
      <c r="F14" s="137"/>
      <c r="G14" s="138"/>
      <c r="H14" s="139"/>
      <c r="I14" s="136"/>
      <c r="J14" s="137"/>
    </row>
    <row r="15" spans="2:10" x14ac:dyDescent="0.3">
      <c r="B15" s="107">
        <f>ROW()</f>
        <v>15</v>
      </c>
      <c r="C15" s="134"/>
      <c r="D15" s="135">
        <v>43951</v>
      </c>
      <c r="E15" s="136"/>
      <c r="F15" s="140">
        <f>+'E DFIT (2)'!K37</f>
        <v>-181265.28282957102</v>
      </c>
      <c r="G15" s="138"/>
      <c r="H15" s="139"/>
      <c r="I15" s="136"/>
      <c r="J15" s="140">
        <f>F15</f>
        <v>-181265.28282957102</v>
      </c>
    </row>
    <row r="16" spans="2:10" x14ac:dyDescent="0.3">
      <c r="B16" s="107">
        <f>ROW()</f>
        <v>16</v>
      </c>
      <c r="C16" s="101">
        <v>31</v>
      </c>
      <c r="D16" s="135">
        <v>43982</v>
      </c>
      <c r="E16" s="136">
        <f>+'E DFIT (2)'!L38</f>
        <v>19165.131688399648</v>
      </c>
      <c r="F16" s="137">
        <f>+'E DFIT (2)'!K38</f>
        <v>-200430.41451797067</v>
      </c>
      <c r="G16" s="138">
        <f>H16-SUM(C$16:$C16)+1</f>
        <v>335</v>
      </c>
      <c r="H16" s="139">
        <f>C28</f>
        <v>365</v>
      </c>
      <c r="I16" s="136">
        <f>+G16/H16*E16</f>
        <v>17589.915385243512</v>
      </c>
      <c r="J16" s="137">
        <f t="shared" ref="J16:J27" si="0">+J15-I16</f>
        <v>-198855.19821481453</v>
      </c>
    </row>
    <row r="17" spans="2:10" x14ac:dyDescent="0.3">
      <c r="B17" s="107">
        <f>ROW()</f>
        <v>17</v>
      </c>
      <c r="C17" s="101">
        <v>30</v>
      </c>
      <c r="D17" s="135">
        <v>44012</v>
      </c>
      <c r="E17" s="136">
        <f>+'E DFIT (2)'!L39</f>
        <v>19165.131688399648</v>
      </c>
      <c r="F17" s="137">
        <f>+'E DFIT (2)'!K39</f>
        <v>-219595.54620637032</v>
      </c>
      <c r="G17" s="138">
        <f>H17-SUM(C$16:$C17)+1</f>
        <v>305</v>
      </c>
      <c r="H17" s="139">
        <f>H16</f>
        <v>365</v>
      </c>
      <c r="I17" s="136">
        <f t="shared" ref="I17:I27" si="1">+G17/H17*E17</f>
        <v>16014.699082087378</v>
      </c>
      <c r="J17" s="137">
        <f t="shared" si="0"/>
        <v>-214869.89729690191</v>
      </c>
    </row>
    <row r="18" spans="2:10" x14ac:dyDescent="0.3">
      <c r="B18" s="107">
        <f>ROW()</f>
        <v>18</v>
      </c>
      <c r="C18" s="101">
        <v>31</v>
      </c>
      <c r="D18" s="135">
        <v>44043</v>
      </c>
      <c r="E18" s="136">
        <f>+'E DFIT (2)'!L40</f>
        <v>19165.131688401219</v>
      </c>
      <c r="F18" s="137">
        <f>+'E DFIT (2)'!K40</f>
        <v>-238760.67789477154</v>
      </c>
      <c r="G18" s="138">
        <f>H18-SUM(C$16:$C18)+1</f>
        <v>274</v>
      </c>
      <c r="H18" s="139">
        <f t="shared" ref="H18:H27" si="2">H17</f>
        <v>365</v>
      </c>
      <c r="I18" s="136">
        <f t="shared" si="1"/>
        <v>14386.975568827218</v>
      </c>
      <c r="J18" s="137">
        <f t="shared" si="0"/>
        <v>-229256.87286572912</v>
      </c>
    </row>
    <row r="19" spans="2:10" x14ac:dyDescent="0.3">
      <c r="B19" s="107">
        <f>ROW()</f>
        <v>19</v>
      </c>
      <c r="C19" s="101">
        <v>31</v>
      </c>
      <c r="D19" s="135">
        <v>44074</v>
      </c>
      <c r="E19" s="136">
        <f>+'E DFIT (2)'!L41</f>
        <v>19165.131688399648</v>
      </c>
      <c r="F19" s="137">
        <f>+'E DFIT (2)'!K41</f>
        <v>-257925.80958317118</v>
      </c>
      <c r="G19" s="138">
        <f>H19-SUM(C$16:$C19)+1</f>
        <v>243</v>
      </c>
      <c r="H19" s="139">
        <f t="shared" si="2"/>
        <v>365</v>
      </c>
      <c r="I19" s="136">
        <f t="shared" si="1"/>
        <v>12759.252055564697</v>
      </c>
      <c r="J19" s="137">
        <f t="shared" si="0"/>
        <v>-242016.12492129381</v>
      </c>
    </row>
    <row r="20" spans="2:10" x14ac:dyDescent="0.3">
      <c r="B20" s="107">
        <f>ROW()</f>
        <v>20</v>
      </c>
      <c r="C20" s="101">
        <v>30</v>
      </c>
      <c r="D20" s="135">
        <v>44104</v>
      </c>
      <c r="E20" s="136">
        <f>+'E DFIT (2)'!L42</f>
        <v>19165.131688400434</v>
      </c>
      <c r="F20" s="137">
        <f>+'E DFIT (2)'!K42</f>
        <v>-277090.94127157162</v>
      </c>
      <c r="G20" s="138">
        <f>H20-SUM(C$16:$C20)+1</f>
        <v>213</v>
      </c>
      <c r="H20" s="139">
        <f t="shared" si="2"/>
        <v>365</v>
      </c>
      <c r="I20" s="136">
        <f t="shared" si="1"/>
        <v>11184.035752409021</v>
      </c>
      <c r="J20" s="137">
        <f t="shared" si="0"/>
        <v>-253200.16067370283</v>
      </c>
    </row>
    <row r="21" spans="2:10" x14ac:dyDescent="0.3">
      <c r="B21" s="107">
        <f>ROW()</f>
        <v>21</v>
      </c>
      <c r="C21" s="101">
        <v>31</v>
      </c>
      <c r="D21" s="135">
        <v>44135</v>
      </c>
      <c r="E21" s="136">
        <f>+'E DFIT (2)'!L43</f>
        <v>19165.131688399648</v>
      </c>
      <c r="F21" s="137">
        <f>+'E DFIT (2)'!K43</f>
        <v>-296256.07295997126</v>
      </c>
      <c r="G21" s="138">
        <f>H21-SUM(C$16:$C21)+1</f>
        <v>182</v>
      </c>
      <c r="H21" s="139">
        <f t="shared" si="2"/>
        <v>365</v>
      </c>
      <c r="I21" s="136">
        <f t="shared" si="1"/>
        <v>9556.3122391472225</v>
      </c>
      <c r="J21" s="137">
        <f t="shared" si="0"/>
        <v>-262756.47291285003</v>
      </c>
    </row>
    <row r="22" spans="2:10" x14ac:dyDescent="0.3">
      <c r="B22" s="107">
        <f>ROW()</f>
        <v>22</v>
      </c>
      <c r="C22" s="101">
        <v>30</v>
      </c>
      <c r="D22" s="135">
        <v>44165</v>
      </c>
      <c r="E22" s="136">
        <f>+'E DFIT (2)'!L44</f>
        <v>19165.131688400463</v>
      </c>
      <c r="F22" s="137">
        <f>+'E DFIT (2)'!K44</f>
        <v>-315421.20464837173</v>
      </c>
      <c r="G22" s="138">
        <f>H22-SUM(C$16:$C22)+1</f>
        <v>152</v>
      </c>
      <c r="H22" s="139">
        <f t="shared" si="2"/>
        <v>365</v>
      </c>
      <c r="I22" s="136">
        <f t="shared" si="1"/>
        <v>7981.0959359914259</v>
      </c>
      <c r="J22" s="137">
        <f t="shared" si="0"/>
        <v>-270737.56884884147</v>
      </c>
    </row>
    <row r="23" spans="2:10" x14ac:dyDescent="0.3">
      <c r="B23" s="107">
        <f>ROW()</f>
        <v>23</v>
      </c>
      <c r="C23" s="101">
        <v>31</v>
      </c>
      <c r="D23" s="135">
        <v>44196</v>
      </c>
      <c r="E23" s="136">
        <f>+'E DFIT (2)'!L45</f>
        <v>19165.131688400405</v>
      </c>
      <c r="F23" s="137">
        <f>+'E DFIT (2)'!K45</f>
        <v>-334586.33633677213</v>
      </c>
      <c r="G23" s="138">
        <f>H23-SUM(C$16:$C23)+1</f>
        <v>121</v>
      </c>
      <c r="H23" s="139">
        <f t="shared" si="2"/>
        <v>365</v>
      </c>
      <c r="I23" s="136">
        <f t="shared" si="1"/>
        <v>6353.3724227299972</v>
      </c>
      <c r="J23" s="137">
        <f t="shared" si="0"/>
        <v>-277090.94127157144</v>
      </c>
    </row>
    <row r="24" spans="2:10" x14ac:dyDescent="0.3">
      <c r="B24" s="107">
        <f>ROW()</f>
        <v>24</v>
      </c>
      <c r="C24" s="101">
        <v>31</v>
      </c>
      <c r="D24" s="135">
        <v>44227</v>
      </c>
      <c r="E24" s="136">
        <f>+'E DFIT (2)'!L46</f>
        <v>16660.397858753218</v>
      </c>
      <c r="F24" s="137">
        <f>+'E DFIT (2)'!K46</f>
        <v>-351246.73419552535</v>
      </c>
      <c r="G24" s="138">
        <f>H24-SUM(C$16:$C24)+1</f>
        <v>90</v>
      </c>
      <c r="H24" s="139">
        <f t="shared" si="2"/>
        <v>365</v>
      </c>
      <c r="I24" s="136">
        <f t="shared" si="1"/>
        <v>4108.0433076377794</v>
      </c>
      <c r="J24" s="137">
        <f t="shared" si="0"/>
        <v>-281198.98457920924</v>
      </c>
    </row>
    <row r="25" spans="2:10" x14ac:dyDescent="0.3">
      <c r="B25" s="107">
        <f>ROW()</f>
        <v>25</v>
      </c>
      <c r="C25" s="101">
        <v>28</v>
      </c>
      <c r="D25" s="135">
        <v>44255</v>
      </c>
      <c r="E25" s="136">
        <f>+'E DFIT (2)'!L47</f>
        <v>16660.397858752462</v>
      </c>
      <c r="F25" s="137">
        <f>+'E DFIT (2)'!K47</f>
        <v>-367907.13205427781</v>
      </c>
      <c r="G25" s="138">
        <f>H25-SUM(C$16:$C25)+1</f>
        <v>62</v>
      </c>
      <c r="H25" s="139">
        <f t="shared" si="2"/>
        <v>365</v>
      </c>
      <c r="I25" s="136">
        <f t="shared" si="1"/>
        <v>2829.9853897058974</v>
      </c>
      <c r="J25" s="137">
        <f t="shared" si="0"/>
        <v>-284028.96996891516</v>
      </c>
    </row>
    <row r="26" spans="2:10" x14ac:dyDescent="0.3">
      <c r="B26" s="107">
        <f>ROW()</f>
        <v>26</v>
      </c>
      <c r="C26" s="101">
        <v>31</v>
      </c>
      <c r="D26" s="135">
        <v>44286</v>
      </c>
      <c r="E26" s="136">
        <f>+'E DFIT (2)'!L48</f>
        <v>16660.397858753277</v>
      </c>
      <c r="F26" s="137">
        <f>+'E DFIT (2)'!K48</f>
        <v>-384567.52991303109</v>
      </c>
      <c r="G26" s="138">
        <f>H26-SUM(C$16:$C26)+1</f>
        <v>31</v>
      </c>
      <c r="H26" s="139">
        <f t="shared" si="2"/>
        <v>365</v>
      </c>
      <c r="I26" s="136">
        <f t="shared" si="1"/>
        <v>1414.9926948530181</v>
      </c>
      <c r="J26" s="137">
        <f t="shared" si="0"/>
        <v>-285443.96266376815</v>
      </c>
    </row>
    <row r="27" spans="2:10" x14ac:dyDescent="0.3">
      <c r="B27" s="107">
        <f>ROW()</f>
        <v>27</v>
      </c>
      <c r="C27" s="101">
        <v>30</v>
      </c>
      <c r="D27" s="135">
        <v>44316</v>
      </c>
      <c r="E27" s="136">
        <f>+'E DFIT (2)'!L49</f>
        <v>16660.397858753218</v>
      </c>
      <c r="F27" s="137">
        <f>+'E DFIT (2)'!K49</f>
        <v>-401227.92777178431</v>
      </c>
      <c r="G27" s="138">
        <f>H27-SUM(C$16:$C27)+1</f>
        <v>1</v>
      </c>
      <c r="H27" s="139">
        <f t="shared" si="2"/>
        <v>365</v>
      </c>
      <c r="I27" s="136">
        <f t="shared" si="1"/>
        <v>45.644925640419778</v>
      </c>
      <c r="J27" s="137">
        <f t="shared" si="0"/>
        <v>-285489.60758940858</v>
      </c>
    </row>
    <row r="28" spans="2:10" ht="15" thickBot="1" x14ac:dyDescent="0.35">
      <c r="B28" s="107">
        <f>ROW()</f>
        <v>28</v>
      </c>
      <c r="C28" s="141">
        <f>SUM(C16:C27)</f>
        <v>365</v>
      </c>
      <c r="D28" s="111"/>
      <c r="E28" s="142">
        <f>SUM(E16:E27)</f>
        <v>219962.64494221329</v>
      </c>
      <c r="F28" s="137"/>
      <c r="G28" s="110"/>
      <c r="H28" s="143"/>
      <c r="I28" s="142">
        <f>SUM(I16:I27)</f>
        <v>104224.32475983759</v>
      </c>
      <c r="J28" s="115"/>
    </row>
    <row r="29" spans="2:10" ht="15.6" thickTop="1" thickBot="1" x14ac:dyDescent="0.35">
      <c r="B29" s="107">
        <f>ROW()</f>
        <v>29</v>
      </c>
      <c r="C29" s="110"/>
      <c r="D29" s="144" t="s">
        <v>57</v>
      </c>
      <c r="E29" s="145">
        <f>+'E DFIT (2)'!L79-E28</f>
        <v>0</v>
      </c>
      <c r="F29" s="137"/>
      <c r="G29" s="110"/>
      <c r="H29" s="111"/>
      <c r="I29" s="146"/>
      <c r="J29" s="115"/>
    </row>
    <row r="30" spans="2:10" ht="15" thickBot="1" x14ac:dyDescent="0.35">
      <c r="B30" s="107">
        <f>ROW()</f>
        <v>30</v>
      </c>
      <c r="C30" s="110" t="s">
        <v>49</v>
      </c>
      <c r="D30" s="111"/>
      <c r="E30" s="136"/>
      <c r="F30" s="194">
        <f>(F15+F27+SUM(F16:F26)*2)/24</f>
        <v>-294586.25040687347</v>
      </c>
      <c r="G30" s="110"/>
      <c r="H30" s="111"/>
      <c r="I30" s="111"/>
      <c r="J30" s="148">
        <f>(J15+J27+SUM(J16:J26)*2)/24</f>
        <v>-252736.04995225731</v>
      </c>
    </row>
    <row r="31" spans="2:10" ht="15" thickTop="1" x14ac:dyDescent="0.3">
      <c r="B31" s="127">
        <f>ROW()</f>
        <v>31</v>
      </c>
      <c r="C31" s="149"/>
      <c r="D31" s="150"/>
      <c r="E31" s="151" t="s">
        <v>57</v>
      </c>
      <c r="F31" s="152">
        <f>'E DFIT (2)'!K80-F30</f>
        <v>0</v>
      </c>
      <c r="G31" s="149"/>
      <c r="H31" s="150"/>
      <c r="I31" s="150"/>
      <c r="J31" s="153"/>
    </row>
  </sheetData>
  <pageMargins left="0.5" right="0.5" top="0.75" bottom="0.75" header="0.3" footer="0.3"/>
  <pageSetup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7"/>
  <sheetViews>
    <sheetView zoomScale="88" zoomScaleNormal="88" workbookViewId="0">
      <pane xSplit="1" ySplit="21" topLeftCell="B6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8671875" defaultRowHeight="13.2" x14ac:dyDescent="0.25"/>
  <cols>
    <col min="1" max="1" width="29.6640625" style="41" customWidth="1"/>
    <col min="2" max="2" width="15.88671875" style="41" customWidth="1"/>
    <col min="3" max="3" width="14.5546875" style="41" customWidth="1"/>
    <col min="4" max="4" width="18.109375" style="41" customWidth="1"/>
    <col min="5" max="5" width="13.44140625" style="41" customWidth="1"/>
    <col min="6" max="7" width="15.5546875" style="41" bestFit="1" customWidth="1"/>
    <col min="8" max="8" width="14.109375" style="41" bestFit="1" customWidth="1"/>
    <col min="9" max="10" width="14.33203125" style="41" bestFit="1" customWidth="1"/>
    <col min="11" max="11" width="14.5546875" style="41" bestFit="1" customWidth="1"/>
    <col min="12" max="12" width="13.5546875" style="41" bestFit="1" customWidth="1"/>
    <col min="13" max="13" width="14.6640625" style="41" bestFit="1" customWidth="1"/>
    <col min="14" max="14" width="13.109375" style="41" bestFit="1" customWidth="1"/>
    <col min="15" max="15" width="12.88671875" style="41" customWidth="1"/>
    <col min="16" max="16" width="15.33203125" style="41" customWidth="1"/>
    <col min="17" max="17" width="8.88671875" style="41"/>
    <col min="18" max="18" width="10.6640625" style="41" customWidth="1"/>
    <col min="19" max="22" width="8.88671875" style="41"/>
    <col min="23" max="23" width="9.33203125" style="41" bestFit="1" customWidth="1"/>
    <col min="24" max="16384" width="8.88671875" style="41"/>
  </cols>
  <sheetData>
    <row r="1" spans="1:23" s="33" customFormat="1" ht="14.4" x14ac:dyDescent="0.3">
      <c r="A1" s="29" t="s">
        <v>86</v>
      </c>
      <c r="B1" s="30"/>
      <c r="C1" s="30"/>
      <c r="D1" s="30"/>
      <c r="E1" s="30"/>
      <c r="F1" s="21"/>
      <c r="G1" s="21"/>
      <c r="H1" s="21"/>
      <c r="I1" s="21"/>
      <c r="J1" s="21"/>
      <c r="K1" s="21"/>
      <c r="L1" s="30"/>
      <c r="M1" s="30"/>
      <c r="N1" s="31"/>
      <c r="O1" s="32"/>
      <c r="P1" s="31"/>
      <c r="Q1" s="30"/>
      <c r="R1" s="30"/>
      <c r="S1" s="30"/>
      <c r="T1" s="30"/>
      <c r="U1" s="31"/>
    </row>
    <row r="2" spans="1:23" s="33" customFormat="1" x14ac:dyDescent="0.25">
      <c r="F2" s="30"/>
      <c r="G2" s="34"/>
      <c r="H2" s="34"/>
      <c r="I2" s="35"/>
      <c r="J2" s="30"/>
      <c r="K2" s="30"/>
      <c r="L2" s="30"/>
      <c r="M2" s="30"/>
      <c r="N2" s="36"/>
      <c r="O2" s="32"/>
      <c r="P2" s="31"/>
      <c r="S2" s="30"/>
      <c r="T2" s="30"/>
      <c r="U2" s="30"/>
    </row>
    <row r="3" spans="1:23" s="33" customFormat="1" ht="18" customHeight="1" x14ac:dyDescent="0.25">
      <c r="A3" s="37" t="s">
        <v>121</v>
      </c>
      <c r="E3" s="38"/>
      <c r="F3" s="30"/>
      <c r="G3" s="39"/>
      <c r="H3" s="30"/>
      <c r="L3" s="40"/>
      <c r="M3" s="40"/>
      <c r="N3" s="36"/>
      <c r="O3" s="32"/>
      <c r="P3" s="34"/>
      <c r="S3" s="30"/>
      <c r="T3" s="30"/>
      <c r="U3" s="30"/>
    </row>
    <row r="4" spans="1:23" s="33" customFormat="1" ht="12.7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0"/>
      <c r="N4" s="36"/>
      <c r="O4" s="32"/>
      <c r="P4" s="34"/>
    </row>
    <row r="5" spans="1:23" s="33" customFormat="1" x14ac:dyDescent="0.25">
      <c r="A5" s="42" t="s">
        <v>58</v>
      </c>
      <c r="B5" s="43">
        <v>2019</v>
      </c>
      <c r="C5" s="43">
        <v>2020</v>
      </c>
      <c r="D5" s="43">
        <v>2021</v>
      </c>
      <c r="E5" s="43">
        <v>2022</v>
      </c>
      <c r="F5" s="43">
        <v>2023</v>
      </c>
      <c r="G5" s="43">
        <v>2024</v>
      </c>
      <c r="H5" s="43">
        <v>2025</v>
      </c>
      <c r="I5" s="43">
        <v>2026</v>
      </c>
      <c r="J5" s="43">
        <v>2027</v>
      </c>
      <c r="K5" s="43">
        <v>2028</v>
      </c>
      <c r="L5" s="43">
        <v>2029</v>
      </c>
      <c r="M5" s="40"/>
      <c r="N5" s="36"/>
      <c r="O5" s="32"/>
      <c r="P5" s="34"/>
    </row>
    <row r="6" spans="1:23" s="33" customFormat="1" x14ac:dyDescent="0.25">
      <c r="A6" s="44"/>
      <c r="B6" s="45">
        <v>3.7499999999999999E-2</v>
      </c>
      <c r="C6" s="45">
        <v>7.2190000000000004E-2</v>
      </c>
      <c r="D6" s="45">
        <v>6.6769999999999996E-2</v>
      </c>
      <c r="E6" s="45">
        <v>6.1769999999999999E-2</v>
      </c>
      <c r="F6" s="45">
        <v>5.713E-2</v>
      </c>
      <c r="G6" s="45">
        <v>5.2850000000000001E-2</v>
      </c>
      <c r="H6" s="45">
        <v>4.888E-2</v>
      </c>
      <c r="I6" s="45">
        <v>4.5220000000000003E-2</v>
      </c>
      <c r="J6" s="45">
        <v>4.462E-2</v>
      </c>
      <c r="K6" s="46">
        <v>4.4609999999999997E-2</v>
      </c>
      <c r="L6" s="46">
        <v>4.462E-2</v>
      </c>
      <c r="M6" s="40"/>
      <c r="N6" s="36"/>
      <c r="O6" s="32"/>
      <c r="P6" s="34"/>
    </row>
    <row r="7" spans="1:23" s="33" customFormat="1" x14ac:dyDescent="0.25">
      <c r="A7" s="47"/>
      <c r="B7" s="47"/>
      <c r="C7" s="47"/>
      <c r="D7" s="47"/>
      <c r="E7" s="47"/>
      <c r="F7" s="47"/>
      <c r="G7" s="47"/>
      <c r="H7" s="47"/>
      <c r="M7" s="40"/>
      <c r="N7" s="36"/>
      <c r="O7" s="32"/>
      <c r="P7" s="34"/>
    </row>
    <row r="8" spans="1:23" s="33" customFormat="1" x14ac:dyDescent="0.25">
      <c r="A8" s="47"/>
      <c r="B8" s="43">
        <v>2030</v>
      </c>
      <c r="C8" s="43">
        <v>2031</v>
      </c>
      <c r="D8" s="43">
        <v>2032</v>
      </c>
      <c r="E8" s="43">
        <v>2033</v>
      </c>
      <c r="F8" s="43">
        <v>2034</v>
      </c>
      <c r="G8" s="43">
        <v>2035</v>
      </c>
      <c r="H8" s="43">
        <v>2036</v>
      </c>
      <c r="I8" s="43">
        <v>2037</v>
      </c>
      <c r="J8" s="43">
        <v>2038</v>
      </c>
      <c r="K8" s="43">
        <v>2039</v>
      </c>
      <c r="L8" s="43" t="s">
        <v>59</v>
      </c>
    </row>
    <row r="9" spans="1:23" s="33" customFormat="1" x14ac:dyDescent="0.25">
      <c r="A9" s="47"/>
      <c r="B9" s="45">
        <v>4.4609999999999997E-2</v>
      </c>
      <c r="C9" s="45">
        <v>4.462E-2</v>
      </c>
      <c r="D9" s="45">
        <v>4.4609999999999997E-2</v>
      </c>
      <c r="E9" s="45">
        <v>4.462E-2</v>
      </c>
      <c r="F9" s="45">
        <v>4.4609999999999997E-2</v>
      </c>
      <c r="G9" s="45">
        <v>4.462E-2</v>
      </c>
      <c r="H9" s="45">
        <v>4.4609999999999997E-2</v>
      </c>
      <c r="I9" s="45">
        <v>4.462E-2</v>
      </c>
      <c r="J9" s="45">
        <v>4.4609999999999997E-2</v>
      </c>
      <c r="K9" s="45">
        <v>2.231E-2</v>
      </c>
      <c r="L9" s="48">
        <v>1.0000000000000002</v>
      </c>
    </row>
    <row r="10" spans="1:23" s="33" customFormat="1" ht="14.4" x14ac:dyDescent="0.3">
      <c r="A10" s="47"/>
      <c r="B10" s="21"/>
      <c r="C10" s="21"/>
      <c r="D10" s="21"/>
      <c r="E10" s="21"/>
      <c r="Q10" s="49"/>
      <c r="R10" s="49"/>
      <c r="S10" s="49"/>
      <c r="T10" s="49"/>
      <c r="U10" s="49"/>
      <c r="V10" s="49"/>
      <c r="W10" s="50"/>
    </row>
    <row r="11" spans="1:23" ht="5.0999999999999996" customHeight="1" thickBot="1" x14ac:dyDescent="0.3"/>
    <row r="12" spans="1:23" x14ac:dyDescent="0.25">
      <c r="A12" s="51" t="s">
        <v>13</v>
      </c>
      <c r="B12" s="52" t="s">
        <v>50</v>
      </c>
      <c r="C12" s="53"/>
      <c r="D12" s="52" t="s">
        <v>84</v>
      </c>
      <c r="E12" s="53"/>
      <c r="F12" s="52" t="s">
        <v>51</v>
      </c>
      <c r="G12" s="53"/>
      <c r="H12" s="52" t="s">
        <v>14</v>
      </c>
      <c r="I12" s="53"/>
      <c r="J12" s="54" t="s">
        <v>15</v>
      </c>
      <c r="K12" s="54" t="s">
        <v>16</v>
      </c>
      <c r="L12" s="54" t="s">
        <v>17</v>
      </c>
    </row>
    <row r="13" spans="1:23" x14ac:dyDescent="0.25">
      <c r="A13" s="55"/>
      <c r="B13" s="56"/>
      <c r="C13" s="57"/>
      <c r="D13" s="58" t="s">
        <v>136</v>
      </c>
      <c r="E13" s="59">
        <f>+'new weighted depr elec'!C13</f>
        <v>2.928103498508575E-2</v>
      </c>
      <c r="F13" s="58"/>
      <c r="G13" s="60"/>
      <c r="H13" s="58"/>
      <c r="I13" s="60"/>
      <c r="J13" s="61"/>
      <c r="K13" s="61"/>
      <c r="L13" s="61"/>
    </row>
    <row r="14" spans="1:23" x14ac:dyDescent="0.25">
      <c r="A14" s="55"/>
      <c r="B14" s="56"/>
      <c r="C14" s="57"/>
      <c r="D14" s="58" t="s">
        <v>160</v>
      </c>
      <c r="E14" s="59">
        <f>+'new weighted depr elec'!G13</f>
        <v>3.0758699127160141E-2</v>
      </c>
      <c r="F14" s="58"/>
      <c r="G14" s="60"/>
      <c r="H14" s="58"/>
      <c r="I14" s="60"/>
      <c r="J14" s="61"/>
      <c r="K14" s="61"/>
      <c r="L14" s="61"/>
    </row>
    <row r="15" spans="1:23" x14ac:dyDescent="0.25">
      <c r="A15" s="55"/>
      <c r="B15" s="56"/>
      <c r="C15" s="57"/>
      <c r="D15" s="58" t="s">
        <v>161</v>
      </c>
      <c r="E15" s="59">
        <f>+'new weighted depr elec'!K13</f>
        <v>3.0838895181408674E-2</v>
      </c>
      <c r="F15" s="58"/>
      <c r="G15" s="60"/>
      <c r="H15" s="58"/>
      <c r="I15" s="60"/>
      <c r="J15" s="61"/>
      <c r="K15" s="61"/>
      <c r="L15" s="61"/>
    </row>
    <row r="16" spans="1:23" x14ac:dyDescent="0.25">
      <c r="A16" s="55"/>
      <c r="B16" s="56"/>
      <c r="C16" s="57"/>
      <c r="D16" s="58" t="s">
        <v>412</v>
      </c>
      <c r="E16" s="59">
        <f>+'new weighted depr elec'!O13</f>
        <v>3.0718522064251255E-2</v>
      </c>
      <c r="F16" s="56"/>
      <c r="G16" s="57"/>
      <c r="H16" s="62"/>
      <c r="I16" s="63" t="s">
        <v>52</v>
      </c>
      <c r="J16" s="61"/>
      <c r="K16" s="61"/>
      <c r="L16" s="61" t="s">
        <v>53</v>
      </c>
    </row>
    <row r="17" spans="1:20" x14ac:dyDescent="0.25">
      <c r="A17" s="64"/>
      <c r="B17" s="62" t="s">
        <v>18</v>
      </c>
      <c r="C17" s="63" t="s">
        <v>19</v>
      </c>
      <c r="D17" s="62" t="s">
        <v>71</v>
      </c>
      <c r="E17" s="63" t="s">
        <v>72</v>
      </c>
      <c r="F17" s="62" t="s">
        <v>18</v>
      </c>
      <c r="G17" s="63" t="s">
        <v>19</v>
      </c>
      <c r="H17" s="62" t="s">
        <v>18</v>
      </c>
      <c r="I17" s="63" t="s">
        <v>73</v>
      </c>
      <c r="J17" s="61" t="s">
        <v>20</v>
      </c>
      <c r="K17" s="65">
        <v>0.21</v>
      </c>
      <c r="L17" s="61" t="s">
        <v>54</v>
      </c>
    </row>
    <row r="18" spans="1:20" x14ac:dyDescent="0.25">
      <c r="A18" s="64"/>
      <c r="B18" s="62"/>
      <c r="C18" s="63"/>
      <c r="D18" s="62"/>
      <c r="E18" s="63"/>
      <c r="F18" s="62"/>
      <c r="G18" s="63"/>
      <c r="H18" s="62"/>
      <c r="I18" s="63"/>
      <c r="J18" s="61"/>
      <c r="K18" s="65"/>
      <c r="L18" s="61"/>
    </row>
    <row r="19" spans="1:20" x14ac:dyDescent="0.25">
      <c r="A19" s="64"/>
      <c r="B19" s="62"/>
      <c r="C19" s="63"/>
      <c r="D19" s="62" t="s">
        <v>55</v>
      </c>
      <c r="E19" s="63" t="s">
        <v>70</v>
      </c>
      <c r="F19" s="62" t="s">
        <v>74</v>
      </c>
      <c r="G19" s="63" t="s">
        <v>75</v>
      </c>
      <c r="H19" s="62"/>
      <c r="I19" s="63"/>
      <c r="J19" s="61"/>
      <c r="K19" s="65" t="s">
        <v>76</v>
      </c>
      <c r="L19" s="61" t="s">
        <v>77</v>
      </c>
    </row>
    <row r="20" spans="1:20" x14ac:dyDescent="0.25">
      <c r="A20" s="66"/>
      <c r="B20" s="67" t="s">
        <v>21</v>
      </c>
      <c r="C20" s="68" t="s">
        <v>22</v>
      </c>
      <c r="D20" s="67"/>
      <c r="E20" s="68" t="s">
        <v>56</v>
      </c>
      <c r="F20" s="67" t="s">
        <v>78</v>
      </c>
      <c r="G20" s="68" t="s">
        <v>79</v>
      </c>
      <c r="H20" s="67" t="s">
        <v>80</v>
      </c>
      <c r="I20" s="68" t="s">
        <v>81</v>
      </c>
      <c r="J20" s="69" t="s">
        <v>82</v>
      </c>
      <c r="K20" s="70">
        <f>+K17</f>
        <v>0.21</v>
      </c>
      <c r="L20" s="71" t="s">
        <v>83</v>
      </c>
    </row>
    <row r="21" spans="1:20" x14ac:dyDescent="0.25">
      <c r="A21" s="72">
        <v>43465</v>
      </c>
    </row>
    <row r="22" spans="1:20" x14ac:dyDescent="0.25">
      <c r="A22" s="73">
        <v>43496</v>
      </c>
      <c r="B22" s="74">
        <f>+'Lead E Update'!G25</f>
        <v>5405536.4399999995</v>
      </c>
      <c r="C22" s="193">
        <f>+B22</f>
        <v>5405536.4399999995</v>
      </c>
      <c r="D22" s="74">
        <f t="shared" ref="D22:D33" si="0">$B$33*$B$6/12</f>
        <v>82522.859437499996</v>
      </c>
      <c r="E22" s="74">
        <f>C22*E$13/12</f>
        <v>13189.975134399654</v>
      </c>
      <c r="F22" s="74">
        <f t="shared" ref="F22:G37" si="1">F21-D22</f>
        <v>-82522.859437499996</v>
      </c>
      <c r="G22" s="74">
        <f t="shared" si="1"/>
        <v>-13189.975134399654</v>
      </c>
      <c r="H22" s="74">
        <f t="shared" ref="H22:I37" si="2">B22+F22</f>
        <v>5323013.5805624994</v>
      </c>
      <c r="I22" s="74">
        <f t="shared" si="2"/>
        <v>5392346.4648655998</v>
      </c>
      <c r="J22" s="74">
        <f>I22-H22</f>
        <v>69332.884303100407</v>
      </c>
      <c r="K22" s="74">
        <f>-J22*$K$17</f>
        <v>-14559.905703651086</v>
      </c>
      <c r="L22" s="75">
        <f>-K22+K21</f>
        <v>14559.905703651086</v>
      </c>
      <c r="M22" s="76"/>
      <c r="N22" s="77"/>
      <c r="O22" s="77"/>
      <c r="P22" s="77"/>
      <c r="Q22" s="77"/>
      <c r="R22" s="77"/>
      <c r="S22" s="77"/>
      <c r="T22" s="77"/>
    </row>
    <row r="23" spans="1:20" x14ac:dyDescent="0.25">
      <c r="A23" s="73">
        <v>43524</v>
      </c>
      <c r="B23" s="74">
        <f>+'Lead E Update'!G26+B22</f>
        <v>6080560.8399999989</v>
      </c>
      <c r="C23" s="74">
        <f>+B23</f>
        <v>6080560.8399999989</v>
      </c>
      <c r="D23" s="74">
        <f t="shared" si="0"/>
        <v>82522.859437499996</v>
      </c>
      <c r="E23" s="74">
        <f t="shared" ref="E23:E24" si="3">C23*E$13/12</f>
        <v>14837.092890415197</v>
      </c>
      <c r="F23" s="74">
        <f t="shared" si="1"/>
        <v>-165045.71887499999</v>
      </c>
      <c r="G23" s="74">
        <f t="shared" si="1"/>
        <v>-28027.068024814849</v>
      </c>
      <c r="H23" s="74">
        <f t="shared" si="2"/>
        <v>5915515.1211249987</v>
      </c>
      <c r="I23" s="74">
        <f t="shared" si="2"/>
        <v>6052533.7719751839</v>
      </c>
      <c r="J23" s="74">
        <f t="shared" ref="J23:J76" si="4">I23-H23</f>
        <v>137018.65085018519</v>
      </c>
      <c r="K23" s="74">
        <f t="shared" ref="K23:K31" si="5">-J23*$K$17</f>
        <v>-28773.916678538888</v>
      </c>
      <c r="L23" s="75">
        <f t="shared" ref="L23:L31" si="6">-K23+K22</f>
        <v>14214.010974887802</v>
      </c>
      <c r="M23" s="76"/>
      <c r="N23" s="77"/>
      <c r="O23" s="77"/>
      <c r="P23" s="77"/>
      <c r="Q23" s="77"/>
      <c r="R23" s="77"/>
      <c r="S23" s="77"/>
      <c r="T23" s="77"/>
    </row>
    <row r="24" spans="1:20" x14ac:dyDescent="0.25">
      <c r="A24" s="73">
        <v>43555</v>
      </c>
      <c r="B24" s="74">
        <f>+'Lead E Update'!G27+B23</f>
        <v>7475174.1900000004</v>
      </c>
      <c r="C24" s="74">
        <f t="shared" ref="C24:C33" si="7">+B24</f>
        <v>7475174.1900000004</v>
      </c>
      <c r="D24" s="74">
        <f t="shared" si="0"/>
        <v>82522.859437499996</v>
      </c>
      <c r="E24" s="74">
        <f t="shared" si="3"/>
        <v>18240.069748083337</v>
      </c>
      <c r="F24" s="74">
        <f t="shared" si="1"/>
        <v>-247568.57831249997</v>
      </c>
      <c r="G24" s="74">
        <f t="shared" si="1"/>
        <v>-46267.13777289819</v>
      </c>
      <c r="H24" s="74">
        <f t="shared" si="2"/>
        <v>7227605.6116875</v>
      </c>
      <c r="I24" s="74">
        <f t="shared" si="2"/>
        <v>7428907.0522271022</v>
      </c>
      <c r="J24" s="74">
        <f t="shared" si="4"/>
        <v>201301.44053960219</v>
      </c>
      <c r="K24" s="74">
        <f t="shared" si="5"/>
        <v>-42273.302513316456</v>
      </c>
      <c r="L24" s="75">
        <f t="shared" si="6"/>
        <v>13499.385834777568</v>
      </c>
      <c r="M24" s="76"/>
      <c r="N24" s="77"/>
      <c r="O24" s="77"/>
      <c r="P24" s="77"/>
      <c r="Q24" s="77"/>
      <c r="R24" s="77"/>
      <c r="S24" s="77"/>
      <c r="T24" s="77"/>
    </row>
    <row r="25" spans="1:20" x14ac:dyDescent="0.25">
      <c r="A25" s="73">
        <v>43585</v>
      </c>
      <c r="B25" s="74">
        <f>+'Lead E Update'!G28+B24</f>
        <v>8592369.8800000008</v>
      </c>
      <c r="C25" s="74">
        <f t="shared" si="7"/>
        <v>8592369.8800000008</v>
      </c>
      <c r="D25" s="74">
        <f t="shared" si="0"/>
        <v>82522.859437499996</v>
      </c>
      <c r="E25" s="74">
        <f t="shared" ref="E25:E30" si="8">C25*E$14/12</f>
        <v>22024.176660682759</v>
      </c>
      <c r="F25" s="74">
        <f t="shared" si="1"/>
        <v>-330091.43774999998</v>
      </c>
      <c r="G25" s="74">
        <f t="shared" si="1"/>
        <v>-68291.314433580948</v>
      </c>
      <c r="H25" s="74">
        <f t="shared" si="2"/>
        <v>8262278.4422500012</v>
      </c>
      <c r="I25" s="74">
        <f t="shared" si="2"/>
        <v>8524078.5655664206</v>
      </c>
      <c r="J25" s="74">
        <f t="shared" si="4"/>
        <v>261800.12331641931</v>
      </c>
      <c r="K25" s="74">
        <f t="shared" si="5"/>
        <v>-54978.025896448053</v>
      </c>
      <c r="L25" s="75">
        <f t="shared" si="6"/>
        <v>12704.723383131597</v>
      </c>
      <c r="M25" s="76"/>
      <c r="N25" s="78"/>
      <c r="O25" s="77"/>
      <c r="P25" s="77"/>
      <c r="Q25" s="77"/>
      <c r="R25" s="77"/>
      <c r="S25" s="77"/>
      <c r="T25" s="77"/>
    </row>
    <row r="26" spans="1:20" x14ac:dyDescent="0.25">
      <c r="A26" s="73">
        <v>43616</v>
      </c>
      <c r="B26" s="74">
        <f>+'Lead E Update'!G29+B25</f>
        <v>14701904.300000003</v>
      </c>
      <c r="C26" s="74">
        <f t="shared" si="7"/>
        <v>14701904.300000003</v>
      </c>
      <c r="D26" s="74">
        <f t="shared" si="0"/>
        <v>82522.859437499996</v>
      </c>
      <c r="E26" s="74">
        <f t="shared" si="8"/>
        <v>37684.287580000171</v>
      </c>
      <c r="F26" s="74">
        <f t="shared" si="1"/>
        <v>-412614.29718749999</v>
      </c>
      <c r="G26" s="74">
        <f t="shared" si="1"/>
        <v>-105975.60201358111</v>
      </c>
      <c r="H26" s="74">
        <f t="shared" si="2"/>
        <v>14289290.002812503</v>
      </c>
      <c r="I26" s="74">
        <f t="shared" si="2"/>
        <v>14595928.697986422</v>
      </c>
      <c r="J26" s="74">
        <f t="shared" si="4"/>
        <v>306638.6951739192</v>
      </c>
      <c r="K26" s="74">
        <f t="shared" si="5"/>
        <v>-64394.125986523031</v>
      </c>
      <c r="L26" s="75">
        <f t="shared" si="6"/>
        <v>9416.1000900749787</v>
      </c>
      <c r="M26" s="76"/>
      <c r="N26" s="77"/>
      <c r="O26" s="77"/>
      <c r="P26" s="77"/>
      <c r="Q26" s="77"/>
      <c r="R26" s="77"/>
      <c r="S26" s="77"/>
      <c r="T26" s="77"/>
    </row>
    <row r="27" spans="1:20" x14ac:dyDescent="0.25">
      <c r="A27" s="73">
        <v>43646</v>
      </c>
      <c r="B27" s="74">
        <f>+'Lead E Update'!G30+B26</f>
        <v>15815926.050000003</v>
      </c>
      <c r="C27" s="74">
        <f t="shared" si="7"/>
        <v>15815926.050000003</v>
      </c>
      <c r="D27" s="74">
        <f t="shared" si="0"/>
        <v>82522.859437499996</v>
      </c>
      <c r="E27" s="74">
        <f t="shared" si="8"/>
        <v>40539.775899113702</v>
      </c>
      <c r="F27" s="74">
        <f t="shared" si="1"/>
        <v>-495137.156625</v>
      </c>
      <c r="G27" s="74">
        <f t="shared" si="1"/>
        <v>-146515.37791269482</v>
      </c>
      <c r="H27" s="74">
        <f t="shared" si="2"/>
        <v>15320788.893375002</v>
      </c>
      <c r="I27" s="74">
        <f t="shared" si="2"/>
        <v>15669410.672087308</v>
      </c>
      <c r="J27" s="74">
        <f t="shared" si="4"/>
        <v>348621.77871230617</v>
      </c>
      <c r="K27" s="74">
        <f t="shared" si="5"/>
        <v>-73210.57352958429</v>
      </c>
      <c r="L27" s="75">
        <f t="shared" si="6"/>
        <v>8816.4475430612583</v>
      </c>
      <c r="M27" s="76"/>
      <c r="N27" s="77"/>
      <c r="O27" s="77"/>
      <c r="P27" s="77"/>
      <c r="Q27" s="77"/>
      <c r="R27" s="77"/>
      <c r="S27" s="77"/>
      <c r="T27" s="77"/>
    </row>
    <row r="28" spans="1:20" x14ac:dyDescent="0.25">
      <c r="A28" s="73">
        <v>43677</v>
      </c>
      <c r="B28" s="74">
        <f>+'Lead E Update'!G31+B27</f>
        <v>17489736.860000003</v>
      </c>
      <c r="C28" s="74">
        <f t="shared" si="7"/>
        <v>17489736.860000003</v>
      </c>
      <c r="D28" s="74">
        <f t="shared" si="0"/>
        <v>82522.859437499996</v>
      </c>
      <c r="E28" s="74">
        <f t="shared" si="8"/>
        <v>44830.129490828549</v>
      </c>
      <c r="F28" s="74">
        <f t="shared" si="1"/>
        <v>-577660.01606249996</v>
      </c>
      <c r="G28" s="74">
        <f t="shared" si="1"/>
        <v>-191345.50740352337</v>
      </c>
      <c r="H28" s="74">
        <f t="shared" si="2"/>
        <v>16912076.843937501</v>
      </c>
      <c r="I28" s="74">
        <f t="shared" si="2"/>
        <v>17298391.35259648</v>
      </c>
      <c r="J28" s="74">
        <f t="shared" si="4"/>
        <v>386314.50865897909</v>
      </c>
      <c r="K28" s="74">
        <f t="shared" si="5"/>
        <v>-81126.046818385599</v>
      </c>
      <c r="L28" s="75">
        <f t="shared" si="6"/>
        <v>7915.4732888013095</v>
      </c>
      <c r="M28" s="76"/>
      <c r="N28" s="77"/>
      <c r="O28" s="77"/>
      <c r="P28" s="77"/>
      <c r="Q28" s="77"/>
      <c r="R28" s="77"/>
      <c r="S28" s="77"/>
      <c r="T28" s="77"/>
    </row>
    <row r="29" spans="1:20" x14ac:dyDescent="0.25">
      <c r="A29" s="73">
        <v>43708</v>
      </c>
      <c r="B29" s="74">
        <f>+'Lead E Update'!G32+B28</f>
        <v>20902074.32</v>
      </c>
      <c r="C29" s="74">
        <f t="shared" si="7"/>
        <v>20902074.32</v>
      </c>
      <c r="D29" s="74">
        <f t="shared" si="0"/>
        <v>82522.859437499996</v>
      </c>
      <c r="E29" s="74">
        <f t="shared" si="8"/>
        <v>53576.717928535036</v>
      </c>
      <c r="F29" s="74">
        <f t="shared" si="1"/>
        <v>-660182.87549999997</v>
      </c>
      <c r="G29" s="74">
        <f t="shared" si="1"/>
        <v>-244922.22533205841</v>
      </c>
      <c r="H29" s="74">
        <f t="shared" si="2"/>
        <v>20241891.444499999</v>
      </c>
      <c r="I29" s="74">
        <f t="shared" si="2"/>
        <v>20657152.094667941</v>
      </c>
      <c r="J29" s="74">
        <f t="shared" si="4"/>
        <v>415260.65016794205</v>
      </c>
      <c r="K29" s="74">
        <f t="shared" si="5"/>
        <v>-87204.736535267832</v>
      </c>
      <c r="L29" s="75">
        <f t="shared" si="6"/>
        <v>6078.6897168822325</v>
      </c>
      <c r="M29" s="76"/>
      <c r="N29" s="80"/>
      <c r="O29" s="81"/>
      <c r="P29" s="77"/>
      <c r="Q29" s="77"/>
      <c r="R29" s="77"/>
      <c r="S29" s="77"/>
      <c r="T29" s="77"/>
    </row>
    <row r="30" spans="1:20" x14ac:dyDescent="0.25">
      <c r="A30" s="73">
        <v>43738</v>
      </c>
      <c r="B30" s="74">
        <f>+'Lead E Update'!G33+B29</f>
        <v>23331124.670000002</v>
      </c>
      <c r="C30" s="74">
        <f t="shared" si="7"/>
        <v>23331124.670000002</v>
      </c>
      <c r="D30" s="74">
        <f t="shared" si="0"/>
        <v>82522.859437499996</v>
      </c>
      <c r="E30" s="74">
        <f t="shared" si="8"/>
        <v>59802.920335232797</v>
      </c>
      <c r="F30" s="74">
        <f t="shared" si="1"/>
        <v>-742705.73493749998</v>
      </c>
      <c r="G30" s="74">
        <f t="shared" si="1"/>
        <v>-304725.14566729119</v>
      </c>
      <c r="H30" s="74">
        <f t="shared" si="2"/>
        <v>22588418.935062502</v>
      </c>
      <c r="I30" s="74">
        <f t="shared" si="2"/>
        <v>23026399.52433271</v>
      </c>
      <c r="J30" s="74">
        <f t="shared" si="4"/>
        <v>437980.58927020803</v>
      </c>
      <c r="K30" s="74">
        <f t="shared" si="5"/>
        <v>-91975.923746743676</v>
      </c>
      <c r="L30" s="75">
        <f t="shared" si="6"/>
        <v>4771.1872114758444</v>
      </c>
      <c r="M30" s="76"/>
      <c r="N30" s="77"/>
      <c r="O30" s="77"/>
      <c r="P30" s="77"/>
      <c r="Q30" s="77"/>
      <c r="R30" s="77"/>
      <c r="S30" s="77"/>
      <c r="T30" s="77"/>
    </row>
    <row r="31" spans="1:20" x14ac:dyDescent="0.25">
      <c r="A31" s="73">
        <v>43769</v>
      </c>
      <c r="B31" s="74">
        <f>+'Lead E Update'!G34+B30</f>
        <v>23299462.960000001</v>
      </c>
      <c r="C31" s="74">
        <f t="shared" si="7"/>
        <v>23299462.960000001</v>
      </c>
      <c r="D31" s="74">
        <f t="shared" si="0"/>
        <v>82522.859437499996</v>
      </c>
      <c r="E31" s="74">
        <f t="shared" ref="E31:E57" si="9">C31*E$16/12</f>
        <v>59643.755585163744</v>
      </c>
      <c r="F31" s="74">
        <f t="shared" si="1"/>
        <v>-825228.59437499999</v>
      </c>
      <c r="G31" s="74">
        <f t="shared" si="1"/>
        <v>-364368.90125245496</v>
      </c>
      <c r="H31" s="74">
        <f t="shared" si="2"/>
        <v>22474234.365625001</v>
      </c>
      <c r="I31" s="74">
        <f t="shared" si="2"/>
        <v>22935094.058747545</v>
      </c>
      <c r="J31" s="74">
        <f t="shared" si="4"/>
        <v>460859.69312254339</v>
      </c>
      <c r="K31" s="74">
        <f t="shared" si="5"/>
        <v>-96780.53555573411</v>
      </c>
      <c r="L31" s="75">
        <f t="shared" si="6"/>
        <v>4804.6118089904339</v>
      </c>
      <c r="M31" s="77"/>
      <c r="N31" s="77"/>
      <c r="O31" s="77"/>
      <c r="P31" s="77"/>
      <c r="Q31" s="77"/>
      <c r="R31" s="77"/>
      <c r="S31" s="77"/>
      <c r="T31" s="77"/>
    </row>
    <row r="32" spans="1:20" x14ac:dyDescent="0.25">
      <c r="A32" s="73">
        <v>43799</v>
      </c>
      <c r="B32" s="74">
        <f>+'Lead E Update'!G35+B31</f>
        <v>23512088.91</v>
      </c>
      <c r="C32" s="74">
        <f t="shared" si="7"/>
        <v>23512088.91</v>
      </c>
      <c r="D32" s="74">
        <f t="shared" si="0"/>
        <v>82522.859437499996</v>
      </c>
      <c r="E32" s="74">
        <f t="shared" si="9"/>
        <v>60188.051829872689</v>
      </c>
      <c r="F32" s="74">
        <f t="shared" si="1"/>
        <v>-907751.4538125</v>
      </c>
      <c r="G32" s="74">
        <f t="shared" si="1"/>
        <v>-424556.95308232767</v>
      </c>
      <c r="H32" s="74">
        <f t="shared" si="2"/>
        <v>22604337.456187502</v>
      </c>
      <c r="I32" s="74">
        <f t="shared" si="2"/>
        <v>23087531.956917673</v>
      </c>
      <c r="J32" s="74">
        <f t="shared" si="4"/>
        <v>483194.5007301718</v>
      </c>
      <c r="K32" s="74">
        <f>-J32*$K$17</f>
        <v>-101470.84515333608</v>
      </c>
      <c r="L32" s="75">
        <f>-K32+K31</f>
        <v>4690.3095976019686</v>
      </c>
      <c r="M32" s="77"/>
      <c r="N32" s="77"/>
      <c r="O32" s="77"/>
      <c r="P32" s="77"/>
      <c r="Q32" s="77"/>
      <c r="R32" s="77"/>
      <c r="S32" s="77"/>
      <c r="T32" s="77"/>
    </row>
    <row r="33" spans="1:20" x14ac:dyDescent="0.25">
      <c r="A33" s="73">
        <v>43830</v>
      </c>
      <c r="B33" s="82">
        <f>+'Lead E Update'!G36+B32</f>
        <v>26407315.02</v>
      </c>
      <c r="C33" s="74">
        <f t="shared" si="7"/>
        <v>26407315.02</v>
      </c>
      <c r="D33" s="74">
        <f t="shared" si="0"/>
        <v>82522.859437499996</v>
      </c>
      <c r="E33" s="74">
        <f t="shared" si="9"/>
        <v>67599.474091625292</v>
      </c>
      <c r="F33" s="74">
        <f t="shared" si="1"/>
        <v>-990274.31325000001</v>
      </c>
      <c r="G33" s="74">
        <f t="shared" si="1"/>
        <v>-492156.42717395298</v>
      </c>
      <c r="H33" s="74">
        <f t="shared" si="2"/>
        <v>25417040.706749998</v>
      </c>
      <c r="I33" s="74">
        <f t="shared" si="2"/>
        <v>25915158.592826046</v>
      </c>
      <c r="J33" s="74">
        <f t="shared" si="4"/>
        <v>498117.88607604802</v>
      </c>
      <c r="K33" s="74">
        <f>-J33*$K$17</f>
        <v>-104604.75607597009</v>
      </c>
      <c r="L33" s="75">
        <f>-K33+K32</f>
        <v>3133.9109226340079</v>
      </c>
      <c r="M33" s="77"/>
      <c r="N33" s="77"/>
      <c r="O33" s="77"/>
      <c r="P33" s="77"/>
      <c r="Q33" s="77"/>
      <c r="R33" s="77"/>
      <c r="S33" s="77"/>
      <c r="T33" s="77"/>
    </row>
    <row r="34" spans="1:20" x14ac:dyDescent="0.25">
      <c r="A34" s="73">
        <v>43861</v>
      </c>
      <c r="B34" s="74">
        <f t="shared" ref="B34:C43" si="10">B33</f>
        <v>26407315.02</v>
      </c>
      <c r="C34" s="74">
        <f t="shared" si="10"/>
        <v>26407315.02</v>
      </c>
      <c r="D34" s="74">
        <f>B34*$C$6/12</f>
        <v>158862.00594115001</v>
      </c>
      <c r="E34" s="74">
        <f t="shared" si="9"/>
        <v>67599.474091625292</v>
      </c>
      <c r="F34" s="74">
        <f t="shared" si="1"/>
        <v>-1149136.3191911499</v>
      </c>
      <c r="G34" s="74">
        <f t="shared" si="1"/>
        <v>-559755.90126557823</v>
      </c>
      <c r="H34" s="74">
        <f t="shared" si="2"/>
        <v>25258178.700808849</v>
      </c>
      <c r="I34" s="74">
        <f t="shared" si="2"/>
        <v>25847559.118734423</v>
      </c>
      <c r="J34" s="74">
        <f t="shared" si="4"/>
        <v>589380.41792557389</v>
      </c>
      <c r="K34" s="74">
        <f t="shared" ref="K34:K76" si="11">-J34*$K$17</f>
        <v>-123769.88776437051</v>
      </c>
      <c r="L34" s="75">
        <f t="shared" ref="L34:L65" si="12">-K34+K33</f>
        <v>19165.131688400419</v>
      </c>
      <c r="M34" s="77"/>
      <c r="N34" s="77"/>
      <c r="O34" s="77"/>
      <c r="P34" s="77"/>
      <c r="Q34" s="77"/>
      <c r="R34" s="77"/>
      <c r="S34" s="77"/>
      <c r="T34" s="77"/>
    </row>
    <row r="35" spans="1:20" x14ac:dyDescent="0.25">
      <c r="A35" s="73">
        <v>43890</v>
      </c>
      <c r="B35" s="74">
        <f t="shared" si="10"/>
        <v>26407315.02</v>
      </c>
      <c r="C35" s="74">
        <f t="shared" si="10"/>
        <v>26407315.02</v>
      </c>
      <c r="D35" s="74">
        <f t="shared" ref="D35:D45" si="13">B35*$C$6/12</f>
        <v>158862.00594115001</v>
      </c>
      <c r="E35" s="74">
        <f t="shared" si="9"/>
        <v>67599.474091625292</v>
      </c>
      <c r="F35" s="74">
        <f t="shared" si="1"/>
        <v>-1307998.3251322999</v>
      </c>
      <c r="G35" s="74">
        <f t="shared" si="1"/>
        <v>-627355.37535720353</v>
      </c>
      <c r="H35" s="74">
        <f t="shared" si="2"/>
        <v>25099316.6948677</v>
      </c>
      <c r="I35" s="74">
        <f t="shared" si="2"/>
        <v>25779959.644642796</v>
      </c>
      <c r="J35" s="74">
        <f t="shared" si="4"/>
        <v>680642.94977509603</v>
      </c>
      <c r="K35" s="74">
        <f t="shared" si="11"/>
        <v>-142935.01945277015</v>
      </c>
      <c r="L35" s="75">
        <f t="shared" si="12"/>
        <v>19165.131688399648</v>
      </c>
      <c r="M35" s="77"/>
      <c r="N35" s="77"/>
      <c r="O35" s="77"/>
      <c r="P35" s="77"/>
      <c r="Q35" s="77"/>
      <c r="R35" s="77"/>
      <c r="S35" s="77"/>
      <c r="T35" s="77"/>
    </row>
    <row r="36" spans="1:20" x14ac:dyDescent="0.25">
      <c r="A36" s="73">
        <v>43921</v>
      </c>
      <c r="B36" s="74">
        <f t="shared" si="10"/>
        <v>26407315.02</v>
      </c>
      <c r="C36" s="74">
        <f t="shared" si="10"/>
        <v>26407315.02</v>
      </c>
      <c r="D36" s="74">
        <f t="shared" si="13"/>
        <v>158862.00594115001</v>
      </c>
      <c r="E36" s="74">
        <f t="shared" si="9"/>
        <v>67599.474091625292</v>
      </c>
      <c r="F36" s="74">
        <f t="shared" si="1"/>
        <v>-1466860.3310734499</v>
      </c>
      <c r="G36" s="74">
        <f t="shared" si="1"/>
        <v>-694954.84944882884</v>
      </c>
      <c r="H36" s="74">
        <f t="shared" si="2"/>
        <v>24940454.688926548</v>
      </c>
      <c r="I36" s="74">
        <f t="shared" si="2"/>
        <v>25712360.17055117</v>
      </c>
      <c r="J36" s="74">
        <f t="shared" si="4"/>
        <v>771905.4816246219</v>
      </c>
      <c r="K36" s="74">
        <f t="shared" si="11"/>
        <v>-162100.15114117059</v>
      </c>
      <c r="L36" s="75">
        <f t="shared" si="12"/>
        <v>19165.131688400434</v>
      </c>
      <c r="M36" s="77"/>
      <c r="N36" s="77"/>
      <c r="O36" s="77"/>
      <c r="P36" s="77"/>
      <c r="Q36" s="77"/>
      <c r="R36" s="77"/>
      <c r="S36" s="77"/>
      <c r="T36" s="77"/>
    </row>
    <row r="37" spans="1:20" x14ac:dyDescent="0.25">
      <c r="A37" s="73">
        <v>43951</v>
      </c>
      <c r="B37" s="76">
        <f t="shared" si="10"/>
        <v>26407315.02</v>
      </c>
      <c r="C37" s="74">
        <f t="shared" si="10"/>
        <v>26407315.02</v>
      </c>
      <c r="D37" s="74">
        <f t="shared" si="13"/>
        <v>158862.00594115001</v>
      </c>
      <c r="E37" s="74">
        <f t="shared" si="9"/>
        <v>67599.474091625292</v>
      </c>
      <c r="F37" s="74">
        <f t="shared" si="1"/>
        <v>-1625722.3370145999</v>
      </c>
      <c r="G37" s="76">
        <f t="shared" si="1"/>
        <v>-762554.32354045415</v>
      </c>
      <c r="H37" s="76">
        <f t="shared" si="2"/>
        <v>24781592.682985399</v>
      </c>
      <c r="I37" s="74">
        <f t="shared" si="2"/>
        <v>25644760.696459547</v>
      </c>
      <c r="J37" s="76">
        <f t="shared" si="4"/>
        <v>863168.01347414777</v>
      </c>
      <c r="K37" s="74">
        <f t="shared" si="11"/>
        <v>-181265.28282957102</v>
      </c>
      <c r="L37" s="83">
        <f t="shared" si="12"/>
        <v>19165.131688400434</v>
      </c>
      <c r="M37" s="77"/>
      <c r="N37" s="77"/>
      <c r="O37" s="77"/>
      <c r="P37" s="77"/>
      <c r="Q37" s="77"/>
      <c r="R37" s="77"/>
      <c r="S37" s="77"/>
      <c r="T37" s="77"/>
    </row>
    <row r="38" spans="1:20" x14ac:dyDescent="0.25">
      <c r="A38" s="73">
        <v>43982</v>
      </c>
      <c r="B38" s="76">
        <f t="shared" si="10"/>
        <v>26407315.02</v>
      </c>
      <c r="C38" s="74">
        <f t="shared" si="10"/>
        <v>26407315.02</v>
      </c>
      <c r="D38" s="74">
        <f t="shared" si="13"/>
        <v>158862.00594115001</v>
      </c>
      <c r="E38" s="74">
        <f t="shared" si="9"/>
        <v>67599.474091625292</v>
      </c>
      <c r="F38" s="74">
        <f t="shared" ref="F38:G53" si="14">F37-D38</f>
        <v>-1784584.3429557499</v>
      </c>
      <c r="G38" s="76">
        <f t="shared" si="14"/>
        <v>-830153.79763207946</v>
      </c>
      <c r="H38" s="76">
        <f t="shared" ref="H38:I58" si="15">B38+F38</f>
        <v>24622730.67704425</v>
      </c>
      <c r="I38" s="74">
        <f t="shared" si="15"/>
        <v>25577161.22236792</v>
      </c>
      <c r="J38" s="76">
        <f t="shared" si="4"/>
        <v>954430.54532366991</v>
      </c>
      <c r="K38" s="74">
        <f t="shared" si="11"/>
        <v>-200430.41451797067</v>
      </c>
      <c r="L38" s="83">
        <f t="shared" si="12"/>
        <v>19165.131688399648</v>
      </c>
      <c r="M38" s="77"/>
      <c r="N38" s="77"/>
      <c r="O38" s="77"/>
      <c r="P38" s="77"/>
      <c r="Q38" s="77"/>
      <c r="R38" s="77"/>
      <c r="S38" s="77"/>
      <c r="T38" s="77"/>
    </row>
    <row r="39" spans="1:20" x14ac:dyDescent="0.25">
      <c r="A39" s="73">
        <v>44012</v>
      </c>
      <c r="B39" s="76">
        <f t="shared" si="10"/>
        <v>26407315.02</v>
      </c>
      <c r="C39" s="74">
        <f t="shared" si="10"/>
        <v>26407315.02</v>
      </c>
      <c r="D39" s="74">
        <f t="shared" si="13"/>
        <v>158862.00594115001</v>
      </c>
      <c r="E39" s="74">
        <f t="shared" si="9"/>
        <v>67599.474091625292</v>
      </c>
      <c r="F39" s="74">
        <f t="shared" si="14"/>
        <v>-1943446.3488969</v>
      </c>
      <c r="G39" s="76">
        <f t="shared" si="14"/>
        <v>-897753.27172370476</v>
      </c>
      <c r="H39" s="76">
        <f t="shared" si="15"/>
        <v>24463868.671103101</v>
      </c>
      <c r="I39" s="74">
        <f t="shared" si="15"/>
        <v>25509561.748276293</v>
      </c>
      <c r="J39" s="76">
        <f t="shared" si="4"/>
        <v>1045693.0771731921</v>
      </c>
      <c r="K39" s="74">
        <f t="shared" si="11"/>
        <v>-219595.54620637032</v>
      </c>
      <c r="L39" s="83">
        <f t="shared" si="12"/>
        <v>19165.131688399648</v>
      </c>
      <c r="M39" s="77"/>
      <c r="N39" s="77"/>
      <c r="O39" s="77"/>
      <c r="P39" s="77"/>
      <c r="Q39" s="77"/>
      <c r="R39" s="77"/>
      <c r="S39" s="77"/>
      <c r="T39" s="77"/>
    </row>
    <row r="40" spans="1:20" x14ac:dyDescent="0.25">
      <c r="A40" s="73">
        <v>44043</v>
      </c>
      <c r="B40" s="76">
        <f t="shared" si="10"/>
        <v>26407315.02</v>
      </c>
      <c r="C40" s="74">
        <f t="shared" si="10"/>
        <v>26407315.02</v>
      </c>
      <c r="D40" s="74">
        <f t="shared" si="13"/>
        <v>158862.00594115001</v>
      </c>
      <c r="E40" s="74">
        <f t="shared" si="9"/>
        <v>67599.474091625292</v>
      </c>
      <c r="F40" s="74">
        <f t="shared" si="14"/>
        <v>-2102308.35483805</v>
      </c>
      <c r="G40" s="76">
        <f t="shared" si="14"/>
        <v>-965352.74581533007</v>
      </c>
      <c r="H40" s="76">
        <f t="shared" si="15"/>
        <v>24305006.665161949</v>
      </c>
      <c r="I40" s="74">
        <f t="shared" si="15"/>
        <v>25441962.27418467</v>
      </c>
      <c r="J40" s="76">
        <f t="shared" si="4"/>
        <v>1136955.6090227216</v>
      </c>
      <c r="K40" s="74">
        <f t="shared" si="11"/>
        <v>-238760.67789477154</v>
      </c>
      <c r="L40" s="83">
        <f t="shared" si="12"/>
        <v>19165.131688401219</v>
      </c>
      <c r="M40" s="77"/>
      <c r="N40" s="84"/>
      <c r="O40" s="77"/>
      <c r="P40" s="77"/>
      <c r="Q40" s="77"/>
      <c r="R40" s="77"/>
      <c r="S40" s="77"/>
      <c r="T40" s="77"/>
    </row>
    <row r="41" spans="1:20" x14ac:dyDescent="0.25">
      <c r="A41" s="73">
        <v>44074</v>
      </c>
      <c r="B41" s="76">
        <f t="shared" si="10"/>
        <v>26407315.02</v>
      </c>
      <c r="C41" s="74">
        <f t="shared" si="10"/>
        <v>26407315.02</v>
      </c>
      <c r="D41" s="74">
        <f t="shared" si="13"/>
        <v>158862.00594115001</v>
      </c>
      <c r="E41" s="74">
        <f t="shared" si="9"/>
        <v>67599.474091625292</v>
      </c>
      <c r="F41" s="74">
        <f t="shared" si="14"/>
        <v>-2261170.3607791997</v>
      </c>
      <c r="G41" s="76">
        <f t="shared" si="14"/>
        <v>-1032952.2199069554</v>
      </c>
      <c r="H41" s="76">
        <f t="shared" si="15"/>
        <v>24146144.6592208</v>
      </c>
      <c r="I41" s="74">
        <f t="shared" si="15"/>
        <v>25374362.800093044</v>
      </c>
      <c r="J41" s="76">
        <f t="shared" si="4"/>
        <v>1228218.1408722438</v>
      </c>
      <c r="K41" s="74">
        <f t="shared" si="11"/>
        <v>-257925.80958317118</v>
      </c>
      <c r="L41" s="83">
        <f t="shared" si="12"/>
        <v>19165.131688399648</v>
      </c>
      <c r="M41" s="77"/>
      <c r="N41" s="84"/>
      <c r="O41" s="77"/>
      <c r="P41" s="77"/>
      <c r="Q41" s="77"/>
      <c r="R41" s="77"/>
      <c r="S41" s="77"/>
      <c r="T41" s="77"/>
    </row>
    <row r="42" spans="1:20" x14ac:dyDescent="0.25">
      <c r="A42" s="73">
        <v>44104</v>
      </c>
      <c r="B42" s="76">
        <f t="shared" si="10"/>
        <v>26407315.02</v>
      </c>
      <c r="C42" s="74">
        <f t="shared" si="10"/>
        <v>26407315.02</v>
      </c>
      <c r="D42" s="74">
        <f t="shared" si="13"/>
        <v>158862.00594115001</v>
      </c>
      <c r="E42" s="74">
        <f t="shared" si="9"/>
        <v>67599.474091625292</v>
      </c>
      <c r="F42" s="74">
        <f t="shared" si="14"/>
        <v>-2420032.3667203495</v>
      </c>
      <c r="G42" s="76">
        <f t="shared" si="14"/>
        <v>-1100551.6939985806</v>
      </c>
      <c r="H42" s="76">
        <f t="shared" si="15"/>
        <v>23987282.653279651</v>
      </c>
      <c r="I42" s="74">
        <f t="shared" si="15"/>
        <v>25306763.326001421</v>
      </c>
      <c r="J42" s="76">
        <f t="shared" si="4"/>
        <v>1319480.6727217697</v>
      </c>
      <c r="K42" s="74">
        <f t="shared" si="11"/>
        <v>-277090.94127157162</v>
      </c>
      <c r="L42" s="83">
        <f t="shared" si="12"/>
        <v>19165.131688400434</v>
      </c>
      <c r="M42" s="77"/>
      <c r="N42" s="84"/>
      <c r="O42" s="77"/>
      <c r="P42" s="77"/>
      <c r="Q42" s="77"/>
      <c r="R42" s="77"/>
      <c r="S42" s="77"/>
      <c r="T42" s="77"/>
    </row>
    <row r="43" spans="1:20" x14ac:dyDescent="0.25">
      <c r="A43" s="73">
        <v>44135</v>
      </c>
      <c r="B43" s="76">
        <f t="shared" si="10"/>
        <v>26407315.02</v>
      </c>
      <c r="C43" s="74">
        <f t="shared" si="10"/>
        <v>26407315.02</v>
      </c>
      <c r="D43" s="74">
        <f t="shared" si="13"/>
        <v>158862.00594115001</v>
      </c>
      <c r="E43" s="74">
        <f t="shared" si="9"/>
        <v>67599.474091625292</v>
      </c>
      <c r="F43" s="74">
        <f t="shared" si="14"/>
        <v>-2578894.3726614993</v>
      </c>
      <c r="G43" s="76">
        <f t="shared" si="14"/>
        <v>-1168151.1680902059</v>
      </c>
      <c r="H43" s="76">
        <f t="shared" si="15"/>
        <v>23828420.647338502</v>
      </c>
      <c r="I43" s="74">
        <f t="shared" si="15"/>
        <v>25239163.851909794</v>
      </c>
      <c r="J43" s="76">
        <f t="shared" si="4"/>
        <v>1410743.2045712918</v>
      </c>
      <c r="K43" s="74">
        <f t="shared" si="11"/>
        <v>-296256.07295997126</v>
      </c>
      <c r="L43" s="83">
        <f t="shared" si="12"/>
        <v>19165.131688399648</v>
      </c>
      <c r="M43" s="77"/>
      <c r="N43" s="77"/>
      <c r="O43" s="77"/>
      <c r="P43" s="77"/>
      <c r="Q43" s="77"/>
      <c r="R43" s="77"/>
      <c r="S43" s="77"/>
      <c r="T43" s="77"/>
    </row>
    <row r="44" spans="1:20" x14ac:dyDescent="0.25">
      <c r="A44" s="73">
        <v>44165</v>
      </c>
      <c r="B44" s="76">
        <f t="shared" ref="B44:C59" si="16">B43</f>
        <v>26407315.02</v>
      </c>
      <c r="C44" s="74">
        <f t="shared" si="16"/>
        <v>26407315.02</v>
      </c>
      <c r="D44" s="74">
        <f t="shared" si="13"/>
        <v>158862.00594115001</v>
      </c>
      <c r="E44" s="74">
        <f t="shared" si="9"/>
        <v>67599.474091625292</v>
      </c>
      <c r="F44" s="74">
        <f t="shared" si="14"/>
        <v>-2737756.3786026491</v>
      </c>
      <c r="G44" s="76">
        <f t="shared" si="14"/>
        <v>-1235750.6421818312</v>
      </c>
      <c r="H44" s="76">
        <f t="shared" si="15"/>
        <v>23669558.64139735</v>
      </c>
      <c r="I44" s="74">
        <f t="shared" si="15"/>
        <v>25171564.377818167</v>
      </c>
      <c r="J44" s="76">
        <f t="shared" si="4"/>
        <v>1502005.7364208177</v>
      </c>
      <c r="K44" s="74">
        <f t="shared" si="11"/>
        <v>-315421.20464837173</v>
      </c>
      <c r="L44" s="83">
        <f t="shared" si="12"/>
        <v>19165.131688400463</v>
      </c>
      <c r="M44" s="77"/>
      <c r="N44" s="77"/>
      <c r="O44" s="77"/>
      <c r="P44" s="77"/>
      <c r="Q44" s="77"/>
      <c r="R44" s="77"/>
      <c r="S44" s="77"/>
      <c r="T44" s="77"/>
    </row>
    <row r="45" spans="1:20" x14ac:dyDescent="0.25">
      <c r="A45" s="73">
        <v>44196</v>
      </c>
      <c r="B45" s="76">
        <f t="shared" si="16"/>
        <v>26407315.02</v>
      </c>
      <c r="C45" s="74">
        <f t="shared" si="16"/>
        <v>26407315.02</v>
      </c>
      <c r="D45" s="74">
        <f t="shared" si="13"/>
        <v>158862.00594115001</v>
      </c>
      <c r="E45" s="74">
        <f t="shared" si="9"/>
        <v>67599.474091625292</v>
      </c>
      <c r="F45" s="74">
        <f t="shared" si="14"/>
        <v>-2896618.3845437989</v>
      </c>
      <c r="G45" s="76">
        <f t="shared" si="14"/>
        <v>-1303350.1162734565</v>
      </c>
      <c r="H45" s="76">
        <f t="shared" si="15"/>
        <v>23510696.635456201</v>
      </c>
      <c r="I45" s="74">
        <f t="shared" si="15"/>
        <v>25103964.903726544</v>
      </c>
      <c r="J45" s="76">
        <f t="shared" si="4"/>
        <v>1593268.2682703435</v>
      </c>
      <c r="K45" s="74">
        <f t="shared" si="11"/>
        <v>-334586.33633677213</v>
      </c>
      <c r="L45" s="83">
        <f t="shared" si="12"/>
        <v>19165.131688400405</v>
      </c>
      <c r="M45" s="77"/>
      <c r="N45" s="77"/>
      <c r="O45" s="77"/>
      <c r="P45" s="77"/>
      <c r="Q45" s="77"/>
      <c r="R45" s="77"/>
      <c r="S45" s="77"/>
      <c r="T45" s="77"/>
    </row>
    <row r="46" spans="1:20" x14ac:dyDescent="0.25">
      <c r="A46" s="73">
        <v>44227</v>
      </c>
      <c r="B46" s="76">
        <f t="shared" si="16"/>
        <v>26407315.02</v>
      </c>
      <c r="C46" s="74">
        <f t="shared" si="16"/>
        <v>26407315.02</v>
      </c>
      <c r="D46" s="74">
        <f>B46*$D$6/12</f>
        <v>146934.70199045</v>
      </c>
      <c r="E46" s="74">
        <f t="shared" si="9"/>
        <v>67599.474091625292</v>
      </c>
      <c r="F46" s="74">
        <f t="shared" si="14"/>
        <v>-3043553.0865342487</v>
      </c>
      <c r="G46" s="76">
        <f t="shared" si="14"/>
        <v>-1370949.5903650818</v>
      </c>
      <c r="H46" s="76">
        <f t="shared" si="15"/>
        <v>23363761.933465749</v>
      </c>
      <c r="I46" s="74">
        <f t="shared" si="15"/>
        <v>25036365.429634918</v>
      </c>
      <c r="J46" s="76">
        <f t="shared" si="4"/>
        <v>1672603.4961691685</v>
      </c>
      <c r="K46" s="74">
        <f t="shared" si="11"/>
        <v>-351246.73419552535</v>
      </c>
      <c r="L46" s="83">
        <f t="shared" si="12"/>
        <v>16660.397858753218</v>
      </c>
      <c r="M46" s="77"/>
      <c r="N46" s="77"/>
      <c r="O46" s="77"/>
      <c r="P46" s="77"/>
      <c r="Q46" s="77"/>
      <c r="R46" s="77"/>
      <c r="S46" s="77"/>
      <c r="T46" s="77"/>
    </row>
    <row r="47" spans="1:20" x14ac:dyDescent="0.25">
      <c r="A47" s="73">
        <v>44255</v>
      </c>
      <c r="B47" s="76">
        <f t="shared" si="16"/>
        <v>26407315.02</v>
      </c>
      <c r="C47" s="74">
        <f t="shared" si="16"/>
        <v>26407315.02</v>
      </c>
      <c r="D47" s="74">
        <f t="shared" ref="D47:D57" si="17">B47*$D$6/12</f>
        <v>146934.70199045</v>
      </c>
      <c r="E47" s="74">
        <f t="shared" si="9"/>
        <v>67599.474091625292</v>
      </c>
      <c r="F47" s="74">
        <f t="shared" si="14"/>
        <v>-3190487.7885246985</v>
      </c>
      <c r="G47" s="76">
        <f t="shared" si="14"/>
        <v>-1438549.0644567071</v>
      </c>
      <c r="H47" s="76">
        <f t="shared" si="15"/>
        <v>23216827.231475301</v>
      </c>
      <c r="I47" s="74">
        <f t="shared" si="15"/>
        <v>24968765.955543291</v>
      </c>
      <c r="J47" s="76">
        <f t="shared" si="4"/>
        <v>1751938.7240679897</v>
      </c>
      <c r="K47" s="74">
        <f t="shared" si="11"/>
        <v>-367907.13205427781</v>
      </c>
      <c r="L47" s="83">
        <f t="shared" si="12"/>
        <v>16660.397858752462</v>
      </c>
      <c r="M47" s="77"/>
      <c r="N47" s="77"/>
      <c r="O47" s="77"/>
      <c r="P47" s="77"/>
      <c r="Q47" s="77"/>
      <c r="R47" s="77"/>
      <c r="S47" s="77"/>
      <c r="T47" s="77"/>
    </row>
    <row r="48" spans="1:20" x14ac:dyDescent="0.25">
      <c r="A48" s="73">
        <v>44286</v>
      </c>
      <c r="B48" s="76">
        <f t="shared" si="16"/>
        <v>26407315.02</v>
      </c>
      <c r="C48" s="74">
        <f t="shared" si="16"/>
        <v>26407315.02</v>
      </c>
      <c r="D48" s="74">
        <f t="shared" si="17"/>
        <v>146934.70199045</v>
      </c>
      <c r="E48" s="74">
        <f t="shared" si="9"/>
        <v>67599.474091625292</v>
      </c>
      <c r="F48" s="74">
        <f t="shared" si="14"/>
        <v>-3337422.4905151483</v>
      </c>
      <c r="G48" s="76">
        <f t="shared" si="14"/>
        <v>-1506148.5385483324</v>
      </c>
      <c r="H48" s="76">
        <f t="shared" si="15"/>
        <v>23069892.529484853</v>
      </c>
      <c r="I48" s="74">
        <f t="shared" si="15"/>
        <v>24901166.481451668</v>
      </c>
      <c r="J48" s="76">
        <f t="shared" si="4"/>
        <v>1831273.9519668147</v>
      </c>
      <c r="K48" s="74">
        <f t="shared" si="11"/>
        <v>-384567.52991303109</v>
      </c>
      <c r="L48" s="83">
        <f t="shared" si="12"/>
        <v>16660.397858753277</v>
      </c>
      <c r="M48" s="77"/>
      <c r="N48" s="77"/>
      <c r="O48" s="77"/>
      <c r="P48" s="77"/>
      <c r="Q48" s="77"/>
      <c r="R48" s="77"/>
      <c r="S48" s="77"/>
      <c r="T48" s="77"/>
    </row>
    <row r="49" spans="1:20" x14ac:dyDescent="0.25">
      <c r="A49" s="73">
        <v>44316</v>
      </c>
      <c r="B49" s="76">
        <f t="shared" si="16"/>
        <v>26407315.02</v>
      </c>
      <c r="C49" s="74">
        <f t="shared" si="16"/>
        <v>26407315.02</v>
      </c>
      <c r="D49" s="74">
        <f t="shared" si="17"/>
        <v>146934.70199045</v>
      </c>
      <c r="E49" s="74">
        <f t="shared" si="9"/>
        <v>67599.474091625292</v>
      </c>
      <c r="F49" s="74">
        <f t="shared" si="14"/>
        <v>-3484357.1925055981</v>
      </c>
      <c r="G49" s="76">
        <f t="shared" si="14"/>
        <v>-1573748.0126399577</v>
      </c>
      <c r="H49" s="76">
        <f t="shared" si="15"/>
        <v>22922957.827494401</v>
      </c>
      <c r="I49" s="74">
        <f t="shared" si="15"/>
        <v>24833567.007360041</v>
      </c>
      <c r="J49" s="76">
        <f t="shared" si="4"/>
        <v>1910609.1798656397</v>
      </c>
      <c r="K49" s="74">
        <f t="shared" si="11"/>
        <v>-401227.92777178431</v>
      </c>
      <c r="L49" s="83">
        <f t="shared" si="12"/>
        <v>16660.397858753218</v>
      </c>
      <c r="M49" s="77"/>
      <c r="N49" s="77"/>
      <c r="O49" s="77"/>
      <c r="P49" s="77"/>
      <c r="Q49" s="77"/>
      <c r="R49" s="77"/>
      <c r="S49" s="77"/>
      <c r="T49" s="77"/>
    </row>
    <row r="50" spans="1:20" x14ac:dyDescent="0.25">
      <c r="A50" s="73">
        <v>44347</v>
      </c>
      <c r="B50" s="74">
        <f t="shared" si="16"/>
        <v>26407315.02</v>
      </c>
      <c r="C50" s="74">
        <f t="shared" si="16"/>
        <v>26407315.02</v>
      </c>
      <c r="D50" s="74">
        <f t="shared" si="17"/>
        <v>146934.70199045</v>
      </c>
      <c r="E50" s="74">
        <f t="shared" si="9"/>
        <v>67599.474091625292</v>
      </c>
      <c r="F50" s="74">
        <f t="shared" si="14"/>
        <v>-3631291.8944960479</v>
      </c>
      <c r="G50" s="74">
        <f t="shared" si="14"/>
        <v>-1641347.486731583</v>
      </c>
      <c r="H50" s="74">
        <f t="shared" si="15"/>
        <v>22776023.12550395</v>
      </c>
      <c r="I50" s="74">
        <f t="shared" si="15"/>
        <v>24765967.533268418</v>
      </c>
      <c r="J50" s="74">
        <f t="shared" si="4"/>
        <v>1989944.4077644683</v>
      </c>
      <c r="K50" s="74">
        <f t="shared" si="11"/>
        <v>-417888.32563053834</v>
      </c>
      <c r="L50" s="75">
        <f t="shared" si="12"/>
        <v>16660.397858754033</v>
      </c>
      <c r="M50" s="77"/>
      <c r="N50" s="77"/>
      <c r="O50" s="77"/>
      <c r="P50" s="77"/>
      <c r="Q50" s="77"/>
      <c r="R50" s="77"/>
      <c r="S50" s="77"/>
      <c r="T50" s="77"/>
    </row>
    <row r="51" spans="1:20" x14ac:dyDescent="0.25">
      <c r="A51" s="73">
        <v>44377</v>
      </c>
      <c r="B51" s="74">
        <f t="shared" si="16"/>
        <v>26407315.02</v>
      </c>
      <c r="C51" s="74">
        <f t="shared" si="16"/>
        <v>26407315.02</v>
      </c>
      <c r="D51" s="74">
        <f t="shared" si="17"/>
        <v>146934.70199045</v>
      </c>
      <c r="E51" s="74">
        <f t="shared" si="9"/>
        <v>67599.474091625292</v>
      </c>
      <c r="F51" s="74">
        <f t="shared" si="14"/>
        <v>-3778226.5964864977</v>
      </c>
      <c r="G51" s="74">
        <f t="shared" si="14"/>
        <v>-1708946.9608232083</v>
      </c>
      <c r="H51" s="74">
        <f t="shared" si="15"/>
        <v>22629088.423513502</v>
      </c>
      <c r="I51" s="74">
        <f t="shared" si="15"/>
        <v>24698368.059176791</v>
      </c>
      <c r="J51" s="74">
        <f t="shared" si="4"/>
        <v>2069279.6356632896</v>
      </c>
      <c r="K51" s="74">
        <f t="shared" si="11"/>
        <v>-434548.7234892908</v>
      </c>
      <c r="L51" s="75">
        <f t="shared" si="12"/>
        <v>16660.397858752462</v>
      </c>
      <c r="M51" s="77"/>
      <c r="N51" s="77"/>
      <c r="O51" s="77"/>
      <c r="P51" s="77"/>
      <c r="Q51" s="77"/>
      <c r="R51" s="77"/>
      <c r="S51" s="77"/>
      <c r="T51" s="77"/>
    </row>
    <row r="52" spans="1:20" x14ac:dyDescent="0.25">
      <c r="A52" s="73">
        <v>44408</v>
      </c>
      <c r="B52" s="74">
        <f t="shared" si="16"/>
        <v>26407315.02</v>
      </c>
      <c r="C52" s="74">
        <f t="shared" si="16"/>
        <v>26407315.02</v>
      </c>
      <c r="D52" s="74">
        <f t="shared" si="17"/>
        <v>146934.70199045</v>
      </c>
      <c r="E52" s="74">
        <f t="shared" si="9"/>
        <v>67599.474091625292</v>
      </c>
      <c r="F52" s="74">
        <f t="shared" si="14"/>
        <v>-3925161.2984769475</v>
      </c>
      <c r="G52" s="74">
        <f t="shared" si="14"/>
        <v>-1776546.4349148336</v>
      </c>
      <c r="H52" s="74">
        <f t="shared" si="15"/>
        <v>22482153.721523054</v>
      </c>
      <c r="I52" s="74">
        <f t="shared" si="15"/>
        <v>24630768.585085165</v>
      </c>
      <c r="J52" s="74">
        <f t="shared" si="4"/>
        <v>2148614.8635621108</v>
      </c>
      <c r="K52" s="74">
        <f t="shared" si="11"/>
        <v>-451209.12134804326</v>
      </c>
      <c r="L52" s="75">
        <f t="shared" si="12"/>
        <v>16660.397858752462</v>
      </c>
      <c r="M52" s="77"/>
      <c r="N52" s="77"/>
      <c r="O52" s="77"/>
      <c r="P52" s="77"/>
      <c r="Q52" s="77"/>
      <c r="R52" s="77"/>
      <c r="S52" s="77"/>
      <c r="T52" s="77"/>
    </row>
    <row r="53" spans="1:20" x14ac:dyDescent="0.25">
      <c r="A53" s="73">
        <v>44439</v>
      </c>
      <c r="B53" s="74">
        <f t="shared" si="16"/>
        <v>26407315.02</v>
      </c>
      <c r="C53" s="74">
        <f t="shared" si="16"/>
        <v>26407315.02</v>
      </c>
      <c r="D53" s="74">
        <f t="shared" si="17"/>
        <v>146934.70199045</v>
      </c>
      <c r="E53" s="74">
        <f t="shared" si="9"/>
        <v>67599.474091625292</v>
      </c>
      <c r="F53" s="74">
        <f t="shared" si="14"/>
        <v>-4072096.0004673973</v>
      </c>
      <c r="G53" s="74">
        <f t="shared" si="14"/>
        <v>-1844145.9090064589</v>
      </c>
      <c r="H53" s="74">
        <f t="shared" si="15"/>
        <v>22335219.019532602</v>
      </c>
      <c r="I53" s="74">
        <f t="shared" si="15"/>
        <v>24563169.110993542</v>
      </c>
      <c r="J53" s="74">
        <f t="shared" si="4"/>
        <v>2227950.0914609395</v>
      </c>
      <c r="K53" s="74">
        <f t="shared" si="11"/>
        <v>-467869.5192067973</v>
      </c>
      <c r="L53" s="75">
        <f t="shared" si="12"/>
        <v>16660.397858754033</v>
      </c>
      <c r="M53" s="77"/>
      <c r="N53" s="77"/>
      <c r="O53" s="77"/>
      <c r="P53" s="77"/>
      <c r="Q53" s="77"/>
      <c r="R53" s="77"/>
      <c r="S53" s="77"/>
      <c r="T53" s="77"/>
    </row>
    <row r="54" spans="1:20" ht="14.4" x14ac:dyDescent="0.3">
      <c r="A54" s="73">
        <v>44469</v>
      </c>
      <c r="B54" s="74">
        <f t="shared" si="16"/>
        <v>26407315.02</v>
      </c>
      <c r="C54" s="74">
        <f t="shared" si="16"/>
        <v>26407315.02</v>
      </c>
      <c r="D54" s="74">
        <f t="shared" si="17"/>
        <v>146934.70199045</v>
      </c>
      <c r="E54" s="74">
        <f t="shared" si="9"/>
        <v>67599.474091625292</v>
      </c>
      <c r="F54" s="74">
        <f t="shared" ref="F54:G69" si="18">F53-D54</f>
        <v>-4219030.7024578471</v>
      </c>
      <c r="G54" s="74">
        <f t="shared" si="18"/>
        <v>-1911745.3830980842</v>
      </c>
      <c r="H54" s="74">
        <f t="shared" si="15"/>
        <v>22188284.317542151</v>
      </c>
      <c r="I54" s="74">
        <f t="shared" si="15"/>
        <v>24495569.636901915</v>
      </c>
      <c r="J54" s="74">
        <f t="shared" si="4"/>
        <v>2307285.3193597645</v>
      </c>
      <c r="K54" s="74">
        <f t="shared" si="11"/>
        <v>-484529.91706555051</v>
      </c>
      <c r="L54" s="75">
        <f t="shared" si="12"/>
        <v>16660.397858753218</v>
      </c>
      <c r="M54" s="21"/>
      <c r="N54" s="21"/>
      <c r="O54" s="77"/>
      <c r="P54" s="77"/>
      <c r="Q54" s="77"/>
      <c r="R54" s="77"/>
      <c r="S54" s="77"/>
      <c r="T54" s="77"/>
    </row>
    <row r="55" spans="1:20" ht="14.4" x14ac:dyDescent="0.3">
      <c r="A55" s="73">
        <v>44500</v>
      </c>
      <c r="B55" s="74">
        <f t="shared" si="16"/>
        <v>26407315.02</v>
      </c>
      <c r="C55" s="74">
        <f t="shared" si="16"/>
        <v>26407315.02</v>
      </c>
      <c r="D55" s="74">
        <f t="shared" si="17"/>
        <v>146934.70199045</v>
      </c>
      <c r="E55" s="74">
        <f t="shared" si="9"/>
        <v>67599.474091625292</v>
      </c>
      <c r="F55" s="74">
        <f t="shared" si="18"/>
        <v>-4365965.4044482969</v>
      </c>
      <c r="G55" s="74">
        <f t="shared" si="18"/>
        <v>-1979344.8571897096</v>
      </c>
      <c r="H55" s="74">
        <f t="shared" si="15"/>
        <v>22041349.615551703</v>
      </c>
      <c r="I55" s="74">
        <f t="shared" si="15"/>
        <v>24427970.162810288</v>
      </c>
      <c r="J55" s="74">
        <f t="shared" si="4"/>
        <v>2386620.5472585857</v>
      </c>
      <c r="K55" s="74">
        <f t="shared" si="11"/>
        <v>-501190.31492430298</v>
      </c>
      <c r="L55" s="75">
        <f t="shared" si="12"/>
        <v>16660.397858752462</v>
      </c>
      <c r="M55" s="21"/>
      <c r="N55" s="21"/>
      <c r="O55" s="77"/>
      <c r="P55" s="77"/>
      <c r="Q55" s="77"/>
      <c r="R55" s="77"/>
      <c r="S55" s="77"/>
      <c r="T55" s="77"/>
    </row>
    <row r="56" spans="1:20" ht="14.4" x14ac:dyDescent="0.3">
      <c r="A56" s="73">
        <v>44530</v>
      </c>
      <c r="B56" s="74">
        <f t="shared" si="16"/>
        <v>26407315.02</v>
      </c>
      <c r="C56" s="74">
        <f t="shared" si="16"/>
        <v>26407315.02</v>
      </c>
      <c r="D56" s="74">
        <f t="shared" si="17"/>
        <v>146934.70199045</v>
      </c>
      <c r="E56" s="74">
        <f t="shared" si="9"/>
        <v>67599.474091625292</v>
      </c>
      <c r="F56" s="74">
        <f t="shared" si="18"/>
        <v>-4512900.1064387467</v>
      </c>
      <c r="G56" s="74">
        <f t="shared" si="18"/>
        <v>-2046944.3312813349</v>
      </c>
      <c r="H56" s="74">
        <f t="shared" si="15"/>
        <v>21894414.913561255</v>
      </c>
      <c r="I56" s="74">
        <f t="shared" si="15"/>
        <v>24360370.688718665</v>
      </c>
      <c r="J56" s="74">
        <f t="shared" si="4"/>
        <v>2465955.7751574107</v>
      </c>
      <c r="K56" s="74">
        <f t="shared" si="11"/>
        <v>-517850.71278305619</v>
      </c>
      <c r="L56" s="75">
        <f t="shared" si="12"/>
        <v>16660.397858753218</v>
      </c>
      <c r="M56" s="21"/>
      <c r="N56" s="21"/>
      <c r="O56" s="77"/>
      <c r="P56" s="77"/>
      <c r="Q56" s="77"/>
      <c r="R56" s="77"/>
      <c r="S56" s="77"/>
      <c r="T56" s="77"/>
    </row>
    <row r="57" spans="1:20" ht="14.4" x14ac:dyDescent="0.3">
      <c r="A57" s="73">
        <v>44561</v>
      </c>
      <c r="B57" s="74">
        <f t="shared" si="16"/>
        <v>26407315.02</v>
      </c>
      <c r="C57" s="74">
        <f t="shared" si="16"/>
        <v>26407315.02</v>
      </c>
      <c r="D57" s="74">
        <f t="shared" si="17"/>
        <v>146934.70199045</v>
      </c>
      <c r="E57" s="74">
        <f t="shared" si="9"/>
        <v>67599.474091625292</v>
      </c>
      <c r="F57" s="74">
        <f t="shared" si="18"/>
        <v>-4659834.8084291965</v>
      </c>
      <c r="G57" s="74">
        <f t="shared" si="18"/>
        <v>-2114543.8053729599</v>
      </c>
      <c r="H57" s="74">
        <f t="shared" si="15"/>
        <v>21747480.211570803</v>
      </c>
      <c r="I57" s="74">
        <f t="shared" si="15"/>
        <v>24292771.214627039</v>
      </c>
      <c r="J57" s="74">
        <f t="shared" si="4"/>
        <v>2545291.0030562356</v>
      </c>
      <c r="K57" s="74">
        <f t="shared" si="11"/>
        <v>-534511.11064180941</v>
      </c>
      <c r="L57" s="75">
        <f t="shared" si="12"/>
        <v>16660.397858753218</v>
      </c>
      <c r="M57" s="21"/>
      <c r="N57" s="21"/>
      <c r="O57" s="77"/>
      <c r="P57" s="77"/>
      <c r="Q57" s="77"/>
      <c r="R57" s="77"/>
      <c r="S57" s="77"/>
      <c r="T57" s="77"/>
    </row>
    <row r="58" spans="1:20" ht="14.4" x14ac:dyDescent="0.3">
      <c r="A58" s="73" t="s">
        <v>60</v>
      </c>
      <c r="B58" s="74">
        <f t="shared" si="16"/>
        <v>26407315.02</v>
      </c>
      <c r="C58" s="74">
        <f t="shared" si="16"/>
        <v>26407315.02</v>
      </c>
      <c r="D58" s="74">
        <f>B58*$E$6</f>
        <v>1631179.8487853999</v>
      </c>
      <c r="E58" s="74">
        <f t="shared" ref="E58:E75" si="19">C58*E$16</f>
        <v>811193.68909950356</v>
      </c>
      <c r="F58" s="74">
        <f t="shared" si="18"/>
        <v>-6291014.6572145969</v>
      </c>
      <c r="G58" s="74">
        <f t="shared" si="18"/>
        <v>-2925737.4944724636</v>
      </c>
      <c r="H58" s="74">
        <f t="shared" si="15"/>
        <v>20116300.362785403</v>
      </c>
      <c r="I58" s="74">
        <f t="shared" si="15"/>
        <v>23481577.525527537</v>
      </c>
      <c r="J58" s="74">
        <f t="shared" si="4"/>
        <v>3365277.1627421342</v>
      </c>
      <c r="K58" s="74">
        <f t="shared" si="11"/>
        <v>-706708.20417584816</v>
      </c>
      <c r="L58" s="75">
        <f t="shared" si="12"/>
        <v>172197.09353403875</v>
      </c>
      <c r="M58" s="21"/>
      <c r="N58" s="21"/>
      <c r="O58" s="77"/>
      <c r="P58" s="77"/>
      <c r="Q58" s="77"/>
      <c r="R58" s="77"/>
      <c r="S58" s="77"/>
      <c r="T58" s="77"/>
    </row>
    <row r="59" spans="1:20" ht="14.4" x14ac:dyDescent="0.3">
      <c r="A59" s="73" t="s">
        <v>61</v>
      </c>
      <c r="B59" s="74">
        <f t="shared" si="16"/>
        <v>26407315.02</v>
      </c>
      <c r="C59" s="74">
        <f t="shared" si="16"/>
        <v>26407315.02</v>
      </c>
      <c r="D59" s="74">
        <f>B59*$F$6</f>
        <v>1508649.9070925999</v>
      </c>
      <c r="E59" s="74">
        <f t="shared" si="19"/>
        <v>811193.68909950356</v>
      </c>
      <c r="F59" s="74">
        <f t="shared" si="18"/>
        <v>-7799664.564307197</v>
      </c>
      <c r="G59" s="74">
        <f t="shared" si="18"/>
        <v>-3736931.1835719673</v>
      </c>
      <c r="H59" s="74">
        <f t="shared" ref="H59:I76" si="20">B59+F59</f>
        <v>18607650.455692802</v>
      </c>
      <c r="I59" s="74">
        <f t="shared" si="20"/>
        <v>22670383.836428031</v>
      </c>
      <c r="J59" s="74">
        <f t="shared" si="4"/>
        <v>4062733.3807352297</v>
      </c>
      <c r="K59" s="74">
        <f t="shared" si="11"/>
        <v>-853174.00995439815</v>
      </c>
      <c r="L59" s="75">
        <f t="shared" si="12"/>
        <v>146465.80577854998</v>
      </c>
      <c r="M59" s="21"/>
      <c r="N59" s="21"/>
      <c r="O59" s="77"/>
      <c r="P59" s="77"/>
      <c r="Q59" s="77"/>
      <c r="R59" s="77"/>
      <c r="S59" s="77"/>
      <c r="T59" s="77"/>
    </row>
    <row r="60" spans="1:20" ht="14.4" x14ac:dyDescent="0.3">
      <c r="A60" s="73" t="s">
        <v>62</v>
      </c>
      <c r="B60" s="74">
        <f t="shared" ref="B60:C65" si="21">B59</f>
        <v>26407315.02</v>
      </c>
      <c r="C60" s="74">
        <f t="shared" si="21"/>
        <v>26407315.02</v>
      </c>
      <c r="D60" s="74">
        <f>B60*$G$6</f>
        <v>1395626.5988070001</v>
      </c>
      <c r="E60" s="74">
        <f t="shared" si="19"/>
        <v>811193.68909950356</v>
      </c>
      <c r="F60" s="74">
        <f t="shared" si="18"/>
        <v>-9195291.1631141976</v>
      </c>
      <c r="G60" s="74">
        <f t="shared" si="18"/>
        <v>-4548124.872671471</v>
      </c>
      <c r="H60" s="74">
        <f t="shared" si="20"/>
        <v>17212023.856885802</v>
      </c>
      <c r="I60" s="74">
        <f t="shared" si="20"/>
        <v>21859190.14732853</v>
      </c>
      <c r="J60" s="74">
        <f t="shared" si="4"/>
        <v>4647166.2904427275</v>
      </c>
      <c r="K60" s="74">
        <f t="shared" si="11"/>
        <v>-975904.92099297279</v>
      </c>
      <c r="L60" s="75">
        <f t="shared" si="12"/>
        <v>122730.91103857465</v>
      </c>
      <c r="M60" s="21"/>
      <c r="N60" s="21"/>
      <c r="O60" s="77"/>
      <c r="P60" s="77"/>
      <c r="Q60" s="77"/>
      <c r="R60" s="77"/>
      <c r="S60" s="77"/>
      <c r="T60" s="77"/>
    </row>
    <row r="61" spans="1:20" ht="14.4" x14ac:dyDescent="0.3">
      <c r="A61" s="73" t="s">
        <v>63</v>
      </c>
      <c r="B61" s="74">
        <f t="shared" si="21"/>
        <v>26407315.02</v>
      </c>
      <c r="C61" s="74">
        <f t="shared" si="21"/>
        <v>26407315.02</v>
      </c>
      <c r="D61" s="74">
        <f>B61*$H$6</f>
        <v>1290789.5581775999</v>
      </c>
      <c r="E61" s="74">
        <f t="shared" si="19"/>
        <v>811193.68909950356</v>
      </c>
      <c r="F61" s="74">
        <f t="shared" si="18"/>
        <v>-10486080.721291797</v>
      </c>
      <c r="G61" s="74">
        <f t="shared" si="18"/>
        <v>-5359318.5617709747</v>
      </c>
      <c r="H61" s="74">
        <f t="shared" si="20"/>
        <v>15921234.298708202</v>
      </c>
      <c r="I61" s="74">
        <f t="shared" si="20"/>
        <v>21047996.458229024</v>
      </c>
      <c r="J61" s="74">
        <f t="shared" si="4"/>
        <v>5126762.1595208216</v>
      </c>
      <c r="K61" s="74">
        <f t="shared" si="11"/>
        <v>-1076620.0534993724</v>
      </c>
      <c r="L61" s="75">
        <f t="shared" si="12"/>
        <v>100715.13250639965</v>
      </c>
      <c r="M61" s="21"/>
      <c r="N61" s="21"/>
      <c r="O61" s="77"/>
      <c r="P61" s="77"/>
      <c r="Q61" s="77"/>
      <c r="R61" s="77"/>
      <c r="S61" s="77"/>
      <c r="T61" s="77"/>
    </row>
    <row r="62" spans="1:20" ht="14.4" x14ac:dyDescent="0.3">
      <c r="A62" s="73" t="s">
        <v>64</v>
      </c>
      <c r="B62" s="74">
        <f t="shared" si="21"/>
        <v>26407315.02</v>
      </c>
      <c r="C62" s="74">
        <f t="shared" si="21"/>
        <v>26407315.02</v>
      </c>
      <c r="D62" s="74">
        <f>B62*$I$6</f>
        <v>1194138.7852044001</v>
      </c>
      <c r="E62" s="74">
        <f t="shared" si="19"/>
        <v>811193.68909950356</v>
      </c>
      <c r="F62" s="74">
        <f t="shared" si="18"/>
        <v>-11680219.506496197</v>
      </c>
      <c r="G62" s="74">
        <f t="shared" si="18"/>
        <v>-6170512.2508704783</v>
      </c>
      <c r="H62" s="74">
        <f t="shared" si="20"/>
        <v>14727095.513503803</v>
      </c>
      <c r="I62" s="74">
        <f t="shared" si="20"/>
        <v>20236802.769129522</v>
      </c>
      <c r="J62" s="74">
        <f t="shared" si="4"/>
        <v>5509707.2556257192</v>
      </c>
      <c r="K62" s="74">
        <f t="shared" si="11"/>
        <v>-1157038.523681401</v>
      </c>
      <c r="L62" s="75">
        <f t="shared" si="12"/>
        <v>80418.470182028599</v>
      </c>
      <c r="M62" s="21"/>
      <c r="N62" s="21"/>
      <c r="O62" s="77"/>
      <c r="P62" s="77"/>
      <c r="Q62" s="77"/>
      <c r="R62" s="77"/>
      <c r="S62" s="77"/>
      <c r="T62" s="77"/>
    </row>
    <row r="63" spans="1:20" ht="14.4" x14ac:dyDescent="0.3">
      <c r="A63" s="73" t="s">
        <v>65</v>
      </c>
      <c r="B63" s="74">
        <f t="shared" si="21"/>
        <v>26407315.02</v>
      </c>
      <c r="C63" s="74">
        <f t="shared" si="21"/>
        <v>26407315.02</v>
      </c>
      <c r="D63" s="74">
        <f>B63*$J$6</f>
        <v>1178294.3961924</v>
      </c>
      <c r="E63" s="74">
        <f t="shared" si="19"/>
        <v>811193.68909950356</v>
      </c>
      <c r="F63" s="74">
        <f t="shared" si="18"/>
        <v>-12858513.902688596</v>
      </c>
      <c r="G63" s="74">
        <f t="shared" si="18"/>
        <v>-6981705.939969982</v>
      </c>
      <c r="H63" s="74">
        <f t="shared" si="20"/>
        <v>13548801.117311403</v>
      </c>
      <c r="I63" s="74">
        <f t="shared" si="20"/>
        <v>19425609.080030017</v>
      </c>
      <c r="J63" s="74">
        <f t="shared" si="4"/>
        <v>5876807.9627186134</v>
      </c>
      <c r="K63" s="74">
        <f t="shared" si="11"/>
        <v>-1234129.6721709089</v>
      </c>
      <c r="L63" s="75">
        <f t="shared" si="12"/>
        <v>77091.148489507847</v>
      </c>
      <c r="M63" s="21"/>
      <c r="N63" s="21"/>
      <c r="O63" s="77"/>
      <c r="P63" s="77"/>
      <c r="Q63" s="77"/>
      <c r="R63" s="77"/>
      <c r="S63" s="77"/>
      <c r="T63" s="77"/>
    </row>
    <row r="64" spans="1:20" ht="14.4" x14ac:dyDescent="0.3">
      <c r="A64" s="73" t="s">
        <v>66</v>
      </c>
      <c r="B64" s="74">
        <f t="shared" si="21"/>
        <v>26407315.02</v>
      </c>
      <c r="C64" s="74">
        <f t="shared" si="21"/>
        <v>26407315.02</v>
      </c>
      <c r="D64" s="74">
        <f>B64*$K$6</f>
        <v>1178030.3230421999</v>
      </c>
      <c r="E64" s="74">
        <f t="shared" si="19"/>
        <v>811193.68909950356</v>
      </c>
      <c r="F64" s="74">
        <f t="shared" si="18"/>
        <v>-14036544.225730795</v>
      </c>
      <c r="G64" s="74">
        <f t="shared" si="18"/>
        <v>-7792899.6290694857</v>
      </c>
      <c r="H64" s="74">
        <f t="shared" si="20"/>
        <v>12370770.794269204</v>
      </c>
      <c r="I64" s="74">
        <f t="shared" si="20"/>
        <v>18614415.390930515</v>
      </c>
      <c r="J64" s="74">
        <f t="shared" si="4"/>
        <v>6243644.5966613106</v>
      </c>
      <c r="K64" s="74">
        <f t="shared" si="11"/>
        <v>-1311165.3652988751</v>
      </c>
      <c r="L64" s="75">
        <f t="shared" si="12"/>
        <v>77035.693127966253</v>
      </c>
      <c r="M64" s="21"/>
      <c r="N64" s="21"/>
      <c r="O64" s="77"/>
      <c r="P64" s="77"/>
      <c r="Q64" s="77"/>
      <c r="R64" s="77"/>
      <c r="S64" s="77"/>
      <c r="T64" s="77"/>
    </row>
    <row r="65" spans="1:20" ht="14.4" x14ac:dyDescent="0.3">
      <c r="A65" s="73" t="s">
        <v>67</v>
      </c>
      <c r="B65" s="74">
        <f t="shared" si="21"/>
        <v>26407315.02</v>
      </c>
      <c r="C65" s="74">
        <f t="shared" si="21"/>
        <v>26407315.02</v>
      </c>
      <c r="D65" s="74">
        <f>B65*$L$6</f>
        <v>1178294.3961924</v>
      </c>
      <c r="E65" s="74">
        <f t="shared" si="19"/>
        <v>811193.68909950356</v>
      </c>
      <c r="F65" s="74">
        <f t="shared" si="18"/>
        <v>-15214838.621923195</v>
      </c>
      <c r="G65" s="74">
        <f t="shared" si="18"/>
        <v>-8604093.3181689885</v>
      </c>
      <c r="H65" s="74">
        <f t="shared" si="20"/>
        <v>11192476.398076804</v>
      </c>
      <c r="I65" s="74">
        <f t="shared" si="20"/>
        <v>17803221.701831013</v>
      </c>
      <c r="J65" s="74">
        <f t="shared" si="4"/>
        <v>6610745.3037542086</v>
      </c>
      <c r="K65" s="74">
        <f t="shared" si="11"/>
        <v>-1388256.5137883837</v>
      </c>
      <c r="L65" s="75">
        <f t="shared" si="12"/>
        <v>77091.148489508545</v>
      </c>
      <c r="M65" s="21"/>
      <c r="N65" s="21"/>
      <c r="O65" s="77"/>
      <c r="P65" s="77"/>
      <c r="Q65" s="77"/>
      <c r="R65" s="77"/>
      <c r="S65" s="77"/>
      <c r="T65" s="77"/>
    </row>
    <row r="66" spans="1:20" ht="14.4" x14ac:dyDescent="0.3">
      <c r="A66" s="73" t="s">
        <v>68</v>
      </c>
      <c r="B66" s="74">
        <f t="shared" ref="B66:C76" si="22">B55</f>
        <v>26407315.02</v>
      </c>
      <c r="C66" s="74">
        <f t="shared" si="22"/>
        <v>26407315.02</v>
      </c>
      <c r="D66" s="74">
        <f>B66*$B9</f>
        <v>1178030.3230421999</v>
      </c>
      <c r="E66" s="74">
        <f t="shared" si="19"/>
        <v>811193.68909950356</v>
      </c>
      <c r="F66" s="74">
        <f t="shared" si="18"/>
        <v>-16392868.944965396</v>
      </c>
      <c r="G66" s="74">
        <f t="shared" si="18"/>
        <v>-9415287.0072684921</v>
      </c>
      <c r="H66" s="74">
        <f t="shared" si="20"/>
        <v>10014446.075034603</v>
      </c>
      <c r="I66" s="74">
        <f t="shared" si="20"/>
        <v>16992028.012731507</v>
      </c>
      <c r="J66" s="74">
        <f t="shared" si="4"/>
        <v>6977581.9376969039</v>
      </c>
      <c r="K66" s="74">
        <f t="shared" si="11"/>
        <v>-1465292.2069163497</v>
      </c>
      <c r="L66" s="75">
        <f t="shared" ref="L66:L76" si="23">-K66+K55</f>
        <v>964101.89199204673</v>
      </c>
      <c r="M66" s="21"/>
      <c r="N66" s="21"/>
      <c r="O66" s="77"/>
      <c r="P66" s="77"/>
      <c r="Q66" s="77"/>
      <c r="R66" s="77"/>
      <c r="S66" s="77"/>
      <c r="T66" s="77"/>
    </row>
    <row r="67" spans="1:20" ht="14.4" x14ac:dyDescent="0.3">
      <c r="A67" s="73" t="s">
        <v>109</v>
      </c>
      <c r="B67" s="74">
        <f t="shared" si="22"/>
        <v>26407315.02</v>
      </c>
      <c r="C67" s="74">
        <f t="shared" si="22"/>
        <v>26407315.02</v>
      </c>
      <c r="D67" s="74">
        <f>B67*$C$9</f>
        <v>1178294.3961924</v>
      </c>
      <c r="E67" s="74">
        <f t="shared" si="19"/>
        <v>811193.68909950356</v>
      </c>
      <c r="F67" s="74">
        <f t="shared" si="18"/>
        <v>-17571163.341157798</v>
      </c>
      <c r="G67" s="74">
        <f t="shared" si="18"/>
        <v>-10226480.696367996</v>
      </c>
      <c r="H67" s="74">
        <f t="shared" si="20"/>
        <v>8836151.6788422018</v>
      </c>
      <c r="I67" s="74">
        <f t="shared" si="20"/>
        <v>16180834.323632004</v>
      </c>
      <c r="J67" s="74">
        <f t="shared" si="4"/>
        <v>7344682.6447898019</v>
      </c>
      <c r="K67" s="74">
        <f t="shared" si="11"/>
        <v>-1542383.3554058583</v>
      </c>
      <c r="L67" s="75">
        <f t="shared" si="23"/>
        <v>1024532.6426228021</v>
      </c>
      <c r="M67" s="21"/>
      <c r="N67" s="21"/>
      <c r="O67" s="77"/>
      <c r="P67" s="77"/>
      <c r="Q67" s="77"/>
      <c r="R67" s="77"/>
      <c r="S67" s="77"/>
      <c r="T67" s="77"/>
    </row>
    <row r="68" spans="1:20" ht="14.4" x14ac:dyDescent="0.3">
      <c r="A68" s="73" t="s">
        <v>110</v>
      </c>
      <c r="B68" s="74">
        <f t="shared" si="22"/>
        <v>26407315.02</v>
      </c>
      <c r="C68" s="74">
        <f t="shared" si="22"/>
        <v>26407315.02</v>
      </c>
      <c r="D68" s="74">
        <f>B68*$D$9</f>
        <v>1178030.3230421999</v>
      </c>
      <c r="E68" s="74">
        <f t="shared" si="19"/>
        <v>811193.68909950356</v>
      </c>
      <c r="F68" s="74">
        <f t="shared" si="18"/>
        <v>-18749193.664199997</v>
      </c>
      <c r="G68" s="74">
        <f t="shared" si="18"/>
        <v>-11037674.385467499</v>
      </c>
      <c r="H68" s="74">
        <f t="shared" si="20"/>
        <v>7658121.3558000028</v>
      </c>
      <c r="I68" s="74">
        <f t="shared" si="20"/>
        <v>15369640.6345325</v>
      </c>
      <c r="J68" s="74">
        <f t="shared" si="4"/>
        <v>7711519.2787324972</v>
      </c>
      <c r="K68" s="74">
        <f t="shared" si="11"/>
        <v>-1619419.0485338243</v>
      </c>
      <c r="L68" s="75">
        <f t="shared" si="23"/>
        <v>1084907.9378920149</v>
      </c>
      <c r="M68" s="21"/>
      <c r="N68" s="21"/>
      <c r="O68" s="77"/>
      <c r="P68" s="77"/>
      <c r="Q68" s="77"/>
      <c r="R68" s="77"/>
      <c r="S68" s="77"/>
      <c r="T68" s="77"/>
    </row>
    <row r="69" spans="1:20" ht="14.4" x14ac:dyDescent="0.3">
      <c r="A69" s="73" t="s">
        <v>111</v>
      </c>
      <c r="B69" s="74">
        <f t="shared" si="22"/>
        <v>26407315.02</v>
      </c>
      <c r="C69" s="74">
        <f t="shared" si="22"/>
        <v>26407315.02</v>
      </c>
      <c r="D69" s="74">
        <f>B69*$E$9</f>
        <v>1178294.3961924</v>
      </c>
      <c r="E69" s="74">
        <f t="shared" si="19"/>
        <v>811193.68909950356</v>
      </c>
      <c r="F69" s="74">
        <f t="shared" si="18"/>
        <v>-19927488.060392398</v>
      </c>
      <c r="G69" s="74">
        <f t="shared" si="18"/>
        <v>-11848868.074567003</v>
      </c>
      <c r="H69" s="74">
        <f t="shared" si="20"/>
        <v>6479826.9596076012</v>
      </c>
      <c r="I69" s="74">
        <f t="shared" si="20"/>
        <v>14558446.945432996</v>
      </c>
      <c r="J69" s="74">
        <f t="shared" si="4"/>
        <v>8078619.9858253952</v>
      </c>
      <c r="K69" s="74">
        <f t="shared" si="11"/>
        <v>-1696510.1970233328</v>
      </c>
      <c r="L69" s="75">
        <f t="shared" si="23"/>
        <v>989801.99284748465</v>
      </c>
      <c r="M69" s="21"/>
      <c r="N69" s="21"/>
      <c r="O69" s="77"/>
      <c r="P69" s="77"/>
      <c r="Q69" s="77"/>
      <c r="R69" s="77"/>
      <c r="S69" s="77"/>
      <c r="T69" s="77"/>
    </row>
    <row r="70" spans="1:20" ht="14.4" x14ac:dyDescent="0.3">
      <c r="A70" s="73" t="s">
        <v>112</v>
      </c>
      <c r="B70" s="74">
        <f t="shared" si="22"/>
        <v>26407315.02</v>
      </c>
      <c r="C70" s="74">
        <f t="shared" si="22"/>
        <v>26407315.02</v>
      </c>
      <c r="D70" s="74">
        <f>B70*$F$9</f>
        <v>1178030.3230421999</v>
      </c>
      <c r="E70" s="74">
        <f t="shared" si="19"/>
        <v>811193.68909950356</v>
      </c>
      <c r="F70" s="74">
        <f t="shared" ref="F70:G76" si="24">F69-D70</f>
        <v>-21105518.383434597</v>
      </c>
      <c r="G70" s="74">
        <f t="shared" si="24"/>
        <v>-12660061.763666507</v>
      </c>
      <c r="H70" s="74">
        <f t="shared" si="20"/>
        <v>5301796.6365654022</v>
      </c>
      <c r="I70" s="74">
        <f t="shared" si="20"/>
        <v>13747253.256333493</v>
      </c>
      <c r="J70" s="74">
        <f t="shared" si="4"/>
        <v>8445456.6197680905</v>
      </c>
      <c r="K70" s="74">
        <f t="shared" si="11"/>
        <v>-1773545.8901512988</v>
      </c>
      <c r="L70" s="75">
        <f t="shared" si="23"/>
        <v>920371.88019690069</v>
      </c>
      <c r="M70" s="21"/>
      <c r="N70" s="21"/>
      <c r="O70" s="77"/>
      <c r="P70" s="77"/>
      <c r="Q70" s="77"/>
      <c r="R70" s="77"/>
      <c r="S70" s="77"/>
      <c r="T70" s="77"/>
    </row>
    <row r="71" spans="1:20" ht="14.4" x14ac:dyDescent="0.3">
      <c r="A71" s="73" t="s">
        <v>113</v>
      </c>
      <c r="B71" s="74">
        <f t="shared" si="22"/>
        <v>26407315.02</v>
      </c>
      <c r="C71" s="74">
        <f t="shared" si="22"/>
        <v>26407315.02</v>
      </c>
      <c r="D71" s="74">
        <f>B71*$G$9</f>
        <v>1178294.3961924</v>
      </c>
      <c r="E71" s="74">
        <f t="shared" si="19"/>
        <v>811193.68909950356</v>
      </c>
      <c r="F71" s="74">
        <f t="shared" si="24"/>
        <v>-22283812.779626999</v>
      </c>
      <c r="G71" s="74">
        <f t="shared" si="24"/>
        <v>-13471255.452766011</v>
      </c>
      <c r="H71" s="74">
        <f t="shared" si="20"/>
        <v>4123502.2403730005</v>
      </c>
      <c r="I71" s="74">
        <f t="shared" si="20"/>
        <v>12936059.567233989</v>
      </c>
      <c r="J71" s="74">
        <f t="shared" si="4"/>
        <v>8812557.3268609885</v>
      </c>
      <c r="K71" s="74">
        <f t="shared" si="11"/>
        <v>-1850637.0386408076</v>
      </c>
      <c r="L71" s="75">
        <f t="shared" si="23"/>
        <v>874732.11764783482</v>
      </c>
      <c r="M71" s="21"/>
      <c r="N71" s="21"/>
      <c r="O71" s="77"/>
      <c r="P71" s="77"/>
      <c r="Q71" s="77"/>
      <c r="R71" s="77"/>
      <c r="S71" s="77"/>
      <c r="T71" s="77"/>
    </row>
    <row r="72" spans="1:20" ht="14.4" x14ac:dyDescent="0.3">
      <c r="A72" s="73" t="s">
        <v>114</v>
      </c>
      <c r="B72" s="74">
        <f t="shared" si="22"/>
        <v>26407315.02</v>
      </c>
      <c r="C72" s="74">
        <f t="shared" si="22"/>
        <v>26407315.02</v>
      </c>
      <c r="D72" s="74">
        <f>B72*$H$9</f>
        <v>1178030.3230421999</v>
      </c>
      <c r="E72" s="74">
        <f t="shared" si="19"/>
        <v>811193.68909950356</v>
      </c>
      <c r="F72" s="74">
        <f t="shared" si="24"/>
        <v>-23461843.102669198</v>
      </c>
      <c r="G72" s="74">
        <f t="shared" si="24"/>
        <v>-14282449.141865514</v>
      </c>
      <c r="H72" s="74">
        <f t="shared" si="20"/>
        <v>2945471.9173308015</v>
      </c>
      <c r="I72" s="74">
        <f t="shared" si="20"/>
        <v>12124865.878134485</v>
      </c>
      <c r="J72" s="74">
        <f t="shared" si="4"/>
        <v>9179393.9608036838</v>
      </c>
      <c r="K72" s="74">
        <f t="shared" si="11"/>
        <v>-1927672.7317687736</v>
      </c>
      <c r="L72" s="75">
        <f t="shared" si="23"/>
        <v>851052.67826940119</v>
      </c>
      <c r="M72" s="21"/>
      <c r="N72" s="21"/>
      <c r="O72" s="77"/>
      <c r="P72" s="77"/>
      <c r="Q72" s="77"/>
      <c r="R72" s="77"/>
      <c r="S72" s="77"/>
      <c r="T72" s="77"/>
    </row>
    <row r="73" spans="1:20" ht="14.4" x14ac:dyDescent="0.3">
      <c r="A73" s="73" t="s">
        <v>115</v>
      </c>
      <c r="B73" s="74">
        <f t="shared" si="22"/>
        <v>26407315.02</v>
      </c>
      <c r="C73" s="74">
        <f t="shared" si="22"/>
        <v>26407315.02</v>
      </c>
      <c r="D73" s="74">
        <f>B73*$I$9</f>
        <v>1178294.3961924</v>
      </c>
      <c r="E73" s="74">
        <f t="shared" si="19"/>
        <v>811193.68909950356</v>
      </c>
      <c r="F73" s="74">
        <f t="shared" si="24"/>
        <v>-24640137.4988616</v>
      </c>
      <c r="G73" s="74">
        <f t="shared" si="24"/>
        <v>-15093642.830965018</v>
      </c>
      <c r="H73" s="74">
        <f t="shared" si="20"/>
        <v>1767177.5211383998</v>
      </c>
      <c r="I73" s="74">
        <f t="shared" si="20"/>
        <v>11313672.189034982</v>
      </c>
      <c r="J73" s="74">
        <f t="shared" si="4"/>
        <v>9546494.6678965818</v>
      </c>
      <c r="K73" s="74">
        <f t="shared" si="11"/>
        <v>-2004763.8802582822</v>
      </c>
      <c r="L73" s="75">
        <f t="shared" si="23"/>
        <v>847725.35657688114</v>
      </c>
      <c r="M73" s="21"/>
      <c r="N73" s="21"/>
      <c r="O73" s="77"/>
      <c r="P73" s="77"/>
      <c r="Q73" s="77"/>
      <c r="R73" s="77"/>
      <c r="S73" s="77"/>
      <c r="T73" s="77"/>
    </row>
    <row r="74" spans="1:20" ht="14.4" x14ac:dyDescent="0.3">
      <c r="A74" s="73" t="s">
        <v>116</v>
      </c>
      <c r="B74" s="74">
        <f t="shared" si="22"/>
        <v>26407315.02</v>
      </c>
      <c r="C74" s="74">
        <f t="shared" si="22"/>
        <v>26407315.02</v>
      </c>
      <c r="D74" s="74">
        <f>B74*$J$9</f>
        <v>1178030.3230421999</v>
      </c>
      <c r="E74" s="74">
        <f t="shared" si="19"/>
        <v>811193.68909950356</v>
      </c>
      <c r="F74" s="74">
        <f t="shared" si="24"/>
        <v>-25818167.821903799</v>
      </c>
      <c r="G74" s="74">
        <f t="shared" si="24"/>
        <v>-15904836.520064522</v>
      </c>
      <c r="H74" s="74">
        <f t="shared" si="20"/>
        <v>589147.19809620082</v>
      </c>
      <c r="I74" s="74">
        <f t="shared" si="20"/>
        <v>10502478.499935478</v>
      </c>
      <c r="J74" s="74">
        <f t="shared" si="4"/>
        <v>9913331.3018392771</v>
      </c>
      <c r="K74" s="74">
        <f t="shared" si="11"/>
        <v>-2081799.5733862482</v>
      </c>
      <c r="L74" s="75">
        <f t="shared" si="23"/>
        <v>847669.90121533931</v>
      </c>
      <c r="M74" s="21"/>
      <c r="N74" s="21"/>
      <c r="O74" s="77"/>
      <c r="P74" s="77"/>
      <c r="Q74" s="77"/>
      <c r="R74" s="77"/>
      <c r="S74" s="77"/>
      <c r="T74" s="77"/>
    </row>
    <row r="75" spans="1:20" ht="14.4" x14ac:dyDescent="0.3">
      <c r="A75" s="73" t="s">
        <v>117</v>
      </c>
      <c r="B75" s="74">
        <f t="shared" si="22"/>
        <v>26407315.02</v>
      </c>
      <c r="C75" s="74">
        <f t="shared" si="22"/>
        <v>26407315.02</v>
      </c>
      <c r="D75" s="74">
        <f>+B75+F74</f>
        <v>589147.19809620082</v>
      </c>
      <c r="E75" s="74">
        <f t="shared" si="19"/>
        <v>811193.68909950356</v>
      </c>
      <c r="F75" s="74">
        <f t="shared" si="24"/>
        <v>-26407315.02</v>
      </c>
      <c r="G75" s="74">
        <f t="shared" si="24"/>
        <v>-16716030.209164025</v>
      </c>
      <c r="H75" s="74">
        <f t="shared" si="20"/>
        <v>0</v>
      </c>
      <c r="I75" s="74">
        <f t="shared" si="20"/>
        <v>9691284.8108359743</v>
      </c>
      <c r="J75" s="74">
        <f t="shared" si="4"/>
        <v>9691284.8108359743</v>
      </c>
      <c r="K75" s="74">
        <f t="shared" si="11"/>
        <v>-2035169.8102755544</v>
      </c>
      <c r="L75" s="75">
        <f t="shared" si="23"/>
        <v>724004.44497667928</v>
      </c>
      <c r="M75" s="21"/>
      <c r="N75" s="21"/>
      <c r="O75" s="77"/>
      <c r="P75" s="77"/>
      <c r="Q75" s="77"/>
      <c r="R75" s="77"/>
      <c r="S75" s="77"/>
      <c r="T75" s="77"/>
    </row>
    <row r="76" spans="1:20" ht="14.4" x14ac:dyDescent="0.3">
      <c r="A76" s="73" t="s">
        <v>118</v>
      </c>
      <c r="B76" s="74">
        <f t="shared" si="22"/>
        <v>26407315.02</v>
      </c>
      <c r="C76" s="74">
        <f t="shared" si="22"/>
        <v>26407315.02</v>
      </c>
      <c r="D76" s="74"/>
      <c r="E76" s="74">
        <f>+C75+G75</f>
        <v>9691284.8108359743</v>
      </c>
      <c r="F76" s="74">
        <f t="shared" si="24"/>
        <v>-26407315.02</v>
      </c>
      <c r="G76" s="74">
        <f t="shared" si="24"/>
        <v>-26407315.02</v>
      </c>
      <c r="H76" s="74">
        <f t="shared" si="20"/>
        <v>0</v>
      </c>
      <c r="I76" s="74">
        <f t="shared" si="20"/>
        <v>0</v>
      </c>
      <c r="J76" s="74">
        <f t="shared" si="4"/>
        <v>0</v>
      </c>
      <c r="K76" s="74">
        <f t="shared" si="11"/>
        <v>0</v>
      </c>
      <c r="L76" s="75">
        <f t="shared" si="23"/>
        <v>-1388256.5137883837</v>
      </c>
      <c r="M76" s="21"/>
      <c r="N76" s="21"/>
      <c r="O76" s="77"/>
      <c r="P76" s="77"/>
      <c r="Q76" s="77"/>
      <c r="R76" s="77"/>
      <c r="S76" s="77"/>
      <c r="T76" s="77"/>
    </row>
    <row r="77" spans="1:20" ht="14.4" x14ac:dyDescent="0.3">
      <c r="A77" s="73"/>
      <c r="B77" s="85"/>
      <c r="C77" s="86"/>
      <c r="D77" s="86"/>
      <c r="E77" s="86"/>
      <c r="F77" s="74"/>
      <c r="G77" s="74"/>
      <c r="H77" s="74"/>
      <c r="I77" s="74"/>
      <c r="J77" s="74"/>
      <c r="K77" s="74"/>
      <c r="L77" s="75"/>
      <c r="M77" s="21"/>
      <c r="N77" s="21"/>
      <c r="O77" s="77"/>
      <c r="P77" s="77"/>
      <c r="Q77" s="77"/>
      <c r="R77" s="77"/>
      <c r="S77" s="77"/>
      <c r="T77" s="77"/>
    </row>
    <row r="78" spans="1:20" ht="15" thickBot="1" x14ac:dyDescent="0.35">
      <c r="A78" s="73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87"/>
      <c r="M78" s="21"/>
      <c r="N78" s="21"/>
      <c r="O78" s="77"/>
      <c r="P78" s="77"/>
      <c r="Q78" s="77"/>
      <c r="R78" s="77"/>
      <c r="S78" s="77"/>
      <c r="T78" s="77"/>
    </row>
    <row r="79" spans="1:20" ht="14.4" x14ac:dyDescent="0.3">
      <c r="A79" s="88" t="s">
        <v>119</v>
      </c>
      <c r="B79" s="89"/>
      <c r="C79" s="89"/>
      <c r="D79" s="90">
        <f>SUM(D38:D49)</f>
        <v>1858634.8554910002</v>
      </c>
      <c r="E79" s="90">
        <f>SUM(E38:E49)</f>
        <v>811193.68909950356</v>
      </c>
      <c r="F79" s="89"/>
      <c r="G79" s="89"/>
      <c r="H79" s="89"/>
      <c r="I79" s="89"/>
      <c r="J79" s="89"/>
      <c r="K79" s="89"/>
      <c r="L79" s="90">
        <f>SUM(L38:L49)</f>
        <v>219962.64494221329</v>
      </c>
      <c r="M79" s="21"/>
      <c r="N79" s="21"/>
      <c r="O79" s="77"/>
      <c r="P79" s="77"/>
      <c r="Q79" s="77"/>
      <c r="R79" s="77"/>
      <c r="S79" s="77"/>
      <c r="T79" s="77"/>
    </row>
    <row r="80" spans="1:20" ht="14.4" x14ac:dyDescent="0.3">
      <c r="A80" s="91" t="s">
        <v>120</v>
      </c>
      <c r="B80" s="92">
        <f>(B37+B49+SUM(B38:B48)*2)/24</f>
        <v>26407315.02</v>
      </c>
      <c r="C80" s="92">
        <f>(C37+C49+SUM(C38:C48)*2)/24</f>
        <v>26407315.02</v>
      </c>
      <c r="D80" s="93"/>
      <c r="E80" s="92"/>
      <c r="F80" s="92">
        <f t="shared" ref="F80:I80" si="25">(F37+F49+SUM(F38:F48)*2)/24</f>
        <v>-2570942.8366943658</v>
      </c>
      <c r="G80" s="92">
        <f t="shared" si="25"/>
        <v>-1168151.1680902059</v>
      </c>
      <c r="H80" s="92">
        <f t="shared" si="25"/>
        <v>23836372.183305636</v>
      </c>
      <c r="I80" s="92">
        <f t="shared" si="25"/>
        <v>25239163.851909798</v>
      </c>
      <c r="J80" s="92"/>
      <c r="K80" s="92">
        <f>(K37+K49+SUM(K38:K48)*2)/24</f>
        <v>-294586.25040687347</v>
      </c>
      <c r="L80" s="94"/>
      <c r="M80" s="21"/>
      <c r="N80" s="21"/>
    </row>
    <row r="81" spans="1:17" ht="14.4" x14ac:dyDescent="0.3">
      <c r="A81" s="95"/>
      <c r="B81" s="96"/>
      <c r="C81" s="96"/>
      <c r="D81" s="97"/>
      <c r="E81" s="97"/>
      <c r="F81" s="98"/>
      <c r="G81" s="96"/>
      <c r="H81" s="96"/>
      <c r="I81" s="96"/>
      <c r="J81" s="96"/>
      <c r="K81" s="96"/>
      <c r="L81" s="96"/>
      <c r="M81" s="21"/>
      <c r="N81" s="21"/>
      <c r="O81" s="21"/>
    </row>
    <row r="82" spans="1:17" ht="14.4" x14ac:dyDescent="0.3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7" ht="14.4" x14ac:dyDescent="0.3">
      <c r="A83" s="21"/>
      <c r="B83" s="21"/>
      <c r="C83" s="21"/>
      <c r="D83" s="99"/>
      <c r="E83" s="21"/>
      <c r="F83" s="21"/>
      <c r="G83" s="99"/>
      <c r="H83" s="21"/>
      <c r="I83" s="21"/>
      <c r="J83" s="21"/>
      <c r="K83" s="21"/>
      <c r="L83" s="21"/>
      <c r="M83" s="21"/>
      <c r="N83" s="21"/>
      <c r="O83" s="21"/>
    </row>
    <row r="84" spans="1:17" ht="14.4" x14ac:dyDescent="0.3">
      <c r="A84" s="21"/>
      <c r="B84" s="21"/>
      <c r="C84" s="21"/>
      <c r="D84" s="99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 ht="14.4" x14ac:dyDescent="0.3">
      <c r="A85" s="10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 ht="14.4" x14ac:dyDescent="0.3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7" ht="14.4" x14ac:dyDescent="0.3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</sheetData>
  <printOptions horizontalCentered="1"/>
  <pageMargins left="0.45" right="0.45" top="0.5" bottom="0.5" header="0.3" footer="0.3"/>
  <pageSetup scale="52" orientation="landscape" r:id="rId1"/>
  <rowBreaks count="1" manualBreakCount="1">
    <brk id="33" max="15" man="1"/>
  </rowBreaks>
  <colBreaks count="1" manualBreakCount="1">
    <brk id="15" max="7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sqref="A1:XFD1048576"/>
    </sheetView>
  </sheetViews>
  <sheetFormatPr defaultColWidth="9.109375" defaultRowHeight="14.4" x14ac:dyDescent="0.3"/>
  <cols>
    <col min="1" max="1" width="32.109375" style="21" bestFit="1" customWidth="1"/>
    <col min="2" max="2" width="10.5546875" style="21" bestFit="1" customWidth="1"/>
    <col min="3" max="3" width="6.109375" style="21" bestFit="1" customWidth="1"/>
    <col min="4" max="4" width="11.5546875" style="8" bestFit="1" customWidth="1"/>
    <col min="5" max="5" width="10.5546875" style="21" bestFit="1" customWidth="1"/>
    <col min="6" max="6" width="11.5546875" style="21" bestFit="1" customWidth="1"/>
    <col min="7" max="7" width="6.109375" style="21" bestFit="1" customWidth="1"/>
    <col min="8" max="8" width="11.5546875" style="8" bestFit="1" customWidth="1"/>
    <col min="9" max="10" width="11.5546875" style="21" bestFit="1" customWidth="1"/>
    <col min="11" max="11" width="6.109375" style="21" bestFit="1" customWidth="1"/>
    <col min="12" max="12" width="11.5546875" style="8" bestFit="1" customWidth="1"/>
    <col min="13" max="13" width="10.5546875" style="21" bestFit="1" customWidth="1"/>
    <col min="14" max="14" width="11.5546875" style="21" bestFit="1" customWidth="1"/>
    <col min="15" max="15" width="9.109375" style="21"/>
    <col min="16" max="16" width="10.5546875" style="21" bestFit="1" customWidth="1"/>
    <col min="17" max="16384" width="9.109375" style="21"/>
  </cols>
  <sheetData>
    <row r="1" spans="1:16" x14ac:dyDescent="0.3">
      <c r="A1" s="21" t="s">
        <v>108</v>
      </c>
      <c r="B1" s="21" t="s">
        <v>136</v>
      </c>
      <c r="E1" s="21" t="s">
        <v>160</v>
      </c>
      <c r="F1" s="21" t="s">
        <v>181</v>
      </c>
      <c r="I1" s="21" t="s">
        <v>161</v>
      </c>
      <c r="J1" s="21" t="s">
        <v>181</v>
      </c>
      <c r="M1" s="21" t="s">
        <v>412</v>
      </c>
      <c r="N1" s="21" t="s">
        <v>181</v>
      </c>
      <c r="P1" s="8"/>
    </row>
    <row r="2" spans="1:16" x14ac:dyDescent="0.3">
      <c r="A2" s="21" t="s">
        <v>182</v>
      </c>
      <c r="C2" s="6">
        <v>3.04E-2</v>
      </c>
      <c r="D2" s="8">
        <f>+C2*B2</f>
        <v>0</v>
      </c>
      <c r="E2" s="28">
        <f>SUMIFS('PI E Additions'!F:F,'PI E Additions'!A:A,'new weighted depr elec'!A2,'PI E Additions'!D:D,"&lt;201907")</f>
        <v>-10195.73</v>
      </c>
      <c r="F2" s="28">
        <f>+E2+B2</f>
        <v>-10195.73</v>
      </c>
      <c r="G2" s="6">
        <v>3.04E-2</v>
      </c>
      <c r="H2" s="8">
        <f>+G2*F2</f>
        <v>-309.95019199999996</v>
      </c>
      <c r="I2" s="28">
        <f>SUMIFS('PI E Additions'!F:F,'PI E Additions'!A:A,'new weighted depr elec'!A2,'PI E Additions'!D:D,"&gt;201906")</f>
        <v>63603.15</v>
      </c>
      <c r="J2" s="28">
        <f>+I2+E2+B2</f>
        <v>53407.42</v>
      </c>
      <c r="K2" s="6">
        <v>3.04E-2</v>
      </c>
      <c r="L2" s="8">
        <f>+K2*J2</f>
        <v>1623.585568</v>
      </c>
      <c r="M2" s="28">
        <f>SUMIFS('PI E Additions'!F:F,'PI E Additions'!D:D,"&gt;201909",'PI E Additions'!A:A,'new weighted depr elec'!A2)</f>
        <v>56532.979999999996</v>
      </c>
      <c r="N2" s="28">
        <f>SUM(B2,E2,I2,M2)</f>
        <v>109940.4</v>
      </c>
      <c r="O2" s="6">
        <v>3.04E-2</v>
      </c>
      <c r="P2" s="8">
        <f>+O2*N2</f>
        <v>3342.1881599999997</v>
      </c>
    </row>
    <row r="3" spans="1:16" x14ac:dyDescent="0.3">
      <c r="A3" s="27" t="s">
        <v>183</v>
      </c>
      <c r="B3" s="28">
        <v>505374.75</v>
      </c>
      <c r="C3" s="6">
        <v>3.2500000000000001E-2</v>
      </c>
      <c r="D3" s="8">
        <f t="shared" ref="D3:D12" si="0">+C3*B3</f>
        <v>16424.679375</v>
      </c>
      <c r="E3" s="28">
        <f>SUMIFS('PI E Additions'!F:F,'PI E Additions'!A:A,'new weighted depr elec'!A3,'PI E Additions'!D:D,"&lt;201907")</f>
        <v>-130112.07</v>
      </c>
      <c r="F3" s="28">
        <f t="shared" ref="F3:F12" si="1">+E3+B3</f>
        <v>375262.68</v>
      </c>
      <c r="G3" s="6">
        <v>3.2500000000000001E-2</v>
      </c>
      <c r="H3" s="8">
        <f t="shared" ref="H3:H12" si="2">+G3*F3</f>
        <v>12196.0371</v>
      </c>
      <c r="I3" s="28">
        <f>SUMIFS('PI E Additions'!F:F,'PI E Additions'!A:A,'new weighted depr elec'!A3,'PI E Additions'!D:D,"&gt;201906")</f>
        <v>-56684.560000000019</v>
      </c>
      <c r="J3" s="28">
        <f t="shared" ref="J3:J12" si="3">+I3+E3+B3</f>
        <v>318578.12</v>
      </c>
      <c r="K3" s="6">
        <v>3.2500000000000001E-2</v>
      </c>
      <c r="L3" s="8">
        <f t="shared" ref="L3:L12" si="4">+K3*J3</f>
        <v>10353.7889</v>
      </c>
      <c r="M3" s="28">
        <f>SUMIFS('PI E Additions'!F:F,'PI E Additions'!D:D,"&gt;201909",'PI E Additions'!A:A,'new weighted depr elec'!A3)</f>
        <v>43506.05999999999</v>
      </c>
      <c r="N3" s="28">
        <f t="shared" ref="N3:N12" si="5">SUM(B3,E3,I3,M3)</f>
        <v>362084.18</v>
      </c>
      <c r="O3" s="6">
        <v>3.2500000000000001E-2</v>
      </c>
      <c r="P3" s="8">
        <f t="shared" ref="P3:P12" si="6">+O3*N3</f>
        <v>11767.735850000001</v>
      </c>
    </row>
    <row r="4" spans="1:16" x14ac:dyDescent="0.3">
      <c r="A4" s="27" t="s">
        <v>184</v>
      </c>
      <c r="B4" s="28">
        <v>399534.97</v>
      </c>
      <c r="C4" s="6">
        <v>1.8099999999999998E-2</v>
      </c>
      <c r="D4" s="8">
        <f t="shared" si="0"/>
        <v>7231.5829569999987</v>
      </c>
      <c r="E4" s="28">
        <f>SUMIFS('PI E Additions'!F:F,'PI E Additions'!A:A,'new weighted depr elec'!A4,'PI E Additions'!D:D,"&lt;201907")</f>
        <v>42352.229999999996</v>
      </c>
      <c r="F4" s="28">
        <f t="shared" si="1"/>
        <v>441887.19999999995</v>
      </c>
      <c r="G4" s="6">
        <v>1.8099999999999998E-2</v>
      </c>
      <c r="H4" s="8">
        <f t="shared" si="2"/>
        <v>7998.1583199999986</v>
      </c>
      <c r="I4" s="28">
        <f>SUMIFS('PI E Additions'!F:F,'PI E Additions'!A:A,'new weighted depr elec'!A4,'PI E Additions'!D:D,"&gt;201906")</f>
        <v>13001.639999999978</v>
      </c>
      <c r="J4" s="28">
        <f t="shared" si="3"/>
        <v>454888.83999999997</v>
      </c>
      <c r="K4" s="6">
        <v>1.8099999999999998E-2</v>
      </c>
      <c r="L4" s="8">
        <f t="shared" si="4"/>
        <v>8233.4880039999989</v>
      </c>
      <c r="M4" s="28">
        <f>SUMIFS('PI E Additions'!F:F,'PI E Additions'!D:D,"&gt;201909",'PI E Additions'!A:A,'new weighted depr elec'!A4)</f>
        <v>-18299.740000000002</v>
      </c>
      <c r="N4" s="28">
        <f t="shared" si="5"/>
        <v>436589.09999999992</v>
      </c>
      <c r="O4" s="6">
        <v>1.8099999999999998E-2</v>
      </c>
      <c r="P4" s="8">
        <f t="shared" si="6"/>
        <v>7902.2627099999972</v>
      </c>
    </row>
    <row r="5" spans="1:16" x14ac:dyDescent="0.3">
      <c r="A5" s="21" t="s">
        <v>185</v>
      </c>
      <c r="B5" s="28"/>
      <c r="C5" s="6">
        <v>2.0399999999999998E-2</v>
      </c>
      <c r="D5" s="8">
        <f t="shared" si="0"/>
        <v>0</v>
      </c>
      <c r="E5" s="28">
        <f>SUMIFS('PI E Additions'!F:F,'PI E Additions'!A:A,'new weighted depr elec'!A5,'PI E Additions'!D:D,"&lt;201907")</f>
        <v>-32.47</v>
      </c>
      <c r="F5" s="28">
        <f t="shared" si="1"/>
        <v>-32.47</v>
      </c>
      <c r="G5" s="6">
        <v>2.0399999999999998E-2</v>
      </c>
      <c r="H5" s="8">
        <f t="shared" si="2"/>
        <v>-0.66238799999999987</v>
      </c>
      <c r="I5" s="28">
        <f>SUMIFS('PI E Additions'!F:F,'PI E Additions'!A:A,'new weighted depr elec'!A5,'PI E Additions'!D:D,"&gt;201906")</f>
        <v>4979.17</v>
      </c>
      <c r="J5" s="28">
        <f t="shared" si="3"/>
        <v>4946.7</v>
      </c>
      <c r="K5" s="6">
        <v>2.0399999999999998E-2</v>
      </c>
      <c r="L5" s="8">
        <f t="shared" si="4"/>
        <v>100.91267999999998</v>
      </c>
      <c r="M5" s="28">
        <f>SUMIFS('PI E Additions'!F:F,'PI E Additions'!D:D,"&gt;201909",'PI E Additions'!A:A,'new weighted depr elec'!A5)</f>
        <v>4979.17</v>
      </c>
      <c r="N5" s="28">
        <f t="shared" si="5"/>
        <v>9925.869999999999</v>
      </c>
      <c r="O5" s="6">
        <v>2.0399999999999998E-2</v>
      </c>
      <c r="P5" s="8">
        <f t="shared" si="6"/>
        <v>202.48774799999995</v>
      </c>
    </row>
    <row r="6" spans="1:16" x14ac:dyDescent="0.3">
      <c r="A6" s="27" t="s">
        <v>186</v>
      </c>
      <c r="B6" s="28">
        <v>1191314.7800000003</v>
      </c>
      <c r="C6" s="6">
        <v>3.1399999999999997E-2</v>
      </c>
      <c r="D6" s="8">
        <f t="shared" si="0"/>
        <v>37407.284092000002</v>
      </c>
      <c r="E6" s="28">
        <f>SUMIFS('PI E Additions'!F:F,'PI E Additions'!A:A,'new weighted depr elec'!A6,'PI E Additions'!D:D,"&lt;201907")</f>
        <v>1771496.6999999993</v>
      </c>
      <c r="F6" s="28">
        <f t="shared" si="1"/>
        <v>2962811.4799999995</v>
      </c>
      <c r="G6" s="6">
        <v>3.1399999999999997E-2</v>
      </c>
      <c r="H6" s="8">
        <f t="shared" si="2"/>
        <v>93032.280471999984</v>
      </c>
      <c r="I6" s="28">
        <f>SUMIFS('PI E Additions'!F:F,'PI E Additions'!A:A,'new weighted depr elec'!A6,'PI E Additions'!D:D,"&gt;201906")</f>
        <v>1039380.9900000007</v>
      </c>
      <c r="J6" s="28">
        <f t="shared" si="3"/>
        <v>4002192.47</v>
      </c>
      <c r="K6" s="6">
        <v>3.1399999999999997E-2</v>
      </c>
      <c r="L6" s="8">
        <f t="shared" si="4"/>
        <v>125668.84355799999</v>
      </c>
      <c r="M6" s="28">
        <f>SUMIFS('PI E Additions'!F:F,'PI E Additions'!D:D,"&gt;201909",'PI E Additions'!A:A,'new weighted depr elec'!A6)</f>
        <v>-6726.8099999999276</v>
      </c>
      <c r="N6" s="28">
        <f t="shared" si="5"/>
        <v>3995465.66</v>
      </c>
      <c r="O6" s="6">
        <v>3.1399999999999997E-2</v>
      </c>
      <c r="P6" s="8">
        <f t="shared" si="6"/>
        <v>125457.621724</v>
      </c>
    </row>
    <row r="7" spans="1:16" x14ac:dyDescent="0.3">
      <c r="A7" s="27" t="s">
        <v>187</v>
      </c>
      <c r="B7" s="28">
        <v>977375.14999999921</v>
      </c>
      <c r="C7" s="6">
        <v>3.7400000000000003E-2</v>
      </c>
      <c r="D7" s="8">
        <f t="shared" si="0"/>
        <v>36553.830609999975</v>
      </c>
      <c r="E7" s="28">
        <f>SUMIFS('PI E Additions'!F:F,'PI E Additions'!A:A,'new weighted depr elec'!A7,'PI E Additions'!D:D,"&lt;201907")</f>
        <v>1674059.9900000005</v>
      </c>
      <c r="F7" s="28">
        <f t="shared" si="1"/>
        <v>2651435.1399999997</v>
      </c>
      <c r="G7" s="6">
        <v>3.7400000000000003E-2</v>
      </c>
      <c r="H7" s="8">
        <f t="shared" si="2"/>
        <v>99163.674235999992</v>
      </c>
      <c r="I7" s="28">
        <f>SUMIFS('PI E Additions'!F:F,'PI E Additions'!A:A,'new weighted depr elec'!A7,'PI E Additions'!D:D,"&gt;201906")</f>
        <v>1557360.2600000035</v>
      </c>
      <c r="J7" s="28">
        <f t="shared" si="3"/>
        <v>4208795.4000000032</v>
      </c>
      <c r="K7" s="6">
        <v>3.7400000000000003E-2</v>
      </c>
      <c r="L7" s="8">
        <f t="shared" si="4"/>
        <v>157408.94796000014</v>
      </c>
      <c r="M7" s="28">
        <f>SUMIFS('PI E Additions'!F:F,'PI E Additions'!D:D,"&gt;201909",'PI E Additions'!A:A,'new weighted depr elec'!A7)</f>
        <v>361451.52000000002</v>
      </c>
      <c r="N7" s="28">
        <f t="shared" si="5"/>
        <v>4570246.9200000037</v>
      </c>
      <c r="O7" s="6">
        <v>3.7400000000000003E-2</v>
      </c>
      <c r="P7" s="8">
        <f t="shared" si="6"/>
        <v>170927.23480800015</v>
      </c>
    </row>
    <row r="8" spans="1:16" x14ac:dyDescent="0.3">
      <c r="A8" s="27" t="s">
        <v>188</v>
      </c>
      <c r="B8" s="28">
        <v>2401740.5799999982</v>
      </c>
      <c r="C8" s="6">
        <v>1.77E-2</v>
      </c>
      <c r="D8" s="8">
        <f t="shared" si="0"/>
        <v>42510.808265999971</v>
      </c>
      <c r="E8" s="28">
        <f>SUMIFS('PI E Additions'!F:F,'PI E Additions'!A:A,'new weighted depr elec'!A8,'PI E Additions'!D:D,"&lt;201907")</f>
        <v>1988503.2300000018</v>
      </c>
      <c r="F8" s="28">
        <f t="shared" si="1"/>
        <v>4390243.8100000005</v>
      </c>
      <c r="G8" s="6">
        <v>1.77E-2</v>
      </c>
      <c r="H8" s="8">
        <f t="shared" si="2"/>
        <v>77707.315437000012</v>
      </c>
      <c r="I8" s="28">
        <f>SUMIFS('PI E Additions'!F:F,'PI E Additions'!A:A,'new weighted depr elec'!A8,'PI E Additions'!D:D,"&gt;201906")</f>
        <v>3513128.6800000006</v>
      </c>
      <c r="J8" s="28">
        <f t="shared" si="3"/>
        <v>7903372.4900000002</v>
      </c>
      <c r="K8" s="6">
        <v>1.77E-2</v>
      </c>
      <c r="L8" s="8">
        <f t="shared" si="4"/>
        <v>139889.693073</v>
      </c>
      <c r="M8" s="28">
        <f>SUMIFS('PI E Additions'!F:F,'PI E Additions'!D:D,"&gt;201909",'PI E Additions'!A:A,'new weighted depr elec'!A8)</f>
        <v>1292287.19</v>
      </c>
      <c r="N8" s="28">
        <f t="shared" si="5"/>
        <v>9195659.6800000016</v>
      </c>
      <c r="O8" s="6">
        <v>1.77E-2</v>
      </c>
      <c r="P8" s="8">
        <f t="shared" si="6"/>
        <v>162763.17633600003</v>
      </c>
    </row>
    <row r="9" spans="1:16" x14ac:dyDescent="0.3">
      <c r="A9" s="27" t="s">
        <v>189</v>
      </c>
      <c r="B9" s="28">
        <v>1966636.6200000013</v>
      </c>
      <c r="C9" s="6">
        <v>3.9300000000000002E-2</v>
      </c>
      <c r="D9" s="8">
        <f t="shared" si="0"/>
        <v>77288.819166000059</v>
      </c>
      <c r="E9" s="28">
        <f>SUMIFS('PI E Additions'!F:F,'PI E Additions'!A:A,'new weighted depr elec'!A9,'PI E Additions'!D:D,"&lt;201907")</f>
        <v>2999714.9300000016</v>
      </c>
      <c r="F9" s="28">
        <f t="shared" si="1"/>
        <v>4966351.5500000026</v>
      </c>
      <c r="G9" s="6">
        <v>3.9300000000000002E-2</v>
      </c>
      <c r="H9" s="8">
        <f t="shared" si="2"/>
        <v>195177.61591500012</v>
      </c>
      <c r="I9" s="28">
        <f>SUMIFS('PI E Additions'!F:F,'PI E Additions'!A:A,'new weighted depr elec'!A9,'PI E Additions'!D:D,"&gt;201906")</f>
        <v>4963413.6199999973</v>
      </c>
      <c r="J9" s="28">
        <f t="shared" si="3"/>
        <v>9929765.1699999999</v>
      </c>
      <c r="K9" s="6">
        <v>3.9300000000000002E-2</v>
      </c>
      <c r="L9" s="8">
        <f t="shared" si="4"/>
        <v>390239.77118099999</v>
      </c>
      <c r="M9" s="28">
        <f>SUMIFS('PI E Additions'!F:F,'PI E Additions'!D:D,"&gt;201909",'PI E Additions'!A:A,'new weighted depr elec'!A9)</f>
        <v>1794635.5299999998</v>
      </c>
      <c r="N9" s="28">
        <f t="shared" si="5"/>
        <v>11724400.699999999</v>
      </c>
      <c r="O9" s="6">
        <v>3.9300000000000002E-2</v>
      </c>
      <c r="P9" s="8">
        <f t="shared" si="6"/>
        <v>460768.94750999997</v>
      </c>
    </row>
    <row r="10" spans="1:16" x14ac:dyDescent="0.3">
      <c r="A10" s="27" t="s">
        <v>190</v>
      </c>
      <c r="B10" s="28">
        <v>9019.11</v>
      </c>
      <c r="C10" s="6">
        <v>4.0599999999999997E-2</v>
      </c>
      <c r="D10" s="8">
        <f t="shared" si="0"/>
        <v>366.17586599999998</v>
      </c>
      <c r="E10" s="28">
        <f>SUMIFS('PI E Additions'!F:F,'PI E Additions'!A:A,'new weighted depr elec'!A10,'PI E Additions'!D:D,"&lt;201907")</f>
        <v>8526.1400000000285</v>
      </c>
      <c r="F10" s="28">
        <f t="shared" si="1"/>
        <v>17545.250000000029</v>
      </c>
      <c r="G10" s="6">
        <v>4.0599999999999997E-2</v>
      </c>
      <c r="H10" s="8">
        <f t="shared" si="2"/>
        <v>712.33715000000109</v>
      </c>
      <c r="I10" s="28">
        <f>SUMIFS('PI E Additions'!F:F,'PI E Additions'!A:A,'new weighted depr elec'!A10,'PI E Additions'!D:D,"&gt;201906")</f>
        <v>-515596.00000000006</v>
      </c>
      <c r="J10" s="28">
        <f t="shared" si="3"/>
        <v>-498050.75000000006</v>
      </c>
      <c r="K10" s="6">
        <v>4.0599999999999997E-2</v>
      </c>
      <c r="L10" s="8">
        <f t="shared" si="4"/>
        <v>-20220.86045</v>
      </c>
      <c r="M10" s="28">
        <f>SUMIFS('PI E Additions'!F:F,'PI E Additions'!D:D,"&gt;201909",'PI E Additions'!A:A,'new weighted depr elec'!A10)</f>
        <v>-441200.19000000006</v>
      </c>
      <c r="N10" s="28">
        <f t="shared" si="5"/>
        <v>-939250.94000000006</v>
      </c>
      <c r="O10" s="6">
        <v>4.0599999999999997E-2</v>
      </c>
      <c r="P10" s="8">
        <f t="shared" si="6"/>
        <v>-38133.588164000001</v>
      </c>
    </row>
    <row r="11" spans="1:16" x14ac:dyDescent="0.3">
      <c r="A11" s="27" t="s">
        <v>191</v>
      </c>
      <c r="B11" s="28">
        <v>3175.58</v>
      </c>
      <c r="C11" s="6">
        <v>3.15E-2</v>
      </c>
      <c r="D11" s="8">
        <f t="shared" si="0"/>
        <v>100.03077</v>
      </c>
      <c r="E11" s="28">
        <f>SUMIFS('PI E Additions'!F:F,'PI E Additions'!A:A,'new weighted depr elec'!A11,'PI E Additions'!D:D,"&lt;201907")</f>
        <v>7916.49</v>
      </c>
      <c r="F11" s="28">
        <f t="shared" si="1"/>
        <v>11092.07</v>
      </c>
      <c r="G11" s="6">
        <v>3.15E-2</v>
      </c>
      <c r="H11" s="8">
        <f t="shared" si="2"/>
        <v>349.40020499999997</v>
      </c>
      <c r="I11" s="28">
        <f>SUMIFS('PI E Additions'!F:F,'PI E Additions'!A:A,'new weighted depr elec'!A11,'PI E Additions'!D:D,"&gt;201906")</f>
        <v>8931.309999999994</v>
      </c>
      <c r="J11" s="28">
        <f t="shared" si="3"/>
        <v>20023.379999999997</v>
      </c>
      <c r="K11" s="6">
        <v>3.15E-2</v>
      </c>
      <c r="L11" s="8">
        <f t="shared" si="4"/>
        <v>630.73646999999994</v>
      </c>
      <c r="M11" s="28">
        <f>SUMIFS('PI E Additions'!F:F,'PI E Additions'!D:D,"&gt;201909",'PI E Additions'!A:A,'new weighted depr elec'!A11)</f>
        <v>-8671.4900000000016</v>
      </c>
      <c r="N11" s="28">
        <f t="shared" si="5"/>
        <v>11351.889999999992</v>
      </c>
      <c r="O11" s="6">
        <v>3.15E-2</v>
      </c>
      <c r="P11" s="8">
        <f t="shared" si="6"/>
        <v>357.58453499999973</v>
      </c>
    </row>
    <row r="12" spans="1:16" x14ac:dyDescent="0.3">
      <c r="A12" s="27" t="s">
        <v>192</v>
      </c>
      <c r="B12" s="28">
        <v>21002.650000000009</v>
      </c>
      <c r="C12" s="6">
        <v>4.7500000000000001E-2</v>
      </c>
      <c r="D12" s="8">
        <f t="shared" si="0"/>
        <v>997.62587500000041</v>
      </c>
      <c r="E12" s="28">
        <f>SUMIFS('PI E Additions'!F:F,'PI E Additions'!A:A,'new weighted depr elec'!A12,'PI E Additions'!D:D,"&lt;201907")</f>
        <v>-11557.4</v>
      </c>
      <c r="F12" s="28">
        <f t="shared" si="1"/>
        <v>9445.2500000000091</v>
      </c>
      <c r="G12" s="6">
        <v>4.7500000000000001E-2</v>
      </c>
      <c r="H12" s="8">
        <f t="shared" si="2"/>
        <v>448.64937500000042</v>
      </c>
      <c r="I12" s="28">
        <f>SUMIFS('PI E Additions'!F:F,'PI E Additions'!A:A,'new weighted depr elec'!A12,'PI E Additions'!D:D,"&gt;201906")</f>
        <v>-216.71999999999989</v>
      </c>
      <c r="J12" s="28">
        <f t="shared" si="3"/>
        <v>9228.5300000000097</v>
      </c>
      <c r="K12" s="6">
        <v>4.7500000000000001E-2</v>
      </c>
      <c r="L12" s="8">
        <f t="shared" si="4"/>
        <v>438.35517500000049</v>
      </c>
      <c r="M12" s="28">
        <f>SUMIFS('PI E Additions'!F:F,'PI E Additions'!D:D,"&gt;201909",'PI E Additions'!A:A,'new weighted depr elec'!A12)</f>
        <v>-2303.87</v>
      </c>
      <c r="N12" s="28">
        <f t="shared" si="5"/>
        <v>6924.6600000000099</v>
      </c>
      <c r="O12" s="6">
        <v>4.7500000000000001E-2</v>
      </c>
      <c r="P12" s="8">
        <f t="shared" si="6"/>
        <v>328.92135000000047</v>
      </c>
    </row>
    <row r="13" spans="1:16" x14ac:dyDescent="0.3">
      <c r="A13" s="27" t="s">
        <v>193</v>
      </c>
      <c r="B13" s="28">
        <f>SUM(B2:B12)</f>
        <v>7475174.1899999995</v>
      </c>
      <c r="C13" s="19">
        <f>+D13/B13</f>
        <v>2.928103498508575E-2</v>
      </c>
      <c r="D13" s="8">
        <f>SUM(D2:D12)</f>
        <v>218880.83697700003</v>
      </c>
      <c r="E13" s="28">
        <f>SUM(E2:E12)</f>
        <v>8340672.0400000019</v>
      </c>
      <c r="F13" s="28">
        <f>SUM(F2:F12)</f>
        <v>15815846.230000002</v>
      </c>
      <c r="G13" s="19">
        <f>+H13/F13</f>
        <v>3.0758699127160141E-2</v>
      </c>
      <c r="H13" s="8">
        <f>SUM(H2:H12)</f>
        <v>486474.85563000006</v>
      </c>
      <c r="I13" s="28">
        <f>SUM(I2:I12)</f>
        <v>10591301.540000003</v>
      </c>
      <c r="J13" s="28">
        <f>SUM(J2:J12)</f>
        <v>26407147.770000007</v>
      </c>
      <c r="K13" s="19">
        <f>+L13/J13</f>
        <v>3.0838895181408674E-2</v>
      </c>
      <c r="L13" s="8">
        <f>SUM(L2:L12)</f>
        <v>814367.26211900008</v>
      </c>
      <c r="M13" s="20">
        <f>SUM(M2:M12)</f>
        <v>3076190.3499999996</v>
      </c>
      <c r="N13" s="28">
        <f>SUM(N2:N12)</f>
        <v>29483338.120000001</v>
      </c>
      <c r="O13" s="19">
        <f>+P13/N13</f>
        <v>3.0718522064251255E-2</v>
      </c>
      <c r="P13" s="8">
        <f>SUM(P2:P12)</f>
        <v>905684.57256700017</v>
      </c>
    </row>
    <row r="14" spans="1:16" x14ac:dyDescent="0.3">
      <c r="D14" s="21"/>
      <c r="H14" s="21"/>
      <c r="L14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94"/>
  <sheetViews>
    <sheetView workbookViewId="0">
      <pane ySplit="1" topLeftCell="A3980" activePane="bottomLeft" state="frozen"/>
      <selection sqref="A1:XFD1048576"/>
      <selection pane="bottomLeft" activeCell="B3991" sqref="B3991"/>
    </sheetView>
  </sheetViews>
  <sheetFormatPr defaultColWidth="9.109375" defaultRowHeight="14.4" x14ac:dyDescent="0.3"/>
  <cols>
    <col min="1" max="1" width="32.109375" style="21" bestFit="1" customWidth="1"/>
    <col min="2" max="2" width="30.5546875" style="21" bestFit="1" customWidth="1"/>
    <col min="3" max="3" width="23.44140625" style="21" bestFit="1" customWidth="1"/>
    <col min="4" max="4" width="15" style="21" bestFit="1" customWidth="1"/>
    <col min="5" max="5" width="15.5546875" style="21" bestFit="1" customWidth="1"/>
    <col min="6" max="6" width="12" style="21" bestFit="1" customWidth="1"/>
    <col min="7" max="7" width="16" style="21" bestFit="1" customWidth="1"/>
    <col min="8" max="16384" width="9.109375" style="21"/>
  </cols>
  <sheetData>
    <row r="1" spans="1:7" x14ac:dyDescent="0.3">
      <c r="A1" s="198" t="s">
        <v>128</v>
      </c>
      <c r="B1" s="198" t="s">
        <v>129</v>
      </c>
      <c r="C1" s="198" t="s">
        <v>130</v>
      </c>
      <c r="D1" s="198" t="s">
        <v>131</v>
      </c>
      <c r="E1" s="198" t="s">
        <v>132</v>
      </c>
      <c r="F1" s="198" t="s">
        <v>133</v>
      </c>
      <c r="G1" s="198" t="s">
        <v>134</v>
      </c>
    </row>
    <row r="2" spans="1:7" x14ac:dyDescent="0.3">
      <c r="A2" s="198" t="s">
        <v>182</v>
      </c>
      <c r="B2" s="198" t="s">
        <v>332</v>
      </c>
      <c r="C2" s="198">
        <v>111023197</v>
      </c>
      <c r="D2" s="198">
        <v>201904</v>
      </c>
      <c r="E2" s="198" t="s">
        <v>333</v>
      </c>
      <c r="F2" s="198">
        <v>0</v>
      </c>
      <c r="G2" s="198">
        <v>0</v>
      </c>
    </row>
    <row r="3" spans="1:7" x14ac:dyDescent="0.3">
      <c r="A3" s="198" t="s">
        <v>182</v>
      </c>
      <c r="B3" s="198" t="s">
        <v>334</v>
      </c>
      <c r="C3" s="198">
        <v>111023197</v>
      </c>
      <c r="D3" s="198">
        <v>201904</v>
      </c>
      <c r="E3" s="198" t="s">
        <v>333</v>
      </c>
      <c r="F3" s="198">
        <v>-10195.73</v>
      </c>
      <c r="G3" s="198">
        <v>-2</v>
      </c>
    </row>
    <row r="4" spans="1:7" x14ac:dyDescent="0.3">
      <c r="A4" s="198" t="s">
        <v>183</v>
      </c>
      <c r="B4" s="198" t="s">
        <v>332</v>
      </c>
      <c r="C4" s="198">
        <v>111023308</v>
      </c>
      <c r="D4" s="198">
        <v>201904</v>
      </c>
      <c r="E4" s="198" t="s">
        <v>333</v>
      </c>
      <c r="F4" s="198">
        <v>-103712.12</v>
      </c>
      <c r="G4" s="198">
        <v>1</v>
      </c>
    </row>
    <row r="5" spans="1:7" x14ac:dyDescent="0.3">
      <c r="A5" s="198" t="s">
        <v>183</v>
      </c>
      <c r="B5" s="198" t="s">
        <v>332</v>
      </c>
      <c r="C5" s="198">
        <v>111023925</v>
      </c>
      <c r="D5" s="198">
        <v>201904</v>
      </c>
      <c r="E5" s="198" t="s">
        <v>333</v>
      </c>
      <c r="F5" s="198">
        <v>0</v>
      </c>
      <c r="G5" s="198">
        <v>0</v>
      </c>
    </row>
    <row r="6" spans="1:7" x14ac:dyDescent="0.3">
      <c r="A6" s="198" t="s">
        <v>183</v>
      </c>
      <c r="B6" s="198" t="s">
        <v>334</v>
      </c>
      <c r="C6" s="198">
        <v>111022815</v>
      </c>
      <c r="D6" s="198">
        <v>201904</v>
      </c>
      <c r="E6" s="198" t="s">
        <v>333</v>
      </c>
      <c r="F6" s="198">
        <v>2106.75</v>
      </c>
      <c r="G6" s="198">
        <v>4</v>
      </c>
    </row>
    <row r="7" spans="1:7" x14ac:dyDescent="0.3">
      <c r="A7" s="198" t="s">
        <v>183</v>
      </c>
      <c r="B7" s="198" t="s">
        <v>334</v>
      </c>
      <c r="C7" s="198">
        <v>111023506</v>
      </c>
      <c r="D7" s="198">
        <v>201904</v>
      </c>
      <c r="E7" s="198" t="s">
        <v>333</v>
      </c>
      <c r="F7" s="198">
        <v>-91429.67</v>
      </c>
      <c r="G7" s="198">
        <v>1</v>
      </c>
    </row>
    <row r="8" spans="1:7" x14ac:dyDescent="0.3">
      <c r="A8" s="198" t="s">
        <v>183</v>
      </c>
      <c r="B8" s="198" t="s">
        <v>334</v>
      </c>
      <c r="C8" s="198">
        <v>111023967</v>
      </c>
      <c r="D8" s="198">
        <v>201904</v>
      </c>
      <c r="E8" s="198" t="s">
        <v>336</v>
      </c>
      <c r="F8" s="198">
        <v>499.2</v>
      </c>
      <c r="G8" s="198">
        <v>1</v>
      </c>
    </row>
    <row r="9" spans="1:7" x14ac:dyDescent="0.3">
      <c r="A9" s="198" t="s">
        <v>183</v>
      </c>
      <c r="B9" s="198" t="s">
        <v>334</v>
      </c>
      <c r="C9" s="198">
        <v>111024204</v>
      </c>
      <c r="D9" s="198">
        <v>201904</v>
      </c>
      <c r="E9" s="198" t="s">
        <v>333</v>
      </c>
      <c r="F9" s="198">
        <v>-21.76</v>
      </c>
      <c r="G9" s="198">
        <v>3</v>
      </c>
    </row>
    <row r="10" spans="1:7" x14ac:dyDescent="0.3">
      <c r="A10" s="198" t="s">
        <v>183</v>
      </c>
      <c r="B10" s="198" t="s">
        <v>334</v>
      </c>
      <c r="C10" s="198">
        <v>111024245</v>
      </c>
      <c r="D10" s="198">
        <v>201904</v>
      </c>
      <c r="E10" s="198" t="s">
        <v>333</v>
      </c>
      <c r="F10" s="198">
        <v>-17.170000000000002</v>
      </c>
      <c r="G10" s="198">
        <v>3</v>
      </c>
    </row>
    <row r="11" spans="1:7" x14ac:dyDescent="0.3">
      <c r="A11" s="198" t="s">
        <v>183</v>
      </c>
      <c r="B11" s="198" t="s">
        <v>334</v>
      </c>
      <c r="C11" s="198">
        <v>111024266</v>
      </c>
      <c r="D11" s="198">
        <v>201904</v>
      </c>
      <c r="E11" s="198" t="s">
        <v>333</v>
      </c>
      <c r="F11" s="198">
        <v>41527</v>
      </c>
      <c r="G11" s="198">
        <v>2</v>
      </c>
    </row>
    <row r="12" spans="1:7" x14ac:dyDescent="0.3">
      <c r="A12" s="198" t="s">
        <v>183</v>
      </c>
      <c r="B12" s="198" t="s">
        <v>334</v>
      </c>
      <c r="C12" s="198">
        <v>111024276</v>
      </c>
      <c r="D12" s="198">
        <v>201904</v>
      </c>
      <c r="E12" s="198" t="s">
        <v>333</v>
      </c>
      <c r="F12" s="198">
        <v>163</v>
      </c>
      <c r="G12" s="198">
        <v>3</v>
      </c>
    </row>
    <row r="13" spans="1:7" x14ac:dyDescent="0.3">
      <c r="A13" s="198" t="s">
        <v>337</v>
      </c>
      <c r="B13" s="198" t="s">
        <v>332</v>
      </c>
      <c r="C13" s="198">
        <v>111014107</v>
      </c>
      <c r="D13" s="198">
        <v>201904</v>
      </c>
      <c r="E13" s="198" t="s">
        <v>333</v>
      </c>
      <c r="F13" s="198">
        <v>79.819999999999993</v>
      </c>
      <c r="G13" s="198">
        <v>0</v>
      </c>
    </row>
    <row r="14" spans="1:7" x14ac:dyDescent="0.3">
      <c r="A14" s="198" t="s">
        <v>184</v>
      </c>
      <c r="B14" s="198" t="s">
        <v>332</v>
      </c>
      <c r="C14" s="198">
        <v>111023308</v>
      </c>
      <c r="D14" s="198">
        <v>201904</v>
      </c>
      <c r="E14" s="198" t="s">
        <v>333</v>
      </c>
      <c r="F14" s="198">
        <v>-4420.6099999999997</v>
      </c>
      <c r="G14" s="198">
        <v>350</v>
      </c>
    </row>
    <row r="15" spans="1:7" x14ac:dyDescent="0.3">
      <c r="A15" s="198" t="s">
        <v>184</v>
      </c>
      <c r="B15" s="198" t="s">
        <v>334</v>
      </c>
      <c r="C15" s="198">
        <v>111023247</v>
      </c>
      <c r="D15" s="198">
        <v>201904</v>
      </c>
      <c r="E15" s="198" t="s">
        <v>333</v>
      </c>
      <c r="F15" s="198">
        <v>2308.84</v>
      </c>
      <c r="G15" s="198">
        <v>4</v>
      </c>
    </row>
    <row r="16" spans="1:7" x14ac:dyDescent="0.3">
      <c r="A16" s="198" t="s">
        <v>184</v>
      </c>
      <c r="B16" s="198" t="s">
        <v>334</v>
      </c>
      <c r="C16" s="198">
        <v>111023947</v>
      </c>
      <c r="D16" s="198">
        <v>201904</v>
      </c>
      <c r="E16" s="198" t="s">
        <v>333</v>
      </c>
      <c r="F16" s="198">
        <v>8335.75</v>
      </c>
      <c r="G16" s="198">
        <v>1</v>
      </c>
    </row>
    <row r="17" spans="1:7" x14ac:dyDescent="0.3">
      <c r="A17" s="198" t="s">
        <v>185</v>
      </c>
      <c r="B17" s="198" t="s">
        <v>334</v>
      </c>
      <c r="C17" s="198">
        <v>101097482</v>
      </c>
      <c r="D17" s="198">
        <v>201904</v>
      </c>
      <c r="E17" s="198" t="s">
        <v>339</v>
      </c>
      <c r="F17" s="198">
        <v>6.56</v>
      </c>
      <c r="G17" s="198">
        <v>1</v>
      </c>
    </row>
    <row r="18" spans="1:7" x14ac:dyDescent="0.3">
      <c r="A18" s="198" t="s">
        <v>186</v>
      </c>
      <c r="B18" s="198" t="s">
        <v>332</v>
      </c>
      <c r="C18" s="198">
        <v>101085550</v>
      </c>
      <c r="D18" s="198">
        <v>201904</v>
      </c>
      <c r="E18" s="198" t="s">
        <v>336</v>
      </c>
      <c r="F18" s="198">
        <v>-20281.87</v>
      </c>
      <c r="G18" s="198">
        <v>0</v>
      </c>
    </row>
    <row r="19" spans="1:7" x14ac:dyDescent="0.3">
      <c r="A19" s="198" t="s">
        <v>186</v>
      </c>
      <c r="B19" s="198" t="s">
        <v>332</v>
      </c>
      <c r="C19" s="198">
        <v>101090422</v>
      </c>
      <c r="D19" s="198">
        <v>201904</v>
      </c>
      <c r="E19" s="198" t="s">
        <v>336</v>
      </c>
      <c r="F19" s="198">
        <v>-65.81</v>
      </c>
      <c r="G19" s="198">
        <v>0</v>
      </c>
    </row>
    <row r="20" spans="1:7" x14ac:dyDescent="0.3">
      <c r="A20" s="198" t="s">
        <v>186</v>
      </c>
      <c r="B20" s="198" t="s">
        <v>332</v>
      </c>
      <c r="C20" s="198">
        <v>101090422</v>
      </c>
      <c r="D20" s="198">
        <v>201904</v>
      </c>
      <c r="E20" s="198" t="s">
        <v>335</v>
      </c>
      <c r="F20" s="198">
        <v>22.85</v>
      </c>
      <c r="G20" s="198">
        <v>0</v>
      </c>
    </row>
    <row r="21" spans="1:7" x14ac:dyDescent="0.3">
      <c r="A21" s="198" t="s">
        <v>186</v>
      </c>
      <c r="B21" s="198" t="s">
        <v>332</v>
      </c>
      <c r="C21" s="198">
        <v>101098053</v>
      </c>
      <c r="D21" s="198">
        <v>201904</v>
      </c>
      <c r="E21" s="198" t="s">
        <v>340</v>
      </c>
      <c r="F21" s="198">
        <v>-482.06</v>
      </c>
      <c r="G21" s="198">
        <v>1</v>
      </c>
    </row>
    <row r="22" spans="1:7" x14ac:dyDescent="0.3">
      <c r="A22" s="198" t="s">
        <v>186</v>
      </c>
      <c r="B22" s="198" t="s">
        <v>332</v>
      </c>
      <c r="C22" s="198">
        <v>101098053</v>
      </c>
      <c r="D22" s="198">
        <v>201904</v>
      </c>
      <c r="E22" s="198" t="s">
        <v>339</v>
      </c>
      <c r="F22" s="198">
        <v>30527.74</v>
      </c>
      <c r="G22" s="198">
        <v>1</v>
      </c>
    </row>
    <row r="23" spans="1:7" x14ac:dyDescent="0.3">
      <c r="A23" s="198" t="s">
        <v>186</v>
      </c>
      <c r="B23" s="198" t="s">
        <v>332</v>
      </c>
      <c r="C23" s="198">
        <v>101098053</v>
      </c>
      <c r="D23" s="198">
        <v>201904</v>
      </c>
      <c r="E23" s="198" t="s">
        <v>339</v>
      </c>
      <c r="F23" s="198">
        <v>31386.080000000002</v>
      </c>
      <c r="G23" s="198">
        <v>1</v>
      </c>
    </row>
    <row r="24" spans="1:7" x14ac:dyDescent="0.3">
      <c r="A24" s="198" t="s">
        <v>186</v>
      </c>
      <c r="B24" s="198" t="s">
        <v>332</v>
      </c>
      <c r="C24" s="198">
        <v>101098053</v>
      </c>
      <c r="D24" s="198">
        <v>201904</v>
      </c>
      <c r="E24" s="198" t="s">
        <v>339</v>
      </c>
      <c r="F24" s="198">
        <v>166243.29999999999</v>
      </c>
      <c r="G24" s="198">
        <v>14</v>
      </c>
    </row>
    <row r="25" spans="1:7" x14ac:dyDescent="0.3">
      <c r="A25" s="198" t="s">
        <v>186</v>
      </c>
      <c r="B25" s="198" t="s">
        <v>332</v>
      </c>
      <c r="C25" s="198">
        <v>101100474</v>
      </c>
      <c r="D25" s="198">
        <v>201904</v>
      </c>
      <c r="E25" s="198" t="s">
        <v>339</v>
      </c>
      <c r="F25" s="198">
        <v>18.309999999999999</v>
      </c>
      <c r="G25" s="198">
        <v>0</v>
      </c>
    </row>
    <row r="26" spans="1:7" x14ac:dyDescent="0.3">
      <c r="A26" s="198" t="s">
        <v>186</v>
      </c>
      <c r="B26" s="198" t="s">
        <v>332</v>
      </c>
      <c r="C26" s="198">
        <v>101102283</v>
      </c>
      <c r="D26" s="198">
        <v>201904</v>
      </c>
      <c r="E26" s="198" t="s">
        <v>339</v>
      </c>
      <c r="F26" s="198">
        <v>-48.5</v>
      </c>
      <c r="G26" s="198">
        <v>0</v>
      </c>
    </row>
    <row r="27" spans="1:7" x14ac:dyDescent="0.3">
      <c r="A27" s="198" t="s">
        <v>186</v>
      </c>
      <c r="B27" s="198" t="s">
        <v>332</v>
      </c>
      <c r="C27" s="198">
        <v>101103235</v>
      </c>
      <c r="D27" s="198">
        <v>201904</v>
      </c>
      <c r="E27" s="198" t="s">
        <v>336</v>
      </c>
      <c r="F27" s="198">
        <v>-94842.03</v>
      </c>
      <c r="G27" s="198">
        <v>0</v>
      </c>
    </row>
    <row r="28" spans="1:7" x14ac:dyDescent="0.3">
      <c r="A28" s="198" t="s">
        <v>186</v>
      </c>
      <c r="B28" s="198" t="s">
        <v>332</v>
      </c>
      <c r="C28" s="198">
        <v>101103235</v>
      </c>
      <c r="D28" s="198">
        <v>201904</v>
      </c>
      <c r="E28" s="198" t="s">
        <v>335</v>
      </c>
      <c r="F28" s="198">
        <v>-13778.6</v>
      </c>
      <c r="G28" s="198">
        <v>0</v>
      </c>
    </row>
    <row r="29" spans="1:7" x14ac:dyDescent="0.3">
      <c r="A29" s="198" t="s">
        <v>186</v>
      </c>
      <c r="B29" s="198" t="s">
        <v>332</v>
      </c>
      <c r="C29" s="198">
        <v>101104148</v>
      </c>
      <c r="D29" s="198">
        <v>201904</v>
      </c>
      <c r="E29" s="198" t="s">
        <v>336</v>
      </c>
      <c r="F29" s="198">
        <v>1089.56</v>
      </c>
      <c r="G29" s="198">
        <v>1</v>
      </c>
    </row>
    <row r="30" spans="1:7" x14ac:dyDescent="0.3">
      <c r="A30" s="198" t="s">
        <v>186</v>
      </c>
      <c r="B30" s="198" t="s">
        <v>332</v>
      </c>
      <c r="C30" s="198">
        <v>101105085</v>
      </c>
      <c r="D30" s="198">
        <v>201904</v>
      </c>
      <c r="E30" s="198" t="s">
        <v>336</v>
      </c>
      <c r="F30" s="198">
        <v>0</v>
      </c>
      <c r="G30" s="198">
        <v>0</v>
      </c>
    </row>
    <row r="31" spans="1:7" x14ac:dyDescent="0.3">
      <c r="A31" s="198" t="s">
        <v>186</v>
      </c>
      <c r="B31" s="198" t="s">
        <v>332</v>
      </c>
      <c r="C31" s="198">
        <v>101105085</v>
      </c>
      <c r="D31" s="198">
        <v>201904</v>
      </c>
      <c r="E31" s="198" t="s">
        <v>336</v>
      </c>
      <c r="F31" s="198">
        <v>4.62</v>
      </c>
      <c r="G31" s="198">
        <v>0</v>
      </c>
    </row>
    <row r="32" spans="1:7" x14ac:dyDescent="0.3">
      <c r="A32" s="198" t="s">
        <v>186</v>
      </c>
      <c r="B32" s="198" t="s">
        <v>332</v>
      </c>
      <c r="C32" s="198">
        <v>101105889</v>
      </c>
      <c r="D32" s="198">
        <v>201904</v>
      </c>
      <c r="E32" s="198" t="s">
        <v>339</v>
      </c>
      <c r="F32" s="198">
        <v>0</v>
      </c>
      <c r="G32" s="198">
        <v>0</v>
      </c>
    </row>
    <row r="33" spans="1:7" x14ac:dyDescent="0.3">
      <c r="A33" s="198" t="s">
        <v>186</v>
      </c>
      <c r="B33" s="198" t="s">
        <v>332</v>
      </c>
      <c r="C33" s="198">
        <v>101108166</v>
      </c>
      <c r="D33" s="198">
        <v>201904</v>
      </c>
      <c r="E33" s="198" t="s">
        <v>335</v>
      </c>
      <c r="F33" s="198">
        <v>13.34</v>
      </c>
      <c r="G33" s="198">
        <v>0</v>
      </c>
    </row>
    <row r="34" spans="1:7" x14ac:dyDescent="0.3">
      <c r="A34" s="198" t="s">
        <v>186</v>
      </c>
      <c r="B34" s="198" t="s">
        <v>332</v>
      </c>
      <c r="C34" s="198">
        <v>101108166</v>
      </c>
      <c r="D34" s="198">
        <v>201904</v>
      </c>
      <c r="E34" s="198" t="s">
        <v>341</v>
      </c>
      <c r="F34" s="198">
        <v>-208.63</v>
      </c>
      <c r="G34" s="198">
        <v>0</v>
      </c>
    </row>
    <row r="35" spans="1:7" x14ac:dyDescent="0.3">
      <c r="A35" s="198" t="s">
        <v>186</v>
      </c>
      <c r="B35" s="198" t="s">
        <v>332</v>
      </c>
      <c r="C35" s="198">
        <v>101108602</v>
      </c>
      <c r="D35" s="198">
        <v>201904</v>
      </c>
      <c r="E35" s="198" t="s">
        <v>339</v>
      </c>
      <c r="F35" s="198">
        <v>113.6</v>
      </c>
      <c r="G35" s="198">
        <v>0</v>
      </c>
    </row>
    <row r="36" spans="1:7" x14ac:dyDescent="0.3">
      <c r="A36" s="198" t="s">
        <v>186</v>
      </c>
      <c r="B36" s="198" t="s">
        <v>332</v>
      </c>
      <c r="C36" s="198">
        <v>101108787</v>
      </c>
      <c r="D36" s="198">
        <v>201904</v>
      </c>
      <c r="E36" s="198" t="s">
        <v>335</v>
      </c>
      <c r="F36" s="198">
        <v>0.02</v>
      </c>
      <c r="G36" s="198">
        <v>0</v>
      </c>
    </row>
    <row r="37" spans="1:7" x14ac:dyDescent="0.3">
      <c r="A37" s="198" t="s">
        <v>186</v>
      </c>
      <c r="B37" s="198" t="s">
        <v>332</v>
      </c>
      <c r="C37" s="198">
        <v>101108787</v>
      </c>
      <c r="D37" s="198">
        <v>201904</v>
      </c>
      <c r="E37" s="198" t="s">
        <v>335</v>
      </c>
      <c r="F37" s="198">
        <v>541.76</v>
      </c>
      <c r="G37" s="198">
        <v>0</v>
      </c>
    </row>
    <row r="38" spans="1:7" x14ac:dyDescent="0.3">
      <c r="A38" s="198" t="s">
        <v>186</v>
      </c>
      <c r="B38" s="198" t="s">
        <v>332</v>
      </c>
      <c r="C38" s="198">
        <v>101108787</v>
      </c>
      <c r="D38" s="198">
        <v>201904</v>
      </c>
      <c r="E38" s="198" t="s">
        <v>339</v>
      </c>
      <c r="F38" s="198">
        <v>571.87</v>
      </c>
      <c r="G38" s="198">
        <v>0</v>
      </c>
    </row>
    <row r="39" spans="1:7" x14ac:dyDescent="0.3">
      <c r="A39" s="198" t="s">
        <v>186</v>
      </c>
      <c r="B39" s="198" t="s">
        <v>332</v>
      </c>
      <c r="C39" s="198">
        <v>101109388</v>
      </c>
      <c r="D39" s="198">
        <v>201904</v>
      </c>
      <c r="E39" s="198" t="s">
        <v>335</v>
      </c>
      <c r="F39" s="198">
        <v>25.64</v>
      </c>
      <c r="G39" s="198">
        <v>0</v>
      </c>
    </row>
    <row r="40" spans="1:7" x14ac:dyDescent="0.3">
      <c r="A40" s="198" t="s">
        <v>186</v>
      </c>
      <c r="B40" s="198" t="s">
        <v>332</v>
      </c>
      <c r="C40" s="198">
        <v>101109390</v>
      </c>
      <c r="D40" s="198">
        <v>201904</v>
      </c>
      <c r="E40" s="198" t="s">
        <v>339</v>
      </c>
      <c r="F40" s="198">
        <v>13871.51</v>
      </c>
      <c r="G40" s="198">
        <v>2</v>
      </c>
    </row>
    <row r="41" spans="1:7" x14ac:dyDescent="0.3">
      <c r="A41" s="198" t="s">
        <v>186</v>
      </c>
      <c r="B41" s="198" t="s">
        <v>332</v>
      </c>
      <c r="C41" s="198">
        <v>101109390</v>
      </c>
      <c r="D41" s="198">
        <v>201904</v>
      </c>
      <c r="E41" s="198" t="s">
        <v>339</v>
      </c>
      <c r="F41" s="198">
        <v>31106.95</v>
      </c>
      <c r="G41" s="198">
        <v>5</v>
      </c>
    </row>
    <row r="42" spans="1:7" x14ac:dyDescent="0.3">
      <c r="A42" s="198" t="s">
        <v>186</v>
      </c>
      <c r="B42" s="198" t="s">
        <v>332</v>
      </c>
      <c r="C42" s="198">
        <v>101110144</v>
      </c>
      <c r="D42" s="198">
        <v>201904</v>
      </c>
      <c r="E42" s="198" t="s">
        <v>336</v>
      </c>
      <c r="F42" s="198">
        <v>-1587.6</v>
      </c>
      <c r="G42" s="198">
        <v>0</v>
      </c>
    </row>
    <row r="43" spans="1:7" x14ac:dyDescent="0.3">
      <c r="A43" s="198" t="s">
        <v>186</v>
      </c>
      <c r="B43" s="198" t="s">
        <v>332</v>
      </c>
      <c r="C43" s="198">
        <v>101110144</v>
      </c>
      <c r="D43" s="198">
        <v>201904</v>
      </c>
      <c r="E43" s="198" t="s">
        <v>336</v>
      </c>
      <c r="F43" s="198">
        <v>-62.65</v>
      </c>
      <c r="G43" s="198">
        <v>0</v>
      </c>
    </row>
    <row r="44" spans="1:7" x14ac:dyDescent="0.3">
      <c r="A44" s="198" t="s">
        <v>186</v>
      </c>
      <c r="B44" s="198" t="s">
        <v>332</v>
      </c>
      <c r="C44" s="198">
        <v>101110144</v>
      </c>
      <c r="D44" s="198">
        <v>201904</v>
      </c>
      <c r="E44" s="198" t="s">
        <v>336</v>
      </c>
      <c r="F44" s="198">
        <v>-23.69</v>
      </c>
      <c r="G44" s="198">
        <v>0</v>
      </c>
    </row>
    <row r="45" spans="1:7" x14ac:dyDescent="0.3">
      <c r="A45" s="198" t="s">
        <v>186</v>
      </c>
      <c r="B45" s="198" t="s">
        <v>332</v>
      </c>
      <c r="C45" s="198">
        <v>101110144</v>
      </c>
      <c r="D45" s="198">
        <v>201904</v>
      </c>
      <c r="E45" s="198" t="s">
        <v>336</v>
      </c>
      <c r="F45" s="198">
        <v>0.04</v>
      </c>
      <c r="G45" s="198">
        <v>0</v>
      </c>
    </row>
    <row r="46" spans="1:7" x14ac:dyDescent="0.3">
      <c r="A46" s="198" t="s">
        <v>186</v>
      </c>
      <c r="B46" s="198" t="s">
        <v>332</v>
      </c>
      <c r="C46" s="198">
        <v>101110144</v>
      </c>
      <c r="D46" s="198">
        <v>201904</v>
      </c>
      <c r="E46" s="198" t="s">
        <v>336</v>
      </c>
      <c r="F46" s="198">
        <v>0.71</v>
      </c>
      <c r="G46" s="198">
        <v>0</v>
      </c>
    </row>
    <row r="47" spans="1:7" x14ac:dyDescent="0.3">
      <c r="A47" s="198" t="s">
        <v>186</v>
      </c>
      <c r="B47" s="198" t="s">
        <v>332</v>
      </c>
      <c r="C47" s="198">
        <v>101110144</v>
      </c>
      <c r="D47" s="198">
        <v>201904</v>
      </c>
      <c r="E47" s="198" t="s">
        <v>336</v>
      </c>
      <c r="F47" s="198">
        <v>3.71</v>
      </c>
      <c r="G47" s="198">
        <v>0</v>
      </c>
    </row>
    <row r="48" spans="1:7" x14ac:dyDescent="0.3">
      <c r="A48" s="198" t="s">
        <v>186</v>
      </c>
      <c r="B48" s="198" t="s">
        <v>332</v>
      </c>
      <c r="C48" s="198">
        <v>101110144</v>
      </c>
      <c r="D48" s="198">
        <v>201904</v>
      </c>
      <c r="E48" s="198" t="s">
        <v>336</v>
      </c>
      <c r="F48" s="198">
        <v>4.7300000000000004</v>
      </c>
      <c r="G48" s="198">
        <v>0</v>
      </c>
    </row>
    <row r="49" spans="1:7" x14ac:dyDescent="0.3">
      <c r="A49" s="198" t="s">
        <v>186</v>
      </c>
      <c r="B49" s="198" t="s">
        <v>332</v>
      </c>
      <c r="C49" s="198">
        <v>101110144</v>
      </c>
      <c r="D49" s="198">
        <v>201904</v>
      </c>
      <c r="E49" s="198" t="s">
        <v>336</v>
      </c>
      <c r="F49" s="198">
        <v>11.16</v>
      </c>
      <c r="G49" s="198">
        <v>0</v>
      </c>
    </row>
    <row r="50" spans="1:7" x14ac:dyDescent="0.3">
      <c r="A50" s="198" t="s">
        <v>186</v>
      </c>
      <c r="B50" s="198" t="s">
        <v>332</v>
      </c>
      <c r="C50" s="198">
        <v>101110144</v>
      </c>
      <c r="D50" s="198">
        <v>201904</v>
      </c>
      <c r="E50" s="198" t="s">
        <v>335</v>
      </c>
      <c r="F50" s="198">
        <v>-0.14000000000000001</v>
      </c>
      <c r="G50" s="198">
        <v>0</v>
      </c>
    </row>
    <row r="51" spans="1:7" x14ac:dyDescent="0.3">
      <c r="A51" s="198" t="s">
        <v>186</v>
      </c>
      <c r="B51" s="198" t="s">
        <v>332</v>
      </c>
      <c r="C51" s="198">
        <v>101110144</v>
      </c>
      <c r="D51" s="198">
        <v>201904</v>
      </c>
      <c r="E51" s="198" t="s">
        <v>335</v>
      </c>
      <c r="F51" s="198">
        <v>0</v>
      </c>
      <c r="G51" s="198">
        <v>0</v>
      </c>
    </row>
    <row r="52" spans="1:7" x14ac:dyDescent="0.3">
      <c r="A52" s="198" t="s">
        <v>186</v>
      </c>
      <c r="B52" s="198" t="s">
        <v>332</v>
      </c>
      <c r="C52" s="198">
        <v>101110144</v>
      </c>
      <c r="D52" s="198">
        <v>201904</v>
      </c>
      <c r="E52" s="198" t="s">
        <v>335</v>
      </c>
      <c r="F52" s="198">
        <v>0.01</v>
      </c>
      <c r="G52" s="198">
        <v>0</v>
      </c>
    </row>
    <row r="53" spans="1:7" x14ac:dyDescent="0.3">
      <c r="A53" s="198" t="s">
        <v>186</v>
      </c>
      <c r="B53" s="198" t="s">
        <v>332</v>
      </c>
      <c r="C53" s="198">
        <v>101110144</v>
      </c>
      <c r="D53" s="198">
        <v>201904</v>
      </c>
      <c r="E53" s="198" t="s">
        <v>335</v>
      </c>
      <c r="F53" s="198">
        <v>0.09</v>
      </c>
      <c r="G53" s="198">
        <v>0</v>
      </c>
    </row>
    <row r="54" spans="1:7" x14ac:dyDescent="0.3">
      <c r="A54" s="198" t="s">
        <v>186</v>
      </c>
      <c r="B54" s="198" t="s">
        <v>332</v>
      </c>
      <c r="C54" s="198">
        <v>101110144</v>
      </c>
      <c r="D54" s="198">
        <v>201904</v>
      </c>
      <c r="E54" s="198" t="s">
        <v>335</v>
      </c>
      <c r="F54" s="198">
        <v>0.3</v>
      </c>
      <c r="G54" s="198">
        <v>0</v>
      </c>
    </row>
    <row r="55" spans="1:7" x14ac:dyDescent="0.3">
      <c r="A55" s="198" t="s">
        <v>186</v>
      </c>
      <c r="B55" s="198" t="s">
        <v>332</v>
      </c>
      <c r="C55" s="198">
        <v>101110144</v>
      </c>
      <c r="D55" s="198">
        <v>201904</v>
      </c>
      <c r="E55" s="198" t="s">
        <v>335</v>
      </c>
      <c r="F55" s="198">
        <v>1.95</v>
      </c>
      <c r="G55" s="198">
        <v>0</v>
      </c>
    </row>
    <row r="56" spans="1:7" x14ac:dyDescent="0.3">
      <c r="A56" s="198" t="s">
        <v>186</v>
      </c>
      <c r="B56" s="198" t="s">
        <v>332</v>
      </c>
      <c r="C56" s="198">
        <v>101110144</v>
      </c>
      <c r="D56" s="198">
        <v>201904</v>
      </c>
      <c r="E56" s="198" t="s">
        <v>335</v>
      </c>
      <c r="F56" s="198">
        <v>18.920000000000002</v>
      </c>
      <c r="G56" s="198">
        <v>0</v>
      </c>
    </row>
    <row r="57" spans="1:7" x14ac:dyDescent="0.3">
      <c r="A57" s="198" t="s">
        <v>186</v>
      </c>
      <c r="B57" s="198" t="s">
        <v>332</v>
      </c>
      <c r="C57" s="198">
        <v>101110144</v>
      </c>
      <c r="D57" s="198">
        <v>201904</v>
      </c>
      <c r="E57" s="198" t="s">
        <v>335</v>
      </c>
      <c r="F57" s="198">
        <v>46.13</v>
      </c>
      <c r="G57" s="198">
        <v>0</v>
      </c>
    </row>
    <row r="58" spans="1:7" x14ac:dyDescent="0.3">
      <c r="A58" s="198" t="s">
        <v>186</v>
      </c>
      <c r="B58" s="198" t="s">
        <v>332</v>
      </c>
      <c r="C58" s="198">
        <v>101110144</v>
      </c>
      <c r="D58" s="198">
        <v>201904</v>
      </c>
      <c r="E58" s="198" t="s">
        <v>335</v>
      </c>
      <c r="F58" s="198">
        <v>103.7</v>
      </c>
      <c r="G58" s="198">
        <v>0</v>
      </c>
    </row>
    <row r="59" spans="1:7" x14ac:dyDescent="0.3">
      <c r="A59" s="198" t="s">
        <v>186</v>
      </c>
      <c r="B59" s="198" t="s">
        <v>332</v>
      </c>
      <c r="C59" s="198">
        <v>101110144</v>
      </c>
      <c r="D59" s="198">
        <v>201904</v>
      </c>
      <c r="E59" s="198" t="s">
        <v>335</v>
      </c>
      <c r="F59" s="198">
        <v>1054.49</v>
      </c>
      <c r="G59" s="198">
        <v>0</v>
      </c>
    </row>
    <row r="60" spans="1:7" x14ac:dyDescent="0.3">
      <c r="A60" s="198" t="s">
        <v>186</v>
      </c>
      <c r="B60" s="198" t="s">
        <v>332</v>
      </c>
      <c r="C60" s="198">
        <v>101110144</v>
      </c>
      <c r="D60" s="198">
        <v>201904</v>
      </c>
      <c r="E60" s="198" t="s">
        <v>339</v>
      </c>
      <c r="F60" s="198">
        <v>1.92</v>
      </c>
      <c r="G60" s="198">
        <v>0</v>
      </c>
    </row>
    <row r="61" spans="1:7" x14ac:dyDescent="0.3">
      <c r="A61" s="198" t="s">
        <v>186</v>
      </c>
      <c r="B61" s="198" t="s">
        <v>332</v>
      </c>
      <c r="C61" s="198">
        <v>101110144</v>
      </c>
      <c r="D61" s="198">
        <v>201904</v>
      </c>
      <c r="E61" s="198" t="s">
        <v>339</v>
      </c>
      <c r="F61" s="198">
        <v>11.46</v>
      </c>
      <c r="G61" s="198">
        <v>0</v>
      </c>
    </row>
    <row r="62" spans="1:7" x14ac:dyDescent="0.3">
      <c r="A62" s="198" t="s">
        <v>186</v>
      </c>
      <c r="B62" s="198" t="s">
        <v>332</v>
      </c>
      <c r="C62" s="198">
        <v>101110144</v>
      </c>
      <c r="D62" s="198">
        <v>201904</v>
      </c>
      <c r="E62" s="198" t="s">
        <v>339</v>
      </c>
      <c r="F62" s="198">
        <v>30.51</v>
      </c>
      <c r="G62" s="198">
        <v>0</v>
      </c>
    </row>
    <row r="63" spans="1:7" x14ac:dyDescent="0.3">
      <c r="A63" s="198" t="s">
        <v>186</v>
      </c>
      <c r="B63" s="198" t="s">
        <v>332</v>
      </c>
      <c r="C63" s="198">
        <v>101110144</v>
      </c>
      <c r="D63" s="198">
        <v>201904</v>
      </c>
      <c r="E63" s="198" t="s">
        <v>341</v>
      </c>
      <c r="F63" s="198">
        <v>-264.7</v>
      </c>
      <c r="G63" s="198">
        <v>0</v>
      </c>
    </row>
    <row r="64" spans="1:7" x14ac:dyDescent="0.3">
      <c r="A64" s="198" t="s">
        <v>186</v>
      </c>
      <c r="B64" s="198" t="s">
        <v>332</v>
      </c>
      <c r="C64" s="198">
        <v>101110144</v>
      </c>
      <c r="D64" s="198">
        <v>201904</v>
      </c>
      <c r="E64" s="198" t="s">
        <v>341</v>
      </c>
      <c r="F64" s="198">
        <v>-114.04</v>
      </c>
      <c r="G64" s="198">
        <v>0</v>
      </c>
    </row>
    <row r="65" spans="1:7" x14ac:dyDescent="0.3">
      <c r="A65" s="198" t="s">
        <v>186</v>
      </c>
      <c r="B65" s="198" t="s">
        <v>332</v>
      </c>
      <c r="C65" s="198">
        <v>101110144</v>
      </c>
      <c r="D65" s="198">
        <v>201904</v>
      </c>
      <c r="E65" s="198" t="s">
        <v>341</v>
      </c>
      <c r="F65" s="198">
        <v>105.08</v>
      </c>
      <c r="G65" s="198">
        <v>0</v>
      </c>
    </row>
    <row r="66" spans="1:7" x14ac:dyDescent="0.3">
      <c r="A66" s="198" t="s">
        <v>186</v>
      </c>
      <c r="B66" s="198" t="s">
        <v>332</v>
      </c>
      <c r="C66" s="198">
        <v>101111819</v>
      </c>
      <c r="D66" s="198">
        <v>201904</v>
      </c>
      <c r="E66" s="198" t="s">
        <v>341</v>
      </c>
      <c r="F66" s="198">
        <v>43266.720000000001</v>
      </c>
      <c r="G66" s="198">
        <v>3</v>
      </c>
    </row>
    <row r="67" spans="1:7" x14ac:dyDescent="0.3">
      <c r="A67" s="198" t="s">
        <v>186</v>
      </c>
      <c r="B67" s="198" t="s">
        <v>332</v>
      </c>
      <c r="C67" s="198">
        <v>101112494</v>
      </c>
      <c r="D67" s="198">
        <v>201904</v>
      </c>
      <c r="E67" s="198" t="s">
        <v>336</v>
      </c>
      <c r="F67" s="198">
        <v>6113.76</v>
      </c>
      <c r="G67" s="198">
        <v>1</v>
      </c>
    </row>
    <row r="68" spans="1:7" x14ac:dyDescent="0.3">
      <c r="A68" s="198" t="s">
        <v>186</v>
      </c>
      <c r="B68" s="198" t="s">
        <v>332</v>
      </c>
      <c r="C68" s="198">
        <v>101117520</v>
      </c>
      <c r="D68" s="198">
        <v>201904</v>
      </c>
      <c r="E68" s="198" t="s">
        <v>340</v>
      </c>
      <c r="F68" s="198">
        <v>-412.34</v>
      </c>
      <c r="G68" s="198">
        <v>1</v>
      </c>
    </row>
    <row r="69" spans="1:7" x14ac:dyDescent="0.3">
      <c r="A69" s="198" t="s">
        <v>186</v>
      </c>
      <c r="B69" s="198" t="s">
        <v>332</v>
      </c>
      <c r="C69" s="198">
        <v>101117520</v>
      </c>
      <c r="D69" s="198">
        <v>201904</v>
      </c>
      <c r="E69" s="198" t="s">
        <v>336</v>
      </c>
      <c r="F69" s="198">
        <v>-624.27</v>
      </c>
      <c r="G69" s="198">
        <v>1</v>
      </c>
    </row>
    <row r="70" spans="1:7" x14ac:dyDescent="0.3">
      <c r="A70" s="198" t="s">
        <v>186</v>
      </c>
      <c r="B70" s="198" t="s">
        <v>332</v>
      </c>
      <c r="C70" s="198">
        <v>101117520</v>
      </c>
      <c r="D70" s="198">
        <v>201904</v>
      </c>
      <c r="E70" s="198" t="s">
        <v>336</v>
      </c>
      <c r="F70" s="198">
        <v>-389.04</v>
      </c>
      <c r="G70" s="198">
        <v>1</v>
      </c>
    </row>
    <row r="71" spans="1:7" x14ac:dyDescent="0.3">
      <c r="A71" s="198" t="s">
        <v>186</v>
      </c>
      <c r="B71" s="198" t="s">
        <v>332</v>
      </c>
      <c r="C71" s="198">
        <v>101117520</v>
      </c>
      <c r="D71" s="198">
        <v>201904</v>
      </c>
      <c r="E71" s="198" t="s">
        <v>336</v>
      </c>
      <c r="F71" s="198">
        <v>940.29</v>
      </c>
      <c r="G71" s="198">
        <v>1</v>
      </c>
    </row>
    <row r="72" spans="1:7" x14ac:dyDescent="0.3">
      <c r="A72" s="198" t="s">
        <v>186</v>
      </c>
      <c r="B72" s="198" t="s">
        <v>332</v>
      </c>
      <c r="C72" s="198">
        <v>101117520</v>
      </c>
      <c r="D72" s="198">
        <v>201904</v>
      </c>
      <c r="E72" s="198" t="s">
        <v>336</v>
      </c>
      <c r="F72" s="198">
        <v>1405.36</v>
      </c>
      <c r="G72" s="198">
        <v>1</v>
      </c>
    </row>
    <row r="73" spans="1:7" x14ac:dyDescent="0.3">
      <c r="A73" s="198" t="s">
        <v>186</v>
      </c>
      <c r="B73" s="198" t="s">
        <v>332</v>
      </c>
      <c r="C73" s="198">
        <v>101117520</v>
      </c>
      <c r="D73" s="198">
        <v>201904</v>
      </c>
      <c r="E73" s="198" t="s">
        <v>336</v>
      </c>
      <c r="F73" s="198">
        <v>1412.85</v>
      </c>
      <c r="G73" s="198">
        <v>2</v>
      </c>
    </row>
    <row r="74" spans="1:7" x14ac:dyDescent="0.3">
      <c r="A74" s="198" t="s">
        <v>186</v>
      </c>
      <c r="B74" s="198" t="s">
        <v>332</v>
      </c>
      <c r="C74" s="198">
        <v>101117520</v>
      </c>
      <c r="D74" s="198">
        <v>201904</v>
      </c>
      <c r="E74" s="198" t="s">
        <v>336</v>
      </c>
      <c r="F74" s="198">
        <v>2618.1999999999998</v>
      </c>
      <c r="G74" s="198">
        <v>1</v>
      </c>
    </row>
    <row r="75" spans="1:7" x14ac:dyDescent="0.3">
      <c r="A75" s="198" t="s">
        <v>186</v>
      </c>
      <c r="B75" s="198" t="s">
        <v>332</v>
      </c>
      <c r="C75" s="198">
        <v>101117520</v>
      </c>
      <c r="D75" s="198">
        <v>201904</v>
      </c>
      <c r="E75" s="198" t="s">
        <v>336</v>
      </c>
      <c r="F75" s="198">
        <v>3264.46</v>
      </c>
      <c r="G75" s="198">
        <v>1</v>
      </c>
    </row>
    <row r="76" spans="1:7" x14ac:dyDescent="0.3">
      <c r="A76" s="198" t="s">
        <v>186</v>
      </c>
      <c r="B76" s="198" t="s">
        <v>332</v>
      </c>
      <c r="C76" s="198">
        <v>101117520</v>
      </c>
      <c r="D76" s="198">
        <v>201904</v>
      </c>
      <c r="E76" s="198" t="s">
        <v>336</v>
      </c>
      <c r="F76" s="198">
        <v>3923.87</v>
      </c>
      <c r="G76" s="198">
        <v>1</v>
      </c>
    </row>
    <row r="77" spans="1:7" x14ac:dyDescent="0.3">
      <c r="A77" s="198" t="s">
        <v>186</v>
      </c>
      <c r="B77" s="198" t="s">
        <v>332</v>
      </c>
      <c r="C77" s="198">
        <v>101117520</v>
      </c>
      <c r="D77" s="198">
        <v>201904</v>
      </c>
      <c r="E77" s="198" t="s">
        <v>336</v>
      </c>
      <c r="F77" s="198">
        <v>12036.34</v>
      </c>
      <c r="G77" s="198">
        <v>1</v>
      </c>
    </row>
    <row r="78" spans="1:7" x14ac:dyDescent="0.3">
      <c r="A78" s="198" t="s">
        <v>186</v>
      </c>
      <c r="B78" s="198" t="s">
        <v>332</v>
      </c>
      <c r="C78" s="198">
        <v>101117520</v>
      </c>
      <c r="D78" s="198">
        <v>201904</v>
      </c>
      <c r="E78" s="198" t="s">
        <v>336</v>
      </c>
      <c r="F78" s="198">
        <v>13909.84</v>
      </c>
      <c r="G78" s="198">
        <v>1</v>
      </c>
    </row>
    <row r="79" spans="1:7" x14ac:dyDescent="0.3">
      <c r="A79" s="198" t="s">
        <v>186</v>
      </c>
      <c r="B79" s="198" t="s">
        <v>332</v>
      </c>
      <c r="C79" s="198">
        <v>101117520</v>
      </c>
      <c r="D79" s="198">
        <v>201904</v>
      </c>
      <c r="E79" s="198" t="s">
        <v>336</v>
      </c>
      <c r="F79" s="198">
        <v>15804.36</v>
      </c>
      <c r="G79" s="198">
        <v>3</v>
      </c>
    </row>
    <row r="80" spans="1:7" x14ac:dyDescent="0.3">
      <c r="A80" s="198" t="s">
        <v>186</v>
      </c>
      <c r="B80" s="198" t="s">
        <v>332</v>
      </c>
      <c r="C80" s="198">
        <v>101117520</v>
      </c>
      <c r="D80" s="198">
        <v>201904</v>
      </c>
      <c r="E80" s="198" t="s">
        <v>335</v>
      </c>
      <c r="F80" s="198">
        <v>0</v>
      </c>
      <c r="G80" s="198">
        <v>0</v>
      </c>
    </row>
    <row r="81" spans="1:7" x14ac:dyDescent="0.3">
      <c r="A81" s="198" t="s">
        <v>186</v>
      </c>
      <c r="B81" s="198" t="s">
        <v>332</v>
      </c>
      <c r="C81" s="198">
        <v>101117520</v>
      </c>
      <c r="D81" s="198">
        <v>201904</v>
      </c>
      <c r="E81" s="198" t="s">
        <v>335</v>
      </c>
      <c r="F81" s="198">
        <v>6153.07</v>
      </c>
      <c r="G81" s="198">
        <v>1</v>
      </c>
    </row>
    <row r="82" spans="1:7" x14ac:dyDescent="0.3">
      <c r="A82" s="198" t="s">
        <v>186</v>
      </c>
      <c r="B82" s="198" t="s">
        <v>332</v>
      </c>
      <c r="C82" s="198">
        <v>101117520</v>
      </c>
      <c r="D82" s="198">
        <v>201904</v>
      </c>
      <c r="E82" s="198" t="s">
        <v>339</v>
      </c>
      <c r="F82" s="198">
        <v>4738.18</v>
      </c>
      <c r="G82" s="198">
        <v>1</v>
      </c>
    </row>
    <row r="83" spans="1:7" x14ac:dyDescent="0.3">
      <c r="A83" s="198" t="s">
        <v>186</v>
      </c>
      <c r="B83" s="198" t="s">
        <v>332</v>
      </c>
      <c r="C83" s="198">
        <v>101117520</v>
      </c>
      <c r="D83" s="198">
        <v>201904</v>
      </c>
      <c r="E83" s="198" t="s">
        <v>339</v>
      </c>
      <c r="F83" s="198">
        <v>24759.42</v>
      </c>
      <c r="G83" s="198">
        <v>2</v>
      </c>
    </row>
    <row r="84" spans="1:7" x14ac:dyDescent="0.3">
      <c r="A84" s="198" t="s">
        <v>186</v>
      </c>
      <c r="B84" s="198" t="s">
        <v>332</v>
      </c>
      <c r="C84" s="198">
        <v>101117520</v>
      </c>
      <c r="D84" s="198">
        <v>201904</v>
      </c>
      <c r="E84" s="198" t="s">
        <v>339</v>
      </c>
      <c r="F84" s="198">
        <v>24939.51</v>
      </c>
      <c r="G84" s="198">
        <v>5</v>
      </c>
    </row>
    <row r="85" spans="1:7" x14ac:dyDescent="0.3">
      <c r="A85" s="198" t="s">
        <v>186</v>
      </c>
      <c r="B85" s="198" t="s">
        <v>332</v>
      </c>
      <c r="C85" s="198">
        <v>101117520</v>
      </c>
      <c r="D85" s="198">
        <v>201904</v>
      </c>
      <c r="E85" s="198" t="s">
        <v>339</v>
      </c>
      <c r="F85" s="198">
        <v>37880.17</v>
      </c>
      <c r="G85" s="198">
        <v>4</v>
      </c>
    </row>
    <row r="86" spans="1:7" x14ac:dyDescent="0.3">
      <c r="A86" s="198" t="s">
        <v>186</v>
      </c>
      <c r="B86" s="198" t="s">
        <v>332</v>
      </c>
      <c r="C86" s="198">
        <v>101117520</v>
      </c>
      <c r="D86" s="198">
        <v>201904</v>
      </c>
      <c r="E86" s="198" t="s">
        <v>341</v>
      </c>
      <c r="F86" s="198">
        <v>9276.65</v>
      </c>
      <c r="G86" s="198">
        <v>1</v>
      </c>
    </row>
    <row r="87" spans="1:7" x14ac:dyDescent="0.3">
      <c r="A87" s="198" t="s">
        <v>186</v>
      </c>
      <c r="B87" s="198" t="s">
        <v>332</v>
      </c>
      <c r="C87" s="198">
        <v>101117520</v>
      </c>
      <c r="D87" s="198">
        <v>201904</v>
      </c>
      <c r="E87" s="198" t="s">
        <v>341</v>
      </c>
      <c r="F87" s="198">
        <v>12273.21</v>
      </c>
      <c r="G87" s="198">
        <v>1</v>
      </c>
    </row>
    <row r="88" spans="1:7" x14ac:dyDescent="0.3">
      <c r="A88" s="198" t="s">
        <v>186</v>
      </c>
      <c r="B88" s="198" t="s">
        <v>334</v>
      </c>
      <c r="C88" s="198">
        <v>101097319</v>
      </c>
      <c r="D88" s="198">
        <v>201904</v>
      </c>
      <c r="E88" s="198" t="s">
        <v>335</v>
      </c>
      <c r="F88" s="198">
        <v>1588.67</v>
      </c>
      <c r="G88" s="198">
        <v>3</v>
      </c>
    </row>
    <row r="89" spans="1:7" x14ac:dyDescent="0.3">
      <c r="A89" s="198" t="s">
        <v>186</v>
      </c>
      <c r="B89" s="198" t="s">
        <v>334</v>
      </c>
      <c r="C89" s="198">
        <v>101097482</v>
      </c>
      <c r="D89" s="198">
        <v>201904</v>
      </c>
      <c r="E89" s="198" t="s">
        <v>339</v>
      </c>
      <c r="F89" s="198">
        <v>52.35</v>
      </c>
      <c r="G89" s="198">
        <v>1</v>
      </c>
    </row>
    <row r="90" spans="1:7" x14ac:dyDescent="0.3">
      <c r="A90" s="198" t="s">
        <v>186</v>
      </c>
      <c r="B90" s="198" t="s">
        <v>334</v>
      </c>
      <c r="C90" s="198">
        <v>101100859</v>
      </c>
      <c r="D90" s="198">
        <v>201904</v>
      </c>
      <c r="E90" s="198" t="s">
        <v>333</v>
      </c>
      <c r="F90" s="198">
        <v>-153.83000000000001</v>
      </c>
      <c r="G90" s="198">
        <v>2</v>
      </c>
    </row>
    <row r="91" spans="1:7" x14ac:dyDescent="0.3">
      <c r="A91" s="198" t="s">
        <v>186</v>
      </c>
      <c r="B91" s="198" t="s">
        <v>334</v>
      </c>
      <c r="C91" s="198">
        <v>101101304</v>
      </c>
      <c r="D91" s="198">
        <v>201904</v>
      </c>
      <c r="E91" s="198" t="s">
        <v>339</v>
      </c>
      <c r="F91" s="198">
        <v>4817.92</v>
      </c>
      <c r="G91" s="198">
        <v>2</v>
      </c>
    </row>
    <row r="92" spans="1:7" x14ac:dyDescent="0.3">
      <c r="A92" s="198" t="s">
        <v>186</v>
      </c>
      <c r="B92" s="198" t="s">
        <v>334</v>
      </c>
      <c r="C92" s="198">
        <v>101101450</v>
      </c>
      <c r="D92" s="198">
        <v>201904</v>
      </c>
      <c r="E92" s="198" t="s">
        <v>336</v>
      </c>
      <c r="F92" s="198">
        <v>19.329999999999998</v>
      </c>
      <c r="G92" s="198">
        <v>3</v>
      </c>
    </row>
    <row r="93" spans="1:7" x14ac:dyDescent="0.3">
      <c r="A93" s="198" t="s">
        <v>186</v>
      </c>
      <c r="B93" s="198" t="s">
        <v>334</v>
      </c>
      <c r="C93" s="198">
        <v>101102283</v>
      </c>
      <c r="D93" s="198">
        <v>201904</v>
      </c>
      <c r="E93" s="198" t="s">
        <v>339</v>
      </c>
      <c r="F93" s="198">
        <v>-43060.37</v>
      </c>
      <c r="G93" s="198">
        <v>-7</v>
      </c>
    </row>
    <row r="94" spans="1:7" x14ac:dyDescent="0.3">
      <c r="A94" s="198" t="s">
        <v>186</v>
      </c>
      <c r="B94" s="198" t="s">
        <v>334</v>
      </c>
      <c r="C94" s="198">
        <v>101104477</v>
      </c>
      <c r="D94" s="198">
        <v>201904</v>
      </c>
      <c r="E94" s="198" t="s">
        <v>339</v>
      </c>
      <c r="F94" s="198">
        <v>16.079999999999998</v>
      </c>
      <c r="G94" s="198">
        <v>3</v>
      </c>
    </row>
    <row r="95" spans="1:7" x14ac:dyDescent="0.3">
      <c r="A95" s="198" t="s">
        <v>186</v>
      </c>
      <c r="B95" s="198" t="s">
        <v>334</v>
      </c>
      <c r="C95" s="198">
        <v>101105211</v>
      </c>
      <c r="D95" s="198">
        <v>201904</v>
      </c>
      <c r="E95" s="198" t="s">
        <v>336</v>
      </c>
      <c r="F95" s="198">
        <v>11323.35</v>
      </c>
      <c r="G95" s="198">
        <v>3</v>
      </c>
    </row>
    <row r="96" spans="1:7" x14ac:dyDescent="0.3">
      <c r="A96" s="198" t="s">
        <v>186</v>
      </c>
      <c r="B96" s="198" t="s">
        <v>334</v>
      </c>
      <c r="C96" s="198">
        <v>101105889</v>
      </c>
      <c r="D96" s="198">
        <v>201904</v>
      </c>
      <c r="E96" s="198" t="s">
        <v>339</v>
      </c>
      <c r="F96" s="198">
        <v>-293031.08</v>
      </c>
      <c r="G96" s="198">
        <v>-9</v>
      </c>
    </row>
    <row r="97" spans="1:7" x14ac:dyDescent="0.3">
      <c r="A97" s="198" t="s">
        <v>186</v>
      </c>
      <c r="B97" s="198" t="s">
        <v>334</v>
      </c>
      <c r="C97" s="198">
        <v>101106257</v>
      </c>
      <c r="D97" s="198">
        <v>201904</v>
      </c>
      <c r="E97" s="198" t="s">
        <v>340</v>
      </c>
      <c r="F97" s="198">
        <v>37</v>
      </c>
      <c r="G97" s="198">
        <v>3</v>
      </c>
    </row>
    <row r="98" spans="1:7" x14ac:dyDescent="0.3">
      <c r="A98" s="198" t="s">
        <v>186</v>
      </c>
      <c r="B98" s="198" t="s">
        <v>334</v>
      </c>
      <c r="C98" s="198">
        <v>101106321</v>
      </c>
      <c r="D98" s="198">
        <v>201904</v>
      </c>
      <c r="E98" s="198" t="s">
        <v>339</v>
      </c>
      <c r="F98" s="198">
        <v>2.27</v>
      </c>
      <c r="G98" s="198">
        <v>3</v>
      </c>
    </row>
    <row r="99" spans="1:7" x14ac:dyDescent="0.3">
      <c r="A99" s="198" t="s">
        <v>186</v>
      </c>
      <c r="B99" s="198" t="s">
        <v>334</v>
      </c>
      <c r="C99" s="198">
        <v>101106339</v>
      </c>
      <c r="D99" s="198">
        <v>201904</v>
      </c>
      <c r="E99" s="198" t="s">
        <v>339</v>
      </c>
      <c r="F99" s="198">
        <v>106533.29</v>
      </c>
      <c r="G99" s="198">
        <v>3</v>
      </c>
    </row>
    <row r="100" spans="1:7" x14ac:dyDescent="0.3">
      <c r="A100" s="198" t="s">
        <v>186</v>
      </c>
      <c r="B100" s="198" t="s">
        <v>334</v>
      </c>
      <c r="C100" s="198">
        <v>101107228</v>
      </c>
      <c r="D100" s="198">
        <v>201904</v>
      </c>
      <c r="E100" s="198" t="s">
        <v>336</v>
      </c>
      <c r="F100" s="198">
        <v>-4112.95</v>
      </c>
      <c r="G100" s="198">
        <v>-4</v>
      </c>
    </row>
    <row r="101" spans="1:7" x14ac:dyDescent="0.3">
      <c r="A101" s="198" t="s">
        <v>186</v>
      </c>
      <c r="B101" s="198" t="s">
        <v>334</v>
      </c>
      <c r="C101" s="198">
        <v>101107514</v>
      </c>
      <c r="D101" s="198">
        <v>201904</v>
      </c>
      <c r="E101" s="198" t="s">
        <v>336</v>
      </c>
      <c r="F101" s="198">
        <v>7.62</v>
      </c>
      <c r="G101" s="198">
        <v>3</v>
      </c>
    </row>
    <row r="102" spans="1:7" x14ac:dyDescent="0.3">
      <c r="A102" s="198" t="s">
        <v>186</v>
      </c>
      <c r="B102" s="198" t="s">
        <v>334</v>
      </c>
      <c r="C102" s="198">
        <v>101107807</v>
      </c>
      <c r="D102" s="198">
        <v>201904</v>
      </c>
      <c r="E102" s="198" t="s">
        <v>340</v>
      </c>
      <c r="F102" s="198">
        <v>76.040000000000006</v>
      </c>
      <c r="G102" s="198">
        <v>4</v>
      </c>
    </row>
    <row r="103" spans="1:7" x14ac:dyDescent="0.3">
      <c r="A103" s="198" t="s">
        <v>186</v>
      </c>
      <c r="B103" s="198" t="s">
        <v>334</v>
      </c>
      <c r="C103" s="198">
        <v>101108584</v>
      </c>
      <c r="D103" s="198">
        <v>201904</v>
      </c>
      <c r="E103" s="198" t="s">
        <v>335</v>
      </c>
      <c r="F103" s="198">
        <v>97446.2</v>
      </c>
      <c r="G103" s="198">
        <v>3</v>
      </c>
    </row>
    <row r="104" spans="1:7" x14ac:dyDescent="0.3">
      <c r="A104" s="198" t="s">
        <v>186</v>
      </c>
      <c r="B104" s="198" t="s">
        <v>334</v>
      </c>
      <c r="C104" s="198">
        <v>101108869</v>
      </c>
      <c r="D104" s="198">
        <v>201904</v>
      </c>
      <c r="E104" s="198" t="s">
        <v>336</v>
      </c>
      <c r="F104" s="198">
        <v>-2324.13</v>
      </c>
      <c r="G104" s="198">
        <v>-5</v>
      </c>
    </row>
    <row r="105" spans="1:7" x14ac:dyDescent="0.3">
      <c r="A105" s="198" t="s">
        <v>186</v>
      </c>
      <c r="B105" s="198" t="s">
        <v>334</v>
      </c>
      <c r="C105" s="198">
        <v>101109288</v>
      </c>
      <c r="D105" s="198">
        <v>201904</v>
      </c>
      <c r="E105" s="198" t="s">
        <v>340</v>
      </c>
      <c r="F105" s="198">
        <v>15.07</v>
      </c>
      <c r="G105" s="198">
        <v>4</v>
      </c>
    </row>
    <row r="106" spans="1:7" x14ac:dyDescent="0.3">
      <c r="A106" s="198" t="s">
        <v>186</v>
      </c>
      <c r="B106" s="198" t="s">
        <v>334</v>
      </c>
      <c r="C106" s="198">
        <v>101109385</v>
      </c>
      <c r="D106" s="198">
        <v>201904</v>
      </c>
      <c r="E106" s="198" t="s">
        <v>339</v>
      </c>
      <c r="F106" s="198">
        <v>4324.8999999999996</v>
      </c>
      <c r="G106" s="198">
        <v>4</v>
      </c>
    </row>
    <row r="107" spans="1:7" x14ac:dyDescent="0.3">
      <c r="A107" s="198" t="s">
        <v>186</v>
      </c>
      <c r="B107" s="198" t="s">
        <v>334</v>
      </c>
      <c r="C107" s="198">
        <v>101109390</v>
      </c>
      <c r="D107" s="198">
        <v>201904</v>
      </c>
      <c r="E107" s="198" t="s">
        <v>339</v>
      </c>
      <c r="F107" s="198">
        <v>-152236.46</v>
      </c>
      <c r="G107" s="198">
        <v>-8</v>
      </c>
    </row>
    <row r="108" spans="1:7" x14ac:dyDescent="0.3">
      <c r="A108" s="198" t="s">
        <v>186</v>
      </c>
      <c r="B108" s="198" t="s">
        <v>334</v>
      </c>
      <c r="C108" s="198">
        <v>101109649</v>
      </c>
      <c r="D108" s="198">
        <v>201904</v>
      </c>
      <c r="E108" s="198" t="s">
        <v>339</v>
      </c>
      <c r="F108" s="198">
        <v>165066.54</v>
      </c>
      <c r="G108" s="198">
        <v>3</v>
      </c>
    </row>
    <row r="109" spans="1:7" x14ac:dyDescent="0.3">
      <c r="A109" s="198" t="s">
        <v>186</v>
      </c>
      <c r="B109" s="198" t="s">
        <v>334</v>
      </c>
      <c r="C109" s="198">
        <v>101109654</v>
      </c>
      <c r="D109" s="198">
        <v>201904</v>
      </c>
      <c r="E109" s="198" t="s">
        <v>340</v>
      </c>
      <c r="F109" s="198">
        <v>565.63</v>
      </c>
      <c r="G109" s="198">
        <v>4</v>
      </c>
    </row>
    <row r="110" spans="1:7" x14ac:dyDescent="0.3">
      <c r="A110" s="198" t="s">
        <v>186</v>
      </c>
      <c r="B110" s="198" t="s">
        <v>334</v>
      </c>
      <c r="C110" s="198">
        <v>101110041</v>
      </c>
      <c r="D110" s="198">
        <v>201904</v>
      </c>
      <c r="E110" s="198" t="s">
        <v>336</v>
      </c>
      <c r="F110" s="198">
        <v>13037.73</v>
      </c>
      <c r="G110" s="198">
        <v>2</v>
      </c>
    </row>
    <row r="111" spans="1:7" x14ac:dyDescent="0.3">
      <c r="A111" s="198" t="s">
        <v>186</v>
      </c>
      <c r="B111" s="198" t="s">
        <v>334</v>
      </c>
      <c r="C111" s="198">
        <v>101110121</v>
      </c>
      <c r="D111" s="198">
        <v>201904</v>
      </c>
      <c r="E111" s="198" t="s">
        <v>339</v>
      </c>
      <c r="F111" s="198">
        <v>15951.11</v>
      </c>
      <c r="G111" s="198">
        <v>3</v>
      </c>
    </row>
    <row r="112" spans="1:7" x14ac:dyDescent="0.3">
      <c r="A112" s="198" t="s">
        <v>186</v>
      </c>
      <c r="B112" s="198" t="s">
        <v>334</v>
      </c>
      <c r="C112" s="198">
        <v>101110321</v>
      </c>
      <c r="D112" s="198">
        <v>201904</v>
      </c>
      <c r="E112" s="198" t="s">
        <v>336</v>
      </c>
      <c r="F112" s="198">
        <v>10.16</v>
      </c>
      <c r="G112" s="198">
        <v>2</v>
      </c>
    </row>
    <row r="113" spans="1:7" x14ac:dyDescent="0.3">
      <c r="A113" s="198" t="s">
        <v>186</v>
      </c>
      <c r="B113" s="198" t="s">
        <v>334</v>
      </c>
      <c r="C113" s="198">
        <v>101110512</v>
      </c>
      <c r="D113" s="198">
        <v>201904</v>
      </c>
      <c r="E113" s="198" t="s">
        <v>336</v>
      </c>
      <c r="F113" s="198">
        <v>2.58</v>
      </c>
      <c r="G113" s="198">
        <v>3</v>
      </c>
    </row>
    <row r="114" spans="1:7" x14ac:dyDescent="0.3">
      <c r="A114" s="198" t="s">
        <v>186</v>
      </c>
      <c r="B114" s="198" t="s">
        <v>334</v>
      </c>
      <c r="C114" s="198">
        <v>101110535</v>
      </c>
      <c r="D114" s="198">
        <v>201904</v>
      </c>
      <c r="E114" s="198" t="s">
        <v>336</v>
      </c>
      <c r="F114" s="198">
        <v>-1335.62</v>
      </c>
      <c r="G114" s="198">
        <v>4</v>
      </c>
    </row>
    <row r="115" spans="1:7" x14ac:dyDescent="0.3">
      <c r="A115" s="198" t="s">
        <v>186</v>
      </c>
      <c r="B115" s="198" t="s">
        <v>334</v>
      </c>
      <c r="C115" s="198">
        <v>101110674</v>
      </c>
      <c r="D115" s="198">
        <v>201904</v>
      </c>
      <c r="E115" s="198" t="s">
        <v>336</v>
      </c>
      <c r="F115" s="198">
        <v>-15809.87</v>
      </c>
      <c r="G115" s="198">
        <v>-7</v>
      </c>
    </row>
    <row r="116" spans="1:7" x14ac:dyDescent="0.3">
      <c r="A116" s="198" t="s">
        <v>186</v>
      </c>
      <c r="B116" s="198" t="s">
        <v>334</v>
      </c>
      <c r="C116" s="198">
        <v>101110930</v>
      </c>
      <c r="D116" s="198">
        <v>201904</v>
      </c>
      <c r="E116" s="198" t="s">
        <v>335</v>
      </c>
      <c r="F116" s="198">
        <v>-3473.14</v>
      </c>
      <c r="G116" s="198">
        <v>-5</v>
      </c>
    </row>
    <row r="117" spans="1:7" x14ac:dyDescent="0.3">
      <c r="A117" s="198" t="s">
        <v>186</v>
      </c>
      <c r="B117" s="198" t="s">
        <v>334</v>
      </c>
      <c r="C117" s="198">
        <v>101110931</v>
      </c>
      <c r="D117" s="198">
        <v>201904</v>
      </c>
      <c r="E117" s="198" t="s">
        <v>340</v>
      </c>
      <c r="F117" s="198">
        <v>68.34</v>
      </c>
      <c r="G117" s="198">
        <v>-6</v>
      </c>
    </row>
    <row r="118" spans="1:7" x14ac:dyDescent="0.3">
      <c r="A118" s="198" t="s">
        <v>186</v>
      </c>
      <c r="B118" s="198" t="s">
        <v>334</v>
      </c>
      <c r="C118" s="198">
        <v>101111187</v>
      </c>
      <c r="D118" s="198">
        <v>201904</v>
      </c>
      <c r="E118" s="198" t="s">
        <v>336</v>
      </c>
      <c r="F118" s="198">
        <v>-5628.63</v>
      </c>
      <c r="G118" s="198">
        <v>-7</v>
      </c>
    </row>
    <row r="119" spans="1:7" x14ac:dyDescent="0.3">
      <c r="A119" s="198" t="s">
        <v>186</v>
      </c>
      <c r="B119" s="198" t="s">
        <v>334</v>
      </c>
      <c r="C119" s="198">
        <v>101111200</v>
      </c>
      <c r="D119" s="198">
        <v>201904</v>
      </c>
      <c r="E119" s="198" t="s">
        <v>340</v>
      </c>
      <c r="F119" s="198">
        <v>37.15</v>
      </c>
      <c r="G119" s="198">
        <v>4</v>
      </c>
    </row>
    <row r="120" spans="1:7" x14ac:dyDescent="0.3">
      <c r="A120" s="198" t="s">
        <v>186</v>
      </c>
      <c r="B120" s="198" t="s">
        <v>334</v>
      </c>
      <c r="C120" s="198">
        <v>101111513</v>
      </c>
      <c r="D120" s="198">
        <v>201904</v>
      </c>
      <c r="E120" s="198" t="s">
        <v>336</v>
      </c>
      <c r="F120" s="198">
        <v>-13909.84</v>
      </c>
      <c r="G120" s="198">
        <v>-7</v>
      </c>
    </row>
    <row r="121" spans="1:7" x14ac:dyDescent="0.3">
      <c r="A121" s="198" t="s">
        <v>186</v>
      </c>
      <c r="B121" s="198" t="s">
        <v>334</v>
      </c>
      <c r="C121" s="198">
        <v>101111659</v>
      </c>
      <c r="D121" s="198">
        <v>201904</v>
      </c>
      <c r="E121" s="198" t="s">
        <v>342</v>
      </c>
      <c r="F121" s="198">
        <v>19.600000000000001</v>
      </c>
      <c r="G121" s="198">
        <v>3</v>
      </c>
    </row>
    <row r="122" spans="1:7" x14ac:dyDescent="0.3">
      <c r="A122" s="198" t="s">
        <v>186</v>
      </c>
      <c r="B122" s="198" t="s">
        <v>334</v>
      </c>
      <c r="C122" s="198">
        <v>101111819</v>
      </c>
      <c r="D122" s="198">
        <v>201904</v>
      </c>
      <c r="E122" s="198" t="s">
        <v>341</v>
      </c>
      <c r="F122" s="198">
        <v>-77456.09</v>
      </c>
      <c r="G122" s="198">
        <v>-8</v>
      </c>
    </row>
    <row r="123" spans="1:7" x14ac:dyDescent="0.3">
      <c r="A123" s="198" t="s">
        <v>186</v>
      </c>
      <c r="B123" s="198" t="s">
        <v>334</v>
      </c>
      <c r="C123" s="198">
        <v>101111826</v>
      </c>
      <c r="D123" s="198">
        <v>201904</v>
      </c>
      <c r="E123" s="198" t="s">
        <v>340</v>
      </c>
      <c r="F123" s="198">
        <v>-310.5</v>
      </c>
      <c r="G123" s="198">
        <v>3</v>
      </c>
    </row>
    <row r="124" spans="1:7" x14ac:dyDescent="0.3">
      <c r="A124" s="198" t="s">
        <v>186</v>
      </c>
      <c r="B124" s="198" t="s">
        <v>334</v>
      </c>
      <c r="C124" s="198">
        <v>101112219</v>
      </c>
      <c r="D124" s="198">
        <v>201904</v>
      </c>
      <c r="E124" s="198" t="s">
        <v>336</v>
      </c>
      <c r="F124" s="198">
        <v>-2364.91</v>
      </c>
      <c r="G124" s="198">
        <v>-7</v>
      </c>
    </row>
    <row r="125" spans="1:7" x14ac:dyDescent="0.3">
      <c r="A125" s="198" t="s">
        <v>186</v>
      </c>
      <c r="B125" s="198" t="s">
        <v>334</v>
      </c>
      <c r="C125" s="198">
        <v>101112410</v>
      </c>
      <c r="D125" s="198">
        <v>201904</v>
      </c>
      <c r="E125" s="198" t="s">
        <v>333</v>
      </c>
      <c r="F125" s="198">
        <v>19969.55</v>
      </c>
      <c r="G125" s="198">
        <v>2</v>
      </c>
    </row>
    <row r="126" spans="1:7" x14ac:dyDescent="0.3">
      <c r="A126" s="198" t="s">
        <v>186</v>
      </c>
      <c r="B126" s="198" t="s">
        <v>334</v>
      </c>
      <c r="C126" s="198">
        <v>101112494</v>
      </c>
      <c r="D126" s="198">
        <v>201904</v>
      </c>
      <c r="E126" s="198" t="s">
        <v>336</v>
      </c>
      <c r="F126" s="198">
        <v>-23938.560000000001</v>
      </c>
      <c r="G126" s="198">
        <v>-6</v>
      </c>
    </row>
    <row r="127" spans="1:7" x14ac:dyDescent="0.3">
      <c r="A127" s="198" t="s">
        <v>186</v>
      </c>
      <c r="B127" s="198" t="s">
        <v>334</v>
      </c>
      <c r="C127" s="198">
        <v>101112749</v>
      </c>
      <c r="D127" s="198">
        <v>201904</v>
      </c>
      <c r="E127" s="198" t="s">
        <v>336</v>
      </c>
      <c r="F127" s="198">
        <v>-3264.46</v>
      </c>
      <c r="G127" s="198">
        <v>-7</v>
      </c>
    </row>
    <row r="128" spans="1:7" x14ac:dyDescent="0.3">
      <c r="A128" s="198" t="s">
        <v>186</v>
      </c>
      <c r="B128" s="198" t="s">
        <v>334</v>
      </c>
      <c r="C128" s="198">
        <v>101112752</v>
      </c>
      <c r="D128" s="198">
        <v>201904</v>
      </c>
      <c r="E128" s="198" t="s">
        <v>336</v>
      </c>
      <c r="F128" s="198">
        <v>1077.9100000000001</v>
      </c>
      <c r="G128" s="198">
        <v>3</v>
      </c>
    </row>
    <row r="129" spans="1:7" x14ac:dyDescent="0.3">
      <c r="A129" s="198" t="s">
        <v>186</v>
      </c>
      <c r="B129" s="198" t="s">
        <v>334</v>
      </c>
      <c r="C129" s="198">
        <v>101112823</v>
      </c>
      <c r="D129" s="198">
        <v>201904</v>
      </c>
      <c r="E129" s="198" t="s">
        <v>342</v>
      </c>
      <c r="F129" s="198">
        <v>-168.91</v>
      </c>
      <c r="G129" s="198">
        <v>3</v>
      </c>
    </row>
    <row r="130" spans="1:7" x14ac:dyDescent="0.3">
      <c r="A130" s="198" t="s">
        <v>186</v>
      </c>
      <c r="B130" s="198" t="s">
        <v>334</v>
      </c>
      <c r="C130" s="198">
        <v>101112830</v>
      </c>
      <c r="D130" s="198">
        <v>201904</v>
      </c>
      <c r="E130" s="198" t="s">
        <v>339</v>
      </c>
      <c r="F130" s="198">
        <v>-12992.63</v>
      </c>
      <c r="G130" s="198">
        <v>-5</v>
      </c>
    </row>
    <row r="131" spans="1:7" x14ac:dyDescent="0.3">
      <c r="A131" s="198" t="s">
        <v>186</v>
      </c>
      <c r="B131" s="198" t="s">
        <v>334</v>
      </c>
      <c r="C131" s="198">
        <v>101112841</v>
      </c>
      <c r="D131" s="198">
        <v>201904</v>
      </c>
      <c r="E131" s="198" t="s">
        <v>339</v>
      </c>
      <c r="F131" s="198">
        <v>-3505.19</v>
      </c>
      <c r="G131" s="198">
        <v>-6</v>
      </c>
    </row>
    <row r="132" spans="1:7" x14ac:dyDescent="0.3">
      <c r="A132" s="198" t="s">
        <v>186</v>
      </c>
      <c r="B132" s="198" t="s">
        <v>334</v>
      </c>
      <c r="C132" s="198">
        <v>101112865</v>
      </c>
      <c r="D132" s="198">
        <v>201904</v>
      </c>
      <c r="E132" s="198" t="s">
        <v>339</v>
      </c>
      <c r="F132" s="198">
        <v>-1524.78</v>
      </c>
      <c r="G132" s="198">
        <v>4</v>
      </c>
    </row>
    <row r="133" spans="1:7" x14ac:dyDescent="0.3">
      <c r="A133" s="198" t="s">
        <v>186</v>
      </c>
      <c r="B133" s="198" t="s">
        <v>334</v>
      </c>
      <c r="C133" s="198">
        <v>101113112</v>
      </c>
      <c r="D133" s="198">
        <v>201904</v>
      </c>
      <c r="E133" s="198" t="s">
        <v>341</v>
      </c>
      <c r="F133" s="198">
        <v>8530.34</v>
      </c>
      <c r="G133" s="198">
        <v>2</v>
      </c>
    </row>
    <row r="134" spans="1:7" x14ac:dyDescent="0.3">
      <c r="A134" s="198" t="s">
        <v>186</v>
      </c>
      <c r="B134" s="198" t="s">
        <v>334</v>
      </c>
      <c r="C134" s="198">
        <v>101113536</v>
      </c>
      <c r="D134" s="198">
        <v>201904</v>
      </c>
      <c r="E134" s="198" t="s">
        <v>336</v>
      </c>
      <c r="F134" s="198">
        <v>197.02</v>
      </c>
      <c r="G134" s="198">
        <v>4</v>
      </c>
    </row>
    <row r="135" spans="1:7" x14ac:dyDescent="0.3">
      <c r="A135" s="198" t="s">
        <v>186</v>
      </c>
      <c r="B135" s="198" t="s">
        <v>334</v>
      </c>
      <c r="C135" s="198">
        <v>101113601</v>
      </c>
      <c r="D135" s="198">
        <v>201904</v>
      </c>
      <c r="E135" s="198" t="s">
        <v>336</v>
      </c>
      <c r="F135" s="198">
        <v>-2618.1999999999998</v>
      </c>
      <c r="G135" s="198">
        <v>-5</v>
      </c>
    </row>
    <row r="136" spans="1:7" x14ac:dyDescent="0.3">
      <c r="A136" s="198" t="s">
        <v>186</v>
      </c>
      <c r="B136" s="198" t="s">
        <v>334</v>
      </c>
      <c r="C136" s="198">
        <v>101113735</v>
      </c>
      <c r="D136" s="198">
        <v>201904</v>
      </c>
      <c r="E136" s="198" t="s">
        <v>336</v>
      </c>
      <c r="F136" s="198">
        <v>39.36</v>
      </c>
      <c r="G136" s="198">
        <v>3</v>
      </c>
    </row>
    <row r="137" spans="1:7" x14ac:dyDescent="0.3">
      <c r="A137" s="198" t="s">
        <v>186</v>
      </c>
      <c r="B137" s="198" t="s">
        <v>334</v>
      </c>
      <c r="C137" s="198">
        <v>101113821</v>
      </c>
      <c r="D137" s="198">
        <v>201904</v>
      </c>
      <c r="E137" s="198" t="s">
        <v>342</v>
      </c>
      <c r="F137" s="198">
        <v>-2141.4</v>
      </c>
      <c r="G137" s="198">
        <v>3</v>
      </c>
    </row>
    <row r="138" spans="1:7" x14ac:dyDescent="0.3">
      <c r="A138" s="198" t="s">
        <v>186</v>
      </c>
      <c r="B138" s="198" t="s">
        <v>334</v>
      </c>
      <c r="C138" s="198">
        <v>101114249</v>
      </c>
      <c r="D138" s="198">
        <v>201904</v>
      </c>
      <c r="E138" s="198" t="s">
        <v>336</v>
      </c>
      <c r="F138" s="198">
        <v>-22.72</v>
      </c>
      <c r="G138" s="198">
        <v>3</v>
      </c>
    </row>
    <row r="139" spans="1:7" x14ac:dyDescent="0.3">
      <c r="A139" s="198" t="s">
        <v>186</v>
      </c>
      <c r="B139" s="198" t="s">
        <v>334</v>
      </c>
      <c r="C139" s="198">
        <v>101114356</v>
      </c>
      <c r="D139" s="198">
        <v>201904</v>
      </c>
      <c r="E139" s="198" t="s">
        <v>336</v>
      </c>
      <c r="F139" s="198">
        <v>1466.82</v>
      </c>
      <c r="G139" s="198">
        <v>3</v>
      </c>
    </row>
    <row r="140" spans="1:7" x14ac:dyDescent="0.3">
      <c r="A140" s="198" t="s">
        <v>186</v>
      </c>
      <c r="B140" s="198" t="s">
        <v>334</v>
      </c>
      <c r="C140" s="198">
        <v>101114453</v>
      </c>
      <c r="D140" s="198">
        <v>201904</v>
      </c>
      <c r="E140" s="198" t="s">
        <v>339</v>
      </c>
      <c r="F140" s="198">
        <v>17090.09</v>
      </c>
      <c r="G140" s="198">
        <v>3</v>
      </c>
    </row>
    <row r="141" spans="1:7" x14ac:dyDescent="0.3">
      <c r="A141" s="198" t="s">
        <v>186</v>
      </c>
      <c r="B141" s="198" t="s">
        <v>334</v>
      </c>
      <c r="C141" s="198">
        <v>101114492</v>
      </c>
      <c r="D141" s="198">
        <v>201904</v>
      </c>
      <c r="E141" s="198" t="s">
        <v>336</v>
      </c>
      <c r="F141" s="198">
        <v>4.4800000000000004</v>
      </c>
      <c r="G141" s="198">
        <v>3</v>
      </c>
    </row>
    <row r="142" spans="1:7" x14ac:dyDescent="0.3">
      <c r="A142" s="198" t="s">
        <v>186</v>
      </c>
      <c r="B142" s="198" t="s">
        <v>334</v>
      </c>
      <c r="C142" s="198">
        <v>101114675</v>
      </c>
      <c r="D142" s="198">
        <v>201904</v>
      </c>
      <c r="E142" s="198" t="s">
        <v>340</v>
      </c>
      <c r="F142" s="198">
        <v>6.5</v>
      </c>
      <c r="G142" s="198">
        <v>3</v>
      </c>
    </row>
    <row r="143" spans="1:7" x14ac:dyDescent="0.3">
      <c r="A143" s="198" t="s">
        <v>186</v>
      </c>
      <c r="B143" s="198" t="s">
        <v>334</v>
      </c>
      <c r="C143" s="198">
        <v>101114763</v>
      </c>
      <c r="D143" s="198">
        <v>201904</v>
      </c>
      <c r="E143" s="198" t="s">
        <v>342</v>
      </c>
      <c r="F143" s="198">
        <v>46.2</v>
      </c>
      <c r="G143" s="198">
        <v>3</v>
      </c>
    </row>
    <row r="144" spans="1:7" x14ac:dyDescent="0.3">
      <c r="A144" s="198" t="s">
        <v>186</v>
      </c>
      <c r="B144" s="198" t="s">
        <v>334</v>
      </c>
      <c r="C144" s="198">
        <v>101114833</v>
      </c>
      <c r="D144" s="198">
        <v>201904</v>
      </c>
      <c r="E144" s="198" t="s">
        <v>339</v>
      </c>
      <c r="F144" s="198">
        <v>-33923.5</v>
      </c>
      <c r="G144" s="198">
        <v>-7</v>
      </c>
    </row>
    <row r="145" spans="1:7" x14ac:dyDescent="0.3">
      <c r="A145" s="198" t="s">
        <v>186</v>
      </c>
      <c r="B145" s="198" t="s">
        <v>334</v>
      </c>
      <c r="C145" s="198">
        <v>101115073</v>
      </c>
      <c r="D145" s="198">
        <v>201904</v>
      </c>
      <c r="E145" s="198" t="s">
        <v>339</v>
      </c>
      <c r="F145" s="198">
        <v>654.57000000000005</v>
      </c>
      <c r="G145" s="198">
        <v>4</v>
      </c>
    </row>
    <row r="146" spans="1:7" x14ac:dyDescent="0.3">
      <c r="A146" s="198" t="s">
        <v>186</v>
      </c>
      <c r="B146" s="198" t="s">
        <v>334</v>
      </c>
      <c r="C146" s="198">
        <v>101115225</v>
      </c>
      <c r="D146" s="198">
        <v>201904</v>
      </c>
      <c r="E146" s="198" t="s">
        <v>336</v>
      </c>
      <c r="F146" s="198">
        <v>240.98</v>
      </c>
      <c r="G146" s="198">
        <v>3</v>
      </c>
    </row>
    <row r="147" spans="1:7" x14ac:dyDescent="0.3">
      <c r="A147" s="198" t="s">
        <v>186</v>
      </c>
      <c r="B147" s="198" t="s">
        <v>334</v>
      </c>
      <c r="C147" s="198">
        <v>101115682</v>
      </c>
      <c r="D147" s="198">
        <v>201904</v>
      </c>
      <c r="E147" s="198" t="s">
        <v>336</v>
      </c>
      <c r="F147" s="198">
        <v>524.97</v>
      </c>
      <c r="G147" s="198">
        <v>3</v>
      </c>
    </row>
    <row r="148" spans="1:7" x14ac:dyDescent="0.3">
      <c r="A148" s="198" t="s">
        <v>186</v>
      </c>
      <c r="B148" s="198" t="s">
        <v>334</v>
      </c>
      <c r="C148" s="198">
        <v>101115789</v>
      </c>
      <c r="D148" s="198">
        <v>201904</v>
      </c>
      <c r="E148" s="198" t="s">
        <v>336</v>
      </c>
      <c r="F148" s="198">
        <v>53624.480000000003</v>
      </c>
      <c r="G148" s="198">
        <v>3</v>
      </c>
    </row>
    <row r="149" spans="1:7" x14ac:dyDescent="0.3">
      <c r="A149" s="198" t="s">
        <v>186</v>
      </c>
      <c r="B149" s="198" t="s">
        <v>334</v>
      </c>
      <c r="C149" s="198">
        <v>101115796</v>
      </c>
      <c r="D149" s="198">
        <v>201904</v>
      </c>
      <c r="E149" s="198" t="s">
        <v>336</v>
      </c>
      <c r="F149" s="198">
        <v>196.69</v>
      </c>
      <c r="G149" s="198">
        <v>4</v>
      </c>
    </row>
    <row r="150" spans="1:7" x14ac:dyDescent="0.3">
      <c r="A150" s="198" t="s">
        <v>186</v>
      </c>
      <c r="B150" s="198" t="s">
        <v>334</v>
      </c>
      <c r="C150" s="198">
        <v>101116136</v>
      </c>
      <c r="D150" s="198">
        <v>201904</v>
      </c>
      <c r="E150" s="198" t="s">
        <v>339</v>
      </c>
      <c r="F150" s="198">
        <v>28319.279999999999</v>
      </c>
      <c r="G150" s="198">
        <v>5</v>
      </c>
    </row>
    <row r="151" spans="1:7" x14ac:dyDescent="0.3">
      <c r="A151" s="198" t="s">
        <v>186</v>
      </c>
      <c r="B151" s="198" t="s">
        <v>334</v>
      </c>
      <c r="C151" s="198">
        <v>101116597</v>
      </c>
      <c r="D151" s="198">
        <v>201904</v>
      </c>
      <c r="E151" s="198" t="s">
        <v>336</v>
      </c>
      <c r="F151" s="198">
        <v>8.51</v>
      </c>
      <c r="G151" s="198">
        <v>3</v>
      </c>
    </row>
    <row r="152" spans="1:7" x14ac:dyDescent="0.3">
      <c r="A152" s="198" t="s">
        <v>186</v>
      </c>
      <c r="B152" s="198" t="s">
        <v>334</v>
      </c>
      <c r="C152" s="198">
        <v>101116666</v>
      </c>
      <c r="D152" s="198">
        <v>201904</v>
      </c>
      <c r="E152" s="198" t="s">
        <v>336</v>
      </c>
      <c r="F152" s="198">
        <v>2.25</v>
      </c>
      <c r="G152" s="198">
        <v>3</v>
      </c>
    </row>
    <row r="153" spans="1:7" x14ac:dyDescent="0.3">
      <c r="A153" s="198" t="s">
        <v>186</v>
      </c>
      <c r="B153" s="198" t="s">
        <v>334</v>
      </c>
      <c r="C153" s="198">
        <v>101117268</v>
      </c>
      <c r="D153" s="198">
        <v>201904</v>
      </c>
      <c r="E153" s="198" t="s">
        <v>336</v>
      </c>
      <c r="F153" s="198">
        <v>198.7</v>
      </c>
      <c r="G153" s="198">
        <v>2</v>
      </c>
    </row>
    <row r="154" spans="1:7" x14ac:dyDescent="0.3">
      <c r="A154" s="198" t="s">
        <v>186</v>
      </c>
      <c r="B154" s="198" t="s">
        <v>334</v>
      </c>
      <c r="C154" s="198">
        <v>101117545</v>
      </c>
      <c r="D154" s="198">
        <v>201904</v>
      </c>
      <c r="E154" s="198" t="s">
        <v>336</v>
      </c>
      <c r="F154" s="198">
        <v>3.48</v>
      </c>
      <c r="G154" s="198">
        <v>2</v>
      </c>
    </row>
    <row r="155" spans="1:7" x14ac:dyDescent="0.3">
      <c r="A155" s="198" t="s">
        <v>186</v>
      </c>
      <c r="B155" s="198" t="s">
        <v>334</v>
      </c>
      <c r="C155" s="198">
        <v>101117560</v>
      </c>
      <c r="D155" s="198">
        <v>201904</v>
      </c>
      <c r="E155" s="198" t="s">
        <v>336</v>
      </c>
      <c r="F155" s="198">
        <v>2.37</v>
      </c>
      <c r="G155" s="198">
        <v>2</v>
      </c>
    </row>
    <row r="156" spans="1:7" x14ac:dyDescent="0.3">
      <c r="A156" s="198" t="s">
        <v>186</v>
      </c>
      <c r="B156" s="198" t="s">
        <v>334</v>
      </c>
      <c r="C156" s="198">
        <v>101117694</v>
      </c>
      <c r="D156" s="198">
        <v>201904</v>
      </c>
      <c r="E156" s="198" t="s">
        <v>339</v>
      </c>
      <c r="F156" s="198">
        <v>21503.79</v>
      </c>
      <c r="G156" s="198">
        <v>3</v>
      </c>
    </row>
    <row r="157" spans="1:7" x14ac:dyDescent="0.3">
      <c r="A157" s="198" t="s">
        <v>186</v>
      </c>
      <c r="B157" s="198" t="s">
        <v>334</v>
      </c>
      <c r="C157" s="198">
        <v>101118035</v>
      </c>
      <c r="D157" s="198">
        <v>201904</v>
      </c>
      <c r="E157" s="198" t="s">
        <v>341</v>
      </c>
      <c r="F157" s="198">
        <v>13407.68</v>
      </c>
      <c r="G157" s="198">
        <v>3</v>
      </c>
    </row>
    <row r="158" spans="1:7" x14ac:dyDescent="0.3">
      <c r="A158" s="198" t="s">
        <v>186</v>
      </c>
      <c r="B158" s="198" t="s">
        <v>334</v>
      </c>
      <c r="C158" s="198">
        <v>101119429</v>
      </c>
      <c r="D158" s="198">
        <v>201904</v>
      </c>
      <c r="E158" s="198" t="s">
        <v>342</v>
      </c>
      <c r="F158" s="198">
        <v>1428.96</v>
      </c>
      <c r="G158" s="198">
        <v>2</v>
      </c>
    </row>
    <row r="159" spans="1:7" x14ac:dyDescent="0.3">
      <c r="A159" s="198" t="s">
        <v>187</v>
      </c>
      <c r="B159" s="198" t="s">
        <v>332</v>
      </c>
      <c r="C159" s="198">
        <v>101085550</v>
      </c>
      <c r="D159" s="198">
        <v>201904</v>
      </c>
      <c r="E159" s="198" t="s">
        <v>336</v>
      </c>
      <c r="F159" s="198">
        <v>104.33</v>
      </c>
      <c r="G159" s="198">
        <v>0</v>
      </c>
    </row>
    <row r="160" spans="1:7" x14ac:dyDescent="0.3">
      <c r="A160" s="198" t="s">
        <v>187</v>
      </c>
      <c r="B160" s="198" t="s">
        <v>332</v>
      </c>
      <c r="C160" s="198">
        <v>101085550</v>
      </c>
      <c r="D160" s="198">
        <v>201904</v>
      </c>
      <c r="E160" s="198" t="s">
        <v>336</v>
      </c>
      <c r="F160" s="198">
        <v>118.58</v>
      </c>
      <c r="G160" s="198">
        <v>0</v>
      </c>
    </row>
    <row r="161" spans="1:7" x14ac:dyDescent="0.3">
      <c r="A161" s="198" t="s">
        <v>187</v>
      </c>
      <c r="B161" s="198" t="s">
        <v>332</v>
      </c>
      <c r="C161" s="198">
        <v>101091968</v>
      </c>
      <c r="D161" s="198">
        <v>201904</v>
      </c>
      <c r="E161" s="198" t="s">
        <v>335</v>
      </c>
      <c r="F161" s="198">
        <v>-163291.96</v>
      </c>
      <c r="G161" s="198">
        <v>0</v>
      </c>
    </row>
    <row r="162" spans="1:7" x14ac:dyDescent="0.3">
      <c r="A162" s="198" t="s">
        <v>187</v>
      </c>
      <c r="B162" s="198" t="s">
        <v>332</v>
      </c>
      <c r="C162" s="198">
        <v>101098827</v>
      </c>
      <c r="D162" s="198">
        <v>201904</v>
      </c>
      <c r="E162" s="198" t="s">
        <v>342</v>
      </c>
      <c r="F162" s="198">
        <v>249.66</v>
      </c>
      <c r="G162" s="198">
        <v>0</v>
      </c>
    </row>
    <row r="163" spans="1:7" x14ac:dyDescent="0.3">
      <c r="A163" s="198" t="s">
        <v>187</v>
      </c>
      <c r="B163" s="198" t="s">
        <v>332</v>
      </c>
      <c r="C163" s="198">
        <v>101102283</v>
      </c>
      <c r="D163" s="198">
        <v>201904</v>
      </c>
      <c r="E163" s="198" t="s">
        <v>336</v>
      </c>
      <c r="F163" s="198">
        <v>302.19</v>
      </c>
      <c r="G163" s="198">
        <v>30</v>
      </c>
    </row>
    <row r="164" spans="1:7" x14ac:dyDescent="0.3">
      <c r="A164" s="198" t="s">
        <v>187</v>
      </c>
      <c r="B164" s="198" t="s">
        <v>332</v>
      </c>
      <c r="C164" s="198">
        <v>101102283</v>
      </c>
      <c r="D164" s="198">
        <v>201904</v>
      </c>
      <c r="E164" s="198" t="s">
        <v>339</v>
      </c>
      <c r="F164" s="198">
        <v>250601.57</v>
      </c>
      <c r="G164" s="198">
        <v>4342</v>
      </c>
    </row>
    <row r="165" spans="1:7" x14ac:dyDescent="0.3">
      <c r="A165" s="198" t="s">
        <v>187</v>
      </c>
      <c r="B165" s="198" t="s">
        <v>332</v>
      </c>
      <c r="C165" s="198">
        <v>101102473</v>
      </c>
      <c r="D165" s="198">
        <v>201904</v>
      </c>
      <c r="E165" s="198" t="s">
        <v>342</v>
      </c>
      <c r="F165" s="198">
        <v>512.36</v>
      </c>
      <c r="G165" s="198">
        <v>0</v>
      </c>
    </row>
    <row r="166" spans="1:7" x14ac:dyDescent="0.3">
      <c r="A166" s="198" t="s">
        <v>187</v>
      </c>
      <c r="B166" s="198" t="s">
        <v>332</v>
      </c>
      <c r="C166" s="198">
        <v>101106542</v>
      </c>
      <c r="D166" s="198">
        <v>201904</v>
      </c>
      <c r="E166" s="198" t="s">
        <v>335</v>
      </c>
      <c r="F166" s="198">
        <v>101.77</v>
      </c>
      <c r="G166" s="198">
        <v>0</v>
      </c>
    </row>
    <row r="167" spans="1:7" x14ac:dyDescent="0.3">
      <c r="A167" s="198" t="s">
        <v>187</v>
      </c>
      <c r="B167" s="198" t="s">
        <v>332</v>
      </c>
      <c r="C167" s="198">
        <v>101109310</v>
      </c>
      <c r="D167" s="198">
        <v>201904</v>
      </c>
      <c r="E167" s="198" t="s">
        <v>339</v>
      </c>
      <c r="F167" s="198">
        <v>158.72999999999999</v>
      </c>
      <c r="G167" s="198">
        <v>0</v>
      </c>
    </row>
    <row r="168" spans="1:7" x14ac:dyDescent="0.3">
      <c r="A168" s="198" t="s">
        <v>187</v>
      </c>
      <c r="B168" s="198" t="s">
        <v>332</v>
      </c>
      <c r="C168" s="198">
        <v>101110144</v>
      </c>
      <c r="D168" s="198">
        <v>201904</v>
      </c>
      <c r="E168" s="198" t="s">
        <v>336</v>
      </c>
      <c r="F168" s="198">
        <v>112.81</v>
      </c>
      <c r="G168" s="198">
        <v>0</v>
      </c>
    </row>
    <row r="169" spans="1:7" x14ac:dyDescent="0.3">
      <c r="A169" s="198" t="s">
        <v>187</v>
      </c>
      <c r="B169" s="198" t="s">
        <v>332</v>
      </c>
      <c r="C169" s="198">
        <v>101110144</v>
      </c>
      <c r="D169" s="198">
        <v>201904</v>
      </c>
      <c r="E169" s="198" t="s">
        <v>339</v>
      </c>
      <c r="F169" s="198">
        <v>4.6100000000000003</v>
      </c>
      <c r="G169" s="198">
        <v>0</v>
      </c>
    </row>
    <row r="170" spans="1:7" x14ac:dyDescent="0.3">
      <c r="A170" s="198" t="s">
        <v>187</v>
      </c>
      <c r="B170" s="198" t="s">
        <v>332</v>
      </c>
      <c r="C170" s="198">
        <v>101117520</v>
      </c>
      <c r="D170" s="198">
        <v>201904</v>
      </c>
      <c r="E170" s="198" t="s">
        <v>340</v>
      </c>
      <c r="F170" s="198">
        <v>95.84</v>
      </c>
      <c r="G170" s="198">
        <v>40</v>
      </c>
    </row>
    <row r="171" spans="1:7" x14ac:dyDescent="0.3">
      <c r="A171" s="198" t="s">
        <v>187</v>
      </c>
      <c r="B171" s="198" t="s">
        <v>332</v>
      </c>
      <c r="C171" s="198">
        <v>101117520</v>
      </c>
      <c r="D171" s="198">
        <v>201904</v>
      </c>
      <c r="E171" s="198" t="s">
        <v>336</v>
      </c>
      <c r="F171" s="198">
        <v>180.32</v>
      </c>
      <c r="G171" s="198">
        <v>60</v>
      </c>
    </row>
    <row r="172" spans="1:7" x14ac:dyDescent="0.3">
      <c r="A172" s="198" t="s">
        <v>187</v>
      </c>
      <c r="B172" s="198" t="s">
        <v>332</v>
      </c>
      <c r="C172" s="198">
        <v>101117520</v>
      </c>
      <c r="D172" s="198">
        <v>201904</v>
      </c>
      <c r="E172" s="198" t="s">
        <v>336</v>
      </c>
      <c r="F172" s="198">
        <v>270.08999999999997</v>
      </c>
      <c r="G172" s="198">
        <v>30</v>
      </c>
    </row>
    <row r="173" spans="1:7" x14ac:dyDescent="0.3">
      <c r="A173" s="198" t="s">
        <v>187</v>
      </c>
      <c r="B173" s="198" t="s">
        <v>332</v>
      </c>
      <c r="C173" s="198">
        <v>101117520</v>
      </c>
      <c r="D173" s="198">
        <v>201904</v>
      </c>
      <c r="E173" s="198" t="s">
        <v>336</v>
      </c>
      <c r="F173" s="198">
        <v>299.37</v>
      </c>
      <c r="G173" s="198">
        <v>25</v>
      </c>
    </row>
    <row r="174" spans="1:7" x14ac:dyDescent="0.3">
      <c r="A174" s="198" t="s">
        <v>187</v>
      </c>
      <c r="B174" s="198" t="s">
        <v>332</v>
      </c>
      <c r="C174" s="198">
        <v>101117520</v>
      </c>
      <c r="D174" s="198">
        <v>201904</v>
      </c>
      <c r="E174" s="198" t="s">
        <v>336</v>
      </c>
      <c r="F174" s="198">
        <v>584.70000000000005</v>
      </c>
      <c r="G174" s="198">
        <v>66</v>
      </c>
    </row>
    <row r="175" spans="1:7" x14ac:dyDescent="0.3">
      <c r="A175" s="198" t="s">
        <v>187</v>
      </c>
      <c r="B175" s="198" t="s">
        <v>332</v>
      </c>
      <c r="C175" s="198">
        <v>101117520</v>
      </c>
      <c r="D175" s="198">
        <v>201904</v>
      </c>
      <c r="E175" s="198" t="s">
        <v>336</v>
      </c>
      <c r="F175" s="198">
        <v>933.64</v>
      </c>
      <c r="G175" s="198">
        <v>150</v>
      </c>
    </row>
    <row r="176" spans="1:7" x14ac:dyDescent="0.3">
      <c r="A176" s="198" t="s">
        <v>187</v>
      </c>
      <c r="B176" s="198" t="s">
        <v>332</v>
      </c>
      <c r="C176" s="198">
        <v>101117520</v>
      </c>
      <c r="D176" s="198">
        <v>201904</v>
      </c>
      <c r="E176" s="198" t="s">
        <v>336</v>
      </c>
      <c r="F176" s="198">
        <v>2384.67</v>
      </c>
      <c r="G176" s="198">
        <v>80</v>
      </c>
    </row>
    <row r="177" spans="1:7" x14ac:dyDescent="0.3">
      <c r="A177" s="198" t="s">
        <v>187</v>
      </c>
      <c r="B177" s="198" t="s">
        <v>332</v>
      </c>
      <c r="C177" s="198">
        <v>101117520</v>
      </c>
      <c r="D177" s="198">
        <v>201904</v>
      </c>
      <c r="E177" s="198" t="s">
        <v>336</v>
      </c>
      <c r="F177" s="198">
        <v>2747.29</v>
      </c>
      <c r="G177" s="198">
        <v>1437</v>
      </c>
    </row>
    <row r="178" spans="1:7" x14ac:dyDescent="0.3">
      <c r="A178" s="198" t="s">
        <v>187</v>
      </c>
      <c r="B178" s="198" t="s">
        <v>332</v>
      </c>
      <c r="C178" s="198">
        <v>101117520</v>
      </c>
      <c r="D178" s="198">
        <v>201904</v>
      </c>
      <c r="E178" s="198" t="s">
        <v>336</v>
      </c>
      <c r="F178" s="198">
        <v>5253.53</v>
      </c>
      <c r="G178" s="198">
        <v>75</v>
      </c>
    </row>
    <row r="179" spans="1:7" x14ac:dyDescent="0.3">
      <c r="A179" s="198" t="s">
        <v>187</v>
      </c>
      <c r="B179" s="198" t="s">
        <v>332</v>
      </c>
      <c r="C179" s="198">
        <v>101117520</v>
      </c>
      <c r="D179" s="198">
        <v>201904</v>
      </c>
      <c r="E179" s="198" t="s">
        <v>336</v>
      </c>
      <c r="F179" s="198">
        <v>7890.58</v>
      </c>
      <c r="G179" s="198">
        <v>222</v>
      </c>
    </row>
    <row r="180" spans="1:7" x14ac:dyDescent="0.3">
      <c r="A180" s="198" t="s">
        <v>187</v>
      </c>
      <c r="B180" s="198" t="s">
        <v>332</v>
      </c>
      <c r="C180" s="198">
        <v>101117520</v>
      </c>
      <c r="D180" s="198">
        <v>201904</v>
      </c>
      <c r="E180" s="198" t="s">
        <v>335</v>
      </c>
      <c r="F180" s="198">
        <v>4657.09</v>
      </c>
      <c r="G180" s="198">
        <v>150</v>
      </c>
    </row>
    <row r="181" spans="1:7" x14ac:dyDescent="0.3">
      <c r="A181" s="198" t="s">
        <v>187</v>
      </c>
      <c r="B181" s="198" t="s">
        <v>332</v>
      </c>
      <c r="C181" s="198">
        <v>101117520</v>
      </c>
      <c r="D181" s="198">
        <v>201904</v>
      </c>
      <c r="E181" s="198" t="s">
        <v>335</v>
      </c>
      <c r="F181" s="198">
        <v>10807.67</v>
      </c>
      <c r="G181" s="198">
        <v>346</v>
      </c>
    </row>
    <row r="182" spans="1:7" x14ac:dyDescent="0.3">
      <c r="A182" s="198" t="s">
        <v>187</v>
      </c>
      <c r="B182" s="198" t="s">
        <v>332</v>
      </c>
      <c r="C182" s="198">
        <v>101117520</v>
      </c>
      <c r="D182" s="198">
        <v>201904</v>
      </c>
      <c r="E182" s="198" t="s">
        <v>339</v>
      </c>
      <c r="F182" s="198">
        <v>833.78</v>
      </c>
      <c r="G182" s="198">
        <v>6</v>
      </c>
    </row>
    <row r="183" spans="1:7" x14ac:dyDescent="0.3">
      <c r="A183" s="198" t="s">
        <v>187</v>
      </c>
      <c r="B183" s="198" t="s">
        <v>332</v>
      </c>
      <c r="C183" s="198">
        <v>101117520</v>
      </c>
      <c r="D183" s="198">
        <v>201904</v>
      </c>
      <c r="E183" s="198" t="s">
        <v>339</v>
      </c>
      <c r="F183" s="198">
        <v>4903.6099999999997</v>
      </c>
      <c r="G183" s="198">
        <v>60</v>
      </c>
    </row>
    <row r="184" spans="1:7" x14ac:dyDescent="0.3">
      <c r="A184" s="198" t="s">
        <v>187</v>
      </c>
      <c r="B184" s="198" t="s">
        <v>332</v>
      </c>
      <c r="C184" s="198">
        <v>101117520</v>
      </c>
      <c r="D184" s="198">
        <v>201904</v>
      </c>
      <c r="E184" s="198" t="s">
        <v>339</v>
      </c>
      <c r="F184" s="198">
        <v>15435.15</v>
      </c>
      <c r="G184" s="198">
        <v>500</v>
      </c>
    </row>
    <row r="185" spans="1:7" x14ac:dyDescent="0.3">
      <c r="A185" s="198" t="s">
        <v>187</v>
      </c>
      <c r="B185" s="198" t="s">
        <v>332</v>
      </c>
      <c r="C185" s="198">
        <v>101117520</v>
      </c>
      <c r="D185" s="198">
        <v>201904</v>
      </c>
      <c r="E185" s="198" t="s">
        <v>339</v>
      </c>
      <c r="F185" s="198">
        <v>15456.7</v>
      </c>
      <c r="G185" s="198">
        <v>700</v>
      </c>
    </row>
    <row r="186" spans="1:7" x14ac:dyDescent="0.3">
      <c r="A186" s="198" t="s">
        <v>187</v>
      </c>
      <c r="B186" s="198" t="s">
        <v>332</v>
      </c>
      <c r="C186" s="198">
        <v>101117520</v>
      </c>
      <c r="D186" s="198">
        <v>201904</v>
      </c>
      <c r="E186" s="198" t="s">
        <v>339</v>
      </c>
      <c r="F186" s="198">
        <v>57766.93</v>
      </c>
      <c r="G186" s="198">
        <v>2903</v>
      </c>
    </row>
    <row r="187" spans="1:7" x14ac:dyDescent="0.3">
      <c r="A187" s="198" t="s">
        <v>187</v>
      </c>
      <c r="B187" s="198" t="s">
        <v>332</v>
      </c>
      <c r="C187" s="198">
        <v>101117520</v>
      </c>
      <c r="D187" s="198">
        <v>201904</v>
      </c>
      <c r="E187" s="198" t="s">
        <v>339</v>
      </c>
      <c r="F187" s="198">
        <v>145379.42000000001</v>
      </c>
      <c r="G187" s="198">
        <v>4</v>
      </c>
    </row>
    <row r="188" spans="1:7" x14ac:dyDescent="0.3">
      <c r="A188" s="198" t="s">
        <v>187</v>
      </c>
      <c r="B188" s="198" t="s">
        <v>332</v>
      </c>
      <c r="C188" s="198">
        <v>101117520</v>
      </c>
      <c r="D188" s="198">
        <v>201904</v>
      </c>
      <c r="E188" s="198" t="s">
        <v>339</v>
      </c>
      <c r="F188" s="198">
        <v>288532.88</v>
      </c>
      <c r="G188" s="198">
        <v>13773</v>
      </c>
    </row>
    <row r="189" spans="1:7" x14ac:dyDescent="0.3">
      <c r="A189" s="198" t="s">
        <v>187</v>
      </c>
      <c r="B189" s="198" t="s">
        <v>332</v>
      </c>
      <c r="C189" s="198">
        <v>101117520</v>
      </c>
      <c r="D189" s="198">
        <v>201904</v>
      </c>
      <c r="E189" s="198" t="s">
        <v>339</v>
      </c>
      <c r="F189" s="198">
        <v>306728.31</v>
      </c>
      <c r="G189" s="198">
        <v>8880</v>
      </c>
    </row>
    <row r="190" spans="1:7" x14ac:dyDescent="0.3">
      <c r="A190" s="198" t="s">
        <v>187</v>
      </c>
      <c r="B190" s="198" t="s">
        <v>332</v>
      </c>
      <c r="C190" s="198">
        <v>101117520</v>
      </c>
      <c r="D190" s="198">
        <v>201904</v>
      </c>
      <c r="E190" s="198" t="s">
        <v>341</v>
      </c>
      <c r="F190" s="198">
        <v>697.42</v>
      </c>
      <c r="G190" s="198">
        <v>55</v>
      </c>
    </row>
    <row r="191" spans="1:7" x14ac:dyDescent="0.3">
      <c r="A191" s="198" t="s">
        <v>187</v>
      </c>
      <c r="B191" s="198" t="s">
        <v>332</v>
      </c>
      <c r="C191" s="198">
        <v>101117520</v>
      </c>
      <c r="D191" s="198">
        <v>201904</v>
      </c>
      <c r="E191" s="198" t="s">
        <v>341</v>
      </c>
      <c r="F191" s="198">
        <v>14068.33</v>
      </c>
      <c r="G191" s="198">
        <v>55</v>
      </c>
    </row>
    <row r="192" spans="1:7" x14ac:dyDescent="0.3">
      <c r="A192" s="198" t="s">
        <v>187</v>
      </c>
      <c r="B192" s="198" t="s">
        <v>332</v>
      </c>
      <c r="C192" s="198">
        <v>101117520</v>
      </c>
      <c r="D192" s="198">
        <v>201904</v>
      </c>
      <c r="E192" s="198" t="s">
        <v>341</v>
      </c>
      <c r="F192" s="198">
        <v>15698.01</v>
      </c>
      <c r="G192" s="198">
        <v>260</v>
      </c>
    </row>
    <row r="193" spans="1:7" x14ac:dyDescent="0.3">
      <c r="A193" s="198" t="s">
        <v>187</v>
      </c>
      <c r="B193" s="198" t="s">
        <v>332</v>
      </c>
      <c r="C193" s="198">
        <v>101117520</v>
      </c>
      <c r="D193" s="198">
        <v>201904</v>
      </c>
      <c r="E193" s="198" t="s">
        <v>342</v>
      </c>
      <c r="F193" s="198">
        <v>177.37</v>
      </c>
      <c r="G193" s="198">
        <v>50</v>
      </c>
    </row>
    <row r="194" spans="1:7" x14ac:dyDescent="0.3">
      <c r="A194" s="198" t="s">
        <v>187</v>
      </c>
      <c r="B194" s="198" t="s">
        <v>332</v>
      </c>
      <c r="C194" s="198">
        <v>105081784</v>
      </c>
      <c r="D194" s="198">
        <v>201904</v>
      </c>
      <c r="E194" s="198" t="s">
        <v>336</v>
      </c>
      <c r="F194" s="198">
        <v>-694.3</v>
      </c>
      <c r="G194" s="198">
        <v>0</v>
      </c>
    </row>
    <row r="195" spans="1:7" x14ac:dyDescent="0.3">
      <c r="A195" s="198" t="s">
        <v>187</v>
      </c>
      <c r="B195" s="198" t="s">
        <v>332</v>
      </c>
      <c r="C195" s="198">
        <v>105081784</v>
      </c>
      <c r="D195" s="198">
        <v>201904</v>
      </c>
      <c r="E195" s="198" t="s">
        <v>336</v>
      </c>
      <c r="F195" s="198">
        <v>-4.13</v>
      </c>
      <c r="G195" s="198">
        <v>0</v>
      </c>
    </row>
    <row r="196" spans="1:7" x14ac:dyDescent="0.3">
      <c r="A196" s="198" t="s">
        <v>187</v>
      </c>
      <c r="B196" s="198" t="s">
        <v>332</v>
      </c>
      <c r="C196" s="198">
        <v>105081784</v>
      </c>
      <c r="D196" s="198">
        <v>201904</v>
      </c>
      <c r="E196" s="198" t="s">
        <v>335</v>
      </c>
      <c r="F196" s="198">
        <v>0.01</v>
      </c>
      <c r="G196" s="198">
        <v>0</v>
      </c>
    </row>
    <row r="197" spans="1:7" x14ac:dyDescent="0.3">
      <c r="A197" s="198" t="s">
        <v>187</v>
      </c>
      <c r="B197" s="198" t="s">
        <v>332</v>
      </c>
      <c r="C197" s="198">
        <v>105081784</v>
      </c>
      <c r="D197" s="198">
        <v>201904</v>
      </c>
      <c r="E197" s="198" t="s">
        <v>335</v>
      </c>
      <c r="F197" s="198">
        <v>3096.49</v>
      </c>
      <c r="G197" s="198">
        <v>0</v>
      </c>
    </row>
    <row r="198" spans="1:7" x14ac:dyDescent="0.3">
      <c r="A198" s="198" t="s">
        <v>187</v>
      </c>
      <c r="B198" s="198" t="s">
        <v>332</v>
      </c>
      <c r="C198" s="198">
        <v>105081784</v>
      </c>
      <c r="D198" s="198">
        <v>201904</v>
      </c>
      <c r="E198" s="198" t="s">
        <v>339</v>
      </c>
      <c r="F198" s="198">
        <v>121.44</v>
      </c>
      <c r="G198" s="198">
        <v>0</v>
      </c>
    </row>
    <row r="199" spans="1:7" x14ac:dyDescent="0.3">
      <c r="A199" s="198" t="s">
        <v>187</v>
      </c>
      <c r="B199" s="198" t="s">
        <v>332</v>
      </c>
      <c r="C199" s="198">
        <v>105082093</v>
      </c>
      <c r="D199" s="198">
        <v>201904</v>
      </c>
      <c r="E199" s="198" t="s">
        <v>336</v>
      </c>
      <c r="F199" s="198">
        <v>-501.24</v>
      </c>
      <c r="G199" s="198">
        <v>0</v>
      </c>
    </row>
    <row r="200" spans="1:7" x14ac:dyDescent="0.3">
      <c r="A200" s="198" t="s">
        <v>187</v>
      </c>
      <c r="B200" s="198" t="s">
        <v>332</v>
      </c>
      <c r="C200" s="198">
        <v>105082093</v>
      </c>
      <c r="D200" s="198">
        <v>201904</v>
      </c>
      <c r="E200" s="198" t="s">
        <v>336</v>
      </c>
      <c r="F200" s="198">
        <v>-23.8</v>
      </c>
      <c r="G200" s="198">
        <v>0</v>
      </c>
    </row>
    <row r="201" spans="1:7" x14ac:dyDescent="0.3">
      <c r="A201" s="198" t="s">
        <v>187</v>
      </c>
      <c r="B201" s="198" t="s">
        <v>332</v>
      </c>
      <c r="C201" s="198">
        <v>105082093</v>
      </c>
      <c r="D201" s="198">
        <v>201904</v>
      </c>
      <c r="E201" s="198" t="s">
        <v>336</v>
      </c>
      <c r="F201" s="198">
        <v>31.31</v>
      </c>
      <c r="G201" s="198">
        <v>0</v>
      </c>
    </row>
    <row r="202" spans="1:7" x14ac:dyDescent="0.3">
      <c r="A202" s="198" t="s">
        <v>187</v>
      </c>
      <c r="B202" s="198" t="s">
        <v>332</v>
      </c>
      <c r="C202" s="198">
        <v>105082093</v>
      </c>
      <c r="D202" s="198">
        <v>201904</v>
      </c>
      <c r="E202" s="198" t="s">
        <v>335</v>
      </c>
      <c r="F202" s="198">
        <v>0</v>
      </c>
      <c r="G202" s="198">
        <v>0</v>
      </c>
    </row>
    <row r="203" spans="1:7" x14ac:dyDescent="0.3">
      <c r="A203" s="198" t="s">
        <v>187</v>
      </c>
      <c r="B203" s="198" t="s">
        <v>332</v>
      </c>
      <c r="C203" s="198">
        <v>105082093</v>
      </c>
      <c r="D203" s="198">
        <v>201904</v>
      </c>
      <c r="E203" s="198" t="s">
        <v>335</v>
      </c>
      <c r="F203" s="198">
        <v>0.39</v>
      </c>
      <c r="G203" s="198">
        <v>0</v>
      </c>
    </row>
    <row r="204" spans="1:7" x14ac:dyDescent="0.3">
      <c r="A204" s="198" t="s">
        <v>187</v>
      </c>
      <c r="B204" s="198" t="s">
        <v>332</v>
      </c>
      <c r="C204" s="198">
        <v>105082093</v>
      </c>
      <c r="D204" s="198">
        <v>201904</v>
      </c>
      <c r="E204" s="198" t="s">
        <v>335</v>
      </c>
      <c r="F204" s="198">
        <v>2.2400000000000002</v>
      </c>
      <c r="G204" s="198">
        <v>0</v>
      </c>
    </row>
    <row r="205" spans="1:7" x14ac:dyDescent="0.3">
      <c r="A205" s="198" t="s">
        <v>187</v>
      </c>
      <c r="B205" s="198" t="s">
        <v>332</v>
      </c>
      <c r="C205" s="198">
        <v>105082093</v>
      </c>
      <c r="D205" s="198">
        <v>201904</v>
      </c>
      <c r="E205" s="198" t="s">
        <v>335</v>
      </c>
      <c r="F205" s="198">
        <v>13.39</v>
      </c>
      <c r="G205" s="198">
        <v>0</v>
      </c>
    </row>
    <row r="206" spans="1:7" x14ac:dyDescent="0.3">
      <c r="A206" s="198" t="s">
        <v>187</v>
      </c>
      <c r="B206" s="198" t="s">
        <v>332</v>
      </c>
      <c r="C206" s="198">
        <v>105082093</v>
      </c>
      <c r="D206" s="198">
        <v>201904</v>
      </c>
      <c r="E206" s="198" t="s">
        <v>335</v>
      </c>
      <c r="F206" s="198">
        <v>1233.93</v>
      </c>
      <c r="G206" s="198">
        <v>0</v>
      </c>
    </row>
    <row r="207" spans="1:7" x14ac:dyDescent="0.3">
      <c r="A207" s="198" t="s">
        <v>187</v>
      </c>
      <c r="B207" s="198" t="s">
        <v>332</v>
      </c>
      <c r="C207" s="198">
        <v>105082093</v>
      </c>
      <c r="D207" s="198">
        <v>201904</v>
      </c>
      <c r="E207" s="198" t="s">
        <v>341</v>
      </c>
      <c r="F207" s="198">
        <v>-628.05999999999995</v>
      </c>
      <c r="G207" s="198">
        <v>0</v>
      </c>
    </row>
    <row r="208" spans="1:7" x14ac:dyDescent="0.3">
      <c r="A208" s="198" t="s">
        <v>187</v>
      </c>
      <c r="B208" s="198" t="s">
        <v>334</v>
      </c>
      <c r="C208" s="198">
        <v>101097319</v>
      </c>
      <c r="D208" s="198">
        <v>201904</v>
      </c>
      <c r="E208" s="198" t="s">
        <v>335</v>
      </c>
      <c r="F208" s="198">
        <v>312.69</v>
      </c>
      <c r="G208" s="198">
        <v>3</v>
      </c>
    </row>
    <row r="209" spans="1:7" x14ac:dyDescent="0.3">
      <c r="A209" s="198" t="s">
        <v>187</v>
      </c>
      <c r="B209" s="198" t="s">
        <v>334</v>
      </c>
      <c r="C209" s="198">
        <v>101097482</v>
      </c>
      <c r="D209" s="198">
        <v>201904</v>
      </c>
      <c r="E209" s="198" t="s">
        <v>339</v>
      </c>
      <c r="F209" s="198">
        <v>104.71</v>
      </c>
      <c r="G209" s="198">
        <v>1</v>
      </c>
    </row>
    <row r="210" spans="1:7" x14ac:dyDescent="0.3">
      <c r="A210" s="198" t="s">
        <v>187</v>
      </c>
      <c r="B210" s="198" t="s">
        <v>334</v>
      </c>
      <c r="C210" s="198">
        <v>101097586</v>
      </c>
      <c r="D210" s="198">
        <v>201904</v>
      </c>
      <c r="E210" s="198" t="s">
        <v>335</v>
      </c>
      <c r="F210" s="198">
        <v>-3847.1</v>
      </c>
      <c r="G210" s="198">
        <v>-8</v>
      </c>
    </row>
    <row r="211" spans="1:7" x14ac:dyDescent="0.3">
      <c r="A211" s="198" t="s">
        <v>187</v>
      </c>
      <c r="B211" s="198" t="s">
        <v>334</v>
      </c>
      <c r="C211" s="198">
        <v>101101304</v>
      </c>
      <c r="D211" s="198">
        <v>201904</v>
      </c>
      <c r="E211" s="198" t="s">
        <v>339</v>
      </c>
      <c r="F211" s="198">
        <v>3684.28</v>
      </c>
      <c r="G211" s="198">
        <v>2</v>
      </c>
    </row>
    <row r="212" spans="1:7" x14ac:dyDescent="0.3">
      <c r="A212" s="198" t="s">
        <v>187</v>
      </c>
      <c r="B212" s="198" t="s">
        <v>334</v>
      </c>
      <c r="C212" s="198">
        <v>101101450</v>
      </c>
      <c r="D212" s="198">
        <v>201904</v>
      </c>
      <c r="E212" s="198" t="s">
        <v>336</v>
      </c>
      <c r="F212" s="198">
        <v>28.97</v>
      </c>
      <c r="G212" s="198">
        <v>3</v>
      </c>
    </row>
    <row r="213" spans="1:7" x14ac:dyDescent="0.3">
      <c r="A213" s="198" t="s">
        <v>187</v>
      </c>
      <c r="B213" s="198" t="s">
        <v>334</v>
      </c>
      <c r="C213" s="198">
        <v>101102283</v>
      </c>
      <c r="D213" s="198">
        <v>201904</v>
      </c>
      <c r="E213" s="198" t="s">
        <v>339</v>
      </c>
      <c r="F213" s="198">
        <v>-170044.85</v>
      </c>
      <c r="G213" s="198">
        <v>-7</v>
      </c>
    </row>
    <row r="214" spans="1:7" x14ac:dyDescent="0.3">
      <c r="A214" s="198" t="s">
        <v>187</v>
      </c>
      <c r="B214" s="198" t="s">
        <v>334</v>
      </c>
      <c r="C214" s="198">
        <v>101104477</v>
      </c>
      <c r="D214" s="198">
        <v>201904</v>
      </c>
      <c r="E214" s="198" t="s">
        <v>339</v>
      </c>
      <c r="F214" s="198">
        <v>12.3</v>
      </c>
      <c r="G214" s="198">
        <v>3</v>
      </c>
    </row>
    <row r="215" spans="1:7" x14ac:dyDescent="0.3">
      <c r="A215" s="198" t="s">
        <v>187</v>
      </c>
      <c r="B215" s="198" t="s">
        <v>334</v>
      </c>
      <c r="C215" s="198">
        <v>101105211</v>
      </c>
      <c r="D215" s="198">
        <v>201904</v>
      </c>
      <c r="E215" s="198" t="s">
        <v>336</v>
      </c>
      <c r="F215" s="198">
        <v>279.73</v>
      </c>
      <c r="G215" s="198">
        <v>3</v>
      </c>
    </row>
    <row r="216" spans="1:7" x14ac:dyDescent="0.3">
      <c r="A216" s="198" t="s">
        <v>187</v>
      </c>
      <c r="B216" s="198" t="s">
        <v>334</v>
      </c>
      <c r="C216" s="198">
        <v>101105889</v>
      </c>
      <c r="D216" s="198">
        <v>201904</v>
      </c>
      <c r="E216" s="198" t="s">
        <v>339</v>
      </c>
      <c r="F216" s="198">
        <v>-393534.9</v>
      </c>
      <c r="G216" s="198">
        <v>-9</v>
      </c>
    </row>
    <row r="217" spans="1:7" x14ac:dyDescent="0.3">
      <c r="A217" s="198" t="s">
        <v>187</v>
      </c>
      <c r="B217" s="198" t="s">
        <v>334</v>
      </c>
      <c r="C217" s="198">
        <v>101106257</v>
      </c>
      <c r="D217" s="198">
        <v>201904</v>
      </c>
      <c r="E217" s="198" t="s">
        <v>340</v>
      </c>
      <c r="F217" s="198">
        <v>2.48</v>
      </c>
      <c r="G217" s="198">
        <v>3</v>
      </c>
    </row>
    <row r="218" spans="1:7" x14ac:dyDescent="0.3">
      <c r="A218" s="198" t="s">
        <v>187</v>
      </c>
      <c r="B218" s="198" t="s">
        <v>334</v>
      </c>
      <c r="C218" s="198">
        <v>101106321</v>
      </c>
      <c r="D218" s="198">
        <v>201904</v>
      </c>
      <c r="E218" s="198" t="s">
        <v>339</v>
      </c>
      <c r="F218" s="198">
        <v>0.38</v>
      </c>
      <c r="G218" s="198">
        <v>3</v>
      </c>
    </row>
    <row r="219" spans="1:7" x14ac:dyDescent="0.3">
      <c r="A219" s="198" t="s">
        <v>187</v>
      </c>
      <c r="B219" s="198" t="s">
        <v>334</v>
      </c>
      <c r="C219" s="198">
        <v>101106339</v>
      </c>
      <c r="D219" s="198">
        <v>201904</v>
      </c>
      <c r="E219" s="198" t="s">
        <v>339</v>
      </c>
      <c r="F219" s="198">
        <v>24807.25</v>
      </c>
      <c r="G219" s="198">
        <v>3</v>
      </c>
    </row>
    <row r="220" spans="1:7" x14ac:dyDescent="0.3">
      <c r="A220" s="198" t="s">
        <v>187</v>
      </c>
      <c r="B220" s="198" t="s">
        <v>334</v>
      </c>
      <c r="C220" s="198">
        <v>101107228</v>
      </c>
      <c r="D220" s="198">
        <v>201904</v>
      </c>
      <c r="E220" s="198" t="s">
        <v>336</v>
      </c>
      <c r="F220" s="198">
        <v>-110.29</v>
      </c>
      <c r="G220" s="198">
        <v>-4</v>
      </c>
    </row>
    <row r="221" spans="1:7" x14ac:dyDescent="0.3">
      <c r="A221" s="198" t="s">
        <v>187</v>
      </c>
      <c r="B221" s="198" t="s">
        <v>334</v>
      </c>
      <c r="C221" s="198">
        <v>101107356</v>
      </c>
      <c r="D221" s="198">
        <v>201904</v>
      </c>
      <c r="E221" s="198" t="s">
        <v>336</v>
      </c>
      <c r="F221" s="198">
        <v>-154.65</v>
      </c>
      <c r="G221" s="198">
        <v>-5</v>
      </c>
    </row>
    <row r="222" spans="1:7" x14ac:dyDescent="0.3">
      <c r="A222" s="198" t="s">
        <v>187</v>
      </c>
      <c r="B222" s="198" t="s">
        <v>334</v>
      </c>
      <c r="C222" s="198">
        <v>101107482</v>
      </c>
      <c r="D222" s="198">
        <v>201904</v>
      </c>
      <c r="E222" s="198" t="s">
        <v>339</v>
      </c>
      <c r="F222" s="198">
        <v>-10051.06</v>
      </c>
      <c r="G222" s="198">
        <v>-5</v>
      </c>
    </row>
    <row r="223" spans="1:7" x14ac:dyDescent="0.3">
      <c r="A223" s="198" t="s">
        <v>187</v>
      </c>
      <c r="B223" s="198" t="s">
        <v>334</v>
      </c>
      <c r="C223" s="198">
        <v>101107514</v>
      </c>
      <c r="D223" s="198">
        <v>201904</v>
      </c>
      <c r="E223" s="198" t="s">
        <v>336</v>
      </c>
      <c r="F223" s="198">
        <v>0.61</v>
      </c>
      <c r="G223" s="198">
        <v>3</v>
      </c>
    </row>
    <row r="224" spans="1:7" x14ac:dyDescent="0.3">
      <c r="A224" s="198" t="s">
        <v>187</v>
      </c>
      <c r="B224" s="198" t="s">
        <v>334</v>
      </c>
      <c r="C224" s="198">
        <v>101108435</v>
      </c>
      <c r="D224" s="198">
        <v>201904</v>
      </c>
      <c r="E224" s="198" t="s">
        <v>336</v>
      </c>
      <c r="F224" s="198">
        <v>258.67</v>
      </c>
      <c r="G224" s="198">
        <v>3</v>
      </c>
    </row>
    <row r="225" spans="1:7" x14ac:dyDescent="0.3">
      <c r="A225" s="198" t="s">
        <v>187</v>
      </c>
      <c r="B225" s="198" t="s">
        <v>334</v>
      </c>
      <c r="C225" s="198">
        <v>101108584</v>
      </c>
      <c r="D225" s="198">
        <v>201904</v>
      </c>
      <c r="E225" s="198" t="s">
        <v>335</v>
      </c>
      <c r="F225" s="198">
        <v>75696.7</v>
      </c>
      <c r="G225" s="198">
        <v>3</v>
      </c>
    </row>
    <row r="226" spans="1:7" x14ac:dyDescent="0.3">
      <c r="A226" s="198" t="s">
        <v>187</v>
      </c>
      <c r="B226" s="198" t="s">
        <v>334</v>
      </c>
      <c r="C226" s="198">
        <v>101108869</v>
      </c>
      <c r="D226" s="198">
        <v>201904</v>
      </c>
      <c r="E226" s="198" t="s">
        <v>336</v>
      </c>
      <c r="F226" s="198">
        <v>-355.59</v>
      </c>
      <c r="G226" s="198">
        <v>-5</v>
      </c>
    </row>
    <row r="227" spans="1:7" x14ac:dyDescent="0.3">
      <c r="A227" s="198" t="s">
        <v>187</v>
      </c>
      <c r="B227" s="198" t="s">
        <v>334</v>
      </c>
      <c r="C227" s="198">
        <v>101109164</v>
      </c>
      <c r="D227" s="198">
        <v>201904</v>
      </c>
      <c r="E227" s="198" t="s">
        <v>336</v>
      </c>
      <c r="F227" s="198">
        <v>124.14</v>
      </c>
      <c r="G227" s="198">
        <v>-7</v>
      </c>
    </row>
    <row r="228" spans="1:7" x14ac:dyDescent="0.3">
      <c r="A228" s="198" t="s">
        <v>187</v>
      </c>
      <c r="B228" s="198" t="s">
        <v>334</v>
      </c>
      <c r="C228" s="198">
        <v>101109288</v>
      </c>
      <c r="D228" s="198">
        <v>201904</v>
      </c>
      <c r="E228" s="198" t="s">
        <v>340</v>
      </c>
      <c r="F228" s="198">
        <v>6.34</v>
      </c>
      <c r="G228" s="198">
        <v>4</v>
      </c>
    </row>
    <row r="229" spans="1:7" x14ac:dyDescent="0.3">
      <c r="A229" s="198" t="s">
        <v>187</v>
      </c>
      <c r="B229" s="198" t="s">
        <v>334</v>
      </c>
      <c r="C229" s="198">
        <v>101109385</v>
      </c>
      <c r="D229" s="198">
        <v>201904</v>
      </c>
      <c r="E229" s="198" t="s">
        <v>339</v>
      </c>
      <c r="F229" s="198">
        <v>214.9</v>
      </c>
      <c r="G229" s="198">
        <v>4</v>
      </c>
    </row>
    <row r="230" spans="1:7" x14ac:dyDescent="0.3">
      <c r="A230" s="198" t="s">
        <v>187</v>
      </c>
      <c r="B230" s="198" t="s">
        <v>334</v>
      </c>
      <c r="C230" s="198">
        <v>101109390</v>
      </c>
      <c r="D230" s="198">
        <v>201904</v>
      </c>
      <c r="E230" s="198" t="s">
        <v>339</v>
      </c>
      <c r="F230" s="198">
        <v>-209763.84</v>
      </c>
      <c r="G230" s="198">
        <v>-8</v>
      </c>
    </row>
    <row r="231" spans="1:7" x14ac:dyDescent="0.3">
      <c r="A231" s="198" t="s">
        <v>187</v>
      </c>
      <c r="B231" s="198" t="s">
        <v>334</v>
      </c>
      <c r="C231" s="198">
        <v>101109486</v>
      </c>
      <c r="D231" s="198">
        <v>201904</v>
      </c>
      <c r="E231" s="198" t="s">
        <v>342</v>
      </c>
      <c r="F231" s="198">
        <v>-75.819999999999993</v>
      </c>
      <c r="G231" s="198">
        <v>-4</v>
      </c>
    </row>
    <row r="232" spans="1:7" x14ac:dyDescent="0.3">
      <c r="A232" s="198" t="s">
        <v>187</v>
      </c>
      <c r="B232" s="198" t="s">
        <v>334</v>
      </c>
      <c r="C232" s="198">
        <v>101109654</v>
      </c>
      <c r="D232" s="198">
        <v>201904</v>
      </c>
      <c r="E232" s="198" t="s">
        <v>340</v>
      </c>
      <c r="F232" s="198">
        <v>354.22</v>
      </c>
      <c r="G232" s="198">
        <v>4</v>
      </c>
    </row>
    <row r="233" spans="1:7" x14ac:dyDescent="0.3">
      <c r="A233" s="198" t="s">
        <v>187</v>
      </c>
      <c r="B233" s="198" t="s">
        <v>334</v>
      </c>
      <c r="C233" s="198">
        <v>101109840</v>
      </c>
      <c r="D233" s="198">
        <v>201904</v>
      </c>
      <c r="E233" s="198" t="s">
        <v>341</v>
      </c>
      <c r="F233" s="198">
        <v>-1689</v>
      </c>
      <c r="G233" s="198">
        <v>-2</v>
      </c>
    </row>
    <row r="234" spans="1:7" x14ac:dyDescent="0.3">
      <c r="A234" s="198" t="s">
        <v>187</v>
      </c>
      <c r="B234" s="198" t="s">
        <v>334</v>
      </c>
      <c r="C234" s="198">
        <v>101110041</v>
      </c>
      <c r="D234" s="198">
        <v>201904</v>
      </c>
      <c r="E234" s="198" t="s">
        <v>336</v>
      </c>
      <c r="F234" s="198">
        <v>149.91</v>
      </c>
      <c r="G234" s="198">
        <v>2</v>
      </c>
    </row>
    <row r="235" spans="1:7" x14ac:dyDescent="0.3">
      <c r="A235" s="198" t="s">
        <v>187</v>
      </c>
      <c r="B235" s="198" t="s">
        <v>334</v>
      </c>
      <c r="C235" s="198">
        <v>101110121</v>
      </c>
      <c r="D235" s="198">
        <v>201904</v>
      </c>
      <c r="E235" s="198" t="s">
        <v>339</v>
      </c>
      <c r="F235" s="198">
        <v>2439.42</v>
      </c>
      <c r="G235" s="198">
        <v>3</v>
      </c>
    </row>
    <row r="236" spans="1:7" x14ac:dyDescent="0.3">
      <c r="A236" s="198" t="s">
        <v>187</v>
      </c>
      <c r="B236" s="198" t="s">
        <v>334</v>
      </c>
      <c r="C236" s="198">
        <v>101110512</v>
      </c>
      <c r="D236" s="198">
        <v>201904</v>
      </c>
      <c r="E236" s="198" t="s">
        <v>336</v>
      </c>
      <c r="F236" s="198">
        <v>1.97</v>
      </c>
      <c r="G236" s="198">
        <v>3</v>
      </c>
    </row>
    <row r="237" spans="1:7" x14ac:dyDescent="0.3">
      <c r="A237" s="198" t="s">
        <v>187</v>
      </c>
      <c r="B237" s="198" t="s">
        <v>334</v>
      </c>
      <c r="C237" s="198">
        <v>101110617</v>
      </c>
      <c r="D237" s="198">
        <v>201904</v>
      </c>
      <c r="E237" s="198" t="s">
        <v>341</v>
      </c>
      <c r="F237" s="198">
        <v>-333.42</v>
      </c>
      <c r="G237" s="198">
        <v>-7</v>
      </c>
    </row>
    <row r="238" spans="1:7" x14ac:dyDescent="0.3">
      <c r="A238" s="198" t="s">
        <v>187</v>
      </c>
      <c r="B238" s="198" t="s">
        <v>334</v>
      </c>
      <c r="C238" s="198">
        <v>101110674</v>
      </c>
      <c r="D238" s="198">
        <v>201904</v>
      </c>
      <c r="E238" s="198" t="s">
        <v>336</v>
      </c>
      <c r="F238" s="198">
        <v>-1480</v>
      </c>
      <c r="G238" s="198">
        <v>-7</v>
      </c>
    </row>
    <row r="239" spans="1:7" x14ac:dyDescent="0.3">
      <c r="A239" s="198" t="s">
        <v>187</v>
      </c>
      <c r="B239" s="198" t="s">
        <v>334</v>
      </c>
      <c r="C239" s="198">
        <v>101110798</v>
      </c>
      <c r="D239" s="198">
        <v>201904</v>
      </c>
      <c r="E239" s="198" t="s">
        <v>336</v>
      </c>
      <c r="F239" s="198">
        <v>19.34</v>
      </c>
      <c r="G239" s="198">
        <v>3</v>
      </c>
    </row>
    <row r="240" spans="1:7" x14ac:dyDescent="0.3">
      <c r="A240" s="198" t="s">
        <v>187</v>
      </c>
      <c r="B240" s="198" t="s">
        <v>334</v>
      </c>
      <c r="C240" s="198">
        <v>101110862</v>
      </c>
      <c r="D240" s="198">
        <v>201904</v>
      </c>
      <c r="E240" s="198" t="s">
        <v>336</v>
      </c>
      <c r="F240" s="198">
        <v>1.76</v>
      </c>
      <c r="G240" s="198">
        <v>3</v>
      </c>
    </row>
    <row r="241" spans="1:7" x14ac:dyDescent="0.3">
      <c r="A241" s="198" t="s">
        <v>187</v>
      </c>
      <c r="B241" s="198" t="s">
        <v>334</v>
      </c>
      <c r="C241" s="198">
        <v>101110930</v>
      </c>
      <c r="D241" s="198">
        <v>201904</v>
      </c>
      <c r="E241" s="198" t="s">
        <v>335</v>
      </c>
      <c r="F241" s="198">
        <v>-1064.5999999999999</v>
      </c>
      <c r="G241" s="198">
        <v>-5</v>
      </c>
    </row>
    <row r="242" spans="1:7" x14ac:dyDescent="0.3">
      <c r="A242" s="198" t="s">
        <v>187</v>
      </c>
      <c r="B242" s="198" t="s">
        <v>334</v>
      </c>
      <c r="C242" s="198">
        <v>101110931</v>
      </c>
      <c r="D242" s="198">
        <v>201904</v>
      </c>
      <c r="E242" s="198" t="s">
        <v>340</v>
      </c>
      <c r="F242" s="198">
        <v>1.81</v>
      </c>
      <c r="G242" s="198">
        <v>-6</v>
      </c>
    </row>
    <row r="243" spans="1:7" x14ac:dyDescent="0.3">
      <c r="A243" s="198" t="s">
        <v>187</v>
      </c>
      <c r="B243" s="198" t="s">
        <v>334</v>
      </c>
      <c r="C243" s="198">
        <v>101111187</v>
      </c>
      <c r="D243" s="198">
        <v>201904</v>
      </c>
      <c r="E243" s="198" t="s">
        <v>336</v>
      </c>
      <c r="F243" s="198">
        <v>-78.7</v>
      </c>
      <c r="G243" s="198">
        <v>-7</v>
      </c>
    </row>
    <row r="244" spans="1:7" x14ac:dyDescent="0.3">
      <c r="A244" s="198" t="s">
        <v>187</v>
      </c>
      <c r="B244" s="198" t="s">
        <v>334</v>
      </c>
      <c r="C244" s="198">
        <v>101111200</v>
      </c>
      <c r="D244" s="198">
        <v>201904</v>
      </c>
      <c r="E244" s="198" t="s">
        <v>340</v>
      </c>
      <c r="F244" s="198">
        <v>99.07</v>
      </c>
      <c r="G244" s="198">
        <v>4</v>
      </c>
    </row>
    <row r="245" spans="1:7" x14ac:dyDescent="0.3">
      <c r="A245" s="198" t="s">
        <v>187</v>
      </c>
      <c r="B245" s="198" t="s">
        <v>334</v>
      </c>
      <c r="C245" s="198">
        <v>101111659</v>
      </c>
      <c r="D245" s="198">
        <v>201904</v>
      </c>
      <c r="E245" s="198" t="s">
        <v>342</v>
      </c>
      <c r="F245" s="198">
        <v>5.05</v>
      </c>
      <c r="G245" s="198">
        <v>3</v>
      </c>
    </row>
    <row r="246" spans="1:7" x14ac:dyDescent="0.3">
      <c r="A246" s="198" t="s">
        <v>187</v>
      </c>
      <c r="B246" s="198" t="s">
        <v>334</v>
      </c>
      <c r="C246" s="198">
        <v>101111819</v>
      </c>
      <c r="D246" s="198">
        <v>201904</v>
      </c>
      <c r="E246" s="198" t="s">
        <v>341</v>
      </c>
      <c r="F246" s="198">
        <v>-3058.5</v>
      </c>
      <c r="G246" s="198">
        <v>-8</v>
      </c>
    </row>
    <row r="247" spans="1:7" x14ac:dyDescent="0.3">
      <c r="A247" s="198" t="s">
        <v>187</v>
      </c>
      <c r="B247" s="198" t="s">
        <v>334</v>
      </c>
      <c r="C247" s="198">
        <v>101111826</v>
      </c>
      <c r="D247" s="198">
        <v>201904</v>
      </c>
      <c r="E247" s="198" t="s">
        <v>340</v>
      </c>
      <c r="F247" s="198">
        <v>-20.34</v>
      </c>
      <c r="G247" s="198">
        <v>3</v>
      </c>
    </row>
    <row r="248" spans="1:7" x14ac:dyDescent="0.3">
      <c r="A248" s="198" t="s">
        <v>187</v>
      </c>
      <c r="B248" s="198" t="s">
        <v>334</v>
      </c>
      <c r="C248" s="198">
        <v>101112212</v>
      </c>
      <c r="D248" s="198">
        <v>201904</v>
      </c>
      <c r="E248" s="198" t="s">
        <v>341</v>
      </c>
      <c r="F248" s="198">
        <v>-2.08</v>
      </c>
      <c r="G248" s="198">
        <v>3</v>
      </c>
    </row>
    <row r="249" spans="1:7" x14ac:dyDescent="0.3">
      <c r="A249" s="198" t="s">
        <v>187</v>
      </c>
      <c r="B249" s="198" t="s">
        <v>334</v>
      </c>
      <c r="C249" s="198">
        <v>101112219</v>
      </c>
      <c r="D249" s="198">
        <v>201904</v>
      </c>
      <c r="E249" s="198" t="s">
        <v>336</v>
      </c>
      <c r="F249" s="198">
        <v>-181.68</v>
      </c>
      <c r="G249" s="198">
        <v>-7</v>
      </c>
    </row>
    <row r="250" spans="1:7" x14ac:dyDescent="0.3">
      <c r="A250" s="198" t="s">
        <v>187</v>
      </c>
      <c r="B250" s="198" t="s">
        <v>334</v>
      </c>
      <c r="C250" s="198">
        <v>101112410</v>
      </c>
      <c r="D250" s="198">
        <v>201904</v>
      </c>
      <c r="E250" s="198" t="s">
        <v>333</v>
      </c>
      <c r="F250" s="198">
        <v>4351.63</v>
      </c>
      <c r="G250" s="198">
        <v>2</v>
      </c>
    </row>
    <row r="251" spans="1:7" x14ac:dyDescent="0.3">
      <c r="A251" s="198" t="s">
        <v>187</v>
      </c>
      <c r="B251" s="198" t="s">
        <v>334</v>
      </c>
      <c r="C251" s="198">
        <v>101112494</v>
      </c>
      <c r="D251" s="198">
        <v>201904</v>
      </c>
      <c r="E251" s="198" t="s">
        <v>336</v>
      </c>
      <c r="F251" s="198">
        <v>-364.23</v>
      </c>
      <c r="G251" s="198">
        <v>-6</v>
      </c>
    </row>
    <row r="252" spans="1:7" x14ac:dyDescent="0.3">
      <c r="A252" s="198" t="s">
        <v>187</v>
      </c>
      <c r="B252" s="198" t="s">
        <v>334</v>
      </c>
      <c r="C252" s="198">
        <v>101112630</v>
      </c>
      <c r="D252" s="198">
        <v>201904</v>
      </c>
      <c r="E252" s="198" t="s">
        <v>342</v>
      </c>
      <c r="F252" s="198">
        <v>-96.39</v>
      </c>
      <c r="G252" s="198">
        <v>3</v>
      </c>
    </row>
    <row r="253" spans="1:7" x14ac:dyDescent="0.3">
      <c r="A253" s="198" t="s">
        <v>187</v>
      </c>
      <c r="B253" s="198" t="s">
        <v>334</v>
      </c>
      <c r="C253" s="198">
        <v>101112752</v>
      </c>
      <c r="D253" s="198">
        <v>201904</v>
      </c>
      <c r="E253" s="198" t="s">
        <v>336</v>
      </c>
      <c r="F253" s="198">
        <v>48.27</v>
      </c>
      <c r="G253" s="198">
        <v>3</v>
      </c>
    </row>
    <row r="254" spans="1:7" x14ac:dyDescent="0.3">
      <c r="A254" s="198" t="s">
        <v>187</v>
      </c>
      <c r="B254" s="198" t="s">
        <v>334</v>
      </c>
      <c r="C254" s="198">
        <v>101112793</v>
      </c>
      <c r="D254" s="198">
        <v>201904</v>
      </c>
      <c r="E254" s="198" t="s">
        <v>336</v>
      </c>
      <c r="F254" s="198">
        <v>-8181.99</v>
      </c>
      <c r="G254" s="198">
        <v>-5</v>
      </c>
    </row>
    <row r="255" spans="1:7" x14ac:dyDescent="0.3">
      <c r="A255" s="198" t="s">
        <v>187</v>
      </c>
      <c r="B255" s="198" t="s">
        <v>334</v>
      </c>
      <c r="C255" s="198">
        <v>101112823</v>
      </c>
      <c r="D255" s="198">
        <v>201904</v>
      </c>
      <c r="E255" s="198" t="s">
        <v>342</v>
      </c>
      <c r="F255" s="198">
        <v>-43.59</v>
      </c>
      <c r="G255" s="198">
        <v>3</v>
      </c>
    </row>
    <row r="256" spans="1:7" x14ac:dyDescent="0.3">
      <c r="A256" s="198" t="s">
        <v>187</v>
      </c>
      <c r="B256" s="198" t="s">
        <v>334</v>
      </c>
      <c r="C256" s="198">
        <v>101112830</v>
      </c>
      <c r="D256" s="198">
        <v>201904</v>
      </c>
      <c r="E256" s="198" t="s">
        <v>339</v>
      </c>
      <c r="F256" s="198">
        <v>-12992.73</v>
      </c>
      <c r="G256" s="198">
        <v>-5</v>
      </c>
    </row>
    <row r="257" spans="1:7" x14ac:dyDescent="0.3">
      <c r="A257" s="198" t="s">
        <v>187</v>
      </c>
      <c r="B257" s="198" t="s">
        <v>334</v>
      </c>
      <c r="C257" s="198">
        <v>101112841</v>
      </c>
      <c r="D257" s="198">
        <v>201904</v>
      </c>
      <c r="E257" s="198" t="s">
        <v>339</v>
      </c>
      <c r="F257" s="198">
        <v>-11228.65</v>
      </c>
      <c r="G257" s="198">
        <v>-6</v>
      </c>
    </row>
    <row r="258" spans="1:7" x14ac:dyDescent="0.3">
      <c r="A258" s="198" t="s">
        <v>187</v>
      </c>
      <c r="B258" s="198" t="s">
        <v>334</v>
      </c>
      <c r="C258" s="198">
        <v>101113112</v>
      </c>
      <c r="D258" s="198">
        <v>201904</v>
      </c>
      <c r="E258" s="198" t="s">
        <v>341</v>
      </c>
      <c r="F258" s="198">
        <v>8530.36</v>
      </c>
      <c r="G258" s="198">
        <v>2</v>
      </c>
    </row>
    <row r="259" spans="1:7" x14ac:dyDescent="0.3">
      <c r="A259" s="198" t="s">
        <v>187</v>
      </c>
      <c r="B259" s="198" t="s">
        <v>334</v>
      </c>
      <c r="C259" s="198">
        <v>101113194</v>
      </c>
      <c r="D259" s="198">
        <v>201904</v>
      </c>
      <c r="E259" s="198" t="s">
        <v>336</v>
      </c>
      <c r="F259" s="198">
        <v>-132.88</v>
      </c>
      <c r="G259" s="198">
        <v>-5</v>
      </c>
    </row>
    <row r="260" spans="1:7" x14ac:dyDescent="0.3">
      <c r="A260" s="198" t="s">
        <v>187</v>
      </c>
      <c r="B260" s="198" t="s">
        <v>334</v>
      </c>
      <c r="C260" s="198">
        <v>101113536</v>
      </c>
      <c r="D260" s="198">
        <v>201904</v>
      </c>
      <c r="E260" s="198" t="s">
        <v>336</v>
      </c>
      <c r="F260" s="198">
        <v>50.83</v>
      </c>
      <c r="G260" s="198">
        <v>4</v>
      </c>
    </row>
    <row r="261" spans="1:7" x14ac:dyDescent="0.3">
      <c r="A261" s="198" t="s">
        <v>187</v>
      </c>
      <c r="B261" s="198" t="s">
        <v>334</v>
      </c>
      <c r="C261" s="198">
        <v>101113821</v>
      </c>
      <c r="D261" s="198">
        <v>201904</v>
      </c>
      <c r="E261" s="198" t="s">
        <v>342</v>
      </c>
      <c r="F261" s="198">
        <v>-552.62</v>
      </c>
      <c r="G261" s="198">
        <v>3</v>
      </c>
    </row>
    <row r="262" spans="1:7" x14ac:dyDescent="0.3">
      <c r="A262" s="198" t="s">
        <v>187</v>
      </c>
      <c r="B262" s="198" t="s">
        <v>334</v>
      </c>
      <c r="C262" s="198">
        <v>101113923</v>
      </c>
      <c r="D262" s="198">
        <v>201904</v>
      </c>
      <c r="E262" s="198" t="s">
        <v>339</v>
      </c>
      <c r="F262" s="198">
        <v>-15435.15</v>
      </c>
      <c r="G262" s="198">
        <v>-7</v>
      </c>
    </row>
    <row r="263" spans="1:7" x14ac:dyDescent="0.3">
      <c r="A263" s="198" t="s">
        <v>187</v>
      </c>
      <c r="B263" s="198" t="s">
        <v>334</v>
      </c>
      <c r="C263" s="198">
        <v>101114041</v>
      </c>
      <c r="D263" s="198">
        <v>201904</v>
      </c>
      <c r="E263" s="198" t="s">
        <v>341</v>
      </c>
      <c r="F263" s="198">
        <v>245.29</v>
      </c>
      <c r="G263" s="198">
        <v>4</v>
      </c>
    </row>
    <row r="264" spans="1:7" x14ac:dyDescent="0.3">
      <c r="A264" s="198" t="s">
        <v>187</v>
      </c>
      <c r="B264" s="198" t="s">
        <v>334</v>
      </c>
      <c r="C264" s="198">
        <v>101114349</v>
      </c>
      <c r="D264" s="198">
        <v>201904</v>
      </c>
      <c r="E264" s="198" t="s">
        <v>339</v>
      </c>
      <c r="F264" s="198">
        <v>0.14000000000000001</v>
      </c>
      <c r="G264" s="198">
        <v>3</v>
      </c>
    </row>
    <row r="265" spans="1:7" x14ac:dyDescent="0.3">
      <c r="A265" s="198" t="s">
        <v>187</v>
      </c>
      <c r="B265" s="198" t="s">
        <v>334</v>
      </c>
      <c r="C265" s="198">
        <v>101114453</v>
      </c>
      <c r="D265" s="198">
        <v>201904</v>
      </c>
      <c r="E265" s="198" t="s">
        <v>339</v>
      </c>
      <c r="F265" s="198">
        <v>4410.37</v>
      </c>
      <c r="G265" s="198">
        <v>3</v>
      </c>
    </row>
    <row r="266" spans="1:7" x14ac:dyDescent="0.3">
      <c r="A266" s="198" t="s">
        <v>187</v>
      </c>
      <c r="B266" s="198" t="s">
        <v>334</v>
      </c>
      <c r="C266" s="198">
        <v>101114457</v>
      </c>
      <c r="D266" s="198">
        <v>201904</v>
      </c>
      <c r="E266" s="198" t="s">
        <v>339</v>
      </c>
      <c r="F266" s="198">
        <v>14.45</v>
      </c>
      <c r="G266" s="198">
        <v>3</v>
      </c>
    </row>
    <row r="267" spans="1:7" x14ac:dyDescent="0.3">
      <c r="A267" s="198" t="s">
        <v>187</v>
      </c>
      <c r="B267" s="198" t="s">
        <v>334</v>
      </c>
      <c r="C267" s="198">
        <v>101114479</v>
      </c>
      <c r="D267" s="198">
        <v>201904</v>
      </c>
      <c r="E267" s="198" t="s">
        <v>336</v>
      </c>
      <c r="F267" s="198">
        <v>72.67</v>
      </c>
      <c r="G267" s="198">
        <v>2</v>
      </c>
    </row>
    <row r="268" spans="1:7" x14ac:dyDescent="0.3">
      <c r="A268" s="198" t="s">
        <v>187</v>
      </c>
      <c r="B268" s="198" t="s">
        <v>334</v>
      </c>
      <c r="C268" s="198">
        <v>101114492</v>
      </c>
      <c r="D268" s="198">
        <v>201904</v>
      </c>
      <c r="E268" s="198" t="s">
        <v>336</v>
      </c>
      <c r="F268" s="198">
        <v>0.18</v>
      </c>
      <c r="G268" s="198">
        <v>3</v>
      </c>
    </row>
    <row r="269" spans="1:7" x14ac:dyDescent="0.3">
      <c r="A269" s="198" t="s">
        <v>187</v>
      </c>
      <c r="B269" s="198" t="s">
        <v>334</v>
      </c>
      <c r="C269" s="198">
        <v>101114675</v>
      </c>
      <c r="D269" s="198">
        <v>201904</v>
      </c>
      <c r="E269" s="198" t="s">
        <v>340</v>
      </c>
      <c r="F269" s="198">
        <v>9.41</v>
      </c>
      <c r="G269" s="198">
        <v>3</v>
      </c>
    </row>
    <row r="270" spans="1:7" x14ac:dyDescent="0.3">
      <c r="A270" s="198" t="s">
        <v>187</v>
      </c>
      <c r="B270" s="198" t="s">
        <v>334</v>
      </c>
      <c r="C270" s="198">
        <v>101114763</v>
      </c>
      <c r="D270" s="198">
        <v>201904</v>
      </c>
      <c r="E270" s="198" t="s">
        <v>342</v>
      </c>
      <c r="F270" s="198">
        <v>11.92</v>
      </c>
      <c r="G270" s="198">
        <v>3</v>
      </c>
    </row>
    <row r="271" spans="1:7" x14ac:dyDescent="0.3">
      <c r="A271" s="198" t="s">
        <v>187</v>
      </c>
      <c r="B271" s="198" t="s">
        <v>334</v>
      </c>
      <c r="C271" s="198">
        <v>101114833</v>
      </c>
      <c r="D271" s="198">
        <v>201904</v>
      </c>
      <c r="E271" s="198" t="s">
        <v>339</v>
      </c>
      <c r="F271" s="198">
        <v>-1492.8</v>
      </c>
      <c r="G271" s="198">
        <v>-7</v>
      </c>
    </row>
    <row r="272" spans="1:7" x14ac:dyDescent="0.3">
      <c r="A272" s="198" t="s">
        <v>187</v>
      </c>
      <c r="B272" s="198" t="s">
        <v>334</v>
      </c>
      <c r="C272" s="198">
        <v>101115073</v>
      </c>
      <c r="D272" s="198">
        <v>201904</v>
      </c>
      <c r="E272" s="198" t="s">
        <v>339</v>
      </c>
      <c r="F272" s="198">
        <v>1745.48</v>
      </c>
      <c r="G272" s="198">
        <v>4</v>
      </c>
    </row>
    <row r="273" spans="1:7" x14ac:dyDescent="0.3">
      <c r="A273" s="198" t="s">
        <v>187</v>
      </c>
      <c r="B273" s="198" t="s">
        <v>334</v>
      </c>
      <c r="C273" s="198">
        <v>101115225</v>
      </c>
      <c r="D273" s="198">
        <v>201904</v>
      </c>
      <c r="E273" s="198" t="s">
        <v>336</v>
      </c>
      <c r="F273" s="198">
        <v>2.63</v>
      </c>
      <c r="G273" s="198">
        <v>3</v>
      </c>
    </row>
    <row r="274" spans="1:7" x14ac:dyDescent="0.3">
      <c r="A274" s="198" t="s">
        <v>187</v>
      </c>
      <c r="B274" s="198" t="s">
        <v>334</v>
      </c>
      <c r="C274" s="198">
        <v>101115254</v>
      </c>
      <c r="D274" s="198">
        <v>201904</v>
      </c>
      <c r="E274" s="198" t="s">
        <v>336</v>
      </c>
      <c r="F274" s="198">
        <v>35.1</v>
      </c>
      <c r="G274" s="198">
        <v>3</v>
      </c>
    </row>
    <row r="275" spans="1:7" x14ac:dyDescent="0.3">
      <c r="A275" s="198" t="s">
        <v>187</v>
      </c>
      <c r="B275" s="198" t="s">
        <v>334</v>
      </c>
      <c r="C275" s="198">
        <v>101115682</v>
      </c>
      <c r="D275" s="198">
        <v>201904</v>
      </c>
      <c r="E275" s="198" t="s">
        <v>336</v>
      </c>
      <c r="F275" s="198">
        <v>401.44</v>
      </c>
      <c r="G275" s="198">
        <v>3</v>
      </c>
    </row>
    <row r="276" spans="1:7" x14ac:dyDescent="0.3">
      <c r="A276" s="198" t="s">
        <v>187</v>
      </c>
      <c r="B276" s="198" t="s">
        <v>334</v>
      </c>
      <c r="C276" s="198">
        <v>101115796</v>
      </c>
      <c r="D276" s="198">
        <v>201904</v>
      </c>
      <c r="E276" s="198" t="s">
        <v>336</v>
      </c>
      <c r="F276" s="198">
        <v>3.57</v>
      </c>
      <c r="G276" s="198">
        <v>4</v>
      </c>
    </row>
    <row r="277" spans="1:7" x14ac:dyDescent="0.3">
      <c r="A277" s="198" t="s">
        <v>187</v>
      </c>
      <c r="B277" s="198" t="s">
        <v>334</v>
      </c>
      <c r="C277" s="198">
        <v>101116136</v>
      </c>
      <c r="D277" s="198">
        <v>201904</v>
      </c>
      <c r="E277" s="198" t="s">
        <v>339</v>
      </c>
      <c r="F277" s="198">
        <v>822.13</v>
      </c>
      <c r="G277" s="198">
        <v>5</v>
      </c>
    </row>
    <row r="278" spans="1:7" x14ac:dyDescent="0.3">
      <c r="A278" s="198" t="s">
        <v>187</v>
      </c>
      <c r="B278" s="198" t="s">
        <v>334</v>
      </c>
      <c r="C278" s="198">
        <v>101116597</v>
      </c>
      <c r="D278" s="198">
        <v>201904</v>
      </c>
      <c r="E278" s="198" t="s">
        <v>336</v>
      </c>
      <c r="F278" s="198">
        <v>2.2000000000000002</v>
      </c>
      <c r="G278" s="198">
        <v>3</v>
      </c>
    </row>
    <row r="279" spans="1:7" x14ac:dyDescent="0.3">
      <c r="A279" s="198" t="s">
        <v>187</v>
      </c>
      <c r="B279" s="198" t="s">
        <v>334</v>
      </c>
      <c r="C279" s="198">
        <v>101116643</v>
      </c>
      <c r="D279" s="198">
        <v>201904</v>
      </c>
      <c r="E279" s="198" t="s">
        <v>342</v>
      </c>
      <c r="F279" s="198">
        <v>63.35</v>
      </c>
      <c r="G279" s="198">
        <v>2</v>
      </c>
    </row>
    <row r="280" spans="1:7" x14ac:dyDescent="0.3">
      <c r="A280" s="198" t="s">
        <v>187</v>
      </c>
      <c r="B280" s="198" t="s">
        <v>334</v>
      </c>
      <c r="C280" s="198">
        <v>101116666</v>
      </c>
      <c r="D280" s="198">
        <v>201904</v>
      </c>
      <c r="E280" s="198" t="s">
        <v>336</v>
      </c>
      <c r="F280" s="198">
        <v>2.92</v>
      </c>
      <c r="G280" s="198">
        <v>3</v>
      </c>
    </row>
    <row r="281" spans="1:7" x14ac:dyDescent="0.3">
      <c r="A281" s="198" t="s">
        <v>187</v>
      </c>
      <c r="B281" s="198" t="s">
        <v>334</v>
      </c>
      <c r="C281" s="198">
        <v>101117268</v>
      </c>
      <c r="D281" s="198">
        <v>201904</v>
      </c>
      <c r="E281" s="198" t="s">
        <v>336</v>
      </c>
      <c r="F281" s="198">
        <v>51.29</v>
      </c>
      <c r="G281" s="198">
        <v>2</v>
      </c>
    </row>
    <row r="282" spans="1:7" x14ac:dyDescent="0.3">
      <c r="A282" s="198" t="s">
        <v>187</v>
      </c>
      <c r="B282" s="198" t="s">
        <v>334</v>
      </c>
      <c r="C282" s="198">
        <v>101117560</v>
      </c>
      <c r="D282" s="198">
        <v>201904</v>
      </c>
      <c r="E282" s="198" t="s">
        <v>336</v>
      </c>
      <c r="F282" s="198">
        <v>0.61</v>
      </c>
      <c r="G282" s="198">
        <v>2</v>
      </c>
    </row>
    <row r="283" spans="1:7" x14ac:dyDescent="0.3">
      <c r="A283" s="198" t="s">
        <v>187</v>
      </c>
      <c r="B283" s="198" t="s">
        <v>334</v>
      </c>
      <c r="C283" s="198">
        <v>101117694</v>
      </c>
      <c r="D283" s="198">
        <v>201904</v>
      </c>
      <c r="E283" s="198" t="s">
        <v>339</v>
      </c>
      <c r="F283" s="198">
        <v>1351.98</v>
      </c>
      <c r="G283" s="198">
        <v>3</v>
      </c>
    </row>
    <row r="284" spans="1:7" x14ac:dyDescent="0.3">
      <c r="A284" s="198" t="s">
        <v>187</v>
      </c>
      <c r="B284" s="198" t="s">
        <v>334</v>
      </c>
      <c r="C284" s="198">
        <v>101118901</v>
      </c>
      <c r="D284" s="198">
        <v>201904</v>
      </c>
      <c r="E284" s="198" t="s">
        <v>339</v>
      </c>
      <c r="F284" s="198">
        <v>586.62</v>
      </c>
      <c r="G284" s="198">
        <v>3</v>
      </c>
    </row>
    <row r="285" spans="1:7" x14ac:dyDescent="0.3">
      <c r="A285" s="198" t="s">
        <v>187</v>
      </c>
      <c r="B285" s="198" t="s">
        <v>334</v>
      </c>
      <c r="C285" s="198">
        <v>101119429</v>
      </c>
      <c r="D285" s="198">
        <v>201904</v>
      </c>
      <c r="E285" s="198" t="s">
        <v>342</v>
      </c>
      <c r="F285" s="198">
        <v>368.78</v>
      </c>
      <c r="G285" s="198">
        <v>2</v>
      </c>
    </row>
    <row r="286" spans="1:7" x14ac:dyDescent="0.3">
      <c r="A286" s="198" t="s">
        <v>188</v>
      </c>
      <c r="B286" s="198" t="s">
        <v>332</v>
      </c>
      <c r="C286" s="198">
        <v>101080058</v>
      </c>
      <c r="D286" s="198">
        <v>201904</v>
      </c>
      <c r="E286" s="198" t="s">
        <v>336</v>
      </c>
      <c r="F286" s="198">
        <v>23.83</v>
      </c>
      <c r="G286" s="198">
        <v>0</v>
      </c>
    </row>
    <row r="287" spans="1:7" x14ac:dyDescent="0.3">
      <c r="A287" s="198" t="s">
        <v>188</v>
      </c>
      <c r="B287" s="198" t="s">
        <v>332</v>
      </c>
      <c r="C287" s="198">
        <v>101080058</v>
      </c>
      <c r="D287" s="198">
        <v>201904</v>
      </c>
      <c r="E287" s="198" t="s">
        <v>336</v>
      </c>
      <c r="F287" s="198">
        <v>54.66</v>
      </c>
      <c r="G287" s="198">
        <v>0</v>
      </c>
    </row>
    <row r="288" spans="1:7" x14ac:dyDescent="0.3">
      <c r="A288" s="198" t="s">
        <v>188</v>
      </c>
      <c r="B288" s="198" t="s">
        <v>332</v>
      </c>
      <c r="C288" s="198">
        <v>101080058</v>
      </c>
      <c r="D288" s="198">
        <v>201904</v>
      </c>
      <c r="E288" s="198" t="s">
        <v>336</v>
      </c>
      <c r="F288" s="198">
        <v>22002.78</v>
      </c>
      <c r="G288" s="198">
        <v>0</v>
      </c>
    </row>
    <row r="289" spans="1:7" x14ac:dyDescent="0.3">
      <c r="A289" s="198" t="s">
        <v>188</v>
      </c>
      <c r="B289" s="198" t="s">
        <v>332</v>
      </c>
      <c r="C289" s="198">
        <v>101085550</v>
      </c>
      <c r="D289" s="198">
        <v>201904</v>
      </c>
      <c r="E289" s="198" t="s">
        <v>336</v>
      </c>
      <c r="F289" s="198">
        <v>75.25</v>
      </c>
      <c r="G289" s="198">
        <v>0</v>
      </c>
    </row>
    <row r="290" spans="1:7" x14ac:dyDescent="0.3">
      <c r="A290" s="198" t="s">
        <v>188</v>
      </c>
      <c r="B290" s="198" t="s">
        <v>332</v>
      </c>
      <c r="C290" s="198">
        <v>101085550</v>
      </c>
      <c r="D290" s="198">
        <v>201904</v>
      </c>
      <c r="E290" s="198" t="s">
        <v>336</v>
      </c>
      <c r="F290" s="198">
        <v>531.22</v>
      </c>
      <c r="G290" s="198">
        <v>0</v>
      </c>
    </row>
    <row r="291" spans="1:7" x14ac:dyDescent="0.3">
      <c r="A291" s="198" t="s">
        <v>188</v>
      </c>
      <c r="B291" s="198" t="s">
        <v>332</v>
      </c>
      <c r="C291" s="198">
        <v>101085550</v>
      </c>
      <c r="D291" s="198">
        <v>201904</v>
      </c>
      <c r="E291" s="198" t="s">
        <v>336</v>
      </c>
      <c r="F291" s="198">
        <v>8796.9</v>
      </c>
      <c r="G291" s="198">
        <v>0</v>
      </c>
    </row>
    <row r="292" spans="1:7" x14ac:dyDescent="0.3">
      <c r="A292" s="198" t="s">
        <v>188</v>
      </c>
      <c r="B292" s="198" t="s">
        <v>332</v>
      </c>
      <c r="C292" s="198">
        <v>101090420</v>
      </c>
      <c r="D292" s="198">
        <v>201904</v>
      </c>
      <c r="E292" s="198" t="s">
        <v>339</v>
      </c>
      <c r="F292" s="198">
        <v>459.89</v>
      </c>
      <c r="G292" s="198">
        <v>0</v>
      </c>
    </row>
    <row r="293" spans="1:7" x14ac:dyDescent="0.3">
      <c r="A293" s="198" t="s">
        <v>188</v>
      </c>
      <c r="B293" s="198" t="s">
        <v>332</v>
      </c>
      <c r="C293" s="198">
        <v>101097225</v>
      </c>
      <c r="D293" s="198">
        <v>201904</v>
      </c>
      <c r="E293" s="198" t="s">
        <v>342</v>
      </c>
      <c r="F293" s="198">
        <v>-7559.71</v>
      </c>
      <c r="G293" s="198">
        <v>0</v>
      </c>
    </row>
    <row r="294" spans="1:7" x14ac:dyDescent="0.3">
      <c r="A294" s="198" t="s">
        <v>188</v>
      </c>
      <c r="B294" s="198" t="s">
        <v>332</v>
      </c>
      <c r="C294" s="198">
        <v>101097586</v>
      </c>
      <c r="D294" s="198">
        <v>201904</v>
      </c>
      <c r="E294" s="198" t="s">
        <v>340</v>
      </c>
      <c r="F294" s="198">
        <v>-5409.24</v>
      </c>
      <c r="G294" s="198">
        <v>1</v>
      </c>
    </row>
    <row r="295" spans="1:7" x14ac:dyDescent="0.3">
      <c r="A295" s="198" t="s">
        <v>188</v>
      </c>
      <c r="B295" s="198" t="s">
        <v>332</v>
      </c>
      <c r="C295" s="198">
        <v>101097586</v>
      </c>
      <c r="D295" s="198">
        <v>201904</v>
      </c>
      <c r="E295" s="198" t="s">
        <v>336</v>
      </c>
      <c r="F295" s="198">
        <v>-15203.78</v>
      </c>
      <c r="G295" s="198">
        <v>3</v>
      </c>
    </row>
    <row r="296" spans="1:7" x14ac:dyDescent="0.3">
      <c r="A296" s="198" t="s">
        <v>188</v>
      </c>
      <c r="B296" s="198" t="s">
        <v>332</v>
      </c>
      <c r="C296" s="198">
        <v>101097586</v>
      </c>
      <c r="D296" s="198">
        <v>201904</v>
      </c>
      <c r="E296" s="198" t="s">
        <v>336</v>
      </c>
      <c r="F296" s="198">
        <v>-1397.34</v>
      </c>
      <c r="G296" s="198">
        <v>1</v>
      </c>
    </row>
    <row r="297" spans="1:7" x14ac:dyDescent="0.3">
      <c r="A297" s="198" t="s">
        <v>188</v>
      </c>
      <c r="B297" s="198" t="s">
        <v>332</v>
      </c>
      <c r="C297" s="198">
        <v>101097586</v>
      </c>
      <c r="D297" s="198">
        <v>201904</v>
      </c>
      <c r="E297" s="198" t="s">
        <v>336</v>
      </c>
      <c r="F297" s="198">
        <v>-803.64</v>
      </c>
      <c r="G297" s="198">
        <v>1</v>
      </c>
    </row>
    <row r="298" spans="1:7" x14ac:dyDescent="0.3">
      <c r="A298" s="198" t="s">
        <v>188</v>
      </c>
      <c r="B298" s="198" t="s">
        <v>332</v>
      </c>
      <c r="C298" s="198">
        <v>101097586</v>
      </c>
      <c r="D298" s="198">
        <v>201904</v>
      </c>
      <c r="E298" s="198" t="s">
        <v>336</v>
      </c>
      <c r="F298" s="198">
        <v>630.85</v>
      </c>
      <c r="G298" s="198">
        <v>1</v>
      </c>
    </row>
    <row r="299" spans="1:7" x14ac:dyDescent="0.3">
      <c r="A299" s="198" t="s">
        <v>188</v>
      </c>
      <c r="B299" s="198" t="s">
        <v>332</v>
      </c>
      <c r="C299" s="198">
        <v>101097586</v>
      </c>
      <c r="D299" s="198">
        <v>201904</v>
      </c>
      <c r="E299" s="198" t="s">
        <v>335</v>
      </c>
      <c r="F299" s="198">
        <v>3849.97</v>
      </c>
      <c r="G299" s="198">
        <v>1</v>
      </c>
    </row>
    <row r="300" spans="1:7" x14ac:dyDescent="0.3">
      <c r="A300" s="198" t="s">
        <v>188</v>
      </c>
      <c r="B300" s="198" t="s">
        <v>332</v>
      </c>
      <c r="C300" s="198">
        <v>101097586</v>
      </c>
      <c r="D300" s="198">
        <v>201904</v>
      </c>
      <c r="E300" s="198" t="s">
        <v>335</v>
      </c>
      <c r="F300" s="198">
        <v>5256.18</v>
      </c>
      <c r="G300" s="198">
        <v>1</v>
      </c>
    </row>
    <row r="301" spans="1:7" x14ac:dyDescent="0.3">
      <c r="A301" s="198" t="s">
        <v>188</v>
      </c>
      <c r="B301" s="198" t="s">
        <v>332</v>
      </c>
      <c r="C301" s="198">
        <v>101097586</v>
      </c>
      <c r="D301" s="198">
        <v>201904</v>
      </c>
      <c r="E301" s="198" t="s">
        <v>335</v>
      </c>
      <c r="F301" s="198">
        <v>51191.14</v>
      </c>
      <c r="G301" s="198">
        <v>5</v>
      </c>
    </row>
    <row r="302" spans="1:7" x14ac:dyDescent="0.3">
      <c r="A302" s="198" t="s">
        <v>188</v>
      </c>
      <c r="B302" s="198" t="s">
        <v>332</v>
      </c>
      <c r="C302" s="198">
        <v>101097586</v>
      </c>
      <c r="D302" s="198">
        <v>201904</v>
      </c>
      <c r="E302" s="198" t="s">
        <v>335</v>
      </c>
      <c r="F302" s="198">
        <v>82458.009999999995</v>
      </c>
      <c r="G302" s="198">
        <v>3</v>
      </c>
    </row>
    <row r="303" spans="1:7" x14ac:dyDescent="0.3">
      <c r="A303" s="198" t="s">
        <v>188</v>
      </c>
      <c r="B303" s="198" t="s">
        <v>332</v>
      </c>
      <c r="C303" s="198">
        <v>101097586</v>
      </c>
      <c r="D303" s="198">
        <v>201904</v>
      </c>
      <c r="E303" s="198" t="s">
        <v>335</v>
      </c>
      <c r="F303" s="198">
        <v>84480.18</v>
      </c>
      <c r="G303" s="198">
        <v>4</v>
      </c>
    </row>
    <row r="304" spans="1:7" x14ac:dyDescent="0.3">
      <c r="A304" s="198" t="s">
        <v>188</v>
      </c>
      <c r="B304" s="198" t="s">
        <v>332</v>
      </c>
      <c r="C304" s="198">
        <v>101097586</v>
      </c>
      <c r="D304" s="198">
        <v>201904</v>
      </c>
      <c r="E304" s="198" t="s">
        <v>339</v>
      </c>
      <c r="F304" s="198">
        <v>7630.31</v>
      </c>
      <c r="G304" s="198">
        <v>2</v>
      </c>
    </row>
    <row r="305" spans="1:7" x14ac:dyDescent="0.3">
      <c r="A305" s="198" t="s">
        <v>188</v>
      </c>
      <c r="B305" s="198" t="s">
        <v>332</v>
      </c>
      <c r="C305" s="198">
        <v>101097586</v>
      </c>
      <c r="D305" s="198">
        <v>201904</v>
      </c>
      <c r="E305" s="198" t="s">
        <v>339</v>
      </c>
      <c r="F305" s="198">
        <v>17908.310000000001</v>
      </c>
      <c r="G305" s="198">
        <v>1</v>
      </c>
    </row>
    <row r="306" spans="1:7" x14ac:dyDescent="0.3">
      <c r="A306" s="198" t="s">
        <v>188</v>
      </c>
      <c r="B306" s="198" t="s">
        <v>332</v>
      </c>
      <c r="C306" s="198">
        <v>101097586</v>
      </c>
      <c r="D306" s="198">
        <v>201904</v>
      </c>
      <c r="E306" s="198" t="s">
        <v>339</v>
      </c>
      <c r="F306" s="198">
        <v>26556.44</v>
      </c>
      <c r="G306" s="198">
        <v>2</v>
      </c>
    </row>
    <row r="307" spans="1:7" x14ac:dyDescent="0.3">
      <c r="A307" s="198" t="s">
        <v>188</v>
      </c>
      <c r="B307" s="198" t="s">
        <v>332</v>
      </c>
      <c r="C307" s="198">
        <v>101097586</v>
      </c>
      <c r="D307" s="198">
        <v>201904</v>
      </c>
      <c r="E307" s="198" t="s">
        <v>339</v>
      </c>
      <c r="F307" s="198">
        <v>27103.1</v>
      </c>
      <c r="G307" s="198">
        <v>1</v>
      </c>
    </row>
    <row r="308" spans="1:7" x14ac:dyDescent="0.3">
      <c r="A308" s="198" t="s">
        <v>188</v>
      </c>
      <c r="B308" s="198" t="s">
        <v>332</v>
      </c>
      <c r="C308" s="198">
        <v>101097586</v>
      </c>
      <c r="D308" s="198">
        <v>201904</v>
      </c>
      <c r="E308" s="198" t="s">
        <v>339</v>
      </c>
      <c r="F308" s="198">
        <v>46452.32</v>
      </c>
      <c r="G308" s="198">
        <v>2</v>
      </c>
    </row>
    <row r="309" spans="1:7" x14ac:dyDescent="0.3">
      <c r="A309" s="198" t="s">
        <v>188</v>
      </c>
      <c r="B309" s="198" t="s">
        <v>332</v>
      </c>
      <c r="C309" s="198">
        <v>101097586</v>
      </c>
      <c r="D309" s="198">
        <v>201904</v>
      </c>
      <c r="E309" s="198" t="s">
        <v>339</v>
      </c>
      <c r="F309" s="198">
        <v>74409.94</v>
      </c>
      <c r="G309" s="198">
        <v>2</v>
      </c>
    </row>
    <row r="310" spans="1:7" x14ac:dyDescent="0.3">
      <c r="A310" s="198" t="s">
        <v>188</v>
      </c>
      <c r="B310" s="198" t="s">
        <v>332</v>
      </c>
      <c r="C310" s="198">
        <v>101097841</v>
      </c>
      <c r="D310" s="198">
        <v>201904</v>
      </c>
      <c r="E310" s="198" t="s">
        <v>339</v>
      </c>
      <c r="F310" s="198">
        <v>7.78</v>
      </c>
      <c r="G310" s="198">
        <v>0</v>
      </c>
    </row>
    <row r="311" spans="1:7" x14ac:dyDescent="0.3">
      <c r="A311" s="198" t="s">
        <v>188</v>
      </c>
      <c r="B311" s="198" t="s">
        <v>332</v>
      </c>
      <c r="C311" s="198">
        <v>101098703</v>
      </c>
      <c r="D311" s="198">
        <v>201904</v>
      </c>
      <c r="E311" s="198" t="s">
        <v>336</v>
      </c>
      <c r="F311" s="198">
        <v>-13.66</v>
      </c>
      <c r="G311" s="198">
        <v>0</v>
      </c>
    </row>
    <row r="312" spans="1:7" x14ac:dyDescent="0.3">
      <c r="A312" s="198" t="s">
        <v>188</v>
      </c>
      <c r="B312" s="198" t="s">
        <v>332</v>
      </c>
      <c r="C312" s="198">
        <v>101098799</v>
      </c>
      <c r="D312" s="198">
        <v>201904</v>
      </c>
      <c r="E312" s="198" t="s">
        <v>342</v>
      </c>
      <c r="F312" s="198">
        <v>-12616.9</v>
      </c>
      <c r="G312" s="198">
        <v>0</v>
      </c>
    </row>
    <row r="313" spans="1:7" x14ac:dyDescent="0.3">
      <c r="A313" s="198" t="s">
        <v>188</v>
      </c>
      <c r="B313" s="198" t="s">
        <v>332</v>
      </c>
      <c r="C313" s="198">
        <v>101098867</v>
      </c>
      <c r="D313" s="198">
        <v>201904</v>
      </c>
      <c r="E313" s="198" t="s">
        <v>336</v>
      </c>
      <c r="F313" s="198">
        <v>8778.92</v>
      </c>
      <c r="G313" s="198">
        <v>2</v>
      </c>
    </row>
    <row r="314" spans="1:7" x14ac:dyDescent="0.3">
      <c r="A314" s="198" t="s">
        <v>188</v>
      </c>
      <c r="B314" s="198" t="s">
        <v>332</v>
      </c>
      <c r="C314" s="198">
        <v>101098867</v>
      </c>
      <c r="D314" s="198">
        <v>201904</v>
      </c>
      <c r="E314" s="198" t="s">
        <v>341</v>
      </c>
      <c r="F314" s="198">
        <v>9375.2900000000009</v>
      </c>
      <c r="G314" s="198">
        <v>1</v>
      </c>
    </row>
    <row r="315" spans="1:7" x14ac:dyDescent="0.3">
      <c r="A315" s="198" t="s">
        <v>188</v>
      </c>
      <c r="B315" s="198" t="s">
        <v>332</v>
      </c>
      <c r="C315" s="198">
        <v>101098867</v>
      </c>
      <c r="D315" s="198">
        <v>201904</v>
      </c>
      <c r="E315" s="198" t="s">
        <v>341</v>
      </c>
      <c r="F315" s="198">
        <v>114634.52</v>
      </c>
      <c r="G315" s="198">
        <v>1</v>
      </c>
    </row>
    <row r="316" spans="1:7" x14ac:dyDescent="0.3">
      <c r="A316" s="198" t="s">
        <v>188</v>
      </c>
      <c r="B316" s="198" t="s">
        <v>332</v>
      </c>
      <c r="C316" s="198">
        <v>101100393</v>
      </c>
      <c r="D316" s="198">
        <v>201904</v>
      </c>
      <c r="E316" s="198" t="s">
        <v>342</v>
      </c>
      <c r="F316" s="198">
        <v>-8169.09</v>
      </c>
      <c r="G316" s="198">
        <v>0</v>
      </c>
    </row>
    <row r="317" spans="1:7" x14ac:dyDescent="0.3">
      <c r="A317" s="198" t="s">
        <v>188</v>
      </c>
      <c r="B317" s="198" t="s">
        <v>332</v>
      </c>
      <c r="C317" s="198">
        <v>101101684</v>
      </c>
      <c r="D317" s="198">
        <v>201904</v>
      </c>
      <c r="E317" s="198" t="s">
        <v>336</v>
      </c>
      <c r="F317" s="198">
        <v>-3.97</v>
      </c>
      <c r="G317" s="198">
        <v>0</v>
      </c>
    </row>
    <row r="318" spans="1:7" x14ac:dyDescent="0.3">
      <c r="A318" s="198" t="s">
        <v>188</v>
      </c>
      <c r="B318" s="198" t="s">
        <v>332</v>
      </c>
      <c r="C318" s="198">
        <v>101101684</v>
      </c>
      <c r="D318" s="198">
        <v>201904</v>
      </c>
      <c r="E318" s="198" t="s">
        <v>336</v>
      </c>
      <c r="F318" s="198">
        <v>10.3</v>
      </c>
      <c r="G318" s="198">
        <v>0</v>
      </c>
    </row>
    <row r="319" spans="1:7" x14ac:dyDescent="0.3">
      <c r="A319" s="198" t="s">
        <v>188</v>
      </c>
      <c r="B319" s="198" t="s">
        <v>332</v>
      </c>
      <c r="C319" s="198">
        <v>101102283</v>
      </c>
      <c r="D319" s="198">
        <v>201904</v>
      </c>
      <c r="E319" s="198" t="s">
        <v>336</v>
      </c>
      <c r="F319" s="198">
        <v>643.35</v>
      </c>
      <c r="G319" s="198">
        <v>210</v>
      </c>
    </row>
    <row r="320" spans="1:7" x14ac:dyDescent="0.3">
      <c r="A320" s="198" t="s">
        <v>188</v>
      </c>
      <c r="B320" s="198" t="s">
        <v>332</v>
      </c>
      <c r="C320" s="198">
        <v>101102283</v>
      </c>
      <c r="D320" s="198">
        <v>201904</v>
      </c>
      <c r="E320" s="198" t="s">
        <v>339</v>
      </c>
      <c r="F320" s="198">
        <v>4527.53</v>
      </c>
      <c r="G320" s="198">
        <v>1</v>
      </c>
    </row>
    <row r="321" spans="1:7" x14ac:dyDescent="0.3">
      <c r="A321" s="198" t="s">
        <v>188</v>
      </c>
      <c r="B321" s="198" t="s">
        <v>332</v>
      </c>
      <c r="C321" s="198">
        <v>101102283</v>
      </c>
      <c r="D321" s="198">
        <v>201904</v>
      </c>
      <c r="E321" s="198" t="s">
        <v>339</v>
      </c>
      <c r="F321" s="198">
        <v>28196.42</v>
      </c>
      <c r="G321" s="198">
        <v>720</v>
      </c>
    </row>
    <row r="322" spans="1:7" x14ac:dyDescent="0.3">
      <c r="A322" s="198" t="s">
        <v>188</v>
      </c>
      <c r="B322" s="198" t="s">
        <v>332</v>
      </c>
      <c r="C322" s="198">
        <v>101102473</v>
      </c>
      <c r="D322" s="198">
        <v>201904</v>
      </c>
      <c r="E322" s="198" t="s">
        <v>342</v>
      </c>
      <c r="F322" s="198">
        <v>1236.3499999999999</v>
      </c>
      <c r="G322" s="198">
        <v>0</v>
      </c>
    </row>
    <row r="323" spans="1:7" x14ac:dyDescent="0.3">
      <c r="A323" s="198" t="s">
        <v>188</v>
      </c>
      <c r="B323" s="198" t="s">
        <v>332</v>
      </c>
      <c r="C323" s="198">
        <v>101102605</v>
      </c>
      <c r="D323" s="198">
        <v>201904</v>
      </c>
      <c r="E323" s="198" t="s">
        <v>335</v>
      </c>
      <c r="F323" s="198">
        <v>2437.3000000000002</v>
      </c>
      <c r="G323" s="198">
        <v>1</v>
      </c>
    </row>
    <row r="324" spans="1:7" x14ac:dyDescent="0.3">
      <c r="A324" s="198" t="s">
        <v>188</v>
      </c>
      <c r="B324" s="198" t="s">
        <v>332</v>
      </c>
      <c r="C324" s="198">
        <v>101103235</v>
      </c>
      <c r="D324" s="198">
        <v>201904</v>
      </c>
      <c r="E324" s="198" t="s">
        <v>336</v>
      </c>
      <c r="F324" s="198">
        <v>404.39</v>
      </c>
      <c r="G324" s="198">
        <v>0</v>
      </c>
    </row>
    <row r="325" spans="1:7" x14ac:dyDescent="0.3">
      <c r="A325" s="198" t="s">
        <v>188</v>
      </c>
      <c r="B325" s="198" t="s">
        <v>332</v>
      </c>
      <c r="C325" s="198">
        <v>101103465</v>
      </c>
      <c r="D325" s="198">
        <v>201904</v>
      </c>
      <c r="E325" s="198" t="s">
        <v>335</v>
      </c>
      <c r="F325" s="198">
        <v>-6302.62</v>
      </c>
      <c r="G325" s="198">
        <v>0</v>
      </c>
    </row>
    <row r="326" spans="1:7" x14ac:dyDescent="0.3">
      <c r="A326" s="198" t="s">
        <v>188</v>
      </c>
      <c r="B326" s="198" t="s">
        <v>332</v>
      </c>
      <c r="C326" s="198">
        <v>101103576</v>
      </c>
      <c r="D326" s="198">
        <v>201904</v>
      </c>
      <c r="E326" s="198" t="s">
        <v>335</v>
      </c>
      <c r="F326" s="198">
        <v>0.77</v>
      </c>
      <c r="G326" s="198">
        <v>0</v>
      </c>
    </row>
    <row r="327" spans="1:7" x14ac:dyDescent="0.3">
      <c r="A327" s="198" t="s">
        <v>188</v>
      </c>
      <c r="B327" s="198" t="s">
        <v>332</v>
      </c>
      <c r="C327" s="198">
        <v>101104046</v>
      </c>
      <c r="D327" s="198">
        <v>201904</v>
      </c>
      <c r="E327" s="198" t="s">
        <v>335</v>
      </c>
      <c r="F327" s="198">
        <v>1.66</v>
      </c>
      <c r="G327" s="198">
        <v>0</v>
      </c>
    </row>
    <row r="328" spans="1:7" x14ac:dyDescent="0.3">
      <c r="A328" s="198" t="s">
        <v>188</v>
      </c>
      <c r="B328" s="198" t="s">
        <v>332</v>
      </c>
      <c r="C328" s="198">
        <v>101104046</v>
      </c>
      <c r="D328" s="198">
        <v>201904</v>
      </c>
      <c r="E328" s="198" t="s">
        <v>335</v>
      </c>
      <c r="F328" s="198">
        <v>2.41</v>
      </c>
      <c r="G328" s="198">
        <v>0</v>
      </c>
    </row>
    <row r="329" spans="1:7" x14ac:dyDescent="0.3">
      <c r="A329" s="198" t="s">
        <v>188</v>
      </c>
      <c r="B329" s="198" t="s">
        <v>332</v>
      </c>
      <c r="C329" s="198">
        <v>101107356</v>
      </c>
      <c r="D329" s="198">
        <v>201904</v>
      </c>
      <c r="E329" s="198" t="s">
        <v>336</v>
      </c>
      <c r="F329" s="198">
        <v>341.55</v>
      </c>
      <c r="G329" s="198">
        <v>1</v>
      </c>
    </row>
    <row r="330" spans="1:7" x14ac:dyDescent="0.3">
      <c r="A330" s="198" t="s">
        <v>188</v>
      </c>
      <c r="B330" s="198" t="s">
        <v>332</v>
      </c>
      <c r="C330" s="198">
        <v>101107482</v>
      </c>
      <c r="D330" s="198">
        <v>201904</v>
      </c>
      <c r="E330" s="198" t="s">
        <v>336</v>
      </c>
      <c r="F330" s="198">
        <v>330.96</v>
      </c>
      <c r="G330" s="198">
        <v>1</v>
      </c>
    </row>
    <row r="331" spans="1:7" x14ac:dyDescent="0.3">
      <c r="A331" s="198" t="s">
        <v>188</v>
      </c>
      <c r="B331" s="198" t="s">
        <v>332</v>
      </c>
      <c r="C331" s="198">
        <v>101107482</v>
      </c>
      <c r="D331" s="198">
        <v>201904</v>
      </c>
      <c r="E331" s="198" t="s">
        <v>339</v>
      </c>
      <c r="F331" s="198">
        <v>2523.2600000000002</v>
      </c>
      <c r="G331" s="198">
        <v>1</v>
      </c>
    </row>
    <row r="332" spans="1:7" x14ac:dyDescent="0.3">
      <c r="A332" s="198" t="s">
        <v>188</v>
      </c>
      <c r="B332" s="198" t="s">
        <v>332</v>
      </c>
      <c r="C332" s="198">
        <v>101108406</v>
      </c>
      <c r="D332" s="198">
        <v>201904</v>
      </c>
      <c r="E332" s="198" t="s">
        <v>336</v>
      </c>
      <c r="F332" s="198">
        <v>908.79</v>
      </c>
      <c r="G332" s="198">
        <v>1</v>
      </c>
    </row>
    <row r="333" spans="1:7" x14ac:dyDescent="0.3">
      <c r="A333" s="198" t="s">
        <v>188</v>
      </c>
      <c r="B333" s="198" t="s">
        <v>332</v>
      </c>
      <c r="C333" s="198">
        <v>101109486</v>
      </c>
      <c r="D333" s="198">
        <v>201904</v>
      </c>
      <c r="E333" s="198" t="s">
        <v>342</v>
      </c>
      <c r="F333" s="198">
        <v>4532.05</v>
      </c>
      <c r="G333" s="198">
        <v>1</v>
      </c>
    </row>
    <row r="334" spans="1:7" x14ac:dyDescent="0.3">
      <c r="A334" s="198" t="s">
        <v>188</v>
      </c>
      <c r="B334" s="198" t="s">
        <v>332</v>
      </c>
      <c r="C334" s="198">
        <v>101109992</v>
      </c>
      <c r="D334" s="198">
        <v>201904</v>
      </c>
      <c r="E334" s="198" t="s">
        <v>335</v>
      </c>
      <c r="F334" s="198">
        <v>0.02</v>
      </c>
      <c r="G334" s="198">
        <v>0</v>
      </c>
    </row>
    <row r="335" spans="1:7" x14ac:dyDescent="0.3">
      <c r="A335" s="198" t="s">
        <v>188</v>
      </c>
      <c r="B335" s="198" t="s">
        <v>332</v>
      </c>
      <c r="C335" s="198">
        <v>101109992</v>
      </c>
      <c r="D335" s="198">
        <v>201904</v>
      </c>
      <c r="E335" s="198" t="s">
        <v>335</v>
      </c>
      <c r="F335" s="198">
        <v>49.54</v>
      </c>
      <c r="G335" s="198">
        <v>0</v>
      </c>
    </row>
    <row r="336" spans="1:7" x14ac:dyDescent="0.3">
      <c r="A336" s="198" t="s">
        <v>188</v>
      </c>
      <c r="B336" s="198" t="s">
        <v>332</v>
      </c>
      <c r="C336" s="198">
        <v>101110144</v>
      </c>
      <c r="D336" s="198">
        <v>201904</v>
      </c>
      <c r="E336" s="198" t="s">
        <v>335</v>
      </c>
      <c r="F336" s="198">
        <v>8.23</v>
      </c>
      <c r="G336" s="198">
        <v>0</v>
      </c>
    </row>
    <row r="337" spans="1:7" x14ac:dyDescent="0.3">
      <c r="A337" s="198" t="s">
        <v>188</v>
      </c>
      <c r="B337" s="198" t="s">
        <v>332</v>
      </c>
      <c r="C337" s="198">
        <v>101110144</v>
      </c>
      <c r="D337" s="198">
        <v>201904</v>
      </c>
      <c r="E337" s="198" t="s">
        <v>339</v>
      </c>
      <c r="F337" s="198">
        <v>2.33</v>
      </c>
      <c r="G337" s="198">
        <v>0</v>
      </c>
    </row>
    <row r="338" spans="1:7" x14ac:dyDescent="0.3">
      <c r="A338" s="198" t="s">
        <v>188</v>
      </c>
      <c r="B338" s="198" t="s">
        <v>332</v>
      </c>
      <c r="C338" s="198">
        <v>101110262</v>
      </c>
      <c r="D338" s="198">
        <v>201904</v>
      </c>
      <c r="E338" s="198" t="s">
        <v>339</v>
      </c>
      <c r="F338" s="198">
        <v>3.67</v>
      </c>
      <c r="G338" s="198">
        <v>0</v>
      </c>
    </row>
    <row r="339" spans="1:7" x14ac:dyDescent="0.3">
      <c r="A339" s="198" t="s">
        <v>188</v>
      </c>
      <c r="B339" s="198" t="s">
        <v>332</v>
      </c>
      <c r="C339" s="198">
        <v>101110930</v>
      </c>
      <c r="D339" s="198">
        <v>201904</v>
      </c>
      <c r="E339" s="198" t="s">
        <v>335</v>
      </c>
      <c r="F339" s="198">
        <v>3475.23</v>
      </c>
      <c r="G339" s="198">
        <v>1</v>
      </c>
    </row>
    <row r="340" spans="1:7" x14ac:dyDescent="0.3">
      <c r="A340" s="198" t="s">
        <v>188</v>
      </c>
      <c r="B340" s="198" t="s">
        <v>332</v>
      </c>
      <c r="C340" s="198">
        <v>101110930</v>
      </c>
      <c r="D340" s="198">
        <v>201904</v>
      </c>
      <c r="E340" s="198" t="s">
        <v>335</v>
      </c>
      <c r="F340" s="198">
        <v>23714.82</v>
      </c>
      <c r="G340" s="198">
        <v>1</v>
      </c>
    </row>
    <row r="341" spans="1:7" x14ac:dyDescent="0.3">
      <c r="A341" s="198" t="s">
        <v>188</v>
      </c>
      <c r="B341" s="198" t="s">
        <v>332</v>
      </c>
      <c r="C341" s="198">
        <v>101110931</v>
      </c>
      <c r="D341" s="198">
        <v>201904</v>
      </c>
      <c r="E341" s="198" t="s">
        <v>340</v>
      </c>
      <c r="F341" s="198">
        <v>197.15</v>
      </c>
      <c r="G341" s="198">
        <v>1</v>
      </c>
    </row>
    <row r="342" spans="1:7" x14ac:dyDescent="0.3">
      <c r="A342" s="198" t="s">
        <v>188</v>
      </c>
      <c r="B342" s="198" t="s">
        <v>332</v>
      </c>
      <c r="C342" s="198">
        <v>101112219</v>
      </c>
      <c r="D342" s="198">
        <v>201904</v>
      </c>
      <c r="E342" s="198" t="s">
        <v>336</v>
      </c>
      <c r="F342" s="198">
        <v>746.18</v>
      </c>
      <c r="G342" s="198">
        <v>1</v>
      </c>
    </row>
    <row r="343" spans="1:7" x14ac:dyDescent="0.3">
      <c r="A343" s="198" t="s">
        <v>188</v>
      </c>
      <c r="B343" s="198" t="s">
        <v>332</v>
      </c>
      <c r="C343" s="198">
        <v>101117520</v>
      </c>
      <c r="D343" s="198">
        <v>201904</v>
      </c>
      <c r="E343" s="198" t="s">
        <v>340</v>
      </c>
      <c r="F343" s="198">
        <v>-2788.49</v>
      </c>
      <c r="G343" s="198">
        <v>1179</v>
      </c>
    </row>
    <row r="344" spans="1:7" x14ac:dyDescent="0.3">
      <c r="A344" s="198" t="s">
        <v>188</v>
      </c>
      <c r="B344" s="198" t="s">
        <v>332</v>
      </c>
      <c r="C344" s="198">
        <v>101117520</v>
      </c>
      <c r="D344" s="198">
        <v>201904</v>
      </c>
      <c r="E344" s="198" t="s">
        <v>336</v>
      </c>
      <c r="F344" s="198">
        <v>-1788.09</v>
      </c>
      <c r="G344" s="198">
        <v>1368</v>
      </c>
    </row>
    <row r="345" spans="1:7" x14ac:dyDescent="0.3">
      <c r="A345" s="198" t="s">
        <v>188</v>
      </c>
      <c r="B345" s="198" t="s">
        <v>332</v>
      </c>
      <c r="C345" s="198">
        <v>101117520</v>
      </c>
      <c r="D345" s="198">
        <v>201904</v>
      </c>
      <c r="E345" s="198" t="s">
        <v>336</v>
      </c>
      <c r="F345" s="198">
        <v>-52.03</v>
      </c>
      <c r="G345" s="198">
        <v>66</v>
      </c>
    </row>
    <row r="346" spans="1:7" x14ac:dyDescent="0.3">
      <c r="A346" s="198" t="s">
        <v>188</v>
      </c>
      <c r="B346" s="198" t="s">
        <v>332</v>
      </c>
      <c r="C346" s="198">
        <v>101117520</v>
      </c>
      <c r="D346" s="198">
        <v>201904</v>
      </c>
      <c r="E346" s="198" t="s">
        <v>336</v>
      </c>
      <c r="F346" s="198">
        <v>164.36</v>
      </c>
      <c r="G346" s="198">
        <v>110</v>
      </c>
    </row>
    <row r="347" spans="1:7" x14ac:dyDescent="0.3">
      <c r="A347" s="198" t="s">
        <v>188</v>
      </c>
      <c r="B347" s="198" t="s">
        <v>332</v>
      </c>
      <c r="C347" s="198">
        <v>101117520</v>
      </c>
      <c r="D347" s="198">
        <v>201904</v>
      </c>
      <c r="E347" s="198" t="s">
        <v>336</v>
      </c>
      <c r="F347" s="198">
        <v>206.84</v>
      </c>
      <c r="G347" s="198">
        <v>70</v>
      </c>
    </row>
    <row r="348" spans="1:7" x14ac:dyDescent="0.3">
      <c r="A348" s="198" t="s">
        <v>188</v>
      </c>
      <c r="B348" s="198" t="s">
        <v>332</v>
      </c>
      <c r="C348" s="198">
        <v>101117520</v>
      </c>
      <c r="D348" s="198">
        <v>201904</v>
      </c>
      <c r="E348" s="198" t="s">
        <v>336</v>
      </c>
      <c r="F348" s="198">
        <v>425.27</v>
      </c>
      <c r="G348" s="198">
        <v>150</v>
      </c>
    </row>
    <row r="349" spans="1:7" x14ac:dyDescent="0.3">
      <c r="A349" s="198" t="s">
        <v>188</v>
      </c>
      <c r="B349" s="198" t="s">
        <v>332</v>
      </c>
      <c r="C349" s="198">
        <v>101117520</v>
      </c>
      <c r="D349" s="198">
        <v>201904</v>
      </c>
      <c r="E349" s="198" t="s">
        <v>336</v>
      </c>
      <c r="F349" s="198">
        <v>5110.3599999999997</v>
      </c>
      <c r="G349" s="198">
        <v>1740</v>
      </c>
    </row>
    <row r="350" spans="1:7" x14ac:dyDescent="0.3">
      <c r="A350" s="198" t="s">
        <v>188</v>
      </c>
      <c r="B350" s="198" t="s">
        <v>332</v>
      </c>
      <c r="C350" s="198">
        <v>101117520</v>
      </c>
      <c r="D350" s="198">
        <v>201904</v>
      </c>
      <c r="E350" s="198" t="s">
        <v>336</v>
      </c>
      <c r="F350" s="198">
        <v>6360.41</v>
      </c>
      <c r="G350" s="198">
        <v>4420</v>
      </c>
    </row>
    <row r="351" spans="1:7" x14ac:dyDescent="0.3">
      <c r="A351" s="198" t="s">
        <v>188</v>
      </c>
      <c r="B351" s="198" t="s">
        <v>332</v>
      </c>
      <c r="C351" s="198">
        <v>101117520</v>
      </c>
      <c r="D351" s="198">
        <v>201904</v>
      </c>
      <c r="E351" s="198" t="s">
        <v>335</v>
      </c>
      <c r="F351" s="198">
        <v>0</v>
      </c>
      <c r="G351" s="198">
        <v>0</v>
      </c>
    </row>
    <row r="352" spans="1:7" x14ac:dyDescent="0.3">
      <c r="A352" s="198" t="s">
        <v>188</v>
      </c>
      <c r="B352" s="198" t="s">
        <v>332</v>
      </c>
      <c r="C352" s="198">
        <v>101117520</v>
      </c>
      <c r="D352" s="198">
        <v>201904</v>
      </c>
      <c r="E352" s="198" t="s">
        <v>335</v>
      </c>
      <c r="F352" s="198">
        <v>58073.98</v>
      </c>
      <c r="G352" s="198">
        <v>3370</v>
      </c>
    </row>
    <row r="353" spans="1:7" x14ac:dyDescent="0.3">
      <c r="A353" s="198" t="s">
        <v>188</v>
      </c>
      <c r="B353" s="198" t="s">
        <v>332</v>
      </c>
      <c r="C353" s="198">
        <v>101117520</v>
      </c>
      <c r="D353" s="198">
        <v>201904</v>
      </c>
      <c r="E353" s="198" t="s">
        <v>335</v>
      </c>
      <c r="F353" s="198">
        <v>268516.32</v>
      </c>
      <c r="G353" s="198">
        <v>16550</v>
      </c>
    </row>
    <row r="354" spans="1:7" x14ac:dyDescent="0.3">
      <c r="A354" s="198" t="s">
        <v>188</v>
      </c>
      <c r="B354" s="198" t="s">
        <v>332</v>
      </c>
      <c r="C354" s="198">
        <v>101117520</v>
      </c>
      <c r="D354" s="198">
        <v>201904</v>
      </c>
      <c r="E354" s="198" t="s">
        <v>339</v>
      </c>
      <c r="F354" s="198">
        <v>-0.16</v>
      </c>
      <c r="G354" s="198">
        <v>0</v>
      </c>
    </row>
    <row r="355" spans="1:7" x14ac:dyDescent="0.3">
      <c r="A355" s="198" t="s">
        <v>188</v>
      </c>
      <c r="B355" s="198" t="s">
        <v>332</v>
      </c>
      <c r="C355" s="198">
        <v>101117520</v>
      </c>
      <c r="D355" s="198">
        <v>201904</v>
      </c>
      <c r="E355" s="198" t="s">
        <v>339</v>
      </c>
      <c r="F355" s="198">
        <v>1663.99</v>
      </c>
      <c r="G355" s="198">
        <v>90</v>
      </c>
    </row>
    <row r="356" spans="1:7" x14ac:dyDescent="0.3">
      <c r="A356" s="198" t="s">
        <v>188</v>
      </c>
      <c r="B356" s="198" t="s">
        <v>332</v>
      </c>
      <c r="C356" s="198">
        <v>101117520</v>
      </c>
      <c r="D356" s="198">
        <v>201904</v>
      </c>
      <c r="E356" s="198" t="s">
        <v>339</v>
      </c>
      <c r="F356" s="198">
        <v>1864.07</v>
      </c>
      <c r="G356" s="198">
        <v>30</v>
      </c>
    </row>
    <row r="357" spans="1:7" x14ac:dyDescent="0.3">
      <c r="A357" s="198" t="s">
        <v>188</v>
      </c>
      <c r="B357" s="198" t="s">
        <v>332</v>
      </c>
      <c r="C357" s="198">
        <v>101117520</v>
      </c>
      <c r="D357" s="198">
        <v>201904</v>
      </c>
      <c r="E357" s="198" t="s">
        <v>339</v>
      </c>
      <c r="F357" s="198">
        <v>18260.23</v>
      </c>
      <c r="G357" s="198">
        <v>550</v>
      </c>
    </row>
    <row r="358" spans="1:7" x14ac:dyDescent="0.3">
      <c r="A358" s="198" t="s">
        <v>188</v>
      </c>
      <c r="B358" s="198" t="s">
        <v>332</v>
      </c>
      <c r="C358" s="198">
        <v>101117520</v>
      </c>
      <c r="D358" s="198">
        <v>201904</v>
      </c>
      <c r="E358" s="198" t="s">
        <v>339</v>
      </c>
      <c r="F358" s="198">
        <v>50333.919999999998</v>
      </c>
      <c r="G358" s="198">
        <v>4030</v>
      </c>
    </row>
    <row r="359" spans="1:7" x14ac:dyDescent="0.3">
      <c r="A359" s="198" t="s">
        <v>188</v>
      </c>
      <c r="B359" s="198" t="s">
        <v>332</v>
      </c>
      <c r="C359" s="198">
        <v>101117520</v>
      </c>
      <c r="D359" s="198">
        <v>201904</v>
      </c>
      <c r="E359" s="198" t="s">
        <v>339</v>
      </c>
      <c r="F359" s="198">
        <v>61253.75</v>
      </c>
      <c r="G359" s="198">
        <v>1239</v>
      </c>
    </row>
    <row r="360" spans="1:7" x14ac:dyDescent="0.3">
      <c r="A360" s="198" t="s">
        <v>188</v>
      </c>
      <c r="B360" s="198" t="s">
        <v>332</v>
      </c>
      <c r="C360" s="198">
        <v>101117520</v>
      </c>
      <c r="D360" s="198">
        <v>201904</v>
      </c>
      <c r="E360" s="198" t="s">
        <v>339</v>
      </c>
      <c r="F360" s="198">
        <v>67933.289999999994</v>
      </c>
      <c r="G360" s="198">
        <v>4993</v>
      </c>
    </row>
    <row r="361" spans="1:7" x14ac:dyDescent="0.3">
      <c r="A361" s="198" t="s">
        <v>188</v>
      </c>
      <c r="B361" s="198" t="s">
        <v>332</v>
      </c>
      <c r="C361" s="198">
        <v>101117520</v>
      </c>
      <c r="D361" s="198">
        <v>201904</v>
      </c>
      <c r="E361" s="198" t="s">
        <v>341</v>
      </c>
      <c r="F361" s="198">
        <v>11603.35</v>
      </c>
      <c r="G361" s="198">
        <v>60</v>
      </c>
    </row>
    <row r="362" spans="1:7" x14ac:dyDescent="0.3">
      <c r="A362" s="198" t="s">
        <v>188</v>
      </c>
      <c r="B362" s="198" t="s">
        <v>332</v>
      </c>
      <c r="C362" s="198">
        <v>101117520</v>
      </c>
      <c r="D362" s="198">
        <v>201904</v>
      </c>
      <c r="E362" s="198" t="s">
        <v>341</v>
      </c>
      <c r="F362" s="198">
        <v>15182.64</v>
      </c>
      <c r="G362" s="198">
        <v>1240</v>
      </c>
    </row>
    <row r="363" spans="1:7" x14ac:dyDescent="0.3">
      <c r="A363" s="198" t="s">
        <v>188</v>
      </c>
      <c r="B363" s="198" t="s">
        <v>332</v>
      </c>
      <c r="C363" s="198">
        <v>101117520</v>
      </c>
      <c r="D363" s="198">
        <v>201904</v>
      </c>
      <c r="E363" s="198" t="s">
        <v>342</v>
      </c>
      <c r="F363" s="198">
        <v>121.63</v>
      </c>
      <c r="G363" s="198">
        <v>40</v>
      </c>
    </row>
    <row r="364" spans="1:7" x14ac:dyDescent="0.3">
      <c r="A364" s="198" t="s">
        <v>188</v>
      </c>
      <c r="B364" s="198" t="s">
        <v>332</v>
      </c>
      <c r="C364" s="198">
        <v>105075076</v>
      </c>
      <c r="D364" s="198">
        <v>201904</v>
      </c>
      <c r="E364" s="198" t="s">
        <v>339</v>
      </c>
      <c r="F364" s="198">
        <v>126.33</v>
      </c>
      <c r="G364" s="198">
        <v>0</v>
      </c>
    </row>
    <row r="365" spans="1:7" x14ac:dyDescent="0.3">
      <c r="A365" s="198" t="s">
        <v>188</v>
      </c>
      <c r="B365" s="198" t="s">
        <v>332</v>
      </c>
      <c r="C365" s="198">
        <v>105080858</v>
      </c>
      <c r="D365" s="198">
        <v>201904</v>
      </c>
      <c r="E365" s="198" t="s">
        <v>336</v>
      </c>
      <c r="F365" s="198">
        <v>-28.93</v>
      </c>
      <c r="G365" s="198">
        <v>0</v>
      </c>
    </row>
    <row r="366" spans="1:7" x14ac:dyDescent="0.3">
      <c r="A366" s="198" t="s">
        <v>188</v>
      </c>
      <c r="B366" s="198" t="s">
        <v>332</v>
      </c>
      <c r="C366" s="198">
        <v>105080858</v>
      </c>
      <c r="D366" s="198">
        <v>201904</v>
      </c>
      <c r="E366" s="198" t="s">
        <v>335</v>
      </c>
      <c r="F366" s="198">
        <v>0</v>
      </c>
      <c r="G366" s="198">
        <v>0</v>
      </c>
    </row>
    <row r="367" spans="1:7" x14ac:dyDescent="0.3">
      <c r="A367" s="198" t="s">
        <v>188</v>
      </c>
      <c r="B367" s="198" t="s">
        <v>332</v>
      </c>
      <c r="C367" s="198">
        <v>105080858</v>
      </c>
      <c r="D367" s="198">
        <v>201904</v>
      </c>
      <c r="E367" s="198" t="s">
        <v>335</v>
      </c>
      <c r="F367" s="198">
        <v>0.53</v>
      </c>
      <c r="G367" s="198">
        <v>0</v>
      </c>
    </row>
    <row r="368" spans="1:7" x14ac:dyDescent="0.3">
      <c r="A368" s="198" t="s">
        <v>188</v>
      </c>
      <c r="B368" s="198" t="s">
        <v>332</v>
      </c>
      <c r="C368" s="198">
        <v>105080858</v>
      </c>
      <c r="D368" s="198">
        <v>201904</v>
      </c>
      <c r="E368" s="198" t="s">
        <v>335</v>
      </c>
      <c r="F368" s="198">
        <v>2.56</v>
      </c>
      <c r="G368" s="198">
        <v>0</v>
      </c>
    </row>
    <row r="369" spans="1:7" x14ac:dyDescent="0.3">
      <c r="A369" s="198" t="s">
        <v>188</v>
      </c>
      <c r="B369" s="198" t="s">
        <v>332</v>
      </c>
      <c r="C369" s="198">
        <v>105080858</v>
      </c>
      <c r="D369" s="198">
        <v>201904</v>
      </c>
      <c r="E369" s="198" t="s">
        <v>335</v>
      </c>
      <c r="F369" s="198">
        <v>6.72</v>
      </c>
      <c r="G369" s="198">
        <v>0</v>
      </c>
    </row>
    <row r="370" spans="1:7" x14ac:dyDescent="0.3">
      <c r="A370" s="198" t="s">
        <v>188</v>
      </c>
      <c r="B370" s="198" t="s">
        <v>332</v>
      </c>
      <c r="C370" s="198">
        <v>105080858</v>
      </c>
      <c r="D370" s="198">
        <v>201904</v>
      </c>
      <c r="E370" s="198" t="s">
        <v>335</v>
      </c>
      <c r="F370" s="198">
        <v>1197.81</v>
      </c>
      <c r="G370" s="198">
        <v>0</v>
      </c>
    </row>
    <row r="371" spans="1:7" x14ac:dyDescent="0.3">
      <c r="A371" s="198" t="s">
        <v>188</v>
      </c>
      <c r="B371" s="198" t="s">
        <v>332</v>
      </c>
      <c r="C371" s="198">
        <v>105081784</v>
      </c>
      <c r="D371" s="198">
        <v>201904</v>
      </c>
      <c r="E371" s="198" t="s">
        <v>336</v>
      </c>
      <c r="F371" s="198">
        <v>-325.63</v>
      </c>
      <c r="G371" s="198">
        <v>0</v>
      </c>
    </row>
    <row r="372" spans="1:7" x14ac:dyDescent="0.3">
      <c r="A372" s="198" t="s">
        <v>188</v>
      </c>
      <c r="B372" s="198" t="s">
        <v>332</v>
      </c>
      <c r="C372" s="198">
        <v>105081784</v>
      </c>
      <c r="D372" s="198">
        <v>201904</v>
      </c>
      <c r="E372" s="198" t="s">
        <v>336</v>
      </c>
      <c r="F372" s="198">
        <v>-49.17</v>
      </c>
      <c r="G372" s="198">
        <v>0</v>
      </c>
    </row>
    <row r="373" spans="1:7" x14ac:dyDescent="0.3">
      <c r="A373" s="198" t="s">
        <v>188</v>
      </c>
      <c r="B373" s="198" t="s">
        <v>332</v>
      </c>
      <c r="C373" s="198">
        <v>105081784</v>
      </c>
      <c r="D373" s="198">
        <v>201904</v>
      </c>
      <c r="E373" s="198" t="s">
        <v>336</v>
      </c>
      <c r="F373" s="198">
        <v>-21.25</v>
      </c>
      <c r="G373" s="198">
        <v>0</v>
      </c>
    </row>
    <row r="374" spans="1:7" x14ac:dyDescent="0.3">
      <c r="A374" s="198" t="s">
        <v>188</v>
      </c>
      <c r="B374" s="198" t="s">
        <v>332</v>
      </c>
      <c r="C374" s="198">
        <v>105081784</v>
      </c>
      <c r="D374" s="198">
        <v>201904</v>
      </c>
      <c r="E374" s="198" t="s">
        <v>335</v>
      </c>
      <c r="F374" s="198">
        <v>0.03</v>
      </c>
      <c r="G374" s="198">
        <v>0</v>
      </c>
    </row>
    <row r="375" spans="1:7" x14ac:dyDescent="0.3">
      <c r="A375" s="198" t="s">
        <v>188</v>
      </c>
      <c r="B375" s="198" t="s">
        <v>332</v>
      </c>
      <c r="C375" s="198">
        <v>105081784</v>
      </c>
      <c r="D375" s="198">
        <v>201904</v>
      </c>
      <c r="E375" s="198" t="s">
        <v>335</v>
      </c>
      <c r="F375" s="198">
        <v>7.0000000000000007E-2</v>
      </c>
      <c r="G375" s="198">
        <v>0</v>
      </c>
    </row>
    <row r="376" spans="1:7" x14ac:dyDescent="0.3">
      <c r="A376" s="198" t="s">
        <v>188</v>
      </c>
      <c r="B376" s="198" t="s">
        <v>332</v>
      </c>
      <c r="C376" s="198">
        <v>105081784</v>
      </c>
      <c r="D376" s="198">
        <v>201904</v>
      </c>
      <c r="E376" s="198" t="s">
        <v>335</v>
      </c>
      <c r="F376" s="198">
        <v>0.13</v>
      </c>
      <c r="G376" s="198">
        <v>0</v>
      </c>
    </row>
    <row r="377" spans="1:7" x14ac:dyDescent="0.3">
      <c r="A377" s="198" t="s">
        <v>188</v>
      </c>
      <c r="B377" s="198" t="s">
        <v>332</v>
      </c>
      <c r="C377" s="198">
        <v>105081784</v>
      </c>
      <c r="D377" s="198">
        <v>201904</v>
      </c>
      <c r="E377" s="198" t="s">
        <v>335</v>
      </c>
      <c r="F377" s="198">
        <v>112.5</v>
      </c>
      <c r="G377" s="198">
        <v>0</v>
      </c>
    </row>
    <row r="378" spans="1:7" x14ac:dyDescent="0.3">
      <c r="A378" s="198" t="s">
        <v>188</v>
      </c>
      <c r="B378" s="198" t="s">
        <v>332</v>
      </c>
      <c r="C378" s="198">
        <v>105081784</v>
      </c>
      <c r="D378" s="198">
        <v>201904</v>
      </c>
      <c r="E378" s="198" t="s">
        <v>335</v>
      </c>
      <c r="F378" s="198">
        <v>520.77</v>
      </c>
      <c r="G378" s="198">
        <v>0</v>
      </c>
    </row>
    <row r="379" spans="1:7" x14ac:dyDescent="0.3">
      <c r="A379" s="198" t="s">
        <v>188</v>
      </c>
      <c r="B379" s="198" t="s">
        <v>332</v>
      </c>
      <c r="C379" s="198">
        <v>105081784</v>
      </c>
      <c r="D379" s="198">
        <v>201904</v>
      </c>
      <c r="E379" s="198" t="s">
        <v>335</v>
      </c>
      <c r="F379" s="198">
        <v>2068.06</v>
      </c>
      <c r="G379" s="198">
        <v>0</v>
      </c>
    </row>
    <row r="380" spans="1:7" x14ac:dyDescent="0.3">
      <c r="A380" s="198" t="s">
        <v>188</v>
      </c>
      <c r="B380" s="198" t="s">
        <v>332</v>
      </c>
      <c r="C380" s="198">
        <v>105081784</v>
      </c>
      <c r="D380" s="198">
        <v>201904</v>
      </c>
      <c r="E380" s="198" t="s">
        <v>339</v>
      </c>
      <c r="F380" s="198">
        <v>7.56</v>
      </c>
      <c r="G380" s="198">
        <v>0</v>
      </c>
    </row>
    <row r="381" spans="1:7" x14ac:dyDescent="0.3">
      <c r="A381" s="198" t="s">
        <v>188</v>
      </c>
      <c r="B381" s="198" t="s">
        <v>332</v>
      </c>
      <c r="C381" s="198">
        <v>105082093</v>
      </c>
      <c r="D381" s="198">
        <v>201904</v>
      </c>
      <c r="E381" s="198" t="s">
        <v>336</v>
      </c>
      <c r="F381" s="198">
        <v>-70.47</v>
      </c>
      <c r="G381" s="198">
        <v>0</v>
      </c>
    </row>
    <row r="382" spans="1:7" x14ac:dyDescent="0.3">
      <c r="A382" s="198" t="s">
        <v>188</v>
      </c>
      <c r="B382" s="198" t="s">
        <v>332</v>
      </c>
      <c r="C382" s="198">
        <v>105082093</v>
      </c>
      <c r="D382" s="198">
        <v>201904</v>
      </c>
      <c r="E382" s="198" t="s">
        <v>336</v>
      </c>
      <c r="F382" s="198">
        <v>-65.459999999999994</v>
      </c>
      <c r="G382" s="198">
        <v>0</v>
      </c>
    </row>
    <row r="383" spans="1:7" x14ac:dyDescent="0.3">
      <c r="A383" s="198" t="s">
        <v>188</v>
      </c>
      <c r="B383" s="198" t="s">
        <v>332</v>
      </c>
      <c r="C383" s="198">
        <v>105082093</v>
      </c>
      <c r="D383" s="198">
        <v>201904</v>
      </c>
      <c r="E383" s="198" t="s">
        <v>336</v>
      </c>
      <c r="F383" s="198">
        <v>-14.86</v>
      </c>
      <c r="G383" s="198">
        <v>0</v>
      </c>
    </row>
    <row r="384" spans="1:7" x14ac:dyDescent="0.3">
      <c r="A384" s="198" t="s">
        <v>188</v>
      </c>
      <c r="B384" s="198" t="s">
        <v>332</v>
      </c>
      <c r="C384" s="198">
        <v>105082093</v>
      </c>
      <c r="D384" s="198">
        <v>201904</v>
      </c>
      <c r="E384" s="198" t="s">
        <v>336</v>
      </c>
      <c r="F384" s="198">
        <v>-10.15</v>
      </c>
      <c r="G384" s="198">
        <v>0</v>
      </c>
    </row>
    <row r="385" spans="1:7" x14ac:dyDescent="0.3">
      <c r="A385" s="198" t="s">
        <v>188</v>
      </c>
      <c r="B385" s="198" t="s">
        <v>332</v>
      </c>
      <c r="C385" s="198">
        <v>105082093</v>
      </c>
      <c r="D385" s="198">
        <v>201904</v>
      </c>
      <c r="E385" s="198" t="s">
        <v>336</v>
      </c>
      <c r="F385" s="198">
        <v>0.56000000000000005</v>
      </c>
      <c r="G385" s="198">
        <v>0</v>
      </c>
    </row>
    <row r="386" spans="1:7" x14ac:dyDescent="0.3">
      <c r="A386" s="198" t="s">
        <v>188</v>
      </c>
      <c r="B386" s="198" t="s">
        <v>332</v>
      </c>
      <c r="C386" s="198">
        <v>105082093</v>
      </c>
      <c r="D386" s="198">
        <v>201904</v>
      </c>
      <c r="E386" s="198" t="s">
        <v>336</v>
      </c>
      <c r="F386" s="198">
        <v>16.61</v>
      </c>
      <c r="G386" s="198">
        <v>0</v>
      </c>
    </row>
    <row r="387" spans="1:7" x14ac:dyDescent="0.3">
      <c r="A387" s="198" t="s">
        <v>188</v>
      </c>
      <c r="B387" s="198" t="s">
        <v>332</v>
      </c>
      <c r="C387" s="198">
        <v>105082093</v>
      </c>
      <c r="D387" s="198">
        <v>201904</v>
      </c>
      <c r="E387" s="198" t="s">
        <v>335</v>
      </c>
      <c r="F387" s="198">
        <v>0</v>
      </c>
      <c r="G387" s="198">
        <v>0</v>
      </c>
    </row>
    <row r="388" spans="1:7" x14ac:dyDescent="0.3">
      <c r="A388" s="198" t="s">
        <v>188</v>
      </c>
      <c r="B388" s="198" t="s">
        <v>332</v>
      </c>
      <c r="C388" s="198">
        <v>105082093</v>
      </c>
      <c r="D388" s="198">
        <v>201904</v>
      </c>
      <c r="E388" s="198" t="s">
        <v>335</v>
      </c>
      <c r="F388" s="198">
        <v>0.14000000000000001</v>
      </c>
      <c r="G388" s="198">
        <v>0</v>
      </c>
    </row>
    <row r="389" spans="1:7" x14ac:dyDescent="0.3">
      <c r="A389" s="198" t="s">
        <v>188</v>
      </c>
      <c r="B389" s="198" t="s">
        <v>332</v>
      </c>
      <c r="C389" s="198">
        <v>105082093</v>
      </c>
      <c r="D389" s="198">
        <v>201904</v>
      </c>
      <c r="E389" s="198" t="s">
        <v>335</v>
      </c>
      <c r="F389" s="198">
        <v>0.28000000000000003</v>
      </c>
      <c r="G389" s="198">
        <v>0</v>
      </c>
    </row>
    <row r="390" spans="1:7" x14ac:dyDescent="0.3">
      <c r="A390" s="198" t="s">
        <v>188</v>
      </c>
      <c r="B390" s="198" t="s">
        <v>332</v>
      </c>
      <c r="C390" s="198">
        <v>105082093</v>
      </c>
      <c r="D390" s="198">
        <v>201904</v>
      </c>
      <c r="E390" s="198" t="s">
        <v>335</v>
      </c>
      <c r="F390" s="198">
        <v>0.31</v>
      </c>
      <c r="G390" s="198">
        <v>0</v>
      </c>
    </row>
    <row r="391" spans="1:7" x14ac:dyDescent="0.3">
      <c r="A391" s="198" t="s">
        <v>188</v>
      </c>
      <c r="B391" s="198" t="s">
        <v>332</v>
      </c>
      <c r="C391" s="198">
        <v>105082093</v>
      </c>
      <c r="D391" s="198">
        <v>201904</v>
      </c>
      <c r="E391" s="198" t="s">
        <v>335</v>
      </c>
      <c r="F391" s="198">
        <v>0.32</v>
      </c>
      <c r="G391" s="198">
        <v>0</v>
      </c>
    </row>
    <row r="392" spans="1:7" x14ac:dyDescent="0.3">
      <c r="A392" s="198" t="s">
        <v>188</v>
      </c>
      <c r="B392" s="198" t="s">
        <v>332</v>
      </c>
      <c r="C392" s="198">
        <v>105082093</v>
      </c>
      <c r="D392" s="198">
        <v>201904</v>
      </c>
      <c r="E392" s="198" t="s">
        <v>335</v>
      </c>
      <c r="F392" s="198">
        <v>0.45</v>
      </c>
      <c r="G392" s="198">
        <v>0</v>
      </c>
    </row>
    <row r="393" spans="1:7" x14ac:dyDescent="0.3">
      <c r="A393" s="198" t="s">
        <v>188</v>
      </c>
      <c r="B393" s="198" t="s">
        <v>332</v>
      </c>
      <c r="C393" s="198">
        <v>105082093</v>
      </c>
      <c r="D393" s="198">
        <v>201904</v>
      </c>
      <c r="E393" s="198" t="s">
        <v>335</v>
      </c>
      <c r="F393" s="198">
        <v>1.31</v>
      </c>
      <c r="G393" s="198">
        <v>0</v>
      </c>
    </row>
    <row r="394" spans="1:7" x14ac:dyDescent="0.3">
      <c r="A394" s="198" t="s">
        <v>188</v>
      </c>
      <c r="B394" s="198" t="s">
        <v>332</v>
      </c>
      <c r="C394" s="198">
        <v>105082093</v>
      </c>
      <c r="D394" s="198">
        <v>201904</v>
      </c>
      <c r="E394" s="198" t="s">
        <v>335</v>
      </c>
      <c r="F394" s="198">
        <v>2.2400000000000002</v>
      </c>
      <c r="G394" s="198">
        <v>0</v>
      </c>
    </row>
    <row r="395" spans="1:7" x14ac:dyDescent="0.3">
      <c r="A395" s="198" t="s">
        <v>188</v>
      </c>
      <c r="B395" s="198" t="s">
        <v>332</v>
      </c>
      <c r="C395" s="198">
        <v>105082093</v>
      </c>
      <c r="D395" s="198">
        <v>201904</v>
      </c>
      <c r="E395" s="198" t="s">
        <v>335</v>
      </c>
      <c r="F395" s="198">
        <v>2.56</v>
      </c>
      <c r="G395" s="198">
        <v>0</v>
      </c>
    </row>
    <row r="396" spans="1:7" x14ac:dyDescent="0.3">
      <c r="A396" s="198" t="s">
        <v>188</v>
      </c>
      <c r="B396" s="198" t="s">
        <v>332</v>
      </c>
      <c r="C396" s="198">
        <v>105082093</v>
      </c>
      <c r="D396" s="198">
        <v>201904</v>
      </c>
      <c r="E396" s="198" t="s">
        <v>335</v>
      </c>
      <c r="F396" s="198">
        <v>2.69</v>
      </c>
      <c r="G396" s="198">
        <v>0</v>
      </c>
    </row>
    <row r="397" spans="1:7" x14ac:dyDescent="0.3">
      <c r="A397" s="198" t="s">
        <v>188</v>
      </c>
      <c r="B397" s="198" t="s">
        <v>332</v>
      </c>
      <c r="C397" s="198">
        <v>105082093</v>
      </c>
      <c r="D397" s="198">
        <v>201904</v>
      </c>
      <c r="E397" s="198" t="s">
        <v>335</v>
      </c>
      <c r="F397" s="198">
        <v>4.7</v>
      </c>
      <c r="G397" s="198">
        <v>0</v>
      </c>
    </row>
    <row r="398" spans="1:7" x14ac:dyDescent="0.3">
      <c r="A398" s="198" t="s">
        <v>188</v>
      </c>
      <c r="B398" s="198" t="s">
        <v>332</v>
      </c>
      <c r="C398" s="198">
        <v>105082093</v>
      </c>
      <c r="D398" s="198">
        <v>201904</v>
      </c>
      <c r="E398" s="198" t="s">
        <v>335</v>
      </c>
      <c r="F398" s="198">
        <v>21.79</v>
      </c>
      <c r="G398" s="198">
        <v>0</v>
      </c>
    </row>
    <row r="399" spans="1:7" x14ac:dyDescent="0.3">
      <c r="A399" s="198" t="s">
        <v>188</v>
      </c>
      <c r="B399" s="198" t="s">
        <v>332</v>
      </c>
      <c r="C399" s="198">
        <v>105082093</v>
      </c>
      <c r="D399" s="198">
        <v>201904</v>
      </c>
      <c r="E399" s="198" t="s">
        <v>335</v>
      </c>
      <c r="F399" s="198">
        <v>64.819999999999993</v>
      </c>
      <c r="G399" s="198">
        <v>0</v>
      </c>
    </row>
    <row r="400" spans="1:7" x14ac:dyDescent="0.3">
      <c r="A400" s="198" t="s">
        <v>188</v>
      </c>
      <c r="B400" s="198" t="s">
        <v>332</v>
      </c>
      <c r="C400" s="198">
        <v>105082093</v>
      </c>
      <c r="D400" s="198">
        <v>201904</v>
      </c>
      <c r="E400" s="198" t="s">
        <v>335</v>
      </c>
      <c r="F400" s="198">
        <v>106.02</v>
      </c>
      <c r="G400" s="198">
        <v>0</v>
      </c>
    </row>
    <row r="401" spans="1:7" x14ac:dyDescent="0.3">
      <c r="A401" s="198" t="s">
        <v>188</v>
      </c>
      <c r="B401" s="198" t="s">
        <v>332</v>
      </c>
      <c r="C401" s="198">
        <v>105082093</v>
      </c>
      <c r="D401" s="198">
        <v>201904</v>
      </c>
      <c r="E401" s="198" t="s">
        <v>335</v>
      </c>
      <c r="F401" s="198">
        <v>201.77</v>
      </c>
      <c r="G401" s="198">
        <v>0</v>
      </c>
    </row>
    <row r="402" spans="1:7" x14ac:dyDescent="0.3">
      <c r="A402" s="198" t="s">
        <v>188</v>
      </c>
      <c r="B402" s="198" t="s">
        <v>332</v>
      </c>
      <c r="C402" s="198">
        <v>105082093</v>
      </c>
      <c r="D402" s="198">
        <v>201904</v>
      </c>
      <c r="E402" s="198" t="s">
        <v>335</v>
      </c>
      <c r="F402" s="198">
        <v>2206.66</v>
      </c>
      <c r="G402" s="198">
        <v>0</v>
      </c>
    </row>
    <row r="403" spans="1:7" x14ac:dyDescent="0.3">
      <c r="A403" s="198" t="s">
        <v>188</v>
      </c>
      <c r="B403" s="198" t="s">
        <v>332</v>
      </c>
      <c r="C403" s="198">
        <v>105082093</v>
      </c>
      <c r="D403" s="198">
        <v>201904</v>
      </c>
      <c r="E403" s="198" t="s">
        <v>339</v>
      </c>
      <c r="F403" s="198">
        <v>0.11</v>
      </c>
      <c r="G403" s="198">
        <v>0</v>
      </c>
    </row>
    <row r="404" spans="1:7" x14ac:dyDescent="0.3">
      <c r="A404" s="198" t="s">
        <v>188</v>
      </c>
      <c r="B404" s="198" t="s">
        <v>332</v>
      </c>
      <c r="C404" s="198">
        <v>105082093</v>
      </c>
      <c r="D404" s="198">
        <v>201904</v>
      </c>
      <c r="E404" s="198" t="s">
        <v>341</v>
      </c>
      <c r="F404" s="198">
        <v>-10.220000000000001</v>
      </c>
      <c r="G404" s="198">
        <v>0</v>
      </c>
    </row>
    <row r="405" spans="1:7" x14ac:dyDescent="0.3">
      <c r="A405" s="198" t="s">
        <v>188</v>
      </c>
      <c r="B405" s="198" t="s">
        <v>332</v>
      </c>
      <c r="C405" s="198">
        <v>105082236</v>
      </c>
      <c r="D405" s="198">
        <v>201904</v>
      </c>
      <c r="E405" s="198" t="s">
        <v>336</v>
      </c>
      <c r="F405" s="198">
        <v>2.99</v>
      </c>
      <c r="G405" s="198">
        <v>0</v>
      </c>
    </row>
    <row r="406" spans="1:7" x14ac:dyDescent="0.3">
      <c r="A406" s="198" t="s">
        <v>188</v>
      </c>
      <c r="B406" s="198" t="s">
        <v>332</v>
      </c>
      <c r="C406" s="198">
        <v>105084630</v>
      </c>
      <c r="D406" s="198">
        <v>201904</v>
      </c>
      <c r="E406" s="198" t="s">
        <v>336</v>
      </c>
      <c r="F406" s="198">
        <v>-1801.31</v>
      </c>
      <c r="G406" s="198">
        <v>0</v>
      </c>
    </row>
    <row r="407" spans="1:7" x14ac:dyDescent="0.3">
      <c r="A407" s="198" t="s">
        <v>188</v>
      </c>
      <c r="B407" s="198" t="s">
        <v>332</v>
      </c>
      <c r="C407" s="198">
        <v>105084630</v>
      </c>
      <c r="D407" s="198">
        <v>201904</v>
      </c>
      <c r="E407" s="198" t="s">
        <v>335</v>
      </c>
      <c r="F407" s="198">
        <v>0.12</v>
      </c>
      <c r="G407" s="198">
        <v>0</v>
      </c>
    </row>
    <row r="408" spans="1:7" x14ac:dyDescent="0.3">
      <c r="A408" s="198" t="s">
        <v>188</v>
      </c>
      <c r="B408" s="198" t="s">
        <v>332</v>
      </c>
      <c r="C408" s="198">
        <v>105084630</v>
      </c>
      <c r="D408" s="198">
        <v>201904</v>
      </c>
      <c r="E408" s="198" t="s">
        <v>335</v>
      </c>
      <c r="F408" s="198">
        <v>162.51</v>
      </c>
      <c r="G408" s="198">
        <v>0</v>
      </c>
    </row>
    <row r="409" spans="1:7" x14ac:dyDescent="0.3">
      <c r="A409" s="198" t="s">
        <v>188</v>
      </c>
      <c r="B409" s="198" t="s">
        <v>332</v>
      </c>
      <c r="C409" s="198">
        <v>105084776</v>
      </c>
      <c r="D409" s="198">
        <v>201904</v>
      </c>
      <c r="E409" s="198" t="s">
        <v>339</v>
      </c>
      <c r="F409" s="198">
        <v>7.81</v>
      </c>
      <c r="G409" s="198">
        <v>0</v>
      </c>
    </row>
    <row r="410" spans="1:7" x14ac:dyDescent="0.3">
      <c r="A410" s="198" t="s">
        <v>188</v>
      </c>
      <c r="B410" s="198" t="s">
        <v>332</v>
      </c>
      <c r="C410" s="198">
        <v>105085896</v>
      </c>
      <c r="D410" s="198">
        <v>201904</v>
      </c>
      <c r="E410" s="198" t="s">
        <v>335</v>
      </c>
      <c r="F410" s="198">
        <v>0.1</v>
      </c>
      <c r="G410" s="198">
        <v>0</v>
      </c>
    </row>
    <row r="411" spans="1:7" x14ac:dyDescent="0.3">
      <c r="A411" s="198" t="s">
        <v>188</v>
      </c>
      <c r="B411" s="198" t="s">
        <v>332</v>
      </c>
      <c r="C411" s="198">
        <v>105085896</v>
      </c>
      <c r="D411" s="198">
        <v>201904</v>
      </c>
      <c r="E411" s="198" t="s">
        <v>335</v>
      </c>
      <c r="F411" s="198">
        <v>251.87</v>
      </c>
      <c r="G411" s="198">
        <v>0</v>
      </c>
    </row>
    <row r="412" spans="1:7" x14ac:dyDescent="0.3">
      <c r="A412" s="198" t="s">
        <v>188</v>
      </c>
      <c r="B412" s="198" t="s">
        <v>332</v>
      </c>
      <c r="C412" s="198">
        <v>105086101</v>
      </c>
      <c r="D412" s="198">
        <v>201904</v>
      </c>
      <c r="E412" s="198" t="s">
        <v>342</v>
      </c>
      <c r="F412" s="198">
        <v>437.83</v>
      </c>
      <c r="G412" s="198">
        <v>0</v>
      </c>
    </row>
    <row r="413" spans="1:7" x14ac:dyDescent="0.3">
      <c r="A413" s="198" t="s">
        <v>188</v>
      </c>
      <c r="B413" s="198" t="s">
        <v>332</v>
      </c>
      <c r="C413" s="198">
        <v>105087587</v>
      </c>
      <c r="D413" s="198">
        <v>201904</v>
      </c>
      <c r="E413" s="198" t="s">
        <v>336</v>
      </c>
      <c r="F413" s="198">
        <v>-100.03</v>
      </c>
      <c r="G413" s="198">
        <v>0</v>
      </c>
    </row>
    <row r="414" spans="1:7" x14ac:dyDescent="0.3">
      <c r="A414" s="198" t="s">
        <v>188</v>
      </c>
      <c r="B414" s="198" t="s">
        <v>332</v>
      </c>
      <c r="C414" s="198">
        <v>105087587</v>
      </c>
      <c r="D414" s="198">
        <v>201904</v>
      </c>
      <c r="E414" s="198" t="s">
        <v>335</v>
      </c>
      <c r="F414" s="198">
        <v>0</v>
      </c>
      <c r="G414" s="198">
        <v>0</v>
      </c>
    </row>
    <row r="415" spans="1:7" x14ac:dyDescent="0.3">
      <c r="A415" s="198" t="s">
        <v>188</v>
      </c>
      <c r="B415" s="198" t="s">
        <v>332</v>
      </c>
      <c r="C415" s="198">
        <v>105087587</v>
      </c>
      <c r="D415" s="198">
        <v>201904</v>
      </c>
      <c r="E415" s="198" t="s">
        <v>335</v>
      </c>
      <c r="F415" s="198">
        <v>0.67</v>
      </c>
      <c r="G415" s="198">
        <v>0</v>
      </c>
    </row>
    <row r="416" spans="1:7" x14ac:dyDescent="0.3">
      <c r="A416" s="198" t="s">
        <v>188</v>
      </c>
      <c r="B416" s="198" t="s">
        <v>332</v>
      </c>
      <c r="C416" s="198">
        <v>105087587</v>
      </c>
      <c r="D416" s="198">
        <v>201904</v>
      </c>
      <c r="E416" s="198" t="s">
        <v>335</v>
      </c>
      <c r="F416" s="198">
        <v>2.85</v>
      </c>
      <c r="G416" s="198">
        <v>0</v>
      </c>
    </row>
    <row r="417" spans="1:7" x14ac:dyDescent="0.3">
      <c r="A417" s="198" t="s">
        <v>188</v>
      </c>
      <c r="B417" s="198" t="s">
        <v>332</v>
      </c>
      <c r="C417" s="198">
        <v>105087587</v>
      </c>
      <c r="D417" s="198">
        <v>201904</v>
      </c>
      <c r="E417" s="198" t="s">
        <v>335</v>
      </c>
      <c r="F417" s="198">
        <v>1103.71</v>
      </c>
      <c r="G417" s="198">
        <v>0</v>
      </c>
    </row>
    <row r="418" spans="1:7" x14ac:dyDescent="0.3">
      <c r="A418" s="198" t="s">
        <v>188</v>
      </c>
      <c r="B418" s="198" t="s">
        <v>334</v>
      </c>
      <c r="C418" s="198">
        <v>101097319</v>
      </c>
      <c r="D418" s="198">
        <v>201904</v>
      </c>
      <c r="E418" s="198" t="s">
        <v>335</v>
      </c>
      <c r="F418" s="198">
        <v>82880.2</v>
      </c>
      <c r="G418" s="198">
        <v>3</v>
      </c>
    </row>
    <row r="419" spans="1:7" x14ac:dyDescent="0.3">
      <c r="A419" s="198" t="s">
        <v>188</v>
      </c>
      <c r="B419" s="198" t="s">
        <v>334</v>
      </c>
      <c r="C419" s="198">
        <v>101097482</v>
      </c>
      <c r="D419" s="198">
        <v>201904</v>
      </c>
      <c r="E419" s="198" t="s">
        <v>339</v>
      </c>
      <c r="F419" s="198">
        <v>242.13</v>
      </c>
      <c r="G419" s="198">
        <v>1</v>
      </c>
    </row>
    <row r="420" spans="1:7" x14ac:dyDescent="0.3">
      <c r="A420" s="198" t="s">
        <v>188</v>
      </c>
      <c r="B420" s="198" t="s">
        <v>334</v>
      </c>
      <c r="C420" s="198">
        <v>101097586</v>
      </c>
      <c r="D420" s="198">
        <v>201904</v>
      </c>
      <c r="E420" s="198" t="s">
        <v>335</v>
      </c>
      <c r="F420" s="198">
        <v>-848707.98</v>
      </c>
      <c r="G420" s="198">
        <v>-8</v>
      </c>
    </row>
    <row r="421" spans="1:7" x14ac:dyDescent="0.3">
      <c r="A421" s="198" t="s">
        <v>188</v>
      </c>
      <c r="B421" s="198" t="s">
        <v>334</v>
      </c>
      <c r="C421" s="198">
        <v>101100552</v>
      </c>
      <c r="D421" s="198">
        <v>201904</v>
      </c>
      <c r="E421" s="198" t="s">
        <v>342</v>
      </c>
      <c r="F421" s="198">
        <v>207769.24</v>
      </c>
      <c r="G421" s="198">
        <v>3</v>
      </c>
    </row>
    <row r="422" spans="1:7" x14ac:dyDescent="0.3">
      <c r="A422" s="198" t="s">
        <v>188</v>
      </c>
      <c r="B422" s="198" t="s">
        <v>334</v>
      </c>
      <c r="C422" s="198">
        <v>101100859</v>
      </c>
      <c r="D422" s="198">
        <v>201904</v>
      </c>
      <c r="E422" s="198" t="s">
        <v>333</v>
      </c>
      <c r="F422" s="198">
        <v>-58.06</v>
      </c>
      <c r="G422" s="198">
        <v>2</v>
      </c>
    </row>
    <row r="423" spans="1:7" x14ac:dyDescent="0.3">
      <c r="A423" s="198" t="s">
        <v>188</v>
      </c>
      <c r="B423" s="198" t="s">
        <v>334</v>
      </c>
      <c r="C423" s="198">
        <v>101101304</v>
      </c>
      <c r="D423" s="198">
        <v>201904</v>
      </c>
      <c r="E423" s="198" t="s">
        <v>339</v>
      </c>
      <c r="F423" s="198">
        <v>9352.42</v>
      </c>
      <c r="G423" s="198">
        <v>2</v>
      </c>
    </row>
    <row r="424" spans="1:7" x14ac:dyDescent="0.3">
      <c r="A424" s="198" t="s">
        <v>188</v>
      </c>
      <c r="B424" s="198" t="s">
        <v>334</v>
      </c>
      <c r="C424" s="198">
        <v>101101450</v>
      </c>
      <c r="D424" s="198">
        <v>201904</v>
      </c>
      <c r="E424" s="198" t="s">
        <v>336</v>
      </c>
      <c r="F424" s="198">
        <v>705.65</v>
      </c>
      <c r="G424" s="198">
        <v>3</v>
      </c>
    </row>
    <row r="425" spans="1:7" x14ac:dyDescent="0.3">
      <c r="A425" s="198" t="s">
        <v>188</v>
      </c>
      <c r="B425" s="198" t="s">
        <v>334</v>
      </c>
      <c r="C425" s="198">
        <v>101102283</v>
      </c>
      <c r="D425" s="198">
        <v>201904</v>
      </c>
      <c r="E425" s="198" t="s">
        <v>339</v>
      </c>
      <c r="F425" s="198">
        <v>-84916.49</v>
      </c>
      <c r="G425" s="198">
        <v>-7</v>
      </c>
    </row>
    <row r="426" spans="1:7" x14ac:dyDescent="0.3">
      <c r="A426" s="198" t="s">
        <v>188</v>
      </c>
      <c r="B426" s="198" t="s">
        <v>334</v>
      </c>
      <c r="C426" s="198">
        <v>101102591</v>
      </c>
      <c r="D426" s="198">
        <v>201904</v>
      </c>
      <c r="E426" s="198" t="s">
        <v>335</v>
      </c>
      <c r="F426" s="198">
        <v>304813</v>
      </c>
      <c r="G426" s="198">
        <v>4</v>
      </c>
    </row>
    <row r="427" spans="1:7" x14ac:dyDescent="0.3">
      <c r="A427" s="198" t="s">
        <v>188</v>
      </c>
      <c r="B427" s="198" t="s">
        <v>334</v>
      </c>
      <c r="C427" s="198">
        <v>101104133</v>
      </c>
      <c r="D427" s="198">
        <v>201904</v>
      </c>
      <c r="E427" s="198" t="s">
        <v>339</v>
      </c>
      <c r="F427" s="198">
        <v>-61253.75</v>
      </c>
      <c r="G427" s="198">
        <v>-5</v>
      </c>
    </row>
    <row r="428" spans="1:7" x14ac:dyDescent="0.3">
      <c r="A428" s="198" t="s">
        <v>188</v>
      </c>
      <c r="B428" s="198" t="s">
        <v>334</v>
      </c>
      <c r="C428" s="198">
        <v>101104477</v>
      </c>
      <c r="D428" s="198">
        <v>201904</v>
      </c>
      <c r="E428" s="198" t="s">
        <v>339</v>
      </c>
      <c r="F428" s="198">
        <v>31.24</v>
      </c>
      <c r="G428" s="198">
        <v>3</v>
      </c>
    </row>
    <row r="429" spans="1:7" x14ac:dyDescent="0.3">
      <c r="A429" s="198" t="s">
        <v>188</v>
      </c>
      <c r="B429" s="198" t="s">
        <v>334</v>
      </c>
      <c r="C429" s="198">
        <v>101105211</v>
      </c>
      <c r="D429" s="198">
        <v>201904</v>
      </c>
      <c r="E429" s="198" t="s">
        <v>336</v>
      </c>
      <c r="F429" s="198">
        <v>26928.68</v>
      </c>
      <c r="G429" s="198">
        <v>3</v>
      </c>
    </row>
    <row r="430" spans="1:7" x14ac:dyDescent="0.3">
      <c r="A430" s="198" t="s">
        <v>188</v>
      </c>
      <c r="B430" s="198" t="s">
        <v>334</v>
      </c>
      <c r="C430" s="198">
        <v>101105219</v>
      </c>
      <c r="D430" s="198">
        <v>201904</v>
      </c>
      <c r="E430" s="198" t="s">
        <v>335</v>
      </c>
      <c r="F430" s="198">
        <v>15.99</v>
      </c>
      <c r="G430" s="198">
        <v>3</v>
      </c>
    </row>
    <row r="431" spans="1:7" x14ac:dyDescent="0.3">
      <c r="A431" s="198" t="s">
        <v>188</v>
      </c>
      <c r="B431" s="198" t="s">
        <v>334</v>
      </c>
      <c r="C431" s="198">
        <v>101105587</v>
      </c>
      <c r="D431" s="198">
        <v>201904</v>
      </c>
      <c r="E431" s="198" t="s">
        <v>339</v>
      </c>
      <c r="F431" s="198">
        <v>-18260.23</v>
      </c>
      <c r="G431" s="198">
        <v>-8</v>
      </c>
    </row>
    <row r="432" spans="1:7" x14ac:dyDescent="0.3">
      <c r="A432" s="198" t="s">
        <v>188</v>
      </c>
      <c r="B432" s="198" t="s">
        <v>334</v>
      </c>
      <c r="C432" s="198">
        <v>101105889</v>
      </c>
      <c r="D432" s="198">
        <v>201904</v>
      </c>
      <c r="E432" s="198" t="s">
        <v>339</v>
      </c>
      <c r="F432" s="198">
        <v>-1728.2</v>
      </c>
      <c r="G432" s="198">
        <v>-9</v>
      </c>
    </row>
    <row r="433" spans="1:7" x14ac:dyDescent="0.3">
      <c r="A433" s="198" t="s">
        <v>188</v>
      </c>
      <c r="B433" s="198" t="s">
        <v>334</v>
      </c>
      <c r="C433" s="198">
        <v>101105990</v>
      </c>
      <c r="D433" s="198">
        <v>201904</v>
      </c>
      <c r="E433" s="198" t="s">
        <v>336</v>
      </c>
      <c r="F433" s="198">
        <v>-8.2100000000000009</v>
      </c>
      <c r="G433" s="198">
        <v>3</v>
      </c>
    </row>
    <row r="434" spans="1:7" x14ac:dyDescent="0.3">
      <c r="A434" s="198" t="s">
        <v>188</v>
      </c>
      <c r="B434" s="198" t="s">
        <v>334</v>
      </c>
      <c r="C434" s="198">
        <v>101106257</v>
      </c>
      <c r="D434" s="198">
        <v>201904</v>
      </c>
      <c r="E434" s="198" t="s">
        <v>340</v>
      </c>
      <c r="F434" s="198">
        <v>264.87</v>
      </c>
      <c r="G434" s="198">
        <v>3</v>
      </c>
    </row>
    <row r="435" spans="1:7" x14ac:dyDescent="0.3">
      <c r="A435" s="198" t="s">
        <v>188</v>
      </c>
      <c r="B435" s="198" t="s">
        <v>334</v>
      </c>
      <c r="C435" s="198">
        <v>101106321</v>
      </c>
      <c r="D435" s="198">
        <v>201904</v>
      </c>
      <c r="E435" s="198" t="s">
        <v>339</v>
      </c>
      <c r="F435" s="198">
        <v>0.1</v>
      </c>
      <c r="G435" s="198">
        <v>3</v>
      </c>
    </row>
    <row r="436" spans="1:7" x14ac:dyDescent="0.3">
      <c r="A436" s="198" t="s">
        <v>188</v>
      </c>
      <c r="B436" s="198" t="s">
        <v>334</v>
      </c>
      <c r="C436" s="198">
        <v>101107356</v>
      </c>
      <c r="D436" s="198">
        <v>201904</v>
      </c>
      <c r="E436" s="198" t="s">
        <v>336</v>
      </c>
      <c r="F436" s="198">
        <v>-3177.05</v>
      </c>
      <c r="G436" s="198">
        <v>-5</v>
      </c>
    </row>
    <row r="437" spans="1:7" x14ac:dyDescent="0.3">
      <c r="A437" s="198" t="s">
        <v>188</v>
      </c>
      <c r="B437" s="198" t="s">
        <v>334</v>
      </c>
      <c r="C437" s="198">
        <v>101107482</v>
      </c>
      <c r="D437" s="198">
        <v>201904</v>
      </c>
      <c r="E437" s="198" t="s">
        <v>339</v>
      </c>
      <c r="F437" s="198">
        <v>-261143.72</v>
      </c>
      <c r="G437" s="198">
        <v>-5</v>
      </c>
    </row>
    <row r="438" spans="1:7" x14ac:dyDescent="0.3">
      <c r="A438" s="198" t="s">
        <v>188</v>
      </c>
      <c r="B438" s="198" t="s">
        <v>334</v>
      </c>
      <c r="C438" s="198">
        <v>101107807</v>
      </c>
      <c r="D438" s="198">
        <v>201904</v>
      </c>
      <c r="E438" s="198" t="s">
        <v>340</v>
      </c>
      <c r="F438" s="198">
        <v>31.89</v>
      </c>
      <c r="G438" s="198">
        <v>4</v>
      </c>
    </row>
    <row r="439" spans="1:7" x14ac:dyDescent="0.3">
      <c r="A439" s="198" t="s">
        <v>188</v>
      </c>
      <c r="B439" s="198" t="s">
        <v>334</v>
      </c>
      <c r="C439" s="198">
        <v>101108869</v>
      </c>
      <c r="D439" s="198">
        <v>201904</v>
      </c>
      <c r="E439" s="198" t="s">
        <v>336</v>
      </c>
      <c r="F439" s="198">
        <v>-30535</v>
      </c>
      <c r="G439" s="198">
        <v>-5</v>
      </c>
    </row>
    <row r="440" spans="1:7" x14ac:dyDescent="0.3">
      <c r="A440" s="198" t="s">
        <v>188</v>
      </c>
      <c r="B440" s="198" t="s">
        <v>334</v>
      </c>
      <c r="C440" s="198">
        <v>101109164</v>
      </c>
      <c r="D440" s="198">
        <v>201904</v>
      </c>
      <c r="E440" s="198" t="s">
        <v>336</v>
      </c>
      <c r="F440" s="198">
        <v>1427.54</v>
      </c>
      <c r="G440" s="198">
        <v>-7</v>
      </c>
    </row>
    <row r="441" spans="1:7" x14ac:dyDescent="0.3">
      <c r="A441" s="198" t="s">
        <v>188</v>
      </c>
      <c r="B441" s="198" t="s">
        <v>334</v>
      </c>
      <c r="C441" s="198">
        <v>101109288</v>
      </c>
      <c r="D441" s="198">
        <v>201904</v>
      </c>
      <c r="E441" s="198" t="s">
        <v>340</v>
      </c>
      <c r="F441" s="198">
        <v>336.56</v>
      </c>
      <c r="G441" s="198">
        <v>4</v>
      </c>
    </row>
    <row r="442" spans="1:7" x14ac:dyDescent="0.3">
      <c r="A442" s="198" t="s">
        <v>188</v>
      </c>
      <c r="B442" s="198" t="s">
        <v>334</v>
      </c>
      <c r="C442" s="198">
        <v>101109385</v>
      </c>
      <c r="D442" s="198">
        <v>201904</v>
      </c>
      <c r="E442" s="198" t="s">
        <v>339</v>
      </c>
      <c r="F442" s="198">
        <v>26264.11</v>
      </c>
      <c r="G442" s="198">
        <v>4</v>
      </c>
    </row>
    <row r="443" spans="1:7" x14ac:dyDescent="0.3">
      <c r="A443" s="198" t="s">
        <v>188</v>
      </c>
      <c r="B443" s="198" t="s">
        <v>334</v>
      </c>
      <c r="C443" s="198">
        <v>101109390</v>
      </c>
      <c r="D443" s="198">
        <v>201904</v>
      </c>
      <c r="E443" s="198" t="s">
        <v>339</v>
      </c>
      <c r="F443" s="198">
        <v>-596.34</v>
      </c>
      <c r="G443" s="198">
        <v>-8</v>
      </c>
    </row>
    <row r="444" spans="1:7" x14ac:dyDescent="0.3">
      <c r="A444" s="198" t="s">
        <v>188</v>
      </c>
      <c r="B444" s="198" t="s">
        <v>334</v>
      </c>
      <c r="C444" s="198">
        <v>101109482</v>
      </c>
      <c r="D444" s="198">
        <v>201904</v>
      </c>
      <c r="E444" s="198" t="s">
        <v>336</v>
      </c>
      <c r="F444" s="198">
        <v>773.82</v>
      </c>
      <c r="G444" s="198">
        <v>2</v>
      </c>
    </row>
    <row r="445" spans="1:7" x14ac:dyDescent="0.3">
      <c r="A445" s="198" t="s">
        <v>188</v>
      </c>
      <c r="B445" s="198" t="s">
        <v>334</v>
      </c>
      <c r="C445" s="198">
        <v>101109486</v>
      </c>
      <c r="D445" s="198">
        <v>201904</v>
      </c>
      <c r="E445" s="198" t="s">
        <v>342</v>
      </c>
      <c r="F445" s="198">
        <v>-4746.78</v>
      </c>
      <c r="G445" s="198">
        <v>-4</v>
      </c>
    </row>
    <row r="446" spans="1:7" x14ac:dyDescent="0.3">
      <c r="A446" s="198" t="s">
        <v>188</v>
      </c>
      <c r="B446" s="198" t="s">
        <v>334</v>
      </c>
      <c r="C446" s="198">
        <v>101109840</v>
      </c>
      <c r="D446" s="198">
        <v>201904</v>
      </c>
      <c r="E446" s="198" t="s">
        <v>341</v>
      </c>
      <c r="F446" s="198">
        <v>-127848.36</v>
      </c>
      <c r="G446" s="198">
        <v>-2</v>
      </c>
    </row>
    <row r="447" spans="1:7" x14ac:dyDescent="0.3">
      <c r="A447" s="198" t="s">
        <v>188</v>
      </c>
      <c r="B447" s="198" t="s">
        <v>334</v>
      </c>
      <c r="C447" s="198">
        <v>101109993</v>
      </c>
      <c r="D447" s="198">
        <v>201904</v>
      </c>
      <c r="E447" s="198" t="s">
        <v>336</v>
      </c>
      <c r="F447" s="198">
        <v>-7130.69</v>
      </c>
      <c r="G447" s="198">
        <v>2</v>
      </c>
    </row>
    <row r="448" spans="1:7" x14ac:dyDescent="0.3">
      <c r="A448" s="198" t="s">
        <v>188</v>
      </c>
      <c r="B448" s="198" t="s">
        <v>334</v>
      </c>
      <c r="C448" s="198">
        <v>101110289</v>
      </c>
      <c r="D448" s="198">
        <v>201904</v>
      </c>
      <c r="E448" s="198" t="s">
        <v>336</v>
      </c>
      <c r="F448" s="198">
        <v>-177.5</v>
      </c>
      <c r="G448" s="198">
        <v>-7</v>
      </c>
    </row>
    <row r="449" spans="1:7" x14ac:dyDescent="0.3">
      <c r="A449" s="198" t="s">
        <v>188</v>
      </c>
      <c r="B449" s="198" t="s">
        <v>334</v>
      </c>
      <c r="C449" s="198">
        <v>101110512</v>
      </c>
      <c r="D449" s="198">
        <v>201904</v>
      </c>
      <c r="E449" s="198" t="s">
        <v>336</v>
      </c>
      <c r="F449" s="198">
        <v>5</v>
      </c>
      <c r="G449" s="198">
        <v>3</v>
      </c>
    </row>
    <row r="450" spans="1:7" x14ac:dyDescent="0.3">
      <c r="A450" s="198" t="s">
        <v>188</v>
      </c>
      <c r="B450" s="198" t="s">
        <v>334</v>
      </c>
      <c r="C450" s="198">
        <v>101110535</v>
      </c>
      <c r="D450" s="198">
        <v>201904</v>
      </c>
      <c r="E450" s="198" t="s">
        <v>336</v>
      </c>
      <c r="F450" s="198">
        <v>-17759.22</v>
      </c>
      <c r="G450" s="198">
        <v>4</v>
      </c>
    </row>
    <row r="451" spans="1:7" x14ac:dyDescent="0.3">
      <c r="A451" s="198" t="s">
        <v>188</v>
      </c>
      <c r="B451" s="198" t="s">
        <v>334</v>
      </c>
      <c r="C451" s="198">
        <v>101110617</v>
      </c>
      <c r="D451" s="198">
        <v>201904</v>
      </c>
      <c r="E451" s="198" t="s">
        <v>341</v>
      </c>
      <c r="F451" s="198">
        <v>-48347.86</v>
      </c>
      <c r="G451" s="198">
        <v>-7</v>
      </c>
    </row>
    <row r="452" spans="1:7" x14ac:dyDescent="0.3">
      <c r="A452" s="198" t="s">
        <v>188</v>
      </c>
      <c r="B452" s="198" t="s">
        <v>334</v>
      </c>
      <c r="C452" s="198">
        <v>101110750</v>
      </c>
      <c r="D452" s="198">
        <v>201904</v>
      </c>
      <c r="E452" s="198" t="s">
        <v>340</v>
      </c>
      <c r="F452" s="198">
        <v>396.82</v>
      </c>
      <c r="G452" s="198">
        <v>3</v>
      </c>
    </row>
    <row r="453" spans="1:7" x14ac:dyDescent="0.3">
      <c r="A453" s="198" t="s">
        <v>188</v>
      </c>
      <c r="B453" s="198" t="s">
        <v>334</v>
      </c>
      <c r="C453" s="198">
        <v>101110798</v>
      </c>
      <c r="D453" s="198">
        <v>201904</v>
      </c>
      <c r="E453" s="198" t="s">
        <v>336</v>
      </c>
      <c r="F453" s="198">
        <v>192.75</v>
      </c>
      <c r="G453" s="198">
        <v>3</v>
      </c>
    </row>
    <row r="454" spans="1:7" x14ac:dyDescent="0.3">
      <c r="A454" s="198" t="s">
        <v>188</v>
      </c>
      <c r="B454" s="198" t="s">
        <v>334</v>
      </c>
      <c r="C454" s="198">
        <v>101110930</v>
      </c>
      <c r="D454" s="198">
        <v>201904</v>
      </c>
      <c r="E454" s="198" t="s">
        <v>335</v>
      </c>
      <c r="F454" s="198">
        <v>-79531.75</v>
      </c>
      <c r="G454" s="198">
        <v>-5</v>
      </c>
    </row>
    <row r="455" spans="1:7" x14ac:dyDescent="0.3">
      <c r="A455" s="198" t="s">
        <v>188</v>
      </c>
      <c r="B455" s="198" t="s">
        <v>334</v>
      </c>
      <c r="C455" s="198">
        <v>101110931</v>
      </c>
      <c r="D455" s="198">
        <v>201904</v>
      </c>
      <c r="E455" s="198" t="s">
        <v>340</v>
      </c>
      <c r="F455" s="198">
        <v>325.69</v>
      </c>
      <c r="G455" s="198">
        <v>-6</v>
      </c>
    </row>
    <row r="456" spans="1:7" x14ac:dyDescent="0.3">
      <c r="A456" s="198" t="s">
        <v>188</v>
      </c>
      <c r="B456" s="198" t="s">
        <v>334</v>
      </c>
      <c r="C456" s="198">
        <v>101111187</v>
      </c>
      <c r="D456" s="198">
        <v>201904</v>
      </c>
      <c r="E456" s="198" t="s">
        <v>336</v>
      </c>
      <c r="F456" s="198">
        <v>-2635.07</v>
      </c>
      <c r="G456" s="198">
        <v>-7</v>
      </c>
    </row>
    <row r="457" spans="1:7" x14ac:dyDescent="0.3">
      <c r="A457" s="198" t="s">
        <v>188</v>
      </c>
      <c r="B457" s="198" t="s">
        <v>334</v>
      </c>
      <c r="C457" s="198">
        <v>101111200</v>
      </c>
      <c r="D457" s="198">
        <v>201904</v>
      </c>
      <c r="E457" s="198" t="s">
        <v>340</v>
      </c>
      <c r="F457" s="198">
        <v>142.41</v>
      </c>
      <c r="G457" s="198">
        <v>4</v>
      </c>
    </row>
    <row r="458" spans="1:7" x14ac:dyDescent="0.3">
      <c r="A458" s="198" t="s">
        <v>188</v>
      </c>
      <c r="B458" s="198" t="s">
        <v>334</v>
      </c>
      <c r="C458" s="198">
        <v>101111223</v>
      </c>
      <c r="D458" s="198">
        <v>201904</v>
      </c>
      <c r="E458" s="198" t="s">
        <v>336</v>
      </c>
      <c r="F458" s="198">
        <v>2388.62</v>
      </c>
      <c r="G458" s="198">
        <v>2</v>
      </c>
    </row>
    <row r="459" spans="1:7" x14ac:dyDescent="0.3">
      <c r="A459" s="198" t="s">
        <v>188</v>
      </c>
      <c r="B459" s="198" t="s">
        <v>334</v>
      </c>
      <c r="C459" s="198">
        <v>101111826</v>
      </c>
      <c r="D459" s="198">
        <v>201904</v>
      </c>
      <c r="E459" s="198" t="s">
        <v>340</v>
      </c>
      <c r="F459" s="198">
        <v>-101.59</v>
      </c>
      <c r="G459" s="198">
        <v>3</v>
      </c>
    </row>
    <row r="460" spans="1:7" x14ac:dyDescent="0.3">
      <c r="A460" s="198" t="s">
        <v>188</v>
      </c>
      <c r="B460" s="198" t="s">
        <v>334</v>
      </c>
      <c r="C460" s="198">
        <v>101112212</v>
      </c>
      <c r="D460" s="198">
        <v>201904</v>
      </c>
      <c r="E460" s="198" t="s">
        <v>341</v>
      </c>
      <c r="F460" s="198">
        <v>-48.51</v>
      </c>
      <c r="G460" s="198">
        <v>3</v>
      </c>
    </row>
    <row r="461" spans="1:7" x14ac:dyDescent="0.3">
      <c r="A461" s="198" t="s">
        <v>188</v>
      </c>
      <c r="B461" s="198" t="s">
        <v>334</v>
      </c>
      <c r="C461" s="198">
        <v>101112219</v>
      </c>
      <c r="D461" s="198">
        <v>201904</v>
      </c>
      <c r="E461" s="198" t="s">
        <v>336</v>
      </c>
      <c r="F461" s="198">
        <v>-1846.85</v>
      </c>
      <c r="G461" s="198">
        <v>-7</v>
      </c>
    </row>
    <row r="462" spans="1:7" x14ac:dyDescent="0.3">
      <c r="A462" s="198" t="s">
        <v>188</v>
      </c>
      <c r="B462" s="198" t="s">
        <v>334</v>
      </c>
      <c r="C462" s="198">
        <v>101112410</v>
      </c>
      <c r="D462" s="198">
        <v>201904</v>
      </c>
      <c r="E462" s="198" t="s">
        <v>333</v>
      </c>
      <c r="F462" s="198">
        <v>418.36</v>
      </c>
      <c r="G462" s="198">
        <v>2</v>
      </c>
    </row>
    <row r="463" spans="1:7" x14ac:dyDescent="0.3">
      <c r="A463" s="198" t="s">
        <v>188</v>
      </c>
      <c r="B463" s="198" t="s">
        <v>334</v>
      </c>
      <c r="C463" s="198">
        <v>101112752</v>
      </c>
      <c r="D463" s="198">
        <v>201904</v>
      </c>
      <c r="E463" s="198" t="s">
        <v>336</v>
      </c>
      <c r="F463" s="198">
        <v>265.83999999999997</v>
      </c>
      <c r="G463" s="198">
        <v>3</v>
      </c>
    </row>
    <row r="464" spans="1:7" x14ac:dyDescent="0.3">
      <c r="A464" s="198" t="s">
        <v>188</v>
      </c>
      <c r="B464" s="198" t="s">
        <v>334</v>
      </c>
      <c r="C464" s="198">
        <v>101112830</v>
      </c>
      <c r="D464" s="198">
        <v>201904</v>
      </c>
      <c r="E464" s="198" t="s">
        <v>339</v>
      </c>
      <c r="F464" s="198">
        <v>-12992.66</v>
      </c>
      <c r="G464" s="198">
        <v>-5</v>
      </c>
    </row>
    <row r="465" spans="1:7" x14ac:dyDescent="0.3">
      <c r="A465" s="198" t="s">
        <v>188</v>
      </c>
      <c r="B465" s="198" t="s">
        <v>334</v>
      </c>
      <c r="C465" s="198">
        <v>101112841</v>
      </c>
      <c r="D465" s="198">
        <v>201904</v>
      </c>
      <c r="E465" s="198" t="s">
        <v>339</v>
      </c>
      <c r="F465" s="198">
        <v>-167240.07</v>
      </c>
      <c r="G465" s="198">
        <v>-6</v>
      </c>
    </row>
    <row r="466" spans="1:7" x14ac:dyDescent="0.3">
      <c r="A466" s="198" t="s">
        <v>188</v>
      </c>
      <c r="B466" s="198" t="s">
        <v>334</v>
      </c>
      <c r="C466" s="198">
        <v>101112865</v>
      </c>
      <c r="D466" s="198">
        <v>201904</v>
      </c>
      <c r="E466" s="198" t="s">
        <v>339</v>
      </c>
      <c r="F466" s="198">
        <v>-396.1</v>
      </c>
      <c r="G466" s="198">
        <v>4</v>
      </c>
    </row>
    <row r="467" spans="1:7" x14ac:dyDescent="0.3">
      <c r="A467" s="198" t="s">
        <v>188</v>
      </c>
      <c r="B467" s="198" t="s">
        <v>334</v>
      </c>
      <c r="C467" s="198">
        <v>101113194</v>
      </c>
      <c r="D467" s="198">
        <v>201904</v>
      </c>
      <c r="E467" s="198" t="s">
        <v>336</v>
      </c>
      <c r="F467" s="198">
        <v>-20212.66</v>
      </c>
      <c r="G467" s="198">
        <v>-5</v>
      </c>
    </row>
    <row r="468" spans="1:7" x14ac:dyDescent="0.3">
      <c r="A468" s="198" t="s">
        <v>188</v>
      </c>
      <c r="B468" s="198" t="s">
        <v>334</v>
      </c>
      <c r="C468" s="198">
        <v>101113219</v>
      </c>
      <c r="D468" s="198">
        <v>201904</v>
      </c>
      <c r="E468" s="198" t="s">
        <v>336</v>
      </c>
      <c r="F468" s="198">
        <v>45.72</v>
      </c>
      <c r="G468" s="198">
        <v>2</v>
      </c>
    </row>
    <row r="469" spans="1:7" x14ac:dyDescent="0.3">
      <c r="A469" s="198" t="s">
        <v>188</v>
      </c>
      <c r="B469" s="198" t="s">
        <v>334</v>
      </c>
      <c r="C469" s="198">
        <v>101113342</v>
      </c>
      <c r="D469" s="198">
        <v>201904</v>
      </c>
      <c r="E469" s="198" t="s">
        <v>342</v>
      </c>
      <c r="F469" s="198">
        <v>5713.61</v>
      </c>
      <c r="G469" s="198">
        <v>2</v>
      </c>
    </row>
    <row r="470" spans="1:7" x14ac:dyDescent="0.3">
      <c r="A470" s="198" t="s">
        <v>188</v>
      </c>
      <c r="B470" s="198" t="s">
        <v>334</v>
      </c>
      <c r="C470" s="198">
        <v>101113541</v>
      </c>
      <c r="D470" s="198">
        <v>201904</v>
      </c>
      <c r="E470" s="198" t="s">
        <v>342</v>
      </c>
      <c r="F470" s="198">
        <v>14637.02</v>
      </c>
      <c r="G470" s="198">
        <v>3</v>
      </c>
    </row>
    <row r="471" spans="1:7" x14ac:dyDescent="0.3">
      <c r="A471" s="198" t="s">
        <v>188</v>
      </c>
      <c r="B471" s="198" t="s">
        <v>334</v>
      </c>
      <c r="C471" s="198">
        <v>101113562</v>
      </c>
      <c r="D471" s="198">
        <v>201904</v>
      </c>
      <c r="E471" s="198" t="s">
        <v>342</v>
      </c>
      <c r="F471" s="198">
        <v>-39.78</v>
      </c>
      <c r="G471" s="198">
        <v>3</v>
      </c>
    </row>
    <row r="472" spans="1:7" x14ac:dyDescent="0.3">
      <c r="A472" s="198" t="s">
        <v>188</v>
      </c>
      <c r="B472" s="198" t="s">
        <v>334</v>
      </c>
      <c r="C472" s="198">
        <v>101113693</v>
      </c>
      <c r="D472" s="198">
        <v>201904</v>
      </c>
      <c r="E472" s="198" t="s">
        <v>342</v>
      </c>
      <c r="F472" s="198">
        <v>6.14</v>
      </c>
      <c r="G472" s="198">
        <v>2</v>
      </c>
    </row>
    <row r="473" spans="1:7" x14ac:dyDescent="0.3">
      <c r="A473" s="198" t="s">
        <v>188</v>
      </c>
      <c r="B473" s="198" t="s">
        <v>334</v>
      </c>
      <c r="C473" s="198">
        <v>101114041</v>
      </c>
      <c r="D473" s="198">
        <v>201904</v>
      </c>
      <c r="E473" s="198" t="s">
        <v>341</v>
      </c>
      <c r="F473" s="198">
        <v>10563.51</v>
      </c>
      <c r="G473" s="198">
        <v>4</v>
      </c>
    </row>
    <row r="474" spans="1:7" x14ac:dyDescent="0.3">
      <c r="A474" s="198" t="s">
        <v>188</v>
      </c>
      <c r="B474" s="198" t="s">
        <v>334</v>
      </c>
      <c r="C474" s="198">
        <v>101114249</v>
      </c>
      <c r="D474" s="198">
        <v>201904</v>
      </c>
      <c r="E474" s="198" t="s">
        <v>336</v>
      </c>
      <c r="F474" s="198">
        <v>-3.39</v>
      </c>
      <c r="G474" s="198">
        <v>3</v>
      </c>
    </row>
    <row r="475" spans="1:7" x14ac:dyDescent="0.3">
      <c r="A475" s="198" t="s">
        <v>188</v>
      </c>
      <c r="B475" s="198" t="s">
        <v>334</v>
      </c>
      <c r="C475" s="198">
        <v>101114349</v>
      </c>
      <c r="D475" s="198">
        <v>201904</v>
      </c>
      <c r="E475" s="198" t="s">
        <v>339</v>
      </c>
      <c r="F475" s="198">
        <v>6.99</v>
      </c>
      <c r="G475" s="198">
        <v>3</v>
      </c>
    </row>
    <row r="476" spans="1:7" x14ac:dyDescent="0.3">
      <c r="A476" s="198" t="s">
        <v>188</v>
      </c>
      <c r="B476" s="198" t="s">
        <v>334</v>
      </c>
      <c r="C476" s="198">
        <v>101114389</v>
      </c>
      <c r="D476" s="198">
        <v>201904</v>
      </c>
      <c r="E476" s="198" t="s">
        <v>336</v>
      </c>
      <c r="F476" s="198">
        <v>3.61</v>
      </c>
      <c r="G476" s="198">
        <v>3</v>
      </c>
    </row>
    <row r="477" spans="1:7" x14ac:dyDescent="0.3">
      <c r="A477" s="198" t="s">
        <v>188</v>
      </c>
      <c r="B477" s="198" t="s">
        <v>334</v>
      </c>
      <c r="C477" s="198">
        <v>101114457</v>
      </c>
      <c r="D477" s="198">
        <v>201904</v>
      </c>
      <c r="E477" s="198" t="s">
        <v>339</v>
      </c>
      <c r="F477" s="198">
        <v>1352.74</v>
      </c>
      <c r="G477" s="198">
        <v>3</v>
      </c>
    </row>
    <row r="478" spans="1:7" x14ac:dyDescent="0.3">
      <c r="A478" s="198" t="s">
        <v>188</v>
      </c>
      <c r="B478" s="198" t="s">
        <v>334</v>
      </c>
      <c r="C478" s="198">
        <v>101114479</v>
      </c>
      <c r="D478" s="198">
        <v>201904</v>
      </c>
      <c r="E478" s="198" t="s">
        <v>336</v>
      </c>
      <c r="F478" s="198">
        <v>23486.32</v>
      </c>
      <c r="G478" s="198">
        <v>2</v>
      </c>
    </row>
    <row r="479" spans="1:7" x14ac:dyDescent="0.3">
      <c r="A479" s="198" t="s">
        <v>188</v>
      </c>
      <c r="B479" s="198" t="s">
        <v>334</v>
      </c>
      <c r="C479" s="198">
        <v>101114492</v>
      </c>
      <c r="D479" s="198">
        <v>201904</v>
      </c>
      <c r="E479" s="198" t="s">
        <v>336</v>
      </c>
      <c r="F479" s="198">
        <v>5.17</v>
      </c>
      <c r="G479" s="198">
        <v>3</v>
      </c>
    </row>
    <row r="480" spans="1:7" x14ac:dyDescent="0.3">
      <c r="A480" s="198" t="s">
        <v>188</v>
      </c>
      <c r="B480" s="198" t="s">
        <v>334</v>
      </c>
      <c r="C480" s="198">
        <v>101114675</v>
      </c>
      <c r="D480" s="198">
        <v>201904</v>
      </c>
      <c r="E480" s="198" t="s">
        <v>340</v>
      </c>
      <c r="F480" s="198">
        <v>26.76</v>
      </c>
      <c r="G480" s="198">
        <v>3</v>
      </c>
    </row>
    <row r="481" spans="1:7" x14ac:dyDescent="0.3">
      <c r="A481" s="198" t="s">
        <v>188</v>
      </c>
      <c r="B481" s="198" t="s">
        <v>334</v>
      </c>
      <c r="C481" s="198">
        <v>101114759</v>
      </c>
      <c r="D481" s="198">
        <v>201904</v>
      </c>
      <c r="E481" s="198" t="s">
        <v>336</v>
      </c>
      <c r="F481" s="198">
        <v>0.08</v>
      </c>
      <c r="G481" s="198">
        <v>3</v>
      </c>
    </row>
    <row r="482" spans="1:7" x14ac:dyDescent="0.3">
      <c r="A482" s="198" t="s">
        <v>188</v>
      </c>
      <c r="B482" s="198" t="s">
        <v>334</v>
      </c>
      <c r="C482" s="198">
        <v>101114771</v>
      </c>
      <c r="D482" s="198">
        <v>201904</v>
      </c>
      <c r="E482" s="198" t="s">
        <v>336</v>
      </c>
      <c r="F482" s="198">
        <v>11.39</v>
      </c>
      <c r="G482" s="198">
        <v>2</v>
      </c>
    </row>
    <row r="483" spans="1:7" x14ac:dyDescent="0.3">
      <c r="A483" s="198" t="s">
        <v>188</v>
      </c>
      <c r="B483" s="198" t="s">
        <v>334</v>
      </c>
      <c r="C483" s="198">
        <v>101115073</v>
      </c>
      <c r="D483" s="198">
        <v>201904</v>
      </c>
      <c r="E483" s="198" t="s">
        <v>339</v>
      </c>
      <c r="F483" s="198">
        <v>8509.42</v>
      </c>
      <c r="G483" s="198">
        <v>4</v>
      </c>
    </row>
    <row r="484" spans="1:7" x14ac:dyDescent="0.3">
      <c r="A484" s="198" t="s">
        <v>188</v>
      </c>
      <c r="B484" s="198" t="s">
        <v>334</v>
      </c>
      <c r="C484" s="198">
        <v>101115225</v>
      </c>
      <c r="D484" s="198">
        <v>201904</v>
      </c>
      <c r="E484" s="198" t="s">
        <v>336</v>
      </c>
      <c r="F484" s="198">
        <v>7.02</v>
      </c>
      <c r="G484" s="198">
        <v>3</v>
      </c>
    </row>
    <row r="485" spans="1:7" x14ac:dyDescent="0.3">
      <c r="A485" s="198" t="s">
        <v>188</v>
      </c>
      <c r="B485" s="198" t="s">
        <v>334</v>
      </c>
      <c r="C485" s="198">
        <v>101115254</v>
      </c>
      <c r="D485" s="198">
        <v>201904</v>
      </c>
      <c r="E485" s="198" t="s">
        <v>336</v>
      </c>
      <c r="F485" s="198">
        <v>1684.49</v>
      </c>
      <c r="G485" s="198">
        <v>3</v>
      </c>
    </row>
    <row r="486" spans="1:7" x14ac:dyDescent="0.3">
      <c r="A486" s="198" t="s">
        <v>188</v>
      </c>
      <c r="B486" s="198" t="s">
        <v>334</v>
      </c>
      <c r="C486" s="198">
        <v>101115682</v>
      </c>
      <c r="D486" s="198">
        <v>201904</v>
      </c>
      <c r="E486" s="198" t="s">
        <v>336</v>
      </c>
      <c r="F486" s="198">
        <v>1019.05</v>
      </c>
      <c r="G486" s="198">
        <v>3</v>
      </c>
    </row>
    <row r="487" spans="1:7" x14ac:dyDescent="0.3">
      <c r="A487" s="198" t="s">
        <v>188</v>
      </c>
      <c r="B487" s="198" t="s">
        <v>334</v>
      </c>
      <c r="C487" s="198">
        <v>101115683</v>
      </c>
      <c r="D487" s="198">
        <v>201904</v>
      </c>
      <c r="E487" s="198" t="s">
        <v>342</v>
      </c>
      <c r="F487" s="198">
        <v>8.1300000000000008</v>
      </c>
      <c r="G487" s="198">
        <v>2</v>
      </c>
    </row>
    <row r="488" spans="1:7" x14ac:dyDescent="0.3">
      <c r="A488" s="198" t="s">
        <v>188</v>
      </c>
      <c r="B488" s="198" t="s">
        <v>334</v>
      </c>
      <c r="C488" s="198">
        <v>101115754</v>
      </c>
      <c r="D488" s="198">
        <v>201904</v>
      </c>
      <c r="E488" s="198" t="s">
        <v>336</v>
      </c>
      <c r="F488" s="198">
        <v>7.0000000000000007E-2</v>
      </c>
      <c r="G488" s="198">
        <v>2</v>
      </c>
    </row>
    <row r="489" spans="1:7" x14ac:dyDescent="0.3">
      <c r="A489" s="198" t="s">
        <v>188</v>
      </c>
      <c r="B489" s="198" t="s">
        <v>334</v>
      </c>
      <c r="C489" s="198">
        <v>101115789</v>
      </c>
      <c r="D489" s="198">
        <v>201904</v>
      </c>
      <c r="E489" s="198" t="s">
        <v>336</v>
      </c>
      <c r="F489" s="198">
        <v>683.65</v>
      </c>
      <c r="G489" s="198">
        <v>3</v>
      </c>
    </row>
    <row r="490" spans="1:7" x14ac:dyDescent="0.3">
      <c r="A490" s="198" t="s">
        <v>188</v>
      </c>
      <c r="B490" s="198" t="s">
        <v>334</v>
      </c>
      <c r="C490" s="198">
        <v>101116112</v>
      </c>
      <c r="D490" s="198">
        <v>201904</v>
      </c>
      <c r="E490" s="198" t="s">
        <v>336</v>
      </c>
      <c r="F490" s="198">
        <v>26.57</v>
      </c>
      <c r="G490" s="198">
        <v>4</v>
      </c>
    </row>
    <row r="491" spans="1:7" x14ac:dyDescent="0.3">
      <c r="A491" s="198" t="s">
        <v>188</v>
      </c>
      <c r="B491" s="198" t="s">
        <v>334</v>
      </c>
      <c r="C491" s="198">
        <v>101116643</v>
      </c>
      <c r="D491" s="198">
        <v>201904</v>
      </c>
      <c r="E491" s="198" t="s">
        <v>342</v>
      </c>
      <c r="F491" s="198">
        <v>22412.22</v>
      </c>
      <c r="G491" s="198">
        <v>2</v>
      </c>
    </row>
    <row r="492" spans="1:7" x14ac:dyDescent="0.3">
      <c r="A492" s="198" t="s">
        <v>188</v>
      </c>
      <c r="B492" s="198" t="s">
        <v>334</v>
      </c>
      <c r="C492" s="198">
        <v>101116666</v>
      </c>
      <c r="D492" s="198">
        <v>201904</v>
      </c>
      <c r="E492" s="198" t="s">
        <v>336</v>
      </c>
      <c r="F492" s="198">
        <v>9.0299999999999994</v>
      </c>
      <c r="G492" s="198">
        <v>3</v>
      </c>
    </row>
    <row r="493" spans="1:7" x14ac:dyDescent="0.3">
      <c r="A493" s="198" t="s">
        <v>188</v>
      </c>
      <c r="B493" s="198" t="s">
        <v>334</v>
      </c>
      <c r="C493" s="198">
        <v>101117694</v>
      </c>
      <c r="D493" s="198">
        <v>201904</v>
      </c>
      <c r="E493" s="198" t="s">
        <v>339</v>
      </c>
      <c r="F493" s="198">
        <v>2225.25</v>
      </c>
      <c r="G493" s="198">
        <v>3</v>
      </c>
    </row>
    <row r="494" spans="1:7" x14ac:dyDescent="0.3">
      <c r="A494" s="198" t="s">
        <v>188</v>
      </c>
      <c r="B494" s="198" t="s">
        <v>334</v>
      </c>
      <c r="C494" s="198">
        <v>105090146</v>
      </c>
      <c r="D494" s="198">
        <v>201904</v>
      </c>
      <c r="E494" s="198" t="s">
        <v>340</v>
      </c>
      <c r="F494" s="198">
        <v>8.67</v>
      </c>
      <c r="G494" s="198">
        <v>3</v>
      </c>
    </row>
    <row r="495" spans="1:7" x14ac:dyDescent="0.3">
      <c r="A495" s="198" t="s">
        <v>189</v>
      </c>
      <c r="B495" s="198" t="s">
        <v>332</v>
      </c>
      <c r="C495" s="198">
        <v>101080058</v>
      </c>
      <c r="D495" s="198">
        <v>201904</v>
      </c>
      <c r="E495" s="198" t="s">
        <v>336</v>
      </c>
      <c r="F495" s="198">
        <v>110.34</v>
      </c>
      <c r="G495" s="198">
        <v>0</v>
      </c>
    </row>
    <row r="496" spans="1:7" x14ac:dyDescent="0.3">
      <c r="A496" s="198" t="s">
        <v>189</v>
      </c>
      <c r="B496" s="198" t="s">
        <v>332</v>
      </c>
      <c r="C496" s="198">
        <v>101085480</v>
      </c>
      <c r="D496" s="198">
        <v>201904</v>
      </c>
      <c r="E496" s="198" t="s">
        <v>336</v>
      </c>
      <c r="F496" s="198">
        <v>-127.43</v>
      </c>
      <c r="G496" s="198">
        <v>0</v>
      </c>
    </row>
    <row r="497" spans="1:7" x14ac:dyDescent="0.3">
      <c r="A497" s="198" t="s">
        <v>189</v>
      </c>
      <c r="B497" s="198" t="s">
        <v>332</v>
      </c>
      <c r="C497" s="198">
        <v>101085480</v>
      </c>
      <c r="D497" s="198">
        <v>201904</v>
      </c>
      <c r="E497" s="198" t="s">
        <v>335</v>
      </c>
      <c r="F497" s="198">
        <v>2.44</v>
      </c>
      <c r="G497" s="198">
        <v>0</v>
      </c>
    </row>
    <row r="498" spans="1:7" x14ac:dyDescent="0.3">
      <c r="A498" s="198" t="s">
        <v>189</v>
      </c>
      <c r="B498" s="198" t="s">
        <v>332</v>
      </c>
      <c r="C498" s="198">
        <v>101085480</v>
      </c>
      <c r="D498" s="198">
        <v>201904</v>
      </c>
      <c r="E498" s="198" t="s">
        <v>335</v>
      </c>
      <c r="F498" s="198">
        <v>804.69</v>
      </c>
      <c r="G498" s="198">
        <v>0</v>
      </c>
    </row>
    <row r="499" spans="1:7" x14ac:dyDescent="0.3">
      <c r="A499" s="198" t="s">
        <v>189</v>
      </c>
      <c r="B499" s="198" t="s">
        <v>332</v>
      </c>
      <c r="C499" s="198">
        <v>101085550</v>
      </c>
      <c r="D499" s="198">
        <v>201904</v>
      </c>
      <c r="E499" s="198" t="s">
        <v>336</v>
      </c>
      <c r="F499" s="198">
        <v>1266.31</v>
      </c>
      <c r="G499" s="198">
        <v>0</v>
      </c>
    </row>
    <row r="500" spans="1:7" x14ac:dyDescent="0.3">
      <c r="A500" s="198" t="s">
        <v>189</v>
      </c>
      <c r="B500" s="198" t="s">
        <v>332</v>
      </c>
      <c r="C500" s="198">
        <v>101085550</v>
      </c>
      <c r="D500" s="198">
        <v>201904</v>
      </c>
      <c r="E500" s="198" t="s">
        <v>336</v>
      </c>
      <c r="F500" s="198">
        <v>2350.91</v>
      </c>
      <c r="G500" s="198">
        <v>0</v>
      </c>
    </row>
    <row r="501" spans="1:7" x14ac:dyDescent="0.3">
      <c r="A501" s="198" t="s">
        <v>189</v>
      </c>
      <c r="B501" s="198" t="s">
        <v>332</v>
      </c>
      <c r="C501" s="198">
        <v>101097586</v>
      </c>
      <c r="D501" s="198">
        <v>201904</v>
      </c>
      <c r="E501" s="198" t="s">
        <v>335</v>
      </c>
      <c r="F501" s="198">
        <v>152002.34</v>
      </c>
      <c r="G501" s="198">
        <v>3</v>
      </c>
    </row>
    <row r="502" spans="1:7" x14ac:dyDescent="0.3">
      <c r="A502" s="198" t="s">
        <v>189</v>
      </c>
      <c r="B502" s="198" t="s">
        <v>332</v>
      </c>
      <c r="C502" s="198">
        <v>101101681</v>
      </c>
      <c r="D502" s="198">
        <v>201904</v>
      </c>
      <c r="E502" s="198" t="s">
        <v>336</v>
      </c>
      <c r="F502" s="198">
        <v>21122.47</v>
      </c>
      <c r="G502" s="198">
        <v>400</v>
      </c>
    </row>
    <row r="503" spans="1:7" x14ac:dyDescent="0.3">
      <c r="A503" s="198" t="s">
        <v>189</v>
      </c>
      <c r="B503" s="198" t="s">
        <v>332</v>
      </c>
      <c r="C503" s="198">
        <v>101101684</v>
      </c>
      <c r="D503" s="198">
        <v>201904</v>
      </c>
      <c r="E503" s="198" t="s">
        <v>336</v>
      </c>
      <c r="F503" s="198">
        <v>-43.42</v>
      </c>
      <c r="G503" s="198">
        <v>0</v>
      </c>
    </row>
    <row r="504" spans="1:7" x14ac:dyDescent="0.3">
      <c r="A504" s="198" t="s">
        <v>189</v>
      </c>
      <c r="B504" s="198" t="s">
        <v>332</v>
      </c>
      <c r="C504" s="198">
        <v>101101684</v>
      </c>
      <c r="D504" s="198">
        <v>201904</v>
      </c>
      <c r="E504" s="198" t="s">
        <v>336</v>
      </c>
      <c r="F504" s="198">
        <v>0</v>
      </c>
      <c r="G504" s="198">
        <v>0</v>
      </c>
    </row>
    <row r="505" spans="1:7" x14ac:dyDescent="0.3">
      <c r="A505" s="198" t="s">
        <v>189</v>
      </c>
      <c r="B505" s="198" t="s">
        <v>332</v>
      </c>
      <c r="C505" s="198">
        <v>101101684</v>
      </c>
      <c r="D505" s="198">
        <v>201904</v>
      </c>
      <c r="E505" s="198" t="s">
        <v>336</v>
      </c>
      <c r="F505" s="198">
        <v>84.36</v>
      </c>
      <c r="G505" s="198">
        <v>0</v>
      </c>
    </row>
    <row r="506" spans="1:7" x14ac:dyDescent="0.3">
      <c r="A506" s="198" t="s">
        <v>189</v>
      </c>
      <c r="B506" s="198" t="s">
        <v>332</v>
      </c>
      <c r="C506" s="198">
        <v>101102283</v>
      </c>
      <c r="D506" s="198">
        <v>201904</v>
      </c>
      <c r="E506" s="198" t="s">
        <v>336</v>
      </c>
      <c r="F506" s="198">
        <v>4228.1899999999996</v>
      </c>
      <c r="G506" s="198">
        <v>219</v>
      </c>
    </row>
    <row r="507" spans="1:7" x14ac:dyDescent="0.3">
      <c r="A507" s="198" t="s">
        <v>189</v>
      </c>
      <c r="B507" s="198" t="s">
        <v>332</v>
      </c>
      <c r="C507" s="198">
        <v>101102283</v>
      </c>
      <c r="D507" s="198">
        <v>201904</v>
      </c>
      <c r="E507" s="198" t="s">
        <v>339</v>
      </c>
      <c r="F507" s="198">
        <v>130452.78</v>
      </c>
      <c r="G507" s="198">
        <v>1020</v>
      </c>
    </row>
    <row r="508" spans="1:7" x14ac:dyDescent="0.3">
      <c r="A508" s="198" t="s">
        <v>189</v>
      </c>
      <c r="B508" s="198" t="s">
        <v>332</v>
      </c>
      <c r="C508" s="198">
        <v>101102473</v>
      </c>
      <c r="D508" s="198">
        <v>201904</v>
      </c>
      <c r="E508" s="198" t="s">
        <v>342</v>
      </c>
      <c r="F508" s="198">
        <v>3161.87</v>
      </c>
      <c r="G508" s="198">
        <v>0</v>
      </c>
    </row>
    <row r="509" spans="1:7" x14ac:dyDescent="0.3">
      <c r="A509" s="198" t="s">
        <v>189</v>
      </c>
      <c r="B509" s="198" t="s">
        <v>332</v>
      </c>
      <c r="C509" s="198">
        <v>101107867</v>
      </c>
      <c r="D509" s="198">
        <v>201904</v>
      </c>
      <c r="E509" s="198" t="s">
        <v>339</v>
      </c>
      <c r="F509" s="198">
        <v>107.43</v>
      </c>
      <c r="G509" s="198">
        <v>0</v>
      </c>
    </row>
    <row r="510" spans="1:7" x14ac:dyDescent="0.3">
      <c r="A510" s="198" t="s">
        <v>189</v>
      </c>
      <c r="B510" s="198" t="s">
        <v>332</v>
      </c>
      <c r="C510" s="198">
        <v>101109810</v>
      </c>
      <c r="D510" s="198">
        <v>201904</v>
      </c>
      <c r="E510" s="198" t="s">
        <v>335</v>
      </c>
      <c r="F510" s="198">
        <v>0.11</v>
      </c>
      <c r="G510" s="198">
        <v>0</v>
      </c>
    </row>
    <row r="511" spans="1:7" x14ac:dyDescent="0.3">
      <c r="A511" s="198" t="s">
        <v>189</v>
      </c>
      <c r="B511" s="198" t="s">
        <v>332</v>
      </c>
      <c r="C511" s="198">
        <v>101109810</v>
      </c>
      <c r="D511" s="198">
        <v>201904</v>
      </c>
      <c r="E511" s="198" t="s">
        <v>335</v>
      </c>
      <c r="F511" s="198">
        <v>300.7</v>
      </c>
      <c r="G511" s="198">
        <v>0</v>
      </c>
    </row>
    <row r="512" spans="1:7" x14ac:dyDescent="0.3">
      <c r="A512" s="198" t="s">
        <v>189</v>
      </c>
      <c r="B512" s="198" t="s">
        <v>332</v>
      </c>
      <c r="C512" s="198">
        <v>101110144</v>
      </c>
      <c r="D512" s="198">
        <v>201904</v>
      </c>
      <c r="E512" s="198" t="s">
        <v>335</v>
      </c>
      <c r="F512" s="198">
        <v>2.2400000000000002</v>
      </c>
      <c r="G512" s="198">
        <v>0</v>
      </c>
    </row>
    <row r="513" spans="1:7" x14ac:dyDescent="0.3">
      <c r="A513" s="198" t="s">
        <v>189</v>
      </c>
      <c r="B513" s="198" t="s">
        <v>332</v>
      </c>
      <c r="C513" s="198">
        <v>101110144</v>
      </c>
      <c r="D513" s="198">
        <v>201904</v>
      </c>
      <c r="E513" s="198" t="s">
        <v>339</v>
      </c>
      <c r="F513" s="198">
        <v>10.81</v>
      </c>
      <c r="G513" s="198">
        <v>0</v>
      </c>
    </row>
    <row r="514" spans="1:7" x14ac:dyDescent="0.3">
      <c r="A514" s="198" t="s">
        <v>189</v>
      </c>
      <c r="B514" s="198" t="s">
        <v>332</v>
      </c>
      <c r="C514" s="198">
        <v>101110930</v>
      </c>
      <c r="D514" s="198">
        <v>201904</v>
      </c>
      <c r="E514" s="198" t="s">
        <v>335</v>
      </c>
      <c r="F514" s="198">
        <v>38926.22</v>
      </c>
      <c r="G514" s="198">
        <v>1</v>
      </c>
    </row>
    <row r="515" spans="1:7" x14ac:dyDescent="0.3">
      <c r="A515" s="198" t="s">
        <v>189</v>
      </c>
      <c r="B515" s="198" t="s">
        <v>332</v>
      </c>
      <c r="C515" s="198">
        <v>101117520</v>
      </c>
      <c r="D515" s="198">
        <v>201904</v>
      </c>
      <c r="E515" s="198" t="s">
        <v>340</v>
      </c>
      <c r="F515" s="198">
        <v>8654.14</v>
      </c>
      <c r="G515" s="198">
        <v>2274</v>
      </c>
    </row>
    <row r="516" spans="1:7" x14ac:dyDescent="0.3">
      <c r="A516" s="198" t="s">
        <v>189</v>
      </c>
      <c r="B516" s="198" t="s">
        <v>332</v>
      </c>
      <c r="C516" s="198">
        <v>101117520</v>
      </c>
      <c r="D516" s="198">
        <v>201904</v>
      </c>
      <c r="E516" s="198" t="s">
        <v>336</v>
      </c>
      <c r="F516" s="198">
        <v>11.41</v>
      </c>
      <c r="G516" s="198">
        <v>114</v>
      </c>
    </row>
    <row r="517" spans="1:7" x14ac:dyDescent="0.3">
      <c r="A517" s="198" t="s">
        <v>189</v>
      </c>
      <c r="B517" s="198" t="s">
        <v>332</v>
      </c>
      <c r="C517" s="198">
        <v>101117520</v>
      </c>
      <c r="D517" s="198">
        <v>201904</v>
      </c>
      <c r="E517" s="198" t="s">
        <v>336</v>
      </c>
      <c r="F517" s="198">
        <v>1240.6199999999999</v>
      </c>
      <c r="G517" s="198">
        <v>70</v>
      </c>
    </row>
    <row r="518" spans="1:7" x14ac:dyDescent="0.3">
      <c r="A518" s="198" t="s">
        <v>189</v>
      </c>
      <c r="B518" s="198" t="s">
        <v>332</v>
      </c>
      <c r="C518" s="198">
        <v>101117520</v>
      </c>
      <c r="D518" s="198">
        <v>201904</v>
      </c>
      <c r="E518" s="198" t="s">
        <v>336</v>
      </c>
      <c r="F518" s="198">
        <v>2545.09</v>
      </c>
      <c r="G518" s="198">
        <v>306</v>
      </c>
    </row>
    <row r="519" spans="1:7" x14ac:dyDescent="0.3">
      <c r="A519" s="198" t="s">
        <v>189</v>
      </c>
      <c r="B519" s="198" t="s">
        <v>332</v>
      </c>
      <c r="C519" s="198">
        <v>101117520</v>
      </c>
      <c r="D519" s="198">
        <v>201904</v>
      </c>
      <c r="E519" s="198" t="s">
        <v>336</v>
      </c>
      <c r="F519" s="198">
        <v>8151.44</v>
      </c>
      <c r="G519" s="198">
        <v>465</v>
      </c>
    </row>
    <row r="520" spans="1:7" x14ac:dyDescent="0.3">
      <c r="A520" s="198" t="s">
        <v>189</v>
      </c>
      <c r="B520" s="198" t="s">
        <v>332</v>
      </c>
      <c r="C520" s="198">
        <v>101117520</v>
      </c>
      <c r="D520" s="198">
        <v>201904</v>
      </c>
      <c r="E520" s="198" t="s">
        <v>336</v>
      </c>
      <c r="F520" s="198">
        <v>12524.04</v>
      </c>
      <c r="G520" s="198">
        <v>4664</v>
      </c>
    </row>
    <row r="521" spans="1:7" x14ac:dyDescent="0.3">
      <c r="A521" s="198" t="s">
        <v>189</v>
      </c>
      <c r="B521" s="198" t="s">
        <v>332</v>
      </c>
      <c r="C521" s="198">
        <v>101117520</v>
      </c>
      <c r="D521" s="198">
        <v>201904</v>
      </c>
      <c r="E521" s="198" t="s">
        <v>336</v>
      </c>
      <c r="F521" s="198">
        <v>36142.089999999997</v>
      </c>
      <c r="G521" s="198">
        <v>2832</v>
      </c>
    </row>
    <row r="522" spans="1:7" x14ac:dyDescent="0.3">
      <c r="A522" s="198" t="s">
        <v>189</v>
      </c>
      <c r="B522" s="198" t="s">
        <v>332</v>
      </c>
      <c r="C522" s="198">
        <v>101117520</v>
      </c>
      <c r="D522" s="198">
        <v>201904</v>
      </c>
      <c r="E522" s="198" t="s">
        <v>336</v>
      </c>
      <c r="F522" s="198">
        <v>44288.19</v>
      </c>
      <c r="G522" s="198">
        <v>6414</v>
      </c>
    </row>
    <row r="523" spans="1:7" x14ac:dyDescent="0.3">
      <c r="A523" s="198" t="s">
        <v>189</v>
      </c>
      <c r="B523" s="198" t="s">
        <v>332</v>
      </c>
      <c r="C523" s="198">
        <v>101117520</v>
      </c>
      <c r="D523" s="198">
        <v>201904</v>
      </c>
      <c r="E523" s="198" t="s">
        <v>335</v>
      </c>
      <c r="F523" s="198">
        <v>15842.28</v>
      </c>
      <c r="G523" s="198">
        <v>258</v>
      </c>
    </row>
    <row r="524" spans="1:7" x14ac:dyDescent="0.3">
      <c r="A524" s="198" t="s">
        <v>189</v>
      </c>
      <c r="B524" s="198" t="s">
        <v>332</v>
      </c>
      <c r="C524" s="198">
        <v>101117520</v>
      </c>
      <c r="D524" s="198">
        <v>201904</v>
      </c>
      <c r="E524" s="198" t="s">
        <v>335</v>
      </c>
      <c r="F524" s="198">
        <v>885655.42</v>
      </c>
      <c r="G524" s="198">
        <v>14905</v>
      </c>
    </row>
    <row r="525" spans="1:7" x14ac:dyDescent="0.3">
      <c r="A525" s="198" t="s">
        <v>189</v>
      </c>
      <c r="B525" s="198" t="s">
        <v>332</v>
      </c>
      <c r="C525" s="198">
        <v>101117520</v>
      </c>
      <c r="D525" s="198">
        <v>201904</v>
      </c>
      <c r="E525" s="198" t="s">
        <v>339</v>
      </c>
      <c r="F525" s="198">
        <v>-21.56</v>
      </c>
      <c r="G525" s="198">
        <v>0</v>
      </c>
    </row>
    <row r="526" spans="1:7" x14ac:dyDescent="0.3">
      <c r="A526" s="198" t="s">
        <v>189</v>
      </c>
      <c r="B526" s="198" t="s">
        <v>332</v>
      </c>
      <c r="C526" s="198">
        <v>101117520</v>
      </c>
      <c r="D526" s="198">
        <v>201904</v>
      </c>
      <c r="E526" s="198" t="s">
        <v>339</v>
      </c>
      <c r="F526" s="198">
        <v>0.16</v>
      </c>
      <c r="G526" s="198">
        <v>0</v>
      </c>
    </row>
    <row r="527" spans="1:7" x14ac:dyDescent="0.3">
      <c r="A527" s="198" t="s">
        <v>189</v>
      </c>
      <c r="B527" s="198" t="s">
        <v>332</v>
      </c>
      <c r="C527" s="198">
        <v>101117520</v>
      </c>
      <c r="D527" s="198">
        <v>201904</v>
      </c>
      <c r="E527" s="198" t="s">
        <v>339</v>
      </c>
      <c r="F527" s="198">
        <v>3715.48</v>
      </c>
      <c r="G527" s="198">
        <v>16</v>
      </c>
    </row>
    <row r="528" spans="1:7" x14ac:dyDescent="0.3">
      <c r="A528" s="198" t="s">
        <v>189</v>
      </c>
      <c r="B528" s="198" t="s">
        <v>332</v>
      </c>
      <c r="C528" s="198">
        <v>101117520</v>
      </c>
      <c r="D528" s="198">
        <v>201904</v>
      </c>
      <c r="E528" s="198" t="s">
        <v>339</v>
      </c>
      <c r="F528" s="198">
        <v>13552.19</v>
      </c>
      <c r="G528" s="198">
        <v>323</v>
      </c>
    </row>
    <row r="529" spans="1:7" x14ac:dyDescent="0.3">
      <c r="A529" s="198" t="s">
        <v>189</v>
      </c>
      <c r="B529" s="198" t="s">
        <v>332</v>
      </c>
      <c r="C529" s="198">
        <v>101117520</v>
      </c>
      <c r="D529" s="198">
        <v>201904</v>
      </c>
      <c r="E529" s="198" t="s">
        <v>339</v>
      </c>
      <c r="F529" s="198">
        <v>31920.23</v>
      </c>
      <c r="G529" s="198">
        <v>450</v>
      </c>
    </row>
    <row r="530" spans="1:7" x14ac:dyDescent="0.3">
      <c r="A530" s="198" t="s">
        <v>189</v>
      </c>
      <c r="B530" s="198" t="s">
        <v>332</v>
      </c>
      <c r="C530" s="198">
        <v>101117520</v>
      </c>
      <c r="D530" s="198">
        <v>201904</v>
      </c>
      <c r="E530" s="198" t="s">
        <v>339</v>
      </c>
      <c r="F530" s="198">
        <v>39858.620000000003</v>
      </c>
      <c r="G530" s="198">
        <v>1</v>
      </c>
    </row>
    <row r="531" spans="1:7" x14ac:dyDescent="0.3">
      <c r="A531" s="198" t="s">
        <v>189</v>
      </c>
      <c r="B531" s="198" t="s">
        <v>332</v>
      </c>
      <c r="C531" s="198">
        <v>101117520</v>
      </c>
      <c r="D531" s="198">
        <v>201904</v>
      </c>
      <c r="E531" s="198" t="s">
        <v>339</v>
      </c>
      <c r="F531" s="198">
        <v>42636.91</v>
      </c>
      <c r="G531" s="198">
        <v>1</v>
      </c>
    </row>
    <row r="532" spans="1:7" x14ac:dyDescent="0.3">
      <c r="A532" s="198" t="s">
        <v>189</v>
      </c>
      <c r="B532" s="198" t="s">
        <v>332</v>
      </c>
      <c r="C532" s="198">
        <v>101117520</v>
      </c>
      <c r="D532" s="198">
        <v>201904</v>
      </c>
      <c r="E532" s="198" t="s">
        <v>339</v>
      </c>
      <c r="F532" s="198">
        <v>250318.3</v>
      </c>
      <c r="G532" s="198">
        <v>6377</v>
      </c>
    </row>
    <row r="533" spans="1:7" x14ac:dyDescent="0.3">
      <c r="A533" s="198" t="s">
        <v>189</v>
      </c>
      <c r="B533" s="198" t="s">
        <v>332</v>
      </c>
      <c r="C533" s="198">
        <v>101117520</v>
      </c>
      <c r="D533" s="198">
        <v>201904</v>
      </c>
      <c r="E533" s="198" t="s">
        <v>341</v>
      </c>
      <c r="F533" s="198">
        <v>60040.99</v>
      </c>
      <c r="G533" s="198">
        <v>2230</v>
      </c>
    </row>
    <row r="534" spans="1:7" x14ac:dyDescent="0.3">
      <c r="A534" s="198" t="s">
        <v>189</v>
      </c>
      <c r="B534" s="198" t="s">
        <v>332</v>
      </c>
      <c r="C534" s="198">
        <v>101117520</v>
      </c>
      <c r="D534" s="198">
        <v>201904</v>
      </c>
      <c r="E534" s="198" t="s">
        <v>342</v>
      </c>
      <c r="F534" s="198">
        <v>50.04</v>
      </c>
      <c r="G534" s="198">
        <v>0</v>
      </c>
    </row>
    <row r="535" spans="1:7" x14ac:dyDescent="0.3">
      <c r="A535" s="198" t="s">
        <v>189</v>
      </c>
      <c r="B535" s="198" t="s">
        <v>332</v>
      </c>
      <c r="C535" s="198">
        <v>105075076</v>
      </c>
      <c r="D535" s="198">
        <v>201904</v>
      </c>
      <c r="E535" s="198" t="s">
        <v>339</v>
      </c>
      <c r="F535" s="198">
        <v>598.83000000000004</v>
      </c>
      <c r="G535" s="198">
        <v>0</v>
      </c>
    </row>
    <row r="536" spans="1:7" x14ac:dyDescent="0.3">
      <c r="A536" s="198" t="s">
        <v>189</v>
      </c>
      <c r="B536" s="198" t="s">
        <v>332</v>
      </c>
      <c r="C536" s="198">
        <v>105081784</v>
      </c>
      <c r="D536" s="198">
        <v>201904</v>
      </c>
      <c r="E536" s="198" t="s">
        <v>336</v>
      </c>
      <c r="F536" s="198">
        <v>-1668.88</v>
      </c>
      <c r="G536" s="198">
        <v>0</v>
      </c>
    </row>
    <row r="537" spans="1:7" x14ac:dyDescent="0.3">
      <c r="A537" s="198" t="s">
        <v>189</v>
      </c>
      <c r="B537" s="198" t="s">
        <v>332</v>
      </c>
      <c r="C537" s="198">
        <v>105081784</v>
      </c>
      <c r="D537" s="198">
        <v>201904</v>
      </c>
      <c r="E537" s="198" t="s">
        <v>336</v>
      </c>
      <c r="F537" s="198">
        <v>-72.459999999999994</v>
      </c>
      <c r="G537" s="198">
        <v>0</v>
      </c>
    </row>
    <row r="538" spans="1:7" x14ac:dyDescent="0.3">
      <c r="A538" s="198" t="s">
        <v>189</v>
      </c>
      <c r="B538" s="198" t="s">
        <v>332</v>
      </c>
      <c r="C538" s="198">
        <v>105081784</v>
      </c>
      <c r="D538" s="198">
        <v>201904</v>
      </c>
      <c r="E538" s="198" t="s">
        <v>335</v>
      </c>
      <c r="F538" s="198">
        <v>-0.02</v>
      </c>
      <c r="G538" s="198">
        <v>0</v>
      </c>
    </row>
    <row r="539" spans="1:7" x14ac:dyDescent="0.3">
      <c r="A539" s="198" t="s">
        <v>189</v>
      </c>
      <c r="B539" s="198" t="s">
        <v>332</v>
      </c>
      <c r="C539" s="198">
        <v>105081784</v>
      </c>
      <c r="D539" s="198">
        <v>201904</v>
      </c>
      <c r="E539" s="198" t="s">
        <v>335</v>
      </c>
      <c r="F539" s="198">
        <v>6786.59</v>
      </c>
      <c r="G539" s="198">
        <v>0</v>
      </c>
    </row>
    <row r="540" spans="1:7" x14ac:dyDescent="0.3">
      <c r="A540" s="198" t="s">
        <v>189</v>
      </c>
      <c r="B540" s="198" t="s">
        <v>332</v>
      </c>
      <c r="C540" s="198">
        <v>105082093</v>
      </c>
      <c r="D540" s="198">
        <v>201904</v>
      </c>
      <c r="E540" s="198" t="s">
        <v>336</v>
      </c>
      <c r="F540" s="198">
        <v>-786.37</v>
      </c>
      <c r="G540" s="198">
        <v>0</v>
      </c>
    </row>
    <row r="541" spans="1:7" x14ac:dyDescent="0.3">
      <c r="A541" s="198" t="s">
        <v>189</v>
      </c>
      <c r="B541" s="198" t="s">
        <v>332</v>
      </c>
      <c r="C541" s="198">
        <v>105082093</v>
      </c>
      <c r="D541" s="198">
        <v>201904</v>
      </c>
      <c r="E541" s="198" t="s">
        <v>336</v>
      </c>
      <c r="F541" s="198">
        <v>-594.20000000000005</v>
      </c>
      <c r="G541" s="198">
        <v>0</v>
      </c>
    </row>
    <row r="542" spans="1:7" x14ac:dyDescent="0.3">
      <c r="A542" s="198" t="s">
        <v>189</v>
      </c>
      <c r="B542" s="198" t="s">
        <v>332</v>
      </c>
      <c r="C542" s="198">
        <v>105082093</v>
      </c>
      <c r="D542" s="198">
        <v>201904</v>
      </c>
      <c r="E542" s="198" t="s">
        <v>336</v>
      </c>
      <c r="F542" s="198">
        <v>135.07</v>
      </c>
      <c r="G542" s="198">
        <v>0</v>
      </c>
    </row>
    <row r="543" spans="1:7" x14ac:dyDescent="0.3">
      <c r="A543" s="198" t="s">
        <v>189</v>
      </c>
      <c r="B543" s="198" t="s">
        <v>332</v>
      </c>
      <c r="C543" s="198">
        <v>105082093</v>
      </c>
      <c r="D543" s="198">
        <v>201904</v>
      </c>
      <c r="E543" s="198" t="s">
        <v>336</v>
      </c>
      <c r="F543" s="198">
        <v>158.63</v>
      </c>
      <c r="G543" s="198">
        <v>0</v>
      </c>
    </row>
    <row r="544" spans="1:7" x14ac:dyDescent="0.3">
      <c r="A544" s="198" t="s">
        <v>189</v>
      </c>
      <c r="B544" s="198" t="s">
        <v>332</v>
      </c>
      <c r="C544" s="198">
        <v>105082093</v>
      </c>
      <c r="D544" s="198">
        <v>201904</v>
      </c>
      <c r="E544" s="198" t="s">
        <v>335</v>
      </c>
      <c r="F544" s="198">
        <v>0</v>
      </c>
      <c r="G544" s="198">
        <v>0</v>
      </c>
    </row>
    <row r="545" spans="1:7" x14ac:dyDescent="0.3">
      <c r="A545" s="198" t="s">
        <v>189</v>
      </c>
      <c r="B545" s="198" t="s">
        <v>332</v>
      </c>
      <c r="C545" s="198">
        <v>105082093</v>
      </c>
      <c r="D545" s="198">
        <v>201904</v>
      </c>
      <c r="E545" s="198" t="s">
        <v>335</v>
      </c>
      <c r="F545" s="198">
        <v>12</v>
      </c>
      <c r="G545" s="198">
        <v>0</v>
      </c>
    </row>
    <row r="546" spans="1:7" x14ac:dyDescent="0.3">
      <c r="A546" s="198" t="s">
        <v>189</v>
      </c>
      <c r="B546" s="198" t="s">
        <v>332</v>
      </c>
      <c r="C546" s="198">
        <v>105082093</v>
      </c>
      <c r="D546" s="198">
        <v>201904</v>
      </c>
      <c r="E546" s="198" t="s">
        <v>335</v>
      </c>
      <c r="F546" s="198">
        <v>27.9</v>
      </c>
      <c r="G546" s="198">
        <v>0</v>
      </c>
    </row>
    <row r="547" spans="1:7" x14ac:dyDescent="0.3">
      <c r="A547" s="198" t="s">
        <v>189</v>
      </c>
      <c r="B547" s="198" t="s">
        <v>332</v>
      </c>
      <c r="C547" s="198">
        <v>105082093</v>
      </c>
      <c r="D547" s="198">
        <v>201904</v>
      </c>
      <c r="E547" s="198" t="s">
        <v>335</v>
      </c>
      <c r="F547" s="198">
        <v>152.69999999999999</v>
      </c>
      <c r="G547" s="198">
        <v>0</v>
      </c>
    </row>
    <row r="548" spans="1:7" x14ac:dyDescent="0.3">
      <c r="A548" s="198" t="s">
        <v>189</v>
      </c>
      <c r="B548" s="198" t="s">
        <v>332</v>
      </c>
      <c r="C548" s="198">
        <v>105082093</v>
      </c>
      <c r="D548" s="198">
        <v>201904</v>
      </c>
      <c r="E548" s="198" t="s">
        <v>335</v>
      </c>
      <c r="F548" s="198">
        <v>12950.7</v>
      </c>
      <c r="G548" s="198">
        <v>0</v>
      </c>
    </row>
    <row r="549" spans="1:7" x14ac:dyDescent="0.3">
      <c r="A549" s="198" t="s">
        <v>189</v>
      </c>
      <c r="B549" s="198" t="s">
        <v>334</v>
      </c>
      <c r="C549" s="198">
        <v>101097319</v>
      </c>
      <c r="D549" s="198">
        <v>201904</v>
      </c>
      <c r="E549" s="198" t="s">
        <v>335</v>
      </c>
      <c r="F549" s="198">
        <v>43653.99</v>
      </c>
      <c r="G549" s="198">
        <v>3</v>
      </c>
    </row>
    <row r="550" spans="1:7" x14ac:dyDescent="0.3">
      <c r="A550" s="198" t="s">
        <v>189</v>
      </c>
      <c r="B550" s="198" t="s">
        <v>334</v>
      </c>
      <c r="C550" s="198">
        <v>101097482</v>
      </c>
      <c r="D550" s="198">
        <v>201904</v>
      </c>
      <c r="E550" s="198" t="s">
        <v>339</v>
      </c>
      <c r="F550" s="198">
        <v>248.65</v>
      </c>
      <c r="G550" s="198">
        <v>1</v>
      </c>
    </row>
    <row r="551" spans="1:7" x14ac:dyDescent="0.3">
      <c r="A551" s="198" t="s">
        <v>189</v>
      </c>
      <c r="B551" s="198" t="s">
        <v>334</v>
      </c>
      <c r="C551" s="198">
        <v>101097586</v>
      </c>
      <c r="D551" s="198">
        <v>201904</v>
      </c>
      <c r="E551" s="198" t="s">
        <v>335</v>
      </c>
      <c r="F551" s="198">
        <v>-665813.98</v>
      </c>
      <c r="G551" s="198">
        <v>-8</v>
      </c>
    </row>
    <row r="552" spans="1:7" x14ac:dyDescent="0.3">
      <c r="A552" s="198" t="s">
        <v>189</v>
      </c>
      <c r="B552" s="198" t="s">
        <v>334</v>
      </c>
      <c r="C552" s="198">
        <v>101101304</v>
      </c>
      <c r="D552" s="198">
        <v>201904</v>
      </c>
      <c r="E552" s="198" t="s">
        <v>339</v>
      </c>
      <c r="F552" s="198">
        <v>9919.27</v>
      </c>
      <c r="G552" s="198">
        <v>2</v>
      </c>
    </row>
    <row r="553" spans="1:7" x14ac:dyDescent="0.3">
      <c r="A553" s="198" t="s">
        <v>189</v>
      </c>
      <c r="B553" s="198" t="s">
        <v>334</v>
      </c>
      <c r="C553" s="198">
        <v>101101450</v>
      </c>
      <c r="D553" s="198">
        <v>201904</v>
      </c>
      <c r="E553" s="198" t="s">
        <v>336</v>
      </c>
      <c r="F553" s="198">
        <v>21.23</v>
      </c>
      <c r="G553" s="198">
        <v>3</v>
      </c>
    </row>
    <row r="554" spans="1:7" x14ac:dyDescent="0.3">
      <c r="A554" s="198" t="s">
        <v>189</v>
      </c>
      <c r="B554" s="198" t="s">
        <v>334</v>
      </c>
      <c r="C554" s="198">
        <v>101102283</v>
      </c>
      <c r="D554" s="198">
        <v>201904</v>
      </c>
      <c r="E554" s="198" t="s">
        <v>339</v>
      </c>
      <c r="F554" s="198">
        <v>-140467.51</v>
      </c>
      <c r="G554" s="198">
        <v>-7</v>
      </c>
    </row>
    <row r="555" spans="1:7" x14ac:dyDescent="0.3">
      <c r="A555" s="198" t="s">
        <v>189</v>
      </c>
      <c r="B555" s="198" t="s">
        <v>334</v>
      </c>
      <c r="C555" s="198">
        <v>101104477</v>
      </c>
      <c r="D555" s="198">
        <v>201904</v>
      </c>
      <c r="E555" s="198" t="s">
        <v>339</v>
      </c>
      <c r="F555" s="198">
        <v>33.159999999999997</v>
      </c>
      <c r="G555" s="198">
        <v>3</v>
      </c>
    </row>
    <row r="556" spans="1:7" x14ac:dyDescent="0.3">
      <c r="A556" s="198" t="s">
        <v>189</v>
      </c>
      <c r="B556" s="198" t="s">
        <v>334</v>
      </c>
      <c r="C556" s="198">
        <v>101105211</v>
      </c>
      <c r="D556" s="198">
        <v>201904</v>
      </c>
      <c r="E556" s="198" t="s">
        <v>336</v>
      </c>
      <c r="F556" s="198">
        <v>2160.2399999999998</v>
      </c>
      <c r="G556" s="198">
        <v>3</v>
      </c>
    </row>
    <row r="557" spans="1:7" x14ac:dyDescent="0.3">
      <c r="A557" s="198" t="s">
        <v>189</v>
      </c>
      <c r="B557" s="198" t="s">
        <v>334</v>
      </c>
      <c r="C557" s="198">
        <v>101105219</v>
      </c>
      <c r="D557" s="198">
        <v>201904</v>
      </c>
      <c r="E557" s="198" t="s">
        <v>335</v>
      </c>
      <c r="F557" s="198">
        <v>80.39</v>
      </c>
      <c r="G557" s="198">
        <v>3</v>
      </c>
    </row>
    <row r="558" spans="1:7" x14ac:dyDescent="0.3">
      <c r="A558" s="198" t="s">
        <v>189</v>
      </c>
      <c r="B558" s="198" t="s">
        <v>334</v>
      </c>
      <c r="C558" s="198">
        <v>101105889</v>
      </c>
      <c r="D558" s="198">
        <v>201904</v>
      </c>
      <c r="E558" s="198" t="s">
        <v>339</v>
      </c>
      <c r="F558" s="198">
        <v>-19366.57</v>
      </c>
      <c r="G558" s="198">
        <v>-9</v>
      </c>
    </row>
    <row r="559" spans="1:7" x14ac:dyDescent="0.3">
      <c r="A559" s="198" t="s">
        <v>189</v>
      </c>
      <c r="B559" s="198" t="s">
        <v>334</v>
      </c>
      <c r="C559" s="198">
        <v>101105990</v>
      </c>
      <c r="D559" s="198">
        <v>201904</v>
      </c>
      <c r="E559" s="198" t="s">
        <v>336</v>
      </c>
      <c r="F559" s="198">
        <v>-230.63</v>
      </c>
      <c r="G559" s="198">
        <v>3</v>
      </c>
    </row>
    <row r="560" spans="1:7" x14ac:dyDescent="0.3">
      <c r="A560" s="198" t="s">
        <v>189</v>
      </c>
      <c r="B560" s="198" t="s">
        <v>334</v>
      </c>
      <c r="C560" s="198">
        <v>101106257</v>
      </c>
      <c r="D560" s="198">
        <v>201904</v>
      </c>
      <c r="E560" s="198" t="s">
        <v>340</v>
      </c>
      <c r="F560" s="198">
        <v>263.12</v>
      </c>
      <c r="G560" s="198">
        <v>3</v>
      </c>
    </row>
    <row r="561" spans="1:7" x14ac:dyDescent="0.3">
      <c r="A561" s="198" t="s">
        <v>189</v>
      </c>
      <c r="B561" s="198" t="s">
        <v>334</v>
      </c>
      <c r="C561" s="198">
        <v>101107356</v>
      </c>
      <c r="D561" s="198">
        <v>201904</v>
      </c>
      <c r="E561" s="198" t="s">
        <v>336</v>
      </c>
      <c r="F561" s="198">
        <v>-3030.91</v>
      </c>
      <c r="G561" s="198">
        <v>-5</v>
      </c>
    </row>
    <row r="562" spans="1:7" x14ac:dyDescent="0.3">
      <c r="A562" s="198" t="s">
        <v>189</v>
      </c>
      <c r="B562" s="198" t="s">
        <v>334</v>
      </c>
      <c r="C562" s="198">
        <v>101107482</v>
      </c>
      <c r="D562" s="198">
        <v>201904</v>
      </c>
      <c r="E562" s="198" t="s">
        <v>339</v>
      </c>
      <c r="F562" s="198">
        <v>-197453.17</v>
      </c>
      <c r="G562" s="198">
        <v>-5</v>
      </c>
    </row>
    <row r="563" spans="1:7" x14ac:dyDescent="0.3">
      <c r="A563" s="198" t="s">
        <v>189</v>
      </c>
      <c r="B563" s="198" t="s">
        <v>334</v>
      </c>
      <c r="C563" s="198">
        <v>101107807</v>
      </c>
      <c r="D563" s="198">
        <v>201904</v>
      </c>
      <c r="E563" s="198" t="s">
        <v>340</v>
      </c>
      <c r="F563" s="198">
        <v>201.02</v>
      </c>
      <c r="G563" s="198">
        <v>4</v>
      </c>
    </row>
    <row r="564" spans="1:7" x14ac:dyDescent="0.3">
      <c r="A564" s="198" t="s">
        <v>189</v>
      </c>
      <c r="B564" s="198" t="s">
        <v>334</v>
      </c>
      <c r="C564" s="198">
        <v>101108869</v>
      </c>
      <c r="D564" s="198">
        <v>201904</v>
      </c>
      <c r="E564" s="198" t="s">
        <v>336</v>
      </c>
      <c r="F564" s="198">
        <v>-10925</v>
      </c>
      <c r="G564" s="198">
        <v>-5</v>
      </c>
    </row>
    <row r="565" spans="1:7" x14ac:dyDescent="0.3">
      <c r="A565" s="198" t="s">
        <v>189</v>
      </c>
      <c r="B565" s="198" t="s">
        <v>334</v>
      </c>
      <c r="C565" s="198">
        <v>101109164</v>
      </c>
      <c r="D565" s="198">
        <v>201904</v>
      </c>
      <c r="E565" s="198" t="s">
        <v>336</v>
      </c>
      <c r="F565" s="198">
        <v>1182.17</v>
      </c>
      <c r="G565" s="198">
        <v>-7</v>
      </c>
    </row>
    <row r="566" spans="1:7" x14ac:dyDescent="0.3">
      <c r="A566" s="198" t="s">
        <v>189</v>
      </c>
      <c r="B566" s="198" t="s">
        <v>334</v>
      </c>
      <c r="C566" s="198">
        <v>101109288</v>
      </c>
      <c r="D566" s="198">
        <v>201904</v>
      </c>
      <c r="E566" s="198" t="s">
        <v>340</v>
      </c>
      <c r="F566" s="198">
        <v>190.04</v>
      </c>
      <c r="G566" s="198">
        <v>4</v>
      </c>
    </row>
    <row r="567" spans="1:7" x14ac:dyDescent="0.3">
      <c r="A567" s="198" t="s">
        <v>189</v>
      </c>
      <c r="B567" s="198" t="s">
        <v>334</v>
      </c>
      <c r="C567" s="198">
        <v>101109385</v>
      </c>
      <c r="D567" s="198">
        <v>201904</v>
      </c>
      <c r="E567" s="198" t="s">
        <v>339</v>
      </c>
      <c r="F567" s="198">
        <v>15080.45</v>
      </c>
      <c r="G567" s="198">
        <v>4</v>
      </c>
    </row>
    <row r="568" spans="1:7" x14ac:dyDescent="0.3">
      <c r="A568" s="198" t="s">
        <v>189</v>
      </c>
      <c r="B568" s="198" t="s">
        <v>334</v>
      </c>
      <c r="C568" s="198">
        <v>101109390</v>
      </c>
      <c r="D568" s="198">
        <v>201904</v>
      </c>
      <c r="E568" s="198" t="s">
        <v>339</v>
      </c>
      <c r="F568" s="198">
        <v>-1575.42</v>
      </c>
      <c r="G568" s="198">
        <v>-8</v>
      </c>
    </row>
    <row r="569" spans="1:7" x14ac:dyDescent="0.3">
      <c r="A569" s="198" t="s">
        <v>189</v>
      </c>
      <c r="B569" s="198" t="s">
        <v>334</v>
      </c>
      <c r="C569" s="198">
        <v>101109482</v>
      </c>
      <c r="D569" s="198">
        <v>201904</v>
      </c>
      <c r="E569" s="198" t="s">
        <v>336</v>
      </c>
      <c r="F569" s="198">
        <v>458.76</v>
      </c>
      <c r="G569" s="198">
        <v>2</v>
      </c>
    </row>
    <row r="570" spans="1:7" x14ac:dyDescent="0.3">
      <c r="A570" s="198" t="s">
        <v>189</v>
      </c>
      <c r="B570" s="198" t="s">
        <v>334</v>
      </c>
      <c r="C570" s="198">
        <v>101109486</v>
      </c>
      <c r="D570" s="198">
        <v>201904</v>
      </c>
      <c r="E570" s="198" t="s">
        <v>342</v>
      </c>
      <c r="F570" s="198">
        <v>-58.49</v>
      </c>
      <c r="G570" s="198">
        <v>-4</v>
      </c>
    </row>
    <row r="571" spans="1:7" x14ac:dyDescent="0.3">
      <c r="A571" s="198" t="s">
        <v>189</v>
      </c>
      <c r="B571" s="198" t="s">
        <v>334</v>
      </c>
      <c r="C571" s="198">
        <v>101109993</v>
      </c>
      <c r="D571" s="198">
        <v>201904</v>
      </c>
      <c r="E571" s="198" t="s">
        <v>336</v>
      </c>
      <c r="F571" s="198">
        <v>-2307.23</v>
      </c>
      <c r="G571" s="198">
        <v>2</v>
      </c>
    </row>
    <row r="572" spans="1:7" x14ac:dyDescent="0.3">
      <c r="A572" s="198" t="s">
        <v>189</v>
      </c>
      <c r="B572" s="198" t="s">
        <v>334</v>
      </c>
      <c r="C572" s="198">
        <v>101110289</v>
      </c>
      <c r="D572" s="198">
        <v>201904</v>
      </c>
      <c r="E572" s="198" t="s">
        <v>336</v>
      </c>
      <c r="F572" s="198">
        <v>-2531.9499999999998</v>
      </c>
      <c r="G572" s="198">
        <v>-7</v>
      </c>
    </row>
    <row r="573" spans="1:7" x14ac:dyDescent="0.3">
      <c r="A573" s="198" t="s">
        <v>189</v>
      </c>
      <c r="B573" s="198" t="s">
        <v>334</v>
      </c>
      <c r="C573" s="198">
        <v>101110512</v>
      </c>
      <c r="D573" s="198">
        <v>201904</v>
      </c>
      <c r="E573" s="198" t="s">
        <v>336</v>
      </c>
      <c r="F573" s="198">
        <v>5.3</v>
      </c>
      <c r="G573" s="198">
        <v>3</v>
      </c>
    </row>
    <row r="574" spans="1:7" x14ac:dyDescent="0.3">
      <c r="A574" s="198" t="s">
        <v>189</v>
      </c>
      <c r="B574" s="198" t="s">
        <v>334</v>
      </c>
      <c r="C574" s="198">
        <v>101110535</v>
      </c>
      <c r="D574" s="198">
        <v>201904</v>
      </c>
      <c r="E574" s="198" t="s">
        <v>336</v>
      </c>
      <c r="F574" s="198">
        <v>-30342</v>
      </c>
      <c r="G574" s="198">
        <v>4</v>
      </c>
    </row>
    <row r="575" spans="1:7" x14ac:dyDescent="0.3">
      <c r="A575" s="198" t="s">
        <v>189</v>
      </c>
      <c r="B575" s="198" t="s">
        <v>334</v>
      </c>
      <c r="C575" s="198">
        <v>101110617</v>
      </c>
      <c r="D575" s="198">
        <v>201904</v>
      </c>
      <c r="E575" s="198" t="s">
        <v>341</v>
      </c>
      <c r="F575" s="198">
        <v>-36615.06</v>
      </c>
      <c r="G575" s="198">
        <v>-7</v>
      </c>
    </row>
    <row r="576" spans="1:7" x14ac:dyDescent="0.3">
      <c r="A576" s="198" t="s">
        <v>189</v>
      </c>
      <c r="B576" s="198" t="s">
        <v>334</v>
      </c>
      <c r="C576" s="198">
        <v>101110750</v>
      </c>
      <c r="D576" s="198">
        <v>201904</v>
      </c>
      <c r="E576" s="198" t="s">
        <v>340</v>
      </c>
      <c r="F576" s="198">
        <v>64.75</v>
      </c>
      <c r="G576" s="198">
        <v>3</v>
      </c>
    </row>
    <row r="577" spans="1:7" x14ac:dyDescent="0.3">
      <c r="A577" s="198" t="s">
        <v>189</v>
      </c>
      <c r="B577" s="198" t="s">
        <v>334</v>
      </c>
      <c r="C577" s="198">
        <v>101110798</v>
      </c>
      <c r="D577" s="198">
        <v>201904</v>
      </c>
      <c r="E577" s="198" t="s">
        <v>336</v>
      </c>
      <c r="F577" s="198">
        <v>73.31</v>
      </c>
      <c r="G577" s="198">
        <v>3</v>
      </c>
    </row>
    <row r="578" spans="1:7" x14ac:dyDescent="0.3">
      <c r="A578" s="198" t="s">
        <v>189</v>
      </c>
      <c r="B578" s="198" t="s">
        <v>334</v>
      </c>
      <c r="C578" s="198">
        <v>101110930</v>
      </c>
      <c r="D578" s="198">
        <v>201904</v>
      </c>
      <c r="E578" s="198" t="s">
        <v>335</v>
      </c>
      <c r="F578" s="198">
        <v>-71153.63</v>
      </c>
      <c r="G578" s="198">
        <v>-5</v>
      </c>
    </row>
    <row r="579" spans="1:7" x14ac:dyDescent="0.3">
      <c r="A579" s="198" t="s">
        <v>189</v>
      </c>
      <c r="B579" s="198" t="s">
        <v>334</v>
      </c>
      <c r="C579" s="198">
        <v>101110931</v>
      </c>
      <c r="D579" s="198">
        <v>201904</v>
      </c>
      <c r="E579" s="198" t="s">
        <v>340</v>
      </c>
      <c r="F579" s="198">
        <v>274.58999999999997</v>
      </c>
      <c r="G579" s="198">
        <v>-6</v>
      </c>
    </row>
    <row r="580" spans="1:7" x14ac:dyDescent="0.3">
      <c r="A580" s="198" t="s">
        <v>189</v>
      </c>
      <c r="B580" s="198" t="s">
        <v>334</v>
      </c>
      <c r="C580" s="198">
        <v>101111187</v>
      </c>
      <c r="D580" s="198">
        <v>201904</v>
      </c>
      <c r="E580" s="198" t="s">
        <v>336</v>
      </c>
      <c r="F580" s="198">
        <v>-3443.04</v>
      </c>
      <c r="G580" s="198">
        <v>-7</v>
      </c>
    </row>
    <row r="581" spans="1:7" x14ac:dyDescent="0.3">
      <c r="A581" s="198" t="s">
        <v>189</v>
      </c>
      <c r="B581" s="198" t="s">
        <v>334</v>
      </c>
      <c r="C581" s="198">
        <v>101111200</v>
      </c>
      <c r="D581" s="198">
        <v>201904</v>
      </c>
      <c r="E581" s="198" t="s">
        <v>340</v>
      </c>
      <c r="F581" s="198">
        <v>321.99</v>
      </c>
      <c r="G581" s="198">
        <v>4</v>
      </c>
    </row>
    <row r="582" spans="1:7" x14ac:dyDescent="0.3">
      <c r="A582" s="198" t="s">
        <v>189</v>
      </c>
      <c r="B582" s="198" t="s">
        <v>334</v>
      </c>
      <c r="C582" s="198">
        <v>101111223</v>
      </c>
      <c r="D582" s="198">
        <v>201904</v>
      </c>
      <c r="E582" s="198" t="s">
        <v>336</v>
      </c>
      <c r="F582" s="198">
        <v>8627.25</v>
      </c>
      <c r="G582" s="198">
        <v>2</v>
      </c>
    </row>
    <row r="583" spans="1:7" x14ac:dyDescent="0.3">
      <c r="A583" s="198" t="s">
        <v>189</v>
      </c>
      <c r="B583" s="198" t="s">
        <v>334</v>
      </c>
      <c r="C583" s="198">
        <v>101111826</v>
      </c>
      <c r="D583" s="198">
        <v>201904</v>
      </c>
      <c r="E583" s="198" t="s">
        <v>340</v>
      </c>
      <c r="F583" s="198">
        <v>-182.28</v>
      </c>
      <c r="G583" s="198">
        <v>3</v>
      </c>
    </row>
    <row r="584" spans="1:7" x14ac:dyDescent="0.3">
      <c r="A584" s="198" t="s">
        <v>189</v>
      </c>
      <c r="B584" s="198" t="s">
        <v>334</v>
      </c>
      <c r="C584" s="198">
        <v>101112212</v>
      </c>
      <c r="D584" s="198">
        <v>201904</v>
      </c>
      <c r="E584" s="198" t="s">
        <v>341</v>
      </c>
      <c r="F584" s="198">
        <v>-421.14</v>
      </c>
      <c r="G584" s="198">
        <v>3</v>
      </c>
    </row>
    <row r="585" spans="1:7" x14ac:dyDescent="0.3">
      <c r="A585" s="198" t="s">
        <v>189</v>
      </c>
      <c r="B585" s="198" t="s">
        <v>334</v>
      </c>
      <c r="C585" s="198">
        <v>101112219</v>
      </c>
      <c r="D585" s="198">
        <v>201904</v>
      </c>
      <c r="E585" s="198" t="s">
        <v>336</v>
      </c>
      <c r="F585" s="198">
        <v>-625.62</v>
      </c>
      <c r="G585" s="198">
        <v>-7</v>
      </c>
    </row>
    <row r="586" spans="1:7" x14ac:dyDescent="0.3">
      <c r="A586" s="198" t="s">
        <v>189</v>
      </c>
      <c r="B586" s="198" t="s">
        <v>334</v>
      </c>
      <c r="C586" s="198">
        <v>101112752</v>
      </c>
      <c r="D586" s="198">
        <v>201904</v>
      </c>
      <c r="E586" s="198" t="s">
        <v>336</v>
      </c>
      <c r="F586" s="198">
        <v>105.07</v>
      </c>
      <c r="G586" s="198">
        <v>3</v>
      </c>
    </row>
    <row r="587" spans="1:7" x14ac:dyDescent="0.3">
      <c r="A587" s="198" t="s">
        <v>189</v>
      </c>
      <c r="B587" s="198" t="s">
        <v>334</v>
      </c>
      <c r="C587" s="198">
        <v>101112793</v>
      </c>
      <c r="D587" s="198">
        <v>201904</v>
      </c>
      <c r="E587" s="198" t="s">
        <v>336</v>
      </c>
      <c r="F587" s="198">
        <v>-20831.060000000001</v>
      </c>
      <c r="G587" s="198">
        <v>-5</v>
      </c>
    </row>
    <row r="588" spans="1:7" x14ac:dyDescent="0.3">
      <c r="A588" s="198" t="s">
        <v>189</v>
      </c>
      <c r="B588" s="198" t="s">
        <v>334</v>
      </c>
      <c r="C588" s="198">
        <v>101112830</v>
      </c>
      <c r="D588" s="198">
        <v>201904</v>
      </c>
      <c r="E588" s="198" t="s">
        <v>339</v>
      </c>
      <c r="F588" s="198">
        <v>-12992.66</v>
      </c>
      <c r="G588" s="198">
        <v>-5</v>
      </c>
    </row>
    <row r="589" spans="1:7" x14ac:dyDescent="0.3">
      <c r="A589" s="198" t="s">
        <v>189</v>
      </c>
      <c r="B589" s="198" t="s">
        <v>334</v>
      </c>
      <c r="C589" s="198">
        <v>101112841</v>
      </c>
      <c r="D589" s="198">
        <v>201904</v>
      </c>
      <c r="E589" s="198" t="s">
        <v>339</v>
      </c>
      <c r="F589" s="198">
        <v>-77662.350000000006</v>
      </c>
      <c r="G589" s="198">
        <v>-6</v>
      </c>
    </row>
    <row r="590" spans="1:7" x14ac:dyDescent="0.3">
      <c r="A590" s="198" t="s">
        <v>189</v>
      </c>
      <c r="B590" s="198" t="s">
        <v>334</v>
      </c>
      <c r="C590" s="198">
        <v>101112865</v>
      </c>
      <c r="D590" s="198">
        <v>201904</v>
      </c>
      <c r="E590" s="198" t="s">
        <v>339</v>
      </c>
      <c r="F590" s="198">
        <v>-424.66</v>
      </c>
      <c r="G590" s="198">
        <v>4</v>
      </c>
    </row>
    <row r="591" spans="1:7" x14ac:dyDescent="0.3">
      <c r="A591" s="198" t="s">
        <v>189</v>
      </c>
      <c r="B591" s="198" t="s">
        <v>334</v>
      </c>
      <c r="C591" s="198">
        <v>101113102</v>
      </c>
      <c r="D591" s="198">
        <v>201904</v>
      </c>
      <c r="E591" s="198" t="s">
        <v>336</v>
      </c>
      <c r="F591" s="198">
        <v>40.619999999999997</v>
      </c>
      <c r="G591" s="198">
        <v>-6</v>
      </c>
    </row>
    <row r="592" spans="1:7" x14ac:dyDescent="0.3">
      <c r="A592" s="198" t="s">
        <v>189</v>
      </c>
      <c r="B592" s="198" t="s">
        <v>334</v>
      </c>
      <c r="C592" s="198">
        <v>101113194</v>
      </c>
      <c r="D592" s="198">
        <v>201904</v>
      </c>
      <c r="E592" s="198" t="s">
        <v>336</v>
      </c>
      <c r="F592" s="198">
        <v>-38012.25</v>
      </c>
      <c r="G592" s="198">
        <v>-5</v>
      </c>
    </row>
    <row r="593" spans="1:7" x14ac:dyDescent="0.3">
      <c r="A593" s="198" t="s">
        <v>189</v>
      </c>
      <c r="B593" s="198" t="s">
        <v>334</v>
      </c>
      <c r="C593" s="198">
        <v>101114349</v>
      </c>
      <c r="D593" s="198">
        <v>201904</v>
      </c>
      <c r="E593" s="198" t="s">
        <v>339</v>
      </c>
      <c r="F593" s="198">
        <v>0.89</v>
      </c>
      <c r="G593" s="198">
        <v>3</v>
      </c>
    </row>
    <row r="594" spans="1:7" x14ac:dyDescent="0.3">
      <c r="A594" s="198" t="s">
        <v>189</v>
      </c>
      <c r="B594" s="198" t="s">
        <v>334</v>
      </c>
      <c r="C594" s="198">
        <v>101114389</v>
      </c>
      <c r="D594" s="198">
        <v>201904</v>
      </c>
      <c r="E594" s="198" t="s">
        <v>336</v>
      </c>
      <c r="F594" s="198">
        <v>24.32</v>
      </c>
      <c r="G594" s="198">
        <v>3</v>
      </c>
    </row>
    <row r="595" spans="1:7" x14ac:dyDescent="0.3">
      <c r="A595" s="198" t="s">
        <v>189</v>
      </c>
      <c r="B595" s="198" t="s">
        <v>334</v>
      </c>
      <c r="C595" s="198">
        <v>101114457</v>
      </c>
      <c r="D595" s="198">
        <v>201904</v>
      </c>
      <c r="E595" s="198" t="s">
        <v>339</v>
      </c>
      <c r="F595" s="198">
        <v>2534.91</v>
      </c>
      <c r="G595" s="198">
        <v>3</v>
      </c>
    </row>
    <row r="596" spans="1:7" x14ac:dyDescent="0.3">
      <c r="A596" s="198" t="s">
        <v>189</v>
      </c>
      <c r="B596" s="198" t="s">
        <v>334</v>
      </c>
      <c r="C596" s="198">
        <v>101114479</v>
      </c>
      <c r="D596" s="198">
        <v>201904</v>
      </c>
      <c r="E596" s="198" t="s">
        <v>336</v>
      </c>
      <c r="F596" s="198">
        <v>12572.77</v>
      </c>
      <c r="G596" s="198">
        <v>2</v>
      </c>
    </row>
    <row r="597" spans="1:7" x14ac:dyDescent="0.3">
      <c r="A597" s="198" t="s">
        <v>189</v>
      </c>
      <c r="B597" s="198" t="s">
        <v>334</v>
      </c>
      <c r="C597" s="198">
        <v>101114492</v>
      </c>
      <c r="D597" s="198">
        <v>201904</v>
      </c>
      <c r="E597" s="198" t="s">
        <v>336</v>
      </c>
      <c r="F597" s="198">
        <v>0.83</v>
      </c>
      <c r="G597" s="198">
        <v>3</v>
      </c>
    </row>
    <row r="598" spans="1:7" x14ac:dyDescent="0.3">
      <c r="A598" s="198" t="s">
        <v>189</v>
      </c>
      <c r="B598" s="198" t="s">
        <v>334</v>
      </c>
      <c r="C598" s="198">
        <v>101114675</v>
      </c>
      <c r="D598" s="198">
        <v>201904</v>
      </c>
      <c r="E598" s="198" t="s">
        <v>340</v>
      </c>
      <c r="F598" s="198">
        <v>28.2</v>
      </c>
      <c r="G598" s="198">
        <v>3</v>
      </c>
    </row>
    <row r="599" spans="1:7" x14ac:dyDescent="0.3">
      <c r="A599" s="198" t="s">
        <v>189</v>
      </c>
      <c r="B599" s="198" t="s">
        <v>334</v>
      </c>
      <c r="C599" s="198">
        <v>101114759</v>
      </c>
      <c r="D599" s="198">
        <v>201904</v>
      </c>
      <c r="E599" s="198" t="s">
        <v>336</v>
      </c>
      <c r="F599" s="198">
        <v>3.94</v>
      </c>
      <c r="G599" s="198">
        <v>3</v>
      </c>
    </row>
    <row r="600" spans="1:7" x14ac:dyDescent="0.3">
      <c r="A600" s="198" t="s">
        <v>189</v>
      </c>
      <c r="B600" s="198" t="s">
        <v>334</v>
      </c>
      <c r="C600" s="198">
        <v>101114771</v>
      </c>
      <c r="D600" s="198">
        <v>201904</v>
      </c>
      <c r="E600" s="198" t="s">
        <v>336</v>
      </c>
      <c r="F600" s="198">
        <v>6.99</v>
      </c>
      <c r="G600" s="198">
        <v>2</v>
      </c>
    </row>
    <row r="601" spans="1:7" x14ac:dyDescent="0.3">
      <c r="A601" s="198" t="s">
        <v>189</v>
      </c>
      <c r="B601" s="198" t="s">
        <v>334</v>
      </c>
      <c r="C601" s="198">
        <v>101115073</v>
      </c>
      <c r="D601" s="198">
        <v>201904</v>
      </c>
      <c r="E601" s="198" t="s">
        <v>339</v>
      </c>
      <c r="F601" s="198">
        <v>10691.36</v>
      </c>
      <c r="G601" s="198">
        <v>4</v>
      </c>
    </row>
    <row r="602" spans="1:7" x14ac:dyDescent="0.3">
      <c r="A602" s="198" t="s">
        <v>189</v>
      </c>
      <c r="B602" s="198" t="s">
        <v>334</v>
      </c>
      <c r="C602" s="198">
        <v>101115225</v>
      </c>
      <c r="D602" s="198">
        <v>201904</v>
      </c>
      <c r="E602" s="198" t="s">
        <v>336</v>
      </c>
      <c r="F602" s="198">
        <v>87.92</v>
      </c>
      <c r="G602" s="198">
        <v>3</v>
      </c>
    </row>
    <row r="603" spans="1:7" x14ac:dyDescent="0.3">
      <c r="A603" s="198" t="s">
        <v>189</v>
      </c>
      <c r="B603" s="198" t="s">
        <v>334</v>
      </c>
      <c r="C603" s="198">
        <v>101115252</v>
      </c>
      <c r="D603" s="198">
        <v>201904</v>
      </c>
      <c r="E603" s="198" t="s">
        <v>339</v>
      </c>
      <c r="F603" s="198">
        <v>-3715.48</v>
      </c>
      <c r="G603" s="198">
        <v>-5</v>
      </c>
    </row>
    <row r="604" spans="1:7" x14ac:dyDescent="0.3">
      <c r="A604" s="198" t="s">
        <v>189</v>
      </c>
      <c r="B604" s="198" t="s">
        <v>334</v>
      </c>
      <c r="C604" s="198">
        <v>101115682</v>
      </c>
      <c r="D604" s="198">
        <v>201904</v>
      </c>
      <c r="E604" s="198" t="s">
        <v>336</v>
      </c>
      <c r="F604" s="198">
        <v>1080.83</v>
      </c>
      <c r="G604" s="198">
        <v>3</v>
      </c>
    </row>
    <row r="605" spans="1:7" x14ac:dyDescent="0.3">
      <c r="A605" s="198" t="s">
        <v>189</v>
      </c>
      <c r="B605" s="198" t="s">
        <v>334</v>
      </c>
      <c r="C605" s="198">
        <v>101115754</v>
      </c>
      <c r="D605" s="198">
        <v>201904</v>
      </c>
      <c r="E605" s="198" t="s">
        <v>336</v>
      </c>
      <c r="F605" s="198">
        <v>1.48</v>
      </c>
      <c r="G605" s="198">
        <v>2</v>
      </c>
    </row>
    <row r="606" spans="1:7" x14ac:dyDescent="0.3">
      <c r="A606" s="198" t="s">
        <v>189</v>
      </c>
      <c r="B606" s="198" t="s">
        <v>334</v>
      </c>
      <c r="C606" s="198">
        <v>101115789</v>
      </c>
      <c r="D606" s="198">
        <v>201904</v>
      </c>
      <c r="E606" s="198" t="s">
        <v>336</v>
      </c>
      <c r="F606" s="198">
        <v>670.35</v>
      </c>
      <c r="G606" s="198">
        <v>3</v>
      </c>
    </row>
    <row r="607" spans="1:7" x14ac:dyDescent="0.3">
      <c r="A607" s="198" t="s">
        <v>189</v>
      </c>
      <c r="B607" s="198" t="s">
        <v>334</v>
      </c>
      <c r="C607" s="198">
        <v>101115933</v>
      </c>
      <c r="D607" s="198">
        <v>201904</v>
      </c>
      <c r="E607" s="198" t="s">
        <v>339</v>
      </c>
      <c r="F607" s="198">
        <v>8075.69</v>
      </c>
      <c r="G607" s="198">
        <v>2</v>
      </c>
    </row>
    <row r="608" spans="1:7" x14ac:dyDescent="0.3">
      <c r="A608" s="198" t="s">
        <v>189</v>
      </c>
      <c r="B608" s="198" t="s">
        <v>334</v>
      </c>
      <c r="C608" s="198">
        <v>101116112</v>
      </c>
      <c r="D608" s="198">
        <v>201904</v>
      </c>
      <c r="E608" s="198" t="s">
        <v>336</v>
      </c>
      <c r="F608" s="198">
        <v>9.0399999999999991</v>
      </c>
      <c r="G608" s="198">
        <v>4</v>
      </c>
    </row>
    <row r="609" spans="1:7" x14ac:dyDescent="0.3">
      <c r="A609" s="198" t="s">
        <v>189</v>
      </c>
      <c r="B609" s="198" t="s">
        <v>334</v>
      </c>
      <c r="C609" s="198">
        <v>101116666</v>
      </c>
      <c r="D609" s="198">
        <v>201904</v>
      </c>
      <c r="E609" s="198" t="s">
        <v>336</v>
      </c>
      <c r="F609" s="198">
        <v>7.88</v>
      </c>
      <c r="G609" s="198">
        <v>3</v>
      </c>
    </row>
    <row r="610" spans="1:7" x14ac:dyDescent="0.3">
      <c r="A610" s="198" t="s">
        <v>189</v>
      </c>
      <c r="B610" s="198" t="s">
        <v>334</v>
      </c>
      <c r="C610" s="198">
        <v>105090146</v>
      </c>
      <c r="D610" s="198">
        <v>201904</v>
      </c>
      <c r="E610" s="198" t="s">
        <v>340</v>
      </c>
      <c r="F610" s="198">
        <v>11.5</v>
      </c>
      <c r="G610" s="198">
        <v>3</v>
      </c>
    </row>
    <row r="611" spans="1:7" x14ac:dyDescent="0.3">
      <c r="A611" s="198" t="s">
        <v>190</v>
      </c>
      <c r="B611" s="198" t="s">
        <v>332</v>
      </c>
      <c r="C611" s="198">
        <v>101085550</v>
      </c>
      <c r="D611" s="198">
        <v>201904</v>
      </c>
      <c r="E611" s="198" t="s">
        <v>336</v>
      </c>
      <c r="F611" s="198">
        <v>8.17</v>
      </c>
      <c r="G611" s="198">
        <v>0</v>
      </c>
    </row>
    <row r="612" spans="1:7" x14ac:dyDescent="0.3">
      <c r="A612" s="198" t="s">
        <v>190</v>
      </c>
      <c r="B612" s="198" t="s">
        <v>332</v>
      </c>
      <c r="C612" s="198">
        <v>101097586</v>
      </c>
      <c r="D612" s="198">
        <v>201904</v>
      </c>
      <c r="E612" s="198" t="s">
        <v>335</v>
      </c>
      <c r="F612" s="198">
        <v>2803.62</v>
      </c>
      <c r="G612" s="198">
        <v>1</v>
      </c>
    </row>
    <row r="613" spans="1:7" x14ac:dyDescent="0.3">
      <c r="A613" s="198" t="s">
        <v>190</v>
      </c>
      <c r="B613" s="198" t="s">
        <v>332</v>
      </c>
      <c r="C613" s="198">
        <v>101098257</v>
      </c>
      <c r="D613" s="198">
        <v>201904</v>
      </c>
      <c r="E613" s="198" t="s">
        <v>336</v>
      </c>
      <c r="F613" s="198">
        <v>278.92</v>
      </c>
      <c r="G613" s="198">
        <v>0</v>
      </c>
    </row>
    <row r="614" spans="1:7" x14ac:dyDescent="0.3">
      <c r="A614" s="198" t="s">
        <v>190</v>
      </c>
      <c r="B614" s="198" t="s">
        <v>332</v>
      </c>
      <c r="C614" s="198">
        <v>101102283</v>
      </c>
      <c r="D614" s="198">
        <v>201904</v>
      </c>
      <c r="E614" s="198" t="s">
        <v>339</v>
      </c>
      <c r="F614" s="198">
        <v>0</v>
      </c>
      <c r="G614" s="198">
        <v>0</v>
      </c>
    </row>
    <row r="615" spans="1:7" x14ac:dyDescent="0.3">
      <c r="A615" s="198" t="s">
        <v>190</v>
      </c>
      <c r="B615" s="198" t="s">
        <v>332</v>
      </c>
      <c r="C615" s="198">
        <v>101103235</v>
      </c>
      <c r="D615" s="198">
        <v>201904</v>
      </c>
      <c r="E615" s="198" t="s">
        <v>336</v>
      </c>
      <c r="F615" s="198">
        <v>-466.05</v>
      </c>
      <c r="G615" s="198">
        <v>0</v>
      </c>
    </row>
    <row r="616" spans="1:7" x14ac:dyDescent="0.3">
      <c r="A616" s="198" t="s">
        <v>190</v>
      </c>
      <c r="B616" s="198" t="s">
        <v>332</v>
      </c>
      <c r="C616" s="198">
        <v>101103235</v>
      </c>
      <c r="D616" s="198">
        <v>201904</v>
      </c>
      <c r="E616" s="198" t="s">
        <v>336</v>
      </c>
      <c r="F616" s="198">
        <v>-233.03</v>
      </c>
      <c r="G616" s="198">
        <v>0</v>
      </c>
    </row>
    <row r="617" spans="1:7" x14ac:dyDescent="0.3">
      <c r="A617" s="198" t="s">
        <v>190</v>
      </c>
      <c r="B617" s="198" t="s">
        <v>332</v>
      </c>
      <c r="C617" s="198">
        <v>101103235</v>
      </c>
      <c r="D617" s="198">
        <v>201904</v>
      </c>
      <c r="E617" s="198" t="s">
        <v>336</v>
      </c>
      <c r="F617" s="198">
        <v>5.89</v>
      </c>
      <c r="G617" s="198">
        <v>0</v>
      </c>
    </row>
    <row r="618" spans="1:7" x14ac:dyDescent="0.3">
      <c r="A618" s="198" t="s">
        <v>190</v>
      </c>
      <c r="B618" s="198" t="s">
        <v>332</v>
      </c>
      <c r="C618" s="198">
        <v>101103235</v>
      </c>
      <c r="D618" s="198">
        <v>201904</v>
      </c>
      <c r="E618" s="198" t="s">
        <v>335</v>
      </c>
      <c r="F618" s="198">
        <v>-3224.9</v>
      </c>
      <c r="G618" s="198">
        <v>0</v>
      </c>
    </row>
    <row r="619" spans="1:7" x14ac:dyDescent="0.3">
      <c r="A619" s="198" t="s">
        <v>190</v>
      </c>
      <c r="B619" s="198" t="s">
        <v>332</v>
      </c>
      <c r="C619" s="198">
        <v>101103587</v>
      </c>
      <c r="D619" s="198">
        <v>201904</v>
      </c>
      <c r="E619" s="198" t="s">
        <v>336</v>
      </c>
      <c r="F619" s="198">
        <v>-466.05</v>
      </c>
      <c r="G619" s="198">
        <v>0</v>
      </c>
    </row>
    <row r="620" spans="1:7" x14ac:dyDescent="0.3">
      <c r="A620" s="198" t="s">
        <v>190</v>
      </c>
      <c r="B620" s="198" t="s">
        <v>332</v>
      </c>
      <c r="C620" s="198">
        <v>101103782</v>
      </c>
      <c r="D620" s="198">
        <v>201904</v>
      </c>
      <c r="E620" s="198" t="s">
        <v>335</v>
      </c>
      <c r="F620" s="198">
        <v>-16124.19</v>
      </c>
      <c r="G620" s="198">
        <v>0</v>
      </c>
    </row>
    <row r="621" spans="1:7" x14ac:dyDescent="0.3">
      <c r="A621" s="198" t="s">
        <v>190</v>
      </c>
      <c r="B621" s="198" t="s">
        <v>332</v>
      </c>
      <c r="C621" s="198">
        <v>101105889</v>
      </c>
      <c r="D621" s="198">
        <v>201904</v>
      </c>
      <c r="E621" s="198" t="s">
        <v>339</v>
      </c>
      <c r="F621" s="198">
        <v>0</v>
      </c>
      <c r="G621" s="198">
        <v>0</v>
      </c>
    </row>
    <row r="622" spans="1:7" x14ac:dyDescent="0.3">
      <c r="A622" s="198" t="s">
        <v>190</v>
      </c>
      <c r="B622" s="198" t="s">
        <v>332</v>
      </c>
      <c r="C622" s="198">
        <v>101107356</v>
      </c>
      <c r="D622" s="198">
        <v>201904</v>
      </c>
      <c r="E622" s="198" t="s">
        <v>336</v>
      </c>
      <c r="F622" s="198">
        <v>847.33</v>
      </c>
      <c r="G622" s="198">
        <v>1</v>
      </c>
    </row>
    <row r="623" spans="1:7" x14ac:dyDescent="0.3">
      <c r="A623" s="198" t="s">
        <v>190</v>
      </c>
      <c r="B623" s="198" t="s">
        <v>332</v>
      </c>
      <c r="C623" s="198">
        <v>101107835</v>
      </c>
      <c r="D623" s="198">
        <v>201904</v>
      </c>
      <c r="E623" s="198" t="s">
        <v>335</v>
      </c>
      <c r="F623" s="198">
        <v>0.06</v>
      </c>
      <c r="G623" s="198">
        <v>0</v>
      </c>
    </row>
    <row r="624" spans="1:7" x14ac:dyDescent="0.3">
      <c r="A624" s="198" t="s">
        <v>190</v>
      </c>
      <c r="B624" s="198" t="s">
        <v>332</v>
      </c>
      <c r="C624" s="198">
        <v>101107997</v>
      </c>
      <c r="D624" s="198">
        <v>201904</v>
      </c>
      <c r="E624" s="198" t="s">
        <v>335</v>
      </c>
      <c r="F624" s="198">
        <v>0</v>
      </c>
      <c r="G624" s="198">
        <v>0</v>
      </c>
    </row>
    <row r="625" spans="1:7" x14ac:dyDescent="0.3">
      <c r="A625" s="198" t="s">
        <v>190</v>
      </c>
      <c r="B625" s="198" t="s">
        <v>332</v>
      </c>
      <c r="C625" s="198">
        <v>101107997</v>
      </c>
      <c r="D625" s="198">
        <v>201904</v>
      </c>
      <c r="E625" s="198" t="s">
        <v>335</v>
      </c>
      <c r="F625" s="198">
        <v>198.22</v>
      </c>
      <c r="G625" s="198">
        <v>0</v>
      </c>
    </row>
    <row r="626" spans="1:7" x14ac:dyDescent="0.3">
      <c r="A626" s="198" t="s">
        <v>190</v>
      </c>
      <c r="B626" s="198" t="s">
        <v>332</v>
      </c>
      <c r="C626" s="198">
        <v>101109104</v>
      </c>
      <c r="D626" s="198">
        <v>201904</v>
      </c>
      <c r="E626" s="198" t="s">
        <v>335</v>
      </c>
      <c r="F626" s="198">
        <v>0.09</v>
      </c>
      <c r="G626" s="198">
        <v>0</v>
      </c>
    </row>
    <row r="627" spans="1:7" x14ac:dyDescent="0.3">
      <c r="A627" s="198" t="s">
        <v>190</v>
      </c>
      <c r="B627" s="198" t="s">
        <v>332</v>
      </c>
      <c r="C627" s="198">
        <v>101109310</v>
      </c>
      <c r="D627" s="198">
        <v>201904</v>
      </c>
      <c r="E627" s="198" t="s">
        <v>339</v>
      </c>
      <c r="F627" s="198">
        <v>3.79</v>
      </c>
      <c r="G627" s="198">
        <v>0</v>
      </c>
    </row>
    <row r="628" spans="1:7" x14ac:dyDescent="0.3">
      <c r="A628" s="198" t="s">
        <v>190</v>
      </c>
      <c r="B628" s="198" t="s">
        <v>332</v>
      </c>
      <c r="C628" s="198">
        <v>101110144</v>
      </c>
      <c r="D628" s="198">
        <v>201904</v>
      </c>
      <c r="E628" s="198" t="s">
        <v>336</v>
      </c>
      <c r="F628" s="198">
        <v>-11.07</v>
      </c>
      <c r="G628" s="198">
        <v>0</v>
      </c>
    </row>
    <row r="629" spans="1:7" x14ac:dyDescent="0.3">
      <c r="A629" s="198" t="s">
        <v>190</v>
      </c>
      <c r="B629" s="198" t="s">
        <v>332</v>
      </c>
      <c r="C629" s="198">
        <v>101110144</v>
      </c>
      <c r="D629" s="198">
        <v>201904</v>
      </c>
      <c r="E629" s="198" t="s">
        <v>336</v>
      </c>
      <c r="F629" s="198">
        <v>15.5</v>
      </c>
      <c r="G629" s="198">
        <v>0</v>
      </c>
    </row>
    <row r="630" spans="1:7" x14ac:dyDescent="0.3">
      <c r="A630" s="198" t="s">
        <v>190</v>
      </c>
      <c r="B630" s="198" t="s">
        <v>332</v>
      </c>
      <c r="C630" s="198">
        <v>101110144</v>
      </c>
      <c r="D630" s="198">
        <v>201904</v>
      </c>
      <c r="E630" s="198" t="s">
        <v>335</v>
      </c>
      <c r="F630" s="198">
        <v>-0.01</v>
      </c>
      <c r="G630" s="198">
        <v>0</v>
      </c>
    </row>
    <row r="631" spans="1:7" x14ac:dyDescent="0.3">
      <c r="A631" s="198" t="s">
        <v>190</v>
      </c>
      <c r="B631" s="198" t="s">
        <v>332</v>
      </c>
      <c r="C631" s="198">
        <v>101110144</v>
      </c>
      <c r="D631" s="198">
        <v>201904</v>
      </c>
      <c r="E631" s="198" t="s">
        <v>335</v>
      </c>
      <c r="F631" s="198">
        <v>0.04</v>
      </c>
      <c r="G631" s="198">
        <v>0</v>
      </c>
    </row>
    <row r="632" spans="1:7" x14ac:dyDescent="0.3">
      <c r="A632" s="198" t="s">
        <v>190</v>
      </c>
      <c r="B632" s="198" t="s">
        <v>332</v>
      </c>
      <c r="C632" s="198">
        <v>101110144</v>
      </c>
      <c r="D632" s="198">
        <v>201904</v>
      </c>
      <c r="E632" s="198" t="s">
        <v>335</v>
      </c>
      <c r="F632" s="198">
        <v>0.05</v>
      </c>
      <c r="G632" s="198">
        <v>0</v>
      </c>
    </row>
    <row r="633" spans="1:7" x14ac:dyDescent="0.3">
      <c r="A633" s="198" t="s">
        <v>190</v>
      </c>
      <c r="B633" s="198" t="s">
        <v>332</v>
      </c>
      <c r="C633" s="198">
        <v>101110144</v>
      </c>
      <c r="D633" s="198">
        <v>201904</v>
      </c>
      <c r="E633" s="198" t="s">
        <v>335</v>
      </c>
      <c r="F633" s="198">
        <v>0.23</v>
      </c>
      <c r="G633" s="198">
        <v>0</v>
      </c>
    </row>
    <row r="634" spans="1:7" x14ac:dyDescent="0.3">
      <c r="A634" s="198" t="s">
        <v>190</v>
      </c>
      <c r="B634" s="198" t="s">
        <v>332</v>
      </c>
      <c r="C634" s="198">
        <v>101110144</v>
      </c>
      <c r="D634" s="198">
        <v>201904</v>
      </c>
      <c r="E634" s="198" t="s">
        <v>335</v>
      </c>
      <c r="F634" s="198">
        <v>2.61</v>
      </c>
      <c r="G634" s="198">
        <v>0</v>
      </c>
    </row>
    <row r="635" spans="1:7" x14ac:dyDescent="0.3">
      <c r="A635" s="198" t="s">
        <v>190</v>
      </c>
      <c r="B635" s="198" t="s">
        <v>332</v>
      </c>
      <c r="C635" s="198">
        <v>101110144</v>
      </c>
      <c r="D635" s="198">
        <v>201904</v>
      </c>
      <c r="E635" s="198" t="s">
        <v>335</v>
      </c>
      <c r="F635" s="198">
        <v>3.39</v>
      </c>
      <c r="G635" s="198">
        <v>0</v>
      </c>
    </row>
    <row r="636" spans="1:7" x14ac:dyDescent="0.3">
      <c r="A636" s="198" t="s">
        <v>190</v>
      </c>
      <c r="B636" s="198" t="s">
        <v>332</v>
      </c>
      <c r="C636" s="198">
        <v>101110144</v>
      </c>
      <c r="D636" s="198">
        <v>201904</v>
      </c>
      <c r="E636" s="198" t="s">
        <v>335</v>
      </c>
      <c r="F636" s="198">
        <v>3.84</v>
      </c>
      <c r="G636" s="198">
        <v>0</v>
      </c>
    </row>
    <row r="637" spans="1:7" x14ac:dyDescent="0.3">
      <c r="A637" s="198" t="s">
        <v>190</v>
      </c>
      <c r="B637" s="198" t="s">
        <v>332</v>
      </c>
      <c r="C637" s="198">
        <v>101110144</v>
      </c>
      <c r="D637" s="198">
        <v>201904</v>
      </c>
      <c r="E637" s="198" t="s">
        <v>335</v>
      </c>
      <c r="F637" s="198">
        <v>5.2</v>
      </c>
      <c r="G637" s="198">
        <v>0</v>
      </c>
    </row>
    <row r="638" spans="1:7" x14ac:dyDescent="0.3">
      <c r="A638" s="198" t="s">
        <v>190</v>
      </c>
      <c r="B638" s="198" t="s">
        <v>332</v>
      </c>
      <c r="C638" s="198">
        <v>101110144</v>
      </c>
      <c r="D638" s="198">
        <v>201904</v>
      </c>
      <c r="E638" s="198" t="s">
        <v>335</v>
      </c>
      <c r="F638" s="198">
        <v>5.77</v>
      </c>
      <c r="G638" s="198">
        <v>0</v>
      </c>
    </row>
    <row r="639" spans="1:7" x14ac:dyDescent="0.3">
      <c r="A639" s="198" t="s">
        <v>190</v>
      </c>
      <c r="B639" s="198" t="s">
        <v>332</v>
      </c>
      <c r="C639" s="198">
        <v>101110144</v>
      </c>
      <c r="D639" s="198">
        <v>201904</v>
      </c>
      <c r="E639" s="198" t="s">
        <v>335</v>
      </c>
      <c r="F639" s="198">
        <v>21.81</v>
      </c>
      <c r="G639" s="198">
        <v>0</v>
      </c>
    </row>
    <row r="640" spans="1:7" x14ac:dyDescent="0.3">
      <c r="A640" s="198" t="s">
        <v>190</v>
      </c>
      <c r="B640" s="198" t="s">
        <v>332</v>
      </c>
      <c r="C640" s="198">
        <v>101110144</v>
      </c>
      <c r="D640" s="198">
        <v>201904</v>
      </c>
      <c r="E640" s="198" t="s">
        <v>335</v>
      </c>
      <c r="F640" s="198">
        <v>99.24</v>
      </c>
      <c r="G640" s="198">
        <v>0</v>
      </c>
    </row>
    <row r="641" spans="1:7" x14ac:dyDescent="0.3">
      <c r="A641" s="198" t="s">
        <v>190</v>
      </c>
      <c r="B641" s="198" t="s">
        <v>332</v>
      </c>
      <c r="C641" s="198">
        <v>101110144</v>
      </c>
      <c r="D641" s="198">
        <v>201904</v>
      </c>
      <c r="E641" s="198" t="s">
        <v>339</v>
      </c>
      <c r="F641" s="198">
        <v>6.06</v>
      </c>
      <c r="G641" s="198">
        <v>0</v>
      </c>
    </row>
    <row r="642" spans="1:7" x14ac:dyDescent="0.3">
      <c r="A642" s="198" t="s">
        <v>190</v>
      </c>
      <c r="B642" s="198" t="s">
        <v>332</v>
      </c>
      <c r="C642" s="198">
        <v>101110144</v>
      </c>
      <c r="D642" s="198">
        <v>201904</v>
      </c>
      <c r="E642" s="198" t="s">
        <v>339</v>
      </c>
      <c r="F642" s="198">
        <v>12.23</v>
      </c>
      <c r="G642" s="198">
        <v>0</v>
      </c>
    </row>
    <row r="643" spans="1:7" x14ac:dyDescent="0.3">
      <c r="A643" s="198" t="s">
        <v>190</v>
      </c>
      <c r="B643" s="198" t="s">
        <v>332</v>
      </c>
      <c r="C643" s="198">
        <v>101110144</v>
      </c>
      <c r="D643" s="198">
        <v>201904</v>
      </c>
      <c r="E643" s="198" t="s">
        <v>341</v>
      </c>
      <c r="F643" s="198">
        <v>-45.66</v>
      </c>
      <c r="G643" s="198">
        <v>0</v>
      </c>
    </row>
    <row r="644" spans="1:7" x14ac:dyDescent="0.3">
      <c r="A644" s="198" t="s">
        <v>190</v>
      </c>
      <c r="B644" s="198" t="s">
        <v>332</v>
      </c>
      <c r="C644" s="198">
        <v>101110144</v>
      </c>
      <c r="D644" s="198">
        <v>201904</v>
      </c>
      <c r="E644" s="198" t="s">
        <v>341</v>
      </c>
      <c r="F644" s="198">
        <v>-35.29</v>
      </c>
      <c r="G644" s="198">
        <v>0</v>
      </c>
    </row>
    <row r="645" spans="1:7" x14ac:dyDescent="0.3">
      <c r="A645" s="198" t="s">
        <v>190</v>
      </c>
      <c r="B645" s="198" t="s">
        <v>332</v>
      </c>
      <c r="C645" s="198">
        <v>101110930</v>
      </c>
      <c r="D645" s="198">
        <v>201904</v>
      </c>
      <c r="E645" s="198" t="s">
        <v>335</v>
      </c>
      <c r="F645" s="198">
        <v>2048.21</v>
      </c>
      <c r="G645" s="198">
        <v>1</v>
      </c>
    </row>
    <row r="646" spans="1:7" x14ac:dyDescent="0.3">
      <c r="A646" s="198" t="s">
        <v>190</v>
      </c>
      <c r="B646" s="198" t="s">
        <v>332</v>
      </c>
      <c r="C646" s="198">
        <v>101117520</v>
      </c>
      <c r="D646" s="198">
        <v>201904</v>
      </c>
      <c r="E646" s="198" t="s">
        <v>336</v>
      </c>
      <c r="F646" s="198">
        <v>529.9</v>
      </c>
      <c r="G646" s="198">
        <v>1</v>
      </c>
    </row>
    <row r="647" spans="1:7" x14ac:dyDescent="0.3">
      <c r="A647" s="198" t="s">
        <v>190</v>
      </c>
      <c r="B647" s="198" t="s">
        <v>332</v>
      </c>
      <c r="C647" s="198">
        <v>101117520</v>
      </c>
      <c r="D647" s="198">
        <v>201904</v>
      </c>
      <c r="E647" s="198" t="s">
        <v>336</v>
      </c>
      <c r="F647" s="198">
        <v>835.36</v>
      </c>
      <c r="G647" s="198">
        <v>1</v>
      </c>
    </row>
    <row r="648" spans="1:7" x14ac:dyDescent="0.3">
      <c r="A648" s="198" t="s">
        <v>190</v>
      </c>
      <c r="B648" s="198" t="s">
        <v>332</v>
      </c>
      <c r="C648" s="198">
        <v>101117520</v>
      </c>
      <c r="D648" s="198">
        <v>201904</v>
      </c>
      <c r="E648" s="198" t="s">
        <v>335</v>
      </c>
      <c r="F648" s="198">
        <v>0</v>
      </c>
      <c r="G648" s="198">
        <v>0</v>
      </c>
    </row>
    <row r="649" spans="1:7" x14ac:dyDescent="0.3">
      <c r="A649" s="198" t="s">
        <v>190</v>
      </c>
      <c r="B649" s="198" t="s">
        <v>332</v>
      </c>
      <c r="C649" s="198">
        <v>101117520</v>
      </c>
      <c r="D649" s="198">
        <v>201904</v>
      </c>
      <c r="E649" s="198" t="s">
        <v>339</v>
      </c>
      <c r="F649" s="198">
        <v>1147.77</v>
      </c>
      <c r="G649" s="198">
        <v>1</v>
      </c>
    </row>
    <row r="650" spans="1:7" x14ac:dyDescent="0.3">
      <c r="A650" s="198" t="s">
        <v>190</v>
      </c>
      <c r="B650" s="198" t="s">
        <v>332</v>
      </c>
      <c r="C650" s="198">
        <v>101117520</v>
      </c>
      <c r="D650" s="198">
        <v>201904</v>
      </c>
      <c r="E650" s="198" t="s">
        <v>339</v>
      </c>
      <c r="F650" s="198">
        <v>6682.72</v>
      </c>
      <c r="G650" s="198">
        <v>4</v>
      </c>
    </row>
    <row r="651" spans="1:7" x14ac:dyDescent="0.3">
      <c r="A651" s="198" t="s">
        <v>190</v>
      </c>
      <c r="B651" s="198" t="s">
        <v>332</v>
      </c>
      <c r="C651" s="198">
        <v>105082093</v>
      </c>
      <c r="D651" s="198">
        <v>201904</v>
      </c>
      <c r="E651" s="198" t="s">
        <v>336</v>
      </c>
      <c r="F651" s="198">
        <v>5.64</v>
      </c>
      <c r="G651" s="198">
        <v>0</v>
      </c>
    </row>
    <row r="652" spans="1:7" x14ac:dyDescent="0.3">
      <c r="A652" s="198" t="s">
        <v>190</v>
      </c>
      <c r="B652" s="198" t="s">
        <v>332</v>
      </c>
      <c r="C652" s="198">
        <v>105082093</v>
      </c>
      <c r="D652" s="198">
        <v>201904</v>
      </c>
      <c r="E652" s="198" t="s">
        <v>335</v>
      </c>
      <c r="F652" s="198">
        <v>1.05</v>
      </c>
      <c r="G652" s="198">
        <v>0</v>
      </c>
    </row>
    <row r="653" spans="1:7" x14ac:dyDescent="0.3">
      <c r="A653" s="198" t="s">
        <v>190</v>
      </c>
      <c r="B653" s="198" t="s">
        <v>332</v>
      </c>
      <c r="C653" s="198">
        <v>105082093</v>
      </c>
      <c r="D653" s="198">
        <v>201904</v>
      </c>
      <c r="E653" s="198" t="s">
        <v>335</v>
      </c>
      <c r="F653" s="198">
        <v>38.35</v>
      </c>
      <c r="G653" s="198">
        <v>0</v>
      </c>
    </row>
    <row r="654" spans="1:7" x14ac:dyDescent="0.3">
      <c r="A654" s="198" t="s">
        <v>190</v>
      </c>
      <c r="B654" s="198" t="s">
        <v>332</v>
      </c>
      <c r="C654" s="198">
        <v>105084513</v>
      </c>
      <c r="D654" s="198">
        <v>201904</v>
      </c>
      <c r="E654" s="198" t="s">
        <v>335</v>
      </c>
      <c r="F654" s="198">
        <v>14.2</v>
      </c>
      <c r="G654" s="198">
        <v>0</v>
      </c>
    </row>
    <row r="655" spans="1:7" x14ac:dyDescent="0.3">
      <c r="A655" s="198" t="s">
        <v>190</v>
      </c>
      <c r="B655" s="198" t="s">
        <v>332</v>
      </c>
      <c r="C655" s="198">
        <v>105084615</v>
      </c>
      <c r="D655" s="198">
        <v>201904</v>
      </c>
      <c r="E655" s="198" t="s">
        <v>335</v>
      </c>
      <c r="F655" s="198">
        <v>0</v>
      </c>
      <c r="G655" s="198">
        <v>0</v>
      </c>
    </row>
    <row r="656" spans="1:7" x14ac:dyDescent="0.3">
      <c r="A656" s="198" t="s">
        <v>190</v>
      </c>
      <c r="B656" s="198" t="s">
        <v>332</v>
      </c>
      <c r="C656" s="198">
        <v>105084615</v>
      </c>
      <c r="D656" s="198">
        <v>201904</v>
      </c>
      <c r="E656" s="198" t="s">
        <v>335</v>
      </c>
      <c r="F656" s="198">
        <v>76.349999999999994</v>
      </c>
      <c r="G656" s="198">
        <v>0</v>
      </c>
    </row>
    <row r="657" spans="1:7" x14ac:dyDescent="0.3">
      <c r="A657" s="198" t="s">
        <v>190</v>
      </c>
      <c r="B657" s="198" t="s">
        <v>332</v>
      </c>
      <c r="C657" s="198">
        <v>105085340</v>
      </c>
      <c r="D657" s="198">
        <v>201904</v>
      </c>
      <c r="E657" s="198" t="s">
        <v>335</v>
      </c>
      <c r="F657" s="198">
        <v>0</v>
      </c>
      <c r="G657" s="198">
        <v>0</v>
      </c>
    </row>
    <row r="658" spans="1:7" x14ac:dyDescent="0.3">
      <c r="A658" s="198" t="s">
        <v>190</v>
      </c>
      <c r="B658" s="198" t="s">
        <v>332</v>
      </c>
      <c r="C658" s="198">
        <v>105085340</v>
      </c>
      <c r="D658" s="198">
        <v>201904</v>
      </c>
      <c r="E658" s="198" t="s">
        <v>335</v>
      </c>
      <c r="F658" s="198">
        <v>23.41</v>
      </c>
      <c r="G658" s="198">
        <v>0</v>
      </c>
    </row>
    <row r="659" spans="1:7" x14ac:dyDescent="0.3">
      <c r="A659" s="198" t="s">
        <v>190</v>
      </c>
      <c r="B659" s="198" t="s">
        <v>332</v>
      </c>
      <c r="C659" s="198">
        <v>105086654</v>
      </c>
      <c r="D659" s="198">
        <v>201904</v>
      </c>
      <c r="E659" s="198" t="s">
        <v>336</v>
      </c>
      <c r="F659" s="198">
        <v>0.08</v>
      </c>
      <c r="G659" s="198">
        <v>0</v>
      </c>
    </row>
    <row r="660" spans="1:7" x14ac:dyDescent="0.3">
      <c r="A660" s="198" t="s">
        <v>190</v>
      </c>
      <c r="B660" s="198" t="s">
        <v>334</v>
      </c>
      <c r="C660" s="198">
        <v>101111200</v>
      </c>
      <c r="D660" s="198">
        <v>201904</v>
      </c>
      <c r="E660" s="198" t="s">
        <v>340</v>
      </c>
      <c r="F660" s="198">
        <v>6.19</v>
      </c>
      <c r="G660" s="198">
        <v>4</v>
      </c>
    </row>
    <row r="661" spans="1:7" x14ac:dyDescent="0.3">
      <c r="A661" s="198" t="s">
        <v>190</v>
      </c>
      <c r="B661" s="198" t="s">
        <v>334</v>
      </c>
      <c r="C661" s="198">
        <v>101111659</v>
      </c>
      <c r="D661" s="198">
        <v>201904</v>
      </c>
      <c r="E661" s="198" t="s">
        <v>342</v>
      </c>
      <c r="F661" s="198">
        <v>6.64</v>
      </c>
      <c r="G661" s="198">
        <v>3</v>
      </c>
    </row>
    <row r="662" spans="1:7" x14ac:dyDescent="0.3">
      <c r="A662" s="198" t="s">
        <v>190</v>
      </c>
      <c r="B662" s="198" t="s">
        <v>334</v>
      </c>
      <c r="C662" s="198">
        <v>101112823</v>
      </c>
      <c r="D662" s="198">
        <v>201904</v>
      </c>
      <c r="E662" s="198" t="s">
        <v>342</v>
      </c>
      <c r="F662" s="198">
        <v>-57.22</v>
      </c>
      <c r="G662" s="198">
        <v>3</v>
      </c>
    </row>
    <row r="663" spans="1:7" x14ac:dyDescent="0.3">
      <c r="A663" s="198" t="s">
        <v>190</v>
      </c>
      <c r="B663" s="198" t="s">
        <v>334</v>
      </c>
      <c r="C663" s="198">
        <v>101113536</v>
      </c>
      <c r="D663" s="198">
        <v>201904</v>
      </c>
      <c r="E663" s="198" t="s">
        <v>336</v>
      </c>
      <c r="F663" s="198">
        <v>66.72</v>
      </c>
      <c r="G663" s="198">
        <v>4</v>
      </c>
    </row>
    <row r="664" spans="1:7" x14ac:dyDescent="0.3">
      <c r="A664" s="198" t="s">
        <v>190</v>
      </c>
      <c r="B664" s="198" t="s">
        <v>334</v>
      </c>
      <c r="C664" s="198">
        <v>101113821</v>
      </c>
      <c r="D664" s="198">
        <v>201904</v>
      </c>
      <c r="E664" s="198" t="s">
        <v>342</v>
      </c>
      <c r="F664" s="198">
        <v>-725.32</v>
      </c>
      <c r="G664" s="198">
        <v>3</v>
      </c>
    </row>
    <row r="665" spans="1:7" x14ac:dyDescent="0.3">
      <c r="A665" s="198" t="s">
        <v>190</v>
      </c>
      <c r="B665" s="198" t="s">
        <v>334</v>
      </c>
      <c r="C665" s="198">
        <v>101114453</v>
      </c>
      <c r="D665" s="198">
        <v>201904</v>
      </c>
      <c r="E665" s="198" t="s">
        <v>339</v>
      </c>
      <c r="F665" s="198">
        <v>5788.62</v>
      </c>
      <c r="G665" s="198">
        <v>3</v>
      </c>
    </row>
    <row r="666" spans="1:7" x14ac:dyDescent="0.3">
      <c r="A666" s="198" t="s">
        <v>190</v>
      </c>
      <c r="B666" s="198" t="s">
        <v>334</v>
      </c>
      <c r="C666" s="198">
        <v>101114675</v>
      </c>
      <c r="D666" s="198">
        <v>201904</v>
      </c>
      <c r="E666" s="198" t="s">
        <v>340</v>
      </c>
      <c r="F666" s="198">
        <v>0.72</v>
      </c>
      <c r="G666" s="198">
        <v>3</v>
      </c>
    </row>
    <row r="667" spans="1:7" x14ac:dyDescent="0.3">
      <c r="A667" s="198" t="s">
        <v>190</v>
      </c>
      <c r="B667" s="198" t="s">
        <v>334</v>
      </c>
      <c r="C667" s="198">
        <v>101114763</v>
      </c>
      <c r="D667" s="198">
        <v>201904</v>
      </c>
      <c r="E667" s="198" t="s">
        <v>342</v>
      </c>
      <c r="F667" s="198">
        <v>15.65</v>
      </c>
      <c r="G667" s="198">
        <v>3</v>
      </c>
    </row>
    <row r="668" spans="1:7" x14ac:dyDescent="0.3">
      <c r="A668" s="198" t="s">
        <v>190</v>
      </c>
      <c r="B668" s="198" t="s">
        <v>334</v>
      </c>
      <c r="C668" s="198">
        <v>101116597</v>
      </c>
      <c r="D668" s="198">
        <v>201904</v>
      </c>
      <c r="E668" s="198" t="s">
        <v>336</v>
      </c>
      <c r="F668" s="198">
        <v>2.89</v>
      </c>
      <c r="G668" s="198">
        <v>3</v>
      </c>
    </row>
    <row r="669" spans="1:7" x14ac:dyDescent="0.3">
      <c r="A669" s="198" t="s">
        <v>190</v>
      </c>
      <c r="B669" s="198" t="s">
        <v>334</v>
      </c>
      <c r="C669" s="198">
        <v>101117268</v>
      </c>
      <c r="D669" s="198">
        <v>201904</v>
      </c>
      <c r="E669" s="198" t="s">
        <v>336</v>
      </c>
      <c r="F669" s="198">
        <v>67.319999999999993</v>
      </c>
      <c r="G669" s="198">
        <v>2</v>
      </c>
    </row>
    <row r="670" spans="1:7" x14ac:dyDescent="0.3">
      <c r="A670" s="198" t="s">
        <v>190</v>
      </c>
      <c r="B670" s="198" t="s">
        <v>334</v>
      </c>
      <c r="C670" s="198">
        <v>101117560</v>
      </c>
      <c r="D670" s="198">
        <v>201904</v>
      </c>
      <c r="E670" s="198" t="s">
        <v>336</v>
      </c>
      <c r="F670" s="198">
        <v>0.8</v>
      </c>
      <c r="G670" s="198">
        <v>2</v>
      </c>
    </row>
    <row r="671" spans="1:7" x14ac:dyDescent="0.3">
      <c r="A671" s="198" t="s">
        <v>190</v>
      </c>
      <c r="B671" s="198" t="s">
        <v>334</v>
      </c>
      <c r="C671" s="198">
        <v>101119429</v>
      </c>
      <c r="D671" s="198">
        <v>201904</v>
      </c>
      <c r="E671" s="198" t="s">
        <v>342</v>
      </c>
      <c r="F671" s="198">
        <v>484.02</v>
      </c>
      <c r="G671" s="198">
        <v>2</v>
      </c>
    </row>
    <row r="672" spans="1:7" x14ac:dyDescent="0.3">
      <c r="A672" s="198" t="s">
        <v>191</v>
      </c>
      <c r="B672" s="198" t="s">
        <v>334</v>
      </c>
      <c r="C672" s="198">
        <v>101101304</v>
      </c>
      <c r="D672" s="198">
        <v>201904</v>
      </c>
      <c r="E672" s="198" t="s">
        <v>339</v>
      </c>
      <c r="F672" s="198">
        <v>566.80999999999995</v>
      </c>
      <c r="G672" s="198">
        <v>2</v>
      </c>
    </row>
    <row r="673" spans="1:7" x14ac:dyDescent="0.3">
      <c r="A673" s="198" t="s">
        <v>191</v>
      </c>
      <c r="B673" s="198" t="s">
        <v>334</v>
      </c>
      <c r="C673" s="198">
        <v>101104477</v>
      </c>
      <c r="D673" s="198">
        <v>201904</v>
      </c>
      <c r="E673" s="198" t="s">
        <v>339</v>
      </c>
      <c r="F673" s="198">
        <v>1.88</v>
      </c>
      <c r="G673" s="198">
        <v>3</v>
      </c>
    </row>
    <row r="674" spans="1:7" x14ac:dyDescent="0.3">
      <c r="A674" s="198" t="s">
        <v>191</v>
      </c>
      <c r="B674" s="198" t="s">
        <v>334</v>
      </c>
      <c r="C674" s="198">
        <v>101110512</v>
      </c>
      <c r="D674" s="198">
        <v>201904</v>
      </c>
      <c r="E674" s="198" t="s">
        <v>336</v>
      </c>
      <c r="F674" s="198">
        <v>0.3</v>
      </c>
      <c r="G674" s="198">
        <v>3</v>
      </c>
    </row>
    <row r="675" spans="1:7" x14ac:dyDescent="0.3">
      <c r="A675" s="198" t="s">
        <v>191</v>
      </c>
      <c r="B675" s="198" t="s">
        <v>334</v>
      </c>
      <c r="C675" s="198">
        <v>101111200</v>
      </c>
      <c r="D675" s="198">
        <v>201904</v>
      </c>
      <c r="E675" s="198" t="s">
        <v>340</v>
      </c>
      <c r="F675" s="198">
        <v>12.38</v>
      </c>
      <c r="G675" s="198">
        <v>4</v>
      </c>
    </row>
    <row r="676" spans="1:7" x14ac:dyDescent="0.3">
      <c r="A676" s="198" t="s">
        <v>191</v>
      </c>
      <c r="B676" s="198" t="s">
        <v>334</v>
      </c>
      <c r="C676" s="198">
        <v>101114675</v>
      </c>
      <c r="D676" s="198">
        <v>201904</v>
      </c>
      <c r="E676" s="198" t="s">
        <v>340</v>
      </c>
      <c r="F676" s="198">
        <v>0.72</v>
      </c>
      <c r="G676" s="198">
        <v>3</v>
      </c>
    </row>
    <row r="677" spans="1:7" x14ac:dyDescent="0.3">
      <c r="A677" s="198" t="s">
        <v>191</v>
      </c>
      <c r="B677" s="198" t="s">
        <v>334</v>
      </c>
      <c r="C677" s="198">
        <v>101115073</v>
      </c>
      <c r="D677" s="198">
        <v>201904</v>
      </c>
      <c r="E677" s="198" t="s">
        <v>339</v>
      </c>
      <c r="F677" s="198">
        <v>218.16</v>
      </c>
      <c r="G677" s="198">
        <v>4</v>
      </c>
    </row>
    <row r="678" spans="1:7" x14ac:dyDescent="0.3">
      <c r="A678" s="198" t="s">
        <v>191</v>
      </c>
      <c r="B678" s="198" t="s">
        <v>334</v>
      </c>
      <c r="C678" s="198">
        <v>101115682</v>
      </c>
      <c r="D678" s="198">
        <v>201904</v>
      </c>
      <c r="E678" s="198" t="s">
        <v>336</v>
      </c>
      <c r="F678" s="198">
        <v>61.76</v>
      </c>
      <c r="G678" s="198">
        <v>3</v>
      </c>
    </row>
    <row r="679" spans="1:7" x14ac:dyDescent="0.3">
      <c r="A679" s="198" t="s">
        <v>191</v>
      </c>
      <c r="B679" s="198" t="s">
        <v>334</v>
      </c>
      <c r="C679" s="198">
        <v>101116666</v>
      </c>
      <c r="D679" s="198">
        <v>201904</v>
      </c>
      <c r="E679" s="198" t="s">
        <v>336</v>
      </c>
      <c r="F679" s="198">
        <v>0.22</v>
      </c>
      <c r="G679" s="198">
        <v>3</v>
      </c>
    </row>
    <row r="680" spans="1:7" x14ac:dyDescent="0.3">
      <c r="A680" s="198" t="s">
        <v>192</v>
      </c>
      <c r="B680" s="198" t="s">
        <v>332</v>
      </c>
      <c r="C680" s="198">
        <v>101117520</v>
      </c>
      <c r="D680" s="198">
        <v>201904</v>
      </c>
      <c r="E680" s="198" t="s">
        <v>341</v>
      </c>
      <c r="F680" s="198">
        <v>9870.0400000000009</v>
      </c>
      <c r="G680" s="198">
        <v>4</v>
      </c>
    </row>
    <row r="681" spans="1:7" x14ac:dyDescent="0.3">
      <c r="A681" s="198" t="s">
        <v>192</v>
      </c>
      <c r="B681" s="198" t="s">
        <v>334</v>
      </c>
      <c r="C681" s="198">
        <v>101109840</v>
      </c>
      <c r="D681" s="198">
        <v>201904</v>
      </c>
      <c r="E681" s="198" t="s">
        <v>341</v>
      </c>
      <c r="F681" s="198">
        <v>-20638.88</v>
      </c>
      <c r="G681" s="198">
        <v>-2</v>
      </c>
    </row>
    <row r="682" spans="1:7" x14ac:dyDescent="0.3">
      <c r="A682" s="198" t="s">
        <v>192</v>
      </c>
      <c r="B682" s="198" t="s">
        <v>334</v>
      </c>
      <c r="C682" s="198">
        <v>101111659</v>
      </c>
      <c r="D682" s="198">
        <v>201904</v>
      </c>
      <c r="E682" s="198" t="s">
        <v>342</v>
      </c>
      <c r="F682" s="198">
        <v>0.32</v>
      </c>
      <c r="G682" s="198">
        <v>3</v>
      </c>
    </row>
    <row r="683" spans="1:7" x14ac:dyDescent="0.3">
      <c r="A683" s="198" t="s">
        <v>192</v>
      </c>
      <c r="B683" s="198" t="s">
        <v>334</v>
      </c>
      <c r="C683" s="198">
        <v>101112823</v>
      </c>
      <c r="D683" s="198">
        <v>201904</v>
      </c>
      <c r="E683" s="198" t="s">
        <v>342</v>
      </c>
      <c r="F683" s="198">
        <v>-2.73</v>
      </c>
      <c r="G683" s="198">
        <v>3</v>
      </c>
    </row>
    <row r="684" spans="1:7" x14ac:dyDescent="0.3">
      <c r="A684" s="198" t="s">
        <v>192</v>
      </c>
      <c r="B684" s="198" t="s">
        <v>334</v>
      </c>
      <c r="C684" s="198">
        <v>101113536</v>
      </c>
      <c r="D684" s="198">
        <v>201904</v>
      </c>
      <c r="E684" s="198" t="s">
        <v>336</v>
      </c>
      <c r="F684" s="198">
        <v>3.16</v>
      </c>
      <c r="G684" s="198">
        <v>4</v>
      </c>
    </row>
    <row r="685" spans="1:7" x14ac:dyDescent="0.3">
      <c r="A685" s="198" t="s">
        <v>192</v>
      </c>
      <c r="B685" s="198" t="s">
        <v>334</v>
      </c>
      <c r="C685" s="198">
        <v>101113821</v>
      </c>
      <c r="D685" s="198">
        <v>201904</v>
      </c>
      <c r="E685" s="198" t="s">
        <v>342</v>
      </c>
      <c r="F685" s="198">
        <v>-34.53</v>
      </c>
      <c r="G685" s="198">
        <v>3</v>
      </c>
    </row>
    <row r="686" spans="1:7" x14ac:dyDescent="0.3">
      <c r="A686" s="198" t="s">
        <v>192</v>
      </c>
      <c r="B686" s="198" t="s">
        <v>334</v>
      </c>
      <c r="C686" s="198">
        <v>101114453</v>
      </c>
      <c r="D686" s="198">
        <v>201904</v>
      </c>
      <c r="E686" s="198" t="s">
        <v>339</v>
      </c>
      <c r="F686" s="198">
        <v>275.66000000000003</v>
      </c>
      <c r="G686" s="198">
        <v>3</v>
      </c>
    </row>
    <row r="687" spans="1:7" x14ac:dyDescent="0.3">
      <c r="A687" s="198" t="s">
        <v>192</v>
      </c>
      <c r="B687" s="198" t="s">
        <v>334</v>
      </c>
      <c r="C687" s="198">
        <v>101114763</v>
      </c>
      <c r="D687" s="198">
        <v>201904</v>
      </c>
      <c r="E687" s="198" t="s">
        <v>342</v>
      </c>
      <c r="F687" s="198">
        <v>0.74</v>
      </c>
      <c r="G687" s="198">
        <v>3</v>
      </c>
    </row>
    <row r="688" spans="1:7" x14ac:dyDescent="0.3">
      <c r="A688" s="198" t="s">
        <v>192</v>
      </c>
      <c r="B688" s="198" t="s">
        <v>334</v>
      </c>
      <c r="C688" s="198">
        <v>101116597</v>
      </c>
      <c r="D688" s="198">
        <v>201904</v>
      </c>
      <c r="E688" s="198" t="s">
        <v>336</v>
      </c>
      <c r="F688" s="198">
        <v>0.15</v>
      </c>
      <c r="G688" s="198">
        <v>3</v>
      </c>
    </row>
    <row r="689" spans="1:7" x14ac:dyDescent="0.3">
      <c r="A689" s="198" t="s">
        <v>192</v>
      </c>
      <c r="B689" s="198" t="s">
        <v>334</v>
      </c>
      <c r="C689" s="198">
        <v>101116666</v>
      </c>
      <c r="D689" s="198">
        <v>201904</v>
      </c>
      <c r="E689" s="198" t="s">
        <v>336</v>
      </c>
      <c r="F689" s="198">
        <v>0.22</v>
      </c>
      <c r="G689" s="198">
        <v>3</v>
      </c>
    </row>
    <row r="690" spans="1:7" x14ac:dyDescent="0.3">
      <c r="A690" s="198" t="s">
        <v>192</v>
      </c>
      <c r="B690" s="198" t="s">
        <v>334</v>
      </c>
      <c r="C690" s="198">
        <v>101117268</v>
      </c>
      <c r="D690" s="198">
        <v>201904</v>
      </c>
      <c r="E690" s="198" t="s">
        <v>336</v>
      </c>
      <c r="F690" s="198">
        <v>3.2</v>
      </c>
      <c r="G690" s="198">
        <v>2</v>
      </c>
    </row>
    <row r="691" spans="1:7" x14ac:dyDescent="0.3">
      <c r="A691" s="198" t="s">
        <v>192</v>
      </c>
      <c r="B691" s="198" t="s">
        <v>334</v>
      </c>
      <c r="C691" s="198">
        <v>101117560</v>
      </c>
      <c r="D691" s="198">
        <v>201904</v>
      </c>
      <c r="E691" s="198" t="s">
        <v>336</v>
      </c>
      <c r="F691" s="198">
        <v>0.04</v>
      </c>
      <c r="G691" s="198">
        <v>2</v>
      </c>
    </row>
    <row r="692" spans="1:7" x14ac:dyDescent="0.3">
      <c r="A692" s="198" t="s">
        <v>192</v>
      </c>
      <c r="B692" s="198" t="s">
        <v>334</v>
      </c>
      <c r="C692" s="198">
        <v>101119429</v>
      </c>
      <c r="D692" s="198">
        <v>201904</v>
      </c>
      <c r="E692" s="198" t="s">
        <v>342</v>
      </c>
      <c r="F692" s="198">
        <v>23.02</v>
      </c>
      <c r="G692" s="198">
        <v>2</v>
      </c>
    </row>
    <row r="693" spans="1:7" x14ac:dyDescent="0.3">
      <c r="A693" s="198" t="s">
        <v>183</v>
      </c>
      <c r="B693" s="198" t="s">
        <v>332</v>
      </c>
      <c r="C693" s="198">
        <v>111024329</v>
      </c>
      <c r="D693" s="198">
        <v>201905</v>
      </c>
      <c r="E693" s="198" t="s">
        <v>333</v>
      </c>
      <c r="F693" s="198">
        <v>43.28</v>
      </c>
      <c r="G693" s="198">
        <v>0</v>
      </c>
    </row>
    <row r="694" spans="1:7" x14ac:dyDescent="0.3">
      <c r="A694" s="198" t="s">
        <v>183</v>
      </c>
      <c r="B694" s="198" t="s">
        <v>332</v>
      </c>
      <c r="C694" s="198">
        <v>111024565</v>
      </c>
      <c r="D694" s="198">
        <v>201905</v>
      </c>
      <c r="E694" s="198" t="s">
        <v>333</v>
      </c>
      <c r="F694" s="198">
        <v>476.18</v>
      </c>
      <c r="G694" s="198">
        <v>0</v>
      </c>
    </row>
    <row r="695" spans="1:7" x14ac:dyDescent="0.3">
      <c r="A695" s="198" t="s">
        <v>183</v>
      </c>
      <c r="B695" s="198" t="s">
        <v>334</v>
      </c>
      <c r="C695" s="198">
        <v>111022804</v>
      </c>
      <c r="D695" s="198">
        <v>201905</v>
      </c>
      <c r="E695" s="198" t="s">
        <v>333</v>
      </c>
      <c r="F695" s="198">
        <v>-63.94</v>
      </c>
      <c r="G695" s="198">
        <v>1</v>
      </c>
    </row>
    <row r="696" spans="1:7" x14ac:dyDescent="0.3">
      <c r="A696" s="198" t="s">
        <v>183</v>
      </c>
      <c r="B696" s="198" t="s">
        <v>334</v>
      </c>
      <c r="C696" s="198">
        <v>111022815</v>
      </c>
      <c r="D696" s="198">
        <v>201905</v>
      </c>
      <c r="E696" s="198" t="s">
        <v>333</v>
      </c>
      <c r="F696" s="198">
        <v>259.73</v>
      </c>
      <c r="G696" s="198">
        <v>2</v>
      </c>
    </row>
    <row r="697" spans="1:7" x14ac:dyDescent="0.3">
      <c r="A697" s="198" t="s">
        <v>183</v>
      </c>
      <c r="B697" s="198" t="s">
        <v>334</v>
      </c>
      <c r="C697" s="198">
        <v>111023506</v>
      </c>
      <c r="D697" s="198">
        <v>201905</v>
      </c>
      <c r="E697" s="198" t="s">
        <v>333</v>
      </c>
      <c r="F697" s="198">
        <v>2.2799999999999998</v>
      </c>
      <c r="G697" s="198">
        <v>1</v>
      </c>
    </row>
    <row r="698" spans="1:7" x14ac:dyDescent="0.3">
      <c r="A698" s="198" t="s">
        <v>183</v>
      </c>
      <c r="B698" s="198" t="s">
        <v>334</v>
      </c>
      <c r="C698" s="198">
        <v>111023967</v>
      </c>
      <c r="D698" s="198">
        <v>201905</v>
      </c>
      <c r="E698" s="198" t="s">
        <v>336</v>
      </c>
      <c r="F698" s="198">
        <v>1306.81</v>
      </c>
      <c r="G698" s="198">
        <v>1</v>
      </c>
    </row>
    <row r="699" spans="1:7" x14ac:dyDescent="0.3">
      <c r="A699" s="198" t="s">
        <v>337</v>
      </c>
      <c r="B699" s="198" t="s">
        <v>332</v>
      </c>
      <c r="C699" s="198">
        <v>111014107</v>
      </c>
      <c r="D699" s="198">
        <v>201905</v>
      </c>
      <c r="E699" s="198" t="s">
        <v>333</v>
      </c>
      <c r="F699" s="198">
        <v>0</v>
      </c>
      <c r="G699" s="198">
        <v>0</v>
      </c>
    </row>
    <row r="700" spans="1:7" x14ac:dyDescent="0.3">
      <c r="A700" s="198" t="s">
        <v>184</v>
      </c>
      <c r="B700" s="198" t="s">
        <v>334</v>
      </c>
      <c r="C700" s="198">
        <v>111023247</v>
      </c>
      <c r="D700" s="198">
        <v>201905</v>
      </c>
      <c r="E700" s="198" t="s">
        <v>333</v>
      </c>
      <c r="F700" s="198">
        <v>264.18</v>
      </c>
      <c r="G700" s="198">
        <v>1</v>
      </c>
    </row>
    <row r="701" spans="1:7" x14ac:dyDescent="0.3">
      <c r="A701" s="198" t="s">
        <v>184</v>
      </c>
      <c r="B701" s="198" t="s">
        <v>334</v>
      </c>
      <c r="C701" s="198">
        <v>111023972</v>
      </c>
      <c r="D701" s="198">
        <v>201905</v>
      </c>
      <c r="E701" s="198" t="s">
        <v>336</v>
      </c>
      <c r="F701" s="198">
        <v>11555.13</v>
      </c>
      <c r="G701" s="198">
        <v>3</v>
      </c>
    </row>
    <row r="702" spans="1:7" x14ac:dyDescent="0.3">
      <c r="A702" s="198" t="s">
        <v>185</v>
      </c>
      <c r="B702" s="198" t="s">
        <v>334</v>
      </c>
      <c r="C702" s="198">
        <v>101097482</v>
      </c>
      <c r="D702" s="198">
        <v>201905</v>
      </c>
      <c r="E702" s="198" t="s">
        <v>339</v>
      </c>
      <c r="F702" s="198">
        <v>-39.03</v>
      </c>
      <c r="G702" s="198">
        <v>1</v>
      </c>
    </row>
    <row r="703" spans="1:7" x14ac:dyDescent="0.3">
      <c r="A703" s="198" t="s">
        <v>186</v>
      </c>
      <c r="B703" s="198" t="s">
        <v>332</v>
      </c>
      <c r="C703" s="198">
        <v>101085245</v>
      </c>
      <c r="D703" s="198">
        <v>201905</v>
      </c>
      <c r="E703" s="198" t="s">
        <v>339</v>
      </c>
      <c r="F703" s="198">
        <v>0.59</v>
      </c>
      <c r="G703" s="198">
        <v>0</v>
      </c>
    </row>
    <row r="704" spans="1:7" x14ac:dyDescent="0.3">
      <c r="A704" s="198" t="s">
        <v>186</v>
      </c>
      <c r="B704" s="198" t="s">
        <v>332</v>
      </c>
      <c r="C704" s="198">
        <v>101085550</v>
      </c>
      <c r="D704" s="198">
        <v>201905</v>
      </c>
      <c r="E704" s="198" t="s">
        <v>339</v>
      </c>
      <c r="F704" s="198">
        <v>322.55</v>
      </c>
      <c r="G704" s="198">
        <v>0</v>
      </c>
    </row>
    <row r="705" spans="1:7" x14ac:dyDescent="0.3">
      <c r="A705" s="198" t="s">
        <v>186</v>
      </c>
      <c r="B705" s="198" t="s">
        <v>332</v>
      </c>
      <c r="C705" s="198">
        <v>101089950</v>
      </c>
      <c r="D705" s="198">
        <v>201905</v>
      </c>
      <c r="E705" s="198" t="s">
        <v>339</v>
      </c>
      <c r="F705" s="198">
        <v>-50.8</v>
      </c>
      <c r="G705" s="198">
        <v>0</v>
      </c>
    </row>
    <row r="706" spans="1:7" x14ac:dyDescent="0.3">
      <c r="A706" s="198" t="s">
        <v>186</v>
      </c>
      <c r="B706" s="198" t="s">
        <v>332</v>
      </c>
      <c r="C706" s="198">
        <v>101089950</v>
      </c>
      <c r="D706" s="198">
        <v>201905</v>
      </c>
      <c r="E706" s="198" t="s">
        <v>339</v>
      </c>
      <c r="F706" s="198">
        <v>-31.6</v>
      </c>
      <c r="G706" s="198">
        <v>0</v>
      </c>
    </row>
    <row r="707" spans="1:7" x14ac:dyDescent="0.3">
      <c r="A707" s="198" t="s">
        <v>186</v>
      </c>
      <c r="B707" s="198" t="s">
        <v>332</v>
      </c>
      <c r="C707" s="198">
        <v>101090422</v>
      </c>
      <c r="D707" s="198">
        <v>201905</v>
      </c>
      <c r="E707" s="198" t="s">
        <v>335</v>
      </c>
      <c r="F707" s="198">
        <v>10.32</v>
      </c>
      <c r="G707" s="198">
        <v>0</v>
      </c>
    </row>
    <row r="708" spans="1:7" x14ac:dyDescent="0.3">
      <c r="A708" s="198" t="s">
        <v>186</v>
      </c>
      <c r="B708" s="198" t="s">
        <v>332</v>
      </c>
      <c r="C708" s="198">
        <v>101098053</v>
      </c>
      <c r="D708" s="198">
        <v>201905</v>
      </c>
      <c r="E708" s="198" t="s">
        <v>340</v>
      </c>
      <c r="F708" s="198">
        <v>448.87</v>
      </c>
      <c r="G708" s="198">
        <v>1</v>
      </c>
    </row>
    <row r="709" spans="1:7" x14ac:dyDescent="0.3">
      <c r="A709" s="198" t="s">
        <v>186</v>
      </c>
      <c r="B709" s="198" t="s">
        <v>332</v>
      </c>
      <c r="C709" s="198">
        <v>101098053</v>
      </c>
      <c r="D709" s="198">
        <v>201905</v>
      </c>
      <c r="E709" s="198" t="s">
        <v>340</v>
      </c>
      <c r="F709" s="198">
        <v>7480.47</v>
      </c>
      <c r="G709" s="198">
        <v>1</v>
      </c>
    </row>
    <row r="710" spans="1:7" x14ac:dyDescent="0.3">
      <c r="A710" s="198" t="s">
        <v>186</v>
      </c>
      <c r="B710" s="198" t="s">
        <v>332</v>
      </c>
      <c r="C710" s="198">
        <v>101098053</v>
      </c>
      <c r="D710" s="198">
        <v>201905</v>
      </c>
      <c r="E710" s="198" t="s">
        <v>339</v>
      </c>
      <c r="F710" s="198">
        <v>160.57</v>
      </c>
      <c r="G710" s="198">
        <v>0</v>
      </c>
    </row>
    <row r="711" spans="1:7" x14ac:dyDescent="0.3">
      <c r="A711" s="198" t="s">
        <v>186</v>
      </c>
      <c r="B711" s="198" t="s">
        <v>332</v>
      </c>
      <c r="C711" s="198">
        <v>101098053</v>
      </c>
      <c r="D711" s="198">
        <v>201905</v>
      </c>
      <c r="E711" s="198" t="s">
        <v>339</v>
      </c>
      <c r="F711" s="198">
        <v>38075.58</v>
      </c>
      <c r="G711" s="198">
        <v>3</v>
      </c>
    </row>
    <row r="712" spans="1:7" x14ac:dyDescent="0.3">
      <c r="A712" s="198" t="s">
        <v>186</v>
      </c>
      <c r="B712" s="198" t="s">
        <v>332</v>
      </c>
      <c r="C712" s="198">
        <v>101100474</v>
      </c>
      <c r="D712" s="198">
        <v>201905</v>
      </c>
      <c r="E712" s="198" t="s">
        <v>339</v>
      </c>
      <c r="F712" s="198">
        <v>520.76</v>
      </c>
      <c r="G712" s="198">
        <v>0</v>
      </c>
    </row>
    <row r="713" spans="1:7" x14ac:dyDescent="0.3">
      <c r="A713" s="198" t="s">
        <v>186</v>
      </c>
      <c r="B713" s="198" t="s">
        <v>332</v>
      </c>
      <c r="C713" s="198">
        <v>101103100</v>
      </c>
      <c r="D713" s="198">
        <v>201905</v>
      </c>
      <c r="E713" s="198" t="s">
        <v>339</v>
      </c>
      <c r="F713" s="198">
        <v>1842.65</v>
      </c>
      <c r="G713" s="198">
        <v>0</v>
      </c>
    </row>
    <row r="714" spans="1:7" x14ac:dyDescent="0.3">
      <c r="A714" s="198" t="s">
        <v>186</v>
      </c>
      <c r="B714" s="198" t="s">
        <v>332</v>
      </c>
      <c r="C714" s="198">
        <v>101105085</v>
      </c>
      <c r="D714" s="198">
        <v>201905</v>
      </c>
      <c r="E714" s="198" t="s">
        <v>336</v>
      </c>
      <c r="F714" s="198">
        <v>33.29</v>
      </c>
      <c r="G714" s="198">
        <v>0</v>
      </c>
    </row>
    <row r="715" spans="1:7" x14ac:dyDescent="0.3">
      <c r="A715" s="198" t="s">
        <v>186</v>
      </c>
      <c r="B715" s="198" t="s">
        <v>332</v>
      </c>
      <c r="C715" s="198">
        <v>101108166</v>
      </c>
      <c r="D715" s="198">
        <v>201905</v>
      </c>
      <c r="E715" s="198" t="s">
        <v>335</v>
      </c>
      <c r="F715" s="198">
        <v>6.27</v>
      </c>
      <c r="G715" s="198">
        <v>0</v>
      </c>
    </row>
    <row r="716" spans="1:7" x14ac:dyDescent="0.3">
      <c r="A716" s="198" t="s">
        <v>186</v>
      </c>
      <c r="B716" s="198" t="s">
        <v>332</v>
      </c>
      <c r="C716" s="198">
        <v>101108787</v>
      </c>
      <c r="D716" s="198">
        <v>201905</v>
      </c>
      <c r="E716" s="198" t="s">
        <v>339</v>
      </c>
      <c r="F716" s="198">
        <v>-7803.02</v>
      </c>
      <c r="G716" s="198">
        <v>0</v>
      </c>
    </row>
    <row r="717" spans="1:7" x14ac:dyDescent="0.3">
      <c r="A717" s="198" t="s">
        <v>186</v>
      </c>
      <c r="B717" s="198" t="s">
        <v>332</v>
      </c>
      <c r="C717" s="198">
        <v>101108787</v>
      </c>
      <c r="D717" s="198">
        <v>201905</v>
      </c>
      <c r="E717" s="198" t="s">
        <v>339</v>
      </c>
      <c r="F717" s="198">
        <v>-0.66</v>
      </c>
      <c r="G717" s="198">
        <v>0</v>
      </c>
    </row>
    <row r="718" spans="1:7" x14ac:dyDescent="0.3">
      <c r="A718" s="198" t="s">
        <v>186</v>
      </c>
      <c r="B718" s="198" t="s">
        <v>332</v>
      </c>
      <c r="C718" s="198">
        <v>101109388</v>
      </c>
      <c r="D718" s="198">
        <v>201905</v>
      </c>
      <c r="E718" s="198" t="s">
        <v>339</v>
      </c>
      <c r="F718" s="198">
        <v>-0.11</v>
      </c>
      <c r="G718" s="198">
        <v>0</v>
      </c>
    </row>
    <row r="719" spans="1:7" x14ac:dyDescent="0.3">
      <c r="A719" s="198" t="s">
        <v>186</v>
      </c>
      <c r="B719" s="198" t="s">
        <v>332</v>
      </c>
      <c r="C719" s="198">
        <v>101110144</v>
      </c>
      <c r="D719" s="198">
        <v>201905</v>
      </c>
      <c r="E719" s="198" t="s">
        <v>340</v>
      </c>
      <c r="F719" s="198">
        <v>31.22</v>
      </c>
      <c r="G719" s="198">
        <v>0</v>
      </c>
    </row>
    <row r="720" spans="1:7" x14ac:dyDescent="0.3">
      <c r="A720" s="198" t="s">
        <v>186</v>
      </c>
      <c r="B720" s="198" t="s">
        <v>332</v>
      </c>
      <c r="C720" s="198">
        <v>101110144</v>
      </c>
      <c r="D720" s="198">
        <v>201905</v>
      </c>
      <c r="E720" s="198" t="s">
        <v>336</v>
      </c>
      <c r="F720" s="198">
        <v>-116.03</v>
      </c>
      <c r="G720" s="198">
        <v>0</v>
      </c>
    </row>
    <row r="721" spans="1:7" x14ac:dyDescent="0.3">
      <c r="A721" s="198" t="s">
        <v>186</v>
      </c>
      <c r="B721" s="198" t="s">
        <v>332</v>
      </c>
      <c r="C721" s="198">
        <v>101110144</v>
      </c>
      <c r="D721" s="198">
        <v>201905</v>
      </c>
      <c r="E721" s="198" t="s">
        <v>336</v>
      </c>
      <c r="F721" s="198">
        <v>5.49</v>
      </c>
      <c r="G721" s="198">
        <v>0</v>
      </c>
    </row>
    <row r="722" spans="1:7" x14ac:dyDescent="0.3">
      <c r="A722" s="198" t="s">
        <v>186</v>
      </c>
      <c r="B722" s="198" t="s">
        <v>332</v>
      </c>
      <c r="C722" s="198">
        <v>101110144</v>
      </c>
      <c r="D722" s="198">
        <v>201905</v>
      </c>
      <c r="E722" s="198" t="s">
        <v>336</v>
      </c>
      <c r="F722" s="198">
        <v>36.71</v>
      </c>
      <c r="G722" s="198">
        <v>0</v>
      </c>
    </row>
    <row r="723" spans="1:7" x14ac:dyDescent="0.3">
      <c r="A723" s="198" t="s">
        <v>186</v>
      </c>
      <c r="B723" s="198" t="s">
        <v>332</v>
      </c>
      <c r="C723" s="198">
        <v>101110144</v>
      </c>
      <c r="D723" s="198">
        <v>201905</v>
      </c>
      <c r="E723" s="198" t="s">
        <v>336</v>
      </c>
      <c r="F723" s="198">
        <v>47.15</v>
      </c>
      <c r="G723" s="198">
        <v>0</v>
      </c>
    </row>
    <row r="724" spans="1:7" x14ac:dyDescent="0.3">
      <c r="A724" s="198" t="s">
        <v>186</v>
      </c>
      <c r="B724" s="198" t="s">
        <v>332</v>
      </c>
      <c r="C724" s="198">
        <v>101110144</v>
      </c>
      <c r="D724" s="198">
        <v>201905</v>
      </c>
      <c r="E724" s="198" t="s">
        <v>336</v>
      </c>
      <c r="F724" s="198">
        <v>838.21</v>
      </c>
      <c r="G724" s="198">
        <v>0</v>
      </c>
    </row>
    <row r="725" spans="1:7" x14ac:dyDescent="0.3">
      <c r="A725" s="198" t="s">
        <v>186</v>
      </c>
      <c r="B725" s="198" t="s">
        <v>332</v>
      </c>
      <c r="C725" s="198">
        <v>101110144</v>
      </c>
      <c r="D725" s="198">
        <v>201905</v>
      </c>
      <c r="E725" s="198" t="s">
        <v>336</v>
      </c>
      <c r="F725" s="198">
        <v>3913.6</v>
      </c>
      <c r="G725" s="198">
        <v>0</v>
      </c>
    </row>
    <row r="726" spans="1:7" x14ac:dyDescent="0.3">
      <c r="A726" s="198" t="s">
        <v>186</v>
      </c>
      <c r="B726" s="198" t="s">
        <v>332</v>
      </c>
      <c r="C726" s="198">
        <v>101110144</v>
      </c>
      <c r="D726" s="198">
        <v>201905</v>
      </c>
      <c r="E726" s="198" t="s">
        <v>335</v>
      </c>
      <c r="F726" s="198">
        <v>-0.03</v>
      </c>
      <c r="G726" s="198">
        <v>0</v>
      </c>
    </row>
    <row r="727" spans="1:7" x14ac:dyDescent="0.3">
      <c r="A727" s="198" t="s">
        <v>186</v>
      </c>
      <c r="B727" s="198" t="s">
        <v>332</v>
      </c>
      <c r="C727" s="198">
        <v>101110144</v>
      </c>
      <c r="D727" s="198">
        <v>201905</v>
      </c>
      <c r="E727" s="198" t="s">
        <v>335</v>
      </c>
      <c r="F727" s="198">
        <v>8.08</v>
      </c>
      <c r="G727" s="198">
        <v>0</v>
      </c>
    </row>
    <row r="728" spans="1:7" x14ac:dyDescent="0.3">
      <c r="A728" s="198" t="s">
        <v>186</v>
      </c>
      <c r="B728" s="198" t="s">
        <v>332</v>
      </c>
      <c r="C728" s="198">
        <v>101110144</v>
      </c>
      <c r="D728" s="198">
        <v>201905</v>
      </c>
      <c r="E728" s="198" t="s">
        <v>335</v>
      </c>
      <c r="F728" s="198">
        <v>12.51</v>
      </c>
      <c r="G728" s="198">
        <v>0</v>
      </c>
    </row>
    <row r="729" spans="1:7" x14ac:dyDescent="0.3">
      <c r="A729" s="198" t="s">
        <v>186</v>
      </c>
      <c r="B729" s="198" t="s">
        <v>332</v>
      </c>
      <c r="C729" s="198">
        <v>101110144</v>
      </c>
      <c r="D729" s="198">
        <v>201905</v>
      </c>
      <c r="E729" s="198" t="s">
        <v>335</v>
      </c>
      <c r="F729" s="198">
        <v>20.49</v>
      </c>
      <c r="G729" s="198">
        <v>0</v>
      </c>
    </row>
    <row r="730" spans="1:7" x14ac:dyDescent="0.3">
      <c r="A730" s="198" t="s">
        <v>186</v>
      </c>
      <c r="B730" s="198" t="s">
        <v>332</v>
      </c>
      <c r="C730" s="198">
        <v>101110144</v>
      </c>
      <c r="D730" s="198">
        <v>201905</v>
      </c>
      <c r="E730" s="198" t="s">
        <v>335</v>
      </c>
      <c r="F730" s="198">
        <v>308.98</v>
      </c>
      <c r="G730" s="198">
        <v>0</v>
      </c>
    </row>
    <row r="731" spans="1:7" x14ac:dyDescent="0.3">
      <c r="A731" s="198" t="s">
        <v>186</v>
      </c>
      <c r="B731" s="198" t="s">
        <v>332</v>
      </c>
      <c r="C731" s="198">
        <v>101110144</v>
      </c>
      <c r="D731" s="198">
        <v>201905</v>
      </c>
      <c r="E731" s="198" t="s">
        <v>339</v>
      </c>
      <c r="F731" s="198">
        <v>-3556.6</v>
      </c>
      <c r="G731" s="198">
        <v>0</v>
      </c>
    </row>
    <row r="732" spans="1:7" x14ac:dyDescent="0.3">
      <c r="A732" s="198" t="s">
        <v>186</v>
      </c>
      <c r="B732" s="198" t="s">
        <v>332</v>
      </c>
      <c r="C732" s="198">
        <v>101110144</v>
      </c>
      <c r="D732" s="198">
        <v>201905</v>
      </c>
      <c r="E732" s="198" t="s">
        <v>339</v>
      </c>
      <c r="F732" s="198">
        <v>-182.64</v>
      </c>
      <c r="G732" s="198">
        <v>0</v>
      </c>
    </row>
    <row r="733" spans="1:7" x14ac:dyDescent="0.3">
      <c r="A733" s="198" t="s">
        <v>186</v>
      </c>
      <c r="B733" s="198" t="s">
        <v>332</v>
      </c>
      <c r="C733" s="198">
        <v>101110144</v>
      </c>
      <c r="D733" s="198">
        <v>201905</v>
      </c>
      <c r="E733" s="198" t="s">
        <v>339</v>
      </c>
      <c r="F733" s="198">
        <v>-0.66</v>
      </c>
      <c r="G733" s="198">
        <v>0</v>
      </c>
    </row>
    <row r="734" spans="1:7" x14ac:dyDescent="0.3">
      <c r="A734" s="198" t="s">
        <v>186</v>
      </c>
      <c r="B734" s="198" t="s">
        <v>332</v>
      </c>
      <c r="C734" s="198">
        <v>101110144</v>
      </c>
      <c r="D734" s="198">
        <v>201905</v>
      </c>
      <c r="E734" s="198" t="s">
        <v>339</v>
      </c>
      <c r="F734" s="198">
        <v>-0.25</v>
      </c>
      <c r="G734" s="198">
        <v>0</v>
      </c>
    </row>
    <row r="735" spans="1:7" x14ac:dyDescent="0.3">
      <c r="A735" s="198" t="s">
        <v>186</v>
      </c>
      <c r="B735" s="198" t="s">
        <v>332</v>
      </c>
      <c r="C735" s="198">
        <v>101110144</v>
      </c>
      <c r="D735" s="198">
        <v>201905</v>
      </c>
      <c r="E735" s="198" t="s">
        <v>339</v>
      </c>
      <c r="F735" s="198">
        <v>70.7</v>
      </c>
      <c r="G735" s="198">
        <v>0</v>
      </c>
    </row>
    <row r="736" spans="1:7" x14ac:dyDescent="0.3">
      <c r="A736" s="198" t="s">
        <v>186</v>
      </c>
      <c r="B736" s="198" t="s">
        <v>332</v>
      </c>
      <c r="C736" s="198">
        <v>101110144</v>
      </c>
      <c r="D736" s="198">
        <v>201905</v>
      </c>
      <c r="E736" s="198" t="s">
        <v>339</v>
      </c>
      <c r="F736" s="198">
        <v>105.05</v>
      </c>
      <c r="G736" s="198">
        <v>0</v>
      </c>
    </row>
    <row r="737" spans="1:7" x14ac:dyDescent="0.3">
      <c r="A737" s="198" t="s">
        <v>186</v>
      </c>
      <c r="B737" s="198" t="s">
        <v>332</v>
      </c>
      <c r="C737" s="198">
        <v>101110144</v>
      </c>
      <c r="D737" s="198">
        <v>201905</v>
      </c>
      <c r="E737" s="198" t="s">
        <v>339</v>
      </c>
      <c r="F737" s="198">
        <v>835.92</v>
      </c>
      <c r="G737" s="198">
        <v>0</v>
      </c>
    </row>
    <row r="738" spans="1:7" x14ac:dyDescent="0.3">
      <c r="A738" s="198" t="s">
        <v>186</v>
      </c>
      <c r="B738" s="198" t="s">
        <v>332</v>
      </c>
      <c r="C738" s="198">
        <v>101110144</v>
      </c>
      <c r="D738" s="198">
        <v>201905</v>
      </c>
      <c r="E738" s="198" t="s">
        <v>339</v>
      </c>
      <c r="F738" s="198">
        <v>992.42</v>
      </c>
      <c r="G738" s="198">
        <v>0</v>
      </c>
    </row>
    <row r="739" spans="1:7" x14ac:dyDescent="0.3">
      <c r="A739" s="198" t="s">
        <v>186</v>
      </c>
      <c r="B739" s="198" t="s">
        <v>332</v>
      </c>
      <c r="C739" s="198">
        <v>101110144</v>
      </c>
      <c r="D739" s="198">
        <v>201905</v>
      </c>
      <c r="E739" s="198" t="s">
        <v>341</v>
      </c>
      <c r="F739" s="198">
        <v>113.55</v>
      </c>
      <c r="G739" s="198">
        <v>0</v>
      </c>
    </row>
    <row r="740" spans="1:7" x14ac:dyDescent="0.3">
      <c r="A740" s="198" t="s">
        <v>186</v>
      </c>
      <c r="B740" s="198" t="s">
        <v>332</v>
      </c>
      <c r="C740" s="198">
        <v>101110144</v>
      </c>
      <c r="D740" s="198">
        <v>201905</v>
      </c>
      <c r="E740" s="198" t="s">
        <v>342</v>
      </c>
      <c r="F740" s="198">
        <v>334.37</v>
      </c>
      <c r="G740" s="198">
        <v>0</v>
      </c>
    </row>
    <row r="741" spans="1:7" x14ac:dyDescent="0.3">
      <c r="A741" s="198" t="s">
        <v>186</v>
      </c>
      <c r="B741" s="198" t="s">
        <v>332</v>
      </c>
      <c r="C741" s="198">
        <v>101112494</v>
      </c>
      <c r="D741" s="198">
        <v>201905</v>
      </c>
      <c r="E741" s="198" t="s">
        <v>339</v>
      </c>
      <c r="F741" s="198">
        <v>23485.759999999998</v>
      </c>
      <c r="G741" s="198">
        <v>2</v>
      </c>
    </row>
    <row r="742" spans="1:7" x14ac:dyDescent="0.3">
      <c r="A742" s="198" t="s">
        <v>186</v>
      </c>
      <c r="B742" s="198" t="s">
        <v>332</v>
      </c>
      <c r="C742" s="198">
        <v>101113448</v>
      </c>
      <c r="D742" s="198">
        <v>201905</v>
      </c>
      <c r="E742" s="198" t="s">
        <v>336</v>
      </c>
      <c r="F742" s="198">
        <v>4723.43</v>
      </c>
      <c r="G742" s="198">
        <v>1</v>
      </c>
    </row>
    <row r="743" spans="1:7" x14ac:dyDescent="0.3">
      <c r="A743" s="198" t="s">
        <v>186</v>
      </c>
      <c r="B743" s="198" t="s">
        <v>332</v>
      </c>
      <c r="C743" s="198">
        <v>101117520</v>
      </c>
      <c r="D743" s="198">
        <v>201905</v>
      </c>
      <c r="E743" s="198" t="s">
        <v>340</v>
      </c>
      <c r="F743" s="198">
        <v>386.51</v>
      </c>
      <c r="G743" s="198">
        <v>1</v>
      </c>
    </row>
    <row r="744" spans="1:7" x14ac:dyDescent="0.3">
      <c r="A744" s="198" t="s">
        <v>186</v>
      </c>
      <c r="B744" s="198" t="s">
        <v>332</v>
      </c>
      <c r="C744" s="198">
        <v>101117520</v>
      </c>
      <c r="D744" s="198">
        <v>201905</v>
      </c>
      <c r="E744" s="198" t="s">
        <v>336</v>
      </c>
      <c r="F744" s="198">
        <v>-361.19</v>
      </c>
      <c r="G744" s="198">
        <v>0</v>
      </c>
    </row>
    <row r="745" spans="1:7" x14ac:dyDescent="0.3">
      <c r="A745" s="198" t="s">
        <v>186</v>
      </c>
      <c r="B745" s="198" t="s">
        <v>332</v>
      </c>
      <c r="C745" s="198">
        <v>101117520</v>
      </c>
      <c r="D745" s="198">
        <v>201905</v>
      </c>
      <c r="E745" s="198" t="s">
        <v>336</v>
      </c>
      <c r="F745" s="198">
        <v>4944.66</v>
      </c>
      <c r="G745" s="198">
        <v>1</v>
      </c>
    </row>
    <row r="746" spans="1:7" x14ac:dyDescent="0.3">
      <c r="A746" s="198" t="s">
        <v>186</v>
      </c>
      <c r="B746" s="198" t="s">
        <v>332</v>
      </c>
      <c r="C746" s="198">
        <v>101117520</v>
      </c>
      <c r="D746" s="198">
        <v>201905</v>
      </c>
      <c r="E746" s="198" t="s">
        <v>336</v>
      </c>
      <c r="F746" s="198">
        <v>9712.1</v>
      </c>
      <c r="G746" s="198">
        <v>1</v>
      </c>
    </row>
    <row r="747" spans="1:7" x14ac:dyDescent="0.3">
      <c r="A747" s="198" t="s">
        <v>186</v>
      </c>
      <c r="B747" s="198" t="s">
        <v>332</v>
      </c>
      <c r="C747" s="198">
        <v>101117520</v>
      </c>
      <c r="D747" s="198">
        <v>201905</v>
      </c>
      <c r="E747" s="198" t="s">
        <v>336</v>
      </c>
      <c r="F747" s="198">
        <v>11572.77</v>
      </c>
      <c r="G747" s="198">
        <v>1</v>
      </c>
    </row>
    <row r="748" spans="1:7" x14ac:dyDescent="0.3">
      <c r="A748" s="198" t="s">
        <v>186</v>
      </c>
      <c r="B748" s="198" t="s">
        <v>332</v>
      </c>
      <c r="C748" s="198">
        <v>101117520</v>
      </c>
      <c r="D748" s="198">
        <v>201905</v>
      </c>
      <c r="E748" s="198" t="s">
        <v>336</v>
      </c>
      <c r="F748" s="198">
        <v>16527.57</v>
      </c>
      <c r="G748" s="198">
        <v>1</v>
      </c>
    </row>
    <row r="749" spans="1:7" x14ac:dyDescent="0.3">
      <c r="A749" s="198" t="s">
        <v>186</v>
      </c>
      <c r="B749" s="198" t="s">
        <v>332</v>
      </c>
      <c r="C749" s="198">
        <v>101117520</v>
      </c>
      <c r="D749" s="198">
        <v>201905</v>
      </c>
      <c r="E749" s="198" t="s">
        <v>336</v>
      </c>
      <c r="F749" s="198">
        <v>25120.77</v>
      </c>
      <c r="G749" s="198">
        <v>3</v>
      </c>
    </row>
    <row r="750" spans="1:7" x14ac:dyDescent="0.3">
      <c r="A750" s="198" t="s">
        <v>186</v>
      </c>
      <c r="B750" s="198" t="s">
        <v>332</v>
      </c>
      <c r="C750" s="198">
        <v>101117520</v>
      </c>
      <c r="D750" s="198">
        <v>201905</v>
      </c>
      <c r="E750" s="198" t="s">
        <v>339</v>
      </c>
      <c r="F750" s="198">
        <v>0.39</v>
      </c>
      <c r="G750" s="198">
        <v>0</v>
      </c>
    </row>
    <row r="751" spans="1:7" x14ac:dyDescent="0.3">
      <c r="A751" s="198" t="s">
        <v>186</v>
      </c>
      <c r="B751" s="198" t="s">
        <v>332</v>
      </c>
      <c r="C751" s="198">
        <v>101117520</v>
      </c>
      <c r="D751" s="198">
        <v>201905</v>
      </c>
      <c r="E751" s="198" t="s">
        <v>339</v>
      </c>
      <c r="F751" s="198">
        <v>36.69</v>
      </c>
      <c r="G751" s="198">
        <v>0</v>
      </c>
    </row>
    <row r="752" spans="1:7" x14ac:dyDescent="0.3">
      <c r="A752" s="198" t="s">
        <v>186</v>
      </c>
      <c r="B752" s="198" t="s">
        <v>332</v>
      </c>
      <c r="C752" s="198">
        <v>101117520</v>
      </c>
      <c r="D752" s="198">
        <v>201905</v>
      </c>
      <c r="E752" s="198" t="s">
        <v>339</v>
      </c>
      <c r="F752" s="198">
        <v>10094.5</v>
      </c>
      <c r="G752" s="198">
        <v>1</v>
      </c>
    </row>
    <row r="753" spans="1:7" x14ac:dyDescent="0.3">
      <c r="A753" s="198" t="s">
        <v>186</v>
      </c>
      <c r="B753" s="198" t="s">
        <v>332</v>
      </c>
      <c r="C753" s="198" t="s">
        <v>343</v>
      </c>
      <c r="D753" s="198">
        <v>201905</v>
      </c>
      <c r="E753" s="198" t="s">
        <v>339</v>
      </c>
      <c r="F753" s="198">
        <v>0.87</v>
      </c>
      <c r="G753" s="198">
        <v>0</v>
      </c>
    </row>
    <row r="754" spans="1:7" x14ac:dyDescent="0.3">
      <c r="A754" s="198" t="s">
        <v>186</v>
      </c>
      <c r="B754" s="198" t="s">
        <v>332</v>
      </c>
      <c r="C754" s="198" t="s">
        <v>343</v>
      </c>
      <c r="D754" s="198">
        <v>201905</v>
      </c>
      <c r="E754" s="198" t="s">
        <v>339</v>
      </c>
      <c r="F754" s="198">
        <v>2.61</v>
      </c>
      <c r="G754" s="198">
        <v>0</v>
      </c>
    </row>
    <row r="755" spans="1:7" x14ac:dyDescent="0.3">
      <c r="A755" s="198" t="s">
        <v>186</v>
      </c>
      <c r="B755" s="198" t="s">
        <v>334</v>
      </c>
      <c r="C755" s="198">
        <v>101096760</v>
      </c>
      <c r="D755" s="198">
        <v>201905</v>
      </c>
      <c r="E755" s="198" t="s">
        <v>336</v>
      </c>
      <c r="F755" s="198">
        <v>1666.92</v>
      </c>
      <c r="G755" s="198">
        <v>1</v>
      </c>
    </row>
    <row r="756" spans="1:7" x14ac:dyDescent="0.3">
      <c r="A756" s="198" t="s">
        <v>186</v>
      </c>
      <c r="B756" s="198" t="s">
        <v>334</v>
      </c>
      <c r="C756" s="198">
        <v>101097319</v>
      </c>
      <c r="D756" s="198">
        <v>201905</v>
      </c>
      <c r="E756" s="198" t="s">
        <v>335</v>
      </c>
      <c r="F756" s="198">
        <v>3491.04</v>
      </c>
      <c r="G756" s="198">
        <v>2</v>
      </c>
    </row>
    <row r="757" spans="1:7" x14ac:dyDescent="0.3">
      <c r="A757" s="198" t="s">
        <v>186</v>
      </c>
      <c r="B757" s="198" t="s">
        <v>334</v>
      </c>
      <c r="C757" s="198">
        <v>101097482</v>
      </c>
      <c r="D757" s="198">
        <v>201905</v>
      </c>
      <c r="E757" s="198" t="s">
        <v>339</v>
      </c>
      <c r="F757" s="198">
        <v>-312.27999999999997</v>
      </c>
      <c r="G757" s="198">
        <v>1</v>
      </c>
    </row>
    <row r="758" spans="1:7" x14ac:dyDescent="0.3">
      <c r="A758" s="198" t="s">
        <v>186</v>
      </c>
      <c r="B758" s="198" t="s">
        <v>334</v>
      </c>
      <c r="C758" s="198">
        <v>101099555</v>
      </c>
      <c r="D758" s="198">
        <v>201905</v>
      </c>
      <c r="E758" s="198" t="s">
        <v>339</v>
      </c>
      <c r="F758" s="198">
        <v>96045</v>
      </c>
      <c r="G758" s="198">
        <v>2</v>
      </c>
    </row>
    <row r="759" spans="1:7" x14ac:dyDescent="0.3">
      <c r="A759" s="198" t="s">
        <v>186</v>
      </c>
      <c r="B759" s="198" t="s">
        <v>334</v>
      </c>
      <c r="C759" s="198">
        <v>101100859</v>
      </c>
      <c r="D759" s="198">
        <v>201905</v>
      </c>
      <c r="E759" s="198" t="s">
        <v>333</v>
      </c>
      <c r="F759" s="198">
        <v>27.49</v>
      </c>
      <c r="G759" s="198">
        <v>2</v>
      </c>
    </row>
    <row r="760" spans="1:7" x14ac:dyDescent="0.3">
      <c r="A760" s="198" t="s">
        <v>186</v>
      </c>
      <c r="B760" s="198" t="s">
        <v>334</v>
      </c>
      <c r="C760" s="198">
        <v>101102536</v>
      </c>
      <c r="D760" s="198">
        <v>201905</v>
      </c>
      <c r="E760" s="198" t="s">
        <v>333</v>
      </c>
      <c r="F760" s="198">
        <v>11128.04</v>
      </c>
      <c r="G760" s="198">
        <v>1</v>
      </c>
    </row>
    <row r="761" spans="1:7" x14ac:dyDescent="0.3">
      <c r="A761" s="198" t="s">
        <v>186</v>
      </c>
      <c r="B761" s="198" t="s">
        <v>334</v>
      </c>
      <c r="C761" s="198">
        <v>101102596</v>
      </c>
      <c r="D761" s="198">
        <v>201905</v>
      </c>
      <c r="E761" s="198" t="s">
        <v>339</v>
      </c>
      <c r="F761" s="198">
        <v>8324.82</v>
      </c>
      <c r="G761" s="198">
        <v>1</v>
      </c>
    </row>
    <row r="762" spans="1:7" x14ac:dyDescent="0.3">
      <c r="A762" s="198" t="s">
        <v>186</v>
      </c>
      <c r="B762" s="198" t="s">
        <v>334</v>
      </c>
      <c r="C762" s="198">
        <v>101104477</v>
      </c>
      <c r="D762" s="198">
        <v>201905</v>
      </c>
      <c r="E762" s="198" t="s">
        <v>339</v>
      </c>
      <c r="F762" s="198">
        <v>-11879.51</v>
      </c>
      <c r="G762" s="198">
        <v>-8</v>
      </c>
    </row>
    <row r="763" spans="1:7" x14ac:dyDescent="0.3">
      <c r="A763" s="198" t="s">
        <v>186</v>
      </c>
      <c r="B763" s="198" t="s">
        <v>334</v>
      </c>
      <c r="C763" s="198">
        <v>101104654</v>
      </c>
      <c r="D763" s="198">
        <v>201905</v>
      </c>
      <c r="E763" s="198" t="s">
        <v>339</v>
      </c>
      <c r="F763" s="198">
        <v>2370.31</v>
      </c>
      <c r="G763" s="198">
        <v>1</v>
      </c>
    </row>
    <row r="764" spans="1:7" x14ac:dyDescent="0.3">
      <c r="A764" s="198" t="s">
        <v>186</v>
      </c>
      <c r="B764" s="198" t="s">
        <v>334</v>
      </c>
      <c r="C764" s="198">
        <v>101104726</v>
      </c>
      <c r="D764" s="198">
        <v>201905</v>
      </c>
      <c r="E764" s="198" t="s">
        <v>336</v>
      </c>
      <c r="F764" s="198">
        <v>35938.519999999997</v>
      </c>
      <c r="G764" s="198">
        <v>2</v>
      </c>
    </row>
    <row r="765" spans="1:7" x14ac:dyDescent="0.3">
      <c r="A765" s="198" t="s">
        <v>186</v>
      </c>
      <c r="B765" s="198" t="s">
        <v>334</v>
      </c>
      <c r="C765" s="198">
        <v>101105211</v>
      </c>
      <c r="D765" s="198">
        <v>201905</v>
      </c>
      <c r="E765" s="198" t="s">
        <v>336</v>
      </c>
      <c r="F765" s="198">
        <v>-10574.1</v>
      </c>
      <c r="G765" s="198">
        <v>3</v>
      </c>
    </row>
    <row r="766" spans="1:7" x14ac:dyDescent="0.3">
      <c r="A766" s="198" t="s">
        <v>186</v>
      </c>
      <c r="B766" s="198" t="s">
        <v>334</v>
      </c>
      <c r="C766" s="198">
        <v>101106070</v>
      </c>
      <c r="D766" s="198">
        <v>201905</v>
      </c>
      <c r="E766" s="198" t="s">
        <v>340</v>
      </c>
      <c r="F766" s="198">
        <v>-7210.24</v>
      </c>
      <c r="G766" s="198">
        <v>1</v>
      </c>
    </row>
    <row r="767" spans="1:7" x14ac:dyDescent="0.3">
      <c r="A767" s="198" t="s">
        <v>186</v>
      </c>
      <c r="B767" s="198" t="s">
        <v>334</v>
      </c>
      <c r="C767" s="198">
        <v>101106257</v>
      </c>
      <c r="D767" s="198">
        <v>201905</v>
      </c>
      <c r="E767" s="198" t="s">
        <v>340</v>
      </c>
      <c r="F767" s="198">
        <v>510.51</v>
      </c>
      <c r="G767" s="198">
        <v>2</v>
      </c>
    </row>
    <row r="768" spans="1:7" x14ac:dyDescent="0.3">
      <c r="A768" s="198" t="s">
        <v>186</v>
      </c>
      <c r="B768" s="198" t="s">
        <v>334</v>
      </c>
      <c r="C768" s="198">
        <v>101106321</v>
      </c>
      <c r="D768" s="198">
        <v>201905</v>
      </c>
      <c r="E768" s="198" t="s">
        <v>339</v>
      </c>
      <c r="F768" s="198">
        <v>-75991.67</v>
      </c>
      <c r="G768" s="198">
        <v>-7</v>
      </c>
    </row>
    <row r="769" spans="1:7" x14ac:dyDescent="0.3">
      <c r="A769" s="198" t="s">
        <v>186</v>
      </c>
      <c r="B769" s="198" t="s">
        <v>334</v>
      </c>
      <c r="C769" s="198">
        <v>101107227</v>
      </c>
      <c r="D769" s="198">
        <v>201905</v>
      </c>
      <c r="E769" s="198" t="s">
        <v>336</v>
      </c>
      <c r="F769" s="198">
        <v>-11521.94</v>
      </c>
      <c r="G769" s="198">
        <v>-4</v>
      </c>
    </row>
    <row r="770" spans="1:7" x14ac:dyDescent="0.3">
      <c r="A770" s="198" t="s">
        <v>186</v>
      </c>
      <c r="B770" s="198" t="s">
        <v>334</v>
      </c>
      <c r="C770" s="198">
        <v>101107270</v>
      </c>
      <c r="D770" s="198">
        <v>201905</v>
      </c>
      <c r="E770" s="198" t="s">
        <v>336</v>
      </c>
      <c r="F770" s="198">
        <v>-294.52999999999997</v>
      </c>
      <c r="G770" s="198">
        <v>1</v>
      </c>
    </row>
    <row r="771" spans="1:7" x14ac:dyDescent="0.3">
      <c r="A771" s="198" t="s">
        <v>186</v>
      </c>
      <c r="B771" s="198" t="s">
        <v>334</v>
      </c>
      <c r="C771" s="198">
        <v>101107514</v>
      </c>
      <c r="D771" s="198">
        <v>201905</v>
      </c>
      <c r="E771" s="198" t="s">
        <v>336</v>
      </c>
      <c r="F771" s="198">
        <v>-5.71</v>
      </c>
      <c r="G771" s="198">
        <v>3</v>
      </c>
    </row>
    <row r="772" spans="1:7" x14ac:dyDescent="0.3">
      <c r="A772" s="198" t="s">
        <v>186</v>
      </c>
      <c r="B772" s="198" t="s">
        <v>334</v>
      </c>
      <c r="C772" s="198">
        <v>101107812</v>
      </c>
      <c r="D772" s="198">
        <v>201905</v>
      </c>
      <c r="E772" s="198" t="s">
        <v>336</v>
      </c>
      <c r="F772" s="198">
        <v>373834.97</v>
      </c>
      <c r="G772" s="198">
        <v>1</v>
      </c>
    </row>
    <row r="773" spans="1:7" x14ac:dyDescent="0.3">
      <c r="A773" s="198" t="s">
        <v>186</v>
      </c>
      <c r="B773" s="198" t="s">
        <v>334</v>
      </c>
      <c r="C773" s="198">
        <v>101108584</v>
      </c>
      <c r="D773" s="198">
        <v>201905</v>
      </c>
      <c r="E773" s="198" t="s">
        <v>335</v>
      </c>
      <c r="F773" s="198">
        <v>2410.5</v>
      </c>
      <c r="G773" s="198">
        <v>3</v>
      </c>
    </row>
    <row r="774" spans="1:7" x14ac:dyDescent="0.3">
      <c r="A774" s="198" t="s">
        <v>186</v>
      </c>
      <c r="B774" s="198" t="s">
        <v>334</v>
      </c>
      <c r="C774" s="198">
        <v>101109165</v>
      </c>
      <c r="D774" s="198">
        <v>201905</v>
      </c>
      <c r="E774" s="198" t="s">
        <v>336</v>
      </c>
      <c r="F774" s="198">
        <v>-3126.06</v>
      </c>
      <c r="G774" s="198">
        <v>-4</v>
      </c>
    </row>
    <row r="775" spans="1:7" x14ac:dyDescent="0.3">
      <c r="A775" s="198" t="s">
        <v>186</v>
      </c>
      <c r="B775" s="198" t="s">
        <v>334</v>
      </c>
      <c r="C775" s="198">
        <v>101109288</v>
      </c>
      <c r="D775" s="198">
        <v>201905</v>
      </c>
      <c r="E775" s="198" t="s">
        <v>340</v>
      </c>
      <c r="F775" s="198">
        <v>33.32</v>
      </c>
      <c r="G775" s="198">
        <v>3</v>
      </c>
    </row>
    <row r="776" spans="1:7" x14ac:dyDescent="0.3">
      <c r="A776" s="198" t="s">
        <v>186</v>
      </c>
      <c r="B776" s="198" t="s">
        <v>334</v>
      </c>
      <c r="C776" s="198">
        <v>101109385</v>
      </c>
      <c r="D776" s="198">
        <v>201905</v>
      </c>
      <c r="E776" s="198" t="s">
        <v>339</v>
      </c>
      <c r="F776" s="198">
        <v>-3185.07</v>
      </c>
      <c r="G776" s="198">
        <v>2</v>
      </c>
    </row>
    <row r="777" spans="1:7" x14ac:dyDescent="0.3">
      <c r="A777" s="198" t="s">
        <v>186</v>
      </c>
      <c r="B777" s="198" t="s">
        <v>334</v>
      </c>
      <c r="C777" s="198">
        <v>101109649</v>
      </c>
      <c r="D777" s="198">
        <v>201905</v>
      </c>
      <c r="E777" s="198" t="s">
        <v>339</v>
      </c>
      <c r="F777" s="198">
        <v>23.01</v>
      </c>
      <c r="G777" s="198">
        <v>2</v>
      </c>
    </row>
    <row r="778" spans="1:7" x14ac:dyDescent="0.3">
      <c r="A778" s="198" t="s">
        <v>186</v>
      </c>
      <c r="B778" s="198" t="s">
        <v>334</v>
      </c>
      <c r="C778" s="198">
        <v>101109654</v>
      </c>
      <c r="D778" s="198">
        <v>201905</v>
      </c>
      <c r="E778" s="198" t="s">
        <v>340</v>
      </c>
      <c r="F778" s="198">
        <v>-25579.73</v>
      </c>
      <c r="G778" s="198">
        <v>1</v>
      </c>
    </row>
    <row r="779" spans="1:7" x14ac:dyDescent="0.3">
      <c r="A779" s="198" t="s">
        <v>186</v>
      </c>
      <c r="B779" s="198" t="s">
        <v>334</v>
      </c>
      <c r="C779" s="198">
        <v>101109989</v>
      </c>
      <c r="D779" s="198">
        <v>201905</v>
      </c>
      <c r="E779" s="198" t="s">
        <v>335</v>
      </c>
      <c r="F779" s="198">
        <v>13533.79</v>
      </c>
      <c r="G779" s="198">
        <v>1</v>
      </c>
    </row>
    <row r="780" spans="1:7" x14ac:dyDescent="0.3">
      <c r="A780" s="198" t="s">
        <v>186</v>
      </c>
      <c r="B780" s="198" t="s">
        <v>334</v>
      </c>
      <c r="C780" s="198">
        <v>101110121</v>
      </c>
      <c r="D780" s="198">
        <v>201905</v>
      </c>
      <c r="E780" s="198" t="s">
        <v>339</v>
      </c>
      <c r="F780" s="198">
        <v>-169.49</v>
      </c>
      <c r="G780" s="198">
        <v>3</v>
      </c>
    </row>
    <row r="781" spans="1:7" x14ac:dyDescent="0.3">
      <c r="A781" s="198" t="s">
        <v>186</v>
      </c>
      <c r="B781" s="198" t="s">
        <v>334</v>
      </c>
      <c r="C781" s="198">
        <v>101110321</v>
      </c>
      <c r="D781" s="198">
        <v>201905</v>
      </c>
      <c r="E781" s="198" t="s">
        <v>336</v>
      </c>
      <c r="F781" s="198">
        <v>-251.52</v>
      </c>
      <c r="G781" s="198">
        <v>3</v>
      </c>
    </row>
    <row r="782" spans="1:7" x14ac:dyDescent="0.3">
      <c r="A782" s="198" t="s">
        <v>186</v>
      </c>
      <c r="B782" s="198" t="s">
        <v>334</v>
      </c>
      <c r="C782" s="198">
        <v>101110403</v>
      </c>
      <c r="D782" s="198">
        <v>201905</v>
      </c>
      <c r="E782" s="198" t="s">
        <v>336</v>
      </c>
      <c r="F782" s="198">
        <v>25269.05</v>
      </c>
      <c r="G782" s="198">
        <v>2</v>
      </c>
    </row>
    <row r="783" spans="1:7" x14ac:dyDescent="0.3">
      <c r="A783" s="198" t="s">
        <v>186</v>
      </c>
      <c r="B783" s="198" t="s">
        <v>334</v>
      </c>
      <c r="C783" s="198">
        <v>101110432</v>
      </c>
      <c r="D783" s="198">
        <v>201905</v>
      </c>
      <c r="E783" s="198" t="s">
        <v>336</v>
      </c>
      <c r="F783" s="198">
        <v>2453.81</v>
      </c>
      <c r="G783" s="198">
        <v>1</v>
      </c>
    </row>
    <row r="784" spans="1:7" x14ac:dyDescent="0.3">
      <c r="A784" s="198" t="s">
        <v>186</v>
      </c>
      <c r="B784" s="198" t="s">
        <v>334</v>
      </c>
      <c r="C784" s="198">
        <v>101110512</v>
      </c>
      <c r="D784" s="198">
        <v>201905</v>
      </c>
      <c r="E784" s="198" t="s">
        <v>336</v>
      </c>
      <c r="F784" s="198">
        <v>-5580.09</v>
      </c>
      <c r="G784" s="198">
        <v>-8</v>
      </c>
    </row>
    <row r="785" spans="1:7" x14ac:dyDescent="0.3">
      <c r="A785" s="198" t="s">
        <v>186</v>
      </c>
      <c r="B785" s="198" t="s">
        <v>334</v>
      </c>
      <c r="C785" s="198">
        <v>101110535</v>
      </c>
      <c r="D785" s="198">
        <v>201905</v>
      </c>
      <c r="E785" s="198" t="s">
        <v>336</v>
      </c>
      <c r="F785" s="198">
        <v>-10.36</v>
      </c>
      <c r="G785" s="198">
        <v>3</v>
      </c>
    </row>
    <row r="786" spans="1:7" x14ac:dyDescent="0.3">
      <c r="A786" s="198" t="s">
        <v>186</v>
      </c>
      <c r="B786" s="198" t="s">
        <v>334</v>
      </c>
      <c r="C786" s="198">
        <v>101111307</v>
      </c>
      <c r="D786" s="198">
        <v>201905</v>
      </c>
      <c r="E786" s="198" t="s">
        <v>339</v>
      </c>
      <c r="F786" s="198">
        <v>452607.27</v>
      </c>
      <c r="G786" s="198">
        <v>1</v>
      </c>
    </row>
    <row r="787" spans="1:7" x14ac:dyDescent="0.3">
      <c r="A787" s="198" t="s">
        <v>186</v>
      </c>
      <c r="B787" s="198" t="s">
        <v>334</v>
      </c>
      <c r="C787" s="198">
        <v>101111309</v>
      </c>
      <c r="D787" s="198">
        <v>201905</v>
      </c>
      <c r="E787" s="198" t="s">
        <v>339</v>
      </c>
      <c r="F787" s="198">
        <v>45371.83</v>
      </c>
      <c r="G787" s="198">
        <v>1</v>
      </c>
    </row>
    <row r="788" spans="1:7" x14ac:dyDescent="0.3">
      <c r="A788" s="198" t="s">
        <v>186</v>
      </c>
      <c r="B788" s="198" t="s">
        <v>334</v>
      </c>
      <c r="C788" s="198">
        <v>101111659</v>
      </c>
      <c r="D788" s="198">
        <v>201905</v>
      </c>
      <c r="E788" s="198" t="s">
        <v>342</v>
      </c>
      <c r="F788" s="198">
        <v>-28087.08</v>
      </c>
      <c r="G788" s="198">
        <v>-7</v>
      </c>
    </row>
    <row r="789" spans="1:7" x14ac:dyDescent="0.3">
      <c r="A789" s="198" t="s">
        <v>186</v>
      </c>
      <c r="B789" s="198" t="s">
        <v>334</v>
      </c>
      <c r="C789" s="198">
        <v>101111826</v>
      </c>
      <c r="D789" s="198">
        <v>201905</v>
      </c>
      <c r="E789" s="198" t="s">
        <v>340</v>
      </c>
      <c r="F789" s="198">
        <v>-3754.21</v>
      </c>
      <c r="G789" s="198">
        <v>-6</v>
      </c>
    </row>
    <row r="790" spans="1:7" x14ac:dyDescent="0.3">
      <c r="A790" s="198" t="s">
        <v>186</v>
      </c>
      <c r="B790" s="198" t="s">
        <v>334</v>
      </c>
      <c r="C790" s="198">
        <v>101112180</v>
      </c>
      <c r="D790" s="198">
        <v>201905</v>
      </c>
      <c r="E790" s="198" t="s">
        <v>336</v>
      </c>
      <c r="F790" s="198">
        <v>3662.6</v>
      </c>
      <c r="G790" s="198">
        <v>1</v>
      </c>
    </row>
    <row r="791" spans="1:7" x14ac:dyDescent="0.3">
      <c r="A791" s="198" t="s">
        <v>186</v>
      </c>
      <c r="B791" s="198" t="s">
        <v>334</v>
      </c>
      <c r="C791" s="198">
        <v>101112410</v>
      </c>
      <c r="D791" s="198">
        <v>201905</v>
      </c>
      <c r="E791" s="198" t="s">
        <v>333</v>
      </c>
      <c r="F791" s="198">
        <v>13049.26</v>
      </c>
      <c r="G791" s="198">
        <v>1</v>
      </c>
    </row>
    <row r="792" spans="1:7" x14ac:dyDescent="0.3">
      <c r="A792" s="198" t="s">
        <v>186</v>
      </c>
      <c r="B792" s="198" t="s">
        <v>334</v>
      </c>
      <c r="C792" s="198">
        <v>101112663</v>
      </c>
      <c r="D792" s="198">
        <v>201905</v>
      </c>
      <c r="E792" s="198" t="s">
        <v>336</v>
      </c>
      <c r="F792" s="198">
        <v>769.02</v>
      </c>
      <c r="G792" s="198">
        <v>2</v>
      </c>
    </row>
    <row r="793" spans="1:7" x14ac:dyDescent="0.3">
      <c r="A793" s="198" t="s">
        <v>186</v>
      </c>
      <c r="B793" s="198" t="s">
        <v>334</v>
      </c>
      <c r="C793" s="198">
        <v>101112701</v>
      </c>
      <c r="D793" s="198">
        <v>201905</v>
      </c>
      <c r="E793" s="198" t="s">
        <v>340</v>
      </c>
      <c r="F793" s="198">
        <v>11549.3</v>
      </c>
      <c r="G793" s="198">
        <v>3</v>
      </c>
    </row>
    <row r="794" spans="1:7" x14ac:dyDescent="0.3">
      <c r="A794" s="198" t="s">
        <v>186</v>
      </c>
      <c r="B794" s="198" t="s">
        <v>334</v>
      </c>
      <c r="C794" s="198">
        <v>101112736</v>
      </c>
      <c r="D794" s="198">
        <v>201905</v>
      </c>
      <c r="E794" s="198" t="s">
        <v>336</v>
      </c>
      <c r="F794" s="198">
        <v>123.11</v>
      </c>
      <c r="G794" s="198">
        <v>-4</v>
      </c>
    </row>
    <row r="795" spans="1:7" x14ac:dyDescent="0.3">
      <c r="A795" s="198" t="s">
        <v>186</v>
      </c>
      <c r="B795" s="198" t="s">
        <v>334</v>
      </c>
      <c r="C795" s="198">
        <v>101112752</v>
      </c>
      <c r="D795" s="198">
        <v>201905</v>
      </c>
      <c r="E795" s="198" t="s">
        <v>336</v>
      </c>
      <c r="F795" s="198">
        <v>-29.29</v>
      </c>
      <c r="G795" s="198">
        <v>2</v>
      </c>
    </row>
    <row r="796" spans="1:7" x14ac:dyDescent="0.3">
      <c r="A796" s="198" t="s">
        <v>186</v>
      </c>
      <c r="B796" s="198" t="s">
        <v>334</v>
      </c>
      <c r="C796" s="198">
        <v>101112775</v>
      </c>
      <c r="D796" s="198">
        <v>201905</v>
      </c>
      <c r="E796" s="198" t="s">
        <v>341</v>
      </c>
      <c r="F796" s="198">
        <v>55711.13</v>
      </c>
      <c r="G796" s="198">
        <v>1</v>
      </c>
    </row>
    <row r="797" spans="1:7" x14ac:dyDescent="0.3">
      <c r="A797" s="198" t="s">
        <v>186</v>
      </c>
      <c r="B797" s="198" t="s">
        <v>334</v>
      </c>
      <c r="C797" s="198">
        <v>101112803</v>
      </c>
      <c r="D797" s="198">
        <v>201905</v>
      </c>
      <c r="E797" s="198" t="s">
        <v>340</v>
      </c>
      <c r="F797" s="198">
        <v>-693.6</v>
      </c>
      <c r="G797" s="198">
        <v>-4</v>
      </c>
    </row>
    <row r="798" spans="1:7" x14ac:dyDescent="0.3">
      <c r="A798" s="198" t="s">
        <v>186</v>
      </c>
      <c r="B798" s="198" t="s">
        <v>334</v>
      </c>
      <c r="C798" s="198">
        <v>101112823</v>
      </c>
      <c r="D798" s="198">
        <v>201905</v>
      </c>
      <c r="E798" s="198" t="s">
        <v>342</v>
      </c>
      <c r="F798" s="198">
        <v>-23909.61</v>
      </c>
      <c r="G798" s="198">
        <v>-6</v>
      </c>
    </row>
    <row r="799" spans="1:7" x14ac:dyDescent="0.3">
      <c r="A799" s="198" t="s">
        <v>186</v>
      </c>
      <c r="B799" s="198" t="s">
        <v>334</v>
      </c>
      <c r="C799" s="198">
        <v>101112865</v>
      </c>
      <c r="D799" s="198">
        <v>201905</v>
      </c>
      <c r="E799" s="198" t="s">
        <v>339</v>
      </c>
      <c r="F799" s="198">
        <v>347.57</v>
      </c>
      <c r="G799" s="198">
        <v>2</v>
      </c>
    </row>
    <row r="800" spans="1:7" x14ac:dyDescent="0.3">
      <c r="A800" s="198" t="s">
        <v>186</v>
      </c>
      <c r="B800" s="198" t="s">
        <v>334</v>
      </c>
      <c r="C800" s="198">
        <v>101113536</v>
      </c>
      <c r="D800" s="198">
        <v>201905</v>
      </c>
      <c r="E800" s="198" t="s">
        <v>336</v>
      </c>
      <c r="F800" s="198">
        <v>1391.05</v>
      </c>
      <c r="G800" s="198">
        <v>3</v>
      </c>
    </row>
    <row r="801" spans="1:7" x14ac:dyDescent="0.3">
      <c r="A801" s="198" t="s">
        <v>186</v>
      </c>
      <c r="B801" s="198" t="s">
        <v>334</v>
      </c>
      <c r="C801" s="198">
        <v>101113726</v>
      </c>
      <c r="D801" s="198">
        <v>201905</v>
      </c>
      <c r="E801" s="198" t="s">
        <v>336</v>
      </c>
      <c r="F801" s="198">
        <v>4541.47</v>
      </c>
      <c r="G801" s="198">
        <v>4</v>
      </c>
    </row>
    <row r="802" spans="1:7" x14ac:dyDescent="0.3">
      <c r="A802" s="198" t="s">
        <v>186</v>
      </c>
      <c r="B802" s="198" t="s">
        <v>334</v>
      </c>
      <c r="C802" s="198">
        <v>101113735</v>
      </c>
      <c r="D802" s="198">
        <v>201905</v>
      </c>
      <c r="E802" s="198" t="s">
        <v>336</v>
      </c>
      <c r="F802" s="198">
        <v>-4944.66</v>
      </c>
      <c r="G802" s="198">
        <v>-7</v>
      </c>
    </row>
    <row r="803" spans="1:7" x14ac:dyDescent="0.3">
      <c r="A803" s="198" t="s">
        <v>186</v>
      </c>
      <c r="B803" s="198" t="s">
        <v>334</v>
      </c>
      <c r="C803" s="198">
        <v>101113821</v>
      </c>
      <c r="D803" s="198">
        <v>201905</v>
      </c>
      <c r="E803" s="198" t="s">
        <v>342</v>
      </c>
      <c r="F803" s="198">
        <v>-33878.19</v>
      </c>
      <c r="G803" s="198">
        <v>-7</v>
      </c>
    </row>
    <row r="804" spans="1:7" x14ac:dyDescent="0.3">
      <c r="A804" s="198" t="s">
        <v>186</v>
      </c>
      <c r="B804" s="198" t="s">
        <v>334</v>
      </c>
      <c r="C804" s="198">
        <v>101113958</v>
      </c>
      <c r="D804" s="198">
        <v>201905</v>
      </c>
      <c r="E804" s="198" t="s">
        <v>336</v>
      </c>
      <c r="F804" s="198">
        <v>412.68</v>
      </c>
      <c r="G804" s="198">
        <v>-4</v>
      </c>
    </row>
    <row r="805" spans="1:7" x14ac:dyDescent="0.3">
      <c r="A805" s="198" t="s">
        <v>186</v>
      </c>
      <c r="B805" s="198" t="s">
        <v>334</v>
      </c>
      <c r="C805" s="198">
        <v>101114090</v>
      </c>
      <c r="D805" s="198">
        <v>201905</v>
      </c>
      <c r="E805" s="198" t="s">
        <v>336</v>
      </c>
      <c r="F805" s="198">
        <v>-15401.12</v>
      </c>
      <c r="G805" s="198">
        <v>-5</v>
      </c>
    </row>
    <row r="806" spans="1:7" x14ac:dyDescent="0.3">
      <c r="A806" s="198" t="s">
        <v>186</v>
      </c>
      <c r="B806" s="198" t="s">
        <v>334</v>
      </c>
      <c r="C806" s="198">
        <v>101114110</v>
      </c>
      <c r="D806" s="198">
        <v>201905</v>
      </c>
      <c r="E806" s="198" t="s">
        <v>336</v>
      </c>
      <c r="F806" s="198">
        <v>44024.01</v>
      </c>
      <c r="G806" s="198">
        <v>1</v>
      </c>
    </row>
    <row r="807" spans="1:7" x14ac:dyDescent="0.3">
      <c r="A807" s="198" t="s">
        <v>186</v>
      </c>
      <c r="B807" s="198" t="s">
        <v>334</v>
      </c>
      <c r="C807" s="198">
        <v>101114185</v>
      </c>
      <c r="D807" s="198">
        <v>201905</v>
      </c>
      <c r="E807" s="198" t="s">
        <v>339</v>
      </c>
      <c r="F807" s="198">
        <v>51890.5</v>
      </c>
      <c r="G807" s="198">
        <v>3</v>
      </c>
    </row>
    <row r="808" spans="1:7" x14ac:dyDescent="0.3">
      <c r="A808" s="198" t="s">
        <v>186</v>
      </c>
      <c r="B808" s="198" t="s">
        <v>334</v>
      </c>
      <c r="C808" s="198">
        <v>101114186</v>
      </c>
      <c r="D808" s="198">
        <v>201905</v>
      </c>
      <c r="E808" s="198" t="s">
        <v>339</v>
      </c>
      <c r="F808" s="198">
        <v>38792.25</v>
      </c>
      <c r="G808" s="198">
        <v>1</v>
      </c>
    </row>
    <row r="809" spans="1:7" x14ac:dyDescent="0.3">
      <c r="A809" s="198" t="s">
        <v>186</v>
      </c>
      <c r="B809" s="198" t="s">
        <v>334</v>
      </c>
      <c r="C809" s="198">
        <v>101114324</v>
      </c>
      <c r="D809" s="198">
        <v>201905</v>
      </c>
      <c r="E809" s="198" t="s">
        <v>340</v>
      </c>
      <c r="F809" s="198">
        <v>4368.87</v>
      </c>
      <c r="G809" s="198">
        <v>1</v>
      </c>
    </row>
    <row r="810" spans="1:7" x14ac:dyDescent="0.3">
      <c r="A810" s="198" t="s">
        <v>186</v>
      </c>
      <c r="B810" s="198" t="s">
        <v>334</v>
      </c>
      <c r="C810" s="198">
        <v>101114453</v>
      </c>
      <c r="D810" s="198">
        <v>201905</v>
      </c>
      <c r="E810" s="198" t="s">
        <v>339</v>
      </c>
      <c r="F810" s="198">
        <v>162.28</v>
      </c>
      <c r="G810" s="198">
        <v>2</v>
      </c>
    </row>
    <row r="811" spans="1:7" x14ac:dyDescent="0.3">
      <c r="A811" s="198" t="s">
        <v>186</v>
      </c>
      <c r="B811" s="198" t="s">
        <v>334</v>
      </c>
      <c r="C811" s="198">
        <v>101114675</v>
      </c>
      <c r="D811" s="198">
        <v>201905</v>
      </c>
      <c r="E811" s="198" t="s">
        <v>340</v>
      </c>
      <c r="F811" s="198">
        <v>-892.23</v>
      </c>
      <c r="G811" s="198">
        <v>-7</v>
      </c>
    </row>
    <row r="812" spans="1:7" x14ac:dyDescent="0.3">
      <c r="A812" s="198" t="s">
        <v>186</v>
      </c>
      <c r="B812" s="198" t="s">
        <v>334</v>
      </c>
      <c r="C812" s="198">
        <v>101114763</v>
      </c>
      <c r="D812" s="198">
        <v>201905</v>
      </c>
      <c r="E812" s="198" t="s">
        <v>342</v>
      </c>
      <c r="F812" s="198">
        <v>-25146.67</v>
      </c>
      <c r="G812" s="198">
        <v>-7</v>
      </c>
    </row>
    <row r="813" spans="1:7" x14ac:dyDescent="0.3">
      <c r="A813" s="198" t="s">
        <v>186</v>
      </c>
      <c r="B813" s="198" t="s">
        <v>334</v>
      </c>
      <c r="C813" s="198">
        <v>101114768</v>
      </c>
      <c r="D813" s="198">
        <v>201905</v>
      </c>
      <c r="E813" s="198" t="s">
        <v>336</v>
      </c>
      <c r="F813" s="198">
        <v>-1872.23</v>
      </c>
      <c r="G813" s="198">
        <v>-5</v>
      </c>
    </row>
    <row r="814" spans="1:7" x14ac:dyDescent="0.3">
      <c r="A814" s="198" t="s">
        <v>186</v>
      </c>
      <c r="B814" s="198" t="s">
        <v>334</v>
      </c>
      <c r="C814" s="198">
        <v>101114806</v>
      </c>
      <c r="D814" s="198">
        <v>201905</v>
      </c>
      <c r="E814" s="198" t="s">
        <v>336</v>
      </c>
      <c r="F814" s="198">
        <v>-278.91000000000003</v>
      </c>
      <c r="G814" s="198">
        <v>2</v>
      </c>
    </row>
    <row r="815" spans="1:7" x14ac:dyDescent="0.3">
      <c r="A815" s="198" t="s">
        <v>186</v>
      </c>
      <c r="B815" s="198" t="s">
        <v>334</v>
      </c>
      <c r="C815" s="198">
        <v>101114857</v>
      </c>
      <c r="D815" s="198">
        <v>201905</v>
      </c>
      <c r="E815" s="198" t="s">
        <v>339</v>
      </c>
      <c r="F815" s="198">
        <v>57344.87</v>
      </c>
      <c r="G815" s="198">
        <v>1</v>
      </c>
    </row>
    <row r="816" spans="1:7" x14ac:dyDescent="0.3">
      <c r="A816" s="198" t="s">
        <v>186</v>
      </c>
      <c r="B816" s="198" t="s">
        <v>334</v>
      </c>
      <c r="C816" s="198">
        <v>101115073</v>
      </c>
      <c r="D816" s="198">
        <v>201905</v>
      </c>
      <c r="E816" s="198" t="s">
        <v>339</v>
      </c>
      <c r="F816" s="198">
        <v>50.95</v>
      </c>
      <c r="G816" s="198">
        <v>3</v>
      </c>
    </row>
    <row r="817" spans="1:7" x14ac:dyDescent="0.3">
      <c r="A817" s="198" t="s">
        <v>186</v>
      </c>
      <c r="B817" s="198" t="s">
        <v>334</v>
      </c>
      <c r="C817" s="198">
        <v>101115220</v>
      </c>
      <c r="D817" s="198">
        <v>201905</v>
      </c>
      <c r="E817" s="198" t="s">
        <v>336</v>
      </c>
      <c r="F817" s="198">
        <v>-1391.79</v>
      </c>
      <c r="G817" s="198">
        <v>-4</v>
      </c>
    </row>
    <row r="818" spans="1:7" x14ac:dyDescent="0.3">
      <c r="A818" s="198" t="s">
        <v>186</v>
      </c>
      <c r="B818" s="198" t="s">
        <v>334</v>
      </c>
      <c r="C818" s="198">
        <v>101115682</v>
      </c>
      <c r="D818" s="198">
        <v>201905</v>
      </c>
      <c r="E818" s="198" t="s">
        <v>336</v>
      </c>
      <c r="F818" s="198">
        <v>10.07</v>
      </c>
      <c r="G818" s="198">
        <v>3</v>
      </c>
    </row>
    <row r="819" spans="1:7" x14ac:dyDescent="0.3">
      <c r="A819" s="198" t="s">
        <v>186</v>
      </c>
      <c r="B819" s="198" t="s">
        <v>334</v>
      </c>
      <c r="C819" s="198">
        <v>101115725</v>
      </c>
      <c r="D819" s="198">
        <v>201905</v>
      </c>
      <c r="E819" s="198" t="s">
        <v>339</v>
      </c>
      <c r="F819" s="198">
        <v>67768.86</v>
      </c>
      <c r="G819" s="198">
        <v>1</v>
      </c>
    </row>
    <row r="820" spans="1:7" x14ac:dyDescent="0.3">
      <c r="A820" s="198" t="s">
        <v>186</v>
      </c>
      <c r="B820" s="198" t="s">
        <v>334</v>
      </c>
      <c r="C820" s="198">
        <v>101115788</v>
      </c>
      <c r="D820" s="198">
        <v>201905</v>
      </c>
      <c r="E820" s="198" t="s">
        <v>339</v>
      </c>
      <c r="F820" s="198">
        <v>21461.119999999999</v>
      </c>
      <c r="G820" s="198">
        <v>1</v>
      </c>
    </row>
    <row r="821" spans="1:7" x14ac:dyDescent="0.3">
      <c r="A821" s="198" t="s">
        <v>186</v>
      </c>
      <c r="B821" s="198" t="s">
        <v>334</v>
      </c>
      <c r="C821" s="198">
        <v>101115789</v>
      </c>
      <c r="D821" s="198">
        <v>201905</v>
      </c>
      <c r="E821" s="198" t="s">
        <v>336</v>
      </c>
      <c r="F821" s="198">
        <v>-145.91</v>
      </c>
      <c r="G821" s="198">
        <v>3</v>
      </c>
    </row>
    <row r="822" spans="1:7" x14ac:dyDescent="0.3">
      <c r="A822" s="198" t="s">
        <v>186</v>
      </c>
      <c r="B822" s="198" t="s">
        <v>334</v>
      </c>
      <c r="C822" s="198">
        <v>101115796</v>
      </c>
      <c r="D822" s="198">
        <v>201905</v>
      </c>
      <c r="E822" s="198" t="s">
        <v>336</v>
      </c>
      <c r="F822" s="198">
        <v>240.41</v>
      </c>
      <c r="G822" s="198">
        <v>1</v>
      </c>
    </row>
    <row r="823" spans="1:7" x14ac:dyDescent="0.3">
      <c r="A823" s="198" t="s">
        <v>186</v>
      </c>
      <c r="B823" s="198" t="s">
        <v>334</v>
      </c>
      <c r="C823" s="198">
        <v>101116063</v>
      </c>
      <c r="D823" s="198">
        <v>201905</v>
      </c>
      <c r="E823" s="198" t="s">
        <v>336</v>
      </c>
      <c r="F823" s="198">
        <v>6235.94</v>
      </c>
      <c r="G823" s="198">
        <v>2</v>
      </c>
    </row>
    <row r="824" spans="1:7" x14ac:dyDescent="0.3">
      <c r="A824" s="198" t="s">
        <v>186</v>
      </c>
      <c r="B824" s="198" t="s">
        <v>334</v>
      </c>
      <c r="C824" s="198">
        <v>101116135</v>
      </c>
      <c r="D824" s="198">
        <v>201905</v>
      </c>
      <c r="E824" s="198" t="s">
        <v>339</v>
      </c>
      <c r="F824" s="198">
        <v>89095.61</v>
      </c>
      <c r="G824" s="198">
        <v>1</v>
      </c>
    </row>
    <row r="825" spans="1:7" x14ac:dyDescent="0.3">
      <c r="A825" s="198" t="s">
        <v>186</v>
      </c>
      <c r="B825" s="198" t="s">
        <v>334</v>
      </c>
      <c r="C825" s="198">
        <v>101116136</v>
      </c>
      <c r="D825" s="198">
        <v>201905</v>
      </c>
      <c r="E825" s="198" t="s">
        <v>339</v>
      </c>
      <c r="F825" s="198">
        <v>-48.96</v>
      </c>
      <c r="G825" s="198">
        <v>3</v>
      </c>
    </row>
    <row r="826" spans="1:7" x14ac:dyDescent="0.3">
      <c r="A826" s="198" t="s">
        <v>186</v>
      </c>
      <c r="B826" s="198" t="s">
        <v>334</v>
      </c>
      <c r="C826" s="198">
        <v>101116178</v>
      </c>
      <c r="D826" s="198">
        <v>201905</v>
      </c>
      <c r="E826" s="198" t="s">
        <v>340</v>
      </c>
      <c r="F826" s="198">
        <v>-40.28</v>
      </c>
      <c r="G826" s="198">
        <v>2</v>
      </c>
    </row>
    <row r="827" spans="1:7" x14ac:dyDescent="0.3">
      <c r="A827" s="198" t="s">
        <v>186</v>
      </c>
      <c r="B827" s="198" t="s">
        <v>334</v>
      </c>
      <c r="C827" s="198">
        <v>101116469</v>
      </c>
      <c r="D827" s="198">
        <v>201905</v>
      </c>
      <c r="E827" s="198" t="s">
        <v>336</v>
      </c>
      <c r="F827" s="198">
        <v>3922.57</v>
      </c>
      <c r="G827" s="198">
        <v>3</v>
      </c>
    </row>
    <row r="828" spans="1:7" x14ac:dyDescent="0.3">
      <c r="A828" s="198" t="s">
        <v>186</v>
      </c>
      <c r="B828" s="198" t="s">
        <v>334</v>
      </c>
      <c r="C828" s="198">
        <v>101116666</v>
      </c>
      <c r="D828" s="198">
        <v>201905</v>
      </c>
      <c r="E828" s="198" t="s">
        <v>336</v>
      </c>
      <c r="F828" s="198">
        <v>51.95</v>
      </c>
      <c r="G828" s="198">
        <v>2</v>
      </c>
    </row>
    <row r="829" spans="1:7" x14ac:dyDescent="0.3">
      <c r="A829" s="198" t="s">
        <v>186</v>
      </c>
      <c r="B829" s="198" t="s">
        <v>334</v>
      </c>
      <c r="C829" s="198">
        <v>101116701</v>
      </c>
      <c r="D829" s="198">
        <v>201905</v>
      </c>
      <c r="E829" s="198" t="s">
        <v>336</v>
      </c>
      <c r="F829" s="198">
        <v>867.58</v>
      </c>
      <c r="G829" s="198">
        <v>1</v>
      </c>
    </row>
    <row r="830" spans="1:7" x14ac:dyDescent="0.3">
      <c r="A830" s="198" t="s">
        <v>186</v>
      </c>
      <c r="B830" s="198" t="s">
        <v>334</v>
      </c>
      <c r="C830" s="198">
        <v>101116711</v>
      </c>
      <c r="D830" s="198">
        <v>201905</v>
      </c>
      <c r="E830" s="198" t="s">
        <v>336</v>
      </c>
      <c r="F830" s="198">
        <v>5551.2</v>
      </c>
      <c r="G830" s="198">
        <v>3</v>
      </c>
    </row>
    <row r="831" spans="1:7" x14ac:dyDescent="0.3">
      <c r="A831" s="198" t="s">
        <v>186</v>
      </c>
      <c r="B831" s="198" t="s">
        <v>334</v>
      </c>
      <c r="C831" s="198">
        <v>101116986</v>
      </c>
      <c r="D831" s="198">
        <v>201905</v>
      </c>
      <c r="E831" s="198" t="s">
        <v>339</v>
      </c>
      <c r="F831" s="198">
        <v>20346.37</v>
      </c>
      <c r="G831" s="198">
        <v>1</v>
      </c>
    </row>
    <row r="832" spans="1:7" x14ac:dyDescent="0.3">
      <c r="A832" s="198" t="s">
        <v>186</v>
      </c>
      <c r="B832" s="198" t="s">
        <v>334</v>
      </c>
      <c r="C832" s="198">
        <v>101117268</v>
      </c>
      <c r="D832" s="198">
        <v>201905</v>
      </c>
      <c r="E832" s="198" t="s">
        <v>336</v>
      </c>
      <c r="F832" s="198">
        <v>316.89</v>
      </c>
      <c r="G832" s="198">
        <v>-7</v>
      </c>
    </row>
    <row r="833" spans="1:7" x14ac:dyDescent="0.3">
      <c r="A833" s="198" t="s">
        <v>186</v>
      </c>
      <c r="B833" s="198" t="s">
        <v>334</v>
      </c>
      <c r="C833" s="198">
        <v>101117331</v>
      </c>
      <c r="D833" s="198">
        <v>201905</v>
      </c>
      <c r="E833" s="198" t="s">
        <v>335</v>
      </c>
      <c r="F833" s="198">
        <v>13768.87</v>
      </c>
      <c r="G833" s="198">
        <v>1</v>
      </c>
    </row>
    <row r="834" spans="1:7" x14ac:dyDescent="0.3">
      <c r="A834" s="198" t="s">
        <v>186</v>
      </c>
      <c r="B834" s="198" t="s">
        <v>334</v>
      </c>
      <c r="C834" s="198">
        <v>101117545</v>
      </c>
      <c r="D834" s="198">
        <v>201905</v>
      </c>
      <c r="E834" s="198" t="s">
        <v>336</v>
      </c>
      <c r="F834" s="198">
        <v>39.56</v>
      </c>
      <c r="G834" s="198">
        <v>3</v>
      </c>
    </row>
    <row r="835" spans="1:7" x14ac:dyDescent="0.3">
      <c r="A835" s="198" t="s">
        <v>186</v>
      </c>
      <c r="B835" s="198" t="s">
        <v>334</v>
      </c>
      <c r="C835" s="198">
        <v>101117560</v>
      </c>
      <c r="D835" s="198">
        <v>201905</v>
      </c>
      <c r="E835" s="198" t="s">
        <v>336</v>
      </c>
      <c r="F835" s="198">
        <v>-17.52</v>
      </c>
      <c r="G835" s="198">
        <v>3</v>
      </c>
    </row>
    <row r="836" spans="1:7" x14ac:dyDescent="0.3">
      <c r="A836" s="198" t="s">
        <v>186</v>
      </c>
      <c r="B836" s="198" t="s">
        <v>334</v>
      </c>
      <c r="C836" s="198">
        <v>101117654</v>
      </c>
      <c r="D836" s="198">
        <v>201905</v>
      </c>
      <c r="E836" s="198" t="s">
        <v>336</v>
      </c>
      <c r="F836" s="198">
        <v>1630.19</v>
      </c>
      <c r="G836" s="198">
        <v>1</v>
      </c>
    </row>
    <row r="837" spans="1:7" x14ac:dyDescent="0.3">
      <c r="A837" s="198" t="s">
        <v>186</v>
      </c>
      <c r="B837" s="198" t="s">
        <v>334</v>
      </c>
      <c r="C837" s="198">
        <v>101117694</v>
      </c>
      <c r="D837" s="198">
        <v>201905</v>
      </c>
      <c r="E837" s="198" t="s">
        <v>339</v>
      </c>
      <c r="F837" s="198">
        <v>-30.03</v>
      </c>
      <c r="G837" s="198">
        <v>2</v>
      </c>
    </row>
    <row r="838" spans="1:7" x14ac:dyDescent="0.3">
      <c r="A838" s="198" t="s">
        <v>186</v>
      </c>
      <c r="B838" s="198" t="s">
        <v>334</v>
      </c>
      <c r="C838" s="198">
        <v>101117759</v>
      </c>
      <c r="D838" s="198">
        <v>201905</v>
      </c>
      <c r="E838" s="198" t="s">
        <v>336</v>
      </c>
      <c r="F838" s="198">
        <v>12557.62</v>
      </c>
      <c r="G838" s="198">
        <v>1</v>
      </c>
    </row>
    <row r="839" spans="1:7" x14ac:dyDescent="0.3">
      <c r="A839" s="198" t="s">
        <v>186</v>
      </c>
      <c r="B839" s="198" t="s">
        <v>334</v>
      </c>
      <c r="C839" s="198">
        <v>101117803</v>
      </c>
      <c r="D839" s="198">
        <v>201905</v>
      </c>
      <c r="E839" s="198" t="s">
        <v>339</v>
      </c>
      <c r="F839" s="198">
        <v>80044.67</v>
      </c>
      <c r="G839" s="198">
        <v>1</v>
      </c>
    </row>
    <row r="840" spans="1:7" x14ac:dyDescent="0.3">
      <c r="A840" s="198" t="s">
        <v>186</v>
      </c>
      <c r="B840" s="198" t="s">
        <v>334</v>
      </c>
      <c r="C840" s="198">
        <v>101118035</v>
      </c>
      <c r="D840" s="198">
        <v>201905</v>
      </c>
      <c r="E840" s="198" t="s">
        <v>341</v>
      </c>
      <c r="F840" s="198">
        <v>-112.98</v>
      </c>
      <c r="G840" s="198">
        <v>2</v>
      </c>
    </row>
    <row r="841" spans="1:7" x14ac:dyDescent="0.3">
      <c r="A841" s="198" t="s">
        <v>186</v>
      </c>
      <c r="B841" s="198" t="s">
        <v>334</v>
      </c>
      <c r="C841" s="198">
        <v>101118163</v>
      </c>
      <c r="D841" s="198">
        <v>201905</v>
      </c>
      <c r="E841" s="198" t="s">
        <v>339</v>
      </c>
      <c r="F841" s="198">
        <v>1074.02</v>
      </c>
      <c r="G841" s="198">
        <v>2</v>
      </c>
    </row>
    <row r="842" spans="1:7" x14ac:dyDescent="0.3">
      <c r="A842" s="198" t="s">
        <v>186</v>
      </c>
      <c r="B842" s="198" t="s">
        <v>334</v>
      </c>
      <c r="C842" s="198">
        <v>101118760</v>
      </c>
      <c r="D842" s="198">
        <v>201905</v>
      </c>
      <c r="E842" s="198" t="s">
        <v>341</v>
      </c>
      <c r="F842" s="198">
        <v>40653.47</v>
      </c>
      <c r="G842" s="198">
        <v>1</v>
      </c>
    </row>
    <row r="843" spans="1:7" x14ac:dyDescent="0.3">
      <c r="A843" s="198" t="s">
        <v>186</v>
      </c>
      <c r="B843" s="198" t="s">
        <v>334</v>
      </c>
      <c r="C843" s="198">
        <v>101119429</v>
      </c>
      <c r="D843" s="198">
        <v>201905</v>
      </c>
      <c r="E843" s="198" t="s">
        <v>342</v>
      </c>
      <c r="F843" s="198">
        <v>11.68</v>
      </c>
      <c r="G843" s="198">
        <v>2</v>
      </c>
    </row>
    <row r="844" spans="1:7" x14ac:dyDescent="0.3">
      <c r="A844" s="198" t="s">
        <v>186</v>
      </c>
      <c r="B844" s="198" t="s">
        <v>334</v>
      </c>
      <c r="C844" s="198">
        <v>101119903</v>
      </c>
      <c r="D844" s="198">
        <v>201905</v>
      </c>
      <c r="E844" s="198" t="s">
        <v>339</v>
      </c>
      <c r="F844" s="198">
        <v>6144.58</v>
      </c>
      <c r="G844" s="198">
        <v>1</v>
      </c>
    </row>
    <row r="845" spans="1:7" x14ac:dyDescent="0.3">
      <c r="A845" s="198" t="s">
        <v>186</v>
      </c>
      <c r="B845" s="198" t="s">
        <v>334</v>
      </c>
      <c r="C845" s="198">
        <v>101119909</v>
      </c>
      <c r="D845" s="198">
        <v>201905</v>
      </c>
      <c r="E845" s="198" t="s">
        <v>336</v>
      </c>
      <c r="F845" s="198">
        <v>5633.72</v>
      </c>
      <c r="G845" s="198">
        <v>1</v>
      </c>
    </row>
    <row r="846" spans="1:7" x14ac:dyDescent="0.3">
      <c r="A846" s="198" t="s">
        <v>187</v>
      </c>
      <c r="B846" s="198" t="s">
        <v>332</v>
      </c>
      <c r="C846" s="198">
        <v>101085245</v>
      </c>
      <c r="D846" s="198">
        <v>201905</v>
      </c>
      <c r="E846" s="198" t="s">
        <v>339</v>
      </c>
      <c r="F846" s="198">
        <v>0.98</v>
      </c>
      <c r="G846" s="198">
        <v>0</v>
      </c>
    </row>
    <row r="847" spans="1:7" x14ac:dyDescent="0.3">
      <c r="A847" s="198" t="s">
        <v>187</v>
      </c>
      <c r="B847" s="198" t="s">
        <v>332</v>
      </c>
      <c r="C847" s="198">
        <v>101085550</v>
      </c>
      <c r="D847" s="198">
        <v>201905</v>
      </c>
      <c r="E847" s="198" t="s">
        <v>339</v>
      </c>
      <c r="F847" s="198">
        <v>10575.04</v>
      </c>
      <c r="G847" s="198">
        <v>0</v>
      </c>
    </row>
    <row r="848" spans="1:7" x14ac:dyDescent="0.3">
      <c r="A848" s="198" t="s">
        <v>187</v>
      </c>
      <c r="B848" s="198" t="s">
        <v>332</v>
      </c>
      <c r="C848" s="198">
        <v>101089950</v>
      </c>
      <c r="D848" s="198">
        <v>201905</v>
      </c>
      <c r="E848" s="198" t="s">
        <v>339</v>
      </c>
      <c r="F848" s="198">
        <v>-61.3</v>
      </c>
      <c r="G848" s="198">
        <v>0</v>
      </c>
    </row>
    <row r="849" spans="1:7" x14ac:dyDescent="0.3">
      <c r="A849" s="198" t="s">
        <v>187</v>
      </c>
      <c r="B849" s="198" t="s">
        <v>332</v>
      </c>
      <c r="C849" s="198">
        <v>101103235</v>
      </c>
      <c r="D849" s="198">
        <v>201905</v>
      </c>
      <c r="E849" s="198" t="s">
        <v>336</v>
      </c>
      <c r="F849" s="198">
        <v>4.8099999999999996</v>
      </c>
      <c r="G849" s="198">
        <v>0</v>
      </c>
    </row>
    <row r="850" spans="1:7" x14ac:dyDescent="0.3">
      <c r="A850" s="198" t="s">
        <v>187</v>
      </c>
      <c r="B850" s="198" t="s">
        <v>332</v>
      </c>
      <c r="C850" s="198">
        <v>101106542</v>
      </c>
      <c r="D850" s="198">
        <v>201905</v>
      </c>
      <c r="E850" s="198" t="s">
        <v>335</v>
      </c>
      <c r="F850" s="198">
        <v>27.16</v>
      </c>
      <c r="G850" s="198">
        <v>0</v>
      </c>
    </row>
    <row r="851" spans="1:7" x14ac:dyDescent="0.3">
      <c r="A851" s="198" t="s">
        <v>187</v>
      </c>
      <c r="B851" s="198" t="s">
        <v>332</v>
      </c>
      <c r="C851" s="198">
        <v>101108884</v>
      </c>
      <c r="D851" s="198">
        <v>201905</v>
      </c>
      <c r="E851" s="198" t="s">
        <v>339</v>
      </c>
      <c r="F851" s="198">
        <v>263</v>
      </c>
      <c r="G851" s="198">
        <v>0</v>
      </c>
    </row>
    <row r="852" spans="1:7" x14ac:dyDescent="0.3">
      <c r="A852" s="198" t="s">
        <v>187</v>
      </c>
      <c r="B852" s="198" t="s">
        <v>332</v>
      </c>
      <c r="C852" s="198">
        <v>101109310</v>
      </c>
      <c r="D852" s="198">
        <v>201905</v>
      </c>
      <c r="E852" s="198" t="s">
        <v>339</v>
      </c>
      <c r="F852" s="198">
        <v>3822.97</v>
      </c>
      <c r="G852" s="198">
        <v>0</v>
      </c>
    </row>
    <row r="853" spans="1:7" x14ac:dyDescent="0.3">
      <c r="A853" s="198" t="s">
        <v>187</v>
      </c>
      <c r="B853" s="198" t="s">
        <v>332</v>
      </c>
      <c r="C853" s="198">
        <v>101109310</v>
      </c>
      <c r="D853" s="198">
        <v>201905</v>
      </c>
      <c r="E853" s="198" t="s">
        <v>339</v>
      </c>
      <c r="F853" s="198">
        <v>4875.6400000000003</v>
      </c>
      <c r="G853" s="198">
        <v>0</v>
      </c>
    </row>
    <row r="854" spans="1:7" x14ac:dyDescent="0.3">
      <c r="A854" s="198" t="s">
        <v>187</v>
      </c>
      <c r="B854" s="198" t="s">
        <v>332</v>
      </c>
      <c r="C854" s="198">
        <v>101110144</v>
      </c>
      <c r="D854" s="198">
        <v>201905</v>
      </c>
      <c r="E854" s="198" t="s">
        <v>336</v>
      </c>
      <c r="F854" s="198">
        <v>-10.77</v>
      </c>
      <c r="G854" s="198">
        <v>0</v>
      </c>
    </row>
    <row r="855" spans="1:7" x14ac:dyDescent="0.3">
      <c r="A855" s="198" t="s">
        <v>187</v>
      </c>
      <c r="B855" s="198" t="s">
        <v>332</v>
      </c>
      <c r="C855" s="198">
        <v>101110144</v>
      </c>
      <c r="D855" s="198">
        <v>201905</v>
      </c>
      <c r="E855" s="198" t="s">
        <v>336</v>
      </c>
      <c r="F855" s="198">
        <v>4.25</v>
      </c>
      <c r="G855" s="198">
        <v>0</v>
      </c>
    </row>
    <row r="856" spans="1:7" x14ac:dyDescent="0.3">
      <c r="A856" s="198" t="s">
        <v>187</v>
      </c>
      <c r="B856" s="198" t="s">
        <v>332</v>
      </c>
      <c r="C856" s="198">
        <v>101110144</v>
      </c>
      <c r="D856" s="198">
        <v>201905</v>
      </c>
      <c r="E856" s="198" t="s">
        <v>336</v>
      </c>
      <c r="F856" s="198">
        <v>165.4</v>
      </c>
      <c r="G856" s="198">
        <v>0</v>
      </c>
    </row>
    <row r="857" spans="1:7" x14ac:dyDescent="0.3">
      <c r="A857" s="198" t="s">
        <v>187</v>
      </c>
      <c r="B857" s="198" t="s">
        <v>332</v>
      </c>
      <c r="C857" s="198">
        <v>101110144</v>
      </c>
      <c r="D857" s="198">
        <v>201905</v>
      </c>
      <c r="E857" s="198" t="s">
        <v>335</v>
      </c>
      <c r="F857" s="198">
        <v>4.3</v>
      </c>
      <c r="G857" s="198">
        <v>0</v>
      </c>
    </row>
    <row r="858" spans="1:7" x14ac:dyDescent="0.3">
      <c r="A858" s="198" t="s">
        <v>187</v>
      </c>
      <c r="B858" s="198" t="s">
        <v>332</v>
      </c>
      <c r="C858" s="198">
        <v>101110144</v>
      </c>
      <c r="D858" s="198">
        <v>201905</v>
      </c>
      <c r="E858" s="198" t="s">
        <v>339</v>
      </c>
      <c r="F858" s="198">
        <v>27.61</v>
      </c>
      <c r="G858" s="198">
        <v>0</v>
      </c>
    </row>
    <row r="859" spans="1:7" x14ac:dyDescent="0.3">
      <c r="A859" s="198" t="s">
        <v>187</v>
      </c>
      <c r="B859" s="198" t="s">
        <v>332</v>
      </c>
      <c r="C859" s="198">
        <v>101110144</v>
      </c>
      <c r="D859" s="198">
        <v>201905</v>
      </c>
      <c r="E859" s="198" t="s">
        <v>339</v>
      </c>
      <c r="F859" s="198">
        <v>189.84</v>
      </c>
      <c r="G859" s="198">
        <v>0</v>
      </c>
    </row>
    <row r="860" spans="1:7" x14ac:dyDescent="0.3">
      <c r="A860" s="198" t="s">
        <v>187</v>
      </c>
      <c r="B860" s="198" t="s">
        <v>332</v>
      </c>
      <c r="C860" s="198">
        <v>101117520</v>
      </c>
      <c r="D860" s="198">
        <v>201905</v>
      </c>
      <c r="E860" s="198" t="s">
        <v>340</v>
      </c>
      <c r="F860" s="198">
        <v>221.77</v>
      </c>
      <c r="G860" s="198">
        <v>25</v>
      </c>
    </row>
    <row r="861" spans="1:7" x14ac:dyDescent="0.3">
      <c r="A861" s="198" t="s">
        <v>187</v>
      </c>
      <c r="B861" s="198" t="s">
        <v>332</v>
      </c>
      <c r="C861" s="198">
        <v>101117520</v>
      </c>
      <c r="D861" s="198">
        <v>201905</v>
      </c>
      <c r="E861" s="198" t="s">
        <v>340</v>
      </c>
      <c r="F861" s="198">
        <v>971.88</v>
      </c>
      <c r="G861" s="198">
        <v>125</v>
      </c>
    </row>
    <row r="862" spans="1:7" x14ac:dyDescent="0.3">
      <c r="A862" s="198" t="s">
        <v>187</v>
      </c>
      <c r="B862" s="198" t="s">
        <v>332</v>
      </c>
      <c r="C862" s="198">
        <v>101117520</v>
      </c>
      <c r="D862" s="198">
        <v>201905</v>
      </c>
      <c r="E862" s="198" t="s">
        <v>340</v>
      </c>
      <c r="F862" s="198">
        <v>2432.6</v>
      </c>
      <c r="G862" s="198">
        <v>70</v>
      </c>
    </row>
    <row r="863" spans="1:7" x14ac:dyDescent="0.3">
      <c r="A863" s="198" t="s">
        <v>187</v>
      </c>
      <c r="B863" s="198" t="s">
        <v>332</v>
      </c>
      <c r="C863" s="198">
        <v>101117520</v>
      </c>
      <c r="D863" s="198">
        <v>201905</v>
      </c>
      <c r="E863" s="198" t="s">
        <v>336</v>
      </c>
      <c r="F863" s="198">
        <v>-55.89</v>
      </c>
      <c r="G863" s="198">
        <v>0</v>
      </c>
    </row>
    <row r="864" spans="1:7" x14ac:dyDescent="0.3">
      <c r="A864" s="198" t="s">
        <v>187</v>
      </c>
      <c r="B864" s="198" t="s">
        <v>332</v>
      </c>
      <c r="C864" s="198">
        <v>101117520</v>
      </c>
      <c r="D864" s="198">
        <v>201905</v>
      </c>
      <c r="E864" s="198" t="s">
        <v>336</v>
      </c>
      <c r="F864" s="198">
        <v>0</v>
      </c>
      <c r="G864" s="198">
        <v>0</v>
      </c>
    </row>
    <row r="865" spans="1:7" x14ac:dyDescent="0.3">
      <c r="A865" s="198" t="s">
        <v>187</v>
      </c>
      <c r="B865" s="198" t="s">
        <v>332</v>
      </c>
      <c r="C865" s="198">
        <v>101117520</v>
      </c>
      <c r="D865" s="198">
        <v>201905</v>
      </c>
      <c r="E865" s="198" t="s">
        <v>336</v>
      </c>
      <c r="F865" s="198">
        <v>720.92</v>
      </c>
      <c r="G865" s="198">
        <v>30</v>
      </c>
    </row>
    <row r="866" spans="1:7" x14ac:dyDescent="0.3">
      <c r="A866" s="198" t="s">
        <v>187</v>
      </c>
      <c r="B866" s="198" t="s">
        <v>332</v>
      </c>
      <c r="C866" s="198">
        <v>101117520</v>
      </c>
      <c r="D866" s="198">
        <v>201905</v>
      </c>
      <c r="E866" s="198" t="s">
        <v>336</v>
      </c>
      <c r="F866" s="198">
        <v>1300.97</v>
      </c>
      <c r="G866" s="198">
        <v>27</v>
      </c>
    </row>
    <row r="867" spans="1:7" x14ac:dyDescent="0.3">
      <c r="A867" s="198" t="s">
        <v>187</v>
      </c>
      <c r="B867" s="198" t="s">
        <v>332</v>
      </c>
      <c r="C867" s="198">
        <v>101117520</v>
      </c>
      <c r="D867" s="198">
        <v>201905</v>
      </c>
      <c r="E867" s="198" t="s">
        <v>336</v>
      </c>
      <c r="F867" s="198">
        <v>2665.06</v>
      </c>
      <c r="G867" s="198">
        <v>190</v>
      </c>
    </row>
    <row r="868" spans="1:7" x14ac:dyDescent="0.3">
      <c r="A868" s="198" t="s">
        <v>187</v>
      </c>
      <c r="B868" s="198" t="s">
        <v>332</v>
      </c>
      <c r="C868" s="198">
        <v>101117520</v>
      </c>
      <c r="D868" s="198">
        <v>201905</v>
      </c>
      <c r="E868" s="198" t="s">
        <v>336</v>
      </c>
      <c r="F868" s="198">
        <v>3463.62</v>
      </c>
      <c r="G868" s="198">
        <v>83</v>
      </c>
    </row>
    <row r="869" spans="1:7" x14ac:dyDescent="0.3">
      <c r="A869" s="198" t="s">
        <v>187</v>
      </c>
      <c r="B869" s="198" t="s">
        <v>332</v>
      </c>
      <c r="C869" s="198">
        <v>101117520</v>
      </c>
      <c r="D869" s="198">
        <v>201905</v>
      </c>
      <c r="E869" s="198" t="s">
        <v>336</v>
      </c>
      <c r="F869" s="198">
        <v>7703.34</v>
      </c>
      <c r="G869" s="198">
        <v>204</v>
      </c>
    </row>
    <row r="870" spans="1:7" x14ac:dyDescent="0.3">
      <c r="A870" s="198" t="s">
        <v>187</v>
      </c>
      <c r="B870" s="198" t="s">
        <v>332</v>
      </c>
      <c r="C870" s="198">
        <v>101117520</v>
      </c>
      <c r="D870" s="198">
        <v>201905</v>
      </c>
      <c r="E870" s="198" t="s">
        <v>335</v>
      </c>
      <c r="F870" s="198">
        <v>106.96</v>
      </c>
      <c r="G870" s="198">
        <v>0</v>
      </c>
    </row>
    <row r="871" spans="1:7" x14ac:dyDescent="0.3">
      <c r="A871" s="198" t="s">
        <v>187</v>
      </c>
      <c r="B871" s="198" t="s">
        <v>332</v>
      </c>
      <c r="C871" s="198">
        <v>101117520</v>
      </c>
      <c r="D871" s="198">
        <v>201905</v>
      </c>
      <c r="E871" s="198" t="s">
        <v>339</v>
      </c>
      <c r="F871" s="198">
        <v>6.43</v>
      </c>
      <c r="G871" s="198">
        <v>0</v>
      </c>
    </row>
    <row r="872" spans="1:7" x14ac:dyDescent="0.3">
      <c r="A872" s="198" t="s">
        <v>187</v>
      </c>
      <c r="B872" s="198" t="s">
        <v>332</v>
      </c>
      <c r="C872" s="198">
        <v>101117520</v>
      </c>
      <c r="D872" s="198">
        <v>201905</v>
      </c>
      <c r="E872" s="198" t="s">
        <v>339</v>
      </c>
      <c r="F872" s="198">
        <v>9.4600000000000009</v>
      </c>
      <c r="G872" s="198">
        <v>0</v>
      </c>
    </row>
    <row r="873" spans="1:7" x14ac:dyDescent="0.3">
      <c r="A873" s="198" t="s">
        <v>187</v>
      </c>
      <c r="B873" s="198" t="s">
        <v>332</v>
      </c>
      <c r="C873" s="198">
        <v>101117520</v>
      </c>
      <c r="D873" s="198">
        <v>201905</v>
      </c>
      <c r="E873" s="198" t="s">
        <v>339</v>
      </c>
      <c r="F873" s="198">
        <v>139.16999999999999</v>
      </c>
      <c r="G873" s="198">
        <v>0</v>
      </c>
    </row>
    <row r="874" spans="1:7" x14ac:dyDescent="0.3">
      <c r="A874" s="198" t="s">
        <v>187</v>
      </c>
      <c r="B874" s="198" t="s">
        <v>332</v>
      </c>
      <c r="C874" s="198">
        <v>101117520</v>
      </c>
      <c r="D874" s="198">
        <v>201905</v>
      </c>
      <c r="E874" s="198" t="s">
        <v>339</v>
      </c>
      <c r="F874" s="198">
        <v>304.27999999999997</v>
      </c>
      <c r="G874" s="198">
        <v>0</v>
      </c>
    </row>
    <row r="875" spans="1:7" x14ac:dyDescent="0.3">
      <c r="A875" s="198" t="s">
        <v>187</v>
      </c>
      <c r="B875" s="198" t="s">
        <v>332</v>
      </c>
      <c r="C875" s="198">
        <v>101117520</v>
      </c>
      <c r="D875" s="198">
        <v>201905</v>
      </c>
      <c r="E875" s="198" t="s">
        <v>339</v>
      </c>
      <c r="F875" s="198">
        <v>2336.0500000000002</v>
      </c>
      <c r="G875" s="198">
        <v>75</v>
      </c>
    </row>
    <row r="876" spans="1:7" x14ac:dyDescent="0.3">
      <c r="A876" s="198" t="s">
        <v>187</v>
      </c>
      <c r="B876" s="198" t="s">
        <v>332</v>
      </c>
      <c r="C876" s="198">
        <v>101117520</v>
      </c>
      <c r="D876" s="198">
        <v>201905</v>
      </c>
      <c r="E876" s="198" t="s">
        <v>339</v>
      </c>
      <c r="F876" s="198">
        <v>31804.02</v>
      </c>
      <c r="G876" s="198">
        <v>924</v>
      </c>
    </row>
    <row r="877" spans="1:7" x14ac:dyDescent="0.3">
      <c r="A877" s="198" t="s">
        <v>187</v>
      </c>
      <c r="B877" s="198" t="s">
        <v>332</v>
      </c>
      <c r="C877" s="198">
        <v>101117520</v>
      </c>
      <c r="D877" s="198">
        <v>201905</v>
      </c>
      <c r="E877" s="198" t="s">
        <v>339</v>
      </c>
      <c r="F877" s="198">
        <v>49258.52</v>
      </c>
      <c r="G877" s="198">
        <v>1163</v>
      </c>
    </row>
    <row r="878" spans="1:7" x14ac:dyDescent="0.3">
      <c r="A878" s="198" t="s">
        <v>187</v>
      </c>
      <c r="B878" s="198" t="s">
        <v>332</v>
      </c>
      <c r="C878" s="198">
        <v>101117520</v>
      </c>
      <c r="D878" s="198">
        <v>201905</v>
      </c>
      <c r="E878" s="198" t="s">
        <v>341</v>
      </c>
      <c r="F878" s="198">
        <v>651.32000000000005</v>
      </c>
      <c r="G878" s="198">
        <v>25</v>
      </c>
    </row>
    <row r="879" spans="1:7" x14ac:dyDescent="0.3">
      <c r="A879" s="198" t="s">
        <v>187</v>
      </c>
      <c r="B879" s="198" t="s">
        <v>332</v>
      </c>
      <c r="C879" s="198">
        <v>101117520</v>
      </c>
      <c r="D879" s="198">
        <v>201905</v>
      </c>
      <c r="E879" s="198" t="s">
        <v>342</v>
      </c>
      <c r="F879" s="198">
        <v>77.989999999999995</v>
      </c>
      <c r="G879" s="198">
        <v>30</v>
      </c>
    </row>
    <row r="880" spans="1:7" x14ac:dyDescent="0.3">
      <c r="A880" s="198" t="s">
        <v>187</v>
      </c>
      <c r="B880" s="198" t="s">
        <v>332</v>
      </c>
      <c r="C880" s="198">
        <v>101117520</v>
      </c>
      <c r="D880" s="198">
        <v>201905</v>
      </c>
      <c r="E880" s="198" t="s">
        <v>342</v>
      </c>
      <c r="F880" s="198">
        <v>178.16</v>
      </c>
      <c r="G880" s="198">
        <v>60</v>
      </c>
    </row>
    <row r="881" spans="1:7" x14ac:dyDescent="0.3">
      <c r="A881" s="198" t="s">
        <v>187</v>
      </c>
      <c r="B881" s="198" t="s">
        <v>332</v>
      </c>
      <c r="C881" s="198">
        <v>105081784</v>
      </c>
      <c r="D881" s="198">
        <v>201905</v>
      </c>
      <c r="E881" s="198" t="s">
        <v>336</v>
      </c>
      <c r="F881" s="198">
        <v>115.74</v>
      </c>
      <c r="G881" s="198">
        <v>0</v>
      </c>
    </row>
    <row r="882" spans="1:7" x14ac:dyDescent="0.3">
      <c r="A882" s="198" t="s">
        <v>187</v>
      </c>
      <c r="B882" s="198" t="s">
        <v>332</v>
      </c>
      <c r="C882" s="198">
        <v>105081784</v>
      </c>
      <c r="D882" s="198">
        <v>201905</v>
      </c>
      <c r="E882" s="198" t="s">
        <v>339</v>
      </c>
      <c r="F882" s="198">
        <v>-8375.85</v>
      </c>
      <c r="G882" s="198">
        <v>0</v>
      </c>
    </row>
    <row r="883" spans="1:7" x14ac:dyDescent="0.3">
      <c r="A883" s="198" t="s">
        <v>187</v>
      </c>
      <c r="B883" s="198" t="s">
        <v>332</v>
      </c>
      <c r="C883" s="198">
        <v>105081784</v>
      </c>
      <c r="D883" s="198">
        <v>201905</v>
      </c>
      <c r="E883" s="198" t="s">
        <v>339</v>
      </c>
      <c r="F883" s="198">
        <v>-0.38</v>
      </c>
      <c r="G883" s="198">
        <v>0</v>
      </c>
    </row>
    <row r="884" spans="1:7" x14ac:dyDescent="0.3">
      <c r="A884" s="198" t="s">
        <v>187</v>
      </c>
      <c r="B884" s="198" t="s">
        <v>332</v>
      </c>
      <c r="C884" s="198">
        <v>105082093</v>
      </c>
      <c r="D884" s="198">
        <v>201905</v>
      </c>
      <c r="E884" s="198" t="s">
        <v>340</v>
      </c>
      <c r="F884" s="198">
        <v>4.05</v>
      </c>
      <c r="G884" s="198">
        <v>0</v>
      </c>
    </row>
    <row r="885" spans="1:7" x14ac:dyDescent="0.3">
      <c r="A885" s="198" t="s">
        <v>187</v>
      </c>
      <c r="B885" s="198" t="s">
        <v>332</v>
      </c>
      <c r="C885" s="198">
        <v>105082093</v>
      </c>
      <c r="D885" s="198">
        <v>201905</v>
      </c>
      <c r="E885" s="198" t="s">
        <v>335</v>
      </c>
      <c r="F885" s="198">
        <v>705.07</v>
      </c>
      <c r="G885" s="198">
        <v>0</v>
      </c>
    </row>
    <row r="886" spans="1:7" x14ac:dyDescent="0.3">
      <c r="A886" s="198" t="s">
        <v>187</v>
      </c>
      <c r="B886" s="198" t="s">
        <v>332</v>
      </c>
      <c r="C886" s="198">
        <v>105082093</v>
      </c>
      <c r="D886" s="198">
        <v>201905</v>
      </c>
      <c r="E886" s="198" t="s">
        <v>335</v>
      </c>
      <c r="F886" s="198">
        <v>7983.66</v>
      </c>
      <c r="G886" s="198">
        <v>0</v>
      </c>
    </row>
    <row r="887" spans="1:7" x14ac:dyDescent="0.3">
      <c r="A887" s="198" t="s">
        <v>187</v>
      </c>
      <c r="B887" s="198" t="s">
        <v>332</v>
      </c>
      <c r="C887" s="198" t="s">
        <v>343</v>
      </c>
      <c r="D887" s="198">
        <v>201905</v>
      </c>
      <c r="E887" s="198" t="s">
        <v>339</v>
      </c>
      <c r="F887" s="198">
        <v>74.8</v>
      </c>
      <c r="G887" s="198">
        <v>0</v>
      </c>
    </row>
    <row r="888" spans="1:7" x14ac:dyDescent="0.3">
      <c r="A888" s="198" t="s">
        <v>187</v>
      </c>
      <c r="B888" s="198" t="s">
        <v>334</v>
      </c>
      <c r="C888" s="198">
        <v>101096760</v>
      </c>
      <c r="D888" s="198">
        <v>201905</v>
      </c>
      <c r="E888" s="198" t="s">
        <v>336</v>
      </c>
      <c r="F888" s="198">
        <v>1274.71</v>
      </c>
      <c r="G888" s="198">
        <v>1</v>
      </c>
    </row>
    <row r="889" spans="1:7" x14ac:dyDescent="0.3">
      <c r="A889" s="198" t="s">
        <v>187</v>
      </c>
      <c r="B889" s="198" t="s">
        <v>334</v>
      </c>
      <c r="C889" s="198">
        <v>101097319</v>
      </c>
      <c r="D889" s="198">
        <v>201905</v>
      </c>
      <c r="E889" s="198" t="s">
        <v>335</v>
      </c>
      <c r="F889" s="198">
        <v>687.17</v>
      </c>
      <c r="G889" s="198">
        <v>2</v>
      </c>
    </row>
    <row r="890" spans="1:7" x14ac:dyDescent="0.3">
      <c r="A890" s="198" t="s">
        <v>187</v>
      </c>
      <c r="B890" s="198" t="s">
        <v>334</v>
      </c>
      <c r="C890" s="198">
        <v>101097482</v>
      </c>
      <c r="D890" s="198">
        <v>201905</v>
      </c>
      <c r="E890" s="198" t="s">
        <v>339</v>
      </c>
      <c r="F890" s="198">
        <v>-624.55999999999995</v>
      </c>
      <c r="G890" s="198">
        <v>1</v>
      </c>
    </row>
    <row r="891" spans="1:7" x14ac:dyDescent="0.3">
      <c r="A891" s="198" t="s">
        <v>187</v>
      </c>
      <c r="B891" s="198" t="s">
        <v>334</v>
      </c>
      <c r="C891" s="198">
        <v>101099025</v>
      </c>
      <c r="D891" s="198">
        <v>201905</v>
      </c>
      <c r="E891" s="198" t="s">
        <v>336</v>
      </c>
      <c r="F891" s="198">
        <v>2160.8200000000002</v>
      </c>
      <c r="G891" s="198">
        <v>1</v>
      </c>
    </row>
    <row r="892" spans="1:7" x14ac:dyDescent="0.3">
      <c r="A892" s="198" t="s">
        <v>187</v>
      </c>
      <c r="B892" s="198" t="s">
        <v>334</v>
      </c>
      <c r="C892" s="198">
        <v>101099555</v>
      </c>
      <c r="D892" s="198">
        <v>201905</v>
      </c>
      <c r="E892" s="198" t="s">
        <v>339</v>
      </c>
      <c r="F892" s="198">
        <v>65605.570000000007</v>
      </c>
      <c r="G892" s="198">
        <v>2</v>
      </c>
    </row>
    <row r="893" spans="1:7" x14ac:dyDescent="0.3">
      <c r="A893" s="198" t="s">
        <v>187</v>
      </c>
      <c r="B893" s="198" t="s">
        <v>334</v>
      </c>
      <c r="C893" s="198">
        <v>101099804</v>
      </c>
      <c r="D893" s="198">
        <v>201905</v>
      </c>
      <c r="E893" s="198" t="s">
        <v>335</v>
      </c>
      <c r="F893" s="198">
        <v>172.58</v>
      </c>
      <c r="G893" s="198">
        <v>1</v>
      </c>
    </row>
    <row r="894" spans="1:7" x14ac:dyDescent="0.3">
      <c r="A894" s="198" t="s">
        <v>187</v>
      </c>
      <c r="B894" s="198" t="s">
        <v>334</v>
      </c>
      <c r="C894" s="198">
        <v>101100551</v>
      </c>
      <c r="D894" s="198">
        <v>201905</v>
      </c>
      <c r="E894" s="198" t="s">
        <v>335</v>
      </c>
      <c r="F894" s="198">
        <v>94.7</v>
      </c>
      <c r="G894" s="198">
        <v>2</v>
      </c>
    </row>
    <row r="895" spans="1:7" x14ac:dyDescent="0.3">
      <c r="A895" s="198" t="s">
        <v>187</v>
      </c>
      <c r="B895" s="198" t="s">
        <v>334</v>
      </c>
      <c r="C895" s="198">
        <v>101102596</v>
      </c>
      <c r="D895" s="198">
        <v>201905</v>
      </c>
      <c r="E895" s="198" t="s">
        <v>339</v>
      </c>
      <c r="F895" s="198">
        <v>1774</v>
      </c>
      <c r="G895" s="198">
        <v>1</v>
      </c>
    </row>
    <row r="896" spans="1:7" x14ac:dyDescent="0.3">
      <c r="A896" s="198" t="s">
        <v>187</v>
      </c>
      <c r="B896" s="198" t="s">
        <v>334</v>
      </c>
      <c r="C896" s="198">
        <v>101104477</v>
      </c>
      <c r="D896" s="198">
        <v>201905</v>
      </c>
      <c r="E896" s="198" t="s">
        <v>339</v>
      </c>
      <c r="F896" s="198">
        <v>-9084.32</v>
      </c>
      <c r="G896" s="198">
        <v>-8</v>
      </c>
    </row>
    <row r="897" spans="1:7" x14ac:dyDescent="0.3">
      <c r="A897" s="198" t="s">
        <v>187</v>
      </c>
      <c r="B897" s="198" t="s">
        <v>334</v>
      </c>
      <c r="C897" s="198">
        <v>101104513</v>
      </c>
      <c r="D897" s="198">
        <v>201905</v>
      </c>
      <c r="E897" s="198" t="s">
        <v>339</v>
      </c>
      <c r="F897" s="198">
        <v>904.46</v>
      </c>
      <c r="G897" s="198">
        <v>1</v>
      </c>
    </row>
    <row r="898" spans="1:7" x14ac:dyDescent="0.3">
      <c r="A898" s="198" t="s">
        <v>187</v>
      </c>
      <c r="B898" s="198" t="s">
        <v>334</v>
      </c>
      <c r="C898" s="198">
        <v>101104654</v>
      </c>
      <c r="D898" s="198">
        <v>201905</v>
      </c>
      <c r="E898" s="198" t="s">
        <v>339</v>
      </c>
      <c r="F898" s="198">
        <v>13629.34</v>
      </c>
      <c r="G898" s="198">
        <v>1</v>
      </c>
    </row>
    <row r="899" spans="1:7" x14ac:dyDescent="0.3">
      <c r="A899" s="198" t="s">
        <v>187</v>
      </c>
      <c r="B899" s="198" t="s">
        <v>334</v>
      </c>
      <c r="C899" s="198">
        <v>101104726</v>
      </c>
      <c r="D899" s="198">
        <v>201905</v>
      </c>
      <c r="E899" s="198" t="s">
        <v>336</v>
      </c>
      <c r="F899" s="198">
        <v>3178.21</v>
      </c>
      <c r="G899" s="198">
        <v>2</v>
      </c>
    </row>
    <row r="900" spans="1:7" x14ac:dyDescent="0.3">
      <c r="A900" s="198" t="s">
        <v>187</v>
      </c>
      <c r="B900" s="198" t="s">
        <v>334</v>
      </c>
      <c r="C900" s="198">
        <v>101105211</v>
      </c>
      <c r="D900" s="198">
        <v>201905</v>
      </c>
      <c r="E900" s="198" t="s">
        <v>336</v>
      </c>
      <c r="F900" s="198">
        <v>-261.22000000000003</v>
      </c>
      <c r="G900" s="198">
        <v>3</v>
      </c>
    </row>
    <row r="901" spans="1:7" x14ac:dyDescent="0.3">
      <c r="A901" s="198" t="s">
        <v>187</v>
      </c>
      <c r="B901" s="198" t="s">
        <v>334</v>
      </c>
      <c r="C901" s="198">
        <v>101106070</v>
      </c>
      <c r="D901" s="198">
        <v>201905</v>
      </c>
      <c r="E901" s="198" t="s">
        <v>340</v>
      </c>
      <c r="F901" s="198">
        <v>-85.36</v>
      </c>
      <c r="G901" s="198">
        <v>1</v>
      </c>
    </row>
    <row r="902" spans="1:7" x14ac:dyDescent="0.3">
      <c r="A902" s="198" t="s">
        <v>187</v>
      </c>
      <c r="B902" s="198" t="s">
        <v>334</v>
      </c>
      <c r="C902" s="198">
        <v>101106257</v>
      </c>
      <c r="D902" s="198">
        <v>201905</v>
      </c>
      <c r="E902" s="198" t="s">
        <v>340</v>
      </c>
      <c r="F902" s="198">
        <v>34.17</v>
      </c>
      <c r="G902" s="198">
        <v>2</v>
      </c>
    </row>
    <row r="903" spans="1:7" x14ac:dyDescent="0.3">
      <c r="A903" s="198" t="s">
        <v>187</v>
      </c>
      <c r="B903" s="198" t="s">
        <v>334</v>
      </c>
      <c r="C903" s="198">
        <v>101106321</v>
      </c>
      <c r="D903" s="198">
        <v>201905</v>
      </c>
      <c r="E903" s="198" t="s">
        <v>339</v>
      </c>
      <c r="F903" s="198">
        <v>-12641.72</v>
      </c>
      <c r="G903" s="198">
        <v>-7</v>
      </c>
    </row>
    <row r="904" spans="1:7" x14ac:dyDescent="0.3">
      <c r="A904" s="198" t="s">
        <v>187</v>
      </c>
      <c r="B904" s="198" t="s">
        <v>334</v>
      </c>
      <c r="C904" s="198">
        <v>101106361</v>
      </c>
      <c r="D904" s="198">
        <v>201905</v>
      </c>
      <c r="E904" s="198" t="s">
        <v>339</v>
      </c>
      <c r="F904" s="198">
        <v>26746.12</v>
      </c>
      <c r="G904" s="198">
        <v>1</v>
      </c>
    </row>
    <row r="905" spans="1:7" x14ac:dyDescent="0.3">
      <c r="A905" s="198" t="s">
        <v>187</v>
      </c>
      <c r="B905" s="198" t="s">
        <v>334</v>
      </c>
      <c r="C905" s="198">
        <v>101106595</v>
      </c>
      <c r="D905" s="198">
        <v>201905</v>
      </c>
      <c r="E905" s="198" t="s">
        <v>339</v>
      </c>
      <c r="F905" s="198">
        <v>-912.53</v>
      </c>
      <c r="G905" s="198">
        <v>-5</v>
      </c>
    </row>
    <row r="906" spans="1:7" x14ac:dyDescent="0.3">
      <c r="A906" s="198" t="s">
        <v>187</v>
      </c>
      <c r="B906" s="198" t="s">
        <v>334</v>
      </c>
      <c r="C906" s="198">
        <v>101107270</v>
      </c>
      <c r="D906" s="198">
        <v>201905</v>
      </c>
      <c r="E906" s="198" t="s">
        <v>336</v>
      </c>
      <c r="F906" s="198">
        <v>-785.42</v>
      </c>
      <c r="G906" s="198">
        <v>1</v>
      </c>
    </row>
    <row r="907" spans="1:7" x14ac:dyDescent="0.3">
      <c r="A907" s="198" t="s">
        <v>187</v>
      </c>
      <c r="B907" s="198" t="s">
        <v>334</v>
      </c>
      <c r="C907" s="198">
        <v>101107514</v>
      </c>
      <c r="D907" s="198">
        <v>201905</v>
      </c>
      <c r="E907" s="198" t="s">
        <v>336</v>
      </c>
      <c r="F907" s="198">
        <v>-0.47</v>
      </c>
      <c r="G907" s="198">
        <v>3</v>
      </c>
    </row>
    <row r="908" spans="1:7" x14ac:dyDescent="0.3">
      <c r="A908" s="198" t="s">
        <v>187</v>
      </c>
      <c r="B908" s="198" t="s">
        <v>334</v>
      </c>
      <c r="C908" s="198">
        <v>101107812</v>
      </c>
      <c r="D908" s="198">
        <v>201905</v>
      </c>
      <c r="E908" s="198" t="s">
        <v>336</v>
      </c>
      <c r="F908" s="198">
        <v>730804.41</v>
      </c>
      <c r="G908" s="198">
        <v>1</v>
      </c>
    </row>
    <row r="909" spans="1:7" x14ac:dyDescent="0.3">
      <c r="A909" s="198" t="s">
        <v>187</v>
      </c>
      <c r="B909" s="198" t="s">
        <v>334</v>
      </c>
      <c r="C909" s="198">
        <v>101107989</v>
      </c>
      <c r="D909" s="198">
        <v>201905</v>
      </c>
      <c r="E909" s="198" t="s">
        <v>336</v>
      </c>
      <c r="F909" s="198">
        <v>723.52</v>
      </c>
      <c r="G909" s="198">
        <v>1</v>
      </c>
    </row>
    <row r="910" spans="1:7" x14ac:dyDescent="0.3">
      <c r="A910" s="198" t="s">
        <v>187</v>
      </c>
      <c r="B910" s="198" t="s">
        <v>334</v>
      </c>
      <c r="C910" s="198">
        <v>101108435</v>
      </c>
      <c r="D910" s="198">
        <v>201905</v>
      </c>
      <c r="E910" s="198" t="s">
        <v>336</v>
      </c>
      <c r="F910" s="198">
        <v>122.38</v>
      </c>
      <c r="G910" s="198">
        <v>1</v>
      </c>
    </row>
    <row r="911" spans="1:7" x14ac:dyDescent="0.3">
      <c r="A911" s="198" t="s">
        <v>187</v>
      </c>
      <c r="B911" s="198" t="s">
        <v>334</v>
      </c>
      <c r="C911" s="198">
        <v>101108584</v>
      </c>
      <c r="D911" s="198">
        <v>201905</v>
      </c>
      <c r="E911" s="198" t="s">
        <v>335</v>
      </c>
      <c r="F911" s="198">
        <v>1872.5</v>
      </c>
      <c r="G911" s="198">
        <v>3</v>
      </c>
    </row>
    <row r="912" spans="1:7" x14ac:dyDescent="0.3">
      <c r="A912" s="198" t="s">
        <v>187</v>
      </c>
      <c r="B912" s="198" t="s">
        <v>334</v>
      </c>
      <c r="C912" s="198">
        <v>101109165</v>
      </c>
      <c r="D912" s="198">
        <v>201905</v>
      </c>
      <c r="E912" s="198" t="s">
        <v>336</v>
      </c>
      <c r="F912" s="198">
        <v>-2390.54</v>
      </c>
      <c r="G912" s="198">
        <v>-4</v>
      </c>
    </row>
    <row r="913" spans="1:7" x14ac:dyDescent="0.3">
      <c r="A913" s="198" t="s">
        <v>187</v>
      </c>
      <c r="B913" s="198" t="s">
        <v>334</v>
      </c>
      <c r="C913" s="198">
        <v>101109288</v>
      </c>
      <c r="D913" s="198">
        <v>201905</v>
      </c>
      <c r="E913" s="198" t="s">
        <v>340</v>
      </c>
      <c r="F913" s="198">
        <v>14.03</v>
      </c>
      <c r="G913" s="198">
        <v>3</v>
      </c>
    </row>
    <row r="914" spans="1:7" x14ac:dyDescent="0.3">
      <c r="A914" s="198" t="s">
        <v>187</v>
      </c>
      <c r="B914" s="198" t="s">
        <v>334</v>
      </c>
      <c r="C914" s="198">
        <v>101109385</v>
      </c>
      <c r="D914" s="198">
        <v>201905</v>
      </c>
      <c r="E914" s="198" t="s">
        <v>339</v>
      </c>
      <c r="F914" s="198">
        <v>-158.25</v>
      </c>
      <c r="G914" s="198">
        <v>2</v>
      </c>
    </row>
    <row r="915" spans="1:7" x14ac:dyDescent="0.3">
      <c r="A915" s="198" t="s">
        <v>187</v>
      </c>
      <c r="B915" s="198" t="s">
        <v>334</v>
      </c>
      <c r="C915" s="198">
        <v>101109654</v>
      </c>
      <c r="D915" s="198">
        <v>201905</v>
      </c>
      <c r="E915" s="198" t="s">
        <v>340</v>
      </c>
      <c r="F915" s="198">
        <v>-16018.77</v>
      </c>
      <c r="G915" s="198">
        <v>1</v>
      </c>
    </row>
    <row r="916" spans="1:7" x14ac:dyDescent="0.3">
      <c r="A916" s="198" t="s">
        <v>187</v>
      </c>
      <c r="B916" s="198" t="s">
        <v>334</v>
      </c>
      <c r="C916" s="198">
        <v>101109989</v>
      </c>
      <c r="D916" s="198">
        <v>201905</v>
      </c>
      <c r="E916" s="198" t="s">
        <v>335</v>
      </c>
      <c r="F916" s="198">
        <v>920.1</v>
      </c>
      <c r="G916" s="198">
        <v>1</v>
      </c>
    </row>
    <row r="917" spans="1:7" x14ac:dyDescent="0.3">
      <c r="A917" s="198" t="s">
        <v>187</v>
      </c>
      <c r="B917" s="198" t="s">
        <v>334</v>
      </c>
      <c r="C917" s="198">
        <v>101110121</v>
      </c>
      <c r="D917" s="198">
        <v>201905</v>
      </c>
      <c r="E917" s="198" t="s">
        <v>339</v>
      </c>
      <c r="F917" s="198">
        <v>-25.93</v>
      </c>
      <c r="G917" s="198">
        <v>3</v>
      </c>
    </row>
    <row r="918" spans="1:7" x14ac:dyDescent="0.3">
      <c r="A918" s="198" t="s">
        <v>187</v>
      </c>
      <c r="B918" s="198" t="s">
        <v>334</v>
      </c>
      <c r="C918" s="198">
        <v>101110403</v>
      </c>
      <c r="D918" s="198">
        <v>201905</v>
      </c>
      <c r="E918" s="198" t="s">
        <v>336</v>
      </c>
      <c r="F918" s="198">
        <v>796.44</v>
      </c>
      <c r="G918" s="198">
        <v>2</v>
      </c>
    </row>
    <row r="919" spans="1:7" x14ac:dyDescent="0.3">
      <c r="A919" s="198" t="s">
        <v>187</v>
      </c>
      <c r="B919" s="198" t="s">
        <v>334</v>
      </c>
      <c r="C919" s="198">
        <v>101110432</v>
      </c>
      <c r="D919" s="198">
        <v>201905</v>
      </c>
      <c r="E919" s="198" t="s">
        <v>336</v>
      </c>
      <c r="F919" s="198">
        <v>87.55</v>
      </c>
      <c r="G919" s="198">
        <v>1</v>
      </c>
    </row>
    <row r="920" spans="1:7" x14ac:dyDescent="0.3">
      <c r="A920" s="198" t="s">
        <v>187</v>
      </c>
      <c r="B920" s="198" t="s">
        <v>334</v>
      </c>
      <c r="C920" s="198">
        <v>101110512</v>
      </c>
      <c r="D920" s="198">
        <v>201905</v>
      </c>
      <c r="E920" s="198" t="s">
        <v>336</v>
      </c>
      <c r="F920" s="198">
        <v>-4267.13</v>
      </c>
      <c r="G920" s="198">
        <v>-8</v>
      </c>
    </row>
    <row r="921" spans="1:7" x14ac:dyDescent="0.3">
      <c r="A921" s="198" t="s">
        <v>187</v>
      </c>
      <c r="B921" s="198" t="s">
        <v>334</v>
      </c>
      <c r="C921" s="198">
        <v>101111307</v>
      </c>
      <c r="D921" s="198">
        <v>201905</v>
      </c>
      <c r="E921" s="198" t="s">
        <v>339</v>
      </c>
      <c r="F921" s="198">
        <v>157385.14000000001</v>
      </c>
      <c r="G921" s="198">
        <v>1</v>
      </c>
    </row>
    <row r="922" spans="1:7" x14ac:dyDescent="0.3">
      <c r="A922" s="198" t="s">
        <v>187</v>
      </c>
      <c r="B922" s="198" t="s">
        <v>334</v>
      </c>
      <c r="C922" s="198">
        <v>101111309</v>
      </c>
      <c r="D922" s="198">
        <v>201905</v>
      </c>
      <c r="E922" s="198" t="s">
        <v>339</v>
      </c>
      <c r="F922" s="198">
        <v>1705.65</v>
      </c>
      <c r="G922" s="198">
        <v>1</v>
      </c>
    </row>
    <row r="923" spans="1:7" x14ac:dyDescent="0.3">
      <c r="A923" s="198" t="s">
        <v>187</v>
      </c>
      <c r="B923" s="198" t="s">
        <v>334</v>
      </c>
      <c r="C923" s="198">
        <v>101111659</v>
      </c>
      <c r="D923" s="198">
        <v>201905</v>
      </c>
      <c r="E923" s="198" t="s">
        <v>342</v>
      </c>
      <c r="F923" s="198">
        <v>-7248.31</v>
      </c>
      <c r="G923" s="198">
        <v>-7</v>
      </c>
    </row>
    <row r="924" spans="1:7" x14ac:dyDescent="0.3">
      <c r="A924" s="198" t="s">
        <v>187</v>
      </c>
      <c r="B924" s="198" t="s">
        <v>334</v>
      </c>
      <c r="C924" s="198">
        <v>101111826</v>
      </c>
      <c r="D924" s="198">
        <v>201905</v>
      </c>
      <c r="E924" s="198" t="s">
        <v>340</v>
      </c>
      <c r="F924" s="198">
        <v>-245.87</v>
      </c>
      <c r="G924" s="198">
        <v>-6</v>
      </c>
    </row>
    <row r="925" spans="1:7" x14ac:dyDescent="0.3">
      <c r="A925" s="198" t="s">
        <v>187</v>
      </c>
      <c r="B925" s="198" t="s">
        <v>334</v>
      </c>
      <c r="C925" s="198">
        <v>101112180</v>
      </c>
      <c r="D925" s="198">
        <v>201905</v>
      </c>
      <c r="E925" s="198" t="s">
        <v>336</v>
      </c>
      <c r="F925" s="198">
        <v>2287.5700000000002</v>
      </c>
      <c r="G925" s="198">
        <v>1</v>
      </c>
    </row>
    <row r="926" spans="1:7" x14ac:dyDescent="0.3">
      <c r="A926" s="198" t="s">
        <v>187</v>
      </c>
      <c r="B926" s="198" t="s">
        <v>334</v>
      </c>
      <c r="C926" s="198">
        <v>101112212</v>
      </c>
      <c r="D926" s="198">
        <v>201905</v>
      </c>
      <c r="E926" s="198" t="s">
        <v>341</v>
      </c>
      <c r="F926" s="198">
        <v>-484.61</v>
      </c>
      <c r="G926" s="198">
        <v>-7</v>
      </c>
    </row>
    <row r="927" spans="1:7" x14ac:dyDescent="0.3">
      <c r="A927" s="198" t="s">
        <v>187</v>
      </c>
      <c r="B927" s="198" t="s">
        <v>334</v>
      </c>
      <c r="C927" s="198">
        <v>101112410</v>
      </c>
      <c r="D927" s="198">
        <v>201905</v>
      </c>
      <c r="E927" s="198" t="s">
        <v>333</v>
      </c>
      <c r="F927" s="198">
        <v>2843.61</v>
      </c>
      <c r="G927" s="198">
        <v>1</v>
      </c>
    </row>
    <row r="928" spans="1:7" x14ac:dyDescent="0.3">
      <c r="A928" s="198" t="s">
        <v>187</v>
      </c>
      <c r="B928" s="198" t="s">
        <v>334</v>
      </c>
      <c r="C928" s="198">
        <v>101112663</v>
      </c>
      <c r="D928" s="198">
        <v>201905</v>
      </c>
      <c r="E928" s="198" t="s">
        <v>336</v>
      </c>
      <c r="F928" s="198">
        <v>34.14</v>
      </c>
      <c r="G928" s="198">
        <v>2</v>
      </c>
    </row>
    <row r="929" spans="1:7" x14ac:dyDescent="0.3">
      <c r="A929" s="198" t="s">
        <v>187</v>
      </c>
      <c r="B929" s="198" t="s">
        <v>334</v>
      </c>
      <c r="C929" s="198">
        <v>101112701</v>
      </c>
      <c r="D929" s="198">
        <v>201905</v>
      </c>
      <c r="E929" s="198" t="s">
        <v>340</v>
      </c>
      <c r="F929" s="198">
        <v>1152.01</v>
      </c>
      <c r="G929" s="198">
        <v>3</v>
      </c>
    </row>
    <row r="930" spans="1:7" x14ac:dyDescent="0.3">
      <c r="A930" s="198" t="s">
        <v>187</v>
      </c>
      <c r="B930" s="198" t="s">
        <v>334</v>
      </c>
      <c r="C930" s="198">
        <v>101112736</v>
      </c>
      <c r="D930" s="198">
        <v>201905</v>
      </c>
      <c r="E930" s="198" t="s">
        <v>336</v>
      </c>
      <c r="F930" s="198">
        <v>328.24</v>
      </c>
      <c r="G930" s="198">
        <v>-4</v>
      </c>
    </row>
    <row r="931" spans="1:7" x14ac:dyDescent="0.3">
      <c r="A931" s="198" t="s">
        <v>187</v>
      </c>
      <c r="B931" s="198" t="s">
        <v>334</v>
      </c>
      <c r="C931" s="198">
        <v>101112752</v>
      </c>
      <c r="D931" s="198">
        <v>201905</v>
      </c>
      <c r="E931" s="198" t="s">
        <v>336</v>
      </c>
      <c r="F931" s="198">
        <v>-1.31</v>
      </c>
      <c r="G931" s="198">
        <v>2</v>
      </c>
    </row>
    <row r="932" spans="1:7" x14ac:dyDescent="0.3">
      <c r="A932" s="198" t="s">
        <v>187</v>
      </c>
      <c r="B932" s="198" t="s">
        <v>334</v>
      </c>
      <c r="C932" s="198">
        <v>101112803</v>
      </c>
      <c r="D932" s="198">
        <v>201905</v>
      </c>
      <c r="E932" s="198" t="s">
        <v>340</v>
      </c>
      <c r="F932" s="198">
        <v>-1001.91</v>
      </c>
      <c r="G932" s="198">
        <v>-4</v>
      </c>
    </row>
    <row r="933" spans="1:7" x14ac:dyDescent="0.3">
      <c r="A933" s="198" t="s">
        <v>187</v>
      </c>
      <c r="B933" s="198" t="s">
        <v>334</v>
      </c>
      <c r="C933" s="198">
        <v>101112823</v>
      </c>
      <c r="D933" s="198">
        <v>201905</v>
      </c>
      <c r="E933" s="198" t="s">
        <v>342</v>
      </c>
      <c r="F933" s="198">
        <v>-6170.13</v>
      </c>
      <c r="G933" s="198">
        <v>-6</v>
      </c>
    </row>
    <row r="934" spans="1:7" x14ac:dyDescent="0.3">
      <c r="A934" s="198" t="s">
        <v>187</v>
      </c>
      <c r="B934" s="198" t="s">
        <v>334</v>
      </c>
      <c r="C934" s="198">
        <v>101113536</v>
      </c>
      <c r="D934" s="198">
        <v>201905</v>
      </c>
      <c r="E934" s="198" t="s">
        <v>336</v>
      </c>
      <c r="F934" s="198">
        <v>358.99</v>
      </c>
      <c r="G934" s="198">
        <v>3</v>
      </c>
    </row>
    <row r="935" spans="1:7" x14ac:dyDescent="0.3">
      <c r="A935" s="198" t="s">
        <v>187</v>
      </c>
      <c r="B935" s="198" t="s">
        <v>334</v>
      </c>
      <c r="C935" s="198">
        <v>101113726</v>
      </c>
      <c r="D935" s="198">
        <v>201905</v>
      </c>
      <c r="E935" s="198" t="s">
        <v>336</v>
      </c>
      <c r="F935" s="198">
        <v>2759.1</v>
      </c>
      <c r="G935" s="198">
        <v>4</v>
      </c>
    </row>
    <row r="936" spans="1:7" x14ac:dyDescent="0.3">
      <c r="A936" s="198" t="s">
        <v>187</v>
      </c>
      <c r="B936" s="198" t="s">
        <v>334</v>
      </c>
      <c r="C936" s="198">
        <v>101113821</v>
      </c>
      <c r="D936" s="198">
        <v>201905</v>
      </c>
      <c r="E936" s="198" t="s">
        <v>342</v>
      </c>
      <c r="F936" s="198">
        <v>-8742.7199999999993</v>
      </c>
      <c r="G936" s="198">
        <v>-7</v>
      </c>
    </row>
    <row r="937" spans="1:7" x14ac:dyDescent="0.3">
      <c r="A937" s="198" t="s">
        <v>187</v>
      </c>
      <c r="B937" s="198" t="s">
        <v>334</v>
      </c>
      <c r="C937" s="198">
        <v>101113958</v>
      </c>
      <c r="D937" s="198">
        <v>201905</v>
      </c>
      <c r="E937" s="198" t="s">
        <v>336</v>
      </c>
      <c r="F937" s="198">
        <v>315.58</v>
      </c>
      <c r="G937" s="198">
        <v>-4</v>
      </c>
    </row>
    <row r="938" spans="1:7" x14ac:dyDescent="0.3">
      <c r="A938" s="198" t="s">
        <v>187</v>
      </c>
      <c r="B938" s="198" t="s">
        <v>334</v>
      </c>
      <c r="C938" s="198">
        <v>101114041</v>
      </c>
      <c r="D938" s="198">
        <v>201905</v>
      </c>
      <c r="E938" s="198" t="s">
        <v>341</v>
      </c>
      <c r="F938" s="198">
        <v>21.55</v>
      </c>
      <c r="G938" s="198">
        <v>3</v>
      </c>
    </row>
    <row r="939" spans="1:7" x14ac:dyDescent="0.3">
      <c r="A939" s="198" t="s">
        <v>187</v>
      </c>
      <c r="B939" s="198" t="s">
        <v>334</v>
      </c>
      <c r="C939" s="198">
        <v>101114090</v>
      </c>
      <c r="D939" s="198">
        <v>201905</v>
      </c>
      <c r="E939" s="198" t="s">
        <v>336</v>
      </c>
      <c r="F939" s="198">
        <v>-1126.45</v>
      </c>
      <c r="G939" s="198">
        <v>-5</v>
      </c>
    </row>
    <row r="940" spans="1:7" x14ac:dyDescent="0.3">
      <c r="A940" s="198" t="s">
        <v>187</v>
      </c>
      <c r="B940" s="198" t="s">
        <v>334</v>
      </c>
      <c r="C940" s="198">
        <v>101114110</v>
      </c>
      <c r="D940" s="198">
        <v>201905</v>
      </c>
      <c r="E940" s="198" t="s">
        <v>336</v>
      </c>
      <c r="F940" s="198">
        <v>474.59</v>
      </c>
      <c r="G940" s="198">
        <v>1</v>
      </c>
    </row>
    <row r="941" spans="1:7" x14ac:dyDescent="0.3">
      <c r="A941" s="198" t="s">
        <v>187</v>
      </c>
      <c r="B941" s="198" t="s">
        <v>334</v>
      </c>
      <c r="C941" s="198">
        <v>101114185</v>
      </c>
      <c r="D941" s="198">
        <v>201905</v>
      </c>
      <c r="E941" s="198" t="s">
        <v>339</v>
      </c>
      <c r="F941" s="198">
        <v>1850.39</v>
      </c>
      <c r="G941" s="198">
        <v>3</v>
      </c>
    </row>
    <row r="942" spans="1:7" x14ac:dyDescent="0.3">
      <c r="A942" s="198" t="s">
        <v>187</v>
      </c>
      <c r="B942" s="198" t="s">
        <v>334</v>
      </c>
      <c r="C942" s="198">
        <v>101114186</v>
      </c>
      <c r="D942" s="198">
        <v>201905</v>
      </c>
      <c r="E942" s="198" t="s">
        <v>339</v>
      </c>
      <c r="F942" s="198">
        <v>425.49</v>
      </c>
      <c r="G942" s="198">
        <v>1</v>
      </c>
    </row>
    <row r="943" spans="1:7" x14ac:dyDescent="0.3">
      <c r="A943" s="198" t="s">
        <v>187</v>
      </c>
      <c r="B943" s="198" t="s">
        <v>334</v>
      </c>
      <c r="C943" s="198">
        <v>101114324</v>
      </c>
      <c r="D943" s="198">
        <v>201905</v>
      </c>
      <c r="E943" s="198" t="s">
        <v>340</v>
      </c>
      <c r="F943" s="198">
        <v>163.38</v>
      </c>
      <c r="G943" s="198">
        <v>1</v>
      </c>
    </row>
    <row r="944" spans="1:7" x14ac:dyDescent="0.3">
      <c r="A944" s="198" t="s">
        <v>187</v>
      </c>
      <c r="B944" s="198" t="s">
        <v>334</v>
      </c>
      <c r="C944" s="198">
        <v>101114349</v>
      </c>
      <c r="D944" s="198">
        <v>201905</v>
      </c>
      <c r="E944" s="198" t="s">
        <v>339</v>
      </c>
      <c r="F944" s="198">
        <v>0.8</v>
      </c>
      <c r="G944" s="198">
        <v>2</v>
      </c>
    </row>
    <row r="945" spans="1:7" x14ac:dyDescent="0.3">
      <c r="A945" s="198" t="s">
        <v>187</v>
      </c>
      <c r="B945" s="198" t="s">
        <v>334</v>
      </c>
      <c r="C945" s="198">
        <v>101114453</v>
      </c>
      <c r="D945" s="198">
        <v>201905</v>
      </c>
      <c r="E945" s="198" t="s">
        <v>339</v>
      </c>
      <c r="F945" s="198">
        <v>41.87</v>
      </c>
      <c r="G945" s="198">
        <v>2</v>
      </c>
    </row>
    <row r="946" spans="1:7" x14ac:dyDescent="0.3">
      <c r="A946" s="198" t="s">
        <v>187</v>
      </c>
      <c r="B946" s="198" t="s">
        <v>334</v>
      </c>
      <c r="C946" s="198">
        <v>101114457</v>
      </c>
      <c r="D946" s="198">
        <v>201905</v>
      </c>
      <c r="E946" s="198" t="s">
        <v>339</v>
      </c>
      <c r="F946" s="198">
        <v>-1.01</v>
      </c>
      <c r="G946" s="198">
        <v>3</v>
      </c>
    </row>
    <row r="947" spans="1:7" x14ac:dyDescent="0.3">
      <c r="A947" s="198" t="s">
        <v>187</v>
      </c>
      <c r="B947" s="198" t="s">
        <v>334</v>
      </c>
      <c r="C947" s="198">
        <v>101114479</v>
      </c>
      <c r="D947" s="198">
        <v>201905</v>
      </c>
      <c r="E947" s="198" t="s">
        <v>336</v>
      </c>
      <c r="F947" s="198">
        <v>0.01</v>
      </c>
      <c r="G947" s="198">
        <v>2</v>
      </c>
    </row>
    <row r="948" spans="1:7" x14ac:dyDescent="0.3">
      <c r="A948" s="198" t="s">
        <v>187</v>
      </c>
      <c r="B948" s="198" t="s">
        <v>334</v>
      </c>
      <c r="C948" s="198">
        <v>101114675</v>
      </c>
      <c r="D948" s="198">
        <v>201905</v>
      </c>
      <c r="E948" s="198" t="s">
        <v>340</v>
      </c>
      <c r="F948" s="198">
        <v>-1288.74</v>
      </c>
      <c r="G948" s="198">
        <v>-7</v>
      </c>
    </row>
    <row r="949" spans="1:7" x14ac:dyDescent="0.3">
      <c r="A949" s="198" t="s">
        <v>187</v>
      </c>
      <c r="B949" s="198" t="s">
        <v>334</v>
      </c>
      <c r="C949" s="198">
        <v>101114763</v>
      </c>
      <c r="D949" s="198">
        <v>201905</v>
      </c>
      <c r="E949" s="198" t="s">
        <v>342</v>
      </c>
      <c r="F949" s="198">
        <v>-6489.44</v>
      </c>
      <c r="G949" s="198">
        <v>-7</v>
      </c>
    </row>
    <row r="950" spans="1:7" x14ac:dyDescent="0.3">
      <c r="A950" s="198" t="s">
        <v>187</v>
      </c>
      <c r="B950" s="198" t="s">
        <v>334</v>
      </c>
      <c r="C950" s="198">
        <v>101114768</v>
      </c>
      <c r="D950" s="198">
        <v>201905</v>
      </c>
      <c r="E950" s="198" t="s">
        <v>336</v>
      </c>
      <c r="F950" s="198">
        <v>-1431.7</v>
      </c>
      <c r="G950" s="198">
        <v>-5</v>
      </c>
    </row>
    <row r="951" spans="1:7" x14ac:dyDescent="0.3">
      <c r="A951" s="198" t="s">
        <v>187</v>
      </c>
      <c r="B951" s="198" t="s">
        <v>334</v>
      </c>
      <c r="C951" s="198">
        <v>101114806</v>
      </c>
      <c r="D951" s="198">
        <v>201905</v>
      </c>
      <c r="E951" s="198" t="s">
        <v>336</v>
      </c>
      <c r="F951" s="198">
        <v>-71.989999999999995</v>
      </c>
      <c r="G951" s="198">
        <v>2</v>
      </c>
    </row>
    <row r="952" spans="1:7" x14ac:dyDescent="0.3">
      <c r="A952" s="198" t="s">
        <v>187</v>
      </c>
      <c r="B952" s="198" t="s">
        <v>334</v>
      </c>
      <c r="C952" s="198">
        <v>101115073</v>
      </c>
      <c r="D952" s="198">
        <v>201905</v>
      </c>
      <c r="E952" s="198" t="s">
        <v>339</v>
      </c>
      <c r="F952" s="198">
        <v>135.84</v>
      </c>
      <c r="G952" s="198">
        <v>3</v>
      </c>
    </row>
    <row r="953" spans="1:7" x14ac:dyDescent="0.3">
      <c r="A953" s="198" t="s">
        <v>187</v>
      </c>
      <c r="B953" s="198" t="s">
        <v>334</v>
      </c>
      <c r="C953" s="198">
        <v>101115220</v>
      </c>
      <c r="D953" s="198">
        <v>201905</v>
      </c>
      <c r="E953" s="198" t="s">
        <v>336</v>
      </c>
      <c r="F953" s="198">
        <v>-1064.3499999999999</v>
      </c>
      <c r="G953" s="198">
        <v>-4</v>
      </c>
    </row>
    <row r="954" spans="1:7" x14ac:dyDescent="0.3">
      <c r="A954" s="198" t="s">
        <v>187</v>
      </c>
      <c r="B954" s="198" t="s">
        <v>334</v>
      </c>
      <c r="C954" s="198">
        <v>101115254</v>
      </c>
      <c r="D954" s="198">
        <v>201905</v>
      </c>
      <c r="E954" s="198" t="s">
        <v>336</v>
      </c>
      <c r="F954" s="198">
        <v>-0.02</v>
      </c>
      <c r="G954" s="198">
        <v>3</v>
      </c>
    </row>
    <row r="955" spans="1:7" x14ac:dyDescent="0.3">
      <c r="A955" s="198" t="s">
        <v>187</v>
      </c>
      <c r="B955" s="198" t="s">
        <v>334</v>
      </c>
      <c r="C955" s="198">
        <v>101115456</v>
      </c>
      <c r="D955" s="198">
        <v>201905</v>
      </c>
      <c r="E955" s="198" t="s">
        <v>341</v>
      </c>
      <c r="F955" s="198">
        <v>333.95</v>
      </c>
      <c r="G955" s="198">
        <v>1</v>
      </c>
    </row>
    <row r="956" spans="1:7" x14ac:dyDescent="0.3">
      <c r="A956" s="198" t="s">
        <v>187</v>
      </c>
      <c r="B956" s="198" t="s">
        <v>334</v>
      </c>
      <c r="C956" s="198">
        <v>101115661</v>
      </c>
      <c r="D956" s="198">
        <v>201905</v>
      </c>
      <c r="E956" s="198" t="s">
        <v>336</v>
      </c>
      <c r="F956" s="198">
        <v>305.72000000000003</v>
      </c>
      <c r="G956" s="198">
        <v>1</v>
      </c>
    </row>
    <row r="957" spans="1:7" x14ac:dyDescent="0.3">
      <c r="A957" s="198" t="s">
        <v>187</v>
      </c>
      <c r="B957" s="198" t="s">
        <v>334</v>
      </c>
      <c r="C957" s="198">
        <v>101115682</v>
      </c>
      <c r="D957" s="198">
        <v>201905</v>
      </c>
      <c r="E957" s="198" t="s">
        <v>336</v>
      </c>
      <c r="F957" s="198">
        <v>7.7</v>
      </c>
      <c r="G957" s="198">
        <v>3</v>
      </c>
    </row>
    <row r="958" spans="1:7" x14ac:dyDescent="0.3">
      <c r="A958" s="198" t="s">
        <v>187</v>
      </c>
      <c r="B958" s="198" t="s">
        <v>334</v>
      </c>
      <c r="C958" s="198">
        <v>101115725</v>
      </c>
      <c r="D958" s="198">
        <v>201905</v>
      </c>
      <c r="E958" s="198" t="s">
        <v>339</v>
      </c>
      <c r="F958" s="198">
        <v>1346.72</v>
      </c>
      <c r="G958" s="198">
        <v>1</v>
      </c>
    </row>
    <row r="959" spans="1:7" x14ac:dyDescent="0.3">
      <c r="A959" s="198" t="s">
        <v>187</v>
      </c>
      <c r="B959" s="198" t="s">
        <v>334</v>
      </c>
      <c r="C959" s="198">
        <v>101115788</v>
      </c>
      <c r="D959" s="198">
        <v>201905</v>
      </c>
      <c r="E959" s="198" t="s">
        <v>339</v>
      </c>
      <c r="F959" s="198">
        <v>6140.01</v>
      </c>
      <c r="G959" s="198">
        <v>1</v>
      </c>
    </row>
    <row r="960" spans="1:7" x14ac:dyDescent="0.3">
      <c r="A960" s="198" t="s">
        <v>187</v>
      </c>
      <c r="B960" s="198" t="s">
        <v>334</v>
      </c>
      <c r="C960" s="198">
        <v>101115796</v>
      </c>
      <c r="D960" s="198">
        <v>201905</v>
      </c>
      <c r="E960" s="198" t="s">
        <v>336</v>
      </c>
      <c r="F960" s="198">
        <v>4.3600000000000003</v>
      </c>
      <c r="G960" s="198">
        <v>1</v>
      </c>
    </row>
    <row r="961" spans="1:7" x14ac:dyDescent="0.3">
      <c r="A961" s="198" t="s">
        <v>187</v>
      </c>
      <c r="B961" s="198" t="s">
        <v>334</v>
      </c>
      <c r="C961" s="198">
        <v>101116136</v>
      </c>
      <c r="D961" s="198">
        <v>201905</v>
      </c>
      <c r="E961" s="198" t="s">
        <v>339</v>
      </c>
      <c r="F961" s="198">
        <v>-1.43</v>
      </c>
      <c r="G961" s="198">
        <v>3</v>
      </c>
    </row>
    <row r="962" spans="1:7" x14ac:dyDescent="0.3">
      <c r="A962" s="198" t="s">
        <v>187</v>
      </c>
      <c r="B962" s="198" t="s">
        <v>334</v>
      </c>
      <c r="C962" s="198">
        <v>101116178</v>
      </c>
      <c r="D962" s="198">
        <v>201905</v>
      </c>
      <c r="E962" s="198" t="s">
        <v>340</v>
      </c>
      <c r="F962" s="198">
        <v>-58.17</v>
      </c>
      <c r="G962" s="198">
        <v>2</v>
      </c>
    </row>
    <row r="963" spans="1:7" x14ac:dyDescent="0.3">
      <c r="A963" s="198" t="s">
        <v>187</v>
      </c>
      <c r="B963" s="198" t="s">
        <v>334</v>
      </c>
      <c r="C963" s="198">
        <v>101116469</v>
      </c>
      <c r="D963" s="198">
        <v>201905</v>
      </c>
      <c r="E963" s="198" t="s">
        <v>336</v>
      </c>
      <c r="F963" s="198">
        <v>13910.48</v>
      </c>
      <c r="G963" s="198">
        <v>3</v>
      </c>
    </row>
    <row r="964" spans="1:7" x14ac:dyDescent="0.3">
      <c r="A964" s="198" t="s">
        <v>187</v>
      </c>
      <c r="B964" s="198" t="s">
        <v>334</v>
      </c>
      <c r="C964" s="198">
        <v>101116643</v>
      </c>
      <c r="D964" s="198">
        <v>201905</v>
      </c>
      <c r="E964" s="198" t="s">
        <v>342</v>
      </c>
      <c r="F964" s="198">
        <v>-0.11</v>
      </c>
      <c r="G964" s="198">
        <v>2</v>
      </c>
    </row>
    <row r="965" spans="1:7" x14ac:dyDescent="0.3">
      <c r="A965" s="198" t="s">
        <v>187</v>
      </c>
      <c r="B965" s="198" t="s">
        <v>334</v>
      </c>
      <c r="C965" s="198">
        <v>101116666</v>
      </c>
      <c r="D965" s="198">
        <v>201905</v>
      </c>
      <c r="E965" s="198" t="s">
        <v>336</v>
      </c>
      <c r="F965" s="198">
        <v>67.53</v>
      </c>
      <c r="G965" s="198">
        <v>2</v>
      </c>
    </row>
    <row r="966" spans="1:7" x14ac:dyDescent="0.3">
      <c r="A966" s="198" t="s">
        <v>187</v>
      </c>
      <c r="B966" s="198" t="s">
        <v>334</v>
      </c>
      <c r="C966" s="198">
        <v>101116711</v>
      </c>
      <c r="D966" s="198">
        <v>201905</v>
      </c>
      <c r="E966" s="198" t="s">
        <v>336</v>
      </c>
      <c r="F966" s="198">
        <v>73.38</v>
      </c>
      <c r="G966" s="198">
        <v>3</v>
      </c>
    </row>
    <row r="967" spans="1:7" x14ac:dyDescent="0.3">
      <c r="A967" s="198" t="s">
        <v>187</v>
      </c>
      <c r="B967" s="198" t="s">
        <v>334</v>
      </c>
      <c r="C967" s="198">
        <v>101116986</v>
      </c>
      <c r="D967" s="198">
        <v>201905</v>
      </c>
      <c r="E967" s="198" t="s">
        <v>339</v>
      </c>
      <c r="F967" s="198">
        <v>236.98</v>
      </c>
      <c r="G967" s="198">
        <v>1</v>
      </c>
    </row>
    <row r="968" spans="1:7" x14ac:dyDescent="0.3">
      <c r="A968" s="198" t="s">
        <v>187</v>
      </c>
      <c r="B968" s="198" t="s">
        <v>334</v>
      </c>
      <c r="C968" s="198">
        <v>101117268</v>
      </c>
      <c r="D968" s="198">
        <v>201905</v>
      </c>
      <c r="E968" s="198" t="s">
        <v>336</v>
      </c>
      <c r="F968" s="198">
        <v>81.760000000000005</v>
      </c>
      <c r="G968" s="198">
        <v>-7</v>
      </c>
    </row>
    <row r="969" spans="1:7" x14ac:dyDescent="0.3">
      <c r="A969" s="198" t="s">
        <v>187</v>
      </c>
      <c r="B969" s="198" t="s">
        <v>334</v>
      </c>
      <c r="C969" s="198">
        <v>101117331</v>
      </c>
      <c r="D969" s="198">
        <v>201905</v>
      </c>
      <c r="E969" s="198" t="s">
        <v>335</v>
      </c>
      <c r="F969" s="198">
        <v>652.54999999999995</v>
      </c>
      <c r="G969" s="198">
        <v>1</v>
      </c>
    </row>
    <row r="970" spans="1:7" x14ac:dyDescent="0.3">
      <c r="A970" s="198" t="s">
        <v>187</v>
      </c>
      <c r="B970" s="198" t="s">
        <v>334</v>
      </c>
      <c r="C970" s="198">
        <v>101117513</v>
      </c>
      <c r="D970" s="198">
        <v>201905</v>
      </c>
      <c r="E970" s="198" t="s">
        <v>340</v>
      </c>
      <c r="F970" s="198">
        <v>-96.68</v>
      </c>
      <c r="G970" s="198">
        <v>1</v>
      </c>
    </row>
    <row r="971" spans="1:7" x14ac:dyDescent="0.3">
      <c r="A971" s="198" t="s">
        <v>187</v>
      </c>
      <c r="B971" s="198" t="s">
        <v>334</v>
      </c>
      <c r="C971" s="198">
        <v>101117560</v>
      </c>
      <c r="D971" s="198">
        <v>201905</v>
      </c>
      <c r="E971" s="198" t="s">
        <v>336</v>
      </c>
      <c r="F971" s="198">
        <v>-4.51</v>
      </c>
      <c r="G971" s="198">
        <v>3</v>
      </c>
    </row>
    <row r="972" spans="1:7" x14ac:dyDescent="0.3">
      <c r="A972" s="198" t="s">
        <v>187</v>
      </c>
      <c r="B972" s="198" t="s">
        <v>334</v>
      </c>
      <c r="C972" s="198">
        <v>101117694</v>
      </c>
      <c r="D972" s="198">
        <v>201905</v>
      </c>
      <c r="E972" s="198" t="s">
        <v>339</v>
      </c>
      <c r="F972" s="198">
        <v>-1.89</v>
      </c>
      <c r="G972" s="198">
        <v>2</v>
      </c>
    </row>
    <row r="973" spans="1:7" x14ac:dyDescent="0.3">
      <c r="A973" s="198" t="s">
        <v>187</v>
      </c>
      <c r="B973" s="198" t="s">
        <v>334</v>
      </c>
      <c r="C973" s="198">
        <v>101117803</v>
      </c>
      <c r="D973" s="198">
        <v>201905</v>
      </c>
      <c r="E973" s="198" t="s">
        <v>339</v>
      </c>
      <c r="F973" s="198">
        <v>45387</v>
      </c>
      <c r="G973" s="198">
        <v>1</v>
      </c>
    </row>
    <row r="974" spans="1:7" x14ac:dyDescent="0.3">
      <c r="A974" s="198" t="s">
        <v>187</v>
      </c>
      <c r="B974" s="198" t="s">
        <v>334</v>
      </c>
      <c r="C974" s="198">
        <v>101118110</v>
      </c>
      <c r="D974" s="198">
        <v>201905</v>
      </c>
      <c r="E974" s="198" t="s">
        <v>336</v>
      </c>
      <c r="F974" s="198">
        <v>433.82</v>
      </c>
      <c r="G974" s="198">
        <v>1</v>
      </c>
    </row>
    <row r="975" spans="1:7" x14ac:dyDescent="0.3">
      <c r="A975" s="198" t="s">
        <v>187</v>
      </c>
      <c r="B975" s="198" t="s">
        <v>334</v>
      </c>
      <c r="C975" s="198">
        <v>101118163</v>
      </c>
      <c r="D975" s="198">
        <v>201905</v>
      </c>
      <c r="E975" s="198" t="s">
        <v>339</v>
      </c>
      <c r="F975" s="198">
        <v>2864.1</v>
      </c>
      <c r="G975" s="198">
        <v>2</v>
      </c>
    </row>
    <row r="976" spans="1:7" x14ac:dyDescent="0.3">
      <c r="A976" s="198" t="s">
        <v>187</v>
      </c>
      <c r="B976" s="198" t="s">
        <v>334</v>
      </c>
      <c r="C976" s="198">
        <v>101118760</v>
      </c>
      <c r="D976" s="198">
        <v>201905</v>
      </c>
      <c r="E976" s="198" t="s">
        <v>341</v>
      </c>
      <c r="F976" s="198">
        <v>96039.98</v>
      </c>
      <c r="G976" s="198">
        <v>1</v>
      </c>
    </row>
    <row r="977" spans="1:7" x14ac:dyDescent="0.3">
      <c r="A977" s="198" t="s">
        <v>187</v>
      </c>
      <c r="B977" s="198" t="s">
        <v>334</v>
      </c>
      <c r="C977" s="198">
        <v>101119429</v>
      </c>
      <c r="D977" s="198">
        <v>201905</v>
      </c>
      <c r="E977" s="198" t="s">
        <v>342</v>
      </c>
      <c r="F977" s="198">
        <v>3.02</v>
      </c>
      <c r="G977" s="198">
        <v>2</v>
      </c>
    </row>
    <row r="978" spans="1:7" x14ac:dyDescent="0.3">
      <c r="A978" s="198" t="s">
        <v>187</v>
      </c>
      <c r="B978" s="198" t="s">
        <v>334</v>
      </c>
      <c r="C978" s="198">
        <v>101119909</v>
      </c>
      <c r="D978" s="198">
        <v>201905</v>
      </c>
      <c r="E978" s="198" t="s">
        <v>336</v>
      </c>
      <c r="F978" s="198">
        <v>1453.88</v>
      </c>
      <c r="G978" s="198">
        <v>1</v>
      </c>
    </row>
    <row r="979" spans="1:7" x14ac:dyDescent="0.3">
      <c r="A979" s="198" t="s">
        <v>188</v>
      </c>
      <c r="B979" s="198" t="s">
        <v>332</v>
      </c>
      <c r="C979" s="198">
        <v>101080058</v>
      </c>
      <c r="D979" s="198">
        <v>201905</v>
      </c>
      <c r="E979" s="198" t="s">
        <v>339</v>
      </c>
      <c r="F979" s="198">
        <v>768.21</v>
      </c>
      <c r="G979" s="198">
        <v>0</v>
      </c>
    </row>
    <row r="980" spans="1:7" x14ac:dyDescent="0.3">
      <c r="A980" s="198" t="s">
        <v>188</v>
      </c>
      <c r="B980" s="198" t="s">
        <v>332</v>
      </c>
      <c r="C980" s="198">
        <v>101080058</v>
      </c>
      <c r="D980" s="198">
        <v>201905</v>
      </c>
      <c r="E980" s="198" t="s">
        <v>339</v>
      </c>
      <c r="F980" s="198">
        <v>4421.45</v>
      </c>
      <c r="G980" s="198">
        <v>0</v>
      </c>
    </row>
    <row r="981" spans="1:7" x14ac:dyDescent="0.3">
      <c r="A981" s="198" t="s">
        <v>188</v>
      </c>
      <c r="B981" s="198" t="s">
        <v>332</v>
      </c>
      <c r="C981" s="198">
        <v>101085550</v>
      </c>
      <c r="D981" s="198">
        <v>201905</v>
      </c>
      <c r="E981" s="198" t="s">
        <v>339</v>
      </c>
      <c r="F981" s="198">
        <v>595.98</v>
      </c>
      <c r="G981" s="198">
        <v>0</v>
      </c>
    </row>
    <row r="982" spans="1:7" x14ac:dyDescent="0.3">
      <c r="A982" s="198" t="s">
        <v>188</v>
      </c>
      <c r="B982" s="198" t="s">
        <v>332</v>
      </c>
      <c r="C982" s="198">
        <v>101085550</v>
      </c>
      <c r="D982" s="198">
        <v>201905</v>
      </c>
      <c r="E982" s="198" t="s">
        <v>339</v>
      </c>
      <c r="F982" s="198">
        <v>2682.1</v>
      </c>
      <c r="G982" s="198">
        <v>0</v>
      </c>
    </row>
    <row r="983" spans="1:7" x14ac:dyDescent="0.3">
      <c r="A983" s="198" t="s">
        <v>188</v>
      </c>
      <c r="B983" s="198" t="s">
        <v>332</v>
      </c>
      <c r="C983" s="198">
        <v>101085550</v>
      </c>
      <c r="D983" s="198">
        <v>201905</v>
      </c>
      <c r="E983" s="198" t="s">
        <v>339</v>
      </c>
      <c r="F983" s="198">
        <v>9631.89</v>
      </c>
      <c r="G983" s="198">
        <v>0</v>
      </c>
    </row>
    <row r="984" spans="1:7" x14ac:dyDescent="0.3">
      <c r="A984" s="198" t="s">
        <v>188</v>
      </c>
      <c r="B984" s="198" t="s">
        <v>332</v>
      </c>
      <c r="C984" s="198">
        <v>101086259</v>
      </c>
      <c r="D984" s="198">
        <v>201905</v>
      </c>
      <c r="E984" s="198" t="s">
        <v>339</v>
      </c>
      <c r="F984" s="198">
        <v>0.05</v>
      </c>
      <c r="G984" s="198">
        <v>0</v>
      </c>
    </row>
    <row r="985" spans="1:7" x14ac:dyDescent="0.3">
      <c r="A985" s="198" t="s">
        <v>188</v>
      </c>
      <c r="B985" s="198" t="s">
        <v>332</v>
      </c>
      <c r="C985" s="198">
        <v>101089950</v>
      </c>
      <c r="D985" s="198">
        <v>201905</v>
      </c>
      <c r="E985" s="198" t="s">
        <v>339</v>
      </c>
      <c r="F985" s="198">
        <v>-7.03</v>
      </c>
      <c r="G985" s="198">
        <v>0</v>
      </c>
    </row>
    <row r="986" spans="1:7" x14ac:dyDescent="0.3">
      <c r="A986" s="198" t="s">
        <v>188</v>
      </c>
      <c r="B986" s="198" t="s">
        <v>332</v>
      </c>
      <c r="C986" s="198">
        <v>101090756</v>
      </c>
      <c r="D986" s="198">
        <v>201905</v>
      </c>
      <c r="E986" s="198" t="s">
        <v>336</v>
      </c>
      <c r="F986" s="198">
        <v>0.73</v>
      </c>
      <c r="G986" s="198">
        <v>0</v>
      </c>
    </row>
    <row r="987" spans="1:7" x14ac:dyDescent="0.3">
      <c r="A987" s="198" t="s">
        <v>188</v>
      </c>
      <c r="B987" s="198" t="s">
        <v>332</v>
      </c>
      <c r="C987" s="198">
        <v>101090756</v>
      </c>
      <c r="D987" s="198">
        <v>201905</v>
      </c>
      <c r="E987" s="198" t="s">
        <v>336</v>
      </c>
      <c r="F987" s="198">
        <v>1.75</v>
      </c>
      <c r="G987" s="198">
        <v>0</v>
      </c>
    </row>
    <row r="988" spans="1:7" x14ac:dyDescent="0.3">
      <c r="A988" s="198" t="s">
        <v>188</v>
      </c>
      <c r="B988" s="198" t="s">
        <v>332</v>
      </c>
      <c r="C988" s="198">
        <v>101090756</v>
      </c>
      <c r="D988" s="198">
        <v>201905</v>
      </c>
      <c r="E988" s="198" t="s">
        <v>336</v>
      </c>
      <c r="F988" s="198">
        <v>29.42</v>
      </c>
      <c r="G988" s="198">
        <v>0</v>
      </c>
    </row>
    <row r="989" spans="1:7" x14ac:dyDescent="0.3">
      <c r="A989" s="198" t="s">
        <v>188</v>
      </c>
      <c r="B989" s="198" t="s">
        <v>332</v>
      </c>
      <c r="C989" s="198">
        <v>101090756</v>
      </c>
      <c r="D989" s="198">
        <v>201905</v>
      </c>
      <c r="E989" s="198" t="s">
        <v>336</v>
      </c>
      <c r="F989" s="198">
        <v>31.47</v>
      </c>
      <c r="G989" s="198">
        <v>0</v>
      </c>
    </row>
    <row r="990" spans="1:7" x14ac:dyDescent="0.3">
      <c r="A990" s="198" t="s">
        <v>188</v>
      </c>
      <c r="B990" s="198" t="s">
        <v>332</v>
      </c>
      <c r="C990" s="198">
        <v>101091925</v>
      </c>
      <c r="D990" s="198">
        <v>201905</v>
      </c>
      <c r="E990" s="198" t="s">
        <v>339</v>
      </c>
      <c r="F990" s="198">
        <v>12.35</v>
      </c>
      <c r="G990" s="198">
        <v>0</v>
      </c>
    </row>
    <row r="991" spans="1:7" x14ac:dyDescent="0.3">
      <c r="A991" s="198" t="s">
        <v>188</v>
      </c>
      <c r="B991" s="198" t="s">
        <v>332</v>
      </c>
      <c r="C991" s="198">
        <v>101096830</v>
      </c>
      <c r="D991" s="198">
        <v>201905</v>
      </c>
      <c r="E991" s="198" t="s">
        <v>335</v>
      </c>
      <c r="F991" s="198">
        <v>49.88</v>
      </c>
      <c r="G991" s="198">
        <v>0</v>
      </c>
    </row>
    <row r="992" spans="1:7" x14ac:dyDescent="0.3">
      <c r="A992" s="198" t="s">
        <v>188</v>
      </c>
      <c r="B992" s="198" t="s">
        <v>332</v>
      </c>
      <c r="C992" s="198">
        <v>101096830</v>
      </c>
      <c r="D992" s="198">
        <v>201905</v>
      </c>
      <c r="E992" s="198" t="s">
        <v>335</v>
      </c>
      <c r="F992" s="198">
        <v>91.78</v>
      </c>
      <c r="G992" s="198">
        <v>0</v>
      </c>
    </row>
    <row r="993" spans="1:7" x14ac:dyDescent="0.3">
      <c r="A993" s="198" t="s">
        <v>188</v>
      </c>
      <c r="B993" s="198" t="s">
        <v>332</v>
      </c>
      <c r="C993" s="198">
        <v>101097231</v>
      </c>
      <c r="D993" s="198">
        <v>201905</v>
      </c>
      <c r="E993" s="198" t="s">
        <v>336</v>
      </c>
      <c r="F993" s="198">
        <v>0.54</v>
      </c>
      <c r="G993" s="198">
        <v>0</v>
      </c>
    </row>
    <row r="994" spans="1:7" x14ac:dyDescent="0.3">
      <c r="A994" s="198" t="s">
        <v>188</v>
      </c>
      <c r="B994" s="198" t="s">
        <v>332</v>
      </c>
      <c r="C994" s="198">
        <v>101097586</v>
      </c>
      <c r="D994" s="198">
        <v>201905</v>
      </c>
      <c r="E994" s="198" t="s">
        <v>336</v>
      </c>
      <c r="F994" s="198">
        <v>-1741.96</v>
      </c>
      <c r="G994" s="198">
        <v>0</v>
      </c>
    </row>
    <row r="995" spans="1:7" x14ac:dyDescent="0.3">
      <c r="A995" s="198" t="s">
        <v>188</v>
      </c>
      <c r="B995" s="198" t="s">
        <v>332</v>
      </c>
      <c r="C995" s="198">
        <v>101097586</v>
      </c>
      <c r="D995" s="198">
        <v>201905</v>
      </c>
      <c r="E995" s="198" t="s">
        <v>336</v>
      </c>
      <c r="F995" s="198">
        <v>-915.68</v>
      </c>
      <c r="G995" s="198">
        <v>0</v>
      </c>
    </row>
    <row r="996" spans="1:7" x14ac:dyDescent="0.3">
      <c r="A996" s="198" t="s">
        <v>188</v>
      </c>
      <c r="B996" s="198" t="s">
        <v>332</v>
      </c>
      <c r="C996" s="198">
        <v>101097586</v>
      </c>
      <c r="D996" s="198">
        <v>201905</v>
      </c>
      <c r="E996" s="198" t="s">
        <v>336</v>
      </c>
      <c r="F996" s="198">
        <v>-187.83</v>
      </c>
      <c r="G996" s="198">
        <v>0</v>
      </c>
    </row>
    <row r="997" spans="1:7" x14ac:dyDescent="0.3">
      <c r="A997" s="198" t="s">
        <v>188</v>
      </c>
      <c r="B997" s="198" t="s">
        <v>332</v>
      </c>
      <c r="C997" s="198">
        <v>101097586</v>
      </c>
      <c r="D997" s="198">
        <v>201905</v>
      </c>
      <c r="E997" s="198" t="s">
        <v>335</v>
      </c>
      <c r="F997" s="198">
        <v>39.090000000000003</v>
      </c>
      <c r="G997" s="198">
        <v>0</v>
      </c>
    </row>
    <row r="998" spans="1:7" x14ac:dyDescent="0.3">
      <c r="A998" s="198" t="s">
        <v>188</v>
      </c>
      <c r="B998" s="198" t="s">
        <v>332</v>
      </c>
      <c r="C998" s="198">
        <v>101097586</v>
      </c>
      <c r="D998" s="198">
        <v>201905</v>
      </c>
      <c r="E998" s="198" t="s">
        <v>335</v>
      </c>
      <c r="F998" s="198">
        <v>52.64</v>
      </c>
      <c r="G998" s="198">
        <v>0</v>
      </c>
    </row>
    <row r="999" spans="1:7" x14ac:dyDescent="0.3">
      <c r="A999" s="198" t="s">
        <v>188</v>
      </c>
      <c r="B999" s="198" t="s">
        <v>332</v>
      </c>
      <c r="C999" s="198">
        <v>101097586</v>
      </c>
      <c r="D999" s="198">
        <v>201905</v>
      </c>
      <c r="E999" s="198" t="s">
        <v>335</v>
      </c>
      <c r="F999" s="198">
        <v>530.54999999999995</v>
      </c>
      <c r="G999" s="198">
        <v>0</v>
      </c>
    </row>
    <row r="1000" spans="1:7" x14ac:dyDescent="0.3">
      <c r="A1000" s="198" t="s">
        <v>188</v>
      </c>
      <c r="B1000" s="198" t="s">
        <v>332</v>
      </c>
      <c r="C1000" s="198">
        <v>101097586</v>
      </c>
      <c r="D1000" s="198">
        <v>201905</v>
      </c>
      <c r="E1000" s="198" t="s">
        <v>335</v>
      </c>
      <c r="F1000" s="198">
        <v>876.2</v>
      </c>
      <c r="G1000" s="198">
        <v>0</v>
      </c>
    </row>
    <row r="1001" spans="1:7" x14ac:dyDescent="0.3">
      <c r="A1001" s="198" t="s">
        <v>188</v>
      </c>
      <c r="B1001" s="198" t="s">
        <v>332</v>
      </c>
      <c r="C1001" s="198">
        <v>101097586</v>
      </c>
      <c r="D1001" s="198">
        <v>201905</v>
      </c>
      <c r="E1001" s="198" t="s">
        <v>335</v>
      </c>
      <c r="F1001" s="198">
        <v>877</v>
      </c>
      <c r="G1001" s="198">
        <v>0</v>
      </c>
    </row>
    <row r="1002" spans="1:7" x14ac:dyDescent="0.3">
      <c r="A1002" s="198" t="s">
        <v>188</v>
      </c>
      <c r="B1002" s="198" t="s">
        <v>332</v>
      </c>
      <c r="C1002" s="198">
        <v>101097586</v>
      </c>
      <c r="D1002" s="198">
        <v>201905</v>
      </c>
      <c r="E1002" s="198" t="s">
        <v>339</v>
      </c>
      <c r="F1002" s="198">
        <v>1.33</v>
      </c>
      <c r="G1002" s="198">
        <v>0</v>
      </c>
    </row>
    <row r="1003" spans="1:7" x14ac:dyDescent="0.3">
      <c r="A1003" s="198" t="s">
        <v>188</v>
      </c>
      <c r="B1003" s="198" t="s">
        <v>332</v>
      </c>
      <c r="C1003" s="198">
        <v>101097586</v>
      </c>
      <c r="D1003" s="198">
        <v>201905</v>
      </c>
      <c r="E1003" s="198" t="s">
        <v>339</v>
      </c>
      <c r="F1003" s="198">
        <v>2.4900000000000002</v>
      </c>
      <c r="G1003" s="198">
        <v>0</v>
      </c>
    </row>
    <row r="1004" spans="1:7" x14ac:dyDescent="0.3">
      <c r="A1004" s="198" t="s">
        <v>188</v>
      </c>
      <c r="B1004" s="198" t="s">
        <v>332</v>
      </c>
      <c r="C1004" s="198">
        <v>101097586</v>
      </c>
      <c r="D1004" s="198">
        <v>201905</v>
      </c>
      <c r="E1004" s="198" t="s">
        <v>339</v>
      </c>
      <c r="F1004" s="198">
        <v>3.26</v>
      </c>
      <c r="G1004" s="198">
        <v>0</v>
      </c>
    </row>
    <row r="1005" spans="1:7" x14ac:dyDescent="0.3">
      <c r="A1005" s="198" t="s">
        <v>188</v>
      </c>
      <c r="B1005" s="198" t="s">
        <v>332</v>
      </c>
      <c r="C1005" s="198">
        <v>101097586</v>
      </c>
      <c r="D1005" s="198">
        <v>201905</v>
      </c>
      <c r="E1005" s="198" t="s">
        <v>339</v>
      </c>
      <c r="F1005" s="198">
        <v>8.89</v>
      </c>
      <c r="G1005" s="198">
        <v>0</v>
      </c>
    </row>
    <row r="1006" spans="1:7" x14ac:dyDescent="0.3">
      <c r="A1006" s="198" t="s">
        <v>188</v>
      </c>
      <c r="B1006" s="198" t="s">
        <v>332</v>
      </c>
      <c r="C1006" s="198">
        <v>101097586</v>
      </c>
      <c r="D1006" s="198">
        <v>201905</v>
      </c>
      <c r="E1006" s="198" t="s">
        <v>339</v>
      </c>
      <c r="F1006" s="198">
        <v>20.32</v>
      </c>
      <c r="G1006" s="198">
        <v>0</v>
      </c>
    </row>
    <row r="1007" spans="1:7" x14ac:dyDescent="0.3">
      <c r="A1007" s="198" t="s">
        <v>188</v>
      </c>
      <c r="B1007" s="198" t="s">
        <v>332</v>
      </c>
      <c r="C1007" s="198">
        <v>101097586</v>
      </c>
      <c r="D1007" s="198">
        <v>201905</v>
      </c>
      <c r="E1007" s="198" t="s">
        <v>339</v>
      </c>
      <c r="F1007" s="198">
        <v>6549.43</v>
      </c>
      <c r="G1007" s="198">
        <v>1</v>
      </c>
    </row>
    <row r="1008" spans="1:7" x14ac:dyDescent="0.3">
      <c r="A1008" s="198" t="s">
        <v>188</v>
      </c>
      <c r="B1008" s="198" t="s">
        <v>332</v>
      </c>
      <c r="C1008" s="198">
        <v>101097586</v>
      </c>
      <c r="D1008" s="198">
        <v>201905</v>
      </c>
      <c r="E1008" s="198" t="s">
        <v>339</v>
      </c>
      <c r="F1008" s="198">
        <v>26421.68</v>
      </c>
      <c r="G1008" s="198">
        <v>5</v>
      </c>
    </row>
    <row r="1009" spans="1:7" x14ac:dyDescent="0.3">
      <c r="A1009" s="198" t="s">
        <v>188</v>
      </c>
      <c r="B1009" s="198" t="s">
        <v>332</v>
      </c>
      <c r="C1009" s="198">
        <v>101097841</v>
      </c>
      <c r="D1009" s="198">
        <v>201905</v>
      </c>
      <c r="E1009" s="198" t="s">
        <v>336</v>
      </c>
      <c r="F1009" s="198">
        <v>-0.01</v>
      </c>
      <c r="G1009" s="198">
        <v>0</v>
      </c>
    </row>
    <row r="1010" spans="1:7" x14ac:dyDescent="0.3">
      <c r="A1010" s="198" t="s">
        <v>188</v>
      </c>
      <c r="B1010" s="198" t="s">
        <v>332</v>
      </c>
      <c r="C1010" s="198">
        <v>101097841</v>
      </c>
      <c r="D1010" s="198">
        <v>201905</v>
      </c>
      <c r="E1010" s="198" t="s">
        <v>339</v>
      </c>
      <c r="F1010" s="198">
        <v>48.07</v>
      </c>
      <c r="G1010" s="198">
        <v>0</v>
      </c>
    </row>
    <row r="1011" spans="1:7" x14ac:dyDescent="0.3">
      <c r="A1011" s="198" t="s">
        <v>188</v>
      </c>
      <c r="B1011" s="198" t="s">
        <v>332</v>
      </c>
      <c r="C1011" s="198">
        <v>101101684</v>
      </c>
      <c r="D1011" s="198">
        <v>201905</v>
      </c>
      <c r="E1011" s="198" t="s">
        <v>336</v>
      </c>
      <c r="F1011" s="198">
        <v>-55.06</v>
      </c>
      <c r="G1011" s="198">
        <v>0</v>
      </c>
    </row>
    <row r="1012" spans="1:7" x14ac:dyDescent="0.3">
      <c r="A1012" s="198" t="s">
        <v>188</v>
      </c>
      <c r="B1012" s="198" t="s">
        <v>332</v>
      </c>
      <c r="C1012" s="198">
        <v>101101684</v>
      </c>
      <c r="D1012" s="198">
        <v>201905</v>
      </c>
      <c r="E1012" s="198" t="s">
        <v>336</v>
      </c>
      <c r="F1012" s="198">
        <v>22.12</v>
      </c>
      <c r="G1012" s="198">
        <v>0</v>
      </c>
    </row>
    <row r="1013" spans="1:7" x14ac:dyDescent="0.3">
      <c r="A1013" s="198" t="s">
        <v>188</v>
      </c>
      <c r="B1013" s="198" t="s">
        <v>332</v>
      </c>
      <c r="C1013" s="198">
        <v>101101684</v>
      </c>
      <c r="D1013" s="198">
        <v>201905</v>
      </c>
      <c r="E1013" s="198" t="s">
        <v>336</v>
      </c>
      <c r="F1013" s="198">
        <v>1808.7</v>
      </c>
      <c r="G1013" s="198">
        <v>0</v>
      </c>
    </row>
    <row r="1014" spans="1:7" x14ac:dyDescent="0.3">
      <c r="A1014" s="198" t="s">
        <v>188</v>
      </c>
      <c r="B1014" s="198" t="s">
        <v>332</v>
      </c>
      <c r="C1014" s="198">
        <v>101101689</v>
      </c>
      <c r="D1014" s="198">
        <v>201905</v>
      </c>
      <c r="E1014" s="198" t="s">
        <v>335</v>
      </c>
      <c r="F1014" s="198">
        <v>140.46</v>
      </c>
      <c r="G1014" s="198">
        <v>0</v>
      </c>
    </row>
    <row r="1015" spans="1:7" x14ac:dyDescent="0.3">
      <c r="A1015" s="198" t="s">
        <v>188</v>
      </c>
      <c r="B1015" s="198" t="s">
        <v>332</v>
      </c>
      <c r="C1015" s="198">
        <v>101102602</v>
      </c>
      <c r="D1015" s="198">
        <v>201905</v>
      </c>
      <c r="E1015" s="198" t="s">
        <v>340</v>
      </c>
      <c r="F1015" s="198">
        <v>0</v>
      </c>
      <c r="G1015" s="198">
        <v>0</v>
      </c>
    </row>
    <row r="1016" spans="1:7" x14ac:dyDescent="0.3">
      <c r="A1016" s="198" t="s">
        <v>188</v>
      </c>
      <c r="B1016" s="198" t="s">
        <v>332</v>
      </c>
      <c r="C1016" s="198">
        <v>101102602</v>
      </c>
      <c r="D1016" s="198">
        <v>201905</v>
      </c>
      <c r="E1016" s="198" t="s">
        <v>340</v>
      </c>
      <c r="F1016" s="198">
        <v>214.91</v>
      </c>
      <c r="G1016" s="198">
        <v>1</v>
      </c>
    </row>
    <row r="1017" spans="1:7" x14ac:dyDescent="0.3">
      <c r="A1017" s="198" t="s">
        <v>188</v>
      </c>
      <c r="B1017" s="198" t="s">
        <v>332</v>
      </c>
      <c r="C1017" s="198">
        <v>101102602</v>
      </c>
      <c r="D1017" s="198">
        <v>201905</v>
      </c>
      <c r="E1017" s="198" t="s">
        <v>336</v>
      </c>
      <c r="F1017" s="198">
        <v>-75.27</v>
      </c>
      <c r="G1017" s="198">
        <v>1</v>
      </c>
    </row>
    <row r="1018" spans="1:7" x14ac:dyDescent="0.3">
      <c r="A1018" s="198" t="s">
        <v>188</v>
      </c>
      <c r="B1018" s="198" t="s">
        <v>332</v>
      </c>
      <c r="C1018" s="198">
        <v>101102606</v>
      </c>
      <c r="D1018" s="198">
        <v>201905</v>
      </c>
      <c r="E1018" s="198" t="s">
        <v>342</v>
      </c>
      <c r="F1018" s="198">
        <v>361.53</v>
      </c>
      <c r="G1018" s="198">
        <v>1</v>
      </c>
    </row>
    <row r="1019" spans="1:7" x14ac:dyDescent="0.3">
      <c r="A1019" s="198" t="s">
        <v>188</v>
      </c>
      <c r="B1019" s="198" t="s">
        <v>332</v>
      </c>
      <c r="C1019" s="198">
        <v>101103576</v>
      </c>
      <c r="D1019" s="198">
        <v>201905</v>
      </c>
      <c r="E1019" s="198" t="s">
        <v>335</v>
      </c>
      <c r="F1019" s="198">
        <v>3076.43</v>
      </c>
      <c r="G1019" s="198">
        <v>0</v>
      </c>
    </row>
    <row r="1020" spans="1:7" x14ac:dyDescent="0.3">
      <c r="A1020" s="198" t="s">
        <v>188</v>
      </c>
      <c r="B1020" s="198" t="s">
        <v>332</v>
      </c>
      <c r="C1020" s="198">
        <v>101104046</v>
      </c>
      <c r="D1020" s="198">
        <v>201905</v>
      </c>
      <c r="E1020" s="198" t="s">
        <v>335</v>
      </c>
      <c r="F1020" s="198">
        <v>7037.91</v>
      </c>
      <c r="G1020" s="198">
        <v>0</v>
      </c>
    </row>
    <row r="1021" spans="1:7" x14ac:dyDescent="0.3">
      <c r="A1021" s="198" t="s">
        <v>188</v>
      </c>
      <c r="B1021" s="198" t="s">
        <v>332</v>
      </c>
      <c r="C1021" s="198">
        <v>101107482</v>
      </c>
      <c r="D1021" s="198">
        <v>201905</v>
      </c>
      <c r="E1021" s="198" t="s">
        <v>336</v>
      </c>
      <c r="F1021" s="198">
        <v>-114.91</v>
      </c>
      <c r="G1021" s="198">
        <v>0</v>
      </c>
    </row>
    <row r="1022" spans="1:7" x14ac:dyDescent="0.3">
      <c r="A1022" s="198" t="s">
        <v>188</v>
      </c>
      <c r="B1022" s="198" t="s">
        <v>332</v>
      </c>
      <c r="C1022" s="198">
        <v>101107482</v>
      </c>
      <c r="D1022" s="198">
        <v>201905</v>
      </c>
      <c r="E1022" s="198" t="s">
        <v>339</v>
      </c>
      <c r="F1022" s="198">
        <v>1.26</v>
      </c>
      <c r="G1022" s="198">
        <v>0</v>
      </c>
    </row>
    <row r="1023" spans="1:7" x14ac:dyDescent="0.3">
      <c r="A1023" s="198" t="s">
        <v>188</v>
      </c>
      <c r="B1023" s="198" t="s">
        <v>332</v>
      </c>
      <c r="C1023" s="198">
        <v>101109257</v>
      </c>
      <c r="D1023" s="198">
        <v>201905</v>
      </c>
      <c r="E1023" s="198" t="s">
        <v>335</v>
      </c>
      <c r="F1023" s="198">
        <v>37.08</v>
      </c>
      <c r="G1023" s="198">
        <v>0</v>
      </c>
    </row>
    <row r="1024" spans="1:7" x14ac:dyDescent="0.3">
      <c r="A1024" s="198" t="s">
        <v>188</v>
      </c>
      <c r="B1024" s="198" t="s">
        <v>332</v>
      </c>
      <c r="C1024" s="198">
        <v>101110144</v>
      </c>
      <c r="D1024" s="198">
        <v>201905</v>
      </c>
      <c r="E1024" s="198" t="s">
        <v>336</v>
      </c>
      <c r="F1024" s="198">
        <v>-27.49</v>
      </c>
      <c r="G1024" s="198">
        <v>0</v>
      </c>
    </row>
    <row r="1025" spans="1:7" x14ac:dyDescent="0.3">
      <c r="A1025" s="198" t="s">
        <v>188</v>
      </c>
      <c r="B1025" s="198" t="s">
        <v>332</v>
      </c>
      <c r="C1025" s="198">
        <v>101110144</v>
      </c>
      <c r="D1025" s="198">
        <v>201905</v>
      </c>
      <c r="E1025" s="198" t="s">
        <v>335</v>
      </c>
      <c r="F1025" s="198">
        <v>3.95</v>
      </c>
      <c r="G1025" s="198">
        <v>0</v>
      </c>
    </row>
    <row r="1026" spans="1:7" x14ac:dyDescent="0.3">
      <c r="A1026" s="198" t="s">
        <v>188</v>
      </c>
      <c r="B1026" s="198" t="s">
        <v>332</v>
      </c>
      <c r="C1026" s="198">
        <v>101110144</v>
      </c>
      <c r="D1026" s="198">
        <v>201905</v>
      </c>
      <c r="E1026" s="198" t="s">
        <v>335</v>
      </c>
      <c r="F1026" s="198">
        <v>5.94</v>
      </c>
      <c r="G1026" s="198">
        <v>0</v>
      </c>
    </row>
    <row r="1027" spans="1:7" x14ac:dyDescent="0.3">
      <c r="A1027" s="198" t="s">
        <v>188</v>
      </c>
      <c r="B1027" s="198" t="s">
        <v>332</v>
      </c>
      <c r="C1027" s="198">
        <v>101110144</v>
      </c>
      <c r="D1027" s="198">
        <v>201905</v>
      </c>
      <c r="E1027" s="198" t="s">
        <v>339</v>
      </c>
      <c r="F1027" s="198">
        <v>-0.15</v>
      </c>
      <c r="G1027" s="198">
        <v>0</v>
      </c>
    </row>
    <row r="1028" spans="1:7" x14ac:dyDescent="0.3">
      <c r="A1028" s="198" t="s">
        <v>188</v>
      </c>
      <c r="B1028" s="198" t="s">
        <v>332</v>
      </c>
      <c r="C1028" s="198">
        <v>101110144</v>
      </c>
      <c r="D1028" s="198">
        <v>201905</v>
      </c>
      <c r="E1028" s="198" t="s">
        <v>339</v>
      </c>
      <c r="F1028" s="198">
        <v>66.760000000000005</v>
      </c>
      <c r="G1028" s="198">
        <v>0</v>
      </c>
    </row>
    <row r="1029" spans="1:7" x14ac:dyDescent="0.3">
      <c r="A1029" s="198" t="s">
        <v>188</v>
      </c>
      <c r="B1029" s="198" t="s">
        <v>332</v>
      </c>
      <c r="C1029" s="198">
        <v>101110144</v>
      </c>
      <c r="D1029" s="198">
        <v>201905</v>
      </c>
      <c r="E1029" s="198" t="s">
        <v>339</v>
      </c>
      <c r="F1029" s="198">
        <v>2203.7600000000002</v>
      </c>
      <c r="G1029" s="198">
        <v>0</v>
      </c>
    </row>
    <row r="1030" spans="1:7" x14ac:dyDescent="0.3">
      <c r="A1030" s="198" t="s">
        <v>188</v>
      </c>
      <c r="B1030" s="198" t="s">
        <v>332</v>
      </c>
      <c r="C1030" s="198">
        <v>101110262</v>
      </c>
      <c r="D1030" s="198">
        <v>201905</v>
      </c>
      <c r="E1030" s="198" t="s">
        <v>339</v>
      </c>
      <c r="F1030" s="198">
        <v>90.31</v>
      </c>
      <c r="G1030" s="198">
        <v>0</v>
      </c>
    </row>
    <row r="1031" spans="1:7" x14ac:dyDescent="0.3">
      <c r="A1031" s="198" t="s">
        <v>188</v>
      </c>
      <c r="B1031" s="198" t="s">
        <v>332</v>
      </c>
      <c r="C1031" s="198">
        <v>101110282</v>
      </c>
      <c r="D1031" s="198">
        <v>201905</v>
      </c>
      <c r="E1031" s="198" t="s">
        <v>342</v>
      </c>
      <c r="F1031" s="198">
        <v>8571.17</v>
      </c>
      <c r="G1031" s="198">
        <v>2</v>
      </c>
    </row>
    <row r="1032" spans="1:7" x14ac:dyDescent="0.3">
      <c r="A1032" s="198" t="s">
        <v>188</v>
      </c>
      <c r="B1032" s="198" t="s">
        <v>332</v>
      </c>
      <c r="C1032" s="198">
        <v>101110282</v>
      </c>
      <c r="D1032" s="198">
        <v>201905</v>
      </c>
      <c r="E1032" s="198" t="s">
        <v>342</v>
      </c>
      <c r="F1032" s="198">
        <v>15958.05</v>
      </c>
      <c r="G1032" s="198">
        <v>1</v>
      </c>
    </row>
    <row r="1033" spans="1:7" x14ac:dyDescent="0.3">
      <c r="A1033" s="198" t="s">
        <v>188</v>
      </c>
      <c r="B1033" s="198" t="s">
        <v>332</v>
      </c>
      <c r="C1033" s="198">
        <v>101110931</v>
      </c>
      <c r="D1033" s="198">
        <v>201905</v>
      </c>
      <c r="E1033" s="198" t="s">
        <v>336</v>
      </c>
      <c r="F1033" s="198">
        <v>-56.97</v>
      </c>
      <c r="G1033" s="198">
        <v>4</v>
      </c>
    </row>
    <row r="1034" spans="1:7" x14ac:dyDescent="0.3">
      <c r="A1034" s="198" t="s">
        <v>188</v>
      </c>
      <c r="B1034" s="198" t="s">
        <v>332</v>
      </c>
      <c r="C1034" s="198">
        <v>101117520</v>
      </c>
      <c r="D1034" s="198">
        <v>201905</v>
      </c>
      <c r="E1034" s="198" t="s">
        <v>340</v>
      </c>
      <c r="F1034" s="198">
        <v>-535.03</v>
      </c>
      <c r="G1034" s="198">
        <v>1160</v>
      </c>
    </row>
    <row r="1035" spans="1:7" x14ac:dyDescent="0.3">
      <c r="A1035" s="198" t="s">
        <v>188</v>
      </c>
      <c r="B1035" s="198" t="s">
        <v>332</v>
      </c>
      <c r="C1035" s="198">
        <v>101117520</v>
      </c>
      <c r="D1035" s="198">
        <v>201905</v>
      </c>
      <c r="E1035" s="198" t="s">
        <v>340</v>
      </c>
      <c r="F1035" s="198">
        <v>78.62</v>
      </c>
      <c r="G1035" s="198">
        <v>270</v>
      </c>
    </row>
    <row r="1036" spans="1:7" x14ac:dyDescent="0.3">
      <c r="A1036" s="198" t="s">
        <v>188</v>
      </c>
      <c r="B1036" s="198" t="s">
        <v>332</v>
      </c>
      <c r="C1036" s="198">
        <v>101117520</v>
      </c>
      <c r="D1036" s="198">
        <v>201905</v>
      </c>
      <c r="E1036" s="198" t="s">
        <v>340</v>
      </c>
      <c r="F1036" s="198">
        <v>150.82</v>
      </c>
      <c r="G1036" s="198">
        <v>130</v>
      </c>
    </row>
    <row r="1037" spans="1:7" x14ac:dyDescent="0.3">
      <c r="A1037" s="198" t="s">
        <v>188</v>
      </c>
      <c r="B1037" s="198" t="s">
        <v>332</v>
      </c>
      <c r="C1037" s="198">
        <v>101117520</v>
      </c>
      <c r="D1037" s="198">
        <v>201905</v>
      </c>
      <c r="E1037" s="198" t="s">
        <v>340</v>
      </c>
      <c r="F1037" s="198">
        <v>943.83</v>
      </c>
      <c r="G1037" s="198">
        <v>350</v>
      </c>
    </row>
    <row r="1038" spans="1:7" x14ac:dyDescent="0.3">
      <c r="A1038" s="198" t="s">
        <v>188</v>
      </c>
      <c r="B1038" s="198" t="s">
        <v>332</v>
      </c>
      <c r="C1038" s="198">
        <v>101117520</v>
      </c>
      <c r="D1038" s="198">
        <v>201905</v>
      </c>
      <c r="E1038" s="198" t="s">
        <v>336</v>
      </c>
      <c r="F1038" s="198">
        <v>-1773.36</v>
      </c>
      <c r="G1038" s="198">
        <v>0</v>
      </c>
    </row>
    <row r="1039" spans="1:7" x14ac:dyDescent="0.3">
      <c r="A1039" s="198" t="s">
        <v>188</v>
      </c>
      <c r="B1039" s="198" t="s">
        <v>332</v>
      </c>
      <c r="C1039" s="198">
        <v>101117520</v>
      </c>
      <c r="D1039" s="198">
        <v>201905</v>
      </c>
      <c r="E1039" s="198" t="s">
        <v>336</v>
      </c>
      <c r="F1039" s="198">
        <v>-290.97000000000003</v>
      </c>
      <c r="G1039" s="198">
        <v>352</v>
      </c>
    </row>
    <row r="1040" spans="1:7" x14ac:dyDescent="0.3">
      <c r="A1040" s="198" t="s">
        <v>188</v>
      </c>
      <c r="B1040" s="198" t="s">
        <v>332</v>
      </c>
      <c r="C1040" s="198">
        <v>101117520</v>
      </c>
      <c r="D1040" s="198">
        <v>201905</v>
      </c>
      <c r="E1040" s="198" t="s">
        <v>336</v>
      </c>
      <c r="F1040" s="198">
        <v>-70.67</v>
      </c>
      <c r="G1040" s="198">
        <v>80</v>
      </c>
    </row>
    <row r="1041" spans="1:7" x14ac:dyDescent="0.3">
      <c r="A1041" s="198" t="s">
        <v>188</v>
      </c>
      <c r="B1041" s="198" t="s">
        <v>332</v>
      </c>
      <c r="C1041" s="198">
        <v>101117520</v>
      </c>
      <c r="D1041" s="198">
        <v>201905</v>
      </c>
      <c r="E1041" s="198" t="s">
        <v>336</v>
      </c>
      <c r="F1041" s="198">
        <v>520.46</v>
      </c>
      <c r="G1041" s="198">
        <v>50</v>
      </c>
    </row>
    <row r="1042" spans="1:7" x14ac:dyDescent="0.3">
      <c r="A1042" s="198" t="s">
        <v>188</v>
      </c>
      <c r="B1042" s="198" t="s">
        <v>332</v>
      </c>
      <c r="C1042" s="198">
        <v>101117520</v>
      </c>
      <c r="D1042" s="198">
        <v>201905</v>
      </c>
      <c r="E1042" s="198" t="s">
        <v>335</v>
      </c>
      <c r="F1042" s="198">
        <v>2759.46</v>
      </c>
      <c r="G1042" s="198">
        <v>0</v>
      </c>
    </row>
    <row r="1043" spans="1:7" x14ac:dyDescent="0.3">
      <c r="A1043" s="198" t="s">
        <v>188</v>
      </c>
      <c r="B1043" s="198" t="s">
        <v>332</v>
      </c>
      <c r="C1043" s="198">
        <v>101117520</v>
      </c>
      <c r="D1043" s="198">
        <v>201905</v>
      </c>
      <c r="E1043" s="198" t="s">
        <v>339</v>
      </c>
      <c r="F1043" s="198">
        <v>1.62</v>
      </c>
      <c r="G1043" s="198">
        <v>0</v>
      </c>
    </row>
    <row r="1044" spans="1:7" x14ac:dyDescent="0.3">
      <c r="A1044" s="198" t="s">
        <v>188</v>
      </c>
      <c r="B1044" s="198" t="s">
        <v>332</v>
      </c>
      <c r="C1044" s="198">
        <v>101117520</v>
      </c>
      <c r="D1044" s="198">
        <v>201905</v>
      </c>
      <c r="E1044" s="198" t="s">
        <v>339</v>
      </c>
      <c r="F1044" s="198">
        <v>4.6399999999999997</v>
      </c>
      <c r="G1044" s="198">
        <v>0</v>
      </c>
    </row>
    <row r="1045" spans="1:7" x14ac:dyDescent="0.3">
      <c r="A1045" s="198" t="s">
        <v>188</v>
      </c>
      <c r="B1045" s="198" t="s">
        <v>332</v>
      </c>
      <c r="C1045" s="198">
        <v>101117520</v>
      </c>
      <c r="D1045" s="198">
        <v>201905</v>
      </c>
      <c r="E1045" s="198" t="s">
        <v>339</v>
      </c>
      <c r="F1045" s="198">
        <v>22.42</v>
      </c>
      <c r="G1045" s="198">
        <v>0</v>
      </c>
    </row>
    <row r="1046" spans="1:7" x14ac:dyDescent="0.3">
      <c r="A1046" s="198" t="s">
        <v>188</v>
      </c>
      <c r="B1046" s="198" t="s">
        <v>332</v>
      </c>
      <c r="C1046" s="198">
        <v>101117520</v>
      </c>
      <c r="D1046" s="198">
        <v>201905</v>
      </c>
      <c r="E1046" s="198" t="s">
        <v>339</v>
      </c>
      <c r="F1046" s="198">
        <v>1579.39</v>
      </c>
      <c r="G1046" s="198">
        <v>80</v>
      </c>
    </row>
    <row r="1047" spans="1:7" x14ac:dyDescent="0.3">
      <c r="A1047" s="198" t="s">
        <v>188</v>
      </c>
      <c r="B1047" s="198" t="s">
        <v>332</v>
      </c>
      <c r="C1047" s="198">
        <v>101117520</v>
      </c>
      <c r="D1047" s="198">
        <v>201905</v>
      </c>
      <c r="E1047" s="198" t="s">
        <v>339</v>
      </c>
      <c r="F1047" s="198">
        <v>2169.3000000000002</v>
      </c>
      <c r="G1047" s="198">
        <v>180</v>
      </c>
    </row>
    <row r="1048" spans="1:7" x14ac:dyDescent="0.3">
      <c r="A1048" s="198" t="s">
        <v>188</v>
      </c>
      <c r="B1048" s="198" t="s">
        <v>332</v>
      </c>
      <c r="C1048" s="198">
        <v>101117520</v>
      </c>
      <c r="D1048" s="198">
        <v>201905</v>
      </c>
      <c r="E1048" s="198" t="s">
        <v>341</v>
      </c>
      <c r="F1048" s="198">
        <v>6448.34</v>
      </c>
      <c r="G1048" s="198">
        <v>420</v>
      </c>
    </row>
    <row r="1049" spans="1:7" x14ac:dyDescent="0.3">
      <c r="A1049" s="198" t="s">
        <v>188</v>
      </c>
      <c r="B1049" s="198" t="s">
        <v>332</v>
      </c>
      <c r="C1049" s="198">
        <v>101117520</v>
      </c>
      <c r="D1049" s="198">
        <v>201905</v>
      </c>
      <c r="E1049" s="198" t="s">
        <v>342</v>
      </c>
      <c r="F1049" s="198">
        <v>276.17</v>
      </c>
      <c r="G1049" s="198">
        <v>99</v>
      </c>
    </row>
    <row r="1050" spans="1:7" x14ac:dyDescent="0.3">
      <c r="A1050" s="198" t="s">
        <v>188</v>
      </c>
      <c r="B1050" s="198" t="s">
        <v>332</v>
      </c>
      <c r="C1050" s="198">
        <v>101117520</v>
      </c>
      <c r="D1050" s="198">
        <v>201905</v>
      </c>
      <c r="E1050" s="198" t="s">
        <v>342</v>
      </c>
      <c r="F1050" s="198">
        <v>2485.17</v>
      </c>
      <c r="G1050" s="198">
        <v>890</v>
      </c>
    </row>
    <row r="1051" spans="1:7" x14ac:dyDescent="0.3">
      <c r="A1051" s="198" t="s">
        <v>188</v>
      </c>
      <c r="B1051" s="198" t="s">
        <v>332</v>
      </c>
      <c r="C1051" s="198">
        <v>101117520</v>
      </c>
      <c r="D1051" s="198">
        <v>201905</v>
      </c>
      <c r="E1051" s="198" t="s">
        <v>342</v>
      </c>
      <c r="F1051" s="198">
        <v>4188.62</v>
      </c>
      <c r="G1051" s="198">
        <v>1716</v>
      </c>
    </row>
    <row r="1052" spans="1:7" x14ac:dyDescent="0.3">
      <c r="A1052" s="198" t="s">
        <v>188</v>
      </c>
      <c r="B1052" s="198" t="s">
        <v>332</v>
      </c>
      <c r="C1052" s="198">
        <v>101117520</v>
      </c>
      <c r="D1052" s="198">
        <v>201905</v>
      </c>
      <c r="E1052" s="198" t="s">
        <v>342</v>
      </c>
      <c r="F1052" s="198">
        <v>8453.36</v>
      </c>
      <c r="G1052" s="198">
        <v>560</v>
      </c>
    </row>
    <row r="1053" spans="1:7" x14ac:dyDescent="0.3">
      <c r="A1053" s="198" t="s">
        <v>188</v>
      </c>
      <c r="B1053" s="198" t="s">
        <v>332</v>
      </c>
      <c r="C1053" s="198">
        <v>105080784</v>
      </c>
      <c r="D1053" s="198">
        <v>201905</v>
      </c>
      <c r="E1053" s="198" t="s">
        <v>336</v>
      </c>
      <c r="F1053" s="198">
        <v>2.4700000000000002</v>
      </c>
      <c r="G1053" s="198">
        <v>0</v>
      </c>
    </row>
    <row r="1054" spans="1:7" x14ac:dyDescent="0.3">
      <c r="A1054" s="198" t="s">
        <v>188</v>
      </c>
      <c r="B1054" s="198" t="s">
        <v>332</v>
      </c>
      <c r="C1054" s="198">
        <v>105080858</v>
      </c>
      <c r="D1054" s="198">
        <v>201905</v>
      </c>
      <c r="E1054" s="198" t="s">
        <v>335</v>
      </c>
      <c r="F1054" s="198">
        <v>290.64</v>
      </c>
      <c r="G1054" s="198">
        <v>0</v>
      </c>
    </row>
    <row r="1055" spans="1:7" x14ac:dyDescent="0.3">
      <c r="A1055" s="198" t="s">
        <v>188</v>
      </c>
      <c r="B1055" s="198" t="s">
        <v>332</v>
      </c>
      <c r="C1055" s="198">
        <v>105080858</v>
      </c>
      <c r="D1055" s="198">
        <v>201905</v>
      </c>
      <c r="E1055" s="198" t="s">
        <v>335</v>
      </c>
      <c r="F1055" s="198">
        <v>2147.62</v>
      </c>
      <c r="G1055" s="198">
        <v>0</v>
      </c>
    </row>
    <row r="1056" spans="1:7" x14ac:dyDescent="0.3">
      <c r="A1056" s="198" t="s">
        <v>188</v>
      </c>
      <c r="B1056" s="198" t="s">
        <v>332</v>
      </c>
      <c r="C1056" s="198">
        <v>105081198</v>
      </c>
      <c r="D1056" s="198">
        <v>201905</v>
      </c>
      <c r="E1056" s="198" t="s">
        <v>336</v>
      </c>
      <c r="F1056" s="198">
        <v>-80.099999999999994</v>
      </c>
      <c r="G1056" s="198">
        <v>0</v>
      </c>
    </row>
    <row r="1057" spans="1:7" x14ac:dyDescent="0.3">
      <c r="A1057" s="198" t="s">
        <v>188</v>
      </c>
      <c r="B1057" s="198" t="s">
        <v>332</v>
      </c>
      <c r="C1057" s="198">
        <v>105081784</v>
      </c>
      <c r="D1057" s="198">
        <v>201905</v>
      </c>
      <c r="E1057" s="198" t="s">
        <v>336</v>
      </c>
      <c r="F1057" s="198">
        <v>194.14</v>
      </c>
      <c r="G1057" s="198">
        <v>0</v>
      </c>
    </row>
    <row r="1058" spans="1:7" x14ac:dyDescent="0.3">
      <c r="A1058" s="198" t="s">
        <v>188</v>
      </c>
      <c r="B1058" s="198" t="s">
        <v>332</v>
      </c>
      <c r="C1058" s="198">
        <v>105081784</v>
      </c>
      <c r="D1058" s="198">
        <v>201905</v>
      </c>
      <c r="E1058" s="198" t="s">
        <v>339</v>
      </c>
      <c r="F1058" s="198">
        <v>-17.760000000000002</v>
      </c>
      <c r="G1058" s="198">
        <v>0</v>
      </c>
    </row>
    <row r="1059" spans="1:7" x14ac:dyDescent="0.3">
      <c r="A1059" s="198" t="s">
        <v>188</v>
      </c>
      <c r="B1059" s="198" t="s">
        <v>332</v>
      </c>
      <c r="C1059" s="198">
        <v>105081784</v>
      </c>
      <c r="D1059" s="198">
        <v>201905</v>
      </c>
      <c r="E1059" s="198" t="s">
        <v>339</v>
      </c>
      <c r="F1059" s="198">
        <v>-3.9</v>
      </c>
      <c r="G1059" s="198">
        <v>0</v>
      </c>
    </row>
    <row r="1060" spans="1:7" x14ac:dyDescent="0.3">
      <c r="A1060" s="198" t="s">
        <v>188</v>
      </c>
      <c r="B1060" s="198" t="s">
        <v>332</v>
      </c>
      <c r="C1060" s="198">
        <v>105082093</v>
      </c>
      <c r="D1060" s="198">
        <v>201905</v>
      </c>
      <c r="E1060" s="198" t="s">
        <v>340</v>
      </c>
      <c r="F1060" s="198">
        <v>19.88</v>
      </c>
      <c r="G1060" s="198">
        <v>0</v>
      </c>
    </row>
    <row r="1061" spans="1:7" x14ac:dyDescent="0.3">
      <c r="A1061" s="198" t="s">
        <v>188</v>
      </c>
      <c r="B1061" s="198" t="s">
        <v>332</v>
      </c>
      <c r="C1061" s="198">
        <v>105082093</v>
      </c>
      <c r="D1061" s="198">
        <v>201905</v>
      </c>
      <c r="E1061" s="198" t="s">
        <v>340</v>
      </c>
      <c r="F1061" s="198">
        <v>21.69</v>
      </c>
      <c r="G1061" s="198">
        <v>0</v>
      </c>
    </row>
    <row r="1062" spans="1:7" x14ac:dyDescent="0.3">
      <c r="A1062" s="198" t="s">
        <v>188</v>
      </c>
      <c r="B1062" s="198" t="s">
        <v>332</v>
      </c>
      <c r="C1062" s="198">
        <v>105082093</v>
      </c>
      <c r="D1062" s="198">
        <v>201905</v>
      </c>
      <c r="E1062" s="198" t="s">
        <v>340</v>
      </c>
      <c r="F1062" s="198">
        <v>24.84</v>
      </c>
      <c r="G1062" s="198">
        <v>0</v>
      </c>
    </row>
    <row r="1063" spans="1:7" x14ac:dyDescent="0.3">
      <c r="A1063" s="198" t="s">
        <v>188</v>
      </c>
      <c r="B1063" s="198" t="s">
        <v>332</v>
      </c>
      <c r="C1063" s="198">
        <v>105082093</v>
      </c>
      <c r="D1063" s="198">
        <v>201905</v>
      </c>
      <c r="E1063" s="198" t="s">
        <v>335</v>
      </c>
      <c r="F1063" s="198">
        <v>3.07</v>
      </c>
      <c r="G1063" s="198">
        <v>0</v>
      </c>
    </row>
    <row r="1064" spans="1:7" x14ac:dyDescent="0.3">
      <c r="A1064" s="198" t="s">
        <v>188</v>
      </c>
      <c r="B1064" s="198" t="s">
        <v>332</v>
      </c>
      <c r="C1064" s="198">
        <v>105082093</v>
      </c>
      <c r="D1064" s="198">
        <v>201905</v>
      </c>
      <c r="E1064" s="198" t="s">
        <v>335</v>
      </c>
      <c r="F1064" s="198">
        <v>26.9</v>
      </c>
      <c r="G1064" s="198">
        <v>0</v>
      </c>
    </row>
    <row r="1065" spans="1:7" x14ac:dyDescent="0.3">
      <c r="A1065" s="198" t="s">
        <v>188</v>
      </c>
      <c r="B1065" s="198" t="s">
        <v>332</v>
      </c>
      <c r="C1065" s="198">
        <v>105082093</v>
      </c>
      <c r="D1065" s="198">
        <v>201905</v>
      </c>
      <c r="E1065" s="198" t="s">
        <v>335</v>
      </c>
      <c r="F1065" s="198">
        <v>42.41</v>
      </c>
      <c r="G1065" s="198">
        <v>0</v>
      </c>
    </row>
    <row r="1066" spans="1:7" x14ac:dyDescent="0.3">
      <c r="A1066" s="198" t="s">
        <v>188</v>
      </c>
      <c r="B1066" s="198" t="s">
        <v>332</v>
      </c>
      <c r="C1066" s="198">
        <v>105082093</v>
      </c>
      <c r="D1066" s="198">
        <v>201905</v>
      </c>
      <c r="E1066" s="198" t="s">
        <v>335</v>
      </c>
      <c r="F1066" s="198">
        <v>62.93</v>
      </c>
      <c r="G1066" s="198">
        <v>0</v>
      </c>
    </row>
    <row r="1067" spans="1:7" x14ac:dyDescent="0.3">
      <c r="A1067" s="198" t="s">
        <v>188</v>
      </c>
      <c r="B1067" s="198" t="s">
        <v>332</v>
      </c>
      <c r="C1067" s="198">
        <v>105082093</v>
      </c>
      <c r="D1067" s="198">
        <v>201905</v>
      </c>
      <c r="E1067" s="198" t="s">
        <v>335</v>
      </c>
      <c r="F1067" s="198">
        <v>808.93</v>
      </c>
      <c r="G1067" s="198">
        <v>0</v>
      </c>
    </row>
    <row r="1068" spans="1:7" x14ac:dyDescent="0.3">
      <c r="A1068" s="198" t="s">
        <v>188</v>
      </c>
      <c r="B1068" s="198" t="s">
        <v>332</v>
      </c>
      <c r="C1068" s="198">
        <v>105082093</v>
      </c>
      <c r="D1068" s="198">
        <v>201905</v>
      </c>
      <c r="E1068" s="198" t="s">
        <v>335</v>
      </c>
      <c r="F1068" s="198">
        <v>1092.8800000000001</v>
      </c>
      <c r="G1068" s="198">
        <v>0</v>
      </c>
    </row>
    <row r="1069" spans="1:7" x14ac:dyDescent="0.3">
      <c r="A1069" s="198" t="s">
        <v>188</v>
      </c>
      <c r="B1069" s="198" t="s">
        <v>332</v>
      </c>
      <c r="C1069" s="198">
        <v>105082093</v>
      </c>
      <c r="D1069" s="198">
        <v>201905</v>
      </c>
      <c r="E1069" s="198" t="s">
        <v>335</v>
      </c>
      <c r="F1069" s="198">
        <v>1167.06</v>
      </c>
      <c r="G1069" s="198">
        <v>0</v>
      </c>
    </row>
    <row r="1070" spans="1:7" x14ac:dyDescent="0.3">
      <c r="A1070" s="198" t="s">
        <v>188</v>
      </c>
      <c r="B1070" s="198" t="s">
        <v>332</v>
      </c>
      <c r="C1070" s="198">
        <v>105082093</v>
      </c>
      <c r="D1070" s="198">
        <v>201905</v>
      </c>
      <c r="E1070" s="198" t="s">
        <v>335</v>
      </c>
      <c r="F1070" s="198">
        <v>8543.16</v>
      </c>
      <c r="G1070" s="198">
        <v>0</v>
      </c>
    </row>
    <row r="1071" spans="1:7" x14ac:dyDescent="0.3">
      <c r="A1071" s="198" t="s">
        <v>188</v>
      </c>
      <c r="B1071" s="198" t="s">
        <v>332</v>
      </c>
      <c r="C1071" s="198">
        <v>105082093</v>
      </c>
      <c r="D1071" s="198">
        <v>201905</v>
      </c>
      <c r="E1071" s="198" t="s">
        <v>339</v>
      </c>
      <c r="F1071" s="198">
        <v>-228.05</v>
      </c>
      <c r="G1071" s="198">
        <v>0</v>
      </c>
    </row>
    <row r="1072" spans="1:7" x14ac:dyDescent="0.3">
      <c r="A1072" s="198" t="s">
        <v>188</v>
      </c>
      <c r="B1072" s="198" t="s">
        <v>332</v>
      </c>
      <c r="C1072" s="198">
        <v>105082236</v>
      </c>
      <c r="D1072" s="198">
        <v>201905</v>
      </c>
      <c r="E1072" s="198" t="s">
        <v>336</v>
      </c>
      <c r="F1072" s="198">
        <v>28.19</v>
      </c>
      <c r="G1072" s="198">
        <v>0</v>
      </c>
    </row>
    <row r="1073" spans="1:7" x14ac:dyDescent="0.3">
      <c r="A1073" s="198" t="s">
        <v>188</v>
      </c>
      <c r="B1073" s="198" t="s">
        <v>332</v>
      </c>
      <c r="C1073" s="198">
        <v>105083454</v>
      </c>
      <c r="D1073" s="198">
        <v>201905</v>
      </c>
      <c r="E1073" s="198" t="s">
        <v>336</v>
      </c>
      <c r="F1073" s="198">
        <v>0.21</v>
      </c>
      <c r="G1073" s="198">
        <v>0</v>
      </c>
    </row>
    <row r="1074" spans="1:7" x14ac:dyDescent="0.3">
      <c r="A1074" s="198" t="s">
        <v>188</v>
      </c>
      <c r="B1074" s="198" t="s">
        <v>332</v>
      </c>
      <c r="C1074" s="198">
        <v>105084630</v>
      </c>
      <c r="D1074" s="198">
        <v>201905</v>
      </c>
      <c r="E1074" s="198" t="s">
        <v>336</v>
      </c>
      <c r="F1074" s="198">
        <v>1326.91</v>
      </c>
      <c r="G1074" s="198">
        <v>0</v>
      </c>
    </row>
    <row r="1075" spans="1:7" x14ac:dyDescent="0.3">
      <c r="A1075" s="198" t="s">
        <v>188</v>
      </c>
      <c r="B1075" s="198" t="s">
        <v>332</v>
      </c>
      <c r="C1075" s="198">
        <v>105084630</v>
      </c>
      <c r="D1075" s="198">
        <v>201905</v>
      </c>
      <c r="E1075" s="198" t="s">
        <v>339</v>
      </c>
      <c r="F1075" s="198">
        <v>-4.33</v>
      </c>
      <c r="G1075" s="198">
        <v>0</v>
      </c>
    </row>
    <row r="1076" spans="1:7" x14ac:dyDescent="0.3">
      <c r="A1076" s="198" t="s">
        <v>188</v>
      </c>
      <c r="B1076" s="198" t="s">
        <v>332</v>
      </c>
      <c r="C1076" s="198">
        <v>105084776</v>
      </c>
      <c r="D1076" s="198">
        <v>201905</v>
      </c>
      <c r="E1076" s="198" t="s">
        <v>339</v>
      </c>
      <c r="F1076" s="198">
        <v>50.31</v>
      </c>
      <c r="G1076" s="198">
        <v>0</v>
      </c>
    </row>
    <row r="1077" spans="1:7" x14ac:dyDescent="0.3">
      <c r="A1077" s="198" t="s">
        <v>188</v>
      </c>
      <c r="B1077" s="198" t="s">
        <v>332</v>
      </c>
      <c r="C1077" s="198">
        <v>105085303</v>
      </c>
      <c r="D1077" s="198">
        <v>201905</v>
      </c>
      <c r="E1077" s="198" t="s">
        <v>335</v>
      </c>
      <c r="F1077" s="198">
        <v>14.75</v>
      </c>
      <c r="G1077" s="198">
        <v>0</v>
      </c>
    </row>
    <row r="1078" spans="1:7" x14ac:dyDescent="0.3">
      <c r="A1078" s="198" t="s">
        <v>188</v>
      </c>
      <c r="B1078" s="198" t="s">
        <v>332</v>
      </c>
      <c r="C1078" s="198">
        <v>105085896</v>
      </c>
      <c r="D1078" s="198">
        <v>201905</v>
      </c>
      <c r="E1078" s="198" t="s">
        <v>339</v>
      </c>
      <c r="F1078" s="198">
        <v>-8.98</v>
      </c>
      <c r="G1078" s="198">
        <v>0</v>
      </c>
    </row>
    <row r="1079" spans="1:7" x14ac:dyDescent="0.3">
      <c r="A1079" s="198" t="s">
        <v>188</v>
      </c>
      <c r="B1079" s="198" t="s">
        <v>332</v>
      </c>
      <c r="C1079" s="198">
        <v>105087587</v>
      </c>
      <c r="D1079" s="198">
        <v>201905</v>
      </c>
      <c r="E1079" s="198" t="s">
        <v>335</v>
      </c>
      <c r="F1079" s="198">
        <v>276.01</v>
      </c>
      <c r="G1079" s="198">
        <v>0</v>
      </c>
    </row>
    <row r="1080" spans="1:7" x14ac:dyDescent="0.3">
      <c r="A1080" s="198" t="s">
        <v>188</v>
      </c>
      <c r="B1080" s="198" t="s">
        <v>332</v>
      </c>
      <c r="C1080" s="198">
        <v>105087587</v>
      </c>
      <c r="D1080" s="198">
        <v>201905</v>
      </c>
      <c r="E1080" s="198" t="s">
        <v>335</v>
      </c>
      <c r="F1080" s="198">
        <v>2592.35</v>
      </c>
      <c r="G1080" s="198">
        <v>0</v>
      </c>
    </row>
    <row r="1081" spans="1:7" x14ac:dyDescent="0.3">
      <c r="A1081" s="198" t="s">
        <v>188</v>
      </c>
      <c r="B1081" s="198" t="s">
        <v>332</v>
      </c>
      <c r="C1081" s="198">
        <v>105088463</v>
      </c>
      <c r="D1081" s="198">
        <v>201905</v>
      </c>
      <c r="E1081" s="198" t="s">
        <v>336</v>
      </c>
      <c r="F1081" s="198">
        <v>10732.93</v>
      </c>
      <c r="G1081" s="198">
        <v>1</v>
      </c>
    </row>
    <row r="1082" spans="1:7" x14ac:dyDescent="0.3">
      <c r="A1082" s="198" t="s">
        <v>188</v>
      </c>
      <c r="B1082" s="198" t="s">
        <v>332</v>
      </c>
      <c r="C1082" s="198">
        <v>105088463</v>
      </c>
      <c r="D1082" s="198">
        <v>201905</v>
      </c>
      <c r="E1082" s="198" t="s">
        <v>342</v>
      </c>
      <c r="F1082" s="198">
        <v>4412.09</v>
      </c>
      <c r="G1082" s="198">
        <v>1</v>
      </c>
    </row>
    <row r="1083" spans="1:7" x14ac:dyDescent="0.3">
      <c r="A1083" s="198" t="s">
        <v>188</v>
      </c>
      <c r="B1083" s="198" t="s">
        <v>332</v>
      </c>
      <c r="C1083" s="198">
        <v>105089231</v>
      </c>
      <c r="D1083" s="198">
        <v>201905</v>
      </c>
      <c r="E1083" s="198" t="s">
        <v>342</v>
      </c>
      <c r="F1083" s="198">
        <v>13851.03</v>
      </c>
      <c r="G1083" s="198">
        <v>2</v>
      </c>
    </row>
    <row r="1084" spans="1:7" x14ac:dyDescent="0.3">
      <c r="A1084" s="198" t="s">
        <v>188</v>
      </c>
      <c r="B1084" s="198" t="s">
        <v>332</v>
      </c>
      <c r="C1084" s="198" t="s">
        <v>343</v>
      </c>
      <c r="D1084" s="198">
        <v>201905</v>
      </c>
      <c r="E1084" s="198" t="s">
        <v>339</v>
      </c>
      <c r="F1084" s="198">
        <v>0.87</v>
      </c>
      <c r="G1084" s="198">
        <v>0</v>
      </c>
    </row>
    <row r="1085" spans="1:7" x14ac:dyDescent="0.3">
      <c r="A1085" s="198" t="s">
        <v>188</v>
      </c>
      <c r="B1085" s="198" t="s">
        <v>334</v>
      </c>
      <c r="C1085" s="198">
        <v>101096760</v>
      </c>
      <c r="D1085" s="198">
        <v>201905</v>
      </c>
      <c r="E1085" s="198" t="s">
        <v>336</v>
      </c>
      <c r="F1085" s="198">
        <v>3235.81</v>
      </c>
      <c r="G1085" s="198">
        <v>1</v>
      </c>
    </row>
    <row r="1086" spans="1:7" x14ac:dyDescent="0.3">
      <c r="A1086" s="198" t="s">
        <v>188</v>
      </c>
      <c r="B1086" s="198" t="s">
        <v>334</v>
      </c>
      <c r="C1086" s="198">
        <v>101097319</v>
      </c>
      <c r="D1086" s="198">
        <v>201905</v>
      </c>
      <c r="E1086" s="198" t="s">
        <v>335</v>
      </c>
      <c r="F1086" s="198">
        <v>182126.91</v>
      </c>
      <c r="G1086" s="198">
        <v>2</v>
      </c>
    </row>
    <row r="1087" spans="1:7" x14ac:dyDescent="0.3">
      <c r="A1087" s="198" t="s">
        <v>188</v>
      </c>
      <c r="B1087" s="198" t="s">
        <v>334</v>
      </c>
      <c r="C1087" s="198">
        <v>101097482</v>
      </c>
      <c r="D1087" s="198">
        <v>201905</v>
      </c>
      <c r="E1087" s="198" t="s">
        <v>339</v>
      </c>
      <c r="F1087" s="198">
        <v>-1444.29</v>
      </c>
      <c r="G1087" s="198">
        <v>1</v>
      </c>
    </row>
    <row r="1088" spans="1:7" x14ac:dyDescent="0.3">
      <c r="A1088" s="198" t="s">
        <v>188</v>
      </c>
      <c r="B1088" s="198" t="s">
        <v>334</v>
      </c>
      <c r="C1088" s="198">
        <v>101099025</v>
      </c>
      <c r="D1088" s="198">
        <v>201905</v>
      </c>
      <c r="E1088" s="198" t="s">
        <v>336</v>
      </c>
      <c r="F1088" s="198">
        <v>3331.17</v>
      </c>
      <c r="G1088" s="198">
        <v>1</v>
      </c>
    </row>
    <row r="1089" spans="1:7" x14ac:dyDescent="0.3">
      <c r="A1089" s="198" t="s">
        <v>188</v>
      </c>
      <c r="B1089" s="198" t="s">
        <v>334</v>
      </c>
      <c r="C1089" s="198">
        <v>101099804</v>
      </c>
      <c r="D1089" s="198">
        <v>201905</v>
      </c>
      <c r="E1089" s="198" t="s">
        <v>335</v>
      </c>
      <c r="F1089" s="198">
        <v>7814.07</v>
      </c>
      <c r="G1089" s="198">
        <v>1</v>
      </c>
    </row>
    <row r="1090" spans="1:7" x14ac:dyDescent="0.3">
      <c r="A1090" s="198" t="s">
        <v>188</v>
      </c>
      <c r="B1090" s="198" t="s">
        <v>334</v>
      </c>
      <c r="C1090" s="198">
        <v>101100551</v>
      </c>
      <c r="D1090" s="198">
        <v>201905</v>
      </c>
      <c r="E1090" s="198" t="s">
        <v>335</v>
      </c>
      <c r="F1090" s="198">
        <v>45941.35</v>
      </c>
      <c r="G1090" s="198">
        <v>2</v>
      </c>
    </row>
    <row r="1091" spans="1:7" x14ac:dyDescent="0.3">
      <c r="A1091" s="198" t="s">
        <v>188</v>
      </c>
      <c r="B1091" s="198" t="s">
        <v>334</v>
      </c>
      <c r="C1091" s="198">
        <v>101100552</v>
      </c>
      <c r="D1091" s="198">
        <v>201905</v>
      </c>
      <c r="E1091" s="198" t="s">
        <v>342</v>
      </c>
      <c r="F1091" s="198">
        <v>614.70000000000005</v>
      </c>
      <c r="G1091" s="198">
        <v>2</v>
      </c>
    </row>
    <row r="1092" spans="1:7" x14ac:dyDescent="0.3">
      <c r="A1092" s="198" t="s">
        <v>188</v>
      </c>
      <c r="B1092" s="198" t="s">
        <v>334</v>
      </c>
      <c r="C1092" s="198">
        <v>101100859</v>
      </c>
      <c r="D1092" s="198">
        <v>201905</v>
      </c>
      <c r="E1092" s="198" t="s">
        <v>333</v>
      </c>
      <c r="F1092" s="198">
        <v>10.37</v>
      </c>
      <c r="G1092" s="198">
        <v>2</v>
      </c>
    </row>
    <row r="1093" spans="1:7" x14ac:dyDescent="0.3">
      <c r="A1093" s="198" t="s">
        <v>188</v>
      </c>
      <c r="B1093" s="198" t="s">
        <v>334</v>
      </c>
      <c r="C1093" s="198">
        <v>101102536</v>
      </c>
      <c r="D1093" s="198">
        <v>201905</v>
      </c>
      <c r="E1093" s="198" t="s">
        <v>333</v>
      </c>
      <c r="F1093" s="198">
        <v>20783.22</v>
      </c>
      <c r="G1093" s="198">
        <v>1</v>
      </c>
    </row>
    <row r="1094" spans="1:7" x14ac:dyDescent="0.3">
      <c r="A1094" s="198" t="s">
        <v>188</v>
      </c>
      <c r="B1094" s="198" t="s">
        <v>334</v>
      </c>
      <c r="C1094" s="198">
        <v>101102591</v>
      </c>
      <c r="D1094" s="198">
        <v>201905</v>
      </c>
      <c r="E1094" s="198" t="s">
        <v>335</v>
      </c>
      <c r="F1094" s="198">
        <v>498645.9</v>
      </c>
      <c r="G1094" s="198">
        <v>3</v>
      </c>
    </row>
    <row r="1095" spans="1:7" x14ac:dyDescent="0.3">
      <c r="A1095" s="198" t="s">
        <v>188</v>
      </c>
      <c r="B1095" s="198" t="s">
        <v>334</v>
      </c>
      <c r="C1095" s="198">
        <v>101102596</v>
      </c>
      <c r="D1095" s="198">
        <v>201905</v>
      </c>
      <c r="E1095" s="198" t="s">
        <v>339</v>
      </c>
      <c r="F1095" s="198">
        <v>66530.820000000007</v>
      </c>
      <c r="G1095" s="198">
        <v>1</v>
      </c>
    </row>
    <row r="1096" spans="1:7" x14ac:dyDescent="0.3">
      <c r="A1096" s="198" t="s">
        <v>188</v>
      </c>
      <c r="B1096" s="198" t="s">
        <v>334</v>
      </c>
      <c r="C1096" s="198">
        <v>101103625</v>
      </c>
      <c r="D1096" s="198">
        <v>201905</v>
      </c>
      <c r="E1096" s="198" t="s">
        <v>335</v>
      </c>
      <c r="F1096" s="198">
        <v>3193.93</v>
      </c>
      <c r="G1096" s="198">
        <v>1</v>
      </c>
    </row>
    <row r="1097" spans="1:7" x14ac:dyDescent="0.3">
      <c r="A1097" s="198" t="s">
        <v>188</v>
      </c>
      <c r="B1097" s="198" t="s">
        <v>334</v>
      </c>
      <c r="C1097" s="198">
        <v>101104477</v>
      </c>
      <c r="D1097" s="198">
        <v>201905</v>
      </c>
      <c r="E1097" s="198" t="s">
        <v>339</v>
      </c>
      <c r="F1097" s="198">
        <v>-23060.29</v>
      </c>
      <c r="G1097" s="198">
        <v>-8</v>
      </c>
    </row>
    <row r="1098" spans="1:7" x14ac:dyDescent="0.3">
      <c r="A1098" s="198" t="s">
        <v>188</v>
      </c>
      <c r="B1098" s="198" t="s">
        <v>334</v>
      </c>
      <c r="C1098" s="198">
        <v>101104513</v>
      </c>
      <c r="D1098" s="198">
        <v>201905</v>
      </c>
      <c r="E1098" s="198" t="s">
        <v>339</v>
      </c>
      <c r="F1098" s="198">
        <v>251873.64</v>
      </c>
      <c r="G1098" s="198">
        <v>1</v>
      </c>
    </row>
    <row r="1099" spans="1:7" x14ac:dyDescent="0.3">
      <c r="A1099" s="198" t="s">
        <v>188</v>
      </c>
      <c r="B1099" s="198" t="s">
        <v>334</v>
      </c>
      <c r="C1099" s="198">
        <v>101104654</v>
      </c>
      <c r="D1099" s="198">
        <v>201905</v>
      </c>
      <c r="E1099" s="198" t="s">
        <v>339</v>
      </c>
      <c r="F1099" s="198">
        <v>15999.65</v>
      </c>
      <c r="G1099" s="198">
        <v>1</v>
      </c>
    </row>
    <row r="1100" spans="1:7" x14ac:dyDescent="0.3">
      <c r="A1100" s="198" t="s">
        <v>188</v>
      </c>
      <c r="B1100" s="198" t="s">
        <v>334</v>
      </c>
      <c r="C1100" s="198">
        <v>101104726</v>
      </c>
      <c r="D1100" s="198">
        <v>201905</v>
      </c>
      <c r="E1100" s="198" t="s">
        <v>336</v>
      </c>
      <c r="F1100" s="198">
        <v>165.57</v>
      </c>
      <c r="G1100" s="198">
        <v>2</v>
      </c>
    </row>
    <row r="1101" spans="1:7" x14ac:dyDescent="0.3">
      <c r="A1101" s="198" t="s">
        <v>188</v>
      </c>
      <c r="B1101" s="198" t="s">
        <v>334</v>
      </c>
      <c r="C1101" s="198">
        <v>101105211</v>
      </c>
      <c r="D1101" s="198">
        <v>201905</v>
      </c>
      <c r="E1101" s="198" t="s">
        <v>336</v>
      </c>
      <c r="F1101" s="198">
        <v>-25146.86</v>
      </c>
      <c r="G1101" s="198">
        <v>3</v>
      </c>
    </row>
    <row r="1102" spans="1:7" x14ac:dyDescent="0.3">
      <c r="A1102" s="198" t="s">
        <v>188</v>
      </c>
      <c r="B1102" s="198" t="s">
        <v>334</v>
      </c>
      <c r="C1102" s="198">
        <v>101105990</v>
      </c>
      <c r="D1102" s="198">
        <v>201905</v>
      </c>
      <c r="E1102" s="198" t="s">
        <v>336</v>
      </c>
      <c r="F1102" s="198">
        <v>-61.32</v>
      </c>
      <c r="G1102" s="198">
        <v>-6</v>
      </c>
    </row>
    <row r="1103" spans="1:7" x14ac:dyDescent="0.3">
      <c r="A1103" s="198" t="s">
        <v>188</v>
      </c>
      <c r="B1103" s="198" t="s">
        <v>334</v>
      </c>
      <c r="C1103" s="198">
        <v>101106070</v>
      </c>
      <c r="D1103" s="198">
        <v>201905</v>
      </c>
      <c r="E1103" s="198" t="s">
        <v>340</v>
      </c>
      <c r="F1103" s="198">
        <v>-25349.53</v>
      </c>
      <c r="G1103" s="198">
        <v>1</v>
      </c>
    </row>
    <row r="1104" spans="1:7" x14ac:dyDescent="0.3">
      <c r="A1104" s="198" t="s">
        <v>188</v>
      </c>
      <c r="B1104" s="198" t="s">
        <v>334</v>
      </c>
      <c r="C1104" s="198">
        <v>101106103</v>
      </c>
      <c r="D1104" s="198">
        <v>201905</v>
      </c>
      <c r="E1104" s="198" t="s">
        <v>339</v>
      </c>
      <c r="F1104" s="198">
        <v>75602.33</v>
      </c>
      <c r="G1104" s="198">
        <v>1</v>
      </c>
    </row>
    <row r="1105" spans="1:7" x14ac:dyDescent="0.3">
      <c r="A1105" s="198" t="s">
        <v>188</v>
      </c>
      <c r="B1105" s="198" t="s">
        <v>334</v>
      </c>
      <c r="C1105" s="198">
        <v>101106257</v>
      </c>
      <c r="D1105" s="198">
        <v>201905</v>
      </c>
      <c r="E1105" s="198" t="s">
        <v>340</v>
      </c>
      <c r="F1105" s="198">
        <v>3653.32</v>
      </c>
      <c r="G1105" s="198">
        <v>2</v>
      </c>
    </row>
    <row r="1106" spans="1:7" x14ac:dyDescent="0.3">
      <c r="A1106" s="198" t="s">
        <v>188</v>
      </c>
      <c r="B1106" s="198" t="s">
        <v>334</v>
      </c>
      <c r="C1106" s="198">
        <v>101106321</v>
      </c>
      <c r="D1106" s="198">
        <v>201905</v>
      </c>
      <c r="E1106" s="198" t="s">
        <v>339</v>
      </c>
      <c r="F1106" s="198">
        <v>-3077.59</v>
      </c>
      <c r="G1106" s="198">
        <v>-7</v>
      </c>
    </row>
    <row r="1107" spans="1:7" x14ac:dyDescent="0.3">
      <c r="A1107" s="198" t="s">
        <v>188</v>
      </c>
      <c r="B1107" s="198" t="s">
        <v>334</v>
      </c>
      <c r="C1107" s="198">
        <v>101106595</v>
      </c>
      <c r="D1107" s="198">
        <v>201905</v>
      </c>
      <c r="E1107" s="198" t="s">
        <v>339</v>
      </c>
      <c r="F1107" s="198">
        <v>-69854.350000000006</v>
      </c>
      <c r="G1107" s="198">
        <v>-5</v>
      </c>
    </row>
    <row r="1108" spans="1:7" x14ac:dyDescent="0.3">
      <c r="A1108" s="198" t="s">
        <v>188</v>
      </c>
      <c r="B1108" s="198" t="s">
        <v>334</v>
      </c>
      <c r="C1108" s="198">
        <v>101106744</v>
      </c>
      <c r="D1108" s="198">
        <v>201905</v>
      </c>
      <c r="E1108" s="198" t="s">
        <v>336</v>
      </c>
      <c r="F1108" s="198">
        <v>9859.15</v>
      </c>
      <c r="G1108" s="198">
        <v>1</v>
      </c>
    </row>
    <row r="1109" spans="1:7" x14ac:dyDescent="0.3">
      <c r="A1109" s="198" t="s">
        <v>188</v>
      </c>
      <c r="B1109" s="198" t="s">
        <v>334</v>
      </c>
      <c r="C1109" s="198">
        <v>101106880</v>
      </c>
      <c r="D1109" s="198">
        <v>201905</v>
      </c>
      <c r="E1109" s="198" t="s">
        <v>339</v>
      </c>
      <c r="F1109" s="198">
        <v>5301.47</v>
      </c>
      <c r="G1109" s="198">
        <v>1</v>
      </c>
    </row>
    <row r="1110" spans="1:7" x14ac:dyDescent="0.3">
      <c r="A1110" s="198" t="s">
        <v>188</v>
      </c>
      <c r="B1110" s="198" t="s">
        <v>334</v>
      </c>
      <c r="C1110" s="198">
        <v>101107270</v>
      </c>
      <c r="D1110" s="198">
        <v>201905</v>
      </c>
      <c r="E1110" s="198" t="s">
        <v>336</v>
      </c>
      <c r="F1110" s="198">
        <v>-1129.03</v>
      </c>
      <c r="G1110" s="198">
        <v>1</v>
      </c>
    </row>
    <row r="1111" spans="1:7" x14ac:dyDescent="0.3">
      <c r="A1111" s="198" t="s">
        <v>188</v>
      </c>
      <c r="B1111" s="198" t="s">
        <v>334</v>
      </c>
      <c r="C1111" s="198">
        <v>101107812</v>
      </c>
      <c r="D1111" s="198">
        <v>201905</v>
      </c>
      <c r="E1111" s="198" t="s">
        <v>336</v>
      </c>
      <c r="F1111" s="198">
        <v>4907.1099999999997</v>
      </c>
      <c r="G1111" s="198">
        <v>1</v>
      </c>
    </row>
    <row r="1112" spans="1:7" x14ac:dyDescent="0.3">
      <c r="A1112" s="198" t="s">
        <v>188</v>
      </c>
      <c r="B1112" s="198" t="s">
        <v>334</v>
      </c>
      <c r="C1112" s="198">
        <v>101107989</v>
      </c>
      <c r="D1112" s="198">
        <v>201905</v>
      </c>
      <c r="E1112" s="198" t="s">
        <v>336</v>
      </c>
      <c r="F1112" s="198">
        <v>41550.46</v>
      </c>
      <c r="G1112" s="198">
        <v>1</v>
      </c>
    </row>
    <row r="1113" spans="1:7" x14ac:dyDescent="0.3">
      <c r="A1113" s="198" t="s">
        <v>188</v>
      </c>
      <c r="B1113" s="198" t="s">
        <v>334</v>
      </c>
      <c r="C1113" s="198">
        <v>101109165</v>
      </c>
      <c r="D1113" s="198">
        <v>201905</v>
      </c>
      <c r="E1113" s="198" t="s">
        <v>336</v>
      </c>
      <c r="F1113" s="198">
        <v>-6068.23</v>
      </c>
      <c r="G1113" s="198">
        <v>-4</v>
      </c>
    </row>
    <row r="1114" spans="1:7" x14ac:dyDescent="0.3">
      <c r="A1114" s="198" t="s">
        <v>188</v>
      </c>
      <c r="B1114" s="198" t="s">
        <v>334</v>
      </c>
      <c r="C1114" s="198">
        <v>101109288</v>
      </c>
      <c r="D1114" s="198">
        <v>201905</v>
      </c>
      <c r="E1114" s="198" t="s">
        <v>340</v>
      </c>
      <c r="F1114" s="198">
        <v>744.68</v>
      </c>
      <c r="G1114" s="198">
        <v>3</v>
      </c>
    </row>
    <row r="1115" spans="1:7" x14ac:dyDescent="0.3">
      <c r="A1115" s="198" t="s">
        <v>188</v>
      </c>
      <c r="B1115" s="198" t="s">
        <v>334</v>
      </c>
      <c r="C1115" s="198">
        <v>101109385</v>
      </c>
      <c r="D1115" s="198">
        <v>201905</v>
      </c>
      <c r="E1115" s="198" t="s">
        <v>339</v>
      </c>
      <c r="F1115" s="198">
        <v>-19342.3</v>
      </c>
      <c r="G1115" s="198">
        <v>2</v>
      </c>
    </row>
    <row r="1116" spans="1:7" x14ac:dyDescent="0.3">
      <c r="A1116" s="198" t="s">
        <v>188</v>
      </c>
      <c r="B1116" s="198" t="s">
        <v>334</v>
      </c>
      <c r="C1116" s="198">
        <v>101109989</v>
      </c>
      <c r="D1116" s="198">
        <v>201905</v>
      </c>
      <c r="E1116" s="198" t="s">
        <v>335</v>
      </c>
      <c r="F1116" s="198">
        <v>157543.12</v>
      </c>
      <c r="G1116" s="198">
        <v>1</v>
      </c>
    </row>
    <row r="1117" spans="1:7" x14ac:dyDescent="0.3">
      <c r="A1117" s="198" t="s">
        <v>188</v>
      </c>
      <c r="B1117" s="198" t="s">
        <v>334</v>
      </c>
      <c r="C1117" s="198">
        <v>101110432</v>
      </c>
      <c r="D1117" s="198">
        <v>201905</v>
      </c>
      <c r="E1117" s="198" t="s">
        <v>336</v>
      </c>
      <c r="F1117" s="198">
        <v>14215.34</v>
      </c>
      <c r="G1117" s="198">
        <v>1</v>
      </c>
    </row>
    <row r="1118" spans="1:7" x14ac:dyDescent="0.3">
      <c r="A1118" s="198" t="s">
        <v>188</v>
      </c>
      <c r="B1118" s="198" t="s">
        <v>334</v>
      </c>
      <c r="C1118" s="198">
        <v>101110512</v>
      </c>
      <c r="D1118" s="198">
        <v>201905</v>
      </c>
      <c r="E1118" s="198" t="s">
        <v>336</v>
      </c>
      <c r="F1118" s="198">
        <v>-10831.97</v>
      </c>
      <c r="G1118" s="198">
        <v>-8</v>
      </c>
    </row>
    <row r="1119" spans="1:7" x14ac:dyDescent="0.3">
      <c r="A1119" s="198" t="s">
        <v>188</v>
      </c>
      <c r="B1119" s="198" t="s">
        <v>334</v>
      </c>
      <c r="C1119" s="198">
        <v>101110535</v>
      </c>
      <c r="D1119" s="198">
        <v>201905</v>
      </c>
      <c r="E1119" s="198" t="s">
        <v>336</v>
      </c>
      <c r="F1119" s="198">
        <v>-137.72999999999999</v>
      </c>
      <c r="G1119" s="198">
        <v>3</v>
      </c>
    </row>
    <row r="1120" spans="1:7" x14ac:dyDescent="0.3">
      <c r="A1120" s="198" t="s">
        <v>188</v>
      </c>
      <c r="B1120" s="198" t="s">
        <v>334</v>
      </c>
      <c r="C1120" s="198">
        <v>101110750</v>
      </c>
      <c r="D1120" s="198">
        <v>201905</v>
      </c>
      <c r="E1120" s="198" t="s">
        <v>340</v>
      </c>
      <c r="F1120" s="198">
        <v>-11806.75</v>
      </c>
      <c r="G1120" s="198">
        <v>-7</v>
      </c>
    </row>
    <row r="1121" spans="1:7" x14ac:dyDescent="0.3">
      <c r="A1121" s="198" t="s">
        <v>188</v>
      </c>
      <c r="B1121" s="198" t="s">
        <v>334</v>
      </c>
      <c r="C1121" s="198">
        <v>101111307</v>
      </c>
      <c r="D1121" s="198">
        <v>201905</v>
      </c>
      <c r="E1121" s="198" t="s">
        <v>339</v>
      </c>
      <c r="F1121" s="198">
        <v>6636.44</v>
      </c>
      <c r="G1121" s="198">
        <v>1</v>
      </c>
    </row>
    <row r="1122" spans="1:7" x14ac:dyDescent="0.3">
      <c r="A1122" s="198" t="s">
        <v>188</v>
      </c>
      <c r="B1122" s="198" t="s">
        <v>334</v>
      </c>
      <c r="C1122" s="198">
        <v>101111309</v>
      </c>
      <c r="D1122" s="198">
        <v>201905</v>
      </c>
      <c r="E1122" s="198" t="s">
        <v>339</v>
      </c>
      <c r="F1122" s="198">
        <v>679</v>
      </c>
      <c r="G1122" s="198">
        <v>1</v>
      </c>
    </row>
    <row r="1123" spans="1:7" x14ac:dyDescent="0.3">
      <c r="A1123" s="198" t="s">
        <v>188</v>
      </c>
      <c r="B1123" s="198" t="s">
        <v>334</v>
      </c>
      <c r="C1123" s="198">
        <v>101111826</v>
      </c>
      <c r="D1123" s="198">
        <v>201905</v>
      </c>
      <c r="E1123" s="198" t="s">
        <v>340</v>
      </c>
      <c r="F1123" s="198">
        <v>-1228.26</v>
      </c>
      <c r="G1123" s="198">
        <v>-6</v>
      </c>
    </row>
    <row r="1124" spans="1:7" x14ac:dyDescent="0.3">
      <c r="A1124" s="198" t="s">
        <v>188</v>
      </c>
      <c r="B1124" s="198" t="s">
        <v>334</v>
      </c>
      <c r="C1124" s="198">
        <v>101112212</v>
      </c>
      <c r="D1124" s="198">
        <v>201905</v>
      </c>
      <c r="E1124" s="198" t="s">
        <v>341</v>
      </c>
      <c r="F1124" s="198">
        <v>-11274.29</v>
      </c>
      <c r="G1124" s="198">
        <v>-7</v>
      </c>
    </row>
    <row r="1125" spans="1:7" x14ac:dyDescent="0.3">
      <c r="A1125" s="198" t="s">
        <v>188</v>
      </c>
      <c r="B1125" s="198" t="s">
        <v>334</v>
      </c>
      <c r="C1125" s="198">
        <v>101112410</v>
      </c>
      <c r="D1125" s="198">
        <v>201905</v>
      </c>
      <c r="E1125" s="198" t="s">
        <v>333</v>
      </c>
      <c r="F1125" s="198">
        <v>273.38</v>
      </c>
      <c r="G1125" s="198">
        <v>1</v>
      </c>
    </row>
    <row r="1126" spans="1:7" x14ac:dyDescent="0.3">
      <c r="A1126" s="198" t="s">
        <v>188</v>
      </c>
      <c r="B1126" s="198" t="s">
        <v>334</v>
      </c>
      <c r="C1126" s="198">
        <v>101112663</v>
      </c>
      <c r="D1126" s="198">
        <v>201905</v>
      </c>
      <c r="E1126" s="198" t="s">
        <v>336</v>
      </c>
      <c r="F1126" s="198">
        <v>1270.25</v>
      </c>
      <c r="G1126" s="198">
        <v>2</v>
      </c>
    </row>
    <row r="1127" spans="1:7" x14ac:dyDescent="0.3">
      <c r="A1127" s="198" t="s">
        <v>188</v>
      </c>
      <c r="B1127" s="198" t="s">
        <v>334</v>
      </c>
      <c r="C1127" s="198">
        <v>101112701</v>
      </c>
      <c r="D1127" s="198">
        <v>201905</v>
      </c>
      <c r="E1127" s="198" t="s">
        <v>340</v>
      </c>
      <c r="F1127" s="198">
        <v>2286.35</v>
      </c>
      <c r="G1127" s="198">
        <v>3</v>
      </c>
    </row>
    <row r="1128" spans="1:7" x14ac:dyDescent="0.3">
      <c r="A1128" s="198" t="s">
        <v>188</v>
      </c>
      <c r="B1128" s="198" t="s">
        <v>334</v>
      </c>
      <c r="C1128" s="198">
        <v>101112736</v>
      </c>
      <c r="D1128" s="198">
        <v>201905</v>
      </c>
      <c r="E1128" s="198" t="s">
        <v>336</v>
      </c>
      <c r="F1128" s="198">
        <v>1600.14</v>
      </c>
      <c r="G1128" s="198">
        <v>-4</v>
      </c>
    </row>
    <row r="1129" spans="1:7" x14ac:dyDescent="0.3">
      <c r="A1129" s="198" t="s">
        <v>188</v>
      </c>
      <c r="B1129" s="198" t="s">
        <v>334</v>
      </c>
      <c r="C1129" s="198">
        <v>101112752</v>
      </c>
      <c r="D1129" s="198">
        <v>201905</v>
      </c>
      <c r="E1129" s="198" t="s">
        <v>336</v>
      </c>
      <c r="F1129" s="198">
        <v>-7.22</v>
      </c>
      <c r="G1129" s="198">
        <v>2</v>
      </c>
    </row>
    <row r="1130" spans="1:7" x14ac:dyDescent="0.3">
      <c r="A1130" s="198" t="s">
        <v>188</v>
      </c>
      <c r="B1130" s="198" t="s">
        <v>334</v>
      </c>
      <c r="C1130" s="198">
        <v>101112803</v>
      </c>
      <c r="D1130" s="198">
        <v>201905</v>
      </c>
      <c r="E1130" s="198" t="s">
        <v>340</v>
      </c>
      <c r="F1130" s="198">
        <v>-2851.54</v>
      </c>
      <c r="G1130" s="198">
        <v>-4</v>
      </c>
    </row>
    <row r="1131" spans="1:7" x14ac:dyDescent="0.3">
      <c r="A1131" s="198" t="s">
        <v>188</v>
      </c>
      <c r="B1131" s="198" t="s">
        <v>334</v>
      </c>
      <c r="C1131" s="198">
        <v>101112865</v>
      </c>
      <c r="D1131" s="198">
        <v>201905</v>
      </c>
      <c r="E1131" s="198" t="s">
        <v>339</v>
      </c>
      <c r="F1131" s="198">
        <v>90.29</v>
      </c>
      <c r="G1131" s="198">
        <v>2</v>
      </c>
    </row>
    <row r="1132" spans="1:7" x14ac:dyDescent="0.3">
      <c r="A1132" s="198" t="s">
        <v>188</v>
      </c>
      <c r="B1132" s="198" t="s">
        <v>334</v>
      </c>
      <c r="C1132" s="198">
        <v>101113693</v>
      </c>
      <c r="D1132" s="198">
        <v>201905</v>
      </c>
      <c r="E1132" s="198" t="s">
        <v>342</v>
      </c>
      <c r="F1132" s="198">
        <v>-151.82</v>
      </c>
      <c r="G1132" s="198">
        <v>3</v>
      </c>
    </row>
    <row r="1133" spans="1:7" x14ac:dyDescent="0.3">
      <c r="A1133" s="198" t="s">
        <v>188</v>
      </c>
      <c r="B1133" s="198" t="s">
        <v>334</v>
      </c>
      <c r="C1133" s="198">
        <v>101113726</v>
      </c>
      <c r="D1133" s="198">
        <v>201905</v>
      </c>
      <c r="E1133" s="198" t="s">
        <v>336</v>
      </c>
      <c r="F1133" s="198">
        <v>12510.29</v>
      </c>
      <c r="G1133" s="198">
        <v>4</v>
      </c>
    </row>
    <row r="1134" spans="1:7" x14ac:dyDescent="0.3">
      <c r="A1134" s="198" t="s">
        <v>188</v>
      </c>
      <c r="B1134" s="198" t="s">
        <v>334</v>
      </c>
      <c r="C1134" s="198">
        <v>101113958</v>
      </c>
      <c r="D1134" s="198">
        <v>201905</v>
      </c>
      <c r="E1134" s="198" t="s">
        <v>336</v>
      </c>
      <c r="F1134" s="198">
        <v>801.09</v>
      </c>
      <c r="G1134" s="198">
        <v>-4</v>
      </c>
    </row>
    <row r="1135" spans="1:7" x14ac:dyDescent="0.3">
      <c r="A1135" s="198" t="s">
        <v>188</v>
      </c>
      <c r="B1135" s="198" t="s">
        <v>334</v>
      </c>
      <c r="C1135" s="198">
        <v>101114041</v>
      </c>
      <c r="D1135" s="198">
        <v>201905</v>
      </c>
      <c r="E1135" s="198" t="s">
        <v>341</v>
      </c>
      <c r="F1135" s="198">
        <v>928.42</v>
      </c>
      <c r="G1135" s="198">
        <v>3</v>
      </c>
    </row>
    <row r="1136" spans="1:7" x14ac:dyDescent="0.3">
      <c r="A1136" s="198" t="s">
        <v>188</v>
      </c>
      <c r="B1136" s="198" t="s">
        <v>334</v>
      </c>
      <c r="C1136" s="198">
        <v>101114185</v>
      </c>
      <c r="D1136" s="198">
        <v>201905</v>
      </c>
      <c r="E1136" s="198" t="s">
        <v>339</v>
      </c>
      <c r="F1136" s="198">
        <v>23234.560000000001</v>
      </c>
      <c r="G1136" s="198">
        <v>3</v>
      </c>
    </row>
    <row r="1137" spans="1:7" x14ac:dyDescent="0.3">
      <c r="A1137" s="198" t="s">
        <v>188</v>
      </c>
      <c r="B1137" s="198" t="s">
        <v>334</v>
      </c>
      <c r="C1137" s="198">
        <v>101114186</v>
      </c>
      <c r="D1137" s="198">
        <v>201905</v>
      </c>
      <c r="E1137" s="198" t="s">
        <v>339</v>
      </c>
      <c r="F1137" s="198">
        <v>2365.85</v>
      </c>
      <c r="G1137" s="198">
        <v>1</v>
      </c>
    </row>
    <row r="1138" spans="1:7" x14ac:dyDescent="0.3">
      <c r="A1138" s="198" t="s">
        <v>188</v>
      </c>
      <c r="B1138" s="198" t="s">
        <v>334</v>
      </c>
      <c r="C1138" s="198">
        <v>101114324</v>
      </c>
      <c r="D1138" s="198">
        <v>201905</v>
      </c>
      <c r="E1138" s="198" t="s">
        <v>340</v>
      </c>
      <c r="F1138" s="198">
        <v>2499.13</v>
      </c>
      <c r="G1138" s="198">
        <v>1</v>
      </c>
    </row>
    <row r="1139" spans="1:7" x14ac:dyDescent="0.3">
      <c r="A1139" s="198" t="s">
        <v>188</v>
      </c>
      <c r="B1139" s="198" t="s">
        <v>334</v>
      </c>
      <c r="C1139" s="198">
        <v>101114349</v>
      </c>
      <c r="D1139" s="198">
        <v>201905</v>
      </c>
      <c r="E1139" s="198" t="s">
        <v>339</v>
      </c>
      <c r="F1139" s="198">
        <v>42.16</v>
      </c>
      <c r="G1139" s="198">
        <v>2</v>
      </c>
    </row>
    <row r="1140" spans="1:7" x14ac:dyDescent="0.3">
      <c r="A1140" s="198" t="s">
        <v>188</v>
      </c>
      <c r="B1140" s="198" t="s">
        <v>334</v>
      </c>
      <c r="C1140" s="198">
        <v>101114457</v>
      </c>
      <c r="D1140" s="198">
        <v>201905</v>
      </c>
      <c r="E1140" s="198" t="s">
        <v>339</v>
      </c>
      <c r="F1140" s="198">
        <v>-94.56</v>
      </c>
      <c r="G1140" s="198">
        <v>3</v>
      </c>
    </row>
    <row r="1141" spans="1:7" x14ac:dyDescent="0.3">
      <c r="A1141" s="198" t="s">
        <v>188</v>
      </c>
      <c r="B1141" s="198" t="s">
        <v>334</v>
      </c>
      <c r="C1141" s="198">
        <v>101114479</v>
      </c>
      <c r="D1141" s="198">
        <v>201905</v>
      </c>
      <c r="E1141" s="198" t="s">
        <v>336</v>
      </c>
      <c r="F1141" s="198">
        <v>5.59</v>
      </c>
      <c r="G1141" s="198">
        <v>2</v>
      </c>
    </row>
    <row r="1142" spans="1:7" x14ac:dyDescent="0.3">
      <c r="A1142" s="198" t="s">
        <v>188</v>
      </c>
      <c r="B1142" s="198" t="s">
        <v>334</v>
      </c>
      <c r="C1142" s="198">
        <v>101114675</v>
      </c>
      <c r="D1142" s="198">
        <v>201905</v>
      </c>
      <c r="E1142" s="198" t="s">
        <v>340</v>
      </c>
      <c r="F1142" s="198">
        <v>-3667.86</v>
      </c>
      <c r="G1142" s="198">
        <v>-7</v>
      </c>
    </row>
    <row r="1143" spans="1:7" x14ac:dyDescent="0.3">
      <c r="A1143" s="198" t="s">
        <v>188</v>
      </c>
      <c r="B1143" s="198" t="s">
        <v>334</v>
      </c>
      <c r="C1143" s="198">
        <v>101114759</v>
      </c>
      <c r="D1143" s="198">
        <v>201905</v>
      </c>
      <c r="E1143" s="198" t="s">
        <v>336</v>
      </c>
      <c r="F1143" s="198">
        <v>-0.05</v>
      </c>
      <c r="G1143" s="198">
        <v>3</v>
      </c>
    </row>
    <row r="1144" spans="1:7" x14ac:dyDescent="0.3">
      <c r="A1144" s="198" t="s">
        <v>188</v>
      </c>
      <c r="B1144" s="198" t="s">
        <v>334</v>
      </c>
      <c r="C1144" s="198">
        <v>101114768</v>
      </c>
      <c r="D1144" s="198">
        <v>201905</v>
      </c>
      <c r="E1144" s="198" t="s">
        <v>336</v>
      </c>
      <c r="F1144" s="198">
        <v>-3634.34</v>
      </c>
      <c r="G1144" s="198">
        <v>-5</v>
      </c>
    </row>
    <row r="1145" spans="1:7" x14ac:dyDescent="0.3">
      <c r="A1145" s="198" t="s">
        <v>188</v>
      </c>
      <c r="B1145" s="198" t="s">
        <v>334</v>
      </c>
      <c r="C1145" s="198">
        <v>101114857</v>
      </c>
      <c r="D1145" s="198">
        <v>201905</v>
      </c>
      <c r="E1145" s="198" t="s">
        <v>339</v>
      </c>
      <c r="F1145" s="198">
        <v>13647.62</v>
      </c>
      <c r="G1145" s="198">
        <v>1</v>
      </c>
    </row>
    <row r="1146" spans="1:7" x14ac:dyDescent="0.3">
      <c r="A1146" s="198" t="s">
        <v>188</v>
      </c>
      <c r="B1146" s="198" t="s">
        <v>334</v>
      </c>
      <c r="C1146" s="198">
        <v>101115073</v>
      </c>
      <c r="D1146" s="198">
        <v>201905</v>
      </c>
      <c r="E1146" s="198" t="s">
        <v>339</v>
      </c>
      <c r="F1146" s="198">
        <v>662.19</v>
      </c>
      <c r="G1146" s="198">
        <v>3</v>
      </c>
    </row>
    <row r="1147" spans="1:7" x14ac:dyDescent="0.3">
      <c r="A1147" s="198" t="s">
        <v>188</v>
      </c>
      <c r="B1147" s="198" t="s">
        <v>334</v>
      </c>
      <c r="C1147" s="198">
        <v>101115220</v>
      </c>
      <c r="D1147" s="198">
        <v>201905</v>
      </c>
      <c r="E1147" s="198" t="s">
        <v>336</v>
      </c>
      <c r="F1147" s="198">
        <v>-2701.73</v>
      </c>
      <c r="G1147" s="198">
        <v>-4</v>
      </c>
    </row>
    <row r="1148" spans="1:7" x14ac:dyDescent="0.3">
      <c r="A1148" s="198" t="s">
        <v>188</v>
      </c>
      <c r="B1148" s="198" t="s">
        <v>334</v>
      </c>
      <c r="C1148" s="198">
        <v>101115254</v>
      </c>
      <c r="D1148" s="198">
        <v>201905</v>
      </c>
      <c r="E1148" s="198" t="s">
        <v>336</v>
      </c>
      <c r="F1148" s="198">
        <v>-1.05</v>
      </c>
      <c r="G1148" s="198">
        <v>3</v>
      </c>
    </row>
    <row r="1149" spans="1:7" x14ac:dyDescent="0.3">
      <c r="A1149" s="198" t="s">
        <v>188</v>
      </c>
      <c r="B1149" s="198" t="s">
        <v>334</v>
      </c>
      <c r="C1149" s="198">
        <v>101115445</v>
      </c>
      <c r="D1149" s="198">
        <v>201905</v>
      </c>
      <c r="E1149" s="198" t="s">
        <v>339</v>
      </c>
      <c r="F1149" s="198">
        <v>7478.52</v>
      </c>
      <c r="G1149" s="198">
        <v>1</v>
      </c>
    </row>
    <row r="1150" spans="1:7" x14ac:dyDescent="0.3">
      <c r="A1150" s="198" t="s">
        <v>188</v>
      </c>
      <c r="B1150" s="198" t="s">
        <v>334</v>
      </c>
      <c r="C1150" s="198">
        <v>101115456</v>
      </c>
      <c r="D1150" s="198">
        <v>201905</v>
      </c>
      <c r="E1150" s="198" t="s">
        <v>341</v>
      </c>
      <c r="F1150" s="198">
        <v>4792.43</v>
      </c>
      <c r="G1150" s="198">
        <v>1</v>
      </c>
    </row>
    <row r="1151" spans="1:7" x14ac:dyDescent="0.3">
      <c r="A1151" s="198" t="s">
        <v>188</v>
      </c>
      <c r="B1151" s="198" t="s">
        <v>334</v>
      </c>
      <c r="C1151" s="198">
        <v>101115661</v>
      </c>
      <c r="D1151" s="198">
        <v>201905</v>
      </c>
      <c r="E1151" s="198" t="s">
        <v>336</v>
      </c>
      <c r="F1151" s="198">
        <v>26611.1</v>
      </c>
      <c r="G1151" s="198">
        <v>1</v>
      </c>
    </row>
    <row r="1152" spans="1:7" x14ac:dyDescent="0.3">
      <c r="A1152" s="198" t="s">
        <v>188</v>
      </c>
      <c r="B1152" s="198" t="s">
        <v>334</v>
      </c>
      <c r="C1152" s="198">
        <v>101115682</v>
      </c>
      <c r="D1152" s="198">
        <v>201905</v>
      </c>
      <c r="E1152" s="198" t="s">
        <v>336</v>
      </c>
      <c r="F1152" s="198">
        <v>19.559999999999999</v>
      </c>
      <c r="G1152" s="198">
        <v>3</v>
      </c>
    </row>
    <row r="1153" spans="1:7" x14ac:dyDescent="0.3">
      <c r="A1153" s="198" t="s">
        <v>188</v>
      </c>
      <c r="B1153" s="198" t="s">
        <v>334</v>
      </c>
      <c r="C1153" s="198">
        <v>101115725</v>
      </c>
      <c r="D1153" s="198">
        <v>201905</v>
      </c>
      <c r="E1153" s="198" t="s">
        <v>339</v>
      </c>
      <c r="F1153" s="198">
        <v>1092.33</v>
      </c>
      <c r="G1153" s="198">
        <v>1</v>
      </c>
    </row>
    <row r="1154" spans="1:7" x14ac:dyDescent="0.3">
      <c r="A1154" s="198" t="s">
        <v>188</v>
      </c>
      <c r="B1154" s="198" t="s">
        <v>334</v>
      </c>
      <c r="C1154" s="198">
        <v>101115754</v>
      </c>
      <c r="D1154" s="198">
        <v>201905</v>
      </c>
      <c r="E1154" s="198" t="s">
        <v>336</v>
      </c>
      <c r="F1154" s="198">
        <v>-7.0000000000000007E-2</v>
      </c>
      <c r="G1154" s="198">
        <v>3</v>
      </c>
    </row>
    <row r="1155" spans="1:7" x14ac:dyDescent="0.3">
      <c r="A1155" s="198" t="s">
        <v>188</v>
      </c>
      <c r="B1155" s="198" t="s">
        <v>334</v>
      </c>
      <c r="C1155" s="198">
        <v>101115788</v>
      </c>
      <c r="D1155" s="198">
        <v>201905</v>
      </c>
      <c r="E1155" s="198" t="s">
        <v>339</v>
      </c>
      <c r="F1155" s="198">
        <v>31124.39</v>
      </c>
      <c r="G1155" s="198">
        <v>1</v>
      </c>
    </row>
    <row r="1156" spans="1:7" x14ac:dyDescent="0.3">
      <c r="A1156" s="198" t="s">
        <v>188</v>
      </c>
      <c r="B1156" s="198" t="s">
        <v>334</v>
      </c>
      <c r="C1156" s="198">
        <v>101115789</v>
      </c>
      <c r="D1156" s="198">
        <v>201905</v>
      </c>
      <c r="E1156" s="198" t="s">
        <v>336</v>
      </c>
      <c r="F1156" s="198">
        <v>-1.86</v>
      </c>
      <c r="G1156" s="198">
        <v>3</v>
      </c>
    </row>
    <row r="1157" spans="1:7" x14ac:dyDescent="0.3">
      <c r="A1157" s="198" t="s">
        <v>188</v>
      </c>
      <c r="B1157" s="198" t="s">
        <v>334</v>
      </c>
      <c r="C1157" s="198">
        <v>101116178</v>
      </c>
      <c r="D1157" s="198">
        <v>201905</v>
      </c>
      <c r="E1157" s="198" t="s">
        <v>340</v>
      </c>
      <c r="F1157" s="198">
        <v>-165.57</v>
      </c>
      <c r="G1157" s="198">
        <v>2</v>
      </c>
    </row>
    <row r="1158" spans="1:7" x14ac:dyDescent="0.3">
      <c r="A1158" s="198" t="s">
        <v>188</v>
      </c>
      <c r="B1158" s="198" t="s">
        <v>334</v>
      </c>
      <c r="C1158" s="198">
        <v>101116643</v>
      </c>
      <c r="D1158" s="198">
        <v>201905</v>
      </c>
      <c r="E1158" s="198" t="s">
        <v>342</v>
      </c>
      <c r="F1158" s="198">
        <v>-40.47</v>
      </c>
      <c r="G1158" s="198">
        <v>2</v>
      </c>
    </row>
    <row r="1159" spans="1:7" x14ac:dyDescent="0.3">
      <c r="A1159" s="198" t="s">
        <v>188</v>
      </c>
      <c r="B1159" s="198" t="s">
        <v>334</v>
      </c>
      <c r="C1159" s="198">
        <v>101116666</v>
      </c>
      <c r="D1159" s="198">
        <v>201905</v>
      </c>
      <c r="E1159" s="198" t="s">
        <v>336</v>
      </c>
      <c r="F1159" s="198">
        <v>207.78</v>
      </c>
      <c r="G1159" s="198">
        <v>2</v>
      </c>
    </row>
    <row r="1160" spans="1:7" x14ac:dyDescent="0.3">
      <c r="A1160" s="198" t="s">
        <v>188</v>
      </c>
      <c r="B1160" s="198" t="s">
        <v>334</v>
      </c>
      <c r="C1160" s="198">
        <v>101117331</v>
      </c>
      <c r="D1160" s="198">
        <v>201905</v>
      </c>
      <c r="E1160" s="198" t="s">
        <v>335</v>
      </c>
      <c r="F1160" s="198">
        <v>69397.600000000006</v>
      </c>
      <c r="G1160" s="198">
        <v>1</v>
      </c>
    </row>
    <row r="1161" spans="1:7" x14ac:dyDescent="0.3">
      <c r="A1161" s="198" t="s">
        <v>188</v>
      </c>
      <c r="B1161" s="198" t="s">
        <v>334</v>
      </c>
      <c r="C1161" s="198">
        <v>101117390</v>
      </c>
      <c r="D1161" s="198">
        <v>201905</v>
      </c>
      <c r="E1161" s="198" t="s">
        <v>336</v>
      </c>
      <c r="F1161" s="198">
        <v>2005.46</v>
      </c>
      <c r="G1161" s="198">
        <v>1</v>
      </c>
    </row>
    <row r="1162" spans="1:7" x14ac:dyDescent="0.3">
      <c r="A1162" s="198" t="s">
        <v>188</v>
      </c>
      <c r="B1162" s="198" t="s">
        <v>334</v>
      </c>
      <c r="C1162" s="198">
        <v>101117513</v>
      </c>
      <c r="D1162" s="198">
        <v>201905</v>
      </c>
      <c r="E1162" s="198" t="s">
        <v>340</v>
      </c>
      <c r="F1162" s="198">
        <v>-13484.18</v>
      </c>
      <c r="G1162" s="198">
        <v>1</v>
      </c>
    </row>
    <row r="1163" spans="1:7" x14ac:dyDescent="0.3">
      <c r="A1163" s="198" t="s">
        <v>188</v>
      </c>
      <c r="B1163" s="198" t="s">
        <v>334</v>
      </c>
      <c r="C1163" s="198">
        <v>101117694</v>
      </c>
      <c r="D1163" s="198">
        <v>201905</v>
      </c>
      <c r="E1163" s="198" t="s">
        <v>339</v>
      </c>
      <c r="F1163" s="198">
        <v>-3.1</v>
      </c>
      <c r="G1163" s="198">
        <v>2</v>
      </c>
    </row>
    <row r="1164" spans="1:7" x14ac:dyDescent="0.3">
      <c r="A1164" s="198" t="s">
        <v>188</v>
      </c>
      <c r="B1164" s="198" t="s">
        <v>334</v>
      </c>
      <c r="C1164" s="198">
        <v>101117759</v>
      </c>
      <c r="D1164" s="198">
        <v>201905</v>
      </c>
      <c r="E1164" s="198" t="s">
        <v>336</v>
      </c>
      <c r="F1164" s="198">
        <v>541.84</v>
      </c>
      <c r="G1164" s="198">
        <v>1</v>
      </c>
    </row>
    <row r="1165" spans="1:7" x14ac:dyDescent="0.3">
      <c r="A1165" s="198" t="s">
        <v>188</v>
      </c>
      <c r="B1165" s="198" t="s">
        <v>334</v>
      </c>
      <c r="C1165" s="198">
        <v>101118024</v>
      </c>
      <c r="D1165" s="198">
        <v>201905</v>
      </c>
      <c r="E1165" s="198" t="s">
        <v>336</v>
      </c>
      <c r="F1165" s="198">
        <v>2990.1</v>
      </c>
      <c r="G1165" s="198">
        <v>1</v>
      </c>
    </row>
    <row r="1166" spans="1:7" x14ac:dyDescent="0.3">
      <c r="A1166" s="198" t="s">
        <v>188</v>
      </c>
      <c r="B1166" s="198" t="s">
        <v>334</v>
      </c>
      <c r="C1166" s="198">
        <v>101118110</v>
      </c>
      <c r="D1166" s="198">
        <v>201905</v>
      </c>
      <c r="E1166" s="198" t="s">
        <v>336</v>
      </c>
      <c r="F1166" s="198">
        <v>49194.43</v>
      </c>
      <c r="G1166" s="198">
        <v>1</v>
      </c>
    </row>
    <row r="1167" spans="1:7" x14ac:dyDescent="0.3">
      <c r="A1167" s="198" t="s">
        <v>188</v>
      </c>
      <c r="B1167" s="198" t="s">
        <v>334</v>
      </c>
      <c r="C1167" s="198">
        <v>101118163</v>
      </c>
      <c r="D1167" s="198">
        <v>201905</v>
      </c>
      <c r="E1167" s="198" t="s">
        <v>339</v>
      </c>
      <c r="F1167" s="198">
        <v>15394.52</v>
      </c>
      <c r="G1167" s="198">
        <v>2</v>
      </c>
    </row>
    <row r="1168" spans="1:7" x14ac:dyDescent="0.3">
      <c r="A1168" s="198" t="s">
        <v>188</v>
      </c>
      <c r="B1168" s="198" t="s">
        <v>334</v>
      </c>
      <c r="C1168" s="198">
        <v>101118760</v>
      </c>
      <c r="D1168" s="198">
        <v>201905</v>
      </c>
      <c r="E1168" s="198" t="s">
        <v>341</v>
      </c>
      <c r="F1168" s="198">
        <v>44836.04</v>
      </c>
      <c r="G1168" s="198">
        <v>1</v>
      </c>
    </row>
    <row r="1169" spans="1:7" x14ac:dyDescent="0.3">
      <c r="A1169" s="198" t="s">
        <v>188</v>
      </c>
      <c r="B1169" s="198" t="s">
        <v>334</v>
      </c>
      <c r="C1169" s="198">
        <v>101119503</v>
      </c>
      <c r="D1169" s="198">
        <v>201905</v>
      </c>
      <c r="E1169" s="198" t="s">
        <v>336</v>
      </c>
      <c r="F1169" s="198">
        <v>-527.34</v>
      </c>
      <c r="G1169" s="198">
        <v>1</v>
      </c>
    </row>
    <row r="1170" spans="1:7" x14ac:dyDescent="0.3">
      <c r="A1170" s="198" t="s">
        <v>188</v>
      </c>
      <c r="B1170" s="198" t="s">
        <v>334</v>
      </c>
      <c r="C1170" s="198">
        <v>101119793</v>
      </c>
      <c r="D1170" s="198">
        <v>201905</v>
      </c>
      <c r="E1170" s="198" t="s">
        <v>336</v>
      </c>
      <c r="F1170" s="198">
        <v>1117.78</v>
      </c>
      <c r="G1170" s="198">
        <v>1</v>
      </c>
    </row>
    <row r="1171" spans="1:7" x14ac:dyDescent="0.3">
      <c r="A1171" s="198" t="s">
        <v>188</v>
      </c>
      <c r="B1171" s="198" t="s">
        <v>334</v>
      </c>
      <c r="C1171" s="198">
        <v>105090146</v>
      </c>
      <c r="D1171" s="198">
        <v>201905</v>
      </c>
      <c r="E1171" s="198" t="s">
        <v>340</v>
      </c>
      <c r="F1171" s="198">
        <v>-1134.2</v>
      </c>
      <c r="G1171" s="198">
        <v>-8</v>
      </c>
    </row>
    <row r="1172" spans="1:7" x14ac:dyDescent="0.3">
      <c r="A1172" s="198" t="s">
        <v>189</v>
      </c>
      <c r="B1172" s="198" t="s">
        <v>332</v>
      </c>
      <c r="C1172" s="198">
        <v>101085480</v>
      </c>
      <c r="D1172" s="198">
        <v>201905</v>
      </c>
      <c r="E1172" s="198" t="s">
        <v>335</v>
      </c>
      <c r="F1172" s="198">
        <v>139.82</v>
      </c>
      <c r="G1172" s="198">
        <v>0</v>
      </c>
    </row>
    <row r="1173" spans="1:7" x14ac:dyDescent="0.3">
      <c r="A1173" s="198" t="s">
        <v>189</v>
      </c>
      <c r="B1173" s="198" t="s">
        <v>332</v>
      </c>
      <c r="C1173" s="198">
        <v>101085550</v>
      </c>
      <c r="D1173" s="198">
        <v>201905</v>
      </c>
      <c r="E1173" s="198" t="s">
        <v>335</v>
      </c>
      <c r="F1173" s="198">
        <v>21796.73</v>
      </c>
      <c r="G1173" s="198">
        <v>0</v>
      </c>
    </row>
    <row r="1174" spans="1:7" x14ac:dyDescent="0.3">
      <c r="A1174" s="198" t="s">
        <v>189</v>
      </c>
      <c r="B1174" s="198" t="s">
        <v>332</v>
      </c>
      <c r="C1174" s="198">
        <v>101085550</v>
      </c>
      <c r="D1174" s="198">
        <v>201905</v>
      </c>
      <c r="E1174" s="198" t="s">
        <v>339</v>
      </c>
      <c r="F1174" s="198">
        <v>27656.71</v>
      </c>
      <c r="G1174" s="198">
        <v>0</v>
      </c>
    </row>
    <row r="1175" spans="1:7" x14ac:dyDescent="0.3">
      <c r="A1175" s="198" t="s">
        <v>189</v>
      </c>
      <c r="B1175" s="198" t="s">
        <v>332</v>
      </c>
      <c r="C1175" s="198">
        <v>101086259</v>
      </c>
      <c r="D1175" s="198">
        <v>201905</v>
      </c>
      <c r="E1175" s="198" t="s">
        <v>339</v>
      </c>
      <c r="F1175" s="198">
        <v>0.28000000000000003</v>
      </c>
      <c r="G1175" s="198">
        <v>0</v>
      </c>
    </row>
    <row r="1176" spans="1:7" x14ac:dyDescent="0.3">
      <c r="A1176" s="198" t="s">
        <v>189</v>
      </c>
      <c r="B1176" s="198" t="s">
        <v>332</v>
      </c>
      <c r="C1176" s="198">
        <v>101090756</v>
      </c>
      <c r="D1176" s="198">
        <v>201905</v>
      </c>
      <c r="E1176" s="198" t="s">
        <v>336</v>
      </c>
      <c r="F1176" s="198">
        <v>28.85</v>
      </c>
      <c r="G1176" s="198">
        <v>0</v>
      </c>
    </row>
    <row r="1177" spans="1:7" x14ac:dyDescent="0.3">
      <c r="A1177" s="198" t="s">
        <v>189</v>
      </c>
      <c r="B1177" s="198" t="s">
        <v>332</v>
      </c>
      <c r="C1177" s="198">
        <v>101096830</v>
      </c>
      <c r="D1177" s="198">
        <v>201905</v>
      </c>
      <c r="E1177" s="198" t="s">
        <v>335</v>
      </c>
      <c r="F1177" s="198">
        <v>172.2</v>
      </c>
      <c r="G1177" s="198">
        <v>0</v>
      </c>
    </row>
    <row r="1178" spans="1:7" x14ac:dyDescent="0.3">
      <c r="A1178" s="198" t="s">
        <v>189</v>
      </c>
      <c r="B1178" s="198" t="s">
        <v>332</v>
      </c>
      <c r="C1178" s="198">
        <v>101097586</v>
      </c>
      <c r="D1178" s="198">
        <v>201905</v>
      </c>
      <c r="E1178" s="198" t="s">
        <v>335</v>
      </c>
      <c r="F1178" s="198">
        <v>1653.36</v>
      </c>
      <c r="G1178" s="198">
        <v>0</v>
      </c>
    </row>
    <row r="1179" spans="1:7" x14ac:dyDescent="0.3">
      <c r="A1179" s="198" t="s">
        <v>189</v>
      </c>
      <c r="B1179" s="198" t="s">
        <v>332</v>
      </c>
      <c r="C1179" s="198">
        <v>101101681</v>
      </c>
      <c r="D1179" s="198">
        <v>201905</v>
      </c>
      <c r="E1179" s="198" t="s">
        <v>339</v>
      </c>
      <c r="F1179" s="198">
        <v>0</v>
      </c>
      <c r="G1179" s="198">
        <v>0</v>
      </c>
    </row>
    <row r="1180" spans="1:7" x14ac:dyDescent="0.3">
      <c r="A1180" s="198" t="s">
        <v>189</v>
      </c>
      <c r="B1180" s="198" t="s">
        <v>332</v>
      </c>
      <c r="C1180" s="198">
        <v>101101681</v>
      </c>
      <c r="D1180" s="198">
        <v>201905</v>
      </c>
      <c r="E1180" s="198" t="s">
        <v>342</v>
      </c>
      <c r="F1180" s="198">
        <v>40228.400000000001</v>
      </c>
      <c r="G1180" s="198">
        <v>4158</v>
      </c>
    </row>
    <row r="1181" spans="1:7" x14ac:dyDescent="0.3">
      <c r="A1181" s="198" t="s">
        <v>189</v>
      </c>
      <c r="B1181" s="198" t="s">
        <v>332</v>
      </c>
      <c r="C1181" s="198">
        <v>101101684</v>
      </c>
      <c r="D1181" s="198">
        <v>201905</v>
      </c>
      <c r="E1181" s="198" t="s">
        <v>336</v>
      </c>
      <c r="F1181" s="198">
        <v>-829.29</v>
      </c>
      <c r="G1181" s="198">
        <v>0</v>
      </c>
    </row>
    <row r="1182" spans="1:7" x14ac:dyDescent="0.3">
      <c r="A1182" s="198" t="s">
        <v>189</v>
      </c>
      <c r="B1182" s="198" t="s">
        <v>332</v>
      </c>
      <c r="C1182" s="198">
        <v>101101684</v>
      </c>
      <c r="D1182" s="198">
        <v>201905</v>
      </c>
      <c r="E1182" s="198" t="s">
        <v>336</v>
      </c>
      <c r="F1182" s="198">
        <v>165.07</v>
      </c>
      <c r="G1182" s="198">
        <v>0</v>
      </c>
    </row>
    <row r="1183" spans="1:7" x14ac:dyDescent="0.3">
      <c r="A1183" s="198" t="s">
        <v>189</v>
      </c>
      <c r="B1183" s="198" t="s">
        <v>332</v>
      </c>
      <c r="C1183" s="198">
        <v>101101684</v>
      </c>
      <c r="D1183" s="198">
        <v>201905</v>
      </c>
      <c r="E1183" s="198" t="s">
        <v>336</v>
      </c>
      <c r="F1183" s="198">
        <v>14040.83</v>
      </c>
      <c r="G1183" s="198">
        <v>0</v>
      </c>
    </row>
    <row r="1184" spans="1:7" x14ac:dyDescent="0.3">
      <c r="A1184" s="198" t="s">
        <v>189</v>
      </c>
      <c r="B1184" s="198" t="s">
        <v>332</v>
      </c>
      <c r="C1184" s="198">
        <v>101101689</v>
      </c>
      <c r="D1184" s="198">
        <v>201905</v>
      </c>
      <c r="E1184" s="198" t="s">
        <v>335</v>
      </c>
      <c r="F1184" s="198">
        <v>198.1</v>
      </c>
      <c r="G1184" s="198">
        <v>0</v>
      </c>
    </row>
    <row r="1185" spans="1:7" x14ac:dyDescent="0.3">
      <c r="A1185" s="198" t="s">
        <v>189</v>
      </c>
      <c r="B1185" s="198" t="s">
        <v>332</v>
      </c>
      <c r="C1185" s="198">
        <v>101107867</v>
      </c>
      <c r="D1185" s="198">
        <v>201905</v>
      </c>
      <c r="E1185" s="198" t="s">
        <v>339</v>
      </c>
      <c r="F1185" s="198">
        <v>643.96</v>
      </c>
      <c r="G1185" s="198">
        <v>0</v>
      </c>
    </row>
    <row r="1186" spans="1:7" x14ac:dyDescent="0.3">
      <c r="A1186" s="198" t="s">
        <v>189</v>
      </c>
      <c r="B1186" s="198" t="s">
        <v>332</v>
      </c>
      <c r="C1186" s="198">
        <v>101108540</v>
      </c>
      <c r="D1186" s="198">
        <v>201905</v>
      </c>
      <c r="E1186" s="198" t="s">
        <v>335</v>
      </c>
      <c r="F1186" s="198">
        <v>89.2</v>
      </c>
      <c r="G1186" s="198">
        <v>0</v>
      </c>
    </row>
    <row r="1187" spans="1:7" x14ac:dyDescent="0.3">
      <c r="A1187" s="198" t="s">
        <v>189</v>
      </c>
      <c r="B1187" s="198" t="s">
        <v>332</v>
      </c>
      <c r="C1187" s="198">
        <v>101109810</v>
      </c>
      <c r="D1187" s="198">
        <v>201905</v>
      </c>
      <c r="E1187" s="198" t="s">
        <v>339</v>
      </c>
      <c r="F1187" s="198">
        <v>-11.43</v>
      </c>
      <c r="G1187" s="198">
        <v>0</v>
      </c>
    </row>
    <row r="1188" spans="1:7" x14ac:dyDescent="0.3">
      <c r="A1188" s="198" t="s">
        <v>189</v>
      </c>
      <c r="B1188" s="198" t="s">
        <v>332</v>
      </c>
      <c r="C1188" s="198">
        <v>101110144</v>
      </c>
      <c r="D1188" s="198">
        <v>201905</v>
      </c>
      <c r="E1188" s="198" t="s">
        <v>335</v>
      </c>
      <c r="F1188" s="198">
        <v>9728.36</v>
      </c>
      <c r="G1188" s="198">
        <v>0</v>
      </c>
    </row>
    <row r="1189" spans="1:7" x14ac:dyDescent="0.3">
      <c r="A1189" s="198" t="s">
        <v>189</v>
      </c>
      <c r="B1189" s="198" t="s">
        <v>332</v>
      </c>
      <c r="C1189" s="198">
        <v>101110144</v>
      </c>
      <c r="D1189" s="198">
        <v>201905</v>
      </c>
      <c r="E1189" s="198" t="s">
        <v>339</v>
      </c>
      <c r="F1189" s="198">
        <v>-30.34</v>
      </c>
      <c r="G1189" s="198">
        <v>0</v>
      </c>
    </row>
    <row r="1190" spans="1:7" x14ac:dyDescent="0.3">
      <c r="A1190" s="198" t="s">
        <v>189</v>
      </c>
      <c r="B1190" s="198" t="s">
        <v>332</v>
      </c>
      <c r="C1190" s="198">
        <v>101110144</v>
      </c>
      <c r="D1190" s="198">
        <v>201905</v>
      </c>
      <c r="E1190" s="198" t="s">
        <v>339</v>
      </c>
      <c r="F1190" s="198">
        <v>272.86</v>
      </c>
      <c r="G1190" s="198">
        <v>0</v>
      </c>
    </row>
    <row r="1191" spans="1:7" x14ac:dyDescent="0.3">
      <c r="A1191" s="198" t="s">
        <v>189</v>
      </c>
      <c r="B1191" s="198" t="s">
        <v>332</v>
      </c>
      <c r="C1191" s="198">
        <v>101117520</v>
      </c>
      <c r="D1191" s="198">
        <v>201905</v>
      </c>
      <c r="E1191" s="198" t="s">
        <v>340</v>
      </c>
      <c r="F1191" s="198">
        <v>2154.15</v>
      </c>
      <c r="G1191" s="198">
        <v>400</v>
      </c>
    </row>
    <row r="1192" spans="1:7" x14ac:dyDescent="0.3">
      <c r="A1192" s="198" t="s">
        <v>189</v>
      </c>
      <c r="B1192" s="198" t="s">
        <v>332</v>
      </c>
      <c r="C1192" s="198">
        <v>101117520</v>
      </c>
      <c r="D1192" s="198">
        <v>201905</v>
      </c>
      <c r="E1192" s="198" t="s">
        <v>340</v>
      </c>
      <c r="F1192" s="198">
        <v>4703.46</v>
      </c>
      <c r="G1192" s="198">
        <v>336</v>
      </c>
    </row>
    <row r="1193" spans="1:7" x14ac:dyDescent="0.3">
      <c r="A1193" s="198" t="s">
        <v>189</v>
      </c>
      <c r="B1193" s="198" t="s">
        <v>332</v>
      </c>
      <c r="C1193" s="198">
        <v>101117520</v>
      </c>
      <c r="D1193" s="198">
        <v>201905</v>
      </c>
      <c r="E1193" s="198" t="s">
        <v>340</v>
      </c>
      <c r="F1193" s="198">
        <v>6541.24</v>
      </c>
      <c r="G1193" s="198">
        <v>386</v>
      </c>
    </row>
    <row r="1194" spans="1:7" x14ac:dyDescent="0.3">
      <c r="A1194" s="198" t="s">
        <v>189</v>
      </c>
      <c r="B1194" s="198" t="s">
        <v>332</v>
      </c>
      <c r="C1194" s="198">
        <v>101117520</v>
      </c>
      <c r="D1194" s="198">
        <v>201905</v>
      </c>
      <c r="E1194" s="198" t="s">
        <v>340</v>
      </c>
      <c r="F1194" s="198">
        <v>14268.22</v>
      </c>
      <c r="G1194" s="198">
        <v>220</v>
      </c>
    </row>
    <row r="1195" spans="1:7" x14ac:dyDescent="0.3">
      <c r="A1195" s="198" t="s">
        <v>189</v>
      </c>
      <c r="B1195" s="198" t="s">
        <v>332</v>
      </c>
      <c r="C1195" s="198">
        <v>101117520</v>
      </c>
      <c r="D1195" s="198">
        <v>201905</v>
      </c>
      <c r="E1195" s="198" t="s">
        <v>336</v>
      </c>
      <c r="F1195" s="198">
        <v>-4102.95</v>
      </c>
      <c r="G1195" s="198">
        <v>268</v>
      </c>
    </row>
    <row r="1196" spans="1:7" x14ac:dyDescent="0.3">
      <c r="A1196" s="198" t="s">
        <v>189</v>
      </c>
      <c r="B1196" s="198" t="s">
        <v>332</v>
      </c>
      <c r="C1196" s="198">
        <v>101117520</v>
      </c>
      <c r="D1196" s="198">
        <v>201905</v>
      </c>
      <c r="E1196" s="198" t="s">
        <v>336</v>
      </c>
      <c r="F1196" s="198">
        <v>-2004.36</v>
      </c>
      <c r="G1196" s="198">
        <v>1778</v>
      </c>
    </row>
    <row r="1197" spans="1:7" x14ac:dyDescent="0.3">
      <c r="A1197" s="198" t="s">
        <v>189</v>
      </c>
      <c r="B1197" s="198" t="s">
        <v>332</v>
      </c>
      <c r="C1197" s="198">
        <v>101117520</v>
      </c>
      <c r="D1197" s="198">
        <v>201905</v>
      </c>
      <c r="E1197" s="198" t="s">
        <v>336</v>
      </c>
      <c r="F1197" s="198">
        <v>-1723.59</v>
      </c>
      <c r="G1197" s="198">
        <v>0</v>
      </c>
    </row>
    <row r="1198" spans="1:7" x14ac:dyDescent="0.3">
      <c r="A1198" s="198" t="s">
        <v>189</v>
      </c>
      <c r="B1198" s="198" t="s">
        <v>332</v>
      </c>
      <c r="C1198" s="198">
        <v>101117520</v>
      </c>
      <c r="D1198" s="198">
        <v>201905</v>
      </c>
      <c r="E1198" s="198" t="s">
        <v>336</v>
      </c>
      <c r="F1198" s="198">
        <v>1852.15</v>
      </c>
      <c r="G1198" s="198">
        <v>1506</v>
      </c>
    </row>
    <row r="1199" spans="1:7" x14ac:dyDescent="0.3">
      <c r="A1199" s="198" t="s">
        <v>189</v>
      </c>
      <c r="B1199" s="198" t="s">
        <v>332</v>
      </c>
      <c r="C1199" s="198">
        <v>101117520</v>
      </c>
      <c r="D1199" s="198">
        <v>201905</v>
      </c>
      <c r="E1199" s="198" t="s">
        <v>336</v>
      </c>
      <c r="F1199" s="198">
        <v>6414.24</v>
      </c>
      <c r="G1199" s="198">
        <v>130</v>
      </c>
    </row>
    <row r="1200" spans="1:7" x14ac:dyDescent="0.3">
      <c r="A1200" s="198" t="s">
        <v>189</v>
      </c>
      <c r="B1200" s="198" t="s">
        <v>332</v>
      </c>
      <c r="C1200" s="198">
        <v>101117520</v>
      </c>
      <c r="D1200" s="198">
        <v>201905</v>
      </c>
      <c r="E1200" s="198" t="s">
        <v>335</v>
      </c>
      <c r="F1200" s="198">
        <v>8716.81</v>
      </c>
      <c r="G1200" s="198">
        <v>0</v>
      </c>
    </row>
    <row r="1201" spans="1:7" x14ac:dyDescent="0.3">
      <c r="A1201" s="198" t="s">
        <v>189</v>
      </c>
      <c r="B1201" s="198" t="s">
        <v>332</v>
      </c>
      <c r="C1201" s="198">
        <v>101117520</v>
      </c>
      <c r="D1201" s="198">
        <v>201905</v>
      </c>
      <c r="E1201" s="198" t="s">
        <v>339</v>
      </c>
      <c r="F1201" s="198">
        <v>1.35</v>
      </c>
      <c r="G1201" s="198">
        <v>0</v>
      </c>
    </row>
    <row r="1202" spans="1:7" x14ac:dyDescent="0.3">
      <c r="A1202" s="198" t="s">
        <v>189</v>
      </c>
      <c r="B1202" s="198" t="s">
        <v>332</v>
      </c>
      <c r="C1202" s="198">
        <v>101117520</v>
      </c>
      <c r="D1202" s="198">
        <v>201905</v>
      </c>
      <c r="E1202" s="198" t="s">
        <v>339</v>
      </c>
      <c r="F1202" s="198">
        <v>1.45</v>
      </c>
      <c r="G1202" s="198">
        <v>0</v>
      </c>
    </row>
    <row r="1203" spans="1:7" x14ac:dyDescent="0.3">
      <c r="A1203" s="198" t="s">
        <v>189</v>
      </c>
      <c r="B1203" s="198" t="s">
        <v>332</v>
      </c>
      <c r="C1203" s="198">
        <v>101117520</v>
      </c>
      <c r="D1203" s="198">
        <v>201905</v>
      </c>
      <c r="E1203" s="198" t="s">
        <v>339</v>
      </c>
      <c r="F1203" s="198">
        <v>9.3000000000000007</v>
      </c>
      <c r="G1203" s="198">
        <v>0</v>
      </c>
    </row>
    <row r="1204" spans="1:7" x14ac:dyDescent="0.3">
      <c r="A1204" s="198" t="s">
        <v>189</v>
      </c>
      <c r="B1204" s="198" t="s">
        <v>332</v>
      </c>
      <c r="C1204" s="198">
        <v>101117520</v>
      </c>
      <c r="D1204" s="198">
        <v>201905</v>
      </c>
      <c r="E1204" s="198" t="s">
        <v>339</v>
      </c>
      <c r="F1204" s="198">
        <v>31.62</v>
      </c>
      <c r="G1204" s="198">
        <v>0</v>
      </c>
    </row>
    <row r="1205" spans="1:7" x14ac:dyDescent="0.3">
      <c r="A1205" s="198" t="s">
        <v>189</v>
      </c>
      <c r="B1205" s="198" t="s">
        <v>332</v>
      </c>
      <c r="C1205" s="198">
        <v>101117520</v>
      </c>
      <c r="D1205" s="198">
        <v>201905</v>
      </c>
      <c r="E1205" s="198" t="s">
        <v>339</v>
      </c>
      <c r="F1205" s="198">
        <v>165.73</v>
      </c>
      <c r="G1205" s="198">
        <v>0</v>
      </c>
    </row>
    <row r="1206" spans="1:7" x14ac:dyDescent="0.3">
      <c r="A1206" s="198" t="s">
        <v>189</v>
      </c>
      <c r="B1206" s="198" t="s">
        <v>332</v>
      </c>
      <c r="C1206" s="198">
        <v>101117520</v>
      </c>
      <c r="D1206" s="198">
        <v>201905</v>
      </c>
      <c r="E1206" s="198" t="s">
        <v>339</v>
      </c>
      <c r="F1206" s="198">
        <v>64999.09</v>
      </c>
      <c r="G1206" s="198">
        <v>1018</v>
      </c>
    </row>
    <row r="1207" spans="1:7" x14ac:dyDescent="0.3">
      <c r="A1207" s="198" t="s">
        <v>189</v>
      </c>
      <c r="B1207" s="198" t="s">
        <v>332</v>
      </c>
      <c r="C1207" s="198">
        <v>101117520</v>
      </c>
      <c r="D1207" s="198">
        <v>201905</v>
      </c>
      <c r="E1207" s="198" t="s">
        <v>341</v>
      </c>
      <c r="F1207" s="198">
        <v>102743.43</v>
      </c>
      <c r="G1207" s="198">
        <v>1794</v>
      </c>
    </row>
    <row r="1208" spans="1:7" x14ac:dyDescent="0.3">
      <c r="A1208" s="198" t="s">
        <v>189</v>
      </c>
      <c r="B1208" s="198" t="s">
        <v>332</v>
      </c>
      <c r="C1208" s="198">
        <v>101117520</v>
      </c>
      <c r="D1208" s="198">
        <v>201905</v>
      </c>
      <c r="E1208" s="198" t="s">
        <v>342</v>
      </c>
      <c r="F1208" s="198">
        <v>301.18</v>
      </c>
      <c r="G1208" s="198">
        <v>0</v>
      </c>
    </row>
    <row r="1209" spans="1:7" x14ac:dyDescent="0.3">
      <c r="A1209" s="198" t="s">
        <v>189</v>
      </c>
      <c r="B1209" s="198" t="s">
        <v>332</v>
      </c>
      <c r="C1209" s="198">
        <v>101117520</v>
      </c>
      <c r="D1209" s="198">
        <v>201905</v>
      </c>
      <c r="E1209" s="198" t="s">
        <v>342</v>
      </c>
      <c r="F1209" s="198">
        <v>29324.59</v>
      </c>
      <c r="G1209" s="198">
        <v>4260</v>
      </c>
    </row>
    <row r="1210" spans="1:7" x14ac:dyDescent="0.3">
      <c r="A1210" s="198" t="s">
        <v>189</v>
      </c>
      <c r="B1210" s="198" t="s">
        <v>332</v>
      </c>
      <c r="C1210" s="198">
        <v>101117520</v>
      </c>
      <c r="D1210" s="198">
        <v>201905</v>
      </c>
      <c r="E1210" s="198" t="s">
        <v>342</v>
      </c>
      <c r="F1210" s="198">
        <v>49875.95</v>
      </c>
      <c r="G1210" s="198">
        <v>8022</v>
      </c>
    </row>
    <row r="1211" spans="1:7" x14ac:dyDescent="0.3">
      <c r="A1211" s="198" t="s">
        <v>189</v>
      </c>
      <c r="B1211" s="198" t="s">
        <v>332</v>
      </c>
      <c r="C1211" s="198">
        <v>105081784</v>
      </c>
      <c r="D1211" s="198">
        <v>201905</v>
      </c>
      <c r="E1211" s="198" t="s">
        <v>336</v>
      </c>
      <c r="F1211" s="198">
        <v>476.92</v>
      </c>
      <c r="G1211" s="198">
        <v>0</v>
      </c>
    </row>
    <row r="1212" spans="1:7" x14ac:dyDescent="0.3">
      <c r="A1212" s="198" t="s">
        <v>189</v>
      </c>
      <c r="B1212" s="198" t="s">
        <v>332</v>
      </c>
      <c r="C1212" s="198">
        <v>105081784</v>
      </c>
      <c r="D1212" s="198">
        <v>201905</v>
      </c>
      <c r="E1212" s="198" t="s">
        <v>339</v>
      </c>
      <c r="F1212" s="198">
        <v>-12.93</v>
      </c>
      <c r="G1212" s="198">
        <v>0</v>
      </c>
    </row>
    <row r="1213" spans="1:7" x14ac:dyDescent="0.3">
      <c r="A1213" s="198" t="s">
        <v>189</v>
      </c>
      <c r="B1213" s="198" t="s">
        <v>332</v>
      </c>
      <c r="C1213" s="198">
        <v>105082093</v>
      </c>
      <c r="D1213" s="198">
        <v>201905</v>
      </c>
      <c r="E1213" s="198" t="s">
        <v>336</v>
      </c>
      <c r="F1213" s="198">
        <v>102.97</v>
      </c>
      <c r="G1213" s="198">
        <v>0</v>
      </c>
    </row>
    <row r="1214" spans="1:7" x14ac:dyDescent="0.3">
      <c r="A1214" s="198" t="s">
        <v>189</v>
      </c>
      <c r="B1214" s="198" t="s">
        <v>332</v>
      </c>
      <c r="C1214" s="198">
        <v>105082093</v>
      </c>
      <c r="D1214" s="198">
        <v>201905</v>
      </c>
      <c r="E1214" s="198" t="s">
        <v>335</v>
      </c>
      <c r="F1214" s="198">
        <v>7782.82</v>
      </c>
      <c r="G1214" s="198">
        <v>0</v>
      </c>
    </row>
    <row r="1215" spans="1:7" x14ac:dyDescent="0.3">
      <c r="A1215" s="198" t="s">
        <v>189</v>
      </c>
      <c r="B1215" s="198" t="s">
        <v>332</v>
      </c>
      <c r="C1215" s="198">
        <v>105082093</v>
      </c>
      <c r="D1215" s="198">
        <v>201905</v>
      </c>
      <c r="E1215" s="198" t="s">
        <v>335</v>
      </c>
      <c r="F1215" s="198">
        <v>97931.71</v>
      </c>
      <c r="G1215" s="198">
        <v>0</v>
      </c>
    </row>
    <row r="1216" spans="1:7" x14ac:dyDescent="0.3">
      <c r="A1216" s="198" t="s">
        <v>189</v>
      </c>
      <c r="B1216" s="198" t="s">
        <v>334</v>
      </c>
      <c r="C1216" s="198">
        <v>101096760</v>
      </c>
      <c r="D1216" s="198">
        <v>201905</v>
      </c>
      <c r="E1216" s="198" t="s">
        <v>336</v>
      </c>
      <c r="F1216" s="198">
        <v>3431.95</v>
      </c>
      <c r="G1216" s="198">
        <v>1</v>
      </c>
    </row>
    <row r="1217" spans="1:7" x14ac:dyDescent="0.3">
      <c r="A1217" s="198" t="s">
        <v>189</v>
      </c>
      <c r="B1217" s="198" t="s">
        <v>334</v>
      </c>
      <c r="C1217" s="198">
        <v>101097319</v>
      </c>
      <c r="D1217" s="198">
        <v>201905</v>
      </c>
      <c r="E1217" s="198" t="s">
        <v>335</v>
      </c>
      <c r="F1217" s="198">
        <v>95928.39</v>
      </c>
      <c r="G1217" s="198">
        <v>2</v>
      </c>
    </row>
    <row r="1218" spans="1:7" x14ac:dyDescent="0.3">
      <c r="A1218" s="198" t="s">
        <v>189</v>
      </c>
      <c r="B1218" s="198" t="s">
        <v>334</v>
      </c>
      <c r="C1218" s="198">
        <v>101097482</v>
      </c>
      <c r="D1218" s="198">
        <v>201905</v>
      </c>
      <c r="E1218" s="198" t="s">
        <v>339</v>
      </c>
      <c r="F1218" s="198">
        <v>-1483.33</v>
      </c>
      <c r="G1218" s="198">
        <v>1</v>
      </c>
    </row>
    <row r="1219" spans="1:7" x14ac:dyDescent="0.3">
      <c r="A1219" s="198" t="s">
        <v>189</v>
      </c>
      <c r="B1219" s="198" t="s">
        <v>334</v>
      </c>
      <c r="C1219" s="198">
        <v>101099025</v>
      </c>
      <c r="D1219" s="198">
        <v>201905</v>
      </c>
      <c r="E1219" s="198" t="s">
        <v>336</v>
      </c>
      <c r="F1219" s="198">
        <v>254034.44</v>
      </c>
      <c r="G1219" s="198">
        <v>1</v>
      </c>
    </row>
    <row r="1220" spans="1:7" x14ac:dyDescent="0.3">
      <c r="A1220" s="198" t="s">
        <v>189</v>
      </c>
      <c r="B1220" s="198" t="s">
        <v>334</v>
      </c>
      <c r="C1220" s="198">
        <v>101099804</v>
      </c>
      <c r="D1220" s="198">
        <v>201905</v>
      </c>
      <c r="E1220" s="198" t="s">
        <v>335</v>
      </c>
      <c r="F1220" s="198">
        <v>33965.51</v>
      </c>
      <c r="G1220" s="198">
        <v>1</v>
      </c>
    </row>
    <row r="1221" spans="1:7" x14ac:dyDescent="0.3">
      <c r="A1221" s="198" t="s">
        <v>189</v>
      </c>
      <c r="B1221" s="198" t="s">
        <v>334</v>
      </c>
      <c r="C1221" s="198">
        <v>101100551</v>
      </c>
      <c r="D1221" s="198">
        <v>201905</v>
      </c>
      <c r="E1221" s="198" t="s">
        <v>335</v>
      </c>
      <c r="F1221" s="198">
        <v>52226.61</v>
      </c>
      <c r="G1221" s="198">
        <v>2</v>
      </c>
    </row>
    <row r="1222" spans="1:7" x14ac:dyDescent="0.3">
      <c r="A1222" s="198" t="s">
        <v>189</v>
      </c>
      <c r="B1222" s="198" t="s">
        <v>334</v>
      </c>
      <c r="C1222" s="198">
        <v>101102536</v>
      </c>
      <c r="D1222" s="198">
        <v>201905</v>
      </c>
      <c r="E1222" s="198" t="s">
        <v>333</v>
      </c>
      <c r="F1222" s="198">
        <v>36134.31</v>
      </c>
      <c r="G1222" s="198">
        <v>1</v>
      </c>
    </row>
    <row r="1223" spans="1:7" x14ac:dyDescent="0.3">
      <c r="A1223" s="198" t="s">
        <v>189</v>
      </c>
      <c r="B1223" s="198" t="s">
        <v>334</v>
      </c>
      <c r="C1223" s="198">
        <v>101102596</v>
      </c>
      <c r="D1223" s="198">
        <v>201905</v>
      </c>
      <c r="E1223" s="198" t="s">
        <v>339</v>
      </c>
      <c r="F1223" s="198">
        <v>191424.84</v>
      </c>
      <c r="G1223" s="198">
        <v>1</v>
      </c>
    </row>
    <row r="1224" spans="1:7" x14ac:dyDescent="0.3">
      <c r="A1224" s="198" t="s">
        <v>189</v>
      </c>
      <c r="B1224" s="198" t="s">
        <v>334</v>
      </c>
      <c r="C1224" s="198">
        <v>101103625</v>
      </c>
      <c r="D1224" s="198">
        <v>201905</v>
      </c>
      <c r="E1224" s="198" t="s">
        <v>335</v>
      </c>
      <c r="F1224" s="198">
        <v>44393.29</v>
      </c>
      <c r="G1224" s="198">
        <v>1</v>
      </c>
    </row>
    <row r="1225" spans="1:7" x14ac:dyDescent="0.3">
      <c r="A1225" s="198" t="s">
        <v>189</v>
      </c>
      <c r="B1225" s="198" t="s">
        <v>334</v>
      </c>
      <c r="C1225" s="198">
        <v>101104477</v>
      </c>
      <c r="D1225" s="198">
        <v>201905</v>
      </c>
      <c r="E1225" s="198" t="s">
        <v>339</v>
      </c>
      <c r="F1225" s="198">
        <v>-24457.89</v>
      </c>
      <c r="G1225" s="198">
        <v>-8</v>
      </c>
    </row>
    <row r="1226" spans="1:7" x14ac:dyDescent="0.3">
      <c r="A1226" s="198" t="s">
        <v>189</v>
      </c>
      <c r="B1226" s="198" t="s">
        <v>334</v>
      </c>
      <c r="C1226" s="198">
        <v>101104513</v>
      </c>
      <c r="D1226" s="198">
        <v>201905</v>
      </c>
      <c r="E1226" s="198" t="s">
        <v>339</v>
      </c>
      <c r="F1226" s="198">
        <v>51992.71</v>
      </c>
      <c r="G1226" s="198">
        <v>1</v>
      </c>
    </row>
    <row r="1227" spans="1:7" x14ac:dyDescent="0.3">
      <c r="A1227" s="198" t="s">
        <v>189</v>
      </c>
      <c r="B1227" s="198" t="s">
        <v>334</v>
      </c>
      <c r="C1227" s="198">
        <v>101104654</v>
      </c>
      <c r="D1227" s="198">
        <v>201905</v>
      </c>
      <c r="E1227" s="198" t="s">
        <v>339</v>
      </c>
      <c r="F1227" s="198">
        <v>23703.17</v>
      </c>
      <c r="G1227" s="198">
        <v>1</v>
      </c>
    </row>
    <row r="1228" spans="1:7" x14ac:dyDescent="0.3">
      <c r="A1228" s="198" t="s">
        <v>189</v>
      </c>
      <c r="B1228" s="198" t="s">
        <v>334</v>
      </c>
      <c r="C1228" s="198">
        <v>101104726</v>
      </c>
      <c r="D1228" s="198">
        <v>201905</v>
      </c>
      <c r="E1228" s="198" t="s">
        <v>336</v>
      </c>
      <c r="F1228" s="198">
        <v>3963.42</v>
      </c>
      <c r="G1228" s="198">
        <v>2</v>
      </c>
    </row>
    <row r="1229" spans="1:7" x14ac:dyDescent="0.3">
      <c r="A1229" s="198" t="s">
        <v>189</v>
      </c>
      <c r="B1229" s="198" t="s">
        <v>334</v>
      </c>
      <c r="C1229" s="198">
        <v>101105211</v>
      </c>
      <c r="D1229" s="198">
        <v>201905</v>
      </c>
      <c r="E1229" s="198" t="s">
        <v>336</v>
      </c>
      <c r="F1229" s="198">
        <v>-2017.29</v>
      </c>
      <c r="G1229" s="198">
        <v>3</v>
      </c>
    </row>
    <row r="1230" spans="1:7" x14ac:dyDescent="0.3">
      <c r="A1230" s="198" t="s">
        <v>189</v>
      </c>
      <c r="B1230" s="198" t="s">
        <v>334</v>
      </c>
      <c r="C1230" s="198">
        <v>101105990</v>
      </c>
      <c r="D1230" s="198">
        <v>201905</v>
      </c>
      <c r="E1230" s="198" t="s">
        <v>336</v>
      </c>
      <c r="F1230" s="198">
        <v>-1720.16</v>
      </c>
      <c r="G1230" s="198">
        <v>-6</v>
      </c>
    </row>
    <row r="1231" spans="1:7" x14ac:dyDescent="0.3">
      <c r="A1231" s="198" t="s">
        <v>189</v>
      </c>
      <c r="B1231" s="198" t="s">
        <v>334</v>
      </c>
      <c r="C1231" s="198">
        <v>101106070</v>
      </c>
      <c r="D1231" s="198">
        <v>201905</v>
      </c>
      <c r="E1231" s="198" t="s">
        <v>340</v>
      </c>
      <c r="F1231" s="198">
        <v>-16355.22</v>
      </c>
      <c r="G1231" s="198">
        <v>1</v>
      </c>
    </row>
    <row r="1232" spans="1:7" x14ac:dyDescent="0.3">
      <c r="A1232" s="198" t="s">
        <v>189</v>
      </c>
      <c r="B1232" s="198" t="s">
        <v>334</v>
      </c>
      <c r="C1232" s="198">
        <v>101106257</v>
      </c>
      <c r="D1232" s="198">
        <v>201905</v>
      </c>
      <c r="E1232" s="198" t="s">
        <v>340</v>
      </c>
      <c r="F1232" s="198">
        <v>3629.1</v>
      </c>
      <c r="G1232" s="198">
        <v>2</v>
      </c>
    </row>
    <row r="1233" spans="1:7" x14ac:dyDescent="0.3">
      <c r="A1233" s="198" t="s">
        <v>189</v>
      </c>
      <c r="B1233" s="198" t="s">
        <v>334</v>
      </c>
      <c r="C1233" s="198">
        <v>101106595</v>
      </c>
      <c r="D1233" s="198">
        <v>201905</v>
      </c>
      <c r="E1233" s="198" t="s">
        <v>339</v>
      </c>
      <c r="F1233" s="198">
        <v>-31708.67</v>
      </c>
      <c r="G1233" s="198">
        <v>-5</v>
      </c>
    </row>
    <row r="1234" spans="1:7" x14ac:dyDescent="0.3">
      <c r="A1234" s="198" t="s">
        <v>189</v>
      </c>
      <c r="B1234" s="198" t="s">
        <v>334</v>
      </c>
      <c r="C1234" s="198">
        <v>101106880</v>
      </c>
      <c r="D1234" s="198">
        <v>201905</v>
      </c>
      <c r="E1234" s="198" t="s">
        <v>339</v>
      </c>
      <c r="F1234" s="198">
        <v>22.64</v>
      </c>
      <c r="G1234" s="198">
        <v>1</v>
      </c>
    </row>
    <row r="1235" spans="1:7" x14ac:dyDescent="0.3">
      <c r="A1235" s="198" t="s">
        <v>189</v>
      </c>
      <c r="B1235" s="198" t="s">
        <v>334</v>
      </c>
      <c r="C1235" s="198">
        <v>101107270</v>
      </c>
      <c r="D1235" s="198">
        <v>201905</v>
      </c>
      <c r="E1235" s="198" t="s">
        <v>336</v>
      </c>
      <c r="F1235" s="198">
        <v>-2552.59</v>
      </c>
      <c r="G1235" s="198">
        <v>1</v>
      </c>
    </row>
    <row r="1236" spans="1:7" x14ac:dyDescent="0.3">
      <c r="A1236" s="198" t="s">
        <v>189</v>
      </c>
      <c r="B1236" s="198" t="s">
        <v>334</v>
      </c>
      <c r="C1236" s="198">
        <v>101107812</v>
      </c>
      <c r="D1236" s="198">
        <v>201905</v>
      </c>
      <c r="E1236" s="198" t="s">
        <v>336</v>
      </c>
      <c r="F1236" s="198">
        <v>6578.04</v>
      </c>
      <c r="G1236" s="198">
        <v>1</v>
      </c>
    </row>
    <row r="1237" spans="1:7" x14ac:dyDescent="0.3">
      <c r="A1237" s="198" t="s">
        <v>189</v>
      </c>
      <c r="B1237" s="198" t="s">
        <v>334</v>
      </c>
      <c r="C1237" s="198">
        <v>101107989</v>
      </c>
      <c r="D1237" s="198">
        <v>201905</v>
      </c>
      <c r="E1237" s="198" t="s">
        <v>336</v>
      </c>
      <c r="F1237" s="198">
        <v>23786.81</v>
      </c>
      <c r="G1237" s="198">
        <v>1</v>
      </c>
    </row>
    <row r="1238" spans="1:7" x14ac:dyDescent="0.3">
      <c r="A1238" s="198" t="s">
        <v>189</v>
      </c>
      <c r="B1238" s="198" t="s">
        <v>334</v>
      </c>
      <c r="C1238" s="198">
        <v>101109165</v>
      </c>
      <c r="D1238" s="198">
        <v>201905</v>
      </c>
      <c r="E1238" s="198" t="s">
        <v>336</v>
      </c>
      <c r="F1238" s="198">
        <v>-6435.97</v>
      </c>
      <c r="G1238" s="198">
        <v>-4</v>
      </c>
    </row>
    <row r="1239" spans="1:7" x14ac:dyDescent="0.3">
      <c r="A1239" s="198" t="s">
        <v>189</v>
      </c>
      <c r="B1239" s="198" t="s">
        <v>334</v>
      </c>
      <c r="C1239" s="198">
        <v>101109288</v>
      </c>
      <c r="D1239" s="198">
        <v>201905</v>
      </c>
      <c r="E1239" s="198" t="s">
        <v>340</v>
      </c>
      <c r="F1239" s="198">
        <v>420.51</v>
      </c>
      <c r="G1239" s="198">
        <v>3</v>
      </c>
    </row>
    <row r="1240" spans="1:7" x14ac:dyDescent="0.3">
      <c r="A1240" s="198" t="s">
        <v>189</v>
      </c>
      <c r="B1240" s="198" t="s">
        <v>334</v>
      </c>
      <c r="C1240" s="198">
        <v>101109385</v>
      </c>
      <c r="D1240" s="198">
        <v>201905</v>
      </c>
      <c r="E1240" s="198" t="s">
        <v>339</v>
      </c>
      <c r="F1240" s="198">
        <v>-11106.01</v>
      </c>
      <c r="G1240" s="198">
        <v>2</v>
      </c>
    </row>
    <row r="1241" spans="1:7" x14ac:dyDescent="0.3">
      <c r="A1241" s="198" t="s">
        <v>189</v>
      </c>
      <c r="B1241" s="198" t="s">
        <v>334</v>
      </c>
      <c r="C1241" s="198">
        <v>101109989</v>
      </c>
      <c r="D1241" s="198">
        <v>201905</v>
      </c>
      <c r="E1241" s="198" t="s">
        <v>335</v>
      </c>
      <c r="F1241" s="198">
        <v>173898.75</v>
      </c>
      <c r="G1241" s="198">
        <v>1</v>
      </c>
    </row>
    <row r="1242" spans="1:7" x14ac:dyDescent="0.3">
      <c r="A1242" s="198" t="s">
        <v>189</v>
      </c>
      <c r="B1242" s="198" t="s">
        <v>334</v>
      </c>
      <c r="C1242" s="198">
        <v>101110403</v>
      </c>
      <c r="D1242" s="198">
        <v>201905</v>
      </c>
      <c r="E1242" s="198" t="s">
        <v>336</v>
      </c>
      <c r="F1242" s="198">
        <v>64.959999999999994</v>
      </c>
      <c r="G1242" s="198">
        <v>2</v>
      </c>
    </row>
    <row r="1243" spans="1:7" x14ac:dyDescent="0.3">
      <c r="A1243" s="198" t="s">
        <v>189</v>
      </c>
      <c r="B1243" s="198" t="s">
        <v>334</v>
      </c>
      <c r="C1243" s="198">
        <v>101110432</v>
      </c>
      <c r="D1243" s="198">
        <v>201905</v>
      </c>
      <c r="E1243" s="198" t="s">
        <v>336</v>
      </c>
      <c r="F1243" s="198">
        <v>10498.39</v>
      </c>
      <c r="G1243" s="198">
        <v>1</v>
      </c>
    </row>
    <row r="1244" spans="1:7" x14ac:dyDescent="0.3">
      <c r="A1244" s="198" t="s">
        <v>189</v>
      </c>
      <c r="B1244" s="198" t="s">
        <v>334</v>
      </c>
      <c r="C1244" s="198">
        <v>101110512</v>
      </c>
      <c r="D1244" s="198">
        <v>201905</v>
      </c>
      <c r="E1244" s="198" t="s">
        <v>336</v>
      </c>
      <c r="F1244" s="198">
        <v>-11488.43</v>
      </c>
      <c r="G1244" s="198">
        <v>-8</v>
      </c>
    </row>
    <row r="1245" spans="1:7" x14ac:dyDescent="0.3">
      <c r="A1245" s="198" t="s">
        <v>189</v>
      </c>
      <c r="B1245" s="198" t="s">
        <v>334</v>
      </c>
      <c r="C1245" s="198">
        <v>101110535</v>
      </c>
      <c r="D1245" s="198">
        <v>201905</v>
      </c>
      <c r="E1245" s="198" t="s">
        <v>336</v>
      </c>
      <c r="F1245" s="198">
        <v>-235.28</v>
      </c>
      <c r="G1245" s="198">
        <v>3</v>
      </c>
    </row>
    <row r="1246" spans="1:7" x14ac:dyDescent="0.3">
      <c r="A1246" s="198" t="s">
        <v>189</v>
      </c>
      <c r="B1246" s="198" t="s">
        <v>334</v>
      </c>
      <c r="C1246" s="198">
        <v>101110750</v>
      </c>
      <c r="D1246" s="198">
        <v>201905</v>
      </c>
      <c r="E1246" s="198" t="s">
        <v>340</v>
      </c>
      <c r="F1246" s="198">
        <v>-1926.44</v>
      </c>
      <c r="G1246" s="198">
        <v>-7</v>
      </c>
    </row>
    <row r="1247" spans="1:7" x14ac:dyDescent="0.3">
      <c r="A1247" s="198" t="s">
        <v>189</v>
      </c>
      <c r="B1247" s="198" t="s">
        <v>334</v>
      </c>
      <c r="C1247" s="198">
        <v>101111309</v>
      </c>
      <c r="D1247" s="198">
        <v>201905</v>
      </c>
      <c r="E1247" s="198" t="s">
        <v>339</v>
      </c>
      <c r="F1247" s="198">
        <v>4170.57</v>
      </c>
      <c r="G1247" s="198">
        <v>1</v>
      </c>
    </row>
    <row r="1248" spans="1:7" x14ac:dyDescent="0.3">
      <c r="A1248" s="198" t="s">
        <v>189</v>
      </c>
      <c r="B1248" s="198" t="s">
        <v>334</v>
      </c>
      <c r="C1248" s="198">
        <v>101111826</v>
      </c>
      <c r="D1248" s="198">
        <v>201905</v>
      </c>
      <c r="E1248" s="198" t="s">
        <v>340</v>
      </c>
      <c r="F1248" s="198">
        <v>-2204.08</v>
      </c>
      <c r="G1248" s="198">
        <v>-6</v>
      </c>
    </row>
    <row r="1249" spans="1:7" x14ac:dyDescent="0.3">
      <c r="A1249" s="198" t="s">
        <v>189</v>
      </c>
      <c r="B1249" s="198" t="s">
        <v>334</v>
      </c>
      <c r="C1249" s="198">
        <v>101112212</v>
      </c>
      <c r="D1249" s="198">
        <v>201905</v>
      </c>
      <c r="E1249" s="198" t="s">
        <v>341</v>
      </c>
      <c r="F1249" s="198">
        <v>-97880.85</v>
      </c>
      <c r="G1249" s="198">
        <v>-7</v>
      </c>
    </row>
    <row r="1250" spans="1:7" x14ac:dyDescent="0.3">
      <c r="A1250" s="198" t="s">
        <v>189</v>
      </c>
      <c r="B1250" s="198" t="s">
        <v>334</v>
      </c>
      <c r="C1250" s="198">
        <v>101112663</v>
      </c>
      <c r="D1250" s="198">
        <v>201905</v>
      </c>
      <c r="E1250" s="198" t="s">
        <v>336</v>
      </c>
      <c r="F1250" s="198">
        <v>232.81</v>
      </c>
      <c r="G1250" s="198">
        <v>2</v>
      </c>
    </row>
    <row r="1251" spans="1:7" x14ac:dyDescent="0.3">
      <c r="A1251" s="198" t="s">
        <v>189</v>
      </c>
      <c r="B1251" s="198" t="s">
        <v>334</v>
      </c>
      <c r="C1251" s="198">
        <v>101112701</v>
      </c>
      <c r="D1251" s="198">
        <v>201905</v>
      </c>
      <c r="E1251" s="198" t="s">
        <v>340</v>
      </c>
      <c r="F1251" s="198">
        <v>6860.05</v>
      </c>
      <c r="G1251" s="198">
        <v>3</v>
      </c>
    </row>
    <row r="1252" spans="1:7" x14ac:dyDescent="0.3">
      <c r="A1252" s="198" t="s">
        <v>189</v>
      </c>
      <c r="B1252" s="198" t="s">
        <v>334</v>
      </c>
      <c r="C1252" s="198">
        <v>101112736</v>
      </c>
      <c r="D1252" s="198">
        <v>201905</v>
      </c>
      <c r="E1252" s="198" t="s">
        <v>336</v>
      </c>
      <c r="F1252" s="198">
        <v>2010.44</v>
      </c>
      <c r="G1252" s="198">
        <v>-4</v>
      </c>
    </row>
    <row r="1253" spans="1:7" x14ac:dyDescent="0.3">
      <c r="A1253" s="198" t="s">
        <v>189</v>
      </c>
      <c r="B1253" s="198" t="s">
        <v>334</v>
      </c>
      <c r="C1253" s="198">
        <v>101112752</v>
      </c>
      <c r="D1253" s="198">
        <v>201905</v>
      </c>
      <c r="E1253" s="198" t="s">
        <v>336</v>
      </c>
      <c r="F1253" s="198">
        <v>-2.85</v>
      </c>
      <c r="G1253" s="198">
        <v>2</v>
      </c>
    </row>
    <row r="1254" spans="1:7" x14ac:dyDescent="0.3">
      <c r="A1254" s="198" t="s">
        <v>189</v>
      </c>
      <c r="B1254" s="198" t="s">
        <v>334</v>
      </c>
      <c r="C1254" s="198">
        <v>101112803</v>
      </c>
      <c r="D1254" s="198">
        <v>201905</v>
      </c>
      <c r="E1254" s="198" t="s">
        <v>340</v>
      </c>
      <c r="F1254" s="198">
        <v>-3005.67</v>
      </c>
      <c r="G1254" s="198">
        <v>-4</v>
      </c>
    </row>
    <row r="1255" spans="1:7" x14ac:dyDescent="0.3">
      <c r="A1255" s="198" t="s">
        <v>189</v>
      </c>
      <c r="B1255" s="198" t="s">
        <v>334</v>
      </c>
      <c r="C1255" s="198">
        <v>101112865</v>
      </c>
      <c r="D1255" s="198">
        <v>201905</v>
      </c>
      <c r="E1255" s="198" t="s">
        <v>339</v>
      </c>
      <c r="F1255" s="198">
        <v>96.81</v>
      </c>
      <c r="G1255" s="198">
        <v>2</v>
      </c>
    </row>
    <row r="1256" spans="1:7" x14ac:dyDescent="0.3">
      <c r="A1256" s="198" t="s">
        <v>189</v>
      </c>
      <c r="B1256" s="198" t="s">
        <v>334</v>
      </c>
      <c r="C1256" s="198">
        <v>101113726</v>
      </c>
      <c r="D1256" s="198">
        <v>201905</v>
      </c>
      <c r="E1256" s="198" t="s">
        <v>336</v>
      </c>
      <c r="F1256" s="198">
        <v>6764.77</v>
      </c>
      <c r="G1256" s="198">
        <v>4</v>
      </c>
    </row>
    <row r="1257" spans="1:7" x14ac:dyDescent="0.3">
      <c r="A1257" s="198" t="s">
        <v>189</v>
      </c>
      <c r="B1257" s="198" t="s">
        <v>334</v>
      </c>
      <c r="C1257" s="198">
        <v>101113958</v>
      </c>
      <c r="D1257" s="198">
        <v>201905</v>
      </c>
      <c r="E1257" s="198" t="s">
        <v>336</v>
      </c>
      <c r="F1257" s="198">
        <v>849.67</v>
      </c>
      <c r="G1257" s="198">
        <v>-4</v>
      </c>
    </row>
    <row r="1258" spans="1:7" x14ac:dyDescent="0.3">
      <c r="A1258" s="198" t="s">
        <v>189</v>
      </c>
      <c r="B1258" s="198" t="s">
        <v>334</v>
      </c>
      <c r="C1258" s="198">
        <v>101114186</v>
      </c>
      <c r="D1258" s="198">
        <v>201905</v>
      </c>
      <c r="E1258" s="198" t="s">
        <v>339</v>
      </c>
      <c r="F1258" s="198">
        <v>702.62</v>
      </c>
      <c r="G1258" s="198">
        <v>1</v>
      </c>
    </row>
    <row r="1259" spans="1:7" x14ac:dyDescent="0.3">
      <c r="A1259" s="198" t="s">
        <v>189</v>
      </c>
      <c r="B1259" s="198" t="s">
        <v>334</v>
      </c>
      <c r="C1259" s="198">
        <v>101114324</v>
      </c>
      <c r="D1259" s="198">
        <v>201905</v>
      </c>
      <c r="E1259" s="198" t="s">
        <v>340</v>
      </c>
      <c r="F1259" s="198">
        <v>2110.1</v>
      </c>
      <c r="G1259" s="198">
        <v>1</v>
      </c>
    </row>
    <row r="1260" spans="1:7" x14ac:dyDescent="0.3">
      <c r="A1260" s="198" t="s">
        <v>189</v>
      </c>
      <c r="B1260" s="198" t="s">
        <v>334</v>
      </c>
      <c r="C1260" s="198">
        <v>101114349</v>
      </c>
      <c r="D1260" s="198">
        <v>201905</v>
      </c>
      <c r="E1260" s="198" t="s">
        <v>339</v>
      </c>
      <c r="F1260" s="198">
        <v>5.36</v>
      </c>
      <c r="G1260" s="198">
        <v>2</v>
      </c>
    </row>
    <row r="1261" spans="1:7" x14ac:dyDescent="0.3">
      <c r="A1261" s="198" t="s">
        <v>189</v>
      </c>
      <c r="B1261" s="198" t="s">
        <v>334</v>
      </c>
      <c r="C1261" s="198">
        <v>101114457</v>
      </c>
      <c r="D1261" s="198">
        <v>201905</v>
      </c>
      <c r="E1261" s="198" t="s">
        <v>339</v>
      </c>
      <c r="F1261" s="198">
        <v>-177.16</v>
      </c>
      <c r="G1261" s="198">
        <v>3</v>
      </c>
    </row>
    <row r="1262" spans="1:7" x14ac:dyDescent="0.3">
      <c r="A1262" s="198" t="s">
        <v>189</v>
      </c>
      <c r="B1262" s="198" t="s">
        <v>334</v>
      </c>
      <c r="C1262" s="198">
        <v>101114479</v>
      </c>
      <c r="D1262" s="198">
        <v>201905</v>
      </c>
      <c r="E1262" s="198" t="s">
        <v>336</v>
      </c>
      <c r="F1262" s="198">
        <v>2.98</v>
      </c>
      <c r="G1262" s="198">
        <v>2</v>
      </c>
    </row>
    <row r="1263" spans="1:7" x14ac:dyDescent="0.3">
      <c r="A1263" s="198" t="s">
        <v>189</v>
      </c>
      <c r="B1263" s="198" t="s">
        <v>334</v>
      </c>
      <c r="C1263" s="198">
        <v>101114675</v>
      </c>
      <c r="D1263" s="198">
        <v>201905</v>
      </c>
      <c r="E1263" s="198" t="s">
        <v>340</v>
      </c>
      <c r="F1263" s="198">
        <v>-3865.88</v>
      </c>
      <c r="G1263" s="198">
        <v>-7</v>
      </c>
    </row>
    <row r="1264" spans="1:7" x14ac:dyDescent="0.3">
      <c r="A1264" s="198" t="s">
        <v>189</v>
      </c>
      <c r="B1264" s="198" t="s">
        <v>334</v>
      </c>
      <c r="C1264" s="198">
        <v>101114759</v>
      </c>
      <c r="D1264" s="198">
        <v>201905</v>
      </c>
      <c r="E1264" s="198" t="s">
        <v>336</v>
      </c>
      <c r="F1264" s="198">
        <v>-2.38</v>
      </c>
      <c r="G1264" s="198">
        <v>3</v>
      </c>
    </row>
    <row r="1265" spans="1:7" x14ac:dyDescent="0.3">
      <c r="A1265" s="198" t="s">
        <v>189</v>
      </c>
      <c r="B1265" s="198" t="s">
        <v>334</v>
      </c>
      <c r="C1265" s="198">
        <v>101114768</v>
      </c>
      <c r="D1265" s="198">
        <v>201905</v>
      </c>
      <c r="E1265" s="198" t="s">
        <v>336</v>
      </c>
      <c r="F1265" s="198">
        <v>-3854.57</v>
      </c>
      <c r="G1265" s="198">
        <v>-5</v>
      </c>
    </row>
    <row r="1266" spans="1:7" x14ac:dyDescent="0.3">
      <c r="A1266" s="198" t="s">
        <v>189</v>
      </c>
      <c r="B1266" s="198" t="s">
        <v>334</v>
      </c>
      <c r="C1266" s="198">
        <v>101114857</v>
      </c>
      <c r="D1266" s="198">
        <v>201905</v>
      </c>
      <c r="E1266" s="198" t="s">
        <v>339</v>
      </c>
      <c r="F1266" s="198">
        <v>11270.72</v>
      </c>
      <c r="G1266" s="198">
        <v>1</v>
      </c>
    </row>
    <row r="1267" spans="1:7" x14ac:dyDescent="0.3">
      <c r="A1267" s="198" t="s">
        <v>189</v>
      </c>
      <c r="B1267" s="198" t="s">
        <v>334</v>
      </c>
      <c r="C1267" s="198">
        <v>101115073</v>
      </c>
      <c r="D1267" s="198">
        <v>201905</v>
      </c>
      <c r="E1267" s="198" t="s">
        <v>339</v>
      </c>
      <c r="F1267" s="198">
        <v>832.01</v>
      </c>
      <c r="G1267" s="198">
        <v>3</v>
      </c>
    </row>
    <row r="1268" spans="1:7" x14ac:dyDescent="0.3">
      <c r="A1268" s="198" t="s">
        <v>189</v>
      </c>
      <c r="B1268" s="198" t="s">
        <v>334</v>
      </c>
      <c r="C1268" s="198">
        <v>101115220</v>
      </c>
      <c r="D1268" s="198">
        <v>201905</v>
      </c>
      <c r="E1268" s="198" t="s">
        <v>336</v>
      </c>
      <c r="F1268" s="198">
        <v>-2865.46</v>
      </c>
      <c r="G1268" s="198">
        <v>-4</v>
      </c>
    </row>
    <row r="1269" spans="1:7" x14ac:dyDescent="0.3">
      <c r="A1269" s="198" t="s">
        <v>189</v>
      </c>
      <c r="B1269" s="198" t="s">
        <v>334</v>
      </c>
      <c r="C1269" s="198">
        <v>101115445</v>
      </c>
      <c r="D1269" s="198">
        <v>201905</v>
      </c>
      <c r="E1269" s="198" t="s">
        <v>339</v>
      </c>
      <c r="F1269" s="198">
        <v>62457.61</v>
      </c>
      <c r="G1269" s="198">
        <v>1</v>
      </c>
    </row>
    <row r="1270" spans="1:7" x14ac:dyDescent="0.3">
      <c r="A1270" s="198" t="s">
        <v>189</v>
      </c>
      <c r="B1270" s="198" t="s">
        <v>334</v>
      </c>
      <c r="C1270" s="198">
        <v>101115456</v>
      </c>
      <c r="D1270" s="198">
        <v>201905</v>
      </c>
      <c r="E1270" s="198" t="s">
        <v>341</v>
      </c>
      <c r="F1270" s="198">
        <v>37090.51</v>
      </c>
      <c r="G1270" s="198">
        <v>1</v>
      </c>
    </row>
    <row r="1271" spans="1:7" x14ac:dyDescent="0.3">
      <c r="A1271" s="198" t="s">
        <v>189</v>
      </c>
      <c r="B1271" s="198" t="s">
        <v>334</v>
      </c>
      <c r="C1271" s="198">
        <v>101115682</v>
      </c>
      <c r="D1271" s="198">
        <v>201905</v>
      </c>
      <c r="E1271" s="198" t="s">
        <v>336</v>
      </c>
      <c r="F1271" s="198">
        <v>20.76</v>
      </c>
      <c r="G1271" s="198">
        <v>3</v>
      </c>
    </row>
    <row r="1272" spans="1:7" x14ac:dyDescent="0.3">
      <c r="A1272" s="198" t="s">
        <v>189</v>
      </c>
      <c r="B1272" s="198" t="s">
        <v>334</v>
      </c>
      <c r="C1272" s="198">
        <v>101115725</v>
      </c>
      <c r="D1272" s="198">
        <v>201905</v>
      </c>
      <c r="E1272" s="198" t="s">
        <v>339</v>
      </c>
      <c r="F1272" s="198">
        <v>2883.63</v>
      </c>
      <c r="G1272" s="198">
        <v>1</v>
      </c>
    </row>
    <row r="1273" spans="1:7" x14ac:dyDescent="0.3">
      <c r="A1273" s="198" t="s">
        <v>189</v>
      </c>
      <c r="B1273" s="198" t="s">
        <v>334</v>
      </c>
      <c r="C1273" s="198">
        <v>101115754</v>
      </c>
      <c r="D1273" s="198">
        <v>201905</v>
      </c>
      <c r="E1273" s="198" t="s">
        <v>336</v>
      </c>
      <c r="F1273" s="198">
        <v>-1.3</v>
      </c>
      <c r="G1273" s="198">
        <v>3</v>
      </c>
    </row>
    <row r="1274" spans="1:7" x14ac:dyDescent="0.3">
      <c r="A1274" s="198" t="s">
        <v>189</v>
      </c>
      <c r="B1274" s="198" t="s">
        <v>334</v>
      </c>
      <c r="C1274" s="198">
        <v>101115788</v>
      </c>
      <c r="D1274" s="198">
        <v>201905</v>
      </c>
      <c r="E1274" s="198" t="s">
        <v>339</v>
      </c>
      <c r="F1274" s="198">
        <v>62420.45</v>
      </c>
      <c r="G1274" s="198">
        <v>1</v>
      </c>
    </row>
    <row r="1275" spans="1:7" x14ac:dyDescent="0.3">
      <c r="A1275" s="198" t="s">
        <v>189</v>
      </c>
      <c r="B1275" s="198" t="s">
        <v>334</v>
      </c>
      <c r="C1275" s="198">
        <v>101115789</v>
      </c>
      <c r="D1275" s="198">
        <v>201905</v>
      </c>
      <c r="E1275" s="198" t="s">
        <v>336</v>
      </c>
      <c r="F1275" s="198">
        <v>-1.83</v>
      </c>
      <c r="G1275" s="198">
        <v>3</v>
      </c>
    </row>
    <row r="1276" spans="1:7" x14ac:dyDescent="0.3">
      <c r="A1276" s="198" t="s">
        <v>189</v>
      </c>
      <c r="B1276" s="198" t="s">
        <v>334</v>
      </c>
      <c r="C1276" s="198">
        <v>101115933</v>
      </c>
      <c r="D1276" s="198">
        <v>201905</v>
      </c>
      <c r="E1276" s="198" t="s">
        <v>339</v>
      </c>
      <c r="F1276" s="198">
        <v>-3.43</v>
      </c>
      <c r="G1276" s="198">
        <v>2</v>
      </c>
    </row>
    <row r="1277" spans="1:7" x14ac:dyDescent="0.3">
      <c r="A1277" s="198" t="s">
        <v>189</v>
      </c>
      <c r="B1277" s="198" t="s">
        <v>334</v>
      </c>
      <c r="C1277" s="198">
        <v>101116178</v>
      </c>
      <c r="D1277" s="198">
        <v>201905</v>
      </c>
      <c r="E1277" s="198" t="s">
        <v>340</v>
      </c>
      <c r="F1277" s="198">
        <v>-174.51</v>
      </c>
      <c r="G1277" s="198">
        <v>2</v>
      </c>
    </row>
    <row r="1278" spans="1:7" x14ac:dyDescent="0.3">
      <c r="A1278" s="198" t="s">
        <v>189</v>
      </c>
      <c r="B1278" s="198" t="s">
        <v>334</v>
      </c>
      <c r="C1278" s="198">
        <v>101116666</v>
      </c>
      <c r="D1278" s="198">
        <v>201905</v>
      </c>
      <c r="E1278" s="198" t="s">
        <v>336</v>
      </c>
      <c r="F1278" s="198">
        <v>181.83</v>
      </c>
      <c r="G1278" s="198">
        <v>2</v>
      </c>
    </row>
    <row r="1279" spans="1:7" x14ac:dyDescent="0.3">
      <c r="A1279" s="198" t="s">
        <v>189</v>
      </c>
      <c r="B1279" s="198" t="s">
        <v>334</v>
      </c>
      <c r="C1279" s="198">
        <v>101117331</v>
      </c>
      <c r="D1279" s="198">
        <v>201905</v>
      </c>
      <c r="E1279" s="198" t="s">
        <v>335</v>
      </c>
      <c r="F1279" s="198">
        <v>30246.49</v>
      </c>
      <c r="G1279" s="198">
        <v>1</v>
      </c>
    </row>
    <row r="1280" spans="1:7" x14ac:dyDescent="0.3">
      <c r="A1280" s="198" t="s">
        <v>189</v>
      </c>
      <c r="B1280" s="198" t="s">
        <v>334</v>
      </c>
      <c r="C1280" s="198">
        <v>101117513</v>
      </c>
      <c r="D1280" s="198">
        <v>201905</v>
      </c>
      <c r="E1280" s="198" t="s">
        <v>340</v>
      </c>
      <c r="F1280" s="198">
        <v>-7776.11</v>
      </c>
      <c r="G1280" s="198">
        <v>1</v>
      </c>
    </row>
    <row r="1281" spans="1:7" x14ac:dyDescent="0.3">
      <c r="A1281" s="198" t="s">
        <v>189</v>
      </c>
      <c r="B1281" s="198" t="s">
        <v>334</v>
      </c>
      <c r="C1281" s="198">
        <v>101118024</v>
      </c>
      <c r="D1281" s="198">
        <v>201905</v>
      </c>
      <c r="E1281" s="198" t="s">
        <v>336</v>
      </c>
      <c r="F1281" s="198">
        <v>1368.98</v>
      </c>
      <c r="G1281" s="198">
        <v>1</v>
      </c>
    </row>
    <row r="1282" spans="1:7" x14ac:dyDescent="0.3">
      <c r="A1282" s="198" t="s">
        <v>189</v>
      </c>
      <c r="B1282" s="198" t="s">
        <v>334</v>
      </c>
      <c r="C1282" s="198">
        <v>101118110</v>
      </c>
      <c r="D1282" s="198">
        <v>201905</v>
      </c>
      <c r="E1282" s="198" t="s">
        <v>336</v>
      </c>
      <c r="F1282" s="198">
        <v>4984.6499999999996</v>
      </c>
      <c r="G1282" s="198">
        <v>1</v>
      </c>
    </row>
    <row r="1283" spans="1:7" x14ac:dyDescent="0.3">
      <c r="A1283" s="198" t="s">
        <v>189</v>
      </c>
      <c r="B1283" s="198" t="s">
        <v>334</v>
      </c>
      <c r="C1283" s="198">
        <v>101118163</v>
      </c>
      <c r="D1283" s="198">
        <v>201905</v>
      </c>
      <c r="E1283" s="198" t="s">
        <v>339</v>
      </c>
      <c r="F1283" s="198">
        <v>13962.44</v>
      </c>
      <c r="G1283" s="198">
        <v>2</v>
      </c>
    </row>
    <row r="1284" spans="1:7" x14ac:dyDescent="0.3">
      <c r="A1284" s="198" t="s">
        <v>189</v>
      </c>
      <c r="B1284" s="198" t="s">
        <v>334</v>
      </c>
      <c r="C1284" s="198">
        <v>101118760</v>
      </c>
      <c r="D1284" s="198">
        <v>201905</v>
      </c>
      <c r="E1284" s="198" t="s">
        <v>341</v>
      </c>
      <c r="F1284" s="198">
        <v>87274.89</v>
      </c>
      <c r="G1284" s="198">
        <v>1</v>
      </c>
    </row>
    <row r="1285" spans="1:7" x14ac:dyDescent="0.3">
      <c r="A1285" s="198" t="s">
        <v>189</v>
      </c>
      <c r="B1285" s="198" t="s">
        <v>334</v>
      </c>
      <c r="C1285" s="198">
        <v>101118976</v>
      </c>
      <c r="D1285" s="198">
        <v>201905</v>
      </c>
      <c r="E1285" s="198" t="s">
        <v>336</v>
      </c>
      <c r="F1285" s="198">
        <v>842.15</v>
      </c>
      <c r="G1285" s="198">
        <v>1</v>
      </c>
    </row>
    <row r="1286" spans="1:7" x14ac:dyDescent="0.3">
      <c r="A1286" s="198" t="s">
        <v>189</v>
      </c>
      <c r="B1286" s="198" t="s">
        <v>334</v>
      </c>
      <c r="C1286" s="198">
        <v>101119503</v>
      </c>
      <c r="D1286" s="198">
        <v>201905</v>
      </c>
      <c r="E1286" s="198" t="s">
        <v>336</v>
      </c>
      <c r="F1286" s="198">
        <v>-132.62</v>
      </c>
      <c r="G1286" s="198">
        <v>1</v>
      </c>
    </row>
    <row r="1287" spans="1:7" x14ac:dyDescent="0.3">
      <c r="A1287" s="198" t="s">
        <v>189</v>
      </c>
      <c r="B1287" s="198" t="s">
        <v>334</v>
      </c>
      <c r="C1287" s="198">
        <v>105090146</v>
      </c>
      <c r="D1287" s="198">
        <v>201905</v>
      </c>
      <c r="E1287" s="198" t="s">
        <v>340</v>
      </c>
      <c r="F1287" s="198">
        <v>-1503.66</v>
      </c>
      <c r="G1287" s="198">
        <v>-8</v>
      </c>
    </row>
    <row r="1288" spans="1:7" x14ac:dyDescent="0.3">
      <c r="A1288" s="198" t="s">
        <v>190</v>
      </c>
      <c r="B1288" s="198" t="s">
        <v>332</v>
      </c>
      <c r="C1288" s="198">
        <v>101090756</v>
      </c>
      <c r="D1288" s="198">
        <v>201905</v>
      </c>
      <c r="E1288" s="198" t="s">
        <v>336</v>
      </c>
      <c r="F1288" s="198">
        <v>0.23</v>
      </c>
      <c r="G1288" s="198">
        <v>0</v>
      </c>
    </row>
    <row r="1289" spans="1:7" x14ac:dyDescent="0.3">
      <c r="A1289" s="198" t="s">
        <v>190</v>
      </c>
      <c r="B1289" s="198" t="s">
        <v>332</v>
      </c>
      <c r="C1289" s="198">
        <v>101093508</v>
      </c>
      <c r="D1289" s="198">
        <v>201905</v>
      </c>
      <c r="E1289" s="198" t="s">
        <v>336</v>
      </c>
      <c r="F1289" s="198">
        <v>7069.04</v>
      </c>
      <c r="G1289" s="198">
        <v>1</v>
      </c>
    </row>
    <row r="1290" spans="1:7" x14ac:dyDescent="0.3">
      <c r="A1290" s="198" t="s">
        <v>190</v>
      </c>
      <c r="B1290" s="198" t="s">
        <v>332</v>
      </c>
      <c r="C1290" s="198">
        <v>101094072</v>
      </c>
      <c r="D1290" s="198">
        <v>201905</v>
      </c>
      <c r="E1290" s="198" t="s">
        <v>339</v>
      </c>
      <c r="F1290" s="198">
        <v>12.79</v>
      </c>
      <c r="G1290" s="198">
        <v>0</v>
      </c>
    </row>
    <row r="1291" spans="1:7" x14ac:dyDescent="0.3">
      <c r="A1291" s="198" t="s">
        <v>190</v>
      </c>
      <c r="B1291" s="198" t="s">
        <v>332</v>
      </c>
      <c r="C1291" s="198">
        <v>101097586</v>
      </c>
      <c r="D1291" s="198">
        <v>201905</v>
      </c>
      <c r="E1291" s="198" t="s">
        <v>335</v>
      </c>
      <c r="F1291" s="198">
        <v>27.4</v>
      </c>
      <c r="G1291" s="198">
        <v>0</v>
      </c>
    </row>
    <row r="1292" spans="1:7" x14ac:dyDescent="0.3">
      <c r="A1292" s="198" t="s">
        <v>190</v>
      </c>
      <c r="B1292" s="198" t="s">
        <v>332</v>
      </c>
      <c r="C1292" s="198">
        <v>101101673</v>
      </c>
      <c r="D1292" s="198">
        <v>201905</v>
      </c>
      <c r="E1292" s="198" t="s">
        <v>335</v>
      </c>
      <c r="F1292" s="198">
        <v>0.83</v>
      </c>
      <c r="G1292" s="198">
        <v>0</v>
      </c>
    </row>
    <row r="1293" spans="1:7" x14ac:dyDescent="0.3">
      <c r="A1293" s="198" t="s">
        <v>190</v>
      </c>
      <c r="B1293" s="198" t="s">
        <v>332</v>
      </c>
      <c r="C1293" s="198">
        <v>101103235</v>
      </c>
      <c r="D1293" s="198">
        <v>201905</v>
      </c>
      <c r="E1293" s="198" t="s">
        <v>336</v>
      </c>
      <c r="F1293" s="198">
        <v>0.73</v>
      </c>
      <c r="G1293" s="198">
        <v>0</v>
      </c>
    </row>
    <row r="1294" spans="1:7" x14ac:dyDescent="0.3">
      <c r="A1294" s="198" t="s">
        <v>190</v>
      </c>
      <c r="B1294" s="198" t="s">
        <v>332</v>
      </c>
      <c r="C1294" s="198">
        <v>101103626</v>
      </c>
      <c r="D1294" s="198">
        <v>201905</v>
      </c>
      <c r="E1294" s="198" t="s">
        <v>336</v>
      </c>
      <c r="F1294" s="198">
        <v>4284.04</v>
      </c>
      <c r="G1294" s="198">
        <v>1</v>
      </c>
    </row>
    <row r="1295" spans="1:7" x14ac:dyDescent="0.3">
      <c r="A1295" s="198" t="s">
        <v>190</v>
      </c>
      <c r="B1295" s="198" t="s">
        <v>332</v>
      </c>
      <c r="C1295" s="198">
        <v>101109104</v>
      </c>
      <c r="D1295" s="198">
        <v>201905</v>
      </c>
      <c r="E1295" s="198" t="s">
        <v>335</v>
      </c>
      <c r="F1295" s="198">
        <v>285.22000000000003</v>
      </c>
      <c r="G1295" s="198">
        <v>0</v>
      </c>
    </row>
    <row r="1296" spans="1:7" x14ac:dyDescent="0.3">
      <c r="A1296" s="198" t="s">
        <v>190</v>
      </c>
      <c r="B1296" s="198" t="s">
        <v>332</v>
      </c>
      <c r="C1296" s="198">
        <v>101109310</v>
      </c>
      <c r="D1296" s="198">
        <v>201905</v>
      </c>
      <c r="E1296" s="198" t="s">
        <v>339</v>
      </c>
      <c r="F1296" s="198">
        <v>41.81</v>
      </c>
      <c r="G1296" s="198">
        <v>0</v>
      </c>
    </row>
    <row r="1297" spans="1:7" x14ac:dyDescent="0.3">
      <c r="A1297" s="198" t="s">
        <v>190</v>
      </c>
      <c r="B1297" s="198" t="s">
        <v>332</v>
      </c>
      <c r="C1297" s="198">
        <v>101109310</v>
      </c>
      <c r="D1297" s="198">
        <v>201905</v>
      </c>
      <c r="E1297" s="198" t="s">
        <v>339</v>
      </c>
      <c r="F1297" s="198">
        <v>90.53</v>
      </c>
      <c r="G1297" s="198">
        <v>0</v>
      </c>
    </row>
    <row r="1298" spans="1:7" x14ac:dyDescent="0.3">
      <c r="A1298" s="198" t="s">
        <v>190</v>
      </c>
      <c r="B1298" s="198" t="s">
        <v>332</v>
      </c>
      <c r="C1298" s="198">
        <v>101109753</v>
      </c>
      <c r="D1298" s="198">
        <v>201905</v>
      </c>
      <c r="E1298" s="198" t="s">
        <v>335</v>
      </c>
      <c r="F1298" s="198">
        <v>2.48</v>
      </c>
      <c r="G1298" s="198">
        <v>0</v>
      </c>
    </row>
    <row r="1299" spans="1:7" x14ac:dyDescent="0.3">
      <c r="A1299" s="198" t="s">
        <v>190</v>
      </c>
      <c r="B1299" s="198" t="s">
        <v>332</v>
      </c>
      <c r="C1299" s="198">
        <v>101109788</v>
      </c>
      <c r="D1299" s="198">
        <v>201905</v>
      </c>
      <c r="E1299" s="198" t="s">
        <v>339</v>
      </c>
      <c r="F1299" s="198">
        <v>16.14</v>
      </c>
      <c r="G1299" s="198">
        <v>0</v>
      </c>
    </row>
    <row r="1300" spans="1:7" x14ac:dyDescent="0.3">
      <c r="A1300" s="198" t="s">
        <v>190</v>
      </c>
      <c r="B1300" s="198" t="s">
        <v>332</v>
      </c>
      <c r="C1300" s="198">
        <v>101110144</v>
      </c>
      <c r="D1300" s="198">
        <v>201905</v>
      </c>
      <c r="E1300" s="198" t="s">
        <v>336</v>
      </c>
      <c r="F1300" s="198">
        <v>-1206.46</v>
      </c>
      <c r="G1300" s="198">
        <v>0</v>
      </c>
    </row>
    <row r="1301" spans="1:7" x14ac:dyDescent="0.3">
      <c r="A1301" s="198" t="s">
        <v>190</v>
      </c>
      <c r="B1301" s="198" t="s">
        <v>332</v>
      </c>
      <c r="C1301" s="198">
        <v>101110144</v>
      </c>
      <c r="D1301" s="198">
        <v>201905</v>
      </c>
      <c r="E1301" s="198" t="s">
        <v>336</v>
      </c>
      <c r="F1301" s="198">
        <v>21.27</v>
      </c>
      <c r="G1301" s="198">
        <v>0</v>
      </c>
    </row>
    <row r="1302" spans="1:7" x14ac:dyDescent="0.3">
      <c r="A1302" s="198" t="s">
        <v>190</v>
      </c>
      <c r="B1302" s="198" t="s">
        <v>332</v>
      </c>
      <c r="C1302" s="198">
        <v>101110144</v>
      </c>
      <c r="D1302" s="198">
        <v>201905</v>
      </c>
      <c r="E1302" s="198" t="s">
        <v>336</v>
      </c>
      <c r="F1302" s="198">
        <v>4574.96</v>
      </c>
      <c r="G1302" s="198">
        <v>1</v>
      </c>
    </row>
    <row r="1303" spans="1:7" x14ac:dyDescent="0.3">
      <c r="A1303" s="198" t="s">
        <v>190</v>
      </c>
      <c r="B1303" s="198" t="s">
        <v>332</v>
      </c>
      <c r="C1303" s="198">
        <v>101110144</v>
      </c>
      <c r="D1303" s="198">
        <v>201905</v>
      </c>
      <c r="E1303" s="198" t="s">
        <v>336</v>
      </c>
      <c r="F1303" s="198">
        <v>5841.38</v>
      </c>
      <c r="G1303" s="198">
        <v>1</v>
      </c>
    </row>
    <row r="1304" spans="1:7" x14ac:dyDescent="0.3">
      <c r="A1304" s="198" t="s">
        <v>190</v>
      </c>
      <c r="B1304" s="198" t="s">
        <v>332</v>
      </c>
      <c r="C1304" s="198">
        <v>101110144</v>
      </c>
      <c r="D1304" s="198">
        <v>201905</v>
      </c>
      <c r="E1304" s="198" t="s">
        <v>335</v>
      </c>
      <c r="F1304" s="198">
        <v>2.31</v>
      </c>
      <c r="G1304" s="198">
        <v>0</v>
      </c>
    </row>
    <row r="1305" spans="1:7" x14ac:dyDescent="0.3">
      <c r="A1305" s="198" t="s">
        <v>190</v>
      </c>
      <c r="B1305" s="198" t="s">
        <v>332</v>
      </c>
      <c r="C1305" s="198">
        <v>101110144</v>
      </c>
      <c r="D1305" s="198">
        <v>201905</v>
      </c>
      <c r="E1305" s="198" t="s">
        <v>335</v>
      </c>
      <c r="F1305" s="198">
        <v>2.99</v>
      </c>
      <c r="G1305" s="198">
        <v>0</v>
      </c>
    </row>
    <row r="1306" spans="1:7" x14ac:dyDescent="0.3">
      <c r="A1306" s="198" t="s">
        <v>190</v>
      </c>
      <c r="B1306" s="198" t="s">
        <v>332</v>
      </c>
      <c r="C1306" s="198">
        <v>101110144</v>
      </c>
      <c r="D1306" s="198">
        <v>201905</v>
      </c>
      <c r="E1306" s="198" t="s">
        <v>335</v>
      </c>
      <c r="F1306" s="198">
        <v>3.11</v>
      </c>
      <c r="G1306" s="198">
        <v>0</v>
      </c>
    </row>
    <row r="1307" spans="1:7" x14ac:dyDescent="0.3">
      <c r="A1307" s="198" t="s">
        <v>190</v>
      </c>
      <c r="B1307" s="198" t="s">
        <v>332</v>
      </c>
      <c r="C1307" s="198">
        <v>101110144</v>
      </c>
      <c r="D1307" s="198">
        <v>201905</v>
      </c>
      <c r="E1307" s="198" t="s">
        <v>335</v>
      </c>
      <c r="F1307" s="198">
        <v>3.38</v>
      </c>
      <c r="G1307" s="198">
        <v>0</v>
      </c>
    </row>
    <row r="1308" spans="1:7" x14ac:dyDescent="0.3">
      <c r="A1308" s="198" t="s">
        <v>190</v>
      </c>
      <c r="B1308" s="198" t="s">
        <v>332</v>
      </c>
      <c r="C1308" s="198">
        <v>101110144</v>
      </c>
      <c r="D1308" s="198">
        <v>201905</v>
      </c>
      <c r="E1308" s="198" t="s">
        <v>335</v>
      </c>
      <c r="F1308" s="198">
        <v>5.09</v>
      </c>
      <c r="G1308" s="198">
        <v>0</v>
      </c>
    </row>
    <row r="1309" spans="1:7" x14ac:dyDescent="0.3">
      <c r="A1309" s="198" t="s">
        <v>190</v>
      </c>
      <c r="B1309" s="198" t="s">
        <v>332</v>
      </c>
      <c r="C1309" s="198">
        <v>101110144</v>
      </c>
      <c r="D1309" s="198">
        <v>201905</v>
      </c>
      <c r="E1309" s="198" t="s">
        <v>335</v>
      </c>
      <c r="F1309" s="198">
        <v>19.170000000000002</v>
      </c>
      <c r="G1309" s="198">
        <v>0</v>
      </c>
    </row>
    <row r="1310" spans="1:7" x14ac:dyDescent="0.3">
      <c r="A1310" s="198" t="s">
        <v>190</v>
      </c>
      <c r="B1310" s="198" t="s">
        <v>332</v>
      </c>
      <c r="C1310" s="198">
        <v>101110144</v>
      </c>
      <c r="D1310" s="198">
        <v>201905</v>
      </c>
      <c r="E1310" s="198" t="s">
        <v>335</v>
      </c>
      <c r="F1310" s="198">
        <v>146.69</v>
      </c>
      <c r="G1310" s="198">
        <v>0</v>
      </c>
    </row>
    <row r="1311" spans="1:7" x14ac:dyDescent="0.3">
      <c r="A1311" s="198" t="s">
        <v>190</v>
      </c>
      <c r="B1311" s="198" t="s">
        <v>332</v>
      </c>
      <c r="C1311" s="198">
        <v>101110144</v>
      </c>
      <c r="D1311" s="198">
        <v>201905</v>
      </c>
      <c r="E1311" s="198" t="s">
        <v>339</v>
      </c>
      <c r="F1311" s="198">
        <v>22.41</v>
      </c>
      <c r="G1311" s="198">
        <v>0</v>
      </c>
    </row>
    <row r="1312" spans="1:7" x14ac:dyDescent="0.3">
      <c r="A1312" s="198" t="s">
        <v>190</v>
      </c>
      <c r="B1312" s="198" t="s">
        <v>332</v>
      </c>
      <c r="C1312" s="198">
        <v>101110144</v>
      </c>
      <c r="D1312" s="198">
        <v>201905</v>
      </c>
      <c r="E1312" s="198" t="s">
        <v>339</v>
      </c>
      <c r="F1312" s="198">
        <v>35.79</v>
      </c>
      <c r="G1312" s="198">
        <v>0</v>
      </c>
    </row>
    <row r="1313" spans="1:7" x14ac:dyDescent="0.3">
      <c r="A1313" s="198" t="s">
        <v>190</v>
      </c>
      <c r="B1313" s="198" t="s">
        <v>332</v>
      </c>
      <c r="C1313" s="198">
        <v>101110144</v>
      </c>
      <c r="D1313" s="198">
        <v>201905</v>
      </c>
      <c r="E1313" s="198" t="s">
        <v>339</v>
      </c>
      <c r="F1313" s="198">
        <v>291.12</v>
      </c>
      <c r="G1313" s="198">
        <v>0</v>
      </c>
    </row>
    <row r="1314" spans="1:7" x14ac:dyDescent="0.3">
      <c r="A1314" s="198" t="s">
        <v>190</v>
      </c>
      <c r="B1314" s="198" t="s">
        <v>332</v>
      </c>
      <c r="C1314" s="198">
        <v>101111659</v>
      </c>
      <c r="D1314" s="198">
        <v>201905</v>
      </c>
      <c r="E1314" s="198" t="s">
        <v>342</v>
      </c>
      <c r="F1314" s="198">
        <v>523.24</v>
      </c>
      <c r="G1314" s="198">
        <v>2</v>
      </c>
    </row>
    <row r="1315" spans="1:7" x14ac:dyDescent="0.3">
      <c r="A1315" s="198" t="s">
        <v>190</v>
      </c>
      <c r="B1315" s="198" t="s">
        <v>332</v>
      </c>
      <c r="C1315" s="198">
        <v>101111723</v>
      </c>
      <c r="D1315" s="198">
        <v>201905</v>
      </c>
      <c r="E1315" s="198" t="s">
        <v>340</v>
      </c>
      <c r="F1315" s="198">
        <v>0</v>
      </c>
      <c r="G1315" s="198">
        <v>0</v>
      </c>
    </row>
    <row r="1316" spans="1:7" x14ac:dyDescent="0.3">
      <c r="A1316" s="198" t="s">
        <v>190</v>
      </c>
      <c r="B1316" s="198" t="s">
        <v>332</v>
      </c>
      <c r="C1316" s="198">
        <v>101111723</v>
      </c>
      <c r="D1316" s="198">
        <v>201905</v>
      </c>
      <c r="E1316" s="198" t="s">
        <v>340</v>
      </c>
      <c r="F1316" s="198">
        <v>117.98</v>
      </c>
      <c r="G1316" s="198">
        <v>1</v>
      </c>
    </row>
    <row r="1317" spans="1:7" x14ac:dyDescent="0.3">
      <c r="A1317" s="198" t="s">
        <v>190</v>
      </c>
      <c r="B1317" s="198" t="s">
        <v>332</v>
      </c>
      <c r="C1317" s="198">
        <v>101113571</v>
      </c>
      <c r="D1317" s="198">
        <v>201905</v>
      </c>
      <c r="E1317" s="198" t="s">
        <v>336</v>
      </c>
      <c r="F1317" s="198">
        <v>748.77</v>
      </c>
      <c r="G1317" s="198">
        <v>1</v>
      </c>
    </row>
    <row r="1318" spans="1:7" x14ac:dyDescent="0.3">
      <c r="A1318" s="198" t="s">
        <v>190</v>
      </c>
      <c r="B1318" s="198" t="s">
        <v>332</v>
      </c>
      <c r="C1318" s="198">
        <v>101117520</v>
      </c>
      <c r="D1318" s="198">
        <v>201905</v>
      </c>
      <c r="E1318" s="198" t="s">
        <v>340</v>
      </c>
      <c r="F1318" s="198">
        <v>843.08</v>
      </c>
      <c r="G1318" s="198">
        <v>1</v>
      </c>
    </row>
    <row r="1319" spans="1:7" x14ac:dyDescent="0.3">
      <c r="A1319" s="198" t="s">
        <v>190</v>
      </c>
      <c r="B1319" s="198" t="s">
        <v>332</v>
      </c>
      <c r="C1319" s="198">
        <v>101117520</v>
      </c>
      <c r="D1319" s="198">
        <v>201905</v>
      </c>
      <c r="E1319" s="198" t="s">
        <v>336</v>
      </c>
      <c r="F1319" s="198">
        <v>-0.46</v>
      </c>
      <c r="G1319" s="198">
        <v>0</v>
      </c>
    </row>
    <row r="1320" spans="1:7" x14ac:dyDescent="0.3">
      <c r="A1320" s="198" t="s">
        <v>190</v>
      </c>
      <c r="B1320" s="198" t="s">
        <v>332</v>
      </c>
      <c r="C1320" s="198">
        <v>101117520</v>
      </c>
      <c r="D1320" s="198">
        <v>201905</v>
      </c>
      <c r="E1320" s="198" t="s">
        <v>339</v>
      </c>
      <c r="F1320" s="198">
        <v>0.91</v>
      </c>
      <c r="G1320" s="198">
        <v>0</v>
      </c>
    </row>
    <row r="1321" spans="1:7" x14ac:dyDescent="0.3">
      <c r="A1321" s="198" t="s">
        <v>190</v>
      </c>
      <c r="B1321" s="198" t="s">
        <v>332</v>
      </c>
      <c r="C1321" s="198">
        <v>101117520</v>
      </c>
      <c r="D1321" s="198">
        <v>201905</v>
      </c>
      <c r="E1321" s="198" t="s">
        <v>339</v>
      </c>
      <c r="F1321" s="198">
        <v>7659.93</v>
      </c>
      <c r="G1321" s="198">
        <v>2</v>
      </c>
    </row>
    <row r="1322" spans="1:7" x14ac:dyDescent="0.3">
      <c r="A1322" s="198" t="s">
        <v>190</v>
      </c>
      <c r="B1322" s="198" t="s">
        <v>332</v>
      </c>
      <c r="C1322" s="198">
        <v>105079300</v>
      </c>
      <c r="D1322" s="198">
        <v>201905</v>
      </c>
      <c r="E1322" s="198" t="s">
        <v>336</v>
      </c>
      <c r="F1322" s="198">
        <v>1272.19</v>
      </c>
      <c r="G1322" s="198">
        <v>0</v>
      </c>
    </row>
    <row r="1323" spans="1:7" x14ac:dyDescent="0.3">
      <c r="A1323" s="198" t="s">
        <v>190</v>
      </c>
      <c r="B1323" s="198" t="s">
        <v>332</v>
      </c>
      <c r="C1323" s="198">
        <v>105080824</v>
      </c>
      <c r="D1323" s="198">
        <v>201905</v>
      </c>
      <c r="E1323" s="198" t="s">
        <v>336</v>
      </c>
      <c r="F1323" s="198">
        <v>0.62</v>
      </c>
      <c r="G1323" s="198">
        <v>0</v>
      </c>
    </row>
    <row r="1324" spans="1:7" x14ac:dyDescent="0.3">
      <c r="A1324" s="198" t="s">
        <v>190</v>
      </c>
      <c r="B1324" s="198" t="s">
        <v>332</v>
      </c>
      <c r="C1324" s="198">
        <v>105081103</v>
      </c>
      <c r="D1324" s="198">
        <v>201905</v>
      </c>
      <c r="E1324" s="198" t="s">
        <v>336</v>
      </c>
      <c r="F1324" s="198">
        <v>1.48</v>
      </c>
      <c r="G1324" s="198">
        <v>0</v>
      </c>
    </row>
    <row r="1325" spans="1:7" x14ac:dyDescent="0.3">
      <c r="A1325" s="198" t="s">
        <v>190</v>
      </c>
      <c r="B1325" s="198" t="s">
        <v>332</v>
      </c>
      <c r="C1325" s="198">
        <v>105082093</v>
      </c>
      <c r="D1325" s="198">
        <v>201905</v>
      </c>
      <c r="E1325" s="198" t="s">
        <v>335</v>
      </c>
      <c r="F1325" s="198">
        <v>22.85</v>
      </c>
      <c r="G1325" s="198">
        <v>0</v>
      </c>
    </row>
    <row r="1326" spans="1:7" x14ac:dyDescent="0.3">
      <c r="A1326" s="198" t="s">
        <v>190</v>
      </c>
      <c r="B1326" s="198" t="s">
        <v>332</v>
      </c>
      <c r="C1326" s="198">
        <v>105084513</v>
      </c>
      <c r="D1326" s="198">
        <v>201905</v>
      </c>
      <c r="E1326" s="198" t="s">
        <v>335</v>
      </c>
      <c r="F1326" s="198">
        <v>8.4700000000000006</v>
      </c>
      <c r="G1326" s="198">
        <v>0</v>
      </c>
    </row>
    <row r="1327" spans="1:7" x14ac:dyDescent="0.3">
      <c r="A1327" s="198" t="s">
        <v>190</v>
      </c>
      <c r="B1327" s="198" t="s">
        <v>334</v>
      </c>
      <c r="C1327" s="198">
        <v>101107270</v>
      </c>
      <c r="D1327" s="198">
        <v>201905</v>
      </c>
      <c r="E1327" s="198" t="s">
        <v>336</v>
      </c>
      <c r="F1327" s="198">
        <v>-49.08</v>
      </c>
      <c r="G1327" s="198">
        <v>1</v>
      </c>
    </row>
    <row r="1328" spans="1:7" x14ac:dyDescent="0.3">
      <c r="A1328" s="198" t="s">
        <v>190</v>
      </c>
      <c r="B1328" s="198" t="s">
        <v>334</v>
      </c>
      <c r="C1328" s="198">
        <v>101111659</v>
      </c>
      <c r="D1328" s="198">
        <v>201905</v>
      </c>
      <c r="E1328" s="198" t="s">
        <v>342</v>
      </c>
      <c r="F1328" s="198">
        <v>-9513.3799999999992</v>
      </c>
      <c r="G1328" s="198">
        <v>-7</v>
      </c>
    </row>
    <row r="1329" spans="1:7" x14ac:dyDescent="0.3">
      <c r="A1329" s="198" t="s">
        <v>190</v>
      </c>
      <c r="B1329" s="198" t="s">
        <v>334</v>
      </c>
      <c r="C1329" s="198">
        <v>101112803</v>
      </c>
      <c r="D1329" s="198">
        <v>201905</v>
      </c>
      <c r="E1329" s="198" t="s">
        <v>340</v>
      </c>
      <c r="F1329" s="198">
        <v>-77.06</v>
      </c>
      <c r="G1329" s="198">
        <v>-4</v>
      </c>
    </row>
    <row r="1330" spans="1:7" x14ac:dyDescent="0.3">
      <c r="A1330" s="198" t="s">
        <v>190</v>
      </c>
      <c r="B1330" s="198" t="s">
        <v>334</v>
      </c>
      <c r="C1330" s="198">
        <v>101112823</v>
      </c>
      <c r="D1330" s="198">
        <v>201905</v>
      </c>
      <c r="E1330" s="198" t="s">
        <v>342</v>
      </c>
      <c r="F1330" s="198">
        <v>-8098.33</v>
      </c>
      <c r="G1330" s="198">
        <v>-6</v>
      </c>
    </row>
    <row r="1331" spans="1:7" x14ac:dyDescent="0.3">
      <c r="A1331" s="198" t="s">
        <v>190</v>
      </c>
      <c r="B1331" s="198" t="s">
        <v>334</v>
      </c>
      <c r="C1331" s="198">
        <v>101113536</v>
      </c>
      <c r="D1331" s="198">
        <v>201905</v>
      </c>
      <c r="E1331" s="198" t="s">
        <v>336</v>
      </c>
      <c r="F1331" s="198">
        <v>471.17</v>
      </c>
      <c r="G1331" s="198">
        <v>3</v>
      </c>
    </row>
    <row r="1332" spans="1:7" x14ac:dyDescent="0.3">
      <c r="A1332" s="198" t="s">
        <v>190</v>
      </c>
      <c r="B1332" s="198" t="s">
        <v>334</v>
      </c>
      <c r="C1332" s="198">
        <v>101113821</v>
      </c>
      <c r="D1332" s="198">
        <v>201905</v>
      </c>
      <c r="E1332" s="198" t="s">
        <v>342</v>
      </c>
      <c r="F1332" s="198">
        <v>-11474.83</v>
      </c>
      <c r="G1332" s="198">
        <v>-7</v>
      </c>
    </row>
    <row r="1333" spans="1:7" x14ac:dyDescent="0.3">
      <c r="A1333" s="198" t="s">
        <v>190</v>
      </c>
      <c r="B1333" s="198" t="s">
        <v>334</v>
      </c>
      <c r="C1333" s="198">
        <v>101114453</v>
      </c>
      <c r="D1333" s="198">
        <v>201905</v>
      </c>
      <c r="E1333" s="198" t="s">
        <v>339</v>
      </c>
      <c r="F1333" s="198">
        <v>54.95</v>
      </c>
      <c r="G1333" s="198">
        <v>2</v>
      </c>
    </row>
    <row r="1334" spans="1:7" x14ac:dyDescent="0.3">
      <c r="A1334" s="198" t="s">
        <v>190</v>
      </c>
      <c r="B1334" s="198" t="s">
        <v>334</v>
      </c>
      <c r="C1334" s="198">
        <v>101114675</v>
      </c>
      <c r="D1334" s="198">
        <v>201905</v>
      </c>
      <c r="E1334" s="198" t="s">
        <v>340</v>
      </c>
      <c r="F1334" s="198">
        <v>-99.18</v>
      </c>
      <c r="G1334" s="198">
        <v>-7</v>
      </c>
    </row>
    <row r="1335" spans="1:7" x14ac:dyDescent="0.3">
      <c r="A1335" s="198" t="s">
        <v>190</v>
      </c>
      <c r="B1335" s="198" t="s">
        <v>334</v>
      </c>
      <c r="C1335" s="198">
        <v>101114763</v>
      </c>
      <c r="D1335" s="198">
        <v>201905</v>
      </c>
      <c r="E1335" s="198" t="s">
        <v>342</v>
      </c>
      <c r="F1335" s="198">
        <v>-8517.4</v>
      </c>
      <c r="G1335" s="198">
        <v>-7</v>
      </c>
    </row>
    <row r="1336" spans="1:7" x14ac:dyDescent="0.3">
      <c r="A1336" s="198" t="s">
        <v>190</v>
      </c>
      <c r="B1336" s="198" t="s">
        <v>334</v>
      </c>
      <c r="C1336" s="198">
        <v>101114806</v>
      </c>
      <c r="D1336" s="198">
        <v>201905</v>
      </c>
      <c r="E1336" s="198" t="s">
        <v>336</v>
      </c>
      <c r="F1336" s="198">
        <v>-94.48</v>
      </c>
      <c r="G1336" s="198">
        <v>2</v>
      </c>
    </row>
    <row r="1337" spans="1:7" x14ac:dyDescent="0.3">
      <c r="A1337" s="198" t="s">
        <v>190</v>
      </c>
      <c r="B1337" s="198" t="s">
        <v>334</v>
      </c>
      <c r="C1337" s="198">
        <v>101116178</v>
      </c>
      <c r="D1337" s="198">
        <v>201905</v>
      </c>
      <c r="E1337" s="198" t="s">
        <v>340</v>
      </c>
      <c r="F1337" s="198">
        <v>-4.47</v>
      </c>
      <c r="G1337" s="198">
        <v>2</v>
      </c>
    </row>
    <row r="1338" spans="1:7" x14ac:dyDescent="0.3">
      <c r="A1338" s="198" t="s">
        <v>190</v>
      </c>
      <c r="B1338" s="198" t="s">
        <v>334</v>
      </c>
      <c r="C1338" s="198">
        <v>101117268</v>
      </c>
      <c r="D1338" s="198">
        <v>201905</v>
      </c>
      <c r="E1338" s="198" t="s">
        <v>336</v>
      </c>
      <c r="F1338" s="198">
        <v>107.32</v>
      </c>
      <c r="G1338" s="198">
        <v>-7</v>
      </c>
    </row>
    <row r="1339" spans="1:7" x14ac:dyDescent="0.3">
      <c r="A1339" s="198" t="s">
        <v>190</v>
      </c>
      <c r="B1339" s="198" t="s">
        <v>334</v>
      </c>
      <c r="C1339" s="198">
        <v>101117560</v>
      </c>
      <c r="D1339" s="198">
        <v>201905</v>
      </c>
      <c r="E1339" s="198" t="s">
        <v>336</v>
      </c>
      <c r="F1339" s="198">
        <v>-5.92</v>
      </c>
      <c r="G1339" s="198">
        <v>3</v>
      </c>
    </row>
    <row r="1340" spans="1:7" x14ac:dyDescent="0.3">
      <c r="A1340" s="198" t="s">
        <v>190</v>
      </c>
      <c r="B1340" s="198" t="s">
        <v>334</v>
      </c>
      <c r="C1340" s="198">
        <v>101119429</v>
      </c>
      <c r="D1340" s="198">
        <v>201905</v>
      </c>
      <c r="E1340" s="198" t="s">
        <v>342</v>
      </c>
      <c r="F1340" s="198">
        <v>3.97</v>
      </c>
      <c r="G1340" s="198">
        <v>2</v>
      </c>
    </row>
    <row r="1341" spans="1:7" x14ac:dyDescent="0.3">
      <c r="A1341" s="198" t="s">
        <v>190</v>
      </c>
      <c r="B1341" s="198" t="s">
        <v>334</v>
      </c>
      <c r="C1341" s="198">
        <v>101119909</v>
      </c>
      <c r="D1341" s="198">
        <v>201905</v>
      </c>
      <c r="E1341" s="198" t="s">
        <v>336</v>
      </c>
      <c r="F1341" s="198">
        <v>1908.21</v>
      </c>
      <c r="G1341" s="198">
        <v>1</v>
      </c>
    </row>
    <row r="1342" spans="1:7" x14ac:dyDescent="0.3">
      <c r="A1342" s="198" t="s">
        <v>190</v>
      </c>
      <c r="B1342" s="198" t="s">
        <v>334</v>
      </c>
      <c r="C1342" s="198">
        <v>105081434</v>
      </c>
      <c r="D1342" s="198">
        <v>201905</v>
      </c>
      <c r="E1342" s="198" t="s">
        <v>336</v>
      </c>
      <c r="F1342" s="198">
        <v>-5841.38</v>
      </c>
      <c r="G1342" s="198">
        <v>-8</v>
      </c>
    </row>
    <row r="1343" spans="1:7" x14ac:dyDescent="0.3">
      <c r="A1343" s="198" t="s">
        <v>190</v>
      </c>
      <c r="B1343" s="198" t="s">
        <v>334</v>
      </c>
      <c r="C1343" s="198">
        <v>105085129</v>
      </c>
      <c r="D1343" s="198">
        <v>201905</v>
      </c>
      <c r="E1343" s="198" t="s">
        <v>336</v>
      </c>
      <c r="F1343" s="198">
        <v>-7069.04</v>
      </c>
      <c r="G1343" s="198">
        <v>-7</v>
      </c>
    </row>
    <row r="1344" spans="1:7" x14ac:dyDescent="0.3">
      <c r="A1344" s="198" t="s">
        <v>190</v>
      </c>
      <c r="B1344" s="198" t="s">
        <v>334</v>
      </c>
      <c r="C1344" s="198">
        <v>105085469</v>
      </c>
      <c r="D1344" s="198">
        <v>201905</v>
      </c>
      <c r="E1344" s="198" t="s">
        <v>336</v>
      </c>
      <c r="F1344" s="198">
        <v>-4284.04</v>
      </c>
      <c r="G1344" s="198">
        <v>-8</v>
      </c>
    </row>
    <row r="1345" spans="1:7" x14ac:dyDescent="0.3">
      <c r="A1345" s="198" t="s">
        <v>190</v>
      </c>
      <c r="B1345" s="198" t="s">
        <v>334</v>
      </c>
      <c r="C1345" s="198">
        <v>105085529</v>
      </c>
      <c r="D1345" s="198">
        <v>201905</v>
      </c>
      <c r="E1345" s="198" t="s">
        <v>336</v>
      </c>
      <c r="F1345" s="198">
        <v>-4574.96</v>
      </c>
      <c r="G1345" s="198">
        <v>-7</v>
      </c>
    </row>
    <row r="1346" spans="1:7" x14ac:dyDescent="0.3">
      <c r="A1346" s="198" t="s">
        <v>191</v>
      </c>
      <c r="B1346" s="198" t="s">
        <v>334</v>
      </c>
      <c r="C1346" s="198">
        <v>101096760</v>
      </c>
      <c r="D1346" s="198">
        <v>201905</v>
      </c>
      <c r="E1346" s="198" t="s">
        <v>336</v>
      </c>
      <c r="F1346" s="198">
        <v>196.1</v>
      </c>
      <c r="G1346" s="198">
        <v>1</v>
      </c>
    </row>
    <row r="1347" spans="1:7" x14ac:dyDescent="0.3">
      <c r="A1347" s="198" t="s">
        <v>191</v>
      </c>
      <c r="B1347" s="198" t="s">
        <v>334</v>
      </c>
      <c r="C1347" s="198">
        <v>101104477</v>
      </c>
      <c r="D1347" s="198">
        <v>201905</v>
      </c>
      <c r="E1347" s="198" t="s">
        <v>339</v>
      </c>
      <c r="F1347" s="198">
        <v>-1397.59</v>
      </c>
      <c r="G1347" s="198">
        <v>-8</v>
      </c>
    </row>
    <row r="1348" spans="1:7" x14ac:dyDescent="0.3">
      <c r="A1348" s="198" t="s">
        <v>191</v>
      </c>
      <c r="B1348" s="198" t="s">
        <v>334</v>
      </c>
      <c r="C1348" s="198">
        <v>101104654</v>
      </c>
      <c r="D1348" s="198">
        <v>201905</v>
      </c>
      <c r="E1348" s="198" t="s">
        <v>339</v>
      </c>
      <c r="F1348" s="198">
        <v>2962.9</v>
      </c>
      <c r="G1348" s="198">
        <v>1</v>
      </c>
    </row>
    <row r="1349" spans="1:7" x14ac:dyDescent="0.3">
      <c r="A1349" s="198" t="s">
        <v>191</v>
      </c>
      <c r="B1349" s="198" t="s">
        <v>334</v>
      </c>
      <c r="C1349" s="198">
        <v>101107270</v>
      </c>
      <c r="D1349" s="198">
        <v>201905</v>
      </c>
      <c r="E1349" s="198" t="s">
        <v>336</v>
      </c>
      <c r="F1349" s="198">
        <v>-98.17</v>
      </c>
      <c r="G1349" s="198">
        <v>1</v>
      </c>
    </row>
    <row r="1350" spans="1:7" x14ac:dyDescent="0.3">
      <c r="A1350" s="198" t="s">
        <v>191</v>
      </c>
      <c r="B1350" s="198" t="s">
        <v>334</v>
      </c>
      <c r="C1350" s="198">
        <v>101109165</v>
      </c>
      <c r="D1350" s="198">
        <v>201905</v>
      </c>
      <c r="E1350" s="198" t="s">
        <v>336</v>
      </c>
      <c r="F1350" s="198">
        <v>-367.75</v>
      </c>
      <c r="G1350" s="198">
        <v>-4</v>
      </c>
    </row>
    <row r="1351" spans="1:7" x14ac:dyDescent="0.3">
      <c r="A1351" s="198" t="s">
        <v>191</v>
      </c>
      <c r="B1351" s="198" t="s">
        <v>334</v>
      </c>
      <c r="C1351" s="198">
        <v>101110512</v>
      </c>
      <c r="D1351" s="198">
        <v>201905</v>
      </c>
      <c r="E1351" s="198" t="s">
        <v>336</v>
      </c>
      <c r="F1351" s="198">
        <v>-656.49</v>
      </c>
      <c r="G1351" s="198">
        <v>-8</v>
      </c>
    </row>
    <row r="1352" spans="1:7" x14ac:dyDescent="0.3">
      <c r="A1352" s="198" t="s">
        <v>191</v>
      </c>
      <c r="B1352" s="198" t="s">
        <v>334</v>
      </c>
      <c r="C1352" s="198">
        <v>101112736</v>
      </c>
      <c r="D1352" s="198">
        <v>201905</v>
      </c>
      <c r="E1352" s="198" t="s">
        <v>336</v>
      </c>
      <c r="F1352" s="198">
        <v>41.02</v>
      </c>
      <c r="G1352" s="198">
        <v>-4</v>
      </c>
    </row>
    <row r="1353" spans="1:7" x14ac:dyDescent="0.3">
      <c r="A1353" s="198" t="s">
        <v>191</v>
      </c>
      <c r="B1353" s="198" t="s">
        <v>334</v>
      </c>
      <c r="C1353" s="198">
        <v>101112803</v>
      </c>
      <c r="D1353" s="198">
        <v>201905</v>
      </c>
      <c r="E1353" s="198" t="s">
        <v>340</v>
      </c>
      <c r="F1353" s="198">
        <v>-77.06</v>
      </c>
      <c r="G1353" s="198">
        <v>-4</v>
      </c>
    </row>
    <row r="1354" spans="1:7" x14ac:dyDescent="0.3">
      <c r="A1354" s="198" t="s">
        <v>191</v>
      </c>
      <c r="B1354" s="198" t="s">
        <v>334</v>
      </c>
      <c r="C1354" s="198">
        <v>101113958</v>
      </c>
      <c r="D1354" s="198">
        <v>201905</v>
      </c>
      <c r="E1354" s="198" t="s">
        <v>336</v>
      </c>
      <c r="F1354" s="198">
        <v>48.55</v>
      </c>
      <c r="G1354" s="198">
        <v>-4</v>
      </c>
    </row>
    <row r="1355" spans="1:7" x14ac:dyDescent="0.3">
      <c r="A1355" s="198" t="s">
        <v>191</v>
      </c>
      <c r="B1355" s="198" t="s">
        <v>334</v>
      </c>
      <c r="C1355" s="198">
        <v>101114675</v>
      </c>
      <c r="D1355" s="198">
        <v>201905</v>
      </c>
      <c r="E1355" s="198" t="s">
        <v>340</v>
      </c>
      <c r="F1355" s="198">
        <v>-99.18</v>
      </c>
      <c r="G1355" s="198">
        <v>-7</v>
      </c>
    </row>
    <row r="1356" spans="1:7" x14ac:dyDescent="0.3">
      <c r="A1356" s="198" t="s">
        <v>191</v>
      </c>
      <c r="B1356" s="198" t="s">
        <v>334</v>
      </c>
      <c r="C1356" s="198">
        <v>101114768</v>
      </c>
      <c r="D1356" s="198">
        <v>201905</v>
      </c>
      <c r="E1356" s="198" t="s">
        <v>336</v>
      </c>
      <c r="F1356" s="198">
        <v>-220.23</v>
      </c>
      <c r="G1356" s="198">
        <v>-5</v>
      </c>
    </row>
    <row r="1357" spans="1:7" x14ac:dyDescent="0.3">
      <c r="A1357" s="198" t="s">
        <v>191</v>
      </c>
      <c r="B1357" s="198" t="s">
        <v>334</v>
      </c>
      <c r="C1357" s="198">
        <v>101115073</v>
      </c>
      <c r="D1357" s="198">
        <v>201905</v>
      </c>
      <c r="E1357" s="198" t="s">
        <v>339</v>
      </c>
      <c r="F1357" s="198">
        <v>16.98</v>
      </c>
      <c r="G1357" s="198">
        <v>3</v>
      </c>
    </row>
    <row r="1358" spans="1:7" x14ac:dyDescent="0.3">
      <c r="A1358" s="198" t="s">
        <v>191</v>
      </c>
      <c r="B1358" s="198" t="s">
        <v>334</v>
      </c>
      <c r="C1358" s="198">
        <v>101115220</v>
      </c>
      <c r="D1358" s="198">
        <v>201905</v>
      </c>
      <c r="E1358" s="198" t="s">
        <v>336</v>
      </c>
      <c r="F1358" s="198">
        <v>-163.72</v>
      </c>
      <c r="G1358" s="198">
        <v>-4</v>
      </c>
    </row>
    <row r="1359" spans="1:7" x14ac:dyDescent="0.3">
      <c r="A1359" s="198" t="s">
        <v>191</v>
      </c>
      <c r="B1359" s="198" t="s">
        <v>334</v>
      </c>
      <c r="C1359" s="198">
        <v>101115682</v>
      </c>
      <c r="D1359" s="198">
        <v>201905</v>
      </c>
      <c r="E1359" s="198" t="s">
        <v>336</v>
      </c>
      <c r="F1359" s="198">
        <v>1.18</v>
      </c>
      <c r="G1359" s="198">
        <v>3</v>
      </c>
    </row>
    <row r="1360" spans="1:7" x14ac:dyDescent="0.3">
      <c r="A1360" s="198" t="s">
        <v>191</v>
      </c>
      <c r="B1360" s="198" t="s">
        <v>334</v>
      </c>
      <c r="C1360" s="198">
        <v>101116178</v>
      </c>
      <c r="D1360" s="198">
        <v>201905</v>
      </c>
      <c r="E1360" s="198" t="s">
        <v>340</v>
      </c>
      <c r="F1360" s="198">
        <v>-4.47</v>
      </c>
      <c r="G1360" s="198">
        <v>2</v>
      </c>
    </row>
    <row r="1361" spans="1:7" x14ac:dyDescent="0.3">
      <c r="A1361" s="198" t="s">
        <v>191</v>
      </c>
      <c r="B1361" s="198" t="s">
        <v>334</v>
      </c>
      <c r="C1361" s="198">
        <v>101116666</v>
      </c>
      <c r="D1361" s="198">
        <v>201905</v>
      </c>
      <c r="E1361" s="198" t="s">
        <v>336</v>
      </c>
      <c r="F1361" s="198">
        <v>5.2</v>
      </c>
      <c r="G1361" s="198">
        <v>2</v>
      </c>
    </row>
    <row r="1362" spans="1:7" x14ac:dyDescent="0.3">
      <c r="A1362" s="198" t="s">
        <v>191</v>
      </c>
      <c r="B1362" s="198" t="s">
        <v>334</v>
      </c>
      <c r="C1362" s="198">
        <v>101118163</v>
      </c>
      <c r="D1362" s="198">
        <v>201905</v>
      </c>
      <c r="E1362" s="198" t="s">
        <v>339</v>
      </c>
      <c r="F1362" s="198">
        <v>2506.09</v>
      </c>
      <c r="G1362" s="198">
        <v>2</v>
      </c>
    </row>
    <row r="1363" spans="1:7" x14ac:dyDescent="0.3">
      <c r="A1363" s="198" t="s">
        <v>192</v>
      </c>
      <c r="B1363" s="198" t="s">
        <v>334</v>
      </c>
      <c r="C1363" s="198">
        <v>101104654</v>
      </c>
      <c r="D1363" s="198">
        <v>201905</v>
      </c>
      <c r="E1363" s="198" t="s">
        <v>339</v>
      </c>
      <c r="F1363" s="198">
        <v>592.59</v>
      </c>
      <c r="G1363" s="198">
        <v>1</v>
      </c>
    </row>
    <row r="1364" spans="1:7" x14ac:dyDescent="0.3">
      <c r="A1364" s="198" t="s">
        <v>192</v>
      </c>
      <c r="B1364" s="198" t="s">
        <v>334</v>
      </c>
      <c r="C1364" s="198">
        <v>101111659</v>
      </c>
      <c r="D1364" s="198">
        <v>201905</v>
      </c>
      <c r="E1364" s="198" t="s">
        <v>342</v>
      </c>
      <c r="F1364" s="198">
        <v>-453.02</v>
      </c>
      <c r="G1364" s="198">
        <v>-7</v>
      </c>
    </row>
    <row r="1365" spans="1:7" x14ac:dyDescent="0.3">
      <c r="A1365" s="198" t="s">
        <v>192</v>
      </c>
      <c r="B1365" s="198" t="s">
        <v>334</v>
      </c>
      <c r="C1365" s="198">
        <v>101112823</v>
      </c>
      <c r="D1365" s="198">
        <v>201905</v>
      </c>
      <c r="E1365" s="198" t="s">
        <v>342</v>
      </c>
      <c r="F1365" s="198">
        <v>-385.55</v>
      </c>
      <c r="G1365" s="198">
        <v>-6</v>
      </c>
    </row>
    <row r="1366" spans="1:7" x14ac:dyDescent="0.3">
      <c r="A1366" s="198" t="s">
        <v>192</v>
      </c>
      <c r="B1366" s="198" t="s">
        <v>334</v>
      </c>
      <c r="C1366" s="198">
        <v>101113536</v>
      </c>
      <c r="D1366" s="198">
        <v>201905</v>
      </c>
      <c r="E1366" s="198" t="s">
        <v>336</v>
      </c>
      <c r="F1366" s="198">
        <v>22.45</v>
      </c>
      <c r="G1366" s="198">
        <v>3</v>
      </c>
    </row>
    <row r="1367" spans="1:7" x14ac:dyDescent="0.3">
      <c r="A1367" s="198" t="s">
        <v>192</v>
      </c>
      <c r="B1367" s="198" t="s">
        <v>334</v>
      </c>
      <c r="C1367" s="198">
        <v>101113821</v>
      </c>
      <c r="D1367" s="198">
        <v>201905</v>
      </c>
      <c r="E1367" s="198" t="s">
        <v>342</v>
      </c>
      <c r="F1367" s="198">
        <v>-546.46</v>
      </c>
      <c r="G1367" s="198">
        <v>-7</v>
      </c>
    </row>
    <row r="1368" spans="1:7" x14ac:dyDescent="0.3">
      <c r="A1368" s="198" t="s">
        <v>192</v>
      </c>
      <c r="B1368" s="198" t="s">
        <v>334</v>
      </c>
      <c r="C1368" s="198">
        <v>101114453</v>
      </c>
      <c r="D1368" s="198">
        <v>201905</v>
      </c>
      <c r="E1368" s="198" t="s">
        <v>339</v>
      </c>
      <c r="F1368" s="198">
        <v>2.63</v>
      </c>
      <c r="G1368" s="198">
        <v>2</v>
      </c>
    </row>
    <row r="1369" spans="1:7" x14ac:dyDescent="0.3">
      <c r="A1369" s="198" t="s">
        <v>192</v>
      </c>
      <c r="B1369" s="198" t="s">
        <v>334</v>
      </c>
      <c r="C1369" s="198">
        <v>101114763</v>
      </c>
      <c r="D1369" s="198">
        <v>201905</v>
      </c>
      <c r="E1369" s="198" t="s">
        <v>342</v>
      </c>
      <c r="F1369" s="198">
        <v>-405.58</v>
      </c>
      <c r="G1369" s="198">
        <v>-7</v>
      </c>
    </row>
    <row r="1370" spans="1:7" x14ac:dyDescent="0.3">
      <c r="A1370" s="198" t="s">
        <v>192</v>
      </c>
      <c r="B1370" s="198" t="s">
        <v>334</v>
      </c>
      <c r="C1370" s="198">
        <v>101114806</v>
      </c>
      <c r="D1370" s="198">
        <v>201905</v>
      </c>
      <c r="E1370" s="198" t="s">
        <v>336</v>
      </c>
      <c r="F1370" s="198">
        <v>-4.5</v>
      </c>
      <c r="G1370" s="198">
        <v>2</v>
      </c>
    </row>
    <row r="1371" spans="1:7" x14ac:dyDescent="0.3">
      <c r="A1371" s="198" t="s">
        <v>192</v>
      </c>
      <c r="B1371" s="198" t="s">
        <v>334</v>
      </c>
      <c r="C1371" s="198">
        <v>101116666</v>
      </c>
      <c r="D1371" s="198">
        <v>201905</v>
      </c>
      <c r="E1371" s="198" t="s">
        <v>336</v>
      </c>
      <c r="F1371" s="198">
        <v>5.2</v>
      </c>
      <c r="G1371" s="198">
        <v>2</v>
      </c>
    </row>
    <row r="1372" spans="1:7" x14ac:dyDescent="0.3">
      <c r="A1372" s="198" t="s">
        <v>192</v>
      </c>
      <c r="B1372" s="198" t="s">
        <v>334</v>
      </c>
      <c r="C1372" s="198">
        <v>101117268</v>
      </c>
      <c r="D1372" s="198">
        <v>201905</v>
      </c>
      <c r="E1372" s="198" t="s">
        <v>336</v>
      </c>
      <c r="F1372" s="198">
        <v>5.1100000000000003</v>
      </c>
      <c r="G1372" s="198">
        <v>-7</v>
      </c>
    </row>
    <row r="1373" spans="1:7" x14ac:dyDescent="0.3">
      <c r="A1373" s="198" t="s">
        <v>192</v>
      </c>
      <c r="B1373" s="198" t="s">
        <v>334</v>
      </c>
      <c r="C1373" s="198">
        <v>101117560</v>
      </c>
      <c r="D1373" s="198">
        <v>201905</v>
      </c>
      <c r="E1373" s="198" t="s">
        <v>336</v>
      </c>
      <c r="F1373" s="198">
        <v>-0.28000000000000003</v>
      </c>
      <c r="G1373" s="198">
        <v>3</v>
      </c>
    </row>
    <row r="1374" spans="1:7" x14ac:dyDescent="0.3">
      <c r="A1374" s="198" t="s">
        <v>192</v>
      </c>
      <c r="B1374" s="198" t="s">
        <v>334</v>
      </c>
      <c r="C1374" s="198">
        <v>101119429</v>
      </c>
      <c r="D1374" s="198">
        <v>201905</v>
      </c>
      <c r="E1374" s="198" t="s">
        <v>342</v>
      </c>
      <c r="F1374" s="198">
        <v>0.18</v>
      </c>
      <c r="G1374" s="198">
        <v>2</v>
      </c>
    </row>
    <row r="1375" spans="1:7" x14ac:dyDescent="0.3">
      <c r="A1375" s="198" t="s">
        <v>192</v>
      </c>
      <c r="B1375" s="198" t="s">
        <v>334</v>
      </c>
      <c r="C1375" s="198">
        <v>101119909</v>
      </c>
      <c r="D1375" s="198">
        <v>201905</v>
      </c>
      <c r="E1375" s="198" t="s">
        <v>336</v>
      </c>
      <c r="F1375" s="198">
        <v>90.87</v>
      </c>
      <c r="G1375" s="198">
        <v>1</v>
      </c>
    </row>
    <row r="1376" spans="1:7" x14ac:dyDescent="0.3">
      <c r="A1376" s="198" t="s">
        <v>183</v>
      </c>
      <c r="B1376" s="198" t="s">
        <v>334</v>
      </c>
      <c r="C1376" s="198">
        <v>111022815</v>
      </c>
      <c r="D1376" s="198">
        <v>201906</v>
      </c>
      <c r="E1376" s="198" t="s">
        <v>333</v>
      </c>
      <c r="F1376" s="198">
        <v>1060.24</v>
      </c>
      <c r="G1376" s="198">
        <v>1</v>
      </c>
    </row>
    <row r="1377" spans="1:7" x14ac:dyDescent="0.3">
      <c r="A1377" s="198" t="s">
        <v>183</v>
      </c>
      <c r="B1377" s="198" t="s">
        <v>334</v>
      </c>
      <c r="C1377" s="198">
        <v>111023506</v>
      </c>
      <c r="D1377" s="198">
        <v>201906</v>
      </c>
      <c r="E1377" s="198" t="s">
        <v>333</v>
      </c>
      <c r="F1377" s="198">
        <v>276.49</v>
      </c>
      <c r="G1377" s="198">
        <v>1</v>
      </c>
    </row>
    <row r="1378" spans="1:7" x14ac:dyDescent="0.3">
      <c r="A1378" s="198" t="s">
        <v>183</v>
      </c>
      <c r="B1378" s="198" t="s">
        <v>334</v>
      </c>
      <c r="C1378" s="198">
        <v>111024276</v>
      </c>
      <c r="D1378" s="198">
        <v>201906</v>
      </c>
      <c r="E1378" s="198" t="s">
        <v>333</v>
      </c>
      <c r="F1378" s="198">
        <v>90.63</v>
      </c>
      <c r="G1378" s="198">
        <v>1</v>
      </c>
    </row>
    <row r="1379" spans="1:7" x14ac:dyDescent="0.3">
      <c r="A1379" s="198" t="s">
        <v>183</v>
      </c>
      <c r="B1379" s="198" t="s">
        <v>334</v>
      </c>
      <c r="C1379" s="198">
        <v>111024426</v>
      </c>
      <c r="D1379" s="198">
        <v>201906</v>
      </c>
      <c r="E1379" s="198" t="s">
        <v>333</v>
      </c>
      <c r="F1379" s="198">
        <v>17321</v>
      </c>
      <c r="G1379" s="198">
        <v>2</v>
      </c>
    </row>
    <row r="1380" spans="1:7" x14ac:dyDescent="0.3">
      <c r="A1380" s="198" t="s">
        <v>184</v>
      </c>
      <c r="B1380" s="198" t="s">
        <v>334</v>
      </c>
      <c r="C1380" s="198">
        <v>111023247</v>
      </c>
      <c r="D1380" s="198">
        <v>201906</v>
      </c>
      <c r="E1380" s="198" t="s">
        <v>333</v>
      </c>
      <c r="F1380" s="198">
        <v>277.02</v>
      </c>
      <c r="G1380" s="198">
        <v>1</v>
      </c>
    </row>
    <row r="1381" spans="1:7" x14ac:dyDescent="0.3">
      <c r="A1381" s="198" t="s">
        <v>184</v>
      </c>
      <c r="B1381" s="198" t="s">
        <v>334</v>
      </c>
      <c r="C1381" s="198">
        <v>111024785</v>
      </c>
      <c r="D1381" s="198">
        <v>201906</v>
      </c>
      <c r="E1381" s="198" t="s">
        <v>333</v>
      </c>
      <c r="F1381" s="198">
        <v>24031.919999999998</v>
      </c>
      <c r="G1381" s="198">
        <v>2</v>
      </c>
    </row>
    <row r="1382" spans="1:7" x14ac:dyDescent="0.3">
      <c r="A1382" s="198" t="s">
        <v>186</v>
      </c>
      <c r="B1382" s="198" t="s">
        <v>332</v>
      </c>
      <c r="C1382" s="198">
        <v>101085550</v>
      </c>
      <c r="D1382" s="198">
        <v>201906</v>
      </c>
      <c r="E1382" s="198" t="s">
        <v>335</v>
      </c>
      <c r="F1382" s="198">
        <v>7.0000000000000007E-2</v>
      </c>
      <c r="G1382" s="198">
        <v>0</v>
      </c>
    </row>
    <row r="1383" spans="1:7" x14ac:dyDescent="0.3">
      <c r="A1383" s="198" t="s">
        <v>186</v>
      </c>
      <c r="B1383" s="198" t="s">
        <v>332</v>
      </c>
      <c r="C1383" s="198">
        <v>101090422</v>
      </c>
      <c r="D1383" s="198">
        <v>201906</v>
      </c>
      <c r="E1383" s="198" t="s">
        <v>335</v>
      </c>
      <c r="F1383" s="198">
        <v>-11.56</v>
      </c>
      <c r="G1383" s="198">
        <v>0</v>
      </c>
    </row>
    <row r="1384" spans="1:7" x14ac:dyDescent="0.3">
      <c r="A1384" s="198" t="s">
        <v>186</v>
      </c>
      <c r="B1384" s="198" t="s">
        <v>332</v>
      </c>
      <c r="C1384" s="198">
        <v>101098053</v>
      </c>
      <c r="D1384" s="198">
        <v>201906</v>
      </c>
      <c r="E1384" s="198" t="s">
        <v>340</v>
      </c>
      <c r="F1384" s="198">
        <v>-312.69</v>
      </c>
      <c r="G1384" s="198">
        <v>1</v>
      </c>
    </row>
    <row r="1385" spans="1:7" x14ac:dyDescent="0.3">
      <c r="A1385" s="198" t="s">
        <v>186</v>
      </c>
      <c r="B1385" s="198" t="s">
        <v>332</v>
      </c>
      <c r="C1385" s="198">
        <v>101098053</v>
      </c>
      <c r="D1385" s="198">
        <v>201906</v>
      </c>
      <c r="E1385" s="198" t="s">
        <v>340</v>
      </c>
      <c r="F1385" s="198">
        <v>-45.52</v>
      </c>
      <c r="G1385" s="198">
        <v>0</v>
      </c>
    </row>
    <row r="1386" spans="1:7" x14ac:dyDescent="0.3">
      <c r="A1386" s="198" t="s">
        <v>186</v>
      </c>
      <c r="B1386" s="198" t="s">
        <v>332</v>
      </c>
      <c r="C1386" s="198">
        <v>101098053</v>
      </c>
      <c r="D1386" s="198">
        <v>201906</v>
      </c>
      <c r="E1386" s="198" t="s">
        <v>340</v>
      </c>
      <c r="F1386" s="198">
        <v>197.51</v>
      </c>
      <c r="G1386" s="198">
        <v>0</v>
      </c>
    </row>
    <row r="1387" spans="1:7" x14ac:dyDescent="0.3">
      <c r="A1387" s="198" t="s">
        <v>186</v>
      </c>
      <c r="B1387" s="198" t="s">
        <v>332</v>
      </c>
      <c r="C1387" s="198">
        <v>101098053</v>
      </c>
      <c r="D1387" s="198">
        <v>201906</v>
      </c>
      <c r="E1387" s="198" t="s">
        <v>336</v>
      </c>
      <c r="F1387" s="198">
        <v>2251.65</v>
      </c>
      <c r="G1387" s="198">
        <v>1</v>
      </c>
    </row>
    <row r="1388" spans="1:7" x14ac:dyDescent="0.3">
      <c r="A1388" s="198" t="s">
        <v>186</v>
      </c>
      <c r="B1388" s="198" t="s">
        <v>332</v>
      </c>
      <c r="C1388" s="198">
        <v>101098053</v>
      </c>
      <c r="D1388" s="198">
        <v>201906</v>
      </c>
      <c r="E1388" s="198" t="s">
        <v>339</v>
      </c>
      <c r="F1388" s="198">
        <v>-0.28000000000000003</v>
      </c>
      <c r="G1388" s="198">
        <v>0</v>
      </c>
    </row>
    <row r="1389" spans="1:7" x14ac:dyDescent="0.3">
      <c r="A1389" s="198" t="s">
        <v>186</v>
      </c>
      <c r="B1389" s="198" t="s">
        <v>332</v>
      </c>
      <c r="C1389" s="198">
        <v>101100362</v>
      </c>
      <c r="D1389" s="198">
        <v>201906</v>
      </c>
      <c r="E1389" s="198" t="s">
        <v>335</v>
      </c>
      <c r="F1389" s="198">
        <v>0.02</v>
      </c>
      <c r="G1389" s="198">
        <v>0</v>
      </c>
    </row>
    <row r="1390" spans="1:7" x14ac:dyDescent="0.3">
      <c r="A1390" s="198" t="s">
        <v>186</v>
      </c>
      <c r="B1390" s="198" t="s">
        <v>332</v>
      </c>
      <c r="C1390" s="198">
        <v>101100474</v>
      </c>
      <c r="D1390" s="198">
        <v>201906</v>
      </c>
      <c r="E1390" s="198" t="s">
        <v>339</v>
      </c>
      <c r="F1390" s="198">
        <v>-0.02</v>
      </c>
      <c r="G1390" s="198">
        <v>0</v>
      </c>
    </row>
    <row r="1391" spans="1:7" x14ac:dyDescent="0.3">
      <c r="A1391" s="198" t="s">
        <v>186</v>
      </c>
      <c r="B1391" s="198" t="s">
        <v>332</v>
      </c>
      <c r="C1391" s="198">
        <v>101104148</v>
      </c>
      <c r="D1391" s="198">
        <v>201906</v>
      </c>
      <c r="E1391" s="198" t="s">
        <v>340</v>
      </c>
      <c r="F1391" s="198">
        <v>4236.12</v>
      </c>
      <c r="G1391" s="198">
        <v>2</v>
      </c>
    </row>
    <row r="1392" spans="1:7" x14ac:dyDescent="0.3">
      <c r="A1392" s="198" t="s">
        <v>186</v>
      </c>
      <c r="B1392" s="198" t="s">
        <v>332</v>
      </c>
      <c r="C1392" s="198">
        <v>101104148</v>
      </c>
      <c r="D1392" s="198">
        <v>201906</v>
      </c>
      <c r="E1392" s="198" t="s">
        <v>336</v>
      </c>
      <c r="F1392" s="198">
        <v>19465</v>
      </c>
      <c r="G1392" s="198">
        <v>2</v>
      </c>
    </row>
    <row r="1393" spans="1:7" x14ac:dyDescent="0.3">
      <c r="A1393" s="198" t="s">
        <v>186</v>
      </c>
      <c r="B1393" s="198" t="s">
        <v>332</v>
      </c>
      <c r="C1393" s="198">
        <v>101105085</v>
      </c>
      <c r="D1393" s="198">
        <v>201906</v>
      </c>
      <c r="E1393" s="198" t="s">
        <v>336</v>
      </c>
      <c r="F1393" s="198">
        <v>0.28000000000000003</v>
      </c>
      <c r="G1393" s="198">
        <v>0</v>
      </c>
    </row>
    <row r="1394" spans="1:7" x14ac:dyDescent="0.3">
      <c r="A1394" s="198" t="s">
        <v>186</v>
      </c>
      <c r="B1394" s="198" t="s">
        <v>332</v>
      </c>
      <c r="C1394" s="198">
        <v>101105085</v>
      </c>
      <c r="D1394" s="198">
        <v>201906</v>
      </c>
      <c r="E1394" s="198" t="s">
        <v>339</v>
      </c>
      <c r="F1394" s="198">
        <v>-755.61</v>
      </c>
      <c r="G1394" s="198">
        <v>0</v>
      </c>
    </row>
    <row r="1395" spans="1:7" x14ac:dyDescent="0.3">
      <c r="A1395" s="198" t="s">
        <v>186</v>
      </c>
      <c r="B1395" s="198" t="s">
        <v>332</v>
      </c>
      <c r="C1395" s="198">
        <v>101108166</v>
      </c>
      <c r="D1395" s="198">
        <v>201906</v>
      </c>
      <c r="E1395" s="198" t="s">
        <v>335</v>
      </c>
      <c r="F1395" s="198">
        <v>-6.83</v>
      </c>
      <c r="G1395" s="198">
        <v>0</v>
      </c>
    </row>
    <row r="1396" spans="1:7" x14ac:dyDescent="0.3">
      <c r="A1396" s="198" t="s">
        <v>186</v>
      </c>
      <c r="B1396" s="198" t="s">
        <v>332</v>
      </c>
      <c r="C1396" s="198">
        <v>101108602</v>
      </c>
      <c r="D1396" s="198">
        <v>201906</v>
      </c>
      <c r="E1396" s="198" t="s">
        <v>335</v>
      </c>
      <c r="F1396" s="198">
        <v>1.1000000000000001</v>
      </c>
      <c r="G1396" s="198">
        <v>0</v>
      </c>
    </row>
    <row r="1397" spans="1:7" x14ac:dyDescent="0.3">
      <c r="A1397" s="198" t="s">
        <v>186</v>
      </c>
      <c r="B1397" s="198" t="s">
        <v>332</v>
      </c>
      <c r="C1397" s="198">
        <v>101108683</v>
      </c>
      <c r="D1397" s="198">
        <v>201906</v>
      </c>
      <c r="E1397" s="198" t="s">
        <v>339</v>
      </c>
      <c r="F1397" s="198">
        <v>-0.83</v>
      </c>
      <c r="G1397" s="198">
        <v>0</v>
      </c>
    </row>
    <row r="1398" spans="1:7" x14ac:dyDescent="0.3">
      <c r="A1398" s="198" t="s">
        <v>186</v>
      </c>
      <c r="B1398" s="198" t="s">
        <v>332</v>
      </c>
      <c r="C1398" s="198">
        <v>101109385</v>
      </c>
      <c r="D1398" s="198">
        <v>201906</v>
      </c>
      <c r="E1398" s="198" t="s">
        <v>339</v>
      </c>
      <c r="F1398" s="198">
        <v>2328.36</v>
      </c>
      <c r="G1398" s="198">
        <v>1</v>
      </c>
    </row>
    <row r="1399" spans="1:7" x14ac:dyDescent="0.3">
      <c r="A1399" s="198" t="s">
        <v>186</v>
      </c>
      <c r="B1399" s="198" t="s">
        <v>332</v>
      </c>
      <c r="C1399" s="198">
        <v>101109390</v>
      </c>
      <c r="D1399" s="198">
        <v>201906</v>
      </c>
      <c r="E1399" s="198" t="s">
        <v>339</v>
      </c>
      <c r="F1399" s="198">
        <v>7.96</v>
      </c>
      <c r="G1399" s="198">
        <v>0</v>
      </c>
    </row>
    <row r="1400" spans="1:7" x14ac:dyDescent="0.3">
      <c r="A1400" s="198" t="s">
        <v>186</v>
      </c>
      <c r="B1400" s="198" t="s">
        <v>332</v>
      </c>
      <c r="C1400" s="198">
        <v>101109390</v>
      </c>
      <c r="D1400" s="198">
        <v>201906</v>
      </c>
      <c r="E1400" s="198" t="s">
        <v>339</v>
      </c>
      <c r="F1400" s="198">
        <v>17.97</v>
      </c>
      <c r="G1400" s="198">
        <v>0</v>
      </c>
    </row>
    <row r="1401" spans="1:7" x14ac:dyDescent="0.3">
      <c r="A1401" s="198" t="s">
        <v>186</v>
      </c>
      <c r="B1401" s="198" t="s">
        <v>332</v>
      </c>
      <c r="C1401" s="198">
        <v>101110144</v>
      </c>
      <c r="D1401" s="198">
        <v>201906</v>
      </c>
      <c r="E1401" s="198" t="s">
        <v>336</v>
      </c>
      <c r="F1401" s="198">
        <v>0.32</v>
      </c>
      <c r="G1401" s="198">
        <v>0</v>
      </c>
    </row>
    <row r="1402" spans="1:7" x14ac:dyDescent="0.3">
      <c r="A1402" s="198" t="s">
        <v>186</v>
      </c>
      <c r="B1402" s="198" t="s">
        <v>332</v>
      </c>
      <c r="C1402" s="198">
        <v>101110144</v>
      </c>
      <c r="D1402" s="198">
        <v>201906</v>
      </c>
      <c r="E1402" s="198" t="s">
        <v>336</v>
      </c>
      <c r="F1402" s="198">
        <v>201.91</v>
      </c>
      <c r="G1402" s="198">
        <v>0</v>
      </c>
    </row>
    <row r="1403" spans="1:7" x14ac:dyDescent="0.3">
      <c r="A1403" s="198" t="s">
        <v>186</v>
      </c>
      <c r="B1403" s="198" t="s">
        <v>332</v>
      </c>
      <c r="C1403" s="198">
        <v>101110144</v>
      </c>
      <c r="D1403" s="198">
        <v>201906</v>
      </c>
      <c r="E1403" s="198" t="s">
        <v>335</v>
      </c>
      <c r="F1403" s="198">
        <v>-23.29</v>
      </c>
      <c r="G1403" s="198">
        <v>0</v>
      </c>
    </row>
    <row r="1404" spans="1:7" x14ac:dyDescent="0.3">
      <c r="A1404" s="198" t="s">
        <v>186</v>
      </c>
      <c r="B1404" s="198" t="s">
        <v>332</v>
      </c>
      <c r="C1404" s="198">
        <v>101110144</v>
      </c>
      <c r="D1404" s="198">
        <v>201906</v>
      </c>
      <c r="E1404" s="198" t="s">
        <v>335</v>
      </c>
      <c r="F1404" s="198">
        <v>-9.4499999999999993</v>
      </c>
      <c r="G1404" s="198">
        <v>0</v>
      </c>
    </row>
    <row r="1405" spans="1:7" x14ac:dyDescent="0.3">
      <c r="A1405" s="198" t="s">
        <v>186</v>
      </c>
      <c r="B1405" s="198" t="s">
        <v>332</v>
      </c>
      <c r="C1405" s="198">
        <v>101110144</v>
      </c>
      <c r="D1405" s="198">
        <v>201906</v>
      </c>
      <c r="E1405" s="198" t="s">
        <v>335</v>
      </c>
      <c r="F1405" s="198">
        <v>-0.45</v>
      </c>
      <c r="G1405" s="198">
        <v>0</v>
      </c>
    </row>
    <row r="1406" spans="1:7" x14ac:dyDescent="0.3">
      <c r="A1406" s="198" t="s">
        <v>186</v>
      </c>
      <c r="B1406" s="198" t="s">
        <v>332</v>
      </c>
      <c r="C1406" s="198">
        <v>101110144</v>
      </c>
      <c r="D1406" s="198">
        <v>201906</v>
      </c>
      <c r="E1406" s="198" t="s">
        <v>335</v>
      </c>
      <c r="F1406" s="198">
        <v>7.0000000000000007E-2</v>
      </c>
      <c r="G1406" s="198">
        <v>0</v>
      </c>
    </row>
    <row r="1407" spans="1:7" x14ac:dyDescent="0.3">
      <c r="A1407" s="198" t="s">
        <v>186</v>
      </c>
      <c r="B1407" s="198" t="s">
        <v>332</v>
      </c>
      <c r="C1407" s="198">
        <v>101110144</v>
      </c>
      <c r="D1407" s="198">
        <v>201906</v>
      </c>
      <c r="E1407" s="198" t="s">
        <v>335</v>
      </c>
      <c r="F1407" s="198">
        <v>0.99</v>
      </c>
      <c r="G1407" s="198">
        <v>0</v>
      </c>
    </row>
    <row r="1408" spans="1:7" x14ac:dyDescent="0.3">
      <c r="A1408" s="198" t="s">
        <v>186</v>
      </c>
      <c r="B1408" s="198" t="s">
        <v>332</v>
      </c>
      <c r="C1408" s="198">
        <v>101110144</v>
      </c>
      <c r="D1408" s="198">
        <v>201906</v>
      </c>
      <c r="E1408" s="198" t="s">
        <v>339</v>
      </c>
      <c r="F1408" s="198">
        <v>-1028.77</v>
      </c>
      <c r="G1408" s="198">
        <v>0</v>
      </c>
    </row>
    <row r="1409" spans="1:7" x14ac:dyDescent="0.3">
      <c r="A1409" s="198" t="s">
        <v>186</v>
      </c>
      <c r="B1409" s="198" t="s">
        <v>332</v>
      </c>
      <c r="C1409" s="198">
        <v>101110144</v>
      </c>
      <c r="D1409" s="198">
        <v>201906</v>
      </c>
      <c r="E1409" s="198" t="s">
        <v>339</v>
      </c>
      <c r="F1409" s="198">
        <v>-0.06</v>
      </c>
      <c r="G1409" s="198">
        <v>0</v>
      </c>
    </row>
    <row r="1410" spans="1:7" x14ac:dyDescent="0.3">
      <c r="A1410" s="198" t="s">
        <v>186</v>
      </c>
      <c r="B1410" s="198" t="s">
        <v>332</v>
      </c>
      <c r="C1410" s="198">
        <v>101110144</v>
      </c>
      <c r="D1410" s="198">
        <v>201906</v>
      </c>
      <c r="E1410" s="198" t="s">
        <v>339</v>
      </c>
      <c r="F1410" s="198">
        <v>-0.02</v>
      </c>
      <c r="G1410" s="198">
        <v>0</v>
      </c>
    </row>
    <row r="1411" spans="1:7" x14ac:dyDescent="0.3">
      <c r="A1411" s="198" t="s">
        <v>186</v>
      </c>
      <c r="B1411" s="198" t="s">
        <v>332</v>
      </c>
      <c r="C1411" s="198">
        <v>101110144</v>
      </c>
      <c r="D1411" s="198">
        <v>201906</v>
      </c>
      <c r="E1411" s="198" t="s">
        <v>339</v>
      </c>
      <c r="F1411" s="198">
        <v>166.44</v>
      </c>
      <c r="G1411" s="198">
        <v>0</v>
      </c>
    </row>
    <row r="1412" spans="1:7" x14ac:dyDescent="0.3">
      <c r="A1412" s="198" t="s">
        <v>186</v>
      </c>
      <c r="B1412" s="198" t="s">
        <v>332</v>
      </c>
      <c r="C1412" s="198">
        <v>101110144</v>
      </c>
      <c r="D1412" s="198">
        <v>201906</v>
      </c>
      <c r="E1412" s="198" t="s">
        <v>339</v>
      </c>
      <c r="F1412" s="198">
        <v>699.05</v>
      </c>
      <c r="G1412" s="198">
        <v>0</v>
      </c>
    </row>
    <row r="1413" spans="1:7" x14ac:dyDescent="0.3">
      <c r="A1413" s="198" t="s">
        <v>186</v>
      </c>
      <c r="B1413" s="198" t="s">
        <v>332</v>
      </c>
      <c r="C1413" s="198">
        <v>101110144</v>
      </c>
      <c r="D1413" s="198">
        <v>201906</v>
      </c>
      <c r="E1413" s="198" t="s">
        <v>339</v>
      </c>
      <c r="F1413" s="198">
        <v>766.56</v>
      </c>
      <c r="G1413" s="198">
        <v>0</v>
      </c>
    </row>
    <row r="1414" spans="1:7" x14ac:dyDescent="0.3">
      <c r="A1414" s="198" t="s">
        <v>186</v>
      </c>
      <c r="B1414" s="198" t="s">
        <v>332</v>
      </c>
      <c r="C1414" s="198">
        <v>101112405</v>
      </c>
      <c r="D1414" s="198">
        <v>201906</v>
      </c>
      <c r="E1414" s="198" t="s">
        <v>339</v>
      </c>
      <c r="F1414" s="198">
        <v>16660.2</v>
      </c>
      <c r="G1414" s="198">
        <v>4</v>
      </c>
    </row>
    <row r="1415" spans="1:7" x14ac:dyDescent="0.3">
      <c r="A1415" s="198" t="s">
        <v>186</v>
      </c>
      <c r="B1415" s="198" t="s">
        <v>332</v>
      </c>
      <c r="C1415" s="198">
        <v>101112494</v>
      </c>
      <c r="D1415" s="198">
        <v>201906</v>
      </c>
      <c r="E1415" s="198" t="s">
        <v>336</v>
      </c>
      <c r="F1415" s="198">
        <v>30.19</v>
      </c>
      <c r="G1415" s="198">
        <v>0</v>
      </c>
    </row>
    <row r="1416" spans="1:7" x14ac:dyDescent="0.3">
      <c r="A1416" s="198" t="s">
        <v>186</v>
      </c>
      <c r="B1416" s="198" t="s">
        <v>332</v>
      </c>
      <c r="C1416" s="198">
        <v>101112494</v>
      </c>
      <c r="D1416" s="198">
        <v>201906</v>
      </c>
      <c r="E1416" s="198" t="s">
        <v>339</v>
      </c>
      <c r="F1416" s="198">
        <v>-0.06</v>
      </c>
      <c r="G1416" s="198">
        <v>0</v>
      </c>
    </row>
    <row r="1417" spans="1:7" x14ac:dyDescent="0.3">
      <c r="A1417" s="198" t="s">
        <v>186</v>
      </c>
      <c r="B1417" s="198" t="s">
        <v>332</v>
      </c>
      <c r="C1417" s="198">
        <v>101117520</v>
      </c>
      <c r="D1417" s="198">
        <v>201906</v>
      </c>
      <c r="E1417" s="198" t="s">
        <v>340</v>
      </c>
      <c r="F1417" s="198">
        <v>-985.18</v>
      </c>
      <c r="G1417" s="198">
        <v>1</v>
      </c>
    </row>
    <row r="1418" spans="1:7" x14ac:dyDescent="0.3">
      <c r="A1418" s="198" t="s">
        <v>186</v>
      </c>
      <c r="B1418" s="198" t="s">
        <v>332</v>
      </c>
      <c r="C1418" s="198">
        <v>101117520</v>
      </c>
      <c r="D1418" s="198">
        <v>201906</v>
      </c>
      <c r="E1418" s="198" t="s">
        <v>340</v>
      </c>
      <c r="F1418" s="198">
        <v>-274.82</v>
      </c>
      <c r="G1418" s="198">
        <v>2</v>
      </c>
    </row>
    <row r="1419" spans="1:7" x14ac:dyDescent="0.3">
      <c r="A1419" s="198" t="s">
        <v>186</v>
      </c>
      <c r="B1419" s="198" t="s">
        <v>332</v>
      </c>
      <c r="C1419" s="198">
        <v>101117520</v>
      </c>
      <c r="D1419" s="198">
        <v>201906</v>
      </c>
      <c r="E1419" s="198" t="s">
        <v>340</v>
      </c>
      <c r="F1419" s="198">
        <v>358.41</v>
      </c>
      <c r="G1419" s="198">
        <v>0</v>
      </c>
    </row>
    <row r="1420" spans="1:7" x14ac:dyDescent="0.3">
      <c r="A1420" s="198" t="s">
        <v>186</v>
      </c>
      <c r="B1420" s="198" t="s">
        <v>332</v>
      </c>
      <c r="C1420" s="198">
        <v>101117520</v>
      </c>
      <c r="D1420" s="198">
        <v>201906</v>
      </c>
      <c r="E1420" s="198" t="s">
        <v>340</v>
      </c>
      <c r="F1420" s="198">
        <v>836.96</v>
      </c>
      <c r="G1420" s="198">
        <v>1</v>
      </c>
    </row>
    <row r="1421" spans="1:7" x14ac:dyDescent="0.3">
      <c r="A1421" s="198" t="s">
        <v>186</v>
      </c>
      <c r="B1421" s="198" t="s">
        <v>332</v>
      </c>
      <c r="C1421" s="198">
        <v>101117520</v>
      </c>
      <c r="D1421" s="198">
        <v>201906</v>
      </c>
      <c r="E1421" s="198" t="s">
        <v>340</v>
      </c>
      <c r="F1421" s="198">
        <v>3517.01</v>
      </c>
      <c r="G1421" s="198">
        <v>2</v>
      </c>
    </row>
    <row r="1422" spans="1:7" x14ac:dyDescent="0.3">
      <c r="A1422" s="198" t="s">
        <v>186</v>
      </c>
      <c r="B1422" s="198" t="s">
        <v>332</v>
      </c>
      <c r="C1422" s="198">
        <v>101117520</v>
      </c>
      <c r="D1422" s="198">
        <v>201906</v>
      </c>
      <c r="E1422" s="198" t="s">
        <v>336</v>
      </c>
      <c r="F1422" s="198">
        <v>-1581.47</v>
      </c>
      <c r="G1422" s="198">
        <v>1</v>
      </c>
    </row>
    <row r="1423" spans="1:7" x14ac:dyDescent="0.3">
      <c r="A1423" s="198" t="s">
        <v>186</v>
      </c>
      <c r="B1423" s="198" t="s">
        <v>332</v>
      </c>
      <c r="C1423" s="198">
        <v>101117520</v>
      </c>
      <c r="D1423" s="198">
        <v>201906</v>
      </c>
      <c r="E1423" s="198" t="s">
        <v>336</v>
      </c>
      <c r="F1423" s="198">
        <v>6.2</v>
      </c>
      <c r="G1423" s="198">
        <v>0</v>
      </c>
    </row>
    <row r="1424" spans="1:7" x14ac:dyDescent="0.3">
      <c r="A1424" s="198" t="s">
        <v>186</v>
      </c>
      <c r="B1424" s="198" t="s">
        <v>332</v>
      </c>
      <c r="C1424" s="198">
        <v>101117520</v>
      </c>
      <c r="D1424" s="198">
        <v>201906</v>
      </c>
      <c r="E1424" s="198" t="s">
        <v>336</v>
      </c>
      <c r="F1424" s="198">
        <v>77.91</v>
      </c>
      <c r="G1424" s="198">
        <v>0</v>
      </c>
    </row>
    <row r="1425" spans="1:7" x14ac:dyDescent="0.3">
      <c r="A1425" s="198" t="s">
        <v>186</v>
      </c>
      <c r="B1425" s="198" t="s">
        <v>332</v>
      </c>
      <c r="C1425" s="198">
        <v>101117520</v>
      </c>
      <c r="D1425" s="198">
        <v>201906</v>
      </c>
      <c r="E1425" s="198" t="s">
        <v>336</v>
      </c>
      <c r="F1425" s="198">
        <v>105.91</v>
      </c>
      <c r="G1425" s="198">
        <v>0</v>
      </c>
    </row>
    <row r="1426" spans="1:7" x14ac:dyDescent="0.3">
      <c r="A1426" s="198" t="s">
        <v>186</v>
      </c>
      <c r="B1426" s="198" t="s">
        <v>332</v>
      </c>
      <c r="C1426" s="198">
        <v>101117520</v>
      </c>
      <c r="D1426" s="198">
        <v>201906</v>
      </c>
      <c r="E1426" s="198" t="s">
        <v>336</v>
      </c>
      <c r="F1426" s="198">
        <v>531.54999999999995</v>
      </c>
      <c r="G1426" s="198">
        <v>1</v>
      </c>
    </row>
    <row r="1427" spans="1:7" x14ac:dyDescent="0.3">
      <c r="A1427" s="198" t="s">
        <v>186</v>
      </c>
      <c r="B1427" s="198" t="s">
        <v>332</v>
      </c>
      <c r="C1427" s="198">
        <v>101117520</v>
      </c>
      <c r="D1427" s="198">
        <v>201906</v>
      </c>
      <c r="E1427" s="198" t="s">
        <v>336</v>
      </c>
      <c r="F1427" s="198">
        <v>728.84</v>
      </c>
      <c r="G1427" s="198">
        <v>2</v>
      </c>
    </row>
    <row r="1428" spans="1:7" x14ac:dyDescent="0.3">
      <c r="A1428" s="198" t="s">
        <v>186</v>
      </c>
      <c r="B1428" s="198" t="s">
        <v>332</v>
      </c>
      <c r="C1428" s="198">
        <v>101117520</v>
      </c>
      <c r="D1428" s="198">
        <v>201906</v>
      </c>
      <c r="E1428" s="198" t="s">
        <v>336</v>
      </c>
      <c r="F1428" s="198">
        <v>1776.88</v>
      </c>
      <c r="G1428" s="198">
        <v>1</v>
      </c>
    </row>
    <row r="1429" spans="1:7" x14ac:dyDescent="0.3">
      <c r="A1429" s="198" t="s">
        <v>186</v>
      </c>
      <c r="B1429" s="198" t="s">
        <v>332</v>
      </c>
      <c r="C1429" s="198">
        <v>101117520</v>
      </c>
      <c r="D1429" s="198">
        <v>201906</v>
      </c>
      <c r="E1429" s="198" t="s">
        <v>336</v>
      </c>
      <c r="F1429" s="198">
        <v>3639.92</v>
      </c>
      <c r="G1429" s="198">
        <v>1</v>
      </c>
    </row>
    <row r="1430" spans="1:7" x14ac:dyDescent="0.3">
      <c r="A1430" s="198" t="s">
        <v>186</v>
      </c>
      <c r="B1430" s="198" t="s">
        <v>332</v>
      </c>
      <c r="C1430" s="198">
        <v>101117520</v>
      </c>
      <c r="D1430" s="198">
        <v>201906</v>
      </c>
      <c r="E1430" s="198" t="s">
        <v>336</v>
      </c>
      <c r="F1430" s="198">
        <v>4138.59</v>
      </c>
      <c r="G1430" s="198">
        <v>1</v>
      </c>
    </row>
    <row r="1431" spans="1:7" x14ac:dyDescent="0.3">
      <c r="A1431" s="198" t="s">
        <v>186</v>
      </c>
      <c r="B1431" s="198" t="s">
        <v>332</v>
      </c>
      <c r="C1431" s="198">
        <v>101117520</v>
      </c>
      <c r="D1431" s="198">
        <v>201906</v>
      </c>
      <c r="E1431" s="198" t="s">
        <v>336</v>
      </c>
      <c r="F1431" s="198">
        <v>8196.69</v>
      </c>
      <c r="G1431" s="198">
        <v>1</v>
      </c>
    </row>
    <row r="1432" spans="1:7" x14ac:dyDescent="0.3">
      <c r="A1432" s="198" t="s">
        <v>186</v>
      </c>
      <c r="B1432" s="198" t="s">
        <v>332</v>
      </c>
      <c r="C1432" s="198">
        <v>101117520</v>
      </c>
      <c r="D1432" s="198">
        <v>201906</v>
      </c>
      <c r="E1432" s="198" t="s">
        <v>336</v>
      </c>
      <c r="F1432" s="198">
        <v>17294.580000000002</v>
      </c>
      <c r="G1432" s="198">
        <v>3</v>
      </c>
    </row>
    <row r="1433" spans="1:7" x14ac:dyDescent="0.3">
      <c r="A1433" s="198" t="s">
        <v>186</v>
      </c>
      <c r="B1433" s="198" t="s">
        <v>332</v>
      </c>
      <c r="C1433" s="198">
        <v>101117520</v>
      </c>
      <c r="D1433" s="198">
        <v>201906</v>
      </c>
      <c r="E1433" s="198" t="s">
        <v>336</v>
      </c>
      <c r="F1433" s="198">
        <v>23644.7</v>
      </c>
      <c r="G1433" s="198">
        <v>4</v>
      </c>
    </row>
    <row r="1434" spans="1:7" x14ac:dyDescent="0.3">
      <c r="A1434" s="198" t="s">
        <v>186</v>
      </c>
      <c r="B1434" s="198" t="s">
        <v>332</v>
      </c>
      <c r="C1434" s="198">
        <v>101117520</v>
      </c>
      <c r="D1434" s="198">
        <v>201906</v>
      </c>
      <c r="E1434" s="198" t="s">
        <v>335</v>
      </c>
      <c r="F1434" s="198">
        <v>6.93</v>
      </c>
      <c r="G1434" s="198">
        <v>0</v>
      </c>
    </row>
    <row r="1435" spans="1:7" x14ac:dyDescent="0.3">
      <c r="A1435" s="198" t="s">
        <v>186</v>
      </c>
      <c r="B1435" s="198" t="s">
        <v>332</v>
      </c>
      <c r="C1435" s="198">
        <v>101117520</v>
      </c>
      <c r="D1435" s="198">
        <v>201906</v>
      </c>
      <c r="E1435" s="198" t="s">
        <v>335</v>
      </c>
      <c r="F1435" s="198">
        <v>8114.81</v>
      </c>
      <c r="G1435" s="198">
        <v>1</v>
      </c>
    </row>
    <row r="1436" spans="1:7" x14ac:dyDescent="0.3">
      <c r="A1436" s="198" t="s">
        <v>186</v>
      </c>
      <c r="B1436" s="198" t="s">
        <v>332</v>
      </c>
      <c r="C1436" s="198">
        <v>101117520</v>
      </c>
      <c r="D1436" s="198">
        <v>201906</v>
      </c>
      <c r="E1436" s="198" t="s">
        <v>339</v>
      </c>
      <c r="F1436" s="198">
        <v>-0.06</v>
      </c>
      <c r="G1436" s="198">
        <v>0</v>
      </c>
    </row>
    <row r="1437" spans="1:7" x14ac:dyDescent="0.3">
      <c r="A1437" s="198" t="s">
        <v>186</v>
      </c>
      <c r="B1437" s="198" t="s">
        <v>332</v>
      </c>
      <c r="C1437" s="198">
        <v>101117520</v>
      </c>
      <c r="D1437" s="198">
        <v>201906</v>
      </c>
      <c r="E1437" s="198" t="s">
        <v>339</v>
      </c>
      <c r="F1437" s="198">
        <v>-0.02</v>
      </c>
      <c r="G1437" s="198">
        <v>0</v>
      </c>
    </row>
    <row r="1438" spans="1:7" x14ac:dyDescent="0.3">
      <c r="A1438" s="198" t="s">
        <v>186</v>
      </c>
      <c r="B1438" s="198" t="s">
        <v>332</v>
      </c>
      <c r="C1438" s="198">
        <v>101117520</v>
      </c>
      <c r="D1438" s="198">
        <v>201906</v>
      </c>
      <c r="E1438" s="198" t="s">
        <v>339</v>
      </c>
      <c r="F1438" s="198">
        <v>14.69</v>
      </c>
      <c r="G1438" s="198">
        <v>0</v>
      </c>
    </row>
    <row r="1439" spans="1:7" x14ac:dyDescent="0.3">
      <c r="A1439" s="198" t="s">
        <v>186</v>
      </c>
      <c r="B1439" s="198" t="s">
        <v>332</v>
      </c>
      <c r="C1439" s="198">
        <v>101117520</v>
      </c>
      <c r="D1439" s="198">
        <v>201906</v>
      </c>
      <c r="E1439" s="198" t="s">
        <v>339</v>
      </c>
      <c r="F1439" s="198">
        <v>17415.48</v>
      </c>
      <c r="G1439" s="198">
        <v>1</v>
      </c>
    </row>
    <row r="1440" spans="1:7" x14ac:dyDescent="0.3">
      <c r="A1440" s="198" t="s">
        <v>186</v>
      </c>
      <c r="B1440" s="198" t="s">
        <v>332</v>
      </c>
      <c r="C1440" s="198">
        <v>101117520</v>
      </c>
      <c r="D1440" s="198">
        <v>201906</v>
      </c>
      <c r="E1440" s="198" t="s">
        <v>333</v>
      </c>
      <c r="F1440" s="198">
        <v>120546.55</v>
      </c>
      <c r="G1440" s="198">
        <v>3</v>
      </c>
    </row>
    <row r="1441" spans="1:7" x14ac:dyDescent="0.3">
      <c r="A1441" s="198" t="s">
        <v>186</v>
      </c>
      <c r="B1441" s="198" t="s">
        <v>334</v>
      </c>
      <c r="C1441" s="198">
        <v>101096760</v>
      </c>
      <c r="D1441" s="198">
        <v>201906</v>
      </c>
      <c r="E1441" s="198" t="s">
        <v>336</v>
      </c>
      <c r="F1441" s="198">
        <v>98.76</v>
      </c>
      <c r="G1441" s="198">
        <v>2</v>
      </c>
    </row>
    <row r="1442" spans="1:7" x14ac:dyDescent="0.3">
      <c r="A1442" s="198" t="s">
        <v>186</v>
      </c>
      <c r="B1442" s="198" t="s">
        <v>334</v>
      </c>
      <c r="C1442" s="198">
        <v>101097319</v>
      </c>
      <c r="D1442" s="198">
        <v>201906</v>
      </c>
      <c r="E1442" s="198" t="s">
        <v>335</v>
      </c>
      <c r="F1442" s="198">
        <v>-8430.0499999999993</v>
      </c>
      <c r="G1442" s="198">
        <v>-8</v>
      </c>
    </row>
    <row r="1443" spans="1:7" x14ac:dyDescent="0.3">
      <c r="A1443" s="198" t="s">
        <v>186</v>
      </c>
      <c r="B1443" s="198" t="s">
        <v>334</v>
      </c>
      <c r="C1443" s="198">
        <v>101099555</v>
      </c>
      <c r="D1443" s="198">
        <v>201906</v>
      </c>
      <c r="E1443" s="198" t="s">
        <v>339</v>
      </c>
      <c r="F1443" s="198">
        <v>206.07</v>
      </c>
      <c r="G1443" s="198">
        <v>3</v>
      </c>
    </row>
    <row r="1444" spans="1:7" x14ac:dyDescent="0.3">
      <c r="A1444" s="198" t="s">
        <v>186</v>
      </c>
      <c r="B1444" s="198" t="s">
        <v>334</v>
      </c>
      <c r="C1444" s="198">
        <v>101100859</v>
      </c>
      <c r="D1444" s="198">
        <v>201906</v>
      </c>
      <c r="E1444" s="198" t="s">
        <v>333</v>
      </c>
      <c r="F1444" s="198">
        <v>-106542.45</v>
      </c>
      <c r="G1444" s="198">
        <v>-6</v>
      </c>
    </row>
    <row r="1445" spans="1:7" x14ac:dyDescent="0.3">
      <c r="A1445" s="198" t="s">
        <v>186</v>
      </c>
      <c r="B1445" s="198" t="s">
        <v>334</v>
      </c>
      <c r="C1445" s="198">
        <v>101101450</v>
      </c>
      <c r="D1445" s="198">
        <v>201906</v>
      </c>
      <c r="E1445" s="198" t="s">
        <v>336</v>
      </c>
      <c r="F1445" s="198">
        <v>1979.38</v>
      </c>
      <c r="G1445" s="198">
        <v>-6</v>
      </c>
    </row>
    <row r="1446" spans="1:7" x14ac:dyDescent="0.3">
      <c r="A1446" s="198" t="s">
        <v>186</v>
      </c>
      <c r="B1446" s="198" t="s">
        <v>334</v>
      </c>
      <c r="C1446" s="198">
        <v>101102536</v>
      </c>
      <c r="D1446" s="198">
        <v>201906</v>
      </c>
      <c r="E1446" s="198" t="s">
        <v>333</v>
      </c>
      <c r="F1446" s="198">
        <v>-454.99</v>
      </c>
      <c r="G1446" s="198">
        <v>3</v>
      </c>
    </row>
    <row r="1447" spans="1:7" x14ac:dyDescent="0.3">
      <c r="A1447" s="198" t="s">
        <v>186</v>
      </c>
      <c r="B1447" s="198" t="s">
        <v>334</v>
      </c>
      <c r="C1447" s="198">
        <v>101102596</v>
      </c>
      <c r="D1447" s="198">
        <v>201906</v>
      </c>
      <c r="E1447" s="198" t="s">
        <v>339</v>
      </c>
      <c r="F1447" s="198">
        <v>25.91</v>
      </c>
      <c r="G1447" s="198">
        <v>3</v>
      </c>
    </row>
    <row r="1448" spans="1:7" x14ac:dyDescent="0.3">
      <c r="A1448" s="198" t="s">
        <v>186</v>
      </c>
      <c r="B1448" s="198" t="s">
        <v>334</v>
      </c>
      <c r="C1448" s="198">
        <v>101104654</v>
      </c>
      <c r="D1448" s="198">
        <v>201906</v>
      </c>
      <c r="E1448" s="198" t="s">
        <v>339</v>
      </c>
      <c r="F1448" s="198">
        <v>1.87</v>
      </c>
      <c r="G1448" s="198">
        <v>4</v>
      </c>
    </row>
    <row r="1449" spans="1:7" x14ac:dyDescent="0.3">
      <c r="A1449" s="198" t="s">
        <v>186</v>
      </c>
      <c r="B1449" s="198" t="s">
        <v>334</v>
      </c>
      <c r="C1449" s="198">
        <v>101104726</v>
      </c>
      <c r="D1449" s="198">
        <v>201906</v>
      </c>
      <c r="E1449" s="198" t="s">
        <v>336</v>
      </c>
      <c r="F1449" s="198">
        <v>-4599.1099999999997</v>
      </c>
      <c r="G1449" s="198">
        <v>2</v>
      </c>
    </row>
    <row r="1450" spans="1:7" x14ac:dyDescent="0.3">
      <c r="A1450" s="198" t="s">
        <v>186</v>
      </c>
      <c r="B1450" s="198" t="s">
        <v>334</v>
      </c>
      <c r="C1450" s="198">
        <v>101106070</v>
      </c>
      <c r="D1450" s="198">
        <v>201906</v>
      </c>
      <c r="E1450" s="198" t="s">
        <v>340</v>
      </c>
      <c r="F1450" s="198">
        <v>-0.35</v>
      </c>
      <c r="G1450" s="198">
        <v>2</v>
      </c>
    </row>
    <row r="1451" spans="1:7" x14ac:dyDescent="0.3">
      <c r="A1451" s="198" t="s">
        <v>186</v>
      </c>
      <c r="B1451" s="198" t="s">
        <v>334</v>
      </c>
      <c r="C1451" s="198">
        <v>101106257</v>
      </c>
      <c r="D1451" s="198">
        <v>201906</v>
      </c>
      <c r="E1451" s="198" t="s">
        <v>340</v>
      </c>
      <c r="F1451" s="198">
        <v>-2040.29</v>
      </c>
      <c r="G1451" s="198">
        <v>-8</v>
      </c>
    </row>
    <row r="1452" spans="1:7" x14ac:dyDescent="0.3">
      <c r="A1452" s="198" t="s">
        <v>186</v>
      </c>
      <c r="B1452" s="198" t="s">
        <v>334</v>
      </c>
      <c r="C1452" s="198">
        <v>101107514</v>
      </c>
      <c r="D1452" s="198">
        <v>201906</v>
      </c>
      <c r="E1452" s="198" t="s">
        <v>336</v>
      </c>
      <c r="F1452" s="198">
        <v>-6201.19</v>
      </c>
      <c r="G1452" s="198">
        <v>-7</v>
      </c>
    </row>
    <row r="1453" spans="1:7" x14ac:dyDescent="0.3">
      <c r="A1453" s="198" t="s">
        <v>186</v>
      </c>
      <c r="B1453" s="198" t="s">
        <v>334</v>
      </c>
      <c r="C1453" s="198">
        <v>101107807</v>
      </c>
      <c r="D1453" s="198">
        <v>201906</v>
      </c>
      <c r="E1453" s="198" t="s">
        <v>340</v>
      </c>
      <c r="F1453" s="198">
        <v>455.06</v>
      </c>
      <c r="G1453" s="198">
        <v>-7</v>
      </c>
    </row>
    <row r="1454" spans="1:7" x14ac:dyDescent="0.3">
      <c r="A1454" s="198" t="s">
        <v>186</v>
      </c>
      <c r="B1454" s="198" t="s">
        <v>334</v>
      </c>
      <c r="C1454" s="198">
        <v>101107812</v>
      </c>
      <c r="D1454" s="198">
        <v>201906</v>
      </c>
      <c r="E1454" s="198" t="s">
        <v>336</v>
      </c>
      <c r="F1454" s="198">
        <v>-2098.7800000000002</v>
      </c>
      <c r="G1454" s="198">
        <v>3</v>
      </c>
    </row>
    <row r="1455" spans="1:7" x14ac:dyDescent="0.3">
      <c r="A1455" s="198" t="s">
        <v>186</v>
      </c>
      <c r="B1455" s="198" t="s">
        <v>334</v>
      </c>
      <c r="C1455" s="198">
        <v>101109288</v>
      </c>
      <c r="D1455" s="198">
        <v>201906</v>
      </c>
      <c r="E1455" s="198" t="s">
        <v>340</v>
      </c>
      <c r="F1455" s="198">
        <v>-122.37</v>
      </c>
      <c r="G1455" s="198">
        <v>-8</v>
      </c>
    </row>
    <row r="1456" spans="1:7" x14ac:dyDescent="0.3">
      <c r="A1456" s="198" t="s">
        <v>186</v>
      </c>
      <c r="B1456" s="198" t="s">
        <v>334</v>
      </c>
      <c r="C1456" s="198">
        <v>101109385</v>
      </c>
      <c r="D1456" s="198">
        <v>201906</v>
      </c>
      <c r="E1456" s="198" t="s">
        <v>339</v>
      </c>
      <c r="F1456" s="198">
        <v>-24167.599999999999</v>
      </c>
      <c r="G1456" s="198">
        <v>-9</v>
      </c>
    </row>
    <row r="1457" spans="1:7" x14ac:dyDescent="0.3">
      <c r="A1457" s="198" t="s">
        <v>186</v>
      </c>
      <c r="B1457" s="198" t="s">
        <v>334</v>
      </c>
      <c r="C1457" s="198">
        <v>101109649</v>
      </c>
      <c r="D1457" s="198">
        <v>201906</v>
      </c>
      <c r="E1457" s="198" t="s">
        <v>339</v>
      </c>
      <c r="F1457" s="198">
        <v>-37348.25</v>
      </c>
      <c r="G1457" s="198">
        <v>3</v>
      </c>
    </row>
    <row r="1458" spans="1:7" x14ac:dyDescent="0.3">
      <c r="A1458" s="198" t="s">
        <v>186</v>
      </c>
      <c r="B1458" s="198" t="s">
        <v>334</v>
      </c>
      <c r="C1458" s="198">
        <v>101109654</v>
      </c>
      <c r="D1458" s="198">
        <v>201906</v>
      </c>
      <c r="E1458" s="198" t="s">
        <v>340</v>
      </c>
      <c r="F1458" s="198">
        <v>-31961.27</v>
      </c>
      <c r="G1458" s="198">
        <v>-8</v>
      </c>
    </row>
    <row r="1459" spans="1:7" x14ac:dyDescent="0.3">
      <c r="A1459" s="198" t="s">
        <v>186</v>
      </c>
      <c r="B1459" s="198" t="s">
        <v>334</v>
      </c>
      <c r="C1459" s="198">
        <v>101109671</v>
      </c>
      <c r="D1459" s="198">
        <v>201906</v>
      </c>
      <c r="E1459" s="198" t="s">
        <v>341</v>
      </c>
      <c r="F1459" s="198">
        <v>907.29</v>
      </c>
      <c r="G1459" s="198">
        <v>3</v>
      </c>
    </row>
    <row r="1460" spans="1:7" x14ac:dyDescent="0.3">
      <c r="A1460" s="198" t="s">
        <v>186</v>
      </c>
      <c r="B1460" s="198" t="s">
        <v>334</v>
      </c>
      <c r="C1460" s="198">
        <v>101109989</v>
      </c>
      <c r="D1460" s="198">
        <v>201906</v>
      </c>
      <c r="E1460" s="198" t="s">
        <v>335</v>
      </c>
      <c r="F1460" s="198">
        <v>-1120.05</v>
      </c>
      <c r="G1460" s="198">
        <v>2</v>
      </c>
    </row>
    <row r="1461" spans="1:7" x14ac:dyDescent="0.3">
      <c r="A1461" s="198" t="s">
        <v>186</v>
      </c>
      <c r="B1461" s="198" t="s">
        <v>334</v>
      </c>
      <c r="C1461" s="198">
        <v>101110121</v>
      </c>
      <c r="D1461" s="198">
        <v>201906</v>
      </c>
      <c r="E1461" s="198" t="s">
        <v>339</v>
      </c>
      <c r="F1461" s="198">
        <v>-0.19</v>
      </c>
      <c r="G1461" s="198">
        <v>2</v>
      </c>
    </row>
    <row r="1462" spans="1:7" x14ac:dyDescent="0.3">
      <c r="A1462" s="198" t="s">
        <v>186</v>
      </c>
      <c r="B1462" s="198" t="s">
        <v>334</v>
      </c>
      <c r="C1462" s="198">
        <v>101110321</v>
      </c>
      <c r="D1462" s="198">
        <v>201906</v>
      </c>
      <c r="E1462" s="198" t="s">
        <v>336</v>
      </c>
      <c r="F1462" s="198">
        <v>-29150.12</v>
      </c>
      <c r="G1462" s="198">
        <v>-6</v>
      </c>
    </row>
    <row r="1463" spans="1:7" x14ac:dyDescent="0.3">
      <c r="A1463" s="198" t="s">
        <v>186</v>
      </c>
      <c r="B1463" s="198" t="s">
        <v>334</v>
      </c>
      <c r="C1463" s="198">
        <v>101110432</v>
      </c>
      <c r="D1463" s="198">
        <v>201906</v>
      </c>
      <c r="E1463" s="198" t="s">
        <v>336</v>
      </c>
      <c r="F1463" s="198">
        <v>-2368.13</v>
      </c>
      <c r="G1463" s="198">
        <v>2</v>
      </c>
    </row>
    <row r="1464" spans="1:7" x14ac:dyDescent="0.3">
      <c r="A1464" s="198" t="s">
        <v>186</v>
      </c>
      <c r="B1464" s="198" t="s">
        <v>334</v>
      </c>
      <c r="C1464" s="198">
        <v>101111307</v>
      </c>
      <c r="D1464" s="198">
        <v>201906</v>
      </c>
      <c r="E1464" s="198" t="s">
        <v>339</v>
      </c>
      <c r="F1464" s="198">
        <v>-16355.89</v>
      </c>
      <c r="G1464" s="198">
        <v>4</v>
      </c>
    </row>
    <row r="1465" spans="1:7" x14ac:dyDescent="0.3">
      <c r="A1465" s="198" t="s">
        <v>186</v>
      </c>
      <c r="B1465" s="198" t="s">
        <v>334</v>
      </c>
      <c r="C1465" s="198">
        <v>101111309</v>
      </c>
      <c r="D1465" s="198">
        <v>201906</v>
      </c>
      <c r="E1465" s="198" t="s">
        <v>339</v>
      </c>
      <c r="F1465" s="198">
        <v>-5.78</v>
      </c>
      <c r="G1465" s="198">
        <v>3</v>
      </c>
    </row>
    <row r="1466" spans="1:7" x14ac:dyDescent="0.3">
      <c r="A1466" s="198" t="s">
        <v>186</v>
      </c>
      <c r="B1466" s="198" t="s">
        <v>334</v>
      </c>
      <c r="C1466" s="198">
        <v>101112180</v>
      </c>
      <c r="D1466" s="198">
        <v>201906</v>
      </c>
      <c r="E1466" s="198" t="s">
        <v>336</v>
      </c>
      <c r="F1466" s="198">
        <v>-1409.35</v>
      </c>
      <c r="G1466" s="198">
        <v>2</v>
      </c>
    </row>
    <row r="1467" spans="1:7" x14ac:dyDescent="0.3">
      <c r="A1467" s="198" t="s">
        <v>186</v>
      </c>
      <c r="B1467" s="198" t="s">
        <v>334</v>
      </c>
      <c r="C1467" s="198">
        <v>101112410</v>
      </c>
      <c r="D1467" s="198">
        <v>201906</v>
      </c>
      <c r="E1467" s="198" t="s">
        <v>333</v>
      </c>
      <c r="F1467" s="198">
        <v>1.84</v>
      </c>
      <c r="G1467" s="198">
        <v>3</v>
      </c>
    </row>
    <row r="1468" spans="1:7" x14ac:dyDescent="0.3">
      <c r="A1468" s="198" t="s">
        <v>186</v>
      </c>
      <c r="B1468" s="198" t="s">
        <v>334</v>
      </c>
      <c r="C1468" s="198">
        <v>101112663</v>
      </c>
      <c r="D1468" s="198">
        <v>201906</v>
      </c>
      <c r="E1468" s="198" t="s">
        <v>336</v>
      </c>
      <c r="F1468" s="198">
        <v>2.94</v>
      </c>
      <c r="G1468" s="198">
        <v>3</v>
      </c>
    </row>
    <row r="1469" spans="1:7" x14ac:dyDescent="0.3">
      <c r="A1469" s="198" t="s">
        <v>186</v>
      </c>
      <c r="B1469" s="198" t="s">
        <v>334</v>
      </c>
      <c r="C1469" s="198">
        <v>101112701</v>
      </c>
      <c r="D1469" s="198">
        <v>201906</v>
      </c>
      <c r="E1469" s="198" t="s">
        <v>340</v>
      </c>
      <c r="F1469" s="198">
        <v>117.41</v>
      </c>
      <c r="G1469" s="198">
        <v>3</v>
      </c>
    </row>
    <row r="1470" spans="1:7" x14ac:dyDescent="0.3">
      <c r="A1470" s="198" t="s">
        <v>186</v>
      </c>
      <c r="B1470" s="198" t="s">
        <v>334</v>
      </c>
      <c r="C1470" s="198">
        <v>101112752</v>
      </c>
      <c r="D1470" s="198">
        <v>201906</v>
      </c>
      <c r="E1470" s="198" t="s">
        <v>336</v>
      </c>
      <c r="F1470" s="198">
        <v>-41020.65</v>
      </c>
      <c r="G1470" s="198">
        <v>-8</v>
      </c>
    </row>
    <row r="1471" spans="1:7" x14ac:dyDescent="0.3">
      <c r="A1471" s="198" t="s">
        <v>186</v>
      </c>
      <c r="B1471" s="198" t="s">
        <v>334</v>
      </c>
      <c r="C1471" s="198">
        <v>101112775</v>
      </c>
      <c r="D1471" s="198">
        <v>201906</v>
      </c>
      <c r="E1471" s="198" t="s">
        <v>341</v>
      </c>
      <c r="F1471" s="198">
        <v>361.26</v>
      </c>
      <c r="G1471" s="198">
        <v>3</v>
      </c>
    </row>
    <row r="1472" spans="1:7" x14ac:dyDescent="0.3">
      <c r="A1472" s="198" t="s">
        <v>186</v>
      </c>
      <c r="B1472" s="198" t="s">
        <v>334</v>
      </c>
      <c r="C1472" s="198">
        <v>101112865</v>
      </c>
      <c r="D1472" s="198">
        <v>201906</v>
      </c>
      <c r="E1472" s="198" t="s">
        <v>339</v>
      </c>
      <c r="F1472" s="198">
        <v>-25038.09</v>
      </c>
      <c r="G1472" s="198">
        <v>-7</v>
      </c>
    </row>
    <row r="1473" spans="1:7" x14ac:dyDescent="0.3">
      <c r="A1473" s="198" t="s">
        <v>186</v>
      </c>
      <c r="B1473" s="198" t="s">
        <v>334</v>
      </c>
      <c r="C1473" s="198">
        <v>101112926</v>
      </c>
      <c r="D1473" s="198">
        <v>201906</v>
      </c>
      <c r="E1473" s="198" t="s">
        <v>336</v>
      </c>
      <c r="F1473" s="198">
        <v>4662.7700000000004</v>
      </c>
      <c r="G1473" s="198">
        <v>2</v>
      </c>
    </row>
    <row r="1474" spans="1:7" x14ac:dyDescent="0.3">
      <c r="A1474" s="198" t="s">
        <v>186</v>
      </c>
      <c r="B1474" s="198" t="s">
        <v>334</v>
      </c>
      <c r="C1474" s="198">
        <v>101113726</v>
      </c>
      <c r="D1474" s="198">
        <v>201906</v>
      </c>
      <c r="E1474" s="198" t="s">
        <v>336</v>
      </c>
      <c r="F1474" s="198">
        <v>-5.49</v>
      </c>
      <c r="G1474" s="198">
        <v>3</v>
      </c>
    </row>
    <row r="1475" spans="1:7" x14ac:dyDescent="0.3">
      <c r="A1475" s="198" t="s">
        <v>186</v>
      </c>
      <c r="B1475" s="198" t="s">
        <v>334</v>
      </c>
      <c r="C1475" s="198">
        <v>101114109</v>
      </c>
      <c r="D1475" s="198">
        <v>201906</v>
      </c>
      <c r="E1475" s="198" t="s">
        <v>341</v>
      </c>
      <c r="F1475" s="198">
        <v>40457.089999999997</v>
      </c>
      <c r="G1475" s="198">
        <v>2</v>
      </c>
    </row>
    <row r="1476" spans="1:7" x14ac:dyDescent="0.3">
      <c r="A1476" s="198" t="s">
        <v>186</v>
      </c>
      <c r="B1476" s="198" t="s">
        <v>334</v>
      </c>
      <c r="C1476" s="198">
        <v>101114110</v>
      </c>
      <c r="D1476" s="198">
        <v>201906</v>
      </c>
      <c r="E1476" s="198" t="s">
        <v>336</v>
      </c>
      <c r="F1476" s="198">
        <v>-9753.2199999999993</v>
      </c>
      <c r="G1476" s="198">
        <v>3</v>
      </c>
    </row>
    <row r="1477" spans="1:7" x14ac:dyDescent="0.3">
      <c r="A1477" s="198" t="s">
        <v>186</v>
      </c>
      <c r="B1477" s="198" t="s">
        <v>334</v>
      </c>
      <c r="C1477" s="198">
        <v>101114185</v>
      </c>
      <c r="D1477" s="198">
        <v>201906</v>
      </c>
      <c r="E1477" s="198" t="s">
        <v>339</v>
      </c>
      <c r="F1477" s="198">
        <v>222.16</v>
      </c>
      <c r="G1477" s="198">
        <v>2</v>
      </c>
    </row>
    <row r="1478" spans="1:7" x14ac:dyDescent="0.3">
      <c r="A1478" s="198" t="s">
        <v>186</v>
      </c>
      <c r="B1478" s="198" t="s">
        <v>334</v>
      </c>
      <c r="C1478" s="198">
        <v>101114186</v>
      </c>
      <c r="D1478" s="198">
        <v>201906</v>
      </c>
      <c r="E1478" s="198" t="s">
        <v>339</v>
      </c>
      <c r="F1478" s="198">
        <v>-6066.32</v>
      </c>
      <c r="G1478" s="198">
        <v>3</v>
      </c>
    </row>
    <row r="1479" spans="1:7" x14ac:dyDescent="0.3">
      <c r="A1479" s="198" t="s">
        <v>186</v>
      </c>
      <c r="B1479" s="198" t="s">
        <v>334</v>
      </c>
      <c r="C1479" s="198">
        <v>101114249</v>
      </c>
      <c r="D1479" s="198">
        <v>201906</v>
      </c>
      <c r="E1479" s="198" t="s">
        <v>336</v>
      </c>
      <c r="F1479" s="198">
        <v>-1687.93</v>
      </c>
      <c r="G1479" s="198">
        <v>-6</v>
      </c>
    </row>
    <row r="1480" spans="1:7" x14ac:dyDescent="0.3">
      <c r="A1480" s="198" t="s">
        <v>186</v>
      </c>
      <c r="B1480" s="198" t="s">
        <v>334</v>
      </c>
      <c r="C1480" s="198">
        <v>101114324</v>
      </c>
      <c r="D1480" s="198">
        <v>201906</v>
      </c>
      <c r="E1480" s="198" t="s">
        <v>340</v>
      </c>
      <c r="F1480" s="198">
        <v>-27.2</v>
      </c>
      <c r="G1480" s="198">
        <v>3</v>
      </c>
    </row>
    <row r="1481" spans="1:7" x14ac:dyDescent="0.3">
      <c r="A1481" s="198" t="s">
        <v>186</v>
      </c>
      <c r="B1481" s="198" t="s">
        <v>334</v>
      </c>
      <c r="C1481" s="198">
        <v>101114356</v>
      </c>
      <c r="D1481" s="198">
        <v>201906</v>
      </c>
      <c r="E1481" s="198" t="s">
        <v>336</v>
      </c>
      <c r="F1481" s="198">
        <v>-3022.68</v>
      </c>
      <c r="G1481" s="198">
        <v>-5</v>
      </c>
    </row>
    <row r="1482" spans="1:7" x14ac:dyDescent="0.3">
      <c r="A1482" s="198" t="s">
        <v>186</v>
      </c>
      <c r="B1482" s="198" t="s">
        <v>334</v>
      </c>
      <c r="C1482" s="198">
        <v>101114492</v>
      </c>
      <c r="D1482" s="198">
        <v>201906</v>
      </c>
      <c r="E1482" s="198" t="s">
        <v>336</v>
      </c>
      <c r="F1482" s="198">
        <v>-4686.7700000000004</v>
      </c>
      <c r="G1482" s="198">
        <v>-5</v>
      </c>
    </row>
    <row r="1483" spans="1:7" x14ac:dyDescent="0.3">
      <c r="A1483" s="198" t="s">
        <v>186</v>
      </c>
      <c r="B1483" s="198" t="s">
        <v>334</v>
      </c>
      <c r="C1483" s="198">
        <v>101114806</v>
      </c>
      <c r="D1483" s="198">
        <v>201906</v>
      </c>
      <c r="E1483" s="198" t="s">
        <v>336</v>
      </c>
      <c r="F1483" s="198">
        <v>-22.07</v>
      </c>
      <c r="G1483" s="198">
        <v>3</v>
      </c>
    </row>
    <row r="1484" spans="1:7" x14ac:dyDescent="0.3">
      <c r="A1484" s="198" t="s">
        <v>186</v>
      </c>
      <c r="B1484" s="198" t="s">
        <v>334</v>
      </c>
      <c r="C1484" s="198">
        <v>101114857</v>
      </c>
      <c r="D1484" s="198">
        <v>201906</v>
      </c>
      <c r="E1484" s="198" t="s">
        <v>339</v>
      </c>
      <c r="F1484" s="198">
        <v>402</v>
      </c>
      <c r="G1484" s="198">
        <v>3</v>
      </c>
    </row>
    <row r="1485" spans="1:7" x14ac:dyDescent="0.3">
      <c r="A1485" s="198" t="s">
        <v>186</v>
      </c>
      <c r="B1485" s="198" t="s">
        <v>334</v>
      </c>
      <c r="C1485" s="198">
        <v>101114858</v>
      </c>
      <c r="D1485" s="198">
        <v>201906</v>
      </c>
      <c r="E1485" s="198" t="s">
        <v>341</v>
      </c>
      <c r="F1485" s="198">
        <v>4648.25</v>
      </c>
      <c r="G1485" s="198">
        <v>2</v>
      </c>
    </row>
    <row r="1486" spans="1:7" x14ac:dyDescent="0.3">
      <c r="A1486" s="198" t="s">
        <v>186</v>
      </c>
      <c r="B1486" s="198" t="s">
        <v>334</v>
      </c>
      <c r="C1486" s="198">
        <v>101115073</v>
      </c>
      <c r="D1486" s="198">
        <v>201906</v>
      </c>
      <c r="E1486" s="198" t="s">
        <v>339</v>
      </c>
      <c r="F1486" s="198">
        <v>51.72</v>
      </c>
      <c r="G1486" s="198">
        <v>2</v>
      </c>
    </row>
    <row r="1487" spans="1:7" x14ac:dyDescent="0.3">
      <c r="A1487" s="198" t="s">
        <v>186</v>
      </c>
      <c r="B1487" s="198" t="s">
        <v>334</v>
      </c>
      <c r="C1487" s="198">
        <v>101115225</v>
      </c>
      <c r="D1487" s="198">
        <v>201906</v>
      </c>
      <c r="E1487" s="198" t="s">
        <v>336</v>
      </c>
      <c r="F1487" s="198">
        <v>-24670.85</v>
      </c>
      <c r="G1487" s="198">
        <v>-6</v>
      </c>
    </row>
    <row r="1488" spans="1:7" x14ac:dyDescent="0.3">
      <c r="A1488" s="198" t="s">
        <v>186</v>
      </c>
      <c r="B1488" s="198" t="s">
        <v>334</v>
      </c>
      <c r="C1488" s="198">
        <v>101115725</v>
      </c>
      <c r="D1488" s="198">
        <v>201906</v>
      </c>
      <c r="E1488" s="198" t="s">
        <v>339</v>
      </c>
      <c r="F1488" s="198">
        <v>5930.5</v>
      </c>
      <c r="G1488" s="198">
        <v>3</v>
      </c>
    </row>
    <row r="1489" spans="1:7" x14ac:dyDescent="0.3">
      <c r="A1489" s="198" t="s">
        <v>186</v>
      </c>
      <c r="B1489" s="198" t="s">
        <v>334</v>
      </c>
      <c r="C1489" s="198">
        <v>101115788</v>
      </c>
      <c r="D1489" s="198">
        <v>201906</v>
      </c>
      <c r="E1489" s="198" t="s">
        <v>339</v>
      </c>
      <c r="F1489" s="198">
        <v>39.97</v>
      </c>
      <c r="G1489" s="198">
        <v>3</v>
      </c>
    </row>
    <row r="1490" spans="1:7" x14ac:dyDescent="0.3">
      <c r="A1490" s="198" t="s">
        <v>186</v>
      </c>
      <c r="B1490" s="198" t="s">
        <v>334</v>
      </c>
      <c r="C1490" s="198">
        <v>101115796</v>
      </c>
      <c r="D1490" s="198">
        <v>201906</v>
      </c>
      <c r="E1490" s="198" t="s">
        <v>336</v>
      </c>
      <c r="F1490" s="198">
        <v>-4876.92</v>
      </c>
      <c r="G1490" s="198">
        <v>-7</v>
      </c>
    </row>
    <row r="1491" spans="1:7" x14ac:dyDescent="0.3">
      <c r="A1491" s="198" t="s">
        <v>186</v>
      </c>
      <c r="B1491" s="198" t="s">
        <v>334</v>
      </c>
      <c r="C1491" s="198">
        <v>101116063</v>
      </c>
      <c r="D1491" s="198">
        <v>201906</v>
      </c>
      <c r="E1491" s="198" t="s">
        <v>336</v>
      </c>
      <c r="F1491" s="198">
        <v>0.71</v>
      </c>
      <c r="G1491" s="198">
        <v>3</v>
      </c>
    </row>
    <row r="1492" spans="1:7" x14ac:dyDescent="0.3">
      <c r="A1492" s="198" t="s">
        <v>186</v>
      </c>
      <c r="B1492" s="198" t="s">
        <v>334</v>
      </c>
      <c r="C1492" s="198">
        <v>101116135</v>
      </c>
      <c r="D1492" s="198">
        <v>201906</v>
      </c>
      <c r="E1492" s="198" t="s">
        <v>339</v>
      </c>
      <c r="F1492" s="198">
        <v>-15419.29</v>
      </c>
      <c r="G1492" s="198">
        <v>3</v>
      </c>
    </row>
    <row r="1493" spans="1:7" x14ac:dyDescent="0.3">
      <c r="A1493" s="198" t="s">
        <v>186</v>
      </c>
      <c r="B1493" s="198" t="s">
        <v>334</v>
      </c>
      <c r="C1493" s="198">
        <v>101116136</v>
      </c>
      <c r="D1493" s="198">
        <v>201906</v>
      </c>
      <c r="E1493" s="198" t="s">
        <v>339</v>
      </c>
      <c r="F1493" s="198">
        <v>231</v>
      </c>
      <c r="G1493" s="198">
        <v>2</v>
      </c>
    </row>
    <row r="1494" spans="1:7" x14ac:dyDescent="0.3">
      <c r="A1494" s="198" t="s">
        <v>186</v>
      </c>
      <c r="B1494" s="198" t="s">
        <v>334</v>
      </c>
      <c r="C1494" s="198">
        <v>101116178</v>
      </c>
      <c r="D1494" s="198">
        <v>201906</v>
      </c>
      <c r="E1494" s="198" t="s">
        <v>340</v>
      </c>
      <c r="F1494" s="198">
        <v>-0.92</v>
      </c>
      <c r="G1494" s="198">
        <v>3</v>
      </c>
    </row>
    <row r="1495" spans="1:7" x14ac:dyDescent="0.3">
      <c r="A1495" s="198" t="s">
        <v>186</v>
      </c>
      <c r="B1495" s="198" t="s">
        <v>334</v>
      </c>
      <c r="C1495" s="198">
        <v>101116469</v>
      </c>
      <c r="D1495" s="198">
        <v>201906</v>
      </c>
      <c r="E1495" s="198" t="s">
        <v>336</v>
      </c>
      <c r="F1495" s="198">
        <v>-11.82</v>
      </c>
      <c r="G1495" s="198">
        <v>3</v>
      </c>
    </row>
    <row r="1496" spans="1:7" x14ac:dyDescent="0.3">
      <c r="A1496" s="198" t="s">
        <v>186</v>
      </c>
      <c r="B1496" s="198" t="s">
        <v>334</v>
      </c>
      <c r="C1496" s="198">
        <v>101116701</v>
      </c>
      <c r="D1496" s="198">
        <v>201906</v>
      </c>
      <c r="E1496" s="198" t="s">
        <v>336</v>
      </c>
      <c r="F1496" s="198">
        <v>-2213.4699999999998</v>
      </c>
      <c r="G1496" s="198">
        <v>3</v>
      </c>
    </row>
    <row r="1497" spans="1:7" x14ac:dyDescent="0.3">
      <c r="A1497" s="198" t="s">
        <v>186</v>
      </c>
      <c r="B1497" s="198" t="s">
        <v>334</v>
      </c>
      <c r="C1497" s="198">
        <v>101116711</v>
      </c>
      <c r="D1497" s="198">
        <v>201906</v>
      </c>
      <c r="E1497" s="198" t="s">
        <v>336</v>
      </c>
      <c r="F1497" s="198">
        <v>-22</v>
      </c>
      <c r="G1497" s="198">
        <v>3</v>
      </c>
    </row>
    <row r="1498" spans="1:7" x14ac:dyDescent="0.3">
      <c r="A1498" s="198" t="s">
        <v>186</v>
      </c>
      <c r="B1498" s="198" t="s">
        <v>334</v>
      </c>
      <c r="C1498" s="198">
        <v>101116868</v>
      </c>
      <c r="D1498" s="198">
        <v>201906</v>
      </c>
      <c r="E1498" s="198" t="s">
        <v>340</v>
      </c>
      <c r="F1498" s="198">
        <v>2945.11</v>
      </c>
      <c r="G1498" s="198">
        <v>1</v>
      </c>
    </row>
    <row r="1499" spans="1:7" x14ac:dyDescent="0.3">
      <c r="A1499" s="198" t="s">
        <v>186</v>
      </c>
      <c r="B1499" s="198" t="s">
        <v>334</v>
      </c>
      <c r="C1499" s="198">
        <v>101116986</v>
      </c>
      <c r="D1499" s="198">
        <v>201906</v>
      </c>
      <c r="E1499" s="198" t="s">
        <v>339</v>
      </c>
      <c r="F1499" s="198">
        <v>323.87</v>
      </c>
      <c r="G1499" s="198">
        <v>3</v>
      </c>
    </row>
    <row r="1500" spans="1:7" x14ac:dyDescent="0.3">
      <c r="A1500" s="198" t="s">
        <v>186</v>
      </c>
      <c r="B1500" s="198" t="s">
        <v>334</v>
      </c>
      <c r="C1500" s="198">
        <v>101117331</v>
      </c>
      <c r="D1500" s="198">
        <v>201906</v>
      </c>
      <c r="E1500" s="198" t="s">
        <v>335</v>
      </c>
      <c r="F1500" s="198">
        <v>2000.8</v>
      </c>
      <c r="G1500" s="198">
        <v>3</v>
      </c>
    </row>
    <row r="1501" spans="1:7" x14ac:dyDescent="0.3">
      <c r="A1501" s="198" t="s">
        <v>186</v>
      </c>
      <c r="B1501" s="198" t="s">
        <v>334</v>
      </c>
      <c r="C1501" s="198">
        <v>101117451</v>
      </c>
      <c r="D1501" s="198">
        <v>201906</v>
      </c>
      <c r="E1501" s="198" t="s">
        <v>336</v>
      </c>
      <c r="F1501" s="198">
        <v>-222.09</v>
      </c>
      <c r="G1501" s="198">
        <v>3</v>
      </c>
    </row>
    <row r="1502" spans="1:7" x14ac:dyDescent="0.3">
      <c r="A1502" s="198" t="s">
        <v>186</v>
      </c>
      <c r="B1502" s="198" t="s">
        <v>334</v>
      </c>
      <c r="C1502" s="198">
        <v>101117545</v>
      </c>
      <c r="D1502" s="198">
        <v>201906</v>
      </c>
      <c r="E1502" s="198" t="s">
        <v>336</v>
      </c>
      <c r="F1502" s="198">
        <v>-531.54999999999995</v>
      </c>
      <c r="G1502" s="198">
        <v>-6</v>
      </c>
    </row>
    <row r="1503" spans="1:7" x14ac:dyDescent="0.3">
      <c r="A1503" s="198" t="s">
        <v>186</v>
      </c>
      <c r="B1503" s="198" t="s">
        <v>334</v>
      </c>
      <c r="C1503" s="198">
        <v>101117560</v>
      </c>
      <c r="D1503" s="198">
        <v>201906</v>
      </c>
      <c r="E1503" s="198" t="s">
        <v>336</v>
      </c>
      <c r="F1503" s="198">
        <v>-590.82000000000005</v>
      </c>
      <c r="G1503" s="198">
        <v>-7</v>
      </c>
    </row>
    <row r="1504" spans="1:7" x14ac:dyDescent="0.3">
      <c r="A1504" s="198" t="s">
        <v>186</v>
      </c>
      <c r="B1504" s="198" t="s">
        <v>334</v>
      </c>
      <c r="C1504" s="198">
        <v>101117654</v>
      </c>
      <c r="D1504" s="198">
        <v>201906</v>
      </c>
      <c r="E1504" s="198" t="s">
        <v>336</v>
      </c>
      <c r="F1504" s="198">
        <v>-4968.0600000000004</v>
      </c>
      <c r="G1504" s="198">
        <v>4</v>
      </c>
    </row>
    <row r="1505" spans="1:7" x14ac:dyDescent="0.3">
      <c r="A1505" s="198" t="s">
        <v>186</v>
      </c>
      <c r="B1505" s="198" t="s">
        <v>334</v>
      </c>
      <c r="C1505" s="198">
        <v>101117694</v>
      </c>
      <c r="D1505" s="198">
        <v>201906</v>
      </c>
      <c r="E1505" s="198" t="s">
        <v>339</v>
      </c>
      <c r="F1505" s="198">
        <v>2974.39</v>
      </c>
      <c r="G1505" s="198">
        <v>2</v>
      </c>
    </row>
    <row r="1506" spans="1:7" x14ac:dyDescent="0.3">
      <c r="A1506" s="198" t="s">
        <v>186</v>
      </c>
      <c r="B1506" s="198" t="s">
        <v>334</v>
      </c>
      <c r="C1506" s="198">
        <v>101117759</v>
      </c>
      <c r="D1506" s="198">
        <v>201906</v>
      </c>
      <c r="E1506" s="198" t="s">
        <v>336</v>
      </c>
      <c r="F1506" s="198">
        <v>51.87</v>
      </c>
      <c r="G1506" s="198">
        <v>2</v>
      </c>
    </row>
    <row r="1507" spans="1:7" x14ac:dyDescent="0.3">
      <c r="A1507" s="198" t="s">
        <v>186</v>
      </c>
      <c r="B1507" s="198" t="s">
        <v>334</v>
      </c>
      <c r="C1507" s="198">
        <v>101117803</v>
      </c>
      <c r="D1507" s="198">
        <v>201906</v>
      </c>
      <c r="E1507" s="198" t="s">
        <v>339</v>
      </c>
      <c r="F1507" s="198">
        <v>1025.93</v>
      </c>
      <c r="G1507" s="198">
        <v>4</v>
      </c>
    </row>
    <row r="1508" spans="1:7" x14ac:dyDescent="0.3">
      <c r="A1508" s="198" t="s">
        <v>186</v>
      </c>
      <c r="B1508" s="198" t="s">
        <v>334</v>
      </c>
      <c r="C1508" s="198">
        <v>101118163</v>
      </c>
      <c r="D1508" s="198">
        <v>201906</v>
      </c>
      <c r="E1508" s="198" t="s">
        <v>339</v>
      </c>
      <c r="F1508" s="198">
        <v>7.49</v>
      </c>
      <c r="G1508" s="198">
        <v>4</v>
      </c>
    </row>
    <row r="1509" spans="1:7" x14ac:dyDescent="0.3">
      <c r="A1509" s="198" t="s">
        <v>186</v>
      </c>
      <c r="B1509" s="198" t="s">
        <v>334</v>
      </c>
      <c r="C1509" s="198">
        <v>101118760</v>
      </c>
      <c r="D1509" s="198">
        <v>201906</v>
      </c>
      <c r="E1509" s="198" t="s">
        <v>341</v>
      </c>
      <c r="F1509" s="198">
        <v>-1496.13</v>
      </c>
      <c r="G1509" s="198">
        <v>4</v>
      </c>
    </row>
    <row r="1510" spans="1:7" x14ac:dyDescent="0.3">
      <c r="A1510" s="198" t="s">
        <v>186</v>
      </c>
      <c r="B1510" s="198" t="s">
        <v>334</v>
      </c>
      <c r="C1510" s="198">
        <v>101118869</v>
      </c>
      <c r="D1510" s="198">
        <v>201906</v>
      </c>
      <c r="E1510" s="198" t="s">
        <v>336</v>
      </c>
      <c r="F1510" s="198">
        <v>11822.15</v>
      </c>
      <c r="G1510" s="198">
        <v>1</v>
      </c>
    </row>
    <row r="1511" spans="1:7" x14ac:dyDescent="0.3">
      <c r="A1511" s="198" t="s">
        <v>186</v>
      </c>
      <c r="B1511" s="198" t="s">
        <v>334</v>
      </c>
      <c r="C1511" s="198">
        <v>101119089</v>
      </c>
      <c r="D1511" s="198">
        <v>201906</v>
      </c>
      <c r="E1511" s="198" t="s">
        <v>336</v>
      </c>
      <c r="F1511" s="198">
        <v>647.01</v>
      </c>
      <c r="G1511" s="198">
        <v>1</v>
      </c>
    </row>
    <row r="1512" spans="1:7" x14ac:dyDescent="0.3">
      <c r="A1512" s="198" t="s">
        <v>186</v>
      </c>
      <c r="B1512" s="198" t="s">
        <v>334</v>
      </c>
      <c r="C1512" s="198">
        <v>101119903</v>
      </c>
      <c r="D1512" s="198">
        <v>201906</v>
      </c>
      <c r="E1512" s="198" t="s">
        <v>339</v>
      </c>
      <c r="F1512" s="198">
        <v>852.47</v>
      </c>
      <c r="G1512" s="198">
        <v>3</v>
      </c>
    </row>
    <row r="1513" spans="1:7" x14ac:dyDescent="0.3">
      <c r="A1513" s="198" t="s">
        <v>186</v>
      </c>
      <c r="B1513" s="198" t="s">
        <v>334</v>
      </c>
      <c r="C1513" s="198">
        <v>101119909</v>
      </c>
      <c r="D1513" s="198">
        <v>201906</v>
      </c>
      <c r="E1513" s="198" t="s">
        <v>336</v>
      </c>
      <c r="F1513" s="198">
        <v>1734.41</v>
      </c>
      <c r="G1513" s="198">
        <v>3</v>
      </c>
    </row>
    <row r="1514" spans="1:7" x14ac:dyDescent="0.3">
      <c r="A1514" s="198" t="s">
        <v>187</v>
      </c>
      <c r="B1514" s="198" t="s">
        <v>332</v>
      </c>
      <c r="C1514" s="198">
        <v>101085550</v>
      </c>
      <c r="D1514" s="198">
        <v>201906</v>
      </c>
      <c r="E1514" s="198" t="s">
        <v>335</v>
      </c>
      <c r="F1514" s="198">
        <v>0.28000000000000003</v>
      </c>
      <c r="G1514" s="198">
        <v>0</v>
      </c>
    </row>
    <row r="1515" spans="1:7" x14ac:dyDescent="0.3">
      <c r="A1515" s="198" t="s">
        <v>187</v>
      </c>
      <c r="B1515" s="198" t="s">
        <v>332</v>
      </c>
      <c r="C1515" s="198">
        <v>101085550</v>
      </c>
      <c r="D1515" s="198">
        <v>201906</v>
      </c>
      <c r="E1515" s="198" t="s">
        <v>342</v>
      </c>
      <c r="F1515" s="198">
        <v>317.14999999999998</v>
      </c>
      <c r="G1515" s="198">
        <v>0</v>
      </c>
    </row>
    <row r="1516" spans="1:7" x14ac:dyDescent="0.3">
      <c r="A1516" s="198" t="s">
        <v>187</v>
      </c>
      <c r="B1516" s="198" t="s">
        <v>332</v>
      </c>
      <c r="C1516" s="198">
        <v>101106542</v>
      </c>
      <c r="D1516" s="198">
        <v>201906</v>
      </c>
      <c r="E1516" s="198" t="s">
        <v>335</v>
      </c>
      <c r="F1516" s="198">
        <v>-46.57</v>
      </c>
      <c r="G1516" s="198">
        <v>0</v>
      </c>
    </row>
    <row r="1517" spans="1:7" x14ac:dyDescent="0.3">
      <c r="A1517" s="198" t="s">
        <v>187</v>
      </c>
      <c r="B1517" s="198" t="s">
        <v>332</v>
      </c>
      <c r="C1517" s="198">
        <v>101109310</v>
      </c>
      <c r="D1517" s="198">
        <v>201906</v>
      </c>
      <c r="E1517" s="198" t="s">
        <v>339</v>
      </c>
      <c r="F1517" s="198">
        <v>-0.12</v>
      </c>
      <c r="G1517" s="198">
        <v>0</v>
      </c>
    </row>
    <row r="1518" spans="1:7" x14ac:dyDescent="0.3">
      <c r="A1518" s="198" t="s">
        <v>187</v>
      </c>
      <c r="B1518" s="198" t="s">
        <v>332</v>
      </c>
      <c r="C1518" s="198">
        <v>101110144</v>
      </c>
      <c r="D1518" s="198">
        <v>201906</v>
      </c>
      <c r="E1518" s="198" t="s">
        <v>336</v>
      </c>
      <c r="F1518" s="198">
        <v>1.23</v>
      </c>
      <c r="G1518" s="198">
        <v>0</v>
      </c>
    </row>
    <row r="1519" spans="1:7" x14ac:dyDescent="0.3">
      <c r="A1519" s="198" t="s">
        <v>187</v>
      </c>
      <c r="B1519" s="198" t="s">
        <v>332</v>
      </c>
      <c r="C1519" s="198">
        <v>101110144</v>
      </c>
      <c r="D1519" s="198">
        <v>201906</v>
      </c>
      <c r="E1519" s="198" t="s">
        <v>336</v>
      </c>
      <c r="F1519" s="198">
        <v>1172.82</v>
      </c>
      <c r="G1519" s="198">
        <v>0</v>
      </c>
    </row>
    <row r="1520" spans="1:7" x14ac:dyDescent="0.3">
      <c r="A1520" s="198" t="s">
        <v>187</v>
      </c>
      <c r="B1520" s="198" t="s">
        <v>332</v>
      </c>
      <c r="C1520" s="198">
        <v>101110144</v>
      </c>
      <c r="D1520" s="198">
        <v>201906</v>
      </c>
      <c r="E1520" s="198" t="s">
        <v>339</v>
      </c>
      <c r="F1520" s="198">
        <v>-241.77</v>
      </c>
      <c r="G1520" s="198">
        <v>0</v>
      </c>
    </row>
    <row r="1521" spans="1:7" x14ac:dyDescent="0.3">
      <c r="A1521" s="198" t="s">
        <v>187</v>
      </c>
      <c r="B1521" s="198" t="s">
        <v>332</v>
      </c>
      <c r="C1521" s="198">
        <v>101110144</v>
      </c>
      <c r="D1521" s="198">
        <v>201906</v>
      </c>
      <c r="E1521" s="198" t="s">
        <v>339</v>
      </c>
      <c r="F1521" s="198">
        <v>1.1100000000000001</v>
      </c>
      <c r="G1521" s="198">
        <v>0</v>
      </c>
    </row>
    <row r="1522" spans="1:7" x14ac:dyDescent="0.3">
      <c r="A1522" s="198" t="s">
        <v>187</v>
      </c>
      <c r="B1522" s="198" t="s">
        <v>332</v>
      </c>
      <c r="C1522" s="198">
        <v>101110144</v>
      </c>
      <c r="D1522" s="198">
        <v>201906</v>
      </c>
      <c r="E1522" s="198" t="s">
        <v>339</v>
      </c>
      <c r="F1522" s="198">
        <v>42.09</v>
      </c>
      <c r="G1522" s="198">
        <v>0</v>
      </c>
    </row>
    <row r="1523" spans="1:7" x14ac:dyDescent="0.3">
      <c r="A1523" s="198" t="s">
        <v>187</v>
      </c>
      <c r="B1523" s="198" t="s">
        <v>332</v>
      </c>
      <c r="C1523" s="198">
        <v>101110144</v>
      </c>
      <c r="D1523" s="198">
        <v>201906</v>
      </c>
      <c r="E1523" s="198" t="s">
        <v>339</v>
      </c>
      <c r="F1523" s="198">
        <v>58.73</v>
      </c>
      <c r="G1523" s="198">
        <v>0</v>
      </c>
    </row>
    <row r="1524" spans="1:7" x14ac:dyDescent="0.3">
      <c r="A1524" s="198" t="s">
        <v>187</v>
      </c>
      <c r="B1524" s="198" t="s">
        <v>332</v>
      </c>
      <c r="C1524" s="198">
        <v>101117520</v>
      </c>
      <c r="D1524" s="198">
        <v>201906</v>
      </c>
      <c r="E1524" s="198" t="s">
        <v>340</v>
      </c>
      <c r="F1524" s="198">
        <v>-14.43</v>
      </c>
      <c r="G1524" s="198">
        <v>0</v>
      </c>
    </row>
    <row r="1525" spans="1:7" x14ac:dyDescent="0.3">
      <c r="A1525" s="198" t="s">
        <v>187</v>
      </c>
      <c r="B1525" s="198" t="s">
        <v>332</v>
      </c>
      <c r="C1525" s="198">
        <v>101117520</v>
      </c>
      <c r="D1525" s="198">
        <v>201906</v>
      </c>
      <c r="E1525" s="198" t="s">
        <v>340</v>
      </c>
      <c r="F1525" s="198">
        <v>34.33</v>
      </c>
      <c r="G1525" s="198">
        <v>0</v>
      </c>
    </row>
    <row r="1526" spans="1:7" x14ac:dyDescent="0.3">
      <c r="A1526" s="198" t="s">
        <v>187</v>
      </c>
      <c r="B1526" s="198" t="s">
        <v>332</v>
      </c>
      <c r="C1526" s="198">
        <v>101117520</v>
      </c>
      <c r="D1526" s="198">
        <v>201906</v>
      </c>
      <c r="E1526" s="198" t="s">
        <v>340</v>
      </c>
      <c r="F1526" s="198">
        <v>612.52</v>
      </c>
      <c r="G1526" s="198">
        <v>82</v>
      </c>
    </row>
    <row r="1527" spans="1:7" x14ac:dyDescent="0.3">
      <c r="A1527" s="198" t="s">
        <v>187</v>
      </c>
      <c r="B1527" s="198" t="s">
        <v>332</v>
      </c>
      <c r="C1527" s="198">
        <v>101117520</v>
      </c>
      <c r="D1527" s="198">
        <v>201906</v>
      </c>
      <c r="E1527" s="198" t="s">
        <v>340</v>
      </c>
      <c r="F1527" s="198">
        <v>1731.18</v>
      </c>
      <c r="G1527" s="198">
        <v>697</v>
      </c>
    </row>
    <row r="1528" spans="1:7" x14ac:dyDescent="0.3">
      <c r="A1528" s="198" t="s">
        <v>187</v>
      </c>
      <c r="B1528" s="198" t="s">
        <v>332</v>
      </c>
      <c r="C1528" s="198">
        <v>101117520</v>
      </c>
      <c r="D1528" s="198">
        <v>201906</v>
      </c>
      <c r="E1528" s="198" t="s">
        <v>340</v>
      </c>
      <c r="F1528" s="198">
        <v>44223.199999999997</v>
      </c>
      <c r="G1528" s="198">
        <v>5094</v>
      </c>
    </row>
    <row r="1529" spans="1:7" x14ac:dyDescent="0.3">
      <c r="A1529" s="198" t="s">
        <v>187</v>
      </c>
      <c r="B1529" s="198" t="s">
        <v>332</v>
      </c>
      <c r="C1529" s="198">
        <v>101117520</v>
      </c>
      <c r="D1529" s="198">
        <v>201906</v>
      </c>
      <c r="E1529" s="198" t="s">
        <v>336</v>
      </c>
      <c r="F1529" s="198">
        <v>10.75</v>
      </c>
      <c r="G1529" s="198">
        <v>0</v>
      </c>
    </row>
    <row r="1530" spans="1:7" x14ac:dyDescent="0.3">
      <c r="A1530" s="198" t="s">
        <v>187</v>
      </c>
      <c r="B1530" s="198" t="s">
        <v>332</v>
      </c>
      <c r="C1530" s="198">
        <v>101117520</v>
      </c>
      <c r="D1530" s="198">
        <v>201906</v>
      </c>
      <c r="E1530" s="198" t="s">
        <v>336</v>
      </c>
      <c r="F1530" s="198">
        <v>644.92999999999995</v>
      </c>
      <c r="G1530" s="198">
        <v>30</v>
      </c>
    </row>
    <row r="1531" spans="1:7" x14ac:dyDescent="0.3">
      <c r="A1531" s="198" t="s">
        <v>187</v>
      </c>
      <c r="B1531" s="198" t="s">
        <v>332</v>
      </c>
      <c r="C1531" s="198">
        <v>101117520</v>
      </c>
      <c r="D1531" s="198">
        <v>201906</v>
      </c>
      <c r="E1531" s="198" t="s">
        <v>336</v>
      </c>
      <c r="F1531" s="198">
        <v>771.03</v>
      </c>
      <c r="G1531" s="198">
        <v>50</v>
      </c>
    </row>
    <row r="1532" spans="1:7" x14ac:dyDescent="0.3">
      <c r="A1532" s="198" t="s">
        <v>187</v>
      </c>
      <c r="B1532" s="198" t="s">
        <v>332</v>
      </c>
      <c r="C1532" s="198">
        <v>101117520</v>
      </c>
      <c r="D1532" s="198">
        <v>201906</v>
      </c>
      <c r="E1532" s="198" t="s">
        <v>336</v>
      </c>
      <c r="F1532" s="198">
        <v>827.23</v>
      </c>
      <c r="G1532" s="198">
        <v>30</v>
      </c>
    </row>
    <row r="1533" spans="1:7" x14ac:dyDescent="0.3">
      <c r="A1533" s="198" t="s">
        <v>187</v>
      </c>
      <c r="B1533" s="198" t="s">
        <v>332</v>
      </c>
      <c r="C1533" s="198">
        <v>101117520</v>
      </c>
      <c r="D1533" s="198">
        <v>201906</v>
      </c>
      <c r="E1533" s="198" t="s">
        <v>336</v>
      </c>
      <c r="F1533" s="198">
        <v>1044.51</v>
      </c>
      <c r="G1533" s="198">
        <v>46</v>
      </c>
    </row>
    <row r="1534" spans="1:7" x14ac:dyDescent="0.3">
      <c r="A1534" s="198" t="s">
        <v>187</v>
      </c>
      <c r="B1534" s="198" t="s">
        <v>332</v>
      </c>
      <c r="C1534" s="198">
        <v>101117520</v>
      </c>
      <c r="D1534" s="198">
        <v>201906</v>
      </c>
      <c r="E1534" s="198" t="s">
        <v>336</v>
      </c>
      <c r="F1534" s="198">
        <v>1163.3499999999999</v>
      </c>
      <c r="G1534" s="198">
        <v>0</v>
      </c>
    </row>
    <row r="1535" spans="1:7" x14ac:dyDescent="0.3">
      <c r="A1535" s="198" t="s">
        <v>187</v>
      </c>
      <c r="B1535" s="198" t="s">
        <v>332</v>
      </c>
      <c r="C1535" s="198">
        <v>101117520</v>
      </c>
      <c r="D1535" s="198">
        <v>201906</v>
      </c>
      <c r="E1535" s="198" t="s">
        <v>336</v>
      </c>
      <c r="F1535" s="198">
        <v>1607.41</v>
      </c>
      <c r="G1535" s="198">
        <v>118</v>
      </c>
    </row>
    <row r="1536" spans="1:7" x14ac:dyDescent="0.3">
      <c r="A1536" s="198" t="s">
        <v>187</v>
      </c>
      <c r="B1536" s="198" t="s">
        <v>332</v>
      </c>
      <c r="C1536" s="198">
        <v>101117520</v>
      </c>
      <c r="D1536" s="198">
        <v>201906</v>
      </c>
      <c r="E1536" s="198" t="s">
        <v>336</v>
      </c>
      <c r="F1536" s="198">
        <v>4034.67</v>
      </c>
      <c r="G1536" s="198">
        <v>134</v>
      </c>
    </row>
    <row r="1537" spans="1:7" x14ac:dyDescent="0.3">
      <c r="A1537" s="198" t="s">
        <v>187</v>
      </c>
      <c r="B1537" s="198" t="s">
        <v>332</v>
      </c>
      <c r="C1537" s="198">
        <v>101117520</v>
      </c>
      <c r="D1537" s="198">
        <v>201906</v>
      </c>
      <c r="E1537" s="198" t="s">
        <v>336</v>
      </c>
      <c r="F1537" s="198">
        <v>4036.97</v>
      </c>
      <c r="G1537" s="198">
        <v>920</v>
      </c>
    </row>
    <row r="1538" spans="1:7" x14ac:dyDescent="0.3">
      <c r="A1538" s="198" t="s">
        <v>187</v>
      </c>
      <c r="B1538" s="198" t="s">
        <v>332</v>
      </c>
      <c r="C1538" s="198">
        <v>101117520</v>
      </c>
      <c r="D1538" s="198">
        <v>201906</v>
      </c>
      <c r="E1538" s="198" t="s">
        <v>336</v>
      </c>
      <c r="F1538" s="198">
        <v>5980.68</v>
      </c>
      <c r="G1538" s="198">
        <v>488</v>
      </c>
    </row>
    <row r="1539" spans="1:7" x14ac:dyDescent="0.3">
      <c r="A1539" s="198" t="s">
        <v>187</v>
      </c>
      <c r="B1539" s="198" t="s">
        <v>332</v>
      </c>
      <c r="C1539" s="198">
        <v>101117520</v>
      </c>
      <c r="D1539" s="198">
        <v>201906</v>
      </c>
      <c r="E1539" s="198" t="s">
        <v>336</v>
      </c>
      <c r="F1539" s="198">
        <v>6030.78</v>
      </c>
      <c r="G1539" s="198">
        <v>144</v>
      </c>
    </row>
    <row r="1540" spans="1:7" x14ac:dyDescent="0.3">
      <c r="A1540" s="198" t="s">
        <v>187</v>
      </c>
      <c r="B1540" s="198" t="s">
        <v>332</v>
      </c>
      <c r="C1540" s="198">
        <v>101117520</v>
      </c>
      <c r="D1540" s="198">
        <v>201906</v>
      </c>
      <c r="E1540" s="198" t="s">
        <v>336</v>
      </c>
      <c r="F1540" s="198">
        <v>8055.4</v>
      </c>
      <c r="G1540" s="198">
        <v>170</v>
      </c>
    </row>
    <row r="1541" spans="1:7" x14ac:dyDescent="0.3">
      <c r="A1541" s="198" t="s">
        <v>187</v>
      </c>
      <c r="B1541" s="198" t="s">
        <v>332</v>
      </c>
      <c r="C1541" s="198">
        <v>101117520</v>
      </c>
      <c r="D1541" s="198">
        <v>201906</v>
      </c>
      <c r="E1541" s="198" t="s">
        <v>336</v>
      </c>
      <c r="F1541" s="198">
        <v>33603.370000000003</v>
      </c>
      <c r="G1541" s="198">
        <v>1785</v>
      </c>
    </row>
    <row r="1542" spans="1:7" x14ac:dyDescent="0.3">
      <c r="A1542" s="198" t="s">
        <v>187</v>
      </c>
      <c r="B1542" s="198" t="s">
        <v>332</v>
      </c>
      <c r="C1542" s="198">
        <v>101117520</v>
      </c>
      <c r="D1542" s="198">
        <v>201906</v>
      </c>
      <c r="E1542" s="198" t="s">
        <v>335</v>
      </c>
      <c r="F1542" s="198">
        <v>2.44</v>
      </c>
      <c r="G1542" s="198">
        <v>0</v>
      </c>
    </row>
    <row r="1543" spans="1:7" x14ac:dyDescent="0.3">
      <c r="A1543" s="198" t="s">
        <v>187</v>
      </c>
      <c r="B1543" s="198" t="s">
        <v>332</v>
      </c>
      <c r="C1543" s="198">
        <v>101117520</v>
      </c>
      <c r="D1543" s="198">
        <v>201906</v>
      </c>
      <c r="E1543" s="198" t="s">
        <v>335</v>
      </c>
      <c r="F1543" s="198">
        <v>119.74</v>
      </c>
      <c r="G1543" s="198">
        <v>0</v>
      </c>
    </row>
    <row r="1544" spans="1:7" x14ac:dyDescent="0.3">
      <c r="A1544" s="198" t="s">
        <v>187</v>
      </c>
      <c r="B1544" s="198" t="s">
        <v>332</v>
      </c>
      <c r="C1544" s="198">
        <v>101117520</v>
      </c>
      <c r="D1544" s="198">
        <v>201906</v>
      </c>
      <c r="E1544" s="198" t="s">
        <v>335</v>
      </c>
      <c r="F1544" s="198">
        <v>4895.99</v>
      </c>
      <c r="G1544" s="198">
        <v>150</v>
      </c>
    </row>
    <row r="1545" spans="1:7" x14ac:dyDescent="0.3">
      <c r="A1545" s="198" t="s">
        <v>187</v>
      </c>
      <c r="B1545" s="198" t="s">
        <v>332</v>
      </c>
      <c r="C1545" s="198">
        <v>101117520</v>
      </c>
      <c r="D1545" s="198">
        <v>201906</v>
      </c>
      <c r="E1545" s="198" t="s">
        <v>339</v>
      </c>
      <c r="F1545" s="198">
        <v>-0.53</v>
      </c>
      <c r="G1545" s="198">
        <v>0</v>
      </c>
    </row>
    <row r="1546" spans="1:7" x14ac:dyDescent="0.3">
      <c r="A1546" s="198" t="s">
        <v>187</v>
      </c>
      <c r="B1546" s="198" t="s">
        <v>332</v>
      </c>
      <c r="C1546" s="198">
        <v>101117520</v>
      </c>
      <c r="D1546" s="198">
        <v>201906</v>
      </c>
      <c r="E1546" s="198" t="s">
        <v>339</v>
      </c>
      <c r="F1546" s="198">
        <v>-0.23</v>
      </c>
      <c r="G1546" s="198">
        <v>0</v>
      </c>
    </row>
    <row r="1547" spans="1:7" x14ac:dyDescent="0.3">
      <c r="A1547" s="198" t="s">
        <v>187</v>
      </c>
      <c r="B1547" s="198" t="s">
        <v>332</v>
      </c>
      <c r="C1547" s="198">
        <v>101117520</v>
      </c>
      <c r="D1547" s="198">
        <v>201906</v>
      </c>
      <c r="E1547" s="198" t="s">
        <v>339</v>
      </c>
      <c r="F1547" s="198">
        <v>-0.19</v>
      </c>
      <c r="G1547" s="198">
        <v>0</v>
      </c>
    </row>
    <row r="1548" spans="1:7" x14ac:dyDescent="0.3">
      <c r="A1548" s="198" t="s">
        <v>187</v>
      </c>
      <c r="B1548" s="198" t="s">
        <v>332</v>
      </c>
      <c r="C1548" s="198">
        <v>101117520</v>
      </c>
      <c r="D1548" s="198">
        <v>201906</v>
      </c>
      <c r="E1548" s="198" t="s">
        <v>339</v>
      </c>
      <c r="F1548" s="198">
        <v>7.8</v>
      </c>
      <c r="G1548" s="198">
        <v>0</v>
      </c>
    </row>
    <row r="1549" spans="1:7" x14ac:dyDescent="0.3">
      <c r="A1549" s="198" t="s">
        <v>187</v>
      </c>
      <c r="B1549" s="198" t="s">
        <v>332</v>
      </c>
      <c r="C1549" s="198">
        <v>101117520</v>
      </c>
      <c r="D1549" s="198">
        <v>201906</v>
      </c>
      <c r="E1549" s="198" t="s">
        <v>339</v>
      </c>
      <c r="F1549" s="198">
        <v>192.35</v>
      </c>
      <c r="G1549" s="198">
        <v>0</v>
      </c>
    </row>
    <row r="1550" spans="1:7" x14ac:dyDescent="0.3">
      <c r="A1550" s="198" t="s">
        <v>187</v>
      </c>
      <c r="B1550" s="198" t="s">
        <v>332</v>
      </c>
      <c r="C1550" s="198">
        <v>101117520</v>
      </c>
      <c r="D1550" s="198">
        <v>201906</v>
      </c>
      <c r="E1550" s="198" t="s">
        <v>339</v>
      </c>
      <c r="F1550" s="198">
        <v>1420.75</v>
      </c>
      <c r="G1550" s="198">
        <v>11</v>
      </c>
    </row>
    <row r="1551" spans="1:7" x14ac:dyDescent="0.3">
      <c r="A1551" s="198" t="s">
        <v>187</v>
      </c>
      <c r="B1551" s="198" t="s">
        <v>332</v>
      </c>
      <c r="C1551" s="198">
        <v>101117520</v>
      </c>
      <c r="D1551" s="198">
        <v>201906</v>
      </c>
      <c r="E1551" s="198" t="s">
        <v>339</v>
      </c>
      <c r="F1551" s="198">
        <v>3732.54</v>
      </c>
      <c r="G1551" s="198">
        <v>120</v>
      </c>
    </row>
    <row r="1552" spans="1:7" x14ac:dyDescent="0.3">
      <c r="A1552" s="198" t="s">
        <v>187</v>
      </c>
      <c r="B1552" s="198" t="s">
        <v>332</v>
      </c>
      <c r="C1552" s="198">
        <v>101117520</v>
      </c>
      <c r="D1552" s="198">
        <v>201906</v>
      </c>
      <c r="E1552" s="198" t="s">
        <v>339</v>
      </c>
      <c r="F1552" s="198">
        <v>5179.3500000000004</v>
      </c>
      <c r="G1552" s="198">
        <v>453</v>
      </c>
    </row>
    <row r="1553" spans="1:7" x14ac:dyDescent="0.3">
      <c r="A1553" s="198" t="s">
        <v>187</v>
      </c>
      <c r="B1553" s="198" t="s">
        <v>332</v>
      </c>
      <c r="C1553" s="198">
        <v>101117520</v>
      </c>
      <c r="D1553" s="198">
        <v>201906</v>
      </c>
      <c r="E1553" s="198" t="s">
        <v>342</v>
      </c>
      <c r="F1553" s="198">
        <v>73669.38</v>
      </c>
      <c r="G1553" s="198">
        <v>900</v>
      </c>
    </row>
    <row r="1554" spans="1:7" x14ac:dyDescent="0.3">
      <c r="A1554" s="198" t="s">
        <v>187</v>
      </c>
      <c r="B1554" s="198" t="s">
        <v>332</v>
      </c>
      <c r="C1554" s="198">
        <v>105081784</v>
      </c>
      <c r="D1554" s="198">
        <v>201906</v>
      </c>
      <c r="E1554" s="198" t="s">
        <v>335</v>
      </c>
      <c r="F1554" s="198">
        <v>3.74</v>
      </c>
      <c r="G1554" s="198">
        <v>0</v>
      </c>
    </row>
    <row r="1555" spans="1:7" x14ac:dyDescent="0.3">
      <c r="A1555" s="198" t="s">
        <v>187</v>
      </c>
      <c r="B1555" s="198" t="s">
        <v>332</v>
      </c>
      <c r="C1555" s="198">
        <v>105082093</v>
      </c>
      <c r="D1555" s="198">
        <v>201906</v>
      </c>
      <c r="E1555" s="198" t="s">
        <v>336</v>
      </c>
      <c r="F1555" s="198">
        <v>2.4</v>
      </c>
      <c r="G1555" s="198">
        <v>0</v>
      </c>
    </row>
    <row r="1556" spans="1:7" x14ac:dyDescent="0.3">
      <c r="A1556" s="198" t="s">
        <v>187</v>
      </c>
      <c r="B1556" s="198" t="s">
        <v>332</v>
      </c>
      <c r="C1556" s="198">
        <v>105082093</v>
      </c>
      <c r="D1556" s="198">
        <v>201906</v>
      </c>
      <c r="E1556" s="198" t="s">
        <v>335</v>
      </c>
      <c r="F1556" s="198">
        <v>-664.57</v>
      </c>
      <c r="G1556" s="198">
        <v>0</v>
      </c>
    </row>
    <row r="1557" spans="1:7" x14ac:dyDescent="0.3">
      <c r="A1557" s="198" t="s">
        <v>187</v>
      </c>
      <c r="B1557" s="198" t="s">
        <v>332</v>
      </c>
      <c r="C1557" s="198">
        <v>105082093</v>
      </c>
      <c r="D1557" s="198">
        <v>201906</v>
      </c>
      <c r="E1557" s="198" t="s">
        <v>335</v>
      </c>
      <c r="F1557" s="198">
        <v>-15.29</v>
      </c>
      <c r="G1557" s="198">
        <v>0</v>
      </c>
    </row>
    <row r="1558" spans="1:7" x14ac:dyDescent="0.3">
      <c r="A1558" s="198" t="s">
        <v>187</v>
      </c>
      <c r="B1558" s="198" t="s">
        <v>332</v>
      </c>
      <c r="C1558" s="198">
        <v>105082093</v>
      </c>
      <c r="D1558" s="198">
        <v>201906</v>
      </c>
      <c r="E1558" s="198" t="s">
        <v>339</v>
      </c>
      <c r="F1558" s="198">
        <v>-0.14000000000000001</v>
      </c>
      <c r="G1558" s="198">
        <v>0</v>
      </c>
    </row>
    <row r="1559" spans="1:7" x14ac:dyDescent="0.3">
      <c r="A1559" s="198" t="s">
        <v>187</v>
      </c>
      <c r="B1559" s="198" t="s">
        <v>334</v>
      </c>
      <c r="C1559" s="198">
        <v>101096760</v>
      </c>
      <c r="D1559" s="198">
        <v>201906</v>
      </c>
      <c r="E1559" s="198" t="s">
        <v>336</v>
      </c>
      <c r="F1559" s="198">
        <v>75.53</v>
      </c>
      <c r="G1559" s="198">
        <v>2</v>
      </c>
    </row>
    <row r="1560" spans="1:7" x14ac:dyDescent="0.3">
      <c r="A1560" s="198" t="s">
        <v>187</v>
      </c>
      <c r="B1560" s="198" t="s">
        <v>334</v>
      </c>
      <c r="C1560" s="198">
        <v>101097319</v>
      </c>
      <c r="D1560" s="198">
        <v>201906</v>
      </c>
      <c r="E1560" s="198" t="s">
        <v>335</v>
      </c>
      <c r="F1560" s="198">
        <v>-1659.34</v>
      </c>
      <c r="G1560" s="198">
        <v>-8</v>
      </c>
    </row>
    <row r="1561" spans="1:7" x14ac:dyDescent="0.3">
      <c r="A1561" s="198" t="s">
        <v>187</v>
      </c>
      <c r="B1561" s="198" t="s">
        <v>334</v>
      </c>
      <c r="C1561" s="198">
        <v>101099025</v>
      </c>
      <c r="D1561" s="198">
        <v>201906</v>
      </c>
      <c r="E1561" s="198" t="s">
        <v>336</v>
      </c>
      <c r="F1561" s="198">
        <v>164.93</v>
      </c>
      <c r="G1561" s="198">
        <v>4</v>
      </c>
    </row>
    <row r="1562" spans="1:7" x14ac:dyDescent="0.3">
      <c r="A1562" s="198" t="s">
        <v>187</v>
      </c>
      <c r="B1562" s="198" t="s">
        <v>334</v>
      </c>
      <c r="C1562" s="198">
        <v>101099555</v>
      </c>
      <c r="D1562" s="198">
        <v>201906</v>
      </c>
      <c r="E1562" s="198" t="s">
        <v>339</v>
      </c>
      <c r="F1562" s="198">
        <v>140.76</v>
      </c>
      <c r="G1562" s="198">
        <v>3</v>
      </c>
    </row>
    <row r="1563" spans="1:7" x14ac:dyDescent="0.3">
      <c r="A1563" s="198" t="s">
        <v>187</v>
      </c>
      <c r="B1563" s="198" t="s">
        <v>334</v>
      </c>
      <c r="C1563" s="198">
        <v>101099804</v>
      </c>
      <c r="D1563" s="198">
        <v>201906</v>
      </c>
      <c r="E1563" s="198" t="s">
        <v>335</v>
      </c>
      <c r="F1563" s="198">
        <v>187.62</v>
      </c>
      <c r="G1563" s="198">
        <v>3</v>
      </c>
    </row>
    <row r="1564" spans="1:7" x14ac:dyDescent="0.3">
      <c r="A1564" s="198" t="s">
        <v>187</v>
      </c>
      <c r="B1564" s="198" t="s">
        <v>334</v>
      </c>
      <c r="C1564" s="198">
        <v>101100551</v>
      </c>
      <c r="D1564" s="198">
        <v>201906</v>
      </c>
      <c r="E1564" s="198" t="s">
        <v>335</v>
      </c>
      <c r="F1564" s="198">
        <v>3.11</v>
      </c>
      <c r="G1564" s="198">
        <v>4</v>
      </c>
    </row>
    <row r="1565" spans="1:7" x14ac:dyDescent="0.3">
      <c r="A1565" s="198" t="s">
        <v>187</v>
      </c>
      <c r="B1565" s="198" t="s">
        <v>334</v>
      </c>
      <c r="C1565" s="198">
        <v>101101450</v>
      </c>
      <c r="D1565" s="198">
        <v>201906</v>
      </c>
      <c r="E1565" s="198" t="s">
        <v>336</v>
      </c>
      <c r="F1565" s="198">
        <v>2965.88</v>
      </c>
      <c r="G1565" s="198">
        <v>-6</v>
      </c>
    </row>
    <row r="1566" spans="1:7" x14ac:dyDescent="0.3">
      <c r="A1566" s="198" t="s">
        <v>187</v>
      </c>
      <c r="B1566" s="198" t="s">
        <v>334</v>
      </c>
      <c r="C1566" s="198">
        <v>101102596</v>
      </c>
      <c r="D1566" s="198">
        <v>201906</v>
      </c>
      <c r="E1566" s="198" t="s">
        <v>339</v>
      </c>
      <c r="F1566" s="198">
        <v>5.54</v>
      </c>
      <c r="G1566" s="198">
        <v>3</v>
      </c>
    </row>
    <row r="1567" spans="1:7" x14ac:dyDescent="0.3">
      <c r="A1567" s="198" t="s">
        <v>187</v>
      </c>
      <c r="B1567" s="198" t="s">
        <v>334</v>
      </c>
      <c r="C1567" s="198">
        <v>101104513</v>
      </c>
      <c r="D1567" s="198">
        <v>201906</v>
      </c>
      <c r="E1567" s="198" t="s">
        <v>339</v>
      </c>
      <c r="F1567" s="198">
        <v>715.03</v>
      </c>
      <c r="G1567" s="198">
        <v>4</v>
      </c>
    </row>
    <row r="1568" spans="1:7" x14ac:dyDescent="0.3">
      <c r="A1568" s="198" t="s">
        <v>187</v>
      </c>
      <c r="B1568" s="198" t="s">
        <v>334</v>
      </c>
      <c r="C1568" s="198">
        <v>101104654</v>
      </c>
      <c r="D1568" s="198">
        <v>201906</v>
      </c>
      <c r="E1568" s="198" t="s">
        <v>339</v>
      </c>
      <c r="F1568" s="198">
        <v>10.88</v>
      </c>
      <c r="G1568" s="198">
        <v>4</v>
      </c>
    </row>
    <row r="1569" spans="1:7" x14ac:dyDescent="0.3">
      <c r="A1569" s="198" t="s">
        <v>187</v>
      </c>
      <c r="B1569" s="198" t="s">
        <v>334</v>
      </c>
      <c r="C1569" s="198">
        <v>101104726</v>
      </c>
      <c r="D1569" s="198">
        <v>201906</v>
      </c>
      <c r="E1569" s="198" t="s">
        <v>336</v>
      </c>
      <c r="F1569" s="198">
        <v>-406.7</v>
      </c>
      <c r="G1569" s="198">
        <v>2</v>
      </c>
    </row>
    <row r="1570" spans="1:7" x14ac:dyDescent="0.3">
      <c r="A1570" s="198" t="s">
        <v>187</v>
      </c>
      <c r="B1570" s="198" t="s">
        <v>334</v>
      </c>
      <c r="C1570" s="198">
        <v>101106070</v>
      </c>
      <c r="D1570" s="198">
        <v>201906</v>
      </c>
      <c r="E1570" s="198" t="s">
        <v>340</v>
      </c>
      <c r="F1570" s="198">
        <v>0</v>
      </c>
      <c r="G1570" s="198">
        <v>2</v>
      </c>
    </row>
    <row r="1571" spans="1:7" x14ac:dyDescent="0.3">
      <c r="A1571" s="198" t="s">
        <v>187</v>
      </c>
      <c r="B1571" s="198" t="s">
        <v>334</v>
      </c>
      <c r="C1571" s="198">
        <v>101106257</v>
      </c>
      <c r="D1571" s="198">
        <v>201906</v>
      </c>
      <c r="E1571" s="198" t="s">
        <v>340</v>
      </c>
      <c r="F1571" s="198">
        <v>-136.55000000000001</v>
      </c>
      <c r="G1571" s="198">
        <v>-8</v>
      </c>
    </row>
    <row r="1572" spans="1:7" x14ac:dyDescent="0.3">
      <c r="A1572" s="198" t="s">
        <v>187</v>
      </c>
      <c r="B1572" s="198" t="s">
        <v>334</v>
      </c>
      <c r="C1572" s="198">
        <v>101106361</v>
      </c>
      <c r="D1572" s="198">
        <v>201906</v>
      </c>
      <c r="E1572" s="198" t="s">
        <v>339</v>
      </c>
      <c r="F1572" s="198">
        <v>28705.47</v>
      </c>
      <c r="G1572" s="198">
        <v>3</v>
      </c>
    </row>
    <row r="1573" spans="1:7" x14ac:dyDescent="0.3">
      <c r="A1573" s="198" t="s">
        <v>187</v>
      </c>
      <c r="B1573" s="198" t="s">
        <v>334</v>
      </c>
      <c r="C1573" s="198">
        <v>101107514</v>
      </c>
      <c r="D1573" s="198">
        <v>201906</v>
      </c>
      <c r="E1573" s="198" t="s">
        <v>336</v>
      </c>
      <c r="F1573" s="198">
        <v>-508.33</v>
      </c>
      <c r="G1573" s="198">
        <v>-7</v>
      </c>
    </row>
    <row r="1574" spans="1:7" x14ac:dyDescent="0.3">
      <c r="A1574" s="198" t="s">
        <v>187</v>
      </c>
      <c r="B1574" s="198" t="s">
        <v>334</v>
      </c>
      <c r="C1574" s="198">
        <v>101107812</v>
      </c>
      <c r="D1574" s="198">
        <v>201906</v>
      </c>
      <c r="E1574" s="198" t="s">
        <v>336</v>
      </c>
      <c r="F1574" s="198">
        <v>-4102.8900000000003</v>
      </c>
      <c r="G1574" s="198">
        <v>3</v>
      </c>
    </row>
    <row r="1575" spans="1:7" x14ac:dyDescent="0.3">
      <c r="A1575" s="198" t="s">
        <v>187</v>
      </c>
      <c r="B1575" s="198" t="s">
        <v>334</v>
      </c>
      <c r="C1575" s="198">
        <v>101107989</v>
      </c>
      <c r="D1575" s="198">
        <v>201906</v>
      </c>
      <c r="E1575" s="198" t="s">
        <v>336</v>
      </c>
      <c r="F1575" s="198">
        <v>234.5</v>
      </c>
      <c r="G1575" s="198">
        <v>2</v>
      </c>
    </row>
    <row r="1576" spans="1:7" x14ac:dyDescent="0.3">
      <c r="A1576" s="198" t="s">
        <v>187</v>
      </c>
      <c r="B1576" s="198" t="s">
        <v>334</v>
      </c>
      <c r="C1576" s="198">
        <v>101108435</v>
      </c>
      <c r="D1576" s="198">
        <v>201906</v>
      </c>
      <c r="E1576" s="198" t="s">
        <v>336</v>
      </c>
      <c r="F1576" s="198">
        <v>-33602.300000000003</v>
      </c>
      <c r="G1576" s="198">
        <v>-6</v>
      </c>
    </row>
    <row r="1577" spans="1:7" x14ac:dyDescent="0.3">
      <c r="A1577" s="198" t="s">
        <v>187</v>
      </c>
      <c r="B1577" s="198" t="s">
        <v>334</v>
      </c>
      <c r="C1577" s="198">
        <v>101109288</v>
      </c>
      <c r="D1577" s="198">
        <v>201906</v>
      </c>
      <c r="E1577" s="198" t="s">
        <v>340</v>
      </c>
      <c r="F1577" s="198">
        <v>-51.52</v>
      </c>
      <c r="G1577" s="198">
        <v>-8</v>
      </c>
    </row>
    <row r="1578" spans="1:7" x14ac:dyDescent="0.3">
      <c r="A1578" s="198" t="s">
        <v>187</v>
      </c>
      <c r="B1578" s="198" t="s">
        <v>334</v>
      </c>
      <c r="C1578" s="198">
        <v>101109385</v>
      </c>
      <c r="D1578" s="198">
        <v>201906</v>
      </c>
      <c r="E1578" s="198" t="s">
        <v>339</v>
      </c>
      <c r="F1578" s="198">
        <v>-1200.8</v>
      </c>
      <c r="G1578" s="198">
        <v>-9</v>
      </c>
    </row>
    <row r="1579" spans="1:7" x14ac:dyDescent="0.3">
      <c r="A1579" s="198" t="s">
        <v>187</v>
      </c>
      <c r="B1579" s="198" t="s">
        <v>334</v>
      </c>
      <c r="C1579" s="198">
        <v>101109654</v>
      </c>
      <c r="D1579" s="198">
        <v>201906</v>
      </c>
      <c r="E1579" s="198" t="s">
        <v>340</v>
      </c>
      <c r="F1579" s="198">
        <v>-20015.060000000001</v>
      </c>
      <c r="G1579" s="198">
        <v>-8</v>
      </c>
    </row>
    <row r="1580" spans="1:7" x14ac:dyDescent="0.3">
      <c r="A1580" s="198" t="s">
        <v>187</v>
      </c>
      <c r="B1580" s="198" t="s">
        <v>334</v>
      </c>
      <c r="C1580" s="198">
        <v>101109671</v>
      </c>
      <c r="D1580" s="198">
        <v>201906</v>
      </c>
      <c r="E1580" s="198" t="s">
        <v>341</v>
      </c>
      <c r="F1580" s="198">
        <v>693.81</v>
      </c>
      <c r="G1580" s="198">
        <v>3</v>
      </c>
    </row>
    <row r="1581" spans="1:7" x14ac:dyDescent="0.3">
      <c r="A1581" s="198" t="s">
        <v>187</v>
      </c>
      <c r="B1581" s="198" t="s">
        <v>334</v>
      </c>
      <c r="C1581" s="198">
        <v>101109989</v>
      </c>
      <c r="D1581" s="198">
        <v>201906</v>
      </c>
      <c r="E1581" s="198" t="s">
        <v>335</v>
      </c>
      <c r="F1581" s="198">
        <v>-76.150000000000006</v>
      </c>
      <c r="G1581" s="198">
        <v>2</v>
      </c>
    </row>
    <row r="1582" spans="1:7" x14ac:dyDescent="0.3">
      <c r="A1582" s="198" t="s">
        <v>187</v>
      </c>
      <c r="B1582" s="198" t="s">
        <v>334</v>
      </c>
      <c r="C1582" s="198">
        <v>101110121</v>
      </c>
      <c r="D1582" s="198">
        <v>201906</v>
      </c>
      <c r="E1582" s="198" t="s">
        <v>339</v>
      </c>
      <c r="F1582" s="198">
        <v>-0.03</v>
      </c>
      <c r="G1582" s="198">
        <v>2</v>
      </c>
    </row>
    <row r="1583" spans="1:7" x14ac:dyDescent="0.3">
      <c r="A1583" s="198" t="s">
        <v>187</v>
      </c>
      <c r="B1583" s="198" t="s">
        <v>334</v>
      </c>
      <c r="C1583" s="198">
        <v>101110432</v>
      </c>
      <c r="D1583" s="198">
        <v>201906</v>
      </c>
      <c r="E1583" s="198" t="s">
        <v>336</v>
      </c>
      <c r="F1583" s="198">
        <v>-84.49</v>
      </c>
      <c r="G1583" s="198">
        <v>2</v>
      </c>
    </row>
    <row r="1584" spans="1:7" x14ac:dyDescent="0.3">
      <c r="A1584" s="198" t="s">
        <v>187</v>
      </c>
      <c r="B1584" s="198" t="s">
        <v>334</v>
      </c>
      <c r="C1584" s="198">
        <v>101110798</v>
      </c>
      <c r="D1584" s="198">
        <v>201906</v>
      </c>
      <c r="E1584" s="198" t="s">
        <v>336</v>
      </c>
      <c r="F1584" s="198">
        <v>-1497.37</v>
      </c>
      <c r="G1584" s="198">
        <v>-6</v>
      </c>
    </row>
    <row r="1585" spans="1:7" x14ac:dyDescent="0.3">
      <c r="A1585" s="198" t="s">
        <v>187</v>
      </c>
      <c r="B1585" s="198" t="s">
        <v>334</v>
      </c>
      <c r="C1585" s="198">
        <v>101110862</v>
      </c>
      <c r="D1585" s="198">
        <v>201906</v>
      </c>
      <c r="E1585" s="198" t="s">
        <v>336</v>
      </c>
      <c r="F1585" s="198">
        <v>-8396.99</v>
      </c>
      <c r="G1585" s="198">
        <v>-6</v>
      </c>
    </row>
    <row r="1586" spans="1:7" x14ac:dyDescent="0.3">
      <c r="A1586" s="198" t="s">
        <v>187</v>
      </c>
      <c r="B1586" s="198" t="s">
        <v>334</v>
      </c>
      <c r="C1586" s="198">
        <v>101111307</v>
      </c>
      <c r="D1586" s="198">
        <v>201906</v>
      </c>
      <c r="E1586" s="198" t="s">
        <v>339</v>
      </c>
      <c r="F1586" s="198">
        <v>-5687.43</v>
      </c>
      <c r="G1586" s="198">
        <v>4</v>
      </c>
    </row>
    <row r="1587" spans="1:7" x14ac:dyDescent="0.3">
      <c r="A1587" s="198" t="s">
        <v>187</v>
      </c>
      <c r="B1587" s="198" t="s">
        <v>334</v>
      </c>
      <c r="C1587" s="198">
        <v>101111309</v>
      </c>
      <c r="D1587" s="198">
        <v>201906</v>
      </c>
      <c r="E1587" s="198" t="s">
        <v>339</v>
      </c>
      <c r="F1587" s="198">
        <v>-0.22</v>
      </c>
      <c r="G1587" s="198">
        <v>3</v>
      </c>
    </row>
    <row r="1588" spans="1:7" x14ac:dyDescent="0.3">
      <c r="A1588" s="198" t="s">
        <v>187</v>
      </c>
      <c r="B1588" s="198" t="s">
        <v>334</v>
      </c>
      <c r="C1588" s="198">
        <v>101111565</v>
      </c>
      <c r="D1588" s="198">
        <v>201906</v>
      </c>
      <c r="E1588" s="198" t="s">
        <v>342</v>
      </c>
      <c r="F1588" s="198">
        <v>34182.61</v>
      </c>
      <c r="G1588" s="198">
        <v>2</v>
      </c>
    </row>
    <row r="1589" spans="1:7" x14ac:dyDescent="0.3">
      <c r="A1589" s="198" t="s">
        <v>187</v>
      </c>
      <c r="B1589" s="198" t="s">
        <v>334</v>
      </c>
      <c r="C1589" s="198">
        <v>101112180</v>
      </c>
      <c r="D1589" s="198">
        <v>201906</v>
      </c>
      <c r="E1589" s="198" t="s">
        <v>336</v>
      </c>
      <c r="F1589" s="198">
        <v>-880.22</v>
      </c>
      <c r="G1589" s="198">
        <v>2</v>
      </c>
    </row>
    <row r="1590" spans="1:7" x14ac:dyDescent="0.3">
      <c r="A1590" s="198" t="s">
        <v>187</v>
      </c>
      <c r="B1590" s="198" t="s">
        <v>334</v>
      </c>
      <c r="C1590" s="198">
        <v>101112410</v>
      </c>
      <c r="D1590" s="198">
        <v>201906</v>
      </c>
      <c r="E1590" s="198" t="s">
        <v>333</v>
      </c>
      <c r="F1590" s="198">
        <v>0.4</v>
      </c>
      <c r="G1590" s="198">
        <v>3</v>
      </c>
    </row>
    <row r="1591" spans="1:7" x14ac:dyDescent="0.3">
      <c r="A1591" s="198" t="s">
        <v>187</v>
      </c>
      <c r="B1591" s="198" t="s">
        <v>334</v>
      </c>
      <c r="C1591" s="198">
        <v>101112630</v>
      </c>
      <c r="D1591" s="198">
        <v>201906</v>
      </c>
      <c r="E1591" s="198" t="s">
        <v>342</v>
      </c>
      <c r="F1591" s="198">
        <v>-73669.38</v>
      </c>
      <c r="G1591" s="198">
        <v>-5</v>
      </c>
    </row>
    <row r="1592" spans="1:7" x14ac:dyDescent="0.3">
      <c r="A1592" s="198" t="s">
        <v>187</v>
      </c>
      <c r="B1592" s="198" t="s">
        <v>334</v>
      </c>
      <c r="C1592" s="198">
        <v>101112663</v>
      </c>
      <c r="D1592" s="198">
        <v>201906</v>
      </c>
      <c r="E1592" s="198" t="s">
        <v>336</v>
      </c>
      <c r="F1592" s="198">
        <v>0.12</v>
      </c>
      <c r="G1592" s="198">
        <v>3</v>
      </c>
    </row>
    <row r="1593" spans="1:7" x14ac:dyDescent="0.3">
      <c r="A1593" s="198" t="s">
        <v>187</v>
      </c>
      <c r="B1593" s="198" t="s">
        <v>334</v>
      </c>
      <c r="C1593" s="198">
        <v>101112701</v>
      </c>
      <c r="D1593" s="198">
        <v>201906</v>
      </c>
      <c r="E1593" s="198" t="s">
        <v>340</v>
      </c>
      <c r="F1593" s="198">
        <v>11.7</v>
      </c>
      <c r="G1593" s="198">
        <v>3</v>
      </c>
    </row>
    <row r="1594" spans="1:7" x14ac:dyDescent="0.3">
      <c r="A1594" s="198" t="s">
        <v>187</v>
      </c>
      <c r="B1594" s="198" t="s">
        <v>334</v>
      </c>
      <c r="C1594" s="198">
        <v>101112752</v>
      </c>
      <c r="D1594" s="198">
        <v>201906</v>
      </c>
      <c r="E1594" s="198" t="s">
        <v>336</v>
      </c>
      <c r="F1594" s="198">
        <v>-1836.54</v>
      </c>
      <c r="G1594" s="198">
        <v>-8</v>
      </c>
    </row>
    <row r="1595" spans="1:7" x14ac:dyDescent="0.3">
      <c r="A1595" s="198" t="s">
        <v>187</v>
      </c>
      <c r="B1595" s="198" t="s">
        <v>334</v>
      </c>
      <c r="C1595" s="198">
        <v>101113096</v>
      </c>
      <c r="D1595" s="198">
        <v>201906</v>
      </c>
      <c r="E1595" s="198" t="s">
        <v>336</v>
      </c>
      <c r="F1595" s="198">
        <v>-1607.41</v>
      </c>
      <c r="G1595" s="198">
        <v>-3</v>
      </c>
    </row>
    <row r="1596" spans="1:7" x14ac:dyDescent="0.3">
      <c r="A1596" s="198" t="s">
        <v>187</v>
      </c>
      <c r="B1596" s="198" t="s">
        <v>334</v>
      </c>
      <c r="C1596" s="198">
        <v>101113726</v>
      </c>
      <c r="D1596" s="198">
        <v>201906</v>
      </c>
      <c r="E1596" s="198" t="s">
        <v>336</v>
      </c>
      <c r="F1596" s="198">
        <v>-3.34</v>
      </c>
      <c r="G1596" s="198">
        <v>3</v>
      </c>
    </row>
    <row r="1597" spans="1:7" x14ac:dyDescent="0.3">
      <c r="A1597" s="198" t="s">
        <v>187</v>
      </c>
      <c r="B1597" s="198" t="s">
        <v>334</v>
      </c>
      <c r="C1597" s="198">
        <v>101114109</v>
      </c>
      <c r="D1597" s="198">
        <v>201906</v>
      </c>
      <c r="E1597" s="198" t="s">
        <v>341</v>
      </c>
      <c r="F1597" s="198">
        <v>47226.93</v>
      </c>
      <c r="G1597" s="198">
        <v>2</v>
      </c>
    </row>
    <row r="1598" spans="1:7" x14ac:dyDescent="0.3">
      <c r="A1598" s="198" t="s">
        <v>187</v>
      </c>
      <c r="B1598" s="198" t="s">
        <v>334</v>
      </c>
      <c r="C1598" s="198">
        <v>101114110</v>
      </c>
      <c r="D1598" s="198">
        <v>201906</v>
      </c>
      <c r="E1598" s="198" t="s">
        <v>336</v>
      </c>
      <c r="F1598" s="198">
        <v>-105.14</v>
      </c>
      <c r="G1598" s="198">
        <v>3</v>
      </c>
    </row>
    <row r="1599" spans="1:7" x14ac:dyDescent="0.3">
      <c r="A1599" s="198" t="s">
        <v>187</v>
      </c>
      <c r="B1599" s="198" t="s">
        <v>334</v>
      </c>
      <c r="C1599" s="198">
        <v>101114185</v>
      </c>
      <c r="D1599" s="198">
        <v>201906</v>
      </c>
      <c r="E1599" s="198" t="s">
        <v>339</v>
      </c>
      <c r="F1599" s="198">
        <v>7.92</v>
      </c>
      <c r="G1599" s="198">
        <v>2</v>
      </c>
    </row>
    <row r="1600" spans="1:7" x14ac:dyDescent="0.3">
      <c r="A1600" s="198" t="s">
        <v>187</v>
      </c>
      <c r="B1600" s="198" t="s">
        <v>334</v>
      </c>
      <c r="C1600" s="198">
        <v>101114186</v>
      </c>
      <c r="D1600" s="198">
        <v>201906</v>
      </c>
      <c r="E1600" s="198" t="s">
        <v>339</v>
      </c>
      <c r="F1600" s="198">
        <v>-66.540000000000006</v>
      </c>
      <c r="G1600" s="198">
        <v>3</v>
      </c>
    </row>
    <row r="1601" spans="1:7" x14ac:dyDescent="0.3">
      <c r="A1601" s="198" t="s">
        <v>187</v>
      </c>
      <c r="B1601" s="198" t="s">
        <v>334</v>
      </c>
      <c r="C1601" s="198">
        <v>101114324</v>
      </c>
      <c r="D1601" s="198">
        <v>201906</v>
      </c>
      <c r="E1601" s="198" t="s">
        <v>340</v>
      </c>
      <c r="F1601" s="198">
        <v>-1.02</v>
      </c>
      <c r="G1601" s="198">
        <v>3</v>
      </c>
    </row>
    <row r="1602" spans="1:7" x14ac:dyDescent="0.3">
      <c r="A1602" s="198" t="s">
        <v>187</v>
      </c>
      <c r="B1602" s="198" t="s">
        <v>334</v>
      </c>
      <c r="C1602" s="198">
        <v>101114349</v>
      </c>
      <c r="D1602" s="198">
        <v>201906</v>
      </c>
      <c r="E1602" s="198" t="s">
        <v>339</v>
      </c>
      <c r="F1602" s="198">
        <v>-405.59</v>
      </c>
      <c r="G1602" s="198">
        <v>-7</v>
      </c>
    </row>
    <row r="1603" spans="1:7" x14ac:dyDescent="0.3">
      <c r="A1603" s="198" t="s">
        <v>187</v>
      </c>
      <c r="B1603" s="198" t="s">
        <v>334</v>
      </c>
      <c r="C1603" s="198">
        <v>101114457</v>
      </c>
      <c r="D1603" s="198">
        <v>201906</v>
      </c>
      <c r="E1603" s="198" t="s">
        <v>339</v>
      </c>
      <c r="F1603" s="198">
        <v>-758.53</v>
      </c>
      <c r="G1603" s="198">
        <v>-7</v>
      </c>
    </row>
    <row r="1604" spans="1:7" x14ac:dyDescent="0.3">
      <c r="A1604" s="198" t="s">
        <v>187</v>
      </c>
      <c r="B1604" s="198" t="s">
        <v>334</v>
      </c>
      <c r="C1604" s="198">
        <v>101114479</v>
      </c>
      <c r="D1604" s="198">
        <v>201906</v>
      </c>
      <c r="E1604" s="198" t="s">
        <v>336</v>
      </c>
      <c r="F1604" s="198">
        <v>-0.17</v>
      </c>
      <c r="G1604" s="198">
        <v>3</v>
      </c>
    </row>
    <row r="1605" spans="1:7" x14ac:dyDescent="0.3">
      <c r="A1605" s="198" t="s">
        <v>187</v>
      </c>
      <c r="B1605" s="198" t="s">
        <v>334</v>
      </c>
      <c r="C1605" s="198">
        <v>101114492</v>
      </c>
      <c r="D1605" s="198">
        <v>201906</v>
      </c>
      <c r="E1605" s="198" t="s">
        <v>336</v>
      </c>
      <c r="F1605" s="198">
        <v>-188.51</v>
      </c>
      <c r="G1605" s="198">
        <v>-5</v>
      </c>
    </row>
    <row r="1606" spans="1:7" x14ac:dyDescent="0.3">
      <c r="A1606" s="198" t="s">
        <v>187</v>
      </c>
      <c r="B1606" s="198" t="s">
        <v>334</v>
      </c>
      <c r="C1606" s="198">
        <v>101114806</v>
      </c>
      <c r="D1606" s="198">
        <v>201906</v>
      </c>
      <c r="E1606" s="198" t="s">
        <v>336</v>
      </c>
      <c r="F1606" s="198">
        <v>-5.69</v>
      </c>
      <c r="G1606" s="198">
        <v>3</v>
      </c>
    </row>
    <row r="1607" spans="1:7" x14ac:dyDescent="0.3">
      <c r="A1607" s="198" t="s">
        <v>187</v>
      </c>
      <c r="B1607" s="198" t="s">
        <v>334</v>
      </c>
      <c r="C1607" s="198">
        <v>101115073</v>
      </c>
      <c r="D1607" s="198">
        <v>201906</v>
      </c>
      <c r="E1607" s="198" t="s">
        <v>339</v>
      </c>
      <c r="F1607" s="198">
        <v>137.91999999999999</v>
      </c>
      <c r="G1607" s="198">
        <v>2</v>
      </c>
    </row>
    <row r="1608" spans="1:7" x14ac:dyDescent="0.3">
      <c r="A1608" s="198" t="s">
        <v>187</v>
      </c>
      <c r="B1608" s="198" t="s">
        <v>334</v>
      </c>
      <c r="C1608" s="198">
        <v>101115225</v>
      </c>
      <c r="D1608" s="198">
        <v>201906</v>
      </c>
      <c r="E1608" s="198" t="s">
        <v>336</v>
      </c>
      <c r="F1608" s="198">
        <v>-269.2</v>
      </c>
      <c r="G1608" s="198">
        <v>-6</v>
      </c>
    </row>
    <row r="1609" spans="1:7" x14ac:dyDescent="0.3">
      <c r="A1609" s="198" t="s">
        <v>187</v>
      </c>
      <c r="B1609" s="198" t="s">
        <v>334</v>
      </c>
      <c r="C1609" s="198">
        <v>101115456</v>
      </c>
      <c r="D1609" s="198">
        <v>201906</v>
      </c>
      <c r="E1609" s="198" t="s">
        <v>341</v>
      </c>
      <c r="F1609" s="198">
        <v>-6.28</v>
      </c>
      <c r="G1609" s="198">
        <v>4</v>
      </c>
    </row>
    <row r="1610" spans="1:7" x14ac:dyDescent="0.3">
      <c r="A1610" s="198" t="s">
        <v>187</v>
      </c>
      <c r="B1610" s="198" t="s">
        <v>334</v>
      </c>
      <c r="C1610" s="198">
        <v>101115661</v>
      </c>
      <c r="D1610" s="198">
        <v>201906</v>
      </c>
      <c r="E1610" s="198" t="s">
        <v>336</v>
      </c>
      <c r="F1610" s="198">
        <v>-21.49</v>
      </c>
      <c r="G1610" s="198">
        <v>3</v>
      </c>
    </row>
    <row r="1611" spans="1:7" x14ac:dyDescent="0.3">
      <c r="A1611" s="198" t="s">
        <v>187</v>
      </c>
      <c r="B1611" s="198" t="s">
        <v>334</v>
      </c>
      <c r="C1611" s="198">
        <v>101115725</v>
      </c>
      <c r="D1611" s="198">
        <v>201906</v>
      </c>
      <c r="E1611" s="198" t="s">
        <v>339</v>
      </c>
      <c r="F1611" s="198">
        <v>117.86</v>
      </c>
      <c r="G1611" s="198">
        <v>3</v>
      </c>
    </row>
    <row r="1612" spans="1:7" x14ac:dyDescent="0.3">
      <c r="A1612" s="198" t="s">
        <v>187</v>
      </c>
      <c r="B1612" s="198" t="s">
        <v>334</v>
      </c>
      <c r="C1612" s="198">
        <v>101115788</v>
      </c>
      <c r="D1612" s="198">
        <v>201906</v>
      </c>
      <c r="E1612" s="198" t="s">
        <v>339</v>
      </c>
      <c r="F1612" s="198">
        <v>11.43</v>
      </c>
      <c r="G1612" s="198">
        <v>3</v>
      </c>
    </row>
    <row r="1613" spans="1:7" x14ac:dyDescent="0.3">
      <c r="A1613" s="198" t="s">
        <v>187</v>
      </c>
      <c r="B1613" s="198" t="s">
        <v>334</v>
      </c>
      <c r="C1613" s="198">
        <v>101115796</v>
      </c>
      <c r="D1613" s="198">
        <v>201906</v>
      </c>
      <c r="E1613" s="198" t="s">
        <v>336</v>
      </c>
      <c r="F1613" s="198">
        <v>-88.42</v>
      </c>
      <c r="G1613" s="198">
        <v>-7</v>
      </c>
    </row>
    <row r="1614" spans="1:7" x14ac:dyDescent="0.3">
      <c r="A1614" s="198" t="s">
        <v>187</v>
      </c>
      <c r="B1614" s="198" t="s">
        <v>334</v>
      </c>
      <c r="C1614" s="198">
        <v>101116136</v>
      </c>
      <c r="D1614" s="198">
        <v>201906</v>
      </c>
      <c r="E1614" s="198" t="s">
        <v>339</v>
      </c>
      <c r="F1614" s="198">
        <v>6.7</v>
      </c>
      <c r="G1614" s="198">
        <v>2</v>
      </c>
    </row>
    <row r="1615" spans="1:7" x14ac:dyDescent="0.3">
      <c r="A1615" s="198" t="s">
        <v>187</v>
      </c>
      <c r="B1615" s="198" t="s">
        <v>334</v>
      </c>
      <c r="C1615" s="198">
        <v>101116178</v>
      </c>
      <c r="D1615" s="198">
        <v>201906</v>
      </c>
      <c r="E1615" s="198" t="s">
        <v>340</v>
      </c>
      <c r="F1615" s="198">
        <v>-0.3</v>
      </c>
      <c r="G1615" s="198">
        <v>3</v>
      </c>
    </row>
    <row r="1616" spans="1:7" x14ac:dyDescent="0.3">
      <c r="A1616" s="198" t="s">
        <v>187</v>
      </c>
      <c r="B1616" s="198" t="s">
        <v>334</v>
      </c>
      <c r="C1616" s="198">
        <v>101116194</v>
      </c>
      <c r="D1616" s="198">
        <v>201906</v>
      </c>
      <c r="E1616" s="198" t="s">
        <v>336</v>
      </c>
      <c r="F1616" s="198">
        <v>-27.95</v>
      </c>
      <c r="G1616" s="198">
        <v>1</v>
      </c>
    </row>
    <row r="1617" spans="1:7" x14ac:dyDescent="0.3">
      <c r="A1617" s="198" t="s">
        <v>187</v>
      </c>
      <c r="B1617" s="198" t="s">
        <v>334</v>
      </c>
      <c r="C1617" s="198">
        <v>101116469</v>
      </c>
      <c r="D1617" s="198">
        <v>201906</v>
      </c>
      <c r="E1617" s="198" t="s">
        <v>336</v>
      </c>
      <c r="F1617" s="198">
        <v>-41.92</v>
      </c>
      <c r="G1617" s="198">
        <v>3</v>
      </c>
    </row>
    <row r="1618" spans="1:7" x14ac:dyDescent="0.3">
      <c r="A1618" s="198" t="s">
        <v>187</v>
      </c>
      <c r="B1618" s="198" t="s">
        <v>334</v>
      </c>
      <c r="C1618" s="198">
        <v>101116711</v>
      </c>
      <c r="D1618" s="198">
        <v>201906</v>
      </c>
      <c r="E1618" s="198" t="s">
        <v>336</v>
      </c>
      <c r="F1618" s="198">
        <v>-0.3</v>
      </c>
      <c r="G1618" s="198">
        <v>3</v>
      </c>
    </row>
    <row r="1619" spans="1:7" x14ac:dyDescent="0.3">
      <c r="A1619" s="198" t="s">
        <v>187</v>
      </c>
      <c r="B1619" s="198" t="s">
        <v>334</v>
      </c>
      <c r="C1619" s="198">
        <v>101116868</v>
      </c>
      <c r="D1619" s="198">
        <v>201906</v>
      </c>
      <c r="E1619" s="198" t="s">
        <v>340</v>
      </c>
      <c r="F1619" s="198">
        <v>110.12</v>
      </c>
      <c r="G1619" s="198">
        <v>1</v>
      </c>
    </row>
    <row r="1620" spans="1:7" x14ac:dyDescent="0.3">
      <c r="A1620" s="198" t="s">
        <v>187</v>
      </c>
      <c r="B1620" s="198" t="s">
        <v>334</v>
      </c>
      <c r="C1620" s="198">
        <v>101116986</v>
      </c>
      <c r="D1620" s="198">
        <v>201906</v>
      </c>
      <c r="E1620" s="198" t="s">
        <v>339</v>
      </c>
      <c r="F1620" s="198">
        <v>3.76</v>
      </c>
      <c r="G1620" s="198">
        <v>3</v>
      </c>
    </row>
    <row r="1621" spans="1:7" x14ac:dyDescent="0.3">
      <c r="A1621" s="198" t="s">
        <v>187</v>
      </c>
      <c r="B1621" s="198" t="s">
        <v>334</v>
      </c>
      <c r="C1621" s="198">
        <v>101117331</v>
      </c>
      <c r="D1621" s="198">
        <v>201906</v>
      </c>
      <c r="E1621" s="198" t="s">
        <v>335</v>
      </c>
      <c r="F1621" s="198">
        <v>94.84</v>
      </c>
      <c r="G1621" s="198">
        <v>3</v>
      </c>
    </row>
    <row r="1622" spans="1:7" x14ac:dyDescent="0.3">
      <c r="A1622" s="198" t="s">
        <v>187</v>
      </c>
      <c r="B1622" s="198" t="s">
        <v>334</v>
      </c>
      <c r="C1622" s="198">
        <v>101117451</v>
      </c>
      <c r="D1622" s="198">
        <v>201906</v>
      </c>
      <c r="E1622" s="198" t="s">
        <v>336</v>
      </c>
      <c r="F1622" s="198">
        <v>-169.85</v>
      </c>
      <c r="G1622" s="198">
        <v>3</v>
      </c>
    </row>
    <row r="1623" spans="1:7" x14ac:dyDescent="0.3">
      <c r="A1623" s="198" t="s">
        <v>187</v>
      </c>
      <c r="B1623" s="198" t="s">
        <v>334</v>
      </c>
      <c r="C1623" s="198">
        <v>101117513</v>
      </c>
      <c r="D1623" s="198">
        <v>201906</v>
      </c>
      <c r="E1623" s="198" t="s">
        <v>340</v>
      </c>
      <c r="F1623" s="198">
        <v>60.11</v>
      </c>
      <c r="G1623" s="198">
        <v>2</v>
      </c>
    </row>
    <row r="1624" spans="1:7" x14ac:dyDescent="0.3">
      <c r="A1624" s="198" t="s">
        <v>187</v>
      </c>
      <c r="B1624" s="198" t="s">
        <v>334</v>
      </c>
      <c r="C1624" s="198">
        <v>101117560</v>
      </c>
      <c r="D1624" s="198">
        <v>201906</v>
      </c>
      <c r="E1624" s="198" t="s">
        <v>336</v>
      </c>
      <c r="F1624" s="198">
        <v>-152.49</v>
      </c>
      <c r="G1624" s="198">
        <v>-7</v>
      </c>
    </row>
    <row r="1625" spans="1:7" x14ac:dyDescent="0.3">
      <c r="A1625" s="198" t="s">
        <v>187</v>
      </c>
      <c r="B1625" s="198" t="s">
        <v>334</v>
      </c>
      <c r="C1625" s="198">
        <v>101117694</v>
      </c>
      <c r="D1625" s="198">
        <v>201906</v>
      </c>
      <c r="E1625" s="198" t="s">
        <v>339</v>
      </c>
      <c r="F1625" s="198">
        <v>187</v>
      </c>
      <c r="G1625" s="198">
        <v>2</v>
      </c>
    </row>
    <row r="1626" spans="1:7" x14ac:dyDescent="0.3">
      <c r="A1626" s="198" t="s">
        <v>187</v>
      </c>
      <c r="B1626" s="198" t="s">
        <v>334</v>
      </c>
      <c r="C1626" s="198">
        <v>101117803</v>
      </c>
      <c r="D1626" s="198">
        <v>201906</v>
      </c>
      <c r="E1626" s="198" t="s">
        <v>339</v>
      </c>
      <c r="F1626" s="198">
        <v>581.69000000000005</v>
      </c>
      <c r="G1626" s="198">
        <v>4</v>
      </c>
    </row>
    <row r="1627" spans="1:7" x14ac:dyDescent="0.3">
      <c r="A1627" s="198" t="s">
        <v>187</v>
      </c>
      <c r="B1627" s="198" t="s">
        <v>334</v>
      </c>
      <c r="C1627" s="198">
        <v>101118110</v>
      </c>
      <c r="D1627" s="198">
        <v>201906</v>
      </c>
      <c r="E1627" s="198" t="s">
        <v>336</v>
      </c>
      <c r="F1627" s="198">
        <v>4.17</v>
      </c>
      <c r="G1627" s="198">
        <v>4</v>
      </c>
    </row>
    <row r="1628" spans="1:7" x14ac:dyDescent="0.3">
      <c r="A1628" s="198" t="s">
        <v>187</v>
      </c>
      <c r="B1628" s="198" t="s">
        <v>334</v>
      </c>
      <c r="C1628" s="198">
        <v>101118163</v>
      </c>
      <c r="D1628" s="198">
        <v>201906</v>
      </c>
      <c r="E1628" s="198" t="s">
        <v>339</v>
      </c>
      <c r="F1628" s="198">
        <v>19.97</v>
      </c>
      <c r="G1628" s="198">
        <v>4</v>
      </c>
    </row>
    <row r="1629" spans="1:7" x14ac:dyDescent="0.3">
      <c r="A1629" s="198" t="s">
        <v>187</v>
      </c>
      <c r="B1629" s="198" t="s">
        <v>334</v>
      </c>
      <c r="C1629" s="198">
        <v>101118760</v>
      </c>
      <c r="D1629" s="198">
        <v>201906</v>
      </c>
      <c r="E1629" s="198" t="s">
        <v>341</v>
      </c>
      <c r="F1629" s="198">
        <v>-3534.48</v>
      </c>
      <c r="G1629" s="198">
        <v>4</v>
      </c>
    </row>
    <row r="1630" spans="1:7" x14ac:dyDescent="0.3">
      <c r="A1630" s="198" t="s">
        <v>187</v>
      </c>
      <c r="B1630" s="198" t="s">
        <v>334</v>
      </c>
      <c r="C1630" s="198">
        <v>101119909</v>
      </c>
      <c r="D1630" s="198">
        <v>201906</v>
      </c>
      <c r="E1630" s="198" t="s">
        <v>336</v>
      </c>
      <c r="F1630" s="198">
        <v>447.61</v>
      </c>
      <c r="G1630" s="198">
        <v>3</v>
      </c>
    </row>
    <row r="1631" spans="1:7" x14ac:dyDescent="0.3">
      <c r="A1631" s="198" t="s">
        <v>188</v>
      </c>
      <c r="B1631" s="198" t="s">
        <v>332</v>
      </c>
      <c r="C1631" s="198">
        <v>101075555</v>
      </c>
      <c r="D1631" s="198">
        <v>201906</v>
      </c>
      <c r="E1631" s="198" t="s">
        <v>335</v>
      </c>
      <c r="F1631" s="198">
        <v>0.21</v>
      </c>
      <c r="G1631" s="198">
        <v>0</v>
      </c>
    </row>
    <row r="1632" spans="1:7" x14ac:dyDescent="0.3">
      <c r="A1632" s="198" t="s">
        <v>188</v>
      </c>
      <c r="B1632" s="198" t="s">
        <v>332</v>
      </c>
      <c r="C1632" s="198">
        <v>101080058</v>
      </c>
      <c r="D1632" s="198">
        <v>201906</v>
      </c>
      <c r="E1632" s="198" t="s">
        <v>336</v>
      </c>
      <c r="F1632" s="198">
        <v>1303.32</v>
      </c>
      <c r="G1632" s="198">
        <v>0</v>
      </c>
    </row>
    <row r="1633" spans="1:7" x14ac:dyDescent="0.3">
      <c r="A1633" s="198" t="s">
        <v>188</v>
      </c>
      <c r="B1633" s="198" t="s">
        <v>332</v>
      </c>
      <c r="C1633" s="198">
        <v>101080058</v>
      </c>
      <c r="D1633" s="198">
        <v>201906</v>
      </c>
      <c r="E1633" s="198" t="s">
        <v>335</v>
      </c>
      <c r="F1633" s="198">
        <v>1.05</v>
      </c>
      <c r="G1633" s="198">
        <v>0</v>
      </c>
    </row>
    <row r="1634" spans="1:7" x14ac:dyDescent="0.3">
      <c r="A1634" s="198" t="s">
        <v>188</v>
      </c>
      <c r="B1634" s="198" t="s">
        <v>332</v>
      </c>
      <c r="C1634" s="198">
        <v>101085550</v>
      </c>
      <c r="D1634" s="198">
        <v>201906</v>
      </c>
      <c r="E1634" s="198" t="s">
        <v>336</v>
      </c>
      <c r="F1634" s="198">
        <v>1013.24</v>
      </c>
      <c r="G1634" s="198">
        <v>0</v>
      </c>
    </row>
    <row r="1635" spans="1:7" x14ac:dyDescent="0.3">
      <c r="A1635" s="198" t="s">
        <v>188</v>
      </c>
      <c r="B1635" s="198" t="s">
        <v>332</v>
      </c>
      <c r="C1635" s="198">
        <v>101085550</v>
      </c>
      <c r="D1635" s="198">
        <v>201906</v>
      </c>
      <c r="E1635" s="198" t="s">
        <v>335</v>
      </c>
      <c r="F1635" s="198">
        <v>1.37</v>
      </c>
      <c r="G1635" s="198">
        <v>0</v>
      </c>
    </row>
    <row r="1636" spans="1:7" x14ac:dyDescent="0.3">
      <c r="A1636" s="198" t="s">
        <v>188</v>
      </c>
      <c r="B1636" s="198" t="s">
        <v>332</v>
      </c>
      <c r="C1636" s="198">
        <v>101085550</v>
      </c>
      <c r="D1636" s="198">
        <v>201906</v>
      </c>
      <c r="E1636" s="198" t="s">
        <v>335</v>
      </c>
      <c r="F1636" s="198">
        <v>2.3199999999999998</v>
      </c>
      <c r="G1636" s="198">
        <v>0</v>
      </c>
    </row>
    <row r="1637" spans="1:7" x14ac:dyDescent="0.3">
      <c r="A1637" s="198" t="s">
        <v>188</v>
      </c>
      <c r="B1637" s="198" t="s">
        <v>332</v>
      </c>
      <c r="C1637" s="198">
        <v>101092460</v>
      </c>
      <c r="D1637" s="198">
        <v>201906</v>
      </c>
      <c r="E1637" s="198" t="s">
        <v>336</v>
      </c>
      <c r="F1637" s="198">
        <v>162.78</v>
      </c>
      <c r="G1637" s="198">
        <v>60</v>
      </c>
    </row>
    <row r="1638" spans="1:7" x14ac:dyDescent="0.3">
      <c r="A1638" s="198" t="s">
        <v>188</v>
      </c>
      <c r="B1638" s="198" t="s">
        <v>332</v>
      </c>
      <c r="C1638" s="198">
        <v>101092460</v>
      </c>
      <c r="D1638" s="198">
        <v>201906</v>
      </c>
      <c r="E1638" s="198" t="s">
        <v>336</v>
      </c>
      <c r="F1638" s="198">
        <v>952.97</v>
      </c>
      <c r="G1638" s="198">
        <v>120</v>
      </c>
    </row>
    <row r="1639" spans="1:7" x14ac:dyDescent="0.3">
      <c r="A1639" s="198" t="s">
        <v>188</v>
      </c>
      <c r="B1639" s="198" t="s">
        <v>332</v>
      </c>
      <c r="C1639" s="198">
        <v>101092460</v>
      </c>
      <c r="D1639" s="198">
        <v>201906</v>
      </c>
      <c r="E1639" s="198" t="s">
        <v>339</v>
      </c>
      <c r="F1639" s="198">
        <v>37797.86</v>
      </c>
      <c r="G1639" s="198">
        <v>2463</v>
      </c>
    </row>
    <row r="1640" spans="1:7" x14ac:dyDescent="0.3">
      <c r="A1640" s="198" t="s">
        <v>188</v>
      </c>
      <c r="B1640" s="198" t="s">
        <v>332</v>
      </c>
      <c r="C1640" s="198">
        <v>101093871</v>
      </c>
      <c r="D1640" s="198">
        <v>201906</v>
      </c>
      <c r="E1640" s="198" t="s">
        <v>335</v>
      </c>
      <c r="F1640" s="198">
        <v>0.09</v>
      </c>
      <c r="G1640" s="198">
        <v>0</v>
      </c>
    </row>
    <row r="1641" spans="1:7" x14ac:dyDescent="0.3">
      <c r="A1641" s="198" t="s">
        <v>188</v>
      </c>
      <c r="B1641" s="198" t="s">
        <v>332</v>
      </c>
      <c r="C1641" s="198">
        <v>101097367</v>
      </c>
      <c r="D1641" s="198">
        <v>201906</v>
      </c>
      <c r="E1641" s="198" t="s">
        <v>335</v>
      </c>
      <c r="F1641" s="198">
        <v>0.02</v>
      </c>
      <c r="G1641" s="198">
        <v>0</v>
      </c>
    </row>
    <row r="1642" spans="1:7" x14ac:dyDescent="0.3">
      <c r="A1642" s="198" t="s">
        <v>188</v>
      </c>
      <c r="B1642" s="198" t="s">
        <v>332</v>
      </c>
      <c r="C1642" s="198">
        <v>101097586</v>
      </c>
      <c r="D1642" s="198">
        <v>201906</v>
      </c>
      <c r="E1642" s="198" t="s">
        <v>340</v>
      </c>
      <c r="F1642" s="198">
        <v>-17594.37</v>
      </c>
      <c r="G1642" s="198">
        <v>4</v>
      </c>
    </row>
    <row r="1643" spans="1:7" x14ac:dyDescent="0.3">
      <c r="A1643" s="198" t="s">
        <v>188</v>
      </c>
      <c r="B1643" s="198" t="s">
        <v>332</v>
      </c>
      <c r="C1643" s="198">
        <v>101097586</v>
      </c>
      <c r="D1643" s="198">
        <v>201906</v>
      </c>
      <c r="E1643" s="198" t="s">
        <v>340</v>
      </c>
      <c r="F1643" s="198">
        <v>-1364.5</v>
      </c>
      <c r="G1643" s="198">
        <v>3</v>
      </c>
    </row>
    <row r="1644" spans="1:7" x14ac:dyDescent="0.3">
      <c r="A1644" s="198" t="s">
        <v>188</v>
      </c>
      <c r="B1644" s="198" t="s">
        <v>332</v>
      </c>
      <c r="C1644" s="198">
        <v>101097586</v>
      </c>
      <c r="D1644" s="198">
        <v>201906</v>
      </c>
      <c r="E1644" s="198" t="s">
        <v>340</v>
      </c>
      <c r="F1644" s="198">
        <v>-621.26</v>
      </c>
      <c r="G1644" s="198">
        <v>1</v>
      </c>
    </row>
    <row r="1645" spans="1:7" x14ac:dyDescent="0.3">
      <c r="A1645" s="198" t="s">
        <v>188</v>
      </c>
      <c r="B1645" s="198" t="s">
        <v>332</v>
      </c>
      <c r="C1645" s="198">
        <v>101097586</v>
      </c>
      <c r="D1645" s="198">
        <v>201906</v>
      </c>
      <c r="E1645" s="198" t="s">
        <v>340</v>
      </c>
      <c r="F1645" s="198">
        <v>-602.79999999999995</v>
      </c>
      <c r="G1645" s="198">
        <v>1</v>
      </c>
    </row>
    <row r="1646" spans="1:7" x14ac:dyDescent="0.3">
      <c r="A1646" s="198" t="s">
        <v>188</v>
      </c>
      <c r="B1646" s="198" t="s">
        <v>332</v>
      </c>
      <c r="C1646" s="198">
        <v>101097586</v>
      </c>
      <c r="D1646" s="198">
        <v>201906</v>
      </c>
      <c r="E1646" s="198" t="s">
        <v>340</v>
      </c>
      <c r="F1646" s="198">
        <v>412.35</v>
      </c>
      <c r="G1646" s="198">
        <v>0</v>
      </c>
    </row>
    <row r="1647" spans="1:7" x14ac:dyDescent="0.3">
      <c r="A1647" s="198" t="s">
        <v>188</v>
      </c>
      <c r="B1647" s="198" t="s">
        <v>332</v>
      </c>
      <c r="C1647" s="198">
        <v>101097586</v>
      </c>
      <c r="D1647" s="198">
        <v>201906</v>
      </c>
      <c r="E1647" s="198" t="s">
        <v>336</v>
      </c>
      <c r="F1647" s="198">
        <v>-32357.83</v>
      </c>
      <c r="G1647" s="198">
        <v>1</v>
      </c>
    </row>
    <row r="1648" spans="1:7" x14ac:dyDescent="0.3">
      <c r="A1648" s="198" t="s">
        <v>188</v>
      </c>
      <c r="B1648" s="198" t="s">
        <v>332</v>
      </c>
      <c r="C1648" s="198">
        <v>101097586</v>
      </c>
      <c r="D1648" s="198">
        <v>201906</v>
      </c>
      <c r="E1648" s="198" t="s">
        <v>336</v>
      </c>
      <c r="F1648" s="198">
        <v>-30632.38</v>
      </c>
      <c r="G1648" s="198">
        <v>2</v>
      </c>
    </row>
    <row r="1649" spans="1:7" x14ac:dyDescent="0.3">
      <c r="A1649" s="198" t="s">
        <v>188</v>
      </c>
      <c r="B1649" s="198" t="s">
        <v>332</v>
      </c>
      <c r="C1649" s="198">
        <v>101097586</v>
      </c>
      <c r="D1649" s="198">
        <v>201906</v>
      </c>
      <c r="E1649" s="198" t="s">
        <v>336</v>
      </c>
      <c r="F1649" s="198">
        <v>1931.3</v>
      </c>
      <c r="G1649" s="198">
        <v>1</v>
      </c>
    </row>
    <row r="1650" spans="1:7" x14ac:dyDescent="0.3">
      <c r="A1650" s="198" t="s">
        <v>188</v>
      </c>
      <c r="B1650" s="198" t="s">
        <v>332</v>
      </c>
      <c r="C1650" s="198">
        <v>101097586</v>
      </c>
      <c r="D1650" s="198">
        <v>201906</v>
      </c>
      <c r="E1650" s="198" t="s">
        <v>335</v>
      </c>
      <c r="F1650" s="198">
        <v>0</v>
      </c>
      <c r="G1650" s="198">
        <v>0</v>
      </c>
    </row>
    <row r="1651" spans="1:7" x14ac:dyDescent="0.3">
      <c r="A1651" s="198" t="s">
        <v>188</v>
      </c>
      <c r="B1651" s="198" t="s">
        <v>332</v>
      </c>
      <c r="C1651" s="198">
        <v>101097586</v>
      </c>
      <c r="D1651" s="198">
        <v>201906</v>
      </c>
      <c r="E1651" s="198" t="s">
        <v>335</v>
      </c>
      <c r="F1651" s="198">
        <v>46.44</v>
      </c>
      <c r="G1651" s="198">
        <v>0</v>
      </c>
    </row>
    <row r="1652" spans="1:7" x14ac:dyDescent="0.3">
      <c r="A1652" s="198" t="s">
        <v>188</v>
      </c>
      <c r="B1652" s="198" t="s">
        <v>332</v>
      </c>
      <c r="C1652" s="198">
        <v>101097586</v>
      </c>
      <c r="D1652" s="198">
        <v>201906</v>
      </c>
      <c r="E1652" s="198" t="s">
        <v>335</v>
      </c>
      <c r="F1652" s="198">
        <v>60.54</v>
      </c>
      <c r="G1652" s="198">
        <v>0</v>
      </c>
    </row>
    <row r="1653" spans="1:7" x14ac:dyDescent="0.3">
      <c r="A1653" s="198" t="s">
        <v>188</v>
      </c>
      <c r="B1653" s="198" t="s">
        <v>332</v>
      </c>
      <c r="C1653" s="198">
        <v>101097586</v>
      </c>
      <c r="D1653" s="198">
        <v>201906</v>
      </c>
      <c r="E1653" s="198" t="s">
        <v>335</v>
      </c>
      <c r="F1653" s="198">
        <v>658.75</v>
      </c>
      <c r="G1653" s="198">
        <v>0</v>
      </c>
    </row>
    <row r="1654" spans="1:7" x14ac:dyDescent="0.3">
      <c r="A1654" s="198" t="s">
        <v>188</v>
      </c>
      <c r="B1654" s="198" t="s">
        <v>332</v>
      </c>
      <c r="C1654" s="198">
        <v>101097586</v>
      </c>
      <c r="D1654" s="198">
        <v>201906</v>
      </c>
      <c r="E1654" s="198" t="s">
        <v>335</v>
      </c>
      <c r="F1654" s="198">
        <v>1092.6400000000001</v>
      </c>
      <c r="G1654" s="198">
        <v>0</v>
      </c>
    </row>
    <row r="1655" spans="1:7" x14ac:dyDescent="0.3">
      <c r="A1655" s="198" t="s">
        <v>188</v>
      </c>
      <c r="B1655" s="198" t="s">
        <v>332</v>
      </c>
      <c r="C1655" s="198">
        <v>101097586</v>
      </c>
      <c r="D1655" s="198">
        <v>201906</v>
      </c>
      <c r="E1655" s="198" t="s">
        <v>335</v>
      </c>
      <c r="F1655" s="198">
        <v>1143.77</v>
      </c>
      <c r="G1655" s="198">
        <v>0</v>
      </c>
    </row>
    <row r="1656" spans="1:7" x14ac:dyDescent="0.3">
      <c r="A1656" s="198" t="s">
        <v>188</v>
      </c>
      <c r="B1656" s="198" t="s">
        <v>332</v>
      </c>
      <c r="C1656" s="198">
        <v>101097586</v>
      </c>
      <c r="D1656" s="198">
        <v>201906</v>
      </c>
      <c r="E1656" s="198" t="s">
        <v>335</v>
      </c>
      <c r="F1656" s="198">
        <v>109520.49</v>
      </c>
      <c r="G1656" s="198">
        <v>2</v>
      </c>
    </row>
    <row r="1657" spans="1:7" x14ac:dyDescent="0.3">
      <c r="A1657" s="198" t="s">
        <v>188</v>
      </c>
      <c r="B1657" s="198" t="s">
        <v>332</v>
      </c>
      <c r="C1657" s="198">
        <v>101097586</v>
      </c>
      <c r="D1657" s="198">
        <v>201906</v>
      </c>
      <c r="E1657" s="198" t="s">
        <v>339</v>
      </c>
      <c r="F1657" s="198">
        <v>2.77</v>
      </c>
      <c r="G1657" s="198">
        <v>0</v>
      </c>
    </row>
    <row r="1658" spans="1:7" x14ac:dyDescent="0.3">
      <c r="A1658" s="198" t="s">
        <v>188</v>
      </c>
      <c r="B1658" s="198" t="s">
        <v>332</v>
      </c>
      <c r="C1658" s="198">
        <v>101097586</v>
      </c>
      <c r="D1658" s="198">
        <v>201906</v>
      </c>
      <c r="E1658" s="198" t="s">
        <v>339</v>
      </c>
      <c r="F1658" s="198">
        <v>7.86</v>
      </c>
      <c r="G1658" s="198">
        <v>0</v>
      </c>
    </row>
    <row r="1659" spans="1:7" x14ac:dyDescent="0.3">
      <c r="A1659" s="198" t="s">
        <v>188</v>
      </c>
      <c r="B1659" s="198" t="s">
        <v>332</v>
      </c>
      <c r="C1659" s="198">
        <v>101097586</v>
      </c>
      <c r="D1659" s="198">
        <v>201906</v>
      </c>
      <c r="E1659" s="198" t="s">
        <v>339</v>
      </c>
      <c r="F1659" s="198">
        <v>18.46</v>
      </c>
      <c r="G1659" s="198">
        <v>0</v>
      </c>
    </row>
    <row r="1660" spans="1:7" x14ac:dyDescent="0.3">
      <c r="A1660" s="198" t="s">
        <v>188</v>
      </c>
      <c r="B1660" s="198" t="s">
        <v>332</v>
      </c>
      <c r="C1660" s="198">
        <v>101097841</v>
      </c>
      <c r="D1660" s="198">
        <v>201906</v>
      </c>
      <c r="E1660" s="198" t="s">
        <v>339</v>
      </c>
      <c r="F1660" s="198">
        <v>113.91</v>
      </c>
      <c r="G1660" s="198">
        <v>0</v>
      </c>
    </row>
    <row r="1661" spans="1:7" x14ac:dyDescent="0.3">
      <c r="A1661" s="198" t="s">
        <v>188</v>
      </c>
      <c r="B1661" s="198" t="s">
        <v>332</v>
      </c>
      <c r="C1661" s="198">
        <v>101098703</v>
      </c>
      <c r="D1661" s="198">
        <v>201906</v>
      </c>
      <c r="E1661" s="198" t="s">
        <v>335</v>
      </c>
      <c r="F1661" s="198">
        <v>0.97</v>
      </c>
      <c r="G1661" s="198">
        <v>0</v>
      </c>
    </row>
    <row r="1662" spans="1:7" x14ac:dyDescent="0.3">
      <c r="A1662" s="198" t="s">
        <v>188</v>
      </c>
      <c r="B1662" s="198" t="s">
        <v>332</v>
      </c>
      <c r="C1662" s="198">
        <v>101099870</v>
      </c>
      <c r="D1662" s="198">
        <v>201906</v>
      </c>
      <c r="E1662" s="198" t="s">
        <v>335</v>
      </c>
      <c r="F1662" s="198">
        <v>0.06</v>
      </c>
      <c r="G1662" s="198">
        <v>0</v>
      </c>
    </row>
    <row r="1663" spans="1:7" x14ac:dyDescent="0.3">
      <c r="A1663" s="198" t="s">
        <v>188</v>
      </c>
      <c r="B1663" s="198" t="s">
        <v>332</v>
      </c>
      <c r="C1663" s="198">
        <v>101101684</v>
      </c>
      <c r="D1663" s="198">
        <v>201906</v>
      </c>
      <c r="E1663" s="198" t="s">
        <v>336</v>
      </c>
      <c r="F1663" s="198">
        <v>0.17</v>
      </c>
      <c r="G1663" s="198">
        <v>0</v>
      </c>
    </row>
    <row r="1664" spans="1:7" x14ac:dyDescent="0.3">
      <c r="A1664" s="198" t="s">
        <v>188</v>
      </c>
      <c r="B1664" s="198" t="s">
        <v>332</v>
      </c>
      <c r="C1664" s="198">
        <v>101101684</v>
      </c>
      <c r="D1664" s="198">
        <v>201906</v>
      </c>
      <c r="E1664" s="198" t="s">
        <v>339</v>
      </c>
      <c r="F1664" s="198">
        <v>-252.33</v>
      </c>
      <c r="G1664" s="198">
        <v>0</v>
      </c>
    </row>
    <row r="1665" spans="1:7" x14ac:dyDescent="0.3">
      <c r="A1665" s="198" t="s">
        <v>188</v>
      </c>
      <c r="B1665" s="198" t="s">
        <v>332</v>
      </c>
      <c r="C1665" s="198">
        <v>101101684</v>
      </c>
      <c r="D1665" s="198">
        <v>201906</v>
      </c>
      <c r="E1665" s="198" t="s">
        <v>339</v>
      </c>
      <c r="F1665" s="198">
        <v>210.55</v>
      </c>
      <c r="G1665" s="198">
        <v>0</v>
      </c>
    </row>
    <row r="1666" spans="1:7" x14ac:dyDescent="0.3">
      <c r="A1666" s="198" t="s">
        <v>188</v>
      </c>
      <c r="B1666" s="198" t="s">
        <v>332</v>
      </c>
      <c r="C1666" s="198">
        <v>101101689</v>
      </c>
      <c r="D1666" s="198">
        <v>201906</v>
      </c>
      <c r="E1666" s="198" t="s">
        <v>336</v>
      </c>
      <c r="F1666" s="198">
        <v>47.27</v>
      </c>
      <c r="G1666" s="198">
        <v>0</v>
      </c>
    </row>
    <row r="1667" spans="1:7" x14ac:dyDescent="0.3">
      <c r="A1667" s="198" t="s">
        <v>188</v>
      </c>
      <c r="B1667" s="198" t="s">
        <v>332</v>
      </c>
      <c r="C1667" s="198">
        <v>101101689</v>
      </c>
      <c r="D1667" s="198">
        <v>201906</v>
      </c>
      <c r="E1667" s="198" t="s">
        <v>339</v>
      </c>
      <c r="F1667" s="198">
        <v>-1519.75</v>
      </c>
      <c r="G1667" s="198">
        <v>0</v>
      </c>
    </row>
    <row r="1668" spans="1:7" x14ac:dyDescent="0.3">
      <c r="A1668" s="198" t="s">
        <v>188</v>
      </c>
      <c r="B1668" s="198" t="s">
        <v>332</v>
      </c>
      <c r="C1668" s="198">
        <v>101102602</v>
      </c>
      <c r="D1668" s="198">
        <v>201906</v>
      </c>
      <c r="E1668" s="198" t="s">
        <v>340</v>
      </c>
      <c r="F1668" s="198">
        <v>-9.98</v>
      </c>
      <c r="G1668" s="198">
        <v>1</v>
      </c>
    </row>
    <row r="1669" spans="1:7" x14ac:dyDescent="0.3">
      <c r="A1669" s="198" t="s">
        <v>188</v>
      </c>
      <c r="B1669" s="198" t="s">
        <v>332</v>
      </c>
      <c r="C1669" s="198">
        <v>101102605</v>
      </c>
      <c r="D1669" s="198">
        <v>201906</v>
      </c>
      <c r="E1669" s="198" t="s">
        <v>336</v>
      </c>
      <c r="F1669" s="198">
        <v>2995.7</v>
      </c>
      <c r="G1669" s="198">
        <v>1</v>
      </c>
    </row>
    <row r="1670" spans="1:7" x14ac:dyDescent="0.3">
      <c r="A1670" s="198" t="s">
        <v>188</v>
      </c>
      <c r="B1670" s="198" t="s">
        <v>332</v>
      </c>
      <c r="C1670" s="198">
        <v>101102605</v>
      </c>
      <c r="D1670" s="198">
        <v>201906</v>
      </c>
      <c r="E1670" s="198" t="s">
        <v>335</v>
      </c>
      <c r="F1670" s="198">
        <v>0.82</v>
      </c>
      <c r="G1670" s="198">
        <v>0</v>
      </c>
    </row>
    <row r="1671" spans="1:7" x14ac:dyDescent="0.3">
      <c r="A1671" s="198" t="s">
        <v>188</v>
      </c>
      <c r="B1671" s="198" t="s">
        <v>332</v>
      </c>
      <c r="C1671" s="198">
        <v>101103576</v>
      </c>
      <c r="D1671" s="198">
        <v>201906</v>
      </c>
      <c r="E1671" s="198" t="s">
        <v>335</v>
      </c>
      <c r="F1671" s="198">
        <v>-1.01</v>
      </c>
      <c r="G1671" s="198">
        <v>0</v>
      </c>
    </row>
    <row r="1672" spans="1:7" x14ac:dyDescent="0.3">
      <c r="A1672" s="198" t="s">
        <v>188</v>
      </c>
      <c r="B1672" s="198" t="s">
        <v>332</v>
      </c>
      <c r="C1672" s="198">
        <v>101104046</v>
      </c>
      <c r="D1672" s="198">
        <v>201906</v>
      </c>
      <c r="E1672" s="198" t="s">
        <v>335</v>
      </c>
      <c r="F1672" s="198">
        <v>1.61</v>
      </c>
      <c r="G1672" s="198">
        <v>0</v>
      </c>
    </row>
    <row r="1673" spans="1:7" x14ac:dyDescent="0.3">
      <c r="A1673" s="198" t="s">
        <v>188</v>
      </c>
      <c r="B1673" s="198" t="s">
        <v>332</v>
      </c>
      <c r="C1673" s="198">
        <v>101107482</v>
      </c>
      <c r="D1673" s="198">
        <v>201906</v>
      </c>
      <c r="E1673" s="198" t="s">
        <v>340</v>
      </c>
      <c r="F1673" s="198">
        <v>-640.6</v>
      </c>
      <c r="G1673" s="198">
        <v>2</v>
      </c>
    </row>
    <row r="1674" spans="1:7" x14ac:dyDescent="0.3">
      <c r="A1674" s="198" t="s">
        <v>188</v>
      </c>
      <c r="B1674" s="198" t="s">
        <v>332</v>
      </c>
      <c r="C1674" s="198">
        <v>101107482</v>
      </c>
      <c r="D1674" s="198">
        <v>201906</v>
      </c>
      <c r="E1674" s="198" t="s">
        <v>335</v>
      </c>
      <c r="F1674" s="198">
        <v>10012.129999999999</v>
      </c>
      <c r="G1674" s="198">
        <v>2</v>
      </c>
    </row>
    <row r="1675" spans="1:7" x14ac:dyDescent="0.3">
      <c r="A1675" s="198" t="s">
        <v>188</v>
      </c>
      <c r="B1675" s="198" t="s">
        <v>332</v>
      </c>
      <c r="C1675" s="198">
        <v>101107482</v>
      </c>
      <c r="D1675" s="198">
        <v>201906</v>
      </c>
      <c r="E1675" s="198" t="s">
        <v>339</v>
      </c>
      <c r="F1675" s="198">
        <v>1.06</v>
      </c>
      <c r="G1675" s="198">
        <v>0</v>
      </c>
    </row>
    <row r="1676" spans="1:7" x14ac:dyDescent="0.3">
      <c r="A1676" s="198" t="s">
        <v>188</v>
      </c>
      <c r="B1676" s="198" t="s">
        <v>332</v>
      </c>
      <c r="C1676" s="198">
        <v>101109257</v>
      </c>
      <c r="D1676" s="198">
        <v>201906</v>
      </c>
      <c r="E1676" s="198" t="s">
        <v>339</v>
      </c>
      <c r="F1676" s="198">
        <v>-1220.75</v>
      </c>
      <c r="G1676" s="198">
        <v>0</v>
      </c>
    </row>
    <row r="1677" spans="1:7" x14ac:dyDescent="0.3">
      <c r="A1677" s="198" t="s">
        <v>188</v>
      </c>
      <c r="B1677" s="198" t="s">
        <v>332</v>
      </c>
      <c r="C1677" s="198">
        <v>101109992</v>
      </c>
      <c r="D1677" s="198">
        <v>201906</v>
      </c>
      <c r="E1677" s="198" t="s">
        <v>335</v>
      </c>
      <c r="F1677" s="198">
        <v>1.48</v>
      </c>
      <c r="G1677" s="198">
        <v>0</v>
      </c>
    </row>
    <row r="1678" spans="1:7" x14ac:dyDescent="0.3">
      <c r="A1678" s="198" t="s">
        <v>188</v>
      </c>
      <c r="B1678" s="198" t="s">
        <v>332</v>
      </c>
      <c r="C1678" s="198">
        <v>101110144</v>
      </c>
      <c r="D1678" s="198">
        <v>201906</v>
      </c>
      <c r="E1678" s="198" t="s">
        <v>335</v>
      </c>
      <c r="F1678" s="198">
        <v>-4.7699999999999996</v>
      </c>
      <c r="G1678" s="198">
        <v>0</v>
      </c>
    </row>
    <row r="1679" spans="1:7" x14ac:dyDescent="0.3">
      <c r="A1679" s="198" t="s">
        <v>188</v>
      </c>
      <c r="B1679" s="198" t="s">
        <v>332</v>
      </c>
      <c r="C1679" s="198">
        <v>101110144</v>
      </c>
      <c r="D1679" s="198">
        <v>201906</v>
      </c>
      <c r="E1679" s="198" t="s">
        <v>339</v>
      </c>
      <c r="F1679" s="198">
        <v>0</v>
      </c>
      <c r="G1679" s="198">
        <v>0</v>
      </c>
    </row>
    <row r="1680" spans="1:7" x14ac:dyDescent="0.3">
      <c r="A1680" s="198" t="s">
        <v>188</v>
      </c>
      <c r="B1680" s="198" t="s">
        <v>332</v>
      </c>
      <c r="C1680" s="198">
        <v>101110144</v>
      </c>
      <c r="D1680" s="198">
        <v>201906</v>
      </c>
      <c r="E1680" s="198" t="s">
        <v>339</v>
      </c>
      <c r="F1680" s="198">
        <v>14.51</v>
      </c>
      <c r="G1680" s="198">
        <v>0</v>
      </c>
    </row>
    <row r="1681" spans="1:7" x14ac:dyDescent="0.3">
      <c r="A1681" s="198" t="s">
        <v>188</v>
      </c>
      <c r="B1681" s="198" t="s">
        <v>332</v>
      </c>
      <c r="C1681" s="198">
        <v>101110262</v>
      </c>
      <c r="D1681" s="198">
        <v>201906</v>
      </c>
      <c r="E1681" s="198" t="s">
        <v>339</v>
      </c>
      <c r="F1681" s="198">
        <v>0</v>
      </c>
      <c r="G1681" s="198">
        <v>0</v>
      </c>
    </row>
    <row r="1682" spans="1:7" x14ac:dyDescent="0.3">
      <c r="A1682" s="198" t="s">
        <v>188</v>
      </c>
      <c r="B1682" s="198" t="s">
        <v>332</v>
      </c>
      <c r="C1682" s="198">
        <v>101110282</v>
      </c>
      <c r="D1682" s="198">
        <v>201906</v>
      </c>
      <c r="E1682" s="198" t="s">
        <v>342</v>
      </c>
      <c r="F1682" s="198">
        <v>5802.15</v>
      </c>
      <c r="G1682" s="198">
        <v>1</v>
      </c>
    </row>
    <row r="1683" spans="1:7" x14ac:dyDescent="0.3">
      <c r="A1683" s="198" t="s">
        <v>188</v>
      </c>
      <c r="B1683" s="198" t="s">
        <v>332</v>
      </c>
      <c r="C1683" s="198">
        <v>101110930</v>
      </c>
      <c r="D1683" s="198">
        <v>201906</v>
      </c>
      <c r="E1683" s="198" t="s">
        <v>335</v>
      </c>
      <c r="F1683" s="198">
        <v>4.42</v>
      </c>
      <c r="G1683" s="198">
        <v>0</v>
      </c>
    </row>
    <row r="1684" spans="1:7" x14ac:dyDescent="0.3">
      <c r="A1684" s="198" t="s">
        <v>188</v>
      </c>
      <c r="B1684" s="198" t="s">
        <v>332</v>
      </c>
      <c r="C1684" s="198">
        <v>101110930</v>
      </c>
      <c r="D1684" s="198">
        <v>201906</v>
      </c>
      <c r="E1684" s="198" t="s">
        <v>335</v>
      </c>
      <c r="F1684" s="198">
        <v>49.33</v>
      </c>
      <c r="G1684" s="198">
        <v>0</v>
      </c>
    </row>
    <row r="1685" spans="1:7" x14ac:dyDescent="0.3">
      <c r="A1685" s="198" t="s">
        <v>188</v>
      </c>
      <c r="B1685" s="198" t="s">
        <v>332</v>
      </c>
      <c r="C1685" s="198">
        <v>101110931</v>
      </c>
      <c r="D1685" s="198">
        <v>201906</v>
      </c>
      <c r="E1685" s="198" t="s">
        <v>340</v>
      </c>
      <c r="F1685" s="198">
        <v>71.63</v>
      </c>
      <c r="G1685" s="198">
        <v>0</v>
      </c>
    </row>
    <row r="1686" spans="1:7" x14ac:dyDescent="0.3">
      <c r="A1686" s="198" t="s">
        <v>188</v>
      </c>
      <c r="B1686" s="198" t="s">
        <v>332</v>
      </c>
      <c r="C1686" s="198">
        <v>101110931</v>
      </c>
      <c r="D1686" s="198">
        <v>201906</v>
      </c>
      <c r="E1686" s="198" t="s">
        <v>336</v>
      </c>
      <c r="F1686" s="198">
        <v>1017.7</v>
      </c>
      <c r="G1686" s="198">
        <v>1</v>
      </c>
    </row>
    <row r="1687" spans="1:7" x14ac:dyDescent="0.3">
      <c r="A1687" s="198" t="s">
        <v>188</v>
      </c>
      <c r="B1687" s="198" t="s">
        <v>332</v>
      </c>
      <c r="C1687" s="198">
        <v>101111584</v>
      </c>
      <c r="D1687" s="198">
        <v>201906</v>
      </c>
      <c r="E1687" s="198" t="s">
        <v>341</v>
      </c>
      <c r="F1687" s="198">
        <v>381.59</v>
      </c>
      <c r="G1687" s="198">
        <v>0</v>
      </c>
    </row>
    <row r="1688" spans="1:7" x14ac:dyDescent="0.3">
      <c r="A1688" s="198" t="s">
        <v>188</v>
      </c>
      <c r="B1688" s="198" t="s">
        <v>332</v>
      </c>
      <c r="C1688" s="198">
        <v>101116053</v>
      </c>
      <c r="D1688" s="198">
        <v>201906</v>
      </c>
      <c r="E1688" s="198" t="s">
        <v>339</v>
      </c>
      <c r="F1688" s="198">
        <v>61571.05</v>
      </c>
      <c r="G1688" s="198">
        <v>5214</v>
      </c>
    </row>
    <row r="1689" spans="1:7" x14ac:dyDescent="0.3">
      <c r="A1689" s="198" t="s">
        <v>188</v>
      </c>
      <c r="B1689" s="198" t="s">
        <v>332</v>
      </c>
      <c r="C1689" s="198">
        <v>101117334</v>
      </c>
      <c r="D1689" s="198">
        <v>201906</v>
      </c>
      <c r="E1689" s="198" t="s">
        <v>336</v>
      </c>
      <c r="F1689" s="198">
        <v>2169.2399999999998</v>
      </c>
      <c r="G1689" s="198">
        <v>1</v>
      </c>
    </row>
    <row r="1690" spans="1:7" x14ac:dyDescent="0.3">
      <c r="A1690" s="198" t="s">
        <v>188</v>
      </c>
      <c r="B1690" s="198" t="s">
        <v>332</v>
      </c>
      <c r="C1690" s="198">
        <v>101117520</v>
      </c>
      <c r="D1690" s="198">
        <v>201906</v>
      </c>
      <c r="E1690" s="198" t="s">
        <v>340</v>
      </c>
      <c r="F1690" s="198">
        <v>-12672.53</v>
      </c>
      <c r="G1690" s="198">
        <v>8310</v>
      </c>
    </row>
    <row r="1691" spans="1:7" x14ac:dyDescent="0.3">
      <c r="A1691" s="198" t="s">
        <v>188</v>
      </c>
      <c r="B1691" s="198" t="s">
        <v>332</v>
      </c>
      <c r="C1691" s="198">
        <v>101117520</v>
      </c>
      <c r="D1691" s="198">
        <v>201906</v>
      </c>
      <c r="E1691" s="198" t="s">
        <v>340</v>
      </c>
      <c r="F1691" s="198">
        <v>-579.91</v>
      </c>
      <c r="G1691" s="198">
        <v>1690</v>
      </c>
    </row>
    <row r="1692" spans="1:7" x14ac:dyDescent="0.3">
      <c r="A1692" s="198" t="s">
        <v>188</v>
      </c>
      <c r="B1692" s="198" t="s">
        <v>332</v>
      </c>
      <c r="C1692" s="198">
        <v>101117520</v>
      </c>
      <c r="D1692" s="198">
        <v>201906</v>
      </c>
      <c r="E1692" s="198" t="s">
        <v>340</v>
      </c>
      <c r="F1692" s="198">
        <v>-202.95</v>
      </c>
      <c r="G1692" s="198">
        <v>60</v>
      </c>
    </row>
    <row r="1693" spans="1:7" x14ac:dyDescent="0.3">
      <c r="A1693" s="198" t="s">
        <v>188</v>
      </c>
      <c r="B1693" s="198" t="s">
        <v>332</v>
      </c>
      <c r="C1693" s="198">
        <v>101117520</v>
      </c>
      <c r="D1693" s="198">
        <v>201906</v>
      </c>
      <c r="E1693" s="198" t="s">
        <v>340</v>
      </c>
      <c r="F1693" s="198">
        <v>220.66</v>
      </c>
      <c r="G1693" s="198">
        <v>1</v>
      </c>
    </row>
    <row r="1694" spans="1:7" x14ac:dyDescent="0.3">
      <c r="A1694" s="198" t="s">
        <v>188</v>
      </c>
      <c r="B1694" s="198" t="s">
        <v>332</v>
      </c>
      <c r="C1694" s="198">
        <v>101117520</v>
      </c>
      <c r="D1694" s="198">
        <v>201906</v>
      </c>
      <c r="E1694" s="198" t="s">
        <v>340</v>
      </c>
      <c r="F1694" s="198">
        <v>499.95</v>
      </c>
      <c r="G1694" s="198">
        <v>0</v>
      </c>
    </row>
    <row r="1695" spans="1:7" x14ac:dyDescent="0.3">
      <c r="A1695" s="198" t="s">
        <v>188</v>
      </c>
      <c r="B1695" s="198" t="s">
        <v>332</v>
      </c>
      <c r="C1695" s="198">
        <v>101117520</v>
      </c>
      <c r="D1695" s="198">
        <v>201906</v>
      </c>
      <c r="E1695" s="198" t="s">
        <v>336</v>
      </c>
      <c r="F1695" s="198">
        <v>-20627.009999999998</v>
      </c>
      <c r="G1695" s="198">
        <v>2350</v>
      </c>
    </row>
    <row r="1696" spans="1:7" x14ac:dyDescent="0.3">
      <c r="A1696" s="198" t="s">
        <v>188</v>
      </c>
      <c r="B1696" s="198" t="s">
        <v>332</v>
      </c>
      <c r="C1696" s="198">
        <v>101117520</v>
      </c>
      <c r="D1696" s="198">
        <v>201906</v>
      </c>
      <c r="E1696" s="198" t="s">
        <v>336</v>
      </c>
      <c r="F1696" s="198">
        <v>-13.03</v>
      </c>
      <c r="G1696" s="198">
        <v>40</v>
      </c>
    </row>
    <row r="1697" spans="1:7" x14ac:dyDescent="0.3">
      <c r="A1697" s="198" t="s">
        <v>188</v>
      </c>
      <c r="B1697" s="198" t="s">
        <v>332</v>
      </c>
      <c r="C1697" s="198">
        <v>101117520</v>
      </c>
      <c r="D1697" s="198">
        <v>201906</v>
      </c>
      <c r="E1697" s="198" t="s">
        <v>336</v>
      </c>
      <c r="F1697" s="198">
        <v>-1.23</v>
      </c>
      <c r="G1697" s="198">
        <v>22</v>
      </c>
    </row>
    <row r="1698" spans="1:7" x14ac:dyDescent="0.3">
      <c r="A1698" s="198" t="s">
        <v>188</v>
      </c>
      <c r="B1698" s="198" t="s">
        <v>332</v>
      </c>
      <c r="C1698" s="198">
        <v>101117520</v>
      </c>
      <c r="D1698" s="198">
        <v>201906</v>
      </c>
      <c r="E1698" s="198" t="s">
        <v>336</v>
      </c>
      <c r="F1698" s="198">
        <v>148.52000000000001</v>
      </c>
      <c r="G1698" s="198">
        <v>44</v>
      </c>
    </row>
    <row r="1699" spans="1:7" x14ac:dyDescent="0.3">
      <c r="A1699" s="198" t="s">
        <v>188</v>
      </c>
      <c r="B1699" s="198" t="s">
        <v>332</v>
      </c>
      <c r="C1699" s="198">
        <v>101117520</v>
      </c>
      <c r="D1699" s="198">
        <v>201906</v>
      </c>
      <c r="E1699" s="198" t="s">
        <v>336</v>
      </c>
      <c r="F1699" s="198">
        <v>230.85</v>
      </c>
      <c r="G1699" s="198">
        <v>130</v>
      </c>
    </row>
    <row r="1700" spans="1:7" x14ac:dyDescent="0.3">
      <c r="A1700" s="198" t="s">
        <v>188</v>
      </c>
      <c r="B1700" s="198" t="s">
        <v>332</v>
      </c>
      <c r="C1700" s="198">
        <v>101117520</v>
      </c>
      <c r="D1700" s="198">
        <v>201906</v>
      </c>
      <c r="E1700" s="198" t="s">
        <v>336</v>
      </c>
      <c r="F1700" s="198">
        <v>257.81</v>
      </c>
      <c r="G1700" s="198">
        <v>30</v>
      </c>
    </row>
    <row r="1701" spans="1:7" x14ac:dyDescent="0.3">
      <c r="A1701" s="198" t="s">
        <v>188</v>
      </c>
      <c r="B1701" s="198" t="s">
        <v>332</v>
      </c>
      <c r="C1701" s="198">
        <v>101117520</v>
      </c>
      <c r="D1701" s="198">
        <v>201906</v>
      </c>
      <c r="E1701" s="198" t="s">
        <v>336</v>
      </c>
      <c r="F1701" s="198">
        <v>324.48</v>
      </c>
      <c r="G1701" s="198">
        <v>20</v>
      </c>
    </row>
    <row r="1702" spans="1:7" x14ac:dyDescent="0.3">
      <c r="A1702" s="198" t="s">
        <v>188</v>
      </c>
      <c r="B1702" s="198" t="s">
        <v>332</v>
      </c>
      <c r="C1702" s="198">
        <v>101117520</v>
      </c>
      <c r="D1702" s="198">
        <v>201906</v>
      </c>
      <c r="E1702" s="198" t="s">
        <v>336</v>
      </c>
      <c r="F1702" s="198">
        <v>382.91</v>
      </c>
      <c r="G1702" s="198">
        <v>50</v>
      </c>
    </row>
    <row r="1703" spans="1:7" x14ac:dyDescent="0.3">
      <c r="A1703" s="198" t="s">
        <v>188</v>
      </c>
      <c r="B1703" s="198" t="s">
        <v>332</v>
      </c>
      <c r="C1703" s="198">
        <v>101117520</v>
      </c>
      <c r="D1703" s="198">
        <v>201906</v>
      </c>
      <c r="E1703" s="198" t="s">
        <v>336</v>
      </c>
      <c r="F1703" s="198">
        <v>433.04</v>
      </c>
      <c r="G1703" s="198">
        <v>30</v>
      </c>
    </row>
    <row r="1704" spans="1:7" x14ac:dyDescent="0.3">
      <c r="A1704" s="198" t="s">
        <v>188</v>
      </c>
      <c r="B1704" s="198" t="s">
        <v>332</v>
      </c>
      <c r="C1704" s="198">
        <v>101117520</v>
      </c>
      <c r="D1704" s="198">
        <v>201906</v>
      </c>
      <c r="E1704" s="198" t="s">
        <v>336</v>
      </c>
      <c r="F1704" s="198">
        <v>714.64</v>
      </c>
      <c r="G1704" s="198">
        <v>30</v>
      </c>
    </row>
    <row r="1705" spans="1:7" x14ac:dyDescent="0.3">
      <c r="A1705" s="198" t="s">
        <v>188</v>
      </c>
      <c r="B1705" s="198" t="s">
        <v>332</v>
      </c>
      <c r="C1705" s="198">
        <v>101117520</v>
      </c>
      <c r="D1705" s="198">
        <v>201906</v>
      </c>
      <c r="E1705" s="198" t="s">
        <v>336</v>
      </c>
      <c r="F1705" s="198">
        <v>3636.04</v>
      </c>
      <c r="G1705" s="198">
        <v>200</v>
      </c>
    </row>
    <row r="1706" spans="1:7" x14ac:dyDescent="0.3">
      <c r="A1706" s="198" t="s">
        <v>188</v>
      </c>
      <c r="B1706" s="198" t="s">
        <v>332</v>
      </c>
      <c r="C1706" s="198">
        <v>101117520</v>
      </c>
      <c r="D1706" s="198">
        <v>201906</v>
      </c>
      <c r="E1706" s="198" t="s">
        <v>335</v>
      </c>
      <c r="F1706" s="198">
        <v>99.99</v>
      </c>
      <c r="G1706" s="198">
        <v>0</v>
      </c>
    </row>
    <row r="1707" spans="1:7" x14ac:dyDescent="0.3">
      <c r="A1707" s="198" t="s">
        <v>188</v>
      </c>
      <c r="B1707" s="198" t="s">
        <v>332</v>
      </c>
      <c r="C1707" s="198">
        <v>101117520</v>
      </c>
      <c r="D1707" s="198">
        <v>201906</v>
      </c>
      <c r="E1707" s="198" t="s">
        <v>335</v>
      </c>
      <c r="F1707" s="198">
        <v>2676.4</v>
      </c>
      <c r="G1707" s="198">
        <v>1</v>
      </c>
    </row>
    <row r="1708" spans="1:7" x14ac:dyDescent="0.3">
      <c r="A1708" s="198" t="s">
        <v>188</v>
      </c>
      <c r="B1708" s="198" t="s">
        <v>332</v>
      </c>
      <c r="C1708" s="198">
        <v>101117520</v>
      </c>
      <c r="D1708" s="198">
        <v>201906</v>
      </c>
      <c r="E1708" s="198" t="s">
        <v>335</v>
      </c>
      <c r="F1708" s="198">
        <v>3365.51</v>
      </c>
      <c r="G1708" s="198">
        <v>0</v>
      </c>
    </row>
    <row r="1709" spans="1:7" x14ac:dyDescent="0.3">
      <c r="A1709" s="198" t="s">
        <v>188</v>
      </c>
      <c r="B1709" s="198" t="s">
        <v>332</v>
      </c>
      <c r="C1709" s="198">
        <v>101117520</v>
      </c>
      <c r="D1709" s="198">
        <v>201906</v>
      </c>
      <c r="E1709" s="198" t="s">
        <v>335</v>
      </c>
      <c r="F1709" s="198">
        <v>8058.15</v>
      </c>
      <c r="G1709" s="198">
        <v>800</v>
      </c>
    </row>
    <row r="1710" spans="1:7" x14ac:dyDescent="0.3">
      <c r="A1710" s="198" t="s">
        <v>188</v>
      </c>
      <c r="B1710" s="198" t="s">
        <v>332</v>
      </c>
      <c r="C1710" s="198">
        <v>101117520</v>
      </c>
      <c r="D1710" s="198">
        <v>201906</v>
      </c>
      <c r="E1710" s="198" t="s">
        <v>335</v>
      </c>
      <c r="F1710" s="198">
        <v>41579.589999999997</v>
      </c>
      <c r="G1710" s="198">
        <v>2324</v>
      </c>
    </row>
    <row r="1711" spans="1:7" x14ac:dyDescent="0.3">
      <c r="A1711" s="198" t="s">
        <v>188</v>
      </c>
      <c r="B1711" s="198" t="s">
        <v>332</v>
      </c>
      <c r="C1711" s="198">
        <v>101117520</v>
      </c>
      <c r="D1711" s="198">
        <v>201906</v>
      </c>
      <c r="E1711" s="198" t="s">
        <v>339</v>
      </c>
      <c r="F1711" s="198">
        <v>0</v>
      </c>
      <c r="G1711" s="198">
        <v>0</v>
      </c>
    </row>
    <row r="1712" spans="1:7" x14ac:dyDescent="0.3">
      <c r="A1712" s="198" t="s">
        <v>188</v>
      </c>
      <c r="B1712" s="198" t="s">
        <v>332</v>
      </c>
      <c r="C1712" s="198">
        <v>101117520</v>
      </c>
      <c r="D1712" s="198">
        <v>201906</v>
      </c>
      <c r="E1712" s="198" t="s">
        <v>339</v>
      </c>
      <c r="F1712" s="198">
        <v>19.059999999999999</v>
      </c>
      <c r="G1712" s="198">
        <v>0</v>
      </c>
    </row>
    <row r="1713" spans="1:7" x14ac:dyDescent="0.3">
      <c r="A1713" s="198" t="s">
        <v>188</v>
      </c>
      <c r="B1713" s="198" t="s">
        <v>332</v>
      </c>
      <c r="C1713" s="198">
        <v>101117520</v>
      </c>
      <c r="D1713" s="198">
        <v>201906</v>
      </c>
      <c r="E1713" s="198" t="s">
        <v>339</v>
      </c>
      <c r="F1713" s="198">
        <v>1085.52</v>
      </c>
      <c r="G1713" s="198">
        <v>20</v>
      </c>
    </row>
    <row r="1714" spans="1:7" x14ac:dyDescent="0.3">
      <c r="A1714" s="198" t="s">
        <v>188</v>
      </c>
      <c r="B1714" s="198" t="s">
        <v>332</v>
      </c>
      <c r="C1714" s="198">
        <v>101117520</v>
      </c>
      <c r="D1714" s="198">
        <v>201906</v>
      </c>
      <c r="E1714" s="198" t="s">
        <v>339</v>
      </c>
      <c r="F1714" s="198">
        <v>3315.92</v>
      </c>
      <c r="G1714" s="198">
        <v>100</v>
      </c>
    </row>
    <row r="1715" spans="1:7" x14ac:dyDescent="0.3">
      <c r="A1715" s="198" t="s">
        <v>188</v>
      </c>
      <c r="B1715" s="198" t="s">
        <v>332</v>
      </c>
      <c r="C1715" s="198">
        <v>101117520</v>
      </c>
      <c r="D1715" s="198">
        <v>201906</v>
      </c>
      <c r="E1715" s="198" t="s">
        <v>333</v>
      </c>
      <c r="F1715" s="198">
        <v>26205.54</v>
      </c>
      <c r="G1715" s="198">
        <v>240</v>
      </c>
    </row>
    <row r="1716" spans="1:7" x14ac:dyDescent="0.3">
      <c r="A1716" s="198" t="s">
        <v>188</v>
      </c>
      <c r="B1716" s="198" t="s">
        <v>332</v>
      </c>
      <c r="C1716" s="198">
        <v>101117520</v>
      </c>
      <c r="D1716" s="198">
        <v>201906</v>
      </c>
      <c r="E1716" s="198" t="s">
        <v>342</v>
      </c>
      <c r="F1716" s="198">
        <v>413.49</v>
      </c>
      <c r="G1716" s="198">
        <v>110</v>
      </c>
    </row>
    <row r="1717" spans="1:7" x14ac:dyDescent="0.3">
      <c r="A1717" s="198" t="s">
        <v>188</v>
      </c>
      <c r="B1717" s="198" t="s">
        <v>332</v>
      </c>
      <c r="C1717" s="198">
        <v>101117520</v>
      </c>
      <c r="D1717" s="198">
        <v>201906</v>
      </c>
      <c r="E1717" s="198" t="s">
        <v>342</v>
      </c>
      <c r="F1717" s="198">
        <v>2750.79</v>
      </c>
      <c r="G1717" s="198">
        <v>920</v>
      </c>
    </row>
    <row r="1718" spans="1:7" x14ac:dyDescent="0.3">
      <c r="A1718" s="198" t="s">
        <v>188</v>
      </c>
      <c r="B1718" s="198" t="s">
        <v>332</v>
      </c>
      <c r="C1718" s="198">
        <v>101117520</v>
      </c>
      <c r="D1718" s="198">
        <v>201906</v>
      </c>
      <c r="E1718" s="198" t="s">
        <v>342</v>
      </c>
      <c r="F1718" s="198">
        <v>19640.439999999999</v>
      </c>
      <c r="G1718" s="198">
        <v>3223</v>
      </c>
    </row>
    <row r="1719" spans="1:7" x14ac:dyDescent="0.3">
      <c r="A1719" s="198" t="s">
        <v>188</v>
      </c>
      <c r="B1719" s="198" t="s">
        <v>332</v>
      </c>
      <c r="C1719" s="198">
        <v>105076747</v>
      </c>
      <c r="D1719" s="198">
        <v>201906</v>
      </c>
      <c r="E1719" s="198" t="s">
        <v>339</v>
      </c>
      <c r="F1719" s="198">
        <v>61846.69</v>
      </c>
      <c r="G1719" s="198">
        <v>2</v>
      </c>
    </row>
    <row r="1720" spans="1:7" x14ac:dyDescent="0.3">
      <c r="A1720" s="198" t="s">
        <v>188</v>
      </c>
      <c r="B1720" s="198" t="s">
        <v>332</v>
      </c>
      <c r="C1720" s="198">
        <v>105079580</v>
      </c>
      <c r="D1720" s="198">
        <v>201906</v>
      </c>
      <c r="E1720" s="198" t="s">
        <v>335</v>
      </c>
      <c r="F1720" s="198">
        <v>0.02</v>
      </c>
      <c r="G1720" s="198">
        <v>0</v>
      </c>
    </row>
    <row r="1721" spans="1:7" x14ac:dyDescent="0.3">
      <c r="A1721" s="198" t="s">
        <v>188</v>
      </c>
      <c r="B1721" s="198" t="s">
        <v>332</v>
      </c>
      <c r="C1721" s="198">
        <v>105080858</v>
      </c>
      <c r="D1721" s="198">
        <v>201906</v>
      </c>
      <c r="E1721" s="198" t="s">
        <v>336</v>
      </c>
      <c r="F1721" s="198">
        <v>31.27</v>
      </c>
      <c r="G1721" s="198">
        <v>0</v>
      </c>
    </row>
    <row r="1722" spans="1:7" x14ac:dyDescent="0.3">
      <c r="A1722" s="198" t="s">
        <v>188</v>
      </c>
      <c r="B1722" s="198" t="s">
        <v>332</v>
      </c>
      <c r="C1722" s="198">
        <v>105080858</v>
      </c>
      <c r="D1722" s="198">
        <v>201906</v>
      </c>
      <c r="E1722" s="198" t="s">
        <v>335</v>
      </c>
      <c r="F1722" s="198">
        <v>-540.4</v>
      </c>
      <c r="G1722" s="198">
        <v>0</v>
      </c>
    </row>
    <row r="1723" spans="1:7" x14ac:dyDescent="0.3">
      <c r="A1723" s="198" t="s">
        <v>188</v>
      </c>
      <c r="B1723" s="198" t="s">
        <v>332</v>
      </c>
      <c r="C1723" s="198">
        <v>105080858</v>
      </c>
      <c r="D1723" s="198">
        <v>201906</v>
      </c>
      <c r="E1723" s="198" t="s">
        <v>335</v>
      </c>
      <c r="F1723" s="198">
        <v>-0.55000000000000004</v>
      </c>
      <c r="G1723" s="198">
        <v>0</v>
      </c>
    </row>
    <row r="1724" spans="1:7" x14ac:dyDescent="0.3">
      <c r="A1724" s="198" t="s">
        <v>188</v>
      </c>
      <c r="B1724" s="198" t="s">
        <v>332</v>
      </c>
      <c r="C1724" s="198">
        <v>105081784</v>
      </c>
      <c r="D1724" s="198">
        <v>201906</v>
      </c>
      <c r="E1724" s="198" t="s">
        <v>335</v>
      </c>
      <c r="F1724" s="198">
        <v>1.1000000000000001</v>
      </c>
      <c r="G1724" s="198">
        <v>0</v>
      </c>
    </row>
    <row r="1725" spans="1:7" x14ac:dyDescent="0.3">
      <c r="A1725" s="198" t="s">
        <v>188</v>
      </c>
      <c r="B1725" s="198" t="s">
        <v>332</v>
      </c>
      <c r="C1725" s="198">
        <v>105081784</v>
      </c>
      <c r="D1725" s="198">
        <v>201906</v>
      </c>
      <c r="E1725" s="198" t="s">
        <v>335</v>
      </c>
      <c r="F1725" s="198">
        <v>2.11</v>
      </c>
      <c r="G1725" s="198">
        <v>0</v>
      </c>
    </row>
    <row r="1726" spans="1:7" x14ac:dyDescent="0.3">
      <c r="A1726" s="198" t="s">
        <v>188</v>
      </c>
      <c r="B1726" s="198" t="s">
        <v>332</v>
      </c>
      <c r="C1726" s="198">
        <v>105081784</v>
      </c>
      <c r="D1726" s="198">
        <v>201906</v>
      </c>
      <c r="E1726" s="198" t="s">
        <v>335</v>
      </c>
      <c r="F1726" s="198">
        <v>13.35</v>
      </c>
      <c r="G1726" s="198">
        <v>0</v>
      </c>
    </row>
    <row r="1727" spans="1:7" x14ac:dyDescent="0.3">
      <c r="A1727" s="198" t="s">
        <v>188</v>
      </c>
      <c r="B1727" s="198" t="s">
        <v>332</v>
      </c>
      <c r="C1727" s="198">
        <v>105082093</v>
      </c>
      <c r="D1727" s="198">
        <v>201906</v>
      </c>
      <c r="E1727" s="198" t="s">
        <v>336</v>
      </c>
      <c r="F1727" s="198">
        <v>9.0299999999999994</v>
      </c>
      <c r="G1727" s="198">
        <v>0</v>
      </c>
    </row>
    <row r="1728" spans="1:7" x14ac:dyDescent="0.3">
      <c r="A1728" s="198" t="s">
        <v>188</v>
      </c>
      <c r="B1728" s="198" t="s">
        <v>332</v>
      </c>
      <c r="C1728" s="198">
        <v>105082093</v>
      </c>
      <c r="D1728" s="198">
        <v>201906</v>
      </c>
      <c r="E1728" s="198" t="s">
        <v>335</v>
      </c>
      <c r="F1728" s="198">
        <v>-1068.28</v>
      </c>
      <c r="G1728" s="198">
        <v>0</v>
      </c>
    </row>
    <row r="1729" spans="1:7" x14ac:dyDescent="0.3">
      <c r="A1729" s="198" t="s">
        <v>188</v>
      </c>
      <c r="B1729" s="198" t="s">
        <v>332</v>
      </c>
      <c r="C1729" s="198">
        <v>105082093</v>
      </c>
      <c r="D1729" s="198">
        <v>201906</v>
      </c>
      <c r="E1729" s="198" t="s">
        <v>335</v>
      </c>
      <c r="F1729" s="198">
        <v>-94.74</v>
      </c>
      <c r="G1729" s="198">
        <v>0</v>
      </c>
    </row>
    <row r="1730" spans="1:7" x14ac:dyDescent="0.3">
      <c r="A1730" s="198" t="s">
        <v>188</v>
      </c>
      <c r="B1730" s="198" t="s">
        <v>332</v>
      </c>
      <c r="C1730" s="198">
        <v>105082093</v>
      </c>
      <c r="D1730" s="198">
        <v>201906</v>
      </c>
      <c r="E1730" s="198" t="s">
        <v>335</v>
      </c>
      <c r="F1730" s="198">
        <v>-52.28</v>
      </c>
      <c r="G1730" s="198">
        <v>0</v>
      </c>
    </row>
    <row r="1731" spans="1:7" x14ac:dyDescent="0.3">
      <c r="A1731" s="198" t="s">
        <v>188</v>
      </c>
      <c r="B1731" s="198" t="s">
        <v>332</v>
      </c>
      <c r="C1731" s="198">
        <v>105082093</v>
      </c>
      <c r="D1731" s="198">
        <v>201906</v>
      </c>
      <c r="E1731" s="198" t="s">
        <v>335</v>
      </c>
      <c r="F1731" s="198">
        <v>-32.22</v>
      </c>
      <c r="G1731" s="198">
        <v>0</v>
      </c>
    </row>
    <row r="1732" spans="1:7" x14ac:dyDescent="0.3">
      <c r="A1732" s="198" t="s">
        <v>188</v>
      </c>
      <c r="B1732" s="198" t="s">
        <v>332</v>
      </c>
      <c r="C1732" s="198">
        <v>105082093</v>
      </c>
      <c r="D1732" s="198">
        <v>201906</v>
      </c>
      <c r="E1732" s="198" t="s">
        <v>335</v>
      </c>
      <c r="F1732" s="198">
        <v>-8.6300000000000008</v>
      </c>
      <c r="G1732" s="198">
        <v>0</v>
      </c>
    </row>
    <row r="1733" spans="1:7" x14ac:dyDescent="0.3">
      <c r="A1733" s="198" t="s">
        <v>188</v>
      </c>
      <c r="B1733" s="198" t="s">
        <v>332</v>
      </c>
      <c r="C1733" s="198">
        <v>105082093</v>
      </c>
      <c r="D1733" s="198">
        <v>201906</v>
      </c>
      <c r="E1733" s="198" t="s">
        <v>335</v>
      </c>
      <c r="F1733" s="198">
        <v>-2.63</v>
      </c>
      <c r="G1733" s="198">
        <v>0</v>
      </c>
    </row>
    <row r="1734" spans="1:7" x14ac:dyDescent="0.3">
      <c r="A1734" s="198" t="s">
        <v>188</v>
      </c>
      <c r="B1734" s="198" t="s">
        <v>332</v>
      </c>
      <c r="C1734" s="198">
        <v>105082093</v>
      </c>
      <c r="D1734" s="198">
        <v>201906</v>
      </c>
      <c r="E1734" s="198" t="s">
        <v>335</v>
      </c>
      <c r="F1734" s="198">
        <v>-1.62</v>
      </c>
      <c r="G1734" s="198">
        <v>0</v>
      </c>
    </row>
    <row r="1735" spans="1:7" x14ac:dyDescent="0.3">
      <c r="A1735" s="198" t="s">
        <v>188</v>
      </c>
      <c r="B1735" s="198" t="s">
        <v>332</v>
      </c>
      <c r="C1735" s="198">
        <v>105082093</v>
      </c>
      <c r="D1735" s="198">
        <v>201906</v>
      </c>
      <c r="E1735" s="198" t="s">
        <v>335</v>
      </c>
      <c r="F1735" s="198">
        <v>-0.62</v>
      </c>
      <c r="G1735" s="198">
        <v>0</v>
      </c>
    </row>
    <row r="1736" spans="1:7" x14ac:dyDescent="0.3">
      <c r="A1736" s="198" t="s">
        <v>188</v>
      </c>
      <c r="B1736" s="198" t="s">
        <v>332</v>
      </c>
      <c r="C1736" s="198">
        <v>105082093</v>
      </c>
      <c r="D1736" s="198">
        <v>201906</v>
      </c>
      <c r="E1736" s="198" t="s">
        <v>339</v>
      </c>
      <c r="F1736" s="198">
        <v>-1.36</v>
      </c>
      <c r="G1736" s="198">
        <v>0</v>
      </c>
    </row>
    <row r="1737" spans="1:7" x14ac:dyDescent="0.3">
      <c r="A1737" s="198" t="s">
        <v>188</v>
      </c>
      <c r="B1737" s="198" t="s">
        <v>332</v>
      </c>
      <c r="C1737" s="198">
        <v>105082093</v>
      </c>
      <c r="D1737" s="198">
        <v>201906</v>
      </c>
      <c r="E1737" s="198" t="s">
        <v>339</v>
      </c>
      <c r="F1737" s="198">
        <v>-0.45</v>
      </c>
      <c r="G1737" s="198">
        <v>0</v>
      </c>
    </row>
    <row r="1738" spans="1:7" x14ac:dyDescent="0.3">
      <c r="A1738" s="198" t="s">
        <v>188</v>
      </c>
      <c r="B1738" s="198" t="s">
        <v>332</v>
      </c>
      <c r="C1738" s="198">
        <v>105082093</v>
      </c>
      <c r="D1738" s="198">
        <v>201906</v>
      </c>
      <c r="E1738" s="198" t="s">
        <v>339</v>
      </c>
      <c r="F1738" s="198">
        <v>0</v>
      </c>
      <c r="G1738" s="198">
        <v>0</v>
      </c>
    </row>
    <row r="1739" spans="1:7" x14ac:dyDescent="0.3">
      <c r="A1739" s="198" t="s">
        <v>188</v>
      </c>
      <c r="B1739" s="198" t="s">
        <v>332</v>
      </c>
      <c r="C1739" s="198">
        <v>105082236</v>
      </c>
      <c r="D1739" s="198">
        <v>201906</v>
      </c>
      <c r="E1739" s="198" t="s">
        <v>336</v>
      </c>
      <c r="F1739" s="198">
        <v>0.23</v>
      </c>
      <c r="G1739" s="198">
        <v>0</v>
      </c>
    </row>
    <row r="1740" spans="1:7" x14ac:dyDescent="0.3">
      <c r="A1740" s="198" t="s">
        <v>188</v>
      </c>
      <c r="B1740" s="198" t="s">
        <v>332</v>
      </c>
      <c r="C1740" s="198">
        <v>105083442</v>
      </c>
      <c r="D1740" s="198">
        <v>201906</v>
      </c>
      <c r="E1740" s="198" t="s">
        <v>335</v>
      </c>
      <c r="F1740" s="198">
        <v>0.65</v>
      </c>
      <c r="G1740" s="198">
        <v>0</v>
      </c>
    </row>
    <row r="1741" spans="1:7" x14ac:dyDescent="0.3">
      <c r="A1741" s="198" t="s">
        <v>188</v>
      </c>
      <c r="B1741" s="198" t="s">
        <v>332</v>
      </c>
      <c r="C1741" s="198">
        <v>105084630</v>
      </c>
      <c r="D1741" s="198">
        <v>201906</v>
      </c>
      <c r="E1741" s="198" t="s">
        <v>335</v>
      </c>
      <c r="F1741" s="198">
        <v>6.36</v>
      </c>
      <c r="G1741" s="198">
        <v>0</v>
      </c>
    </row>
    <row r="1742" spans="1:7" x14ac:dyDescent="0.3">
      <c r="A1742" s="198" t="s">
        <v>188</v>
      </c>
      <c r="B1742" s="198" t="s">
        <v>332</v>
      </c>
      <c r="C1742" s="198">
        <v>105084776</v>
      </c>
      <c r="D1742" s="198">
        <v>201906</v>
      </c>
      <c r="E1742" s="198" t="s">
        <v>339</v>
      </c>
      <c r="F1742" s="198">
        <v>133.32</v>
      </c>
      <c r="G1742" s="198">
        <v>0</v>
      </c>
    </row>
    <row r="1743" spans="1:7" x14ac:dyDescent="0.3">
      <c r="A1743" s="198" t="s">
        <v>188</v>
      </c>
      <c r="B1743" s="198" t="s">
        <v>332</v>
      </c>
      <c r="C1743" s="198">
        <v>105085303</v>
      </c>
      <c r="D1743" s="198">
        <v>201906</v>
      </c>
      <c r="E1743" s="198" t="s">
        <v>339</v>
      </c>
      <c r="F1743" s="198">
        <v>-63.79</v>
      </c>
      <c r="G1743" s="198">
        <v>0</v>
      </c>
    </row>
    <row r="1744" spans="1:7" x14ac:dyDescent="0.3">
      <c r="A1744" s="198" t="s">
        <v>188</v>
      </c>
      <c r="B1744" s="198" t="s">
        <v>332</v>
      </c>
      <c r="C1744" s="198">
        <v>105085896</v>
      </c>
      <c r="D1744" s="198">
        <v>201906</v>
      </c>
      <c r="E1744" s="198" t="s">
        <v>335</v>
      </c>
      <c r="F1744" s="198">
        <v>5.95</v>
      </c>
      <c r="G1744" s="198">
        <v>0</v>
      </c>
    </row>
    <row r="1745" spans="1:7" x14ac:dyDescent="0.3">
      <c r="A1745" s="198" t="s">
        <v>188</v>
      </c>
      <c r="B1745" s="198" t="s">
        <v>332</v>
      </c>
      <c r="C1745" s="198">
        <v>105086228</v>
      </c>
      <c r="D1745" s="198">
        <v>201906</v>
      </c>
      <c r="E1745" s="198" t="s">
        <v>339</v>
      </c>
      <c r="F1745" s="198">
        <v>15087.04</v>
      </c>
      <c r="G1745" s="198">
        <v>1</v>
      </c>
    </row>
    <row r="1746" spans="1:7" x14ac:dyDescent="0.3">
      <c r="A1746" s="198" t="s">
        <v>188</v>
      </c>
      <c r="B1746" s="198" t="s">
        <v>332</v>
      </c>
      <c r="C1746" s="198">
        <v>105086907</v>
      </c>
      <c r="D1746" s="198">
        <v>201906</v>
      </c>
      <c r="E1746" s="198" t="s">
        <v>339</v>
      </c>
      <c r="F1746" s="198">
        <v>7646.27</v>
      </c>
      <c r="G1746" s="198">
        <v>1</v>
      </c>
    </row>
    <row r="1747" spans="1:7" x14ac:dyDescent="0.3">
      <c r="A1747" s="198" t="s">
        <v>188</v>
      </c>
      <c r="B1747" s="198" t="s">
        <v>332</v>
      </c>
      <c r="C1747" s="198">
        <v>105087264</v>
      </c>
      <c r="D1747" s="198">
        <v>201906</v>
      </c>
      <c r="E1747" s="198" t="s">
        <v>336</v>
      </c>
      <c r="F1747" s="198">
        <v>330.83</v>
      </c>
      <c r="G1747" s="198">
        <v>0</v>
      </c>
    </row>
    <row r="1748" spans="1:7" x14ac:dyDescent="0.3">
      <c r="A1748" s="198" t="s">
        <v>188</v>
      </c>
      <c r="B1748" s="198" t="s">
        <v>332</v>
      </c>
      <c r="C1748" s="198">
        <v>105087348</v>
      </c>
      <c r="D1748" s="198">
        <v>201906</v>
      </c>
      <c r="E1748" s="198" t="s">
        <v>339</v>
      </c>
      <c r="F1748" s="198">
        <v>29348.12</v>
      </c>
      <c r="G1748" s="198">
        <v>2</v>
      </c>
    </row>
    <row r="1749" spans="1:7" x14ac:dyDescent="0.3">
      <c r="A1749" s="198" t="s">
        <v>188</v>
      </c>
      <c r="B1749" s="198" t="s">
        <v>332</v>
      </c>
      <c r="C1749" s="198">
        <v>105087548</v>
      </c>
      <c r="D1749" s="198">
        <v>201906</v>
      </c>
      <c r="E1749" s="198" t="s">
        <v>336</v>
      </c>
      <c r="F1749" s="198">
        <v>2207.7399999999998</v>
      </c>
      <c r="G1749" s="198">
        <v>1</v>
      </c>
    </row>
    <row r="1750" spans="1:7" x14ac:dyDescent="0.3">
      <c r="A1750" s="198" t="s">
        <v>188</v>
      </c>
      <c r="B1750" s="198" t="s">
        <v>332</v>
      </c>
      <c r="C1750" s="198">
        <v>105087587</v>
      </c>
      <c r="D1750" s="198">
        <v>201906</v>
      </c>
      <c r="E1750" s="198" t="s">
        <v>336</v>
      </c>
      <c r="F1750" s="198">
        <v>65.95</v>
      </c>
      <c r="G1750" s="198">
        <v>0</v>
      </c>
    </row>
    <row r="1751" spans="1:7" x14ac:dyDescent="0.3">
      <c r="A1751" s="198" t="s">
        <v>188</v>
      </c>
      <c r="B1751" s="198" t="s">
        <v>332</v>
      </c>
      <c r="C1751" s="198">
        <v>105087587</v>
      </c>
      <c r="D1751" s="198">
        <v>201906</v>
      </c>
      <c r="E1751" s="198" t="s">
        <v>335</v>
      </c>
      <c r="F1751" s="198">
        <v>-500.13</v>
      </c>
      <c r="G1751" s="198">
        <v>0</v>
      </c>
    </row>
    <row r="1752" spans="1:7" x14ac:dyDescent="0.3">
      <c r="A1752" s="198" t="s">
        <v>188</v>
      </c>
      <c r="B1752" s="198" t="s">
        <v>332</v>
      </c>
      <c r="C1752" s="198">
        <v>105087587</v>
      </c>
      <c r="D1752" s="198">
        <v>201906</v>
      </c>
      <c r="E1752" s="198" t="s">
        <v>335</v>
      </c>
      <c r="F1752" s="198">
        <v>-2.21</v>
      </c>
      <c r="G1752" s="198">
        <v>0</v>
      </c>
    </row>
    <row r="1753" spans="1:7" x14ac:dyDescent="0.3">
      <c r="A1753" s="198" t="s">
        <v>188</v>
      </c>
      <c r="B1753" s="198" t="s">
        <v>332</v>
      </c>
      <c r="C1753" s="198">
        <v>105088324</v>
      </c>
      <c r="D1753" s="198">
        <v>201906</v>
      </c>
      <c r="E1753" s="198" t="s">
        <v>336</v>
      </c>
      <c r="F1753" s="198">
        <v>19288.22</v>
      </c>
      <c r="G1753" s="198">
        <v>1</v>
      </c>
    </row>
    <row r="1754" spans="1:7" x14ac:dyDescent="0.3">
      <c r="A1754" s="198" t="s">
        <v>188</v>
      </c>
      <c r="B1754" s="198" t="s">
        <v>334</v>
      </c>
      <c r="C1754" s="198">
        <v>101096760</v>
      </c>
      <c r="D1754" s="198">
        <v>201906</v>
      </c>
      <c r="E1754" s="198" t="s">
        <v>336</v>
      </c>
      <c r="F1754" s="198">
        <v>191.73</v>
      </c>
      <c r="G1754" s="198">
        <v>2</v>
      </c>
    </row>
    <row r="1755" spans="1:7" x14ac:dyDescent="0.3">
      <c r="A1755" s="198" t="s">
        <v>188</v>
      </c>
      <c r="B1755" s="198" t="s">
        <v>334</v>
      </c>
      <c r="C1755" s="198">
        <v>101097319</v>
      </c>
      <c r="D1755" s="198">
        <v>201906</v>
      </c>
      <c r="E1755" s="198" t="s">
        <v>335</v>
      </c>
      <c r="F1755" s="198">
        <v>-439794.07</v>
      </c>
      <c r="G1755" s="198">
        <v>-8</v>
      </c>
    </row>
    <row r="1756" spans="1:7" x14ac:dyDescent="0.3">
      <c r="A1756" s="198" t="s">
        <v>188</v>
      </c>
      <c r="B1756" s="198" t="s">
        <v>334</v>
      </c>
      <c r="C1756" s="198">
        <v>101099025</v>
      </c>
      <c r="D1756" s="198">
        <v>201906</v>
      </c>
      <c r="E1756" s="198" t="s">
        <v>336</v>
      </c>
      <c r="F1756" s="198">
        <v>254.29</v>
      </c>
      <c r="G1756" s="198">
        <v>4</v>
      </c>
    </row>
    <row r="1757" spans="1:7" x14ac:dyDescent="0.3">
      <c r="A1757" s="198" t="s">
        <v>188</v>
      </c>
      <c r="B1757" s="198" t="s">
        <v>334</v>
      </c>
      <c r="C1757" s="198">
        <v>101099804</v>
      </c>
      <c r="D1757" s="198">
        <v>201906</v>
      </c>
      <c r="E1757" s="198" t="s">
        <v>335</v>
      </c>
      <c r="F1757" s="198">
        <v>8494.82</v>
      </c>
      <c r="G1757" s="198">
        <v>3</v>
      </c>
    </row>
    <row r="1758" spans="1:7" x14ac:dyDescent="0.3">
      <c r="A1758" s="198" t="s">
        <v>188</v>
      </c>
      <c r="B1758" s="198" t="s">
        <v>334</v>
      </c>
      <c r="C1758" s="198">
        <v>101100551</v>
      </c>
      <c r="D1758" s="198">
        <v>201906</v>
      </c>
      <c r="E1758" s="198" t="s">
        <v>335</v>
      </c>
      <c r="F1758" s="198">
        <v>1506.64</v>
      </c>
      <c r="G1758" s="198">
        <v>4</v>
      </c>
    </row>
    <row r="1759" spans="1:7" x14ac:dyDescent="0.3">
      <c r="A1759" s="198" t="s">
        <v>188</v>
      </c>
      <c r="B1759" s="198" t="s">
        <v>334</v>
      </c>
      <c r="C1759" s="198">
        <v>101100859</v>
      </c>
      <c r="D1759" s="198">
        <v>201906</v>
      </c>
      <c r="E1759" s="198" t="s">
        <v>333</v>
      </c>
      <c r="F1759" s="198">
        <v>-40209.64</v>
      </c>
      <c r="G1759" s="198">
        <v>-6</v>
      </c>
    </row>
    <row r="1760" spans="1:7" x14ac:dyDescent="0.3">
      <c r="A1760" s="198" t="s">
        <v>188</v>
      </c>
      <c r="B1760" s="198" t="s">
        <v>334</v>
      </c>
      <c r="C1760" s="198">
        <v>101101450</v>
      </c>
      <c r="D1760" s="198">
        <v>201906</v>
      </c>
      <c r="E1760" s="198" t="s">
        <v>336</v>
      </c>
      <c r="F1760" s="198">
        <v>72254.19</v>
      </c>
      <c r="G1760" s="198">
        <v>-6</v>
      </c>
    </row>
    <row r="1761" spans="1:7" x14ac:dyDescent="0.3">
      <c r="A1761" s="198" t="s">
        <v>188</v>
      </c>
      <c r="B1761" s="198" t="s">
        <v>334</v>
      </c>
      <c r="C1761" s="198">
        <v>101102536</v>
      </c>
      <c r="D1761" s="198">
        <v>201906</v>
      </c>
      <c r="E1761" s="198" t="s">
        <v>333</v>
      </c>
      <c r="F1761" s="198">
        <v>-849.77</v>
      </c>
      <c r="G1761" s="198">
        <v>3</v>
      </c>
    </row>
    <row r="1762" spans="1:7" x14ac:dyDescent="0.3">
      <c r="A1762" s="198" t="s">
        <v>188</v>
      </c>
      <c r="B1762" s="198" t="s">
        <v>334</v>
      </c>
      <c r="C1762" s="198">
        <v>101102591</v>
      </c>
      <c r="D1762" s="198">
        <v>201906</v>
      </c>
      <c r="E1762" s="198" t="s">
        <v>335</v>
      </c>
      <c r="F1762" s="198">
        <v>4039</v>
      </c>
      <c r="G1762" s="198">
        <v>4</v>
      </c>
    </row>
    <row r="1763" spans="1:7" x14ac:dyDescent="0.3">
      <c r="A1763" s="198" t="s">
        <v>188</v>
      </c>
      <c r="B1763" s="198" t="s">
        <v>334</v>
      </c>
      <c r="C1763" s="198">
        <v>101102596</v>
      </c>
      <c r="D1763" s="198">
        <v>201906</v>
      </c>
      <c r="E1763" s="198" t="s">
        <v>339</v>
      </c>
      <c r="F1763" s="198">
        <v>207.12</v>
      </c>
      <c r="G1763" s="198">
        <v>3</v>
      </c>
    </row>
    <row r="1764" spans="1:7" x14ac:dyDescent="0.3">
      <c r="A1764" s="198" t="s">
        <v>188</v>
      </c>
      <c r="B1764" s="198" t="s">
        <v>334</v>
      </c>
      <c r="C1764" s="198">
        <v>101103625</v>
      </c>
      <c r="D1764" s="198">
        <v>201906</v>
      </c>
      <c r="E1764" s="198" t="s">
        <v>335</v>
      </c>
      <c r="F1764" s="198">
        <v>-143.16999999999999</v>
      </c>
      <c r="G1764" s="198">
        <v>4</v>
      </c>
    </row>
    <row r="1765" spans="1:7" x14ac:dyDescent="0.3">
      <c r="A1765" s="198" t="s">
        <v>188</v>
      </c>
      <c r="B1765" s="198" t="s">
        <v>334</v>
      </c>
      <c r="C1765" s="198">
        <v>101104513</v>
      </c>
      <c r="D1765" s="198">
        <v>201906</v>
      </c>
      <c r="E1765" s="198" t="s">
        <v>339</v>
      </c>
      <c r="F1765" s="198">
        <v>199124.72</v>
      </c>
      <c r="G1765" s="198">
        <v>4</v>
      </c>
    </row>
    <row r="1766" spans="1:7" x14ac:dyDescent="0.3">
      <c r="A1766" s="198" t="s">
        <v>188</v>
      </c>
      <c r="B1766" s="198" t="s">
        <v>334</v>
      </c>
      <c r="C1766" s="198">
        <v>101104654</v>
      </c>
      <c r="D1766" s="198">
        <v>201906</v>
      </c>
      <c r="E1766" s="198" t="s">
        <v>339</v>
      </c>
      <c r="F1766" s="198">
        <v>12.73</v>
      </c>
      <c r="G1766" s="198">
        <v>4</v>
      </c>
    </row>
    <row r="1767" spans="1:7" x14ac:dyDescent="0.3">
      <c r="A1767" s="198" t="s">
        <v>188</v>
      </c>
      <c r="B1767" s="198" t="s">
        <v>334</v>
      </c>
      <c r="C1767" s="198">
        <v>101104726</v>
      </c>
      <c r="D1767" s="198">
        <v>201906</v>
      </c>
      <c r="E1767" s="198" t="s">
        <v>336</v>
      </c>
      <c r="F1767" s="198">
        <v>-21.2</v>
      </c>
      <c r="G1767" s="198">
        <v>2</v>
      </c>
    </row>
    <row r="1768" spans="1:7" x14ac:dyDescent="0.3">
      <c r="A1768" s="198" t="s">
        <v>188</v>
      </c>
      <c r="B1768" s="198" t="s">
        <v>334</v>
      </c>
      <c r="C1768" s="198">
        <v>101105219</v>
      </c>
      <c r="D1768" s="198">
        <v>201906</v>
      </c>
      <c r="E1768" s="198" t="s">
        <v>335</v>
      </c>
      <c r="F1768" s="198">
        <v>-18801.89</v>
      </c>
      <c r="G1768" s="198">
        <v>-6</v>
      </c>
    </row>
    <row r="1769" spans="1:7" x14ac:dyDescent="0.3">
      <c r="A1769" s="198" t="s">
        <v>188</v>
      </c>
      <c r="B1769" s="198" t="s">
        <v>334</v>
      </c>
      <c r="C1769" s="198">
        <v>101106070</v>
      </c>
      <c r="D1769" s="198">
        <v>201906</v>
      </c>
      <c r="E1769" s="198" t="s">
        <v>340</v>
      </c>
      <c r="F1769" s="198">
        <v>-1.21</v>
      </c>
      <c r="G1769" s="198">
        <v>2</v>
      </c>
    </row>
    <row r="1770" spans="1:7" x14ac:dyDescent="0.3">
      <c r="A1770" s="198" t="s">
        <v>188</v>
      </c>
      <c r="B1770" s="198" t="s">
        <v>334</v>
      </c>
      <c r="C1770" s="198">
        <v>101106103</v>
      </c>
      <c r="D1770" s="198">
        <v>201906</v>
      </c>
      <c r="E1770" s="198" t="s">
        <v>339</v>
      </c>
      <c r="F1770" s="198">
        <v>939.59</v>
      </c>
      <c r="G1770" s="198">
        <v>4</v>
      </c>
    </row>
    <row r="1771" spans="1:7" x14ac:dyDescent="0.3">
      <c r="A1771" s="198" t="s">
        <v>188</v>
      </c>
      <c r="B1771" s="198" t="s">
        <v>334</v>
      </c>
      <c r="C1771" s="198">
        <v>101106257</v>
      </c>
      <c r="D1771" s="198">
        <v>201906</v>
      </c>
      <c r="E1771" s="198" t="s">
        <v>340</v>
      </c>
      <c r="F1771" s="198">
        <v>-14600.9</v>
      </c>
      <c r="G1771" s="198">
        <v>-8</v>
      </c>
    </row>
    <row r="1772" spans="1:7" x14ac:dyDescent="0.3">
      <c r="A1772" s="198" t="s">
        <v>188</v>
      </c>
      <c r="B1772" s="198" t="s">
        <v>334</v>
      </c>
      <c r="C1772" s="198">
        <v>101106744</v>
      </c>
      <c r="D1772" s="198">
        <v>201906</v>
      </c>
      <c r="E1772" s="198" t="s">
        <v>336</v>
      </c>
      <c r="F1772" s="198">
        <v>148.76</v>
      </c>
      <c r="G1772" s="198">
        <v>1</v>
      </c>
    </row>
    <row r="1773" spans="1:7" x14ac:dyDescent="0.3">
      <c r="A1773" s="198" t="s">
        <v>188</v>
      </c>
      <c r="B1773" s="198" t="s">
        <v>334</v>
      </c>
      <c r="C1773" s="198">
        <v>101107807</v>
      </c>
      <c r="D1773" s="198">
        <v>201906</v>
      </c>
      <c r="E1773" s="198" t="s">
        <v>340</v>
      </c>
      <c r="F1773" s="198">
        <v>190.91</v>
      </c>
      <c r="G1773" s="198">
        <v>-7</v>
      </c>
    </row>
    <row r="1774" spans="1:7" x14ac:dyDescent="0.3">
      <c r="A1774" s="198" t="s">
        <v>188</v>
      </c>
      <c r="B1774" s="198" t="s">
        <v>334</v>
      </c>
      <c r="C1774" s="198">
        <v>101107812</v>
      </c>
      <c r="D1774" s="198">
        <v>201906</v>
      </c>
      <c r="E1774" s="198" t="s">
        <v>336</v>
      </c>
      <c r="F1774" s="198">
        <v>-27.55</v>
      </c>
      <c r="G1774" s="198">
        <v>3</v>
      </c>
    </row>
    <row r="1775" spans="1:7" x14ac:dyDescent="0.3">
      <c r="A1775" s="198" t="s">
        <v>188</v>
      </c>
      <c r="B1775" s="198" t="s">
        <v>334</v>
      </c>
      <c r="C1775" s="198">
        <v>101107989</v>
      </c>
      <c r="D1775" s="198">
        <v>201906</v>
      </c>
      <c r="E1775" s="198" t="s">
        <v>336</v>
      </c>
      <c r="F1775" s="198">
        <v>13474.11</v>
      </c>
      <c r="G1775" s="198">
        <v>2</v>
      </c>
    </row>
    <row r="1776" spans="1:7" x14ac:dyDescent="0.3">
      <c r="A1776" s="198" t="s">
        <v>188</v>
      </c>
      <c r="B1776" s="198" t="s">
        <v>334</v>
      </c>
      <c r="C1776" s="198">
        <v>101109288</v>
      </c>
      <c r="D1776" s="198">
        <v>201906</v>
      </c>
      <c r="E1776" s="198" t="s">
        <v>340</v>
      </c>
      <c r="F1776" s="198">
        <v>-2734.41</v>
      </c>
      <c r="G1776" s="198">
        <v>-8</v>
      </c>
    </row>
    <row r="1777" spans="1:7" x14ac:dyDescent="0.3">
      <c r="A1777" s="198" t="s">
        <v>188</v>
      </c>
      <c r="B1777" s="198" t="s">
        <v>334</v>
      </c>
      <c r="C1777" s="198">
        <v>101109385</v>
      </c>
      <c r="D1777" s="198">
        <v>201906</v>
      </c>
      <c r="E1777" s="198" t="s">
        <v>339</v>
      </c>
      <c r="F1777" s="198">
        <v>-146764.62</v>
      </c>
      <c r="G1777" s="198">
        <v>-9</v>
      </c>
    </row>
    <row r="1778" spans="1:7" x14ac:dyDescent="0.3">
      <c r="A1778" s="198" t="s">
        <v>188</v>
      </c>
      <c r="B1778" s="198" t="s">
        <v>334</v>
      </c>
      <c r="C1778" s="198">
        <v>101109671</v>
      </c>
      <c r="D1778" s="198">
        <v>201906</v>
      </c>
      <c r="E1778" s="198" t="s">
        <v>341</v>
      </c>
      <c r="F1778" s="198">
        <v>1761.2</v>
      </c>
      <c r="G1778" s="198">
        <v>3</v>
      </c>
    </row>
    <row r="1779" spans="1:7" x14ac:dyDescent="0.3">
      <c r="A1779" s="198" t="s">
        <v>188</v>
      </c>
      <c r="B1779" s="198" t="s">
        <v>334</v>
      </c>
      <c r="C1779" s="198">
        <v>101109989</v>
      </c>
      <c r="D1779" s="198">
        <v>201906</v>
      </c>
      <c r="E1779" s="198" t="s">
        <v>335</v>
      </c>
      <c r="F1779" s="198">
        <v>-13038.15</v>
      </c>
      <c r="G1779" s="198">
        <v>2</v>
      </c>
    </row>
    <row r="1780" spans="1:7" x14ac:dyDescent="0.3">
      <c r="A1780" s="198" t="s">
        <v>188</v>
      </c>
      <c r="B1780" s="198" t="s">
        <v>334</v>
      </c>
      <c r="C1780" s="198">
        <v>101110432</v>
      </c>
      <c r="D1780" s="198">
        <v>201906</v>
      </c>
      <c r="E1780" s="198" t="s">
        <v>336</v>
      </c>
      <c r="F1780" s="198">
        <v>-13718.95</v>
      </c>
      <c r="G1780" s="198">
        <v>2</v>
      </c>
    </row>
    <row r="1781" spans="1:7" x14ac:dyDescent="0.3">
      <c r="A1781" s="198" t="s">
        <v>188</v>
      </c>
      <c r="B1781" s="198" t="s">
        <v>334</v>
      </c>
      <c r="C1781" s="198">
        <v>101110798</v>
      </c>
      <c r="D1781" s="198">
        <v>201906</v>
      </c>
      <c r="E1781" s="198" t="s">
        <v>336</v>
      </c>
      <c r="F1781" s="198">
        <v>-14926.06</v>
      </c>
      <c r="G1781" s="198">
        <v>-6</v>
      </c>
    </row>
    <row r="1782" spans="1:7" x14ac:dyDescent="0.3">
      <c r="A1782" s="198" t="s">
        <v>188</v>
      </c>
      <c r="B1782" s="198" t="s">
        <v>334</v>
      </c>
      <c r="C1782" s="198">
        <v>101111223</v>
      </c>
      <c r="D1782" s="198">
        <v>201906</v>
      </c>
      <c r="E1782" s="198" t="s">
        <v>336</v>
      </c>
      <c r="F1782" s="198">
        <v>-2763.32</v>
      </c>
      <c r="G1782" s="198">
        <v>-4</v>
      </c>
    </row>
    <row r="1783" spans="1:7" x14ac:dyDescent="0.3">
      <c r="A1783" s="198" t="s">
        <v>188</v>
      </c>
      <c r="B1783" s="198" t="s">
        <v>334</v>
      </c>
      <c r="C1783" s="198">
        <v>101111307</v>
      </c>
      <c r="D1783" s="198">
        <v>201906</v>
      </c>
      <c r="E1783" s="198" t="s">
        <v>339</v>
      </c>
      <c r="F1783" s="198">
        <v>-239.82</v>
      </c>
      <c r="G1783" s="198">
        <v>4</v>
      </c>
    </row>
    <row r="1784" spans="1:7" x14ac:dyDescent="0.3">
      <c r="A1784" s="198" t="s">
        <v>188</v>
      </c>
      <c r="B1784" s="198" t="s">
        <v>334</v>
      </c>
      <c r="C1784" s="198">
        <v>101111309</v>
      </c>
      <c r="D1784" s="198">
        <v>201906</v>
      </c>
      <c r="E1784" s="198" t="s">
        <v>339</v>
      </c>
      <c r="F1784" s="198">
        <v>-0.08</v>
      </c>
      <c r="G1784" s="198">
        <v>3</v>
      </c>
    </row>
    <row r="1785" spans="1:7" x14ac:dyDescent="0.3">
      <c r="A1785" s="198" t="s">
        <v>188</v>
      </c>
      <c r="B1785" s="198" t="s">
        <v>334</v>
      </c>
      <c r="C1785" s="198">
        <v>101112410</v>
      </c>
      <c r="D1785" s="198">
        <v>201906</v>
      </c>
      <c r="E1785" s="198" t="s">
        <v>333</v>
      </c>
      <c r="F1785" s="198">
        <v>0.03</v>
      </c>
      <c r="G1785" s="198">
        <v>3</v>
      </c>
    </row>
    <row r="1786" spans="1:7" x14ac:dyDescent="0.3">
      <c r="A1786" s="198" t="s">
        <v>188</v>
      </c>
      <c r="B1786" s="198" t="s">
        <v>334</v>
      </c>
      <c r="C1786" s="198">
        <v>101112663</v>
      </c>
      <c r="D1786" s="198">
        <v>201906</v>
      </c>
      <c r="E1786" s="198" t="s">
        <v>336</v>
      </c>
      <c r="F1786" s="198">
        <v>4.88</v>
      </c>
      <c r="G1786" s="198">
        <v>3</v>
      </c>
    </row>
    <row r="1787" spans="1:7" x14ac:dyDescent="0.3">
      <c r="A1787" s="198" t="s">
        <v>188</v>
      </c>
      <c r="B1787" s="198" t="s">
        <v>334</v>
      </c>
      <c r="C1787" s="198">
        <v>101112701</v>
      </c>
      <c r="D1787" s="198">
        <v>201906</v>
      </c>
      <c r="E1787" s="198" t="s">
        <v>340</v>
      </c>
      <c r="F1787" s="198">
        <v>23.23</v>
      </c>
      <c r="G1787" s="198">
        <v>3</v>
      </c>
    </row>
    <row r="1788" spans="1:7" x14ac:dyDescent="0.3">
      <c r="A1788" s="198" t="s">
        <v>188</v>
      </c>
      <c r="B1788" s="198" t="s">
        <v>334</v>
      </c>
      <c r="C1788" s="198">
        <v>101112752</v>
      </c>
      <c r="D1788" s="198">
        <v>201906</v>
      </c>
      <c r="E1788" s="198" t="s">
        <v>336</v>
      </c>
      <c r="F1788" s="198">
        <v>-10115.99</v>
      </c>
      <c r="G1788" s="198">
        <v>-8</v>
      </c>
    </row>
    <row r="1789" spans="1:7" x14ac:dyDescent="0.3">
      <c r="A1789" s="198" t="s">
        <v>188</v>
      </c>
      <c r="B1789" s="198" t="s">
        <v>334</v>
      </c>
      <c r="C1789" s="198">
        <v>101112865</v>
      </c>
      <c r="D1789" s="198">
        <v>201906</v>
      </c>
      <c r="E1789" s="198" t="s">
        <v>339</v>
      </c>
      <c r="F1789" s="198">
        <v>-6504.17</v>
      </c>
      <c r="G1789" s="198">
        <v>-7</v>
      </c>
    </row>
    <row r="1790" spans="1:7" x14ac:dyDescent="0.3">
      <c r="A1790" s="198" t="s">
        <v>188</v>
      </c>
      <c r="B1790" s="198" t="s">
        <v>334</v>
      </c>
      <c r="C1790" s="198">
        <v>101113219</v>
      </c>
      <c r="D1790" s="198">
        <v>201906</v>
      </c>
      <c r="E1790" s="198" t="s">
        <v>336</v>
      </c>
      <c r="F1790" s="198">
        <v>-26607.43</v>
      </c>
      <c r="G1790" s="198">
        <v>-4</v>
      </c>
    </row>
    <row r="1791" spans="1:7" x14ac:dyDescent="0.3">
      <c r="A1791" s="198" t="s">
        <v>188</v>
      </c>
      <c r="B1791" s="198" t="s">
        <v>334</v>
      </c>
      <c r="C1791" s="198">
        <v>101113562</v>
      </c>
      <c r="D1791" s="198">
        <v>201906</v>
      </c>
      <c r="E1791" s="198" t="s">
        <v>342</v>
      </c>
      <c r="F1791" s="198">
        <v>-413.49</v>
      </c>
      <c r="G1791" s="198">
        <v>-5</v>
      </c>
    </row>
    <row r="1792" spans="1:7" x14ac:dyDescent="0.3">
      <c r="A1792" s="198" t="s">
        <v>188</v>
      </c>
      <c r="B1792" s="198" t="s">
        <v>334</v>
      </c>
      <c r="C1792" s="198">
        <v>101113683</v>
      </c>
      <c r="D1792" s="198">
        <v>201906</v>
      </c>
      <c r="E1792" s="198" t="s">
        <v>342</v>
      </c>
      <c r="F1792" s="198">
        <v>456.7</v>
      </c>
      <c r="G1792" s="198">
        <v>1</v>
      </c>
    </row>
    <row r="1793" spans="1:7" x14ac:dyDescent="0.3">
      <c r="A1793" s="198" t="s">
        <v>188</v>
      </c>
      <c r="B1793" s="198" t="s">
        <v>334</v>
      </c>
      <c r="C1793" s="198">
        <v>101113693</v>
      </c>
      <c r="D1793" s="198">
        <v>201906</v>
      </c>
      <c r="E1793" s="198" t="s">
        <v>342</v>
      </c>
      <c r="F1793" s="198">
        <v>-25442.59</v>
      </c>
      <c r="G1793" s="198">
        <v>-6</v>
      </c>
    </row>
    <row r="1794" spans="1:7" x14ac:dyDescent="0.3">
      <c r="A1794" s="198" t="s">
        <v>188</v>
      </c>
      <c r="B1794" s="198" t="s">
        <v>334</v>
      </c>
      <c r="C1794" s="198">
        <v>101113726</v>
      </c>
      <c r="D1794" s="198">
        <v>201906</v>
      </c>
      <c r="E1794" s="198" t="s">
        <v>336</v>
      </c>
      <c r="F1794" s="198">
        <v>-15.09</v>
      </c>
      <c r="G1794" s="198">
        <v>3</v>
      </c>
    </row>
    <row r="1795" spans="1:7" x14ac:dyDescent="0.3">
      <c r="A1795" s="198" t="s">
        <v>188</v>
      </c>
      <c r="B1795" s="198" t="s">
        <v>334</v>
      </c>
      <c r="C1795" s="198">
        <v>101114185</v>
      </c>
      <c r="D1795" s="198">
        <v>201906</v>
      </c>
      <c r="E1795" s="198" t="s">
        <v>339</v>
      </c>
      <c r="F1795" s="198">
        <v>99.48</v>
      </c>
      <c r="G1795" s="198">
        <v>2</v>
      </c>
    </row>
    <row r="1796" spans="1:7" x14ac:dyDescent="0.3">
      <c r="A1796" s="198" t="s">
        <v>188</v>
      </c>
      <c r="B1796" s="198" t="s">
        <v>334</v>
      </c>
      <c r="C1796" s="198">
        <v>101114186</v>
      </c>
      <c r="D1796" s="198">
        <v>201906</v>
      </c>
      <c r="E1796" s="198" t="s">
        <v>339</v>
      </c>
      <c r="F1796" s="198">
        <v>-369.98</v>
      </c>
      <c r="G1796" s="198">
        <v>3</v>
      </c>
    </row>
    <row r="1797" spans="1:7" x14ac:dyDescent="0.3">
      <c r="A1797" s="198" t="s">
        <v>188</v>
      </c>
      <c r="B1797" s="198" t="s">
        <v>334</v>
      </c>
      <c r="C1797" s="198">
        <v>101114249</v>
      </c>
      <c r="D1797" s="198">
        <v>201906</v>
      </c>
      <c r="E1797" s="198" t="s">
        <v>336</v>
      </c>
      <c r="F1797" s="198">
        <v>-251.73</v>
      </c>
      <c r="G1797" s="198">
        <v>-6</v>
      </c>
    </row>
    <row r="1798" spans="1:7" x14ac:dyDescent="0.3">
      <c r="A1798" s="198" t="s">
        <v>188</v>
      </c>
      <c r="B1798" s="198" t="s">
        <v>334</v>
      </c>
      <c r="C1798" s="198">
        <v>101114324</v>
      </c>
      <c r="D1798" s="198">
        <v>201906</v>
      </c>
      <c r="E1798" s="198" t="s">
        <v>340</v>
      </c>
      <c r="F1798" s="198">
        <v>-15.57</v>
      </c>
      <c r="G1798" s="198">
        <v>3</v>
      </c>
    </row>
    <row r="1799" spans="1:7" x14ac:dyDescent="0.3">
      <c r="A1799" s="198" t="s">
        <v>188</v>
      </c>
      <c r="B1799" s="198" t="s">
        <v>334</v>
      </c>
      <c r="C1799" s="198">
        <v>101114349</v>
      </c>
      <c r="D1799" s="198">
        <v>201906</v>
      </c>
      <c r="E1799" s="198" t="s">
        <v>339</v>
      </c>
      <c r="F1799" s="198">
        <v>-21385.35</v>
      </c>
      <c r="G1799" s="198">
        <v>-7</v>
      </c>
    </row>
    <row r="1800" spans="1:7" x14ac:dyDescent="0.3">
      <c r="A1800" s="198" t="s">
        <v>188</v>
      </c>
      <c r="B1800" s="198" t="s">
        <v>334</v>
      </c>
      <c r="C1800" s="198">
        <v>101114389</v>
      </c>
      <c r="D1800" s="198">
        <v>201906</v>
      </c>
      <c r="E1800" s="198" t="s">
        <v>336</v>
      </c>
      <c r="F1800" s="198">
        <v>-521.42999999999995</v>
      </c>
      <c r="G1800" s="198">
        <v>-5</v>
      </c>
    </row>
    <row r="1801" spans="1:7" x14ac:dyDescent="0.3">
      <c r="A1801" s="198" t="s">
        <v>188</v>
      </c>
      <c r="B1801" s="198" t="s">
        <v>334</v>
      </c>
      <c r="C1801" s="198">
        <v>101114407</v>
      </c>
      <c r="D1801" s="198">
        <v>201906</v>
      </c>
      <c r="E1801" s="198" t="s">
        <v>339</v>
      </c>
      <c r="F1801" s="198">
        <v>121552.73</v>
      </c>
      <c r="G1801" s="198">
        <v>1</v>
      </c>
    </row>
    <row r="1802" spans="1:7" x14ac:dyDescent="0.3">
      <c r="A1802" s="198" t="s">
        <v>188</v>
      </c>
      <c r="B1802" s="198" t="s">
        <v>334</v>
      </c>
      <c r="C1802" s="198">
        <v>101114457</v>
      </c>
      <c r="D1802" s="198">
        <v>201906</v>
      </c>
      <c r="E1802" s="198" t="s">
        <v>339</v>
      </c>
      <c r="F1802" s="198">
        <v>-70983.509999999995</v>
      </c>
      <c r="G1802" s="198">
        <v>-7</v>
      </c>
    </row>
    <row r="1803" spans="1:7" x14ac:dyDescent="0.3">
      <c r="A1803" s="198" t="s">
        <v>188</v>
      </c>
      <c r="B1803" s="198" t="s">
        <v>334</v>
      </c>
      <c r="C1803" s="198">
        <v>101114479</v>
      </c>
      <c r="D1803" s="198">
        <v>201906</v>
      </c>
      <c r="E1803" s="198" t="s">
        <v>336</v>
      </c>
      <c r="F1803" s="198">
        <v>-55.63</v>
      </c>
      <c r="G1803" s="198">
        <v>3</v>
      </c>
    </row>
    <row r="1804" spans="1:7" x14ac:dyDescent="0.3">
      <c r="A1804" s="198" t="s">
        <v>188</v>
      </c>
      <c r="B1804" s="198" t="s">
        <v>334</v>
      </c>
      <c r="C1804" s="198">
        <v>101114492</v>
      </c>
      <c r="D1804" s="198">
        <v>201906</v>
      </c>
      <c r="E1804" s="198" t="s">
        <v>336</v>
      </c>
      <c r="F1804" s="198">
        <v>-5369.08</v>
      </c>
      <c r="G1804" s="198">
        <v>-5</v>
      </c>
    </row>
    <row r="1805" spans="1:7" x14ac:dyDescent="0.3">
      <c r="A1805" s="198" t="s">
        <v>188</v>
      </c>
      <c r="B1805" s="198" t="s">
        <v>334</v>
      </c>
      <c r="C1805" s="198">
        <v>101114759</v>
      </c>
      <c r="D1805" s="198">
        <v>201906</v>
      </c>
      <c r="E1805" s="198" t="s">
        <v>336</v>
      </c>
      <c r="F1805" s="198">
        <v>-16.82</v>
      </c>
      <c r="G1805" s="198">
        <v>-7</v>
      </c>
    </row>
    <row r="1806" spans="1:7" x14ac:dyDescent="0.3">
      <c r="A1806" s="198" t="s">
        <v>188</v>
      </c>
      <c r="B1806" s="198" t="s">
        <v>334</v>
      </c>
      <c r="C1806" s="198">
        <v>101114771</v>
      </c>
      <c r="D1806" s="198">
        <v>201906</v>
      </c>
      <c r="E1806" s="198" t="s">
        <v>336</v>
      </c>
      <c r="F1806" s="198">
        <v>-2612.8000000000002</v>
      </c>
      <c r="G1806" s="198">
        <v>-4</v>
      </c>
    </row>
    <row r="1807" spans="1:7" x14ac:dyDescent="0.3">
      <c r="A1807" s="198" t="s">
        <v>188</v>
      </c>
      <c r="B1807" s="198" t="s">
        <v>334</v>
      </c>
      <c r="C1807" s="198">
        <v>101114857</v>
      </c>
      <c r="D1807" s="198">
        <v>201906</v>
      </c>
      <c r="E1807" s="198" t="s">
        <v>339</v>
      </c>
      <c r="F1807" s="198">
        <v>95.69</v>
      </c>
      <c r="G1807" s="198">
        <v>3</v>
      </c>
    </row>
    <row r="1808" spans="1:7" x14ac:dyDescent="0.3">
      <c r="A1808" s="198" t="s">
        <v>188</v>
      </c>
      <c r="B1808" s="198" t="s">
        <v>334</v>
      </c>
      <c r="C1808" s="198">
        <v>101115073</v>
      </c>
      <c r="D1808" s="198">
        <v>201906</v>
      </c>
      <c r="E1808" s="198" t="s">
        <v>339</v>
      </c>
      <c r="F1808" s="198">
        <v>672.39</v>
      </c>
      <c r="G1808" s="198">
        <v>2</v>
      </c>
    </row>
    <row r="1809" spans="1:7" x14ac:dyDescent="0.3">
      <c r="A1809" s="198" t="s">
        <v>188</v>
      </c>
      <c r="B1809" s="198" t="s">
        <v>334</v>
      </c>
      <c r="C1809" s="198">
        <v>101115225</v>
      </c>
      <c r="D1809" s="198">
        <v>201906</v>
      </c>
      <c r="E1809" s="198" t="s">
        <v>336</v>
      </c>
      <c r="F1809" s="198">
        <v>-718</v>
      </c>
      <c r="G1809" s="198">
        <v>-6</v>
      </c>
    </row>
    <row r="1810" spans="1:7" x14ac:dyDescent="0.3">
      <c r="A1810" s="198" t="s">
        <v>188</v>
      </c>
      <c r="B1810" s="198" t="s">
        <v>334</v>
      </c>
      <c r="C1810" s="198">
        <v>101115445</v>
      </c>
      <c r="D1810" s="198">
        <v>201906</v>
      </c>
      <c r="E1810" s="198" t="s">
        <v>339</v>
      </c>
      <c r="F1810" s="198">
        <v>1671.55</v>
      </c>
      <c r="G1810" s="198">
        <v>4</v>
      </c>
    </row>
    <row r="1811" spans="1:7" x14ac:dyDescent="0.3">
      <c r="A1811" s="198" t="s">
        <v>188</v>
      </c>
      <c r="B1811" s="198" t="s">
        <v>334</v>
      </c>
      <c r="C1811" s="198">
        <v>101115456</v>
      </c>
      <c r="D1811" s="198">
        <v>201906</v>
      </c>
      <c r="E1811" s="198" t="s">
        <v>341</v>
      </c>
      <c r="F1811" s="198">
        <v>-90</v>
      </c>
      <c r="G1811" s="198">
        <v>4</v>
      </c>
    </row>
    <row r="1812" spans="1:7" x14ac:dyDescent="0.3">
      <c r="A1812" s="198" t="s">
        <v>188</v>
      </c>
      <c r="B1812" s="198" t="s">
        <v>334</v>
      </c>
      <c r="C1812" s="198">
        <v>101115661</v>
      </c>
      <c r="D1812" s="198">
        <v>201906</v>
      </c>
      <c r="E1812" s="198" t="s">
        <v>336</v>
      </c>
      <c r="F1812" s="198">
        <v>-1870.36</v>
      </c>
      <c r="G1812" s="198">
        <v>3</v>
      </c>
    </row>
    <row r="1813" spans="1:7" x14ac:dyDescent="0.3">
      <c r="A1813" s="198" t="s">
        <v>188</v>
      </c>
      <c r="B1813" s="198" t="s">
        <v>334</v>
      </c>
      <c r="C1813" s="198">
        <v>101115683</v>
      </c>
      <c r="D1813" s="198">
        <v>201906</v>
      </c>
      <c r="E1813" s="198" t="s">
        <v>342</v>
      </c>
      <c r="F1813" s="198">
        <v>-2750.79</v>
      </c>
      <c r="G1813" s="198">
        <v>-4</v>
      </c>
    </row>
    <row r="1814" spans="1:7" x14ac:dyDescent="0.3">
      <c r="A1814" s="198" t="s">
        <v>188</v>
      </c>
      <c r="B1814" s="198" t="s">
        <v>334</v>
      </c>
      <c r="C1814" s="198">
        <v>101115725</v>
      </c>
      <c r="D1814" s="198">
        <v>201906</v>
      </c>
      <c r="E1814" s="198" t="s">
        <v>339</v>
      </c>
      <c r="F1814" s="198">
        <v>95.58</v>
      </c>
      <c r="G1814" s="198">
        <v>3</v>
      </c>
    </row>
    <row r="1815" spans="1:7" x14ac:dyDescent="0.3">
      <c r="A1815" s="198" t="s">
        <v>188</v>
      </c>
      <c r="B1815" s="198" t="s">
        <v>334</v>
      </c>
      <c r="C1815" s="198">
        <v>101115754</v>
      </c>
      <c r="D1815" s="198">
        <v>201906</v>
      </c>
      <c r="E1815" s="198" t="s">
        <v>336</v>
      </c>
      <c r="F1815" s="198">
        <v>-243.53</v>
      </c>
      <c r="G1815" s="198">
        <v>-6</v>
      </c>
    </row>
    <row r="1816" spans="1:7" x14ac:dyDescent="0.3">
      <c r="A1816" s="198" t="s">
        <v>188</v>
      </c>
      <c r="B1816" s="198" t="s">
        <v>334</v>
      </c>
      <c r="C1816" s="198">
        <v>101115788</v>
      </c>
      <c r="D1816" s="198">
        <v>201906</v>
      </c>
      <c r="E1816" s="198" t="s">
        <v>339</v>
      </c>
      <c r="F1816" s="198">
        <v>57.96</v>
      </c>
      <c r="G1816" s="198">
        <v>3</v>
      </c>
    </row>
    <row r="1817" spans="1:7" x14ac:dyDescent="0.3">
      <c r="A1817" s="198" t="s">
        <v>188</v>
      </c>
      <c r="B1817" s="198" t="s">
        <v>334</v>
      </c>
      <c r="C1817" s="198">
        <v>101116112</v>
      </c>
      <c r="D1817" s="198">
        <v>201906</v>
      </c>
      <c r="E1817" s="198" t="s">
        <v>336</v>
      </c>
      <c r="F1817" s="198">
        <v>-1035.6199999999999</v>
      </c>
      <c r="G1817" s="198">
        <v>-7</v>
      </c>
    </row>
    <row r="1818" spans="1:7" x14ac:dyDescent="0.3">
      <c r="A1818" s="198" t="s">
        <v>188</v>
      </c>
      <c r="B1818" s="198" t="s">
        <v>334</v>
      </c>
      <c r="C1818" s="198">
        <v>101116178</v>
      </c>
      <c r="D1818" s="198">
        <v>201906</v>
      </c>
      <c r="E1818" s="198" t="s">
        <v>340</v>
      </c>
      <c r="F1818" s="198">
        <v>-3.2</v>
      </c>
      <c r="G1818" s="198">
        <v>3</v>
      </c>
    </row>
    <row r="1819" spans="1:7" x14ac:dyDescent="0.3">
      <c r="A1819" s="198" t="s">
        <v>188</v>
      </c>
      <c r="B1819" s="198" t="s">
        <v>334</v>
      </c>
      <c r="C1819" s="198">
        <v>101116194</v>
      </c>
      <c r="D1819" s="198">
        <v>201906</v>
      </c>
      <c r="E1819" s="198" t="s">
        <v>336</v>
      </c>
      <c r="F1819" s="198">
        <v>-938.71</v>
      </c>
      <c r="G1819" s="198">
        <v>1</v>
      </c>
    </row>
    <row r="1820" spans="1:7" x14ac:dyDescent="0.3">
      <c r="A1820" s="198" t="s">
        <v>188</v>
      </c>
      <c r="B1820" s="198" t="s">
        <v>334</v>
      </c>
      <c r="C1820" s="198">
        <v>101116868</v>
      </c>
      <c r="D1820" s="198">
        <v>201906</v>
      </c>
      <c r="E1820" s="198" t="s">
        <v>340</v>
      </c>
      <c r="F1820" s="198">
        <v>263245.90000000002</v>
      </c>
      <c r="G1820" s="198">
        <v>1</v>
      </c>
    </row>
    <row r="1821" spans="1:7" x14ac:dyDescent="0.3">
      <c r="A1821" s="198" t="s">
        <v>188</v>
      </c>
      <c r="B1821" s="198" t="s">
        <v>334</v>
      </c>
      <c r="C1821" s="198">
        <v>101117331</v>
      </c>
      <c r="D1821" s="198">
        <v>201906</v>
      </c>
      <c r="E1821" s="198" t="s">
        <v>335</v>
      </c>
      <c r="F1821" s="198">
        <v>10084.43</v>
      </c>
      <c r="G1821" s="198">
        <v>3</v>
      </c>
    </row>
    <row r="1822" spans="1:7" x14ac:dyDescent="0.3">
      <c r="A1822" s="198" t="s">
        <v>188</v>
      </c>
      <c r="B1822" s="198" t="s">
        <v>334</v>
      </c>
      <c r="C1822" s="198">
        <v>101117390</v>
      </c>
      <c r="D1822" s="198">
        <v>201906</v>
      </c>
      <c r="E1822" s="198" t="s">
        <v>336</v>
      </c>
      <c r="F1822" s="198">
        <v>-736.28</v>
      </c>
      <c r="G1822" s="198">
        <v>2</v>
      </c>
    </row>
    <row r="1823" spans="1:7" x14ac:dyDescent="0.3">
      <c r="A1823" s="198" t="s">
        <v>188</v>
      </c>
      <c r="B1823" s="198" t="s">
        <v>334</v>
      </c>
      <c r="C1823" s="198">
        <v>101117451</v>
      </c>
      <c r="D1823" s="198">
        <v>201906</v>
      </c>
      <c r="E1823" s="198" t="s">
        <v>336</v>
      </c>
      <c r="F1823" s="198">
        <v>-431.13</v>
      </c>
      <c r="G1823" s="198">
        <v>3</v>
      </c>
    </row>
    <row r="1824" spans="1:7" x14ac:dyDescent="0.3">
      <c r="A1824" s="198" t="s">
        <v>188</v>
      </c>
      <c r="B1824" s="198" t="s">
        <v>334</v>
      </c>
      <c r="C1824" s="198">
        <v>101117513</v>
      </c>
      <c r="D1824" s="198">
        <v>201906</v>
      </c>
      <c r="E1824" s="198" t="s">
        <v>340</v>
      </c>
      <c r="F1824" s="198">
        <v>8383.59</v>
      </c>
      <c r="G1824" s="198">
        <v>2</v>
      </c>
    </row>
    <row r="1825" spans="1:7" x14ac:dyDescent="0.3">
      <c r="A1825" s="198" t="s">
        <v>188</v>
      </c>
      <c r="B1825" s="198" t="s">
        <v>334</v>
      </c>
      <c r="C1825" s="198">
        <v>101117694</v>
      </c>
      <c r="D1825" s="198">
        <v>201906</v>
      </c>
      <c r="E1825" s="198" t="s">
        <v>339</v>
      </c>
      <c r="F1825" s="198">
        <v>307.8</v>
      </c>
      <c r="G1825" s="198">
        <v>2</v>
      </c>
    </row>
    <row r="1826" spans="1:7" x14ac:dyDescent="0.3">
      <c r="A1826" s="198" t="s">
        <v>188</v>
      </c>
      <c r="B1826" s="198" t="s">
        <v>334</v>
      </c>
      <c r="C1826" s="198">
        <v>101117759</v>
      </c>
      <c r="D1826" s="198">
        <v>201906</v>
      </c>
      <c r="E1826" s="198" t="s">
        <v>336</v>
      </c>
      <c r="F1826" s="198">
        <v>2.2400000000000002</v>
      </c>
      <c r="G1826" s="198">
        <v>2</v>
      </c>
    </row>
    <row r="1827" spans="1:7" x14ac:dyDescent="0.3">
      <c r="A1827" s="198" t="s">
        <v>188</v>
      </c>
      <c r="B1827" s="198" t="s">
        <v>334</v>
      </c>
      <c r="C1827" s="198">
        <v>101118024</v>
      </c>
      <c r="D1827" s="198">
        <v>201906</v>
      </c>
      <c r="E1827" s="198" t="s">
        <v>336</v>
      </c>
      <c r="F1827" s="198">
        <v>-2781.38</v>
      </c>
      <c r="G1827" s="198">
        <v>3</v>
      </c>
    </row>
    <row r="1828" spans="1:7" x14ac:dyDescent="0.3">
      <c r="A1828" s="198" t="s">
        <v>188</v>
      </c>
      <c r="B1828" s="198" t="s">
        <v>334</v>
      </c>
      <c r="C1828" s="198">
        <v>101118110</v>
      </c>
      <c r="D1828" s="198">
        <v>201906</v>
      </c>
      <c r="E1828" s="198" t="s">
        <v>336</v>
      </c>
      <c r="F1828" s="198">
        <v>475.29</v>
      </c>
      <c r="G1828" s="198">
        <v>4</v>
      </c>
    </row>
    <row r="1829" spans="1:7" x14ac:dyDescent="0.3">
      <c r="A1829" s="198" t="s">
        <v>188</v>
      </c>
      <c r="B1829" s="198" t="s">
        <v>334</v>
      </c>
      <c r="C1829" s="198">
        <v>101118163</v>
      </c>
      <c r="D1829" s="198">
        <v>201906</v>
      </c>
      <c r="E1829" s="198" t="s">
        <v>339</v>
      </c>
      <c r="F1829" s="198">
        <v>107.45</v>
      </c>
      <c r="G1829" s="198">
        <v>4</v>
      </c>
    </row>
    <row r="1830" spans="1:7" x14ac:dyDescent="0.3">
      <c r="A1830" s="198" t="s">
        <v>188</v>
      </c>
      <c r="B1830" s="198" t="s">
        <v>334</v>
      </c>
      <c r="C1830" s="198">
        <v>101118760</v>
      </c>
      <c r="D1830" s="198">
        <v>201906</v>
      </c>
      <c r="E1830" s="198" t="s">
        <v>341</v>
      </c>
      <c r="F1830" s="198">
        <v>-1650.05</v>
      </c>
      <c r="G1830" s="198">
        <v>4</v>
      </c>
    </row>
    <row r="1831" spans="1:7" x14ac:dyDescent="0.3">
      <c r="A1831" s="198" t="s">
        <v>188</v>
      </c>
      <c r="B1831" s="198" t="s">
        <v>334</v>
      </c>
      <c r="C1831" s="198">
        <v>101119503</v>
      </c>
      <c r="D1831" s="198">
        <v>201906</v>
      </c>
      <c r="E1831" s="198" t="s">
        <v>336</v>
      </c>
      <c r="F1831" s="198">
        <v>-0.36</v>
      </c>
      <c r="G1831" s="198">
        <v>2</v>
      </c>
    </row>
    <row r="1832" spans="1:7" x14ac:dyDescent="0.3">
      <c r="A1832" s="198" t="s">
        <v>188</v>
      </c>
      <c r="B1832" s="198" t="s">
        <v>334</v>
      </c>
      <c r="C1832" s="198">
        <v>101119793</v>
      </c>
      <c r="D1832" s="198">
        <v>201906</v>
      </c>
      <c r="E1832" s="198" t="s">
        <v>336</v>
      </c>
      <c r="F1832" s="198">
        <v>9.1199999999999992</v>
      </c>
      <c r="G1832" s="198">
        <v>2</v>
      </c>
    </row>
    <row r="1833" spans="1:7" x14ac:dyDescent="0.3">
      <c r="A1833" s="198" t="s">
        <v>189</v>
      </c>
      <c r="B1833" s="198" t="s">
        <v>332</v>
      </c>
      <c r="C1833" s="198">
        <v>101085480</v>
      </c>
      <c r="D1833" s="198">
        <v>201906</v>
      </c>
      <c r="E1833" s="198" t="s">
        <v>335</v>
      </c>
      <c r="F1833" s="198">
        <v>-348.31</v>
      </c>
      <c r="G1833" s="198">
        <v>0</v>
      </c>
    </row>
    <row r="1834" spans="1:7" x14ac:dyDescent="0.3">
      <c r="A1834" s="198" t="s">
        <v>189</v>
      </c>
      <c r="B1834" s="198" t="s">
        <v>332</v>
      </c>
      <c r="C1834" s="198">
        <v>101085550</v>
      </c>
      <c r="D1834" s="198">
        <v>201906</v>
      </c>
      <c r="E1834" s="198" t="s">
        <v>336</v>
      </c>
      <c r="F1834" s="198">
        <v>-9342.7099999999991</v>
      </c>
      <c r="G1834" s="198">
        <v>0</v>
      </c>
    </row>
    <row r="1835" spans="1:7" x14ac:dyDescent="0.3">
      <c r="A1835" s="198" t="s">
        <v>189</v>
      </c>
      <c r="B1835" s="198" t="s">
        <v>332</v>
      </c>
      <c r="C1835" s="198">
        <v>101085550</v>
      </c>
      <c r="D1835" s="198">
        <v>201906</v>
      </c>
      <c r="E1835" s="198" t="s">
        <v>335</v>
      </c>
      <c r="F1835" s="198">
        <v>0.89</v>
      </c>
      <c r="G1835" s="198">
        <v>0</v>
      </c>
    </row>
    <row r="1836" spans="1:7" x14ac:dyDescent="0.3">
      <c r="A1836" s="198" t="s">
        <v>189</v>
      </c>
      <c r="B1836" s="198" t="s">
        <v>332</v>
      </c>
      <c r="C1836" s="198">
        <v>101085550</v>
      </c>
      <c r="D1836" s="198">
        <v>201906</v>
      </c>
      <c r="E1836" s="198" t="s">
        <v>335</v>
      </c>
      <c r="F1836" s="198">
        <v>3.62</v>
      </c>
      <c r="G1836" s="198">
        <v>0</v>
      </c>
    </row>
    <row r="1837" spans="1:7" x14ac:dyDescent="0.3">
      <c r="A1837" s="198" t="s">
        <v>189</v>
      </c>
      <c r="B1837" s="198" t="s">
        <v>332</v>
      </c>
      <c r="C1837" s="198">
        <v>101085550</v>
      </c>
      <c r="D1837" s="198">
        <v>201906</v>
      </c>
      <c r="E1837" s="198" t="s">
        <v>342</v>
      </c>
      <c r="F1837" s="198">
        <v>1156.78</v>
      </c>
      <c r="G1837" s="198">
        <v>0</v>
      </c>
    </row>
    <row r="1838" spans="1:7" x14ac:dyDescent="0.3">
      <c r="A1838" s="198" t="s">
        <v>189</v>
      </c>
      <c r="B1838" s="198" t="s">
        <v>332</v>
      </c>
      <c r="C1838" s="198">
        <v>101085550</v>
      </c>
      <c r="D1838" s="198">
        <v>201906</v>
      </c>
      <c r="E1838" s="198" t="s">
        <v>342</v>
      </c>
      <c r="F1838" s="198">
        <v>8873.89</v>
      </c>
      <c r="G1838" s="198">
        <v>0</v>
      </c>
    </row>
    <row r="1839" spans="1:7" x14ac:dyDescent="0.3">
      <c r="A1839" s="198" t="s">
        <v>189</v>
      </c>
      <c r="B1839" s="198" t="s">
        <v>332</v>
      </c>
      <c r="C1839" s="198">
        <v>101092460</v>
      </c>
      <c r="D1839" s="198">
        <v>201906</v>
      </c>
      <c r="E1839" s="198" t="s">
        <v>339</v>
      </c>
      <c r="F1839" s="198">
        <v>38587.660000000003</v>
      </c>
      <c r="G1839" s="198">
        <v>1</v>
      </c>
    </row>
    <row r="1840" spans="1:7" x14ac:dyDescent="0.3">
      <c r="A1840" s="198" t="s">
        <v>189</v>
      </c>
      <c r="B1840" s="198" t="s">
        <v>332</v>
      </c>
      <c r="C1840" s="198">
        <v>101092460</v>
      </c>
      <c r="D1840" s="198">
        <v>201906</v>
      </c>
      <c r="E1840" s="198" t="s">
        <v>339</v>
      </c>
      <c r="F1840" s="198">
        <v>95292.37</v>
      </c>
      <c r="G1840" s="198">
        <v>1490</v>
      </c>
    </row>
    <row r="1841" spans="1:7" x14ac:dyDescent="0.3">
      <c r="A1841" s="198" t="s">
        <v>189</v>
      </c>
      <c r="B1841" s="198" t="s">
        <v>332</v>
      </c>
      <c r="C1841" s="198">
        <v>101097586</v>
      </c>
      <c r="D1841" s="198">
        <v>201906</v>
      </c>
      <c r="E1841" s="198" t="s">
        <v>335</v>
      </c>
      <c r="F1841" s="198">
        <v>2254.81</v>
      </c>
      <c r="G1841" s="198">
        <v>0</v>
      </c>
    </row>
    <row r="1842" spans="1:7" x14ac:dyDescent="0.3">
      <c r="A1842" s="198" t="s">
        <v>189</v>
      </c>
      <c r="B1842" s="198" t="s">
        <v>332</v>
      </c>
      <c r="C1842" s="198">
        <v>101101681</v>
      </c>
      <c r="D1842" s="198">
        <v>201906</v>
      </c>
      <c r="E1842" s="198" t="s">
        <v>336</v>
      </c>
      <c r="F1842" s="198">
        <v>845.78</v>
      </c>
      <c r="G1842" s="198">
        <v>600</v>
      </c>
    </row>
    <row r="1843" spans="1:7" x14ac:dyDescent="0.3">
      <c r="A1843" s="198" t="s">
        <v>189</v>
      </c>
      <c r="B1843" s="198" t="s">
        <v>332</v>
      </c>
      <c r="C1843" s="198">
        <v>101101681</v>
      </c>
      <c r="D1843" s="198">
        <v>201906</v>
      </c>
      <c r="E1843" s="198" t="s">
        <v>336</v>
      </c>
      <c r="F1843" s="198">
        <v>2502.4699999999998</v>
      </c>
      <c r="G1843" s="198">
        <v>55</v>
      </c>
    </row>
    <row r="1844" spans="1:7" x14ac:dyDescent="0.3">
      <c r="A1844" s="198" t="s">
        <v>189</v>
      </c>
      <c r="B1844" s="198" t="s">
        <v>332</v>
      </c>
      <c r="C1844" s="198">
        <v>101101681</v>
      </c>
      <c r="D1844" s="198">
        <v>201906</v>
      </c>
      <c r="E1844" s="198" t="s">
        <v>336</v>
      </c>
      <c r="F1844" s="198">
        <v>4983.55</v>
      </c>
      <c r="G1844" s="198">
        <v>594</v>
      </c>
    </row>
    <row r="1845" spans="1:7" x14ac:dyDescent="0.3">
      <c r="A1845" s="198" t="s">
        <v>189</v>
      </c>
      <c r="B1845" s="198" t="s">
        <v>332</v>
      </c>
      <c r="C1845" s="198">
        <v>101101681</v>
      </c>
      <c r="D1845" s="198">
        <v>201906</v>
      </c>
      <c r="E1845" s="198" t="s">
        <v>339</v>
      </c>
      <c r="F1845" s="198">
        <v>6913.79</v>
      </c>
      <c r="G1845" s="198">
        <v>26</v>
      </c>
    </row>
    <row r="1846" spans="1:7" x14ac:dyDescent="0.3">
      <c r="A1846" s="198" t="s">
        <v>189</v>
      </c>
      <c r="B1846" s="198" t="s">
        <v>332</v>
      </c>
      <c r="C1846" s="198">
        <v>101101684</v>
      </c>
      <c r="D1846" s="198">
        <v>201906</v>
      </c>
      <c r="E1846" s="198" t="s">
        <v>336</v>
      </c>
      <c r="F1846" s="198">
        <v>1.27</v>
      </c>
      <c r="G1846" s="198">
        <v>0</v>
      </c>
    </row>
    <row r="1847" spans="1:7" x14ac:dyDescent="0.3">
      <c r="A1847" s="198" t="s">
        <v>189</v>
      </c>
      <c r="B1847" s="198" t="s">
        <v>332</v>
      </c>
      <c r="C1847" s="198">
        <v>101101684</v>
      </c>
      <c r="D1847" s="198">
        <v>201906</v>
      </c>
      <c r="E1847" s="198" t="s">
        <v>339</v>
      </c>
      <c r="F1847" s="198">
        <v>-1202.56</v>
      </c>
      <c r="G1847" s="198">
        <v>0</v>
      </c>
    </row>
    <row r="1848" spans="1:7" x14ac:dyDescent="0.3">
      <c r="A1848" s="198" t="s">
        <v>189</v>
      </c>
      <c r="B1848" s="198" t="s">
        <v>332</v>
      </c>
      <c r="C1848" s="198">
        <v>101101689</v>
      </c>
      <c r="D1848" s="198">
        <v>201906</v>
      </c>
      <c r="E1848" s="198" t="s">
        <v>336</v>
      </c>
      <c r="F1848" s="198">
        <v>780.04</v>
      </c>
      <c r="G1848" s="198">
        <v>0</v>
      </c>
    </row>
    <row r="1849" spans="1:7" x14ac:dyDescent="0.3">
      <c r="A1849" s="198" t="s">
        <v>189</v>
      </c>
      <c r="B1849" s="198" t="s">
        <v>332</v>
      </c>
      <c r="C1849" s="198">
        <v>101101689</v>
      </c>
      <c r="D1849" s="198">
        <v>201906</v>
      </c>
      <c r="E1849" s="198" t="s">
        <v>339</v>
      </c>
      <c r="F1849" s="198">
        <v>-912.92</v>
      </c>
      <c r="G1849" s="198">
        <v>0</v>
      </c>
    </row>
    <row r="1850" spans="1:7" x14ac:dyDescent="0.3">
      <c r="A1850" s="198" t="s">
        <v>189</v>
      </c>
      <c r="B1850" s="198" t="s">
        <v>332</v>
      </c>
      <c r="C1850" s="198">
        <v>101107867</v>
      </c>
      <c r="D1850" s="198">
        <v>201906</v>
      </c>
      <c r="E1850" s="198" t="s">
        <v>339</v>
      </c>
      <c r="F1850" s="198">
        <v>1382.44</v>
      </c>
      <c r="G1850" s="198">
        <v>0</v>
      </c>
    </row>
    <row r="1851" spans="1:7" x14ac:dyDescent="0.3">
      <c r="A1851" s="198" t="s">
        <v>189</v>
      </c>
      <c r="B1851" s="198" t="s">
        <v>332</v>
      </c>
      <c r="C1851" s="198">
        <v>101109810</v>
      </c>
      <c r="D1851" s="198">
        <v>201906</v>
      </c>
      <c r="E1851" s="198" t="s">
        <v>335</v>
      </c>
      <c r="F1851" s="198">
        <v>2.7</v>
      </c>
      <c r="G1851" s="198">
        <v>0</v>
      </c>
    </row>
    <row r="1852" spans="1:7" x14ac:dyDescent="0.3">
      <c r="A1852" s="198" t="s">
        <v>189</v>
      </c>
      <c r="B1852" s="198" t="s">
        <v>332</v>
      </c>
      <c r="C1852" s="198">
        <v>101110144</v>
      </c>
      <c r="D1852" s="198">
        <v>201906</v>
      </c>
      <c r="E1852" s="198" t="s">
        <v>335</v>
      </c>
      <c r="F1852" s="198">
        <v>5.6</v>
      </c>
      <c r="G1852" s="198">
        <v>0</v>
      </c>
    </row>
    <row r="1853" spans="1:7" x14ac:dyDescent="0.3">
      <c r="A1853" s="198" t="s">
        <v>189</v>
      </c>
      <c r="B1853" s="198" t="s">
        <v>332</v>
      </c>
      <c r="C1853" s="198">
        <v>101110144</v>
      </c>
      <c r="D1853" s="198">
        <v>201906</v>
      </c>
      <c r="E1853" s="198" t="s">
        <v>339</v>
      </c>
      <c r="F1853" s="198">
        <v>0</v>
      </c>
      <c r="G1853" s="198">
        <v>0</v>
      </c>
    </row>
    <row r="1854" spans="1:7" x14ac:dyDescent="0.3">
      <c r="A1854" s="198" t="s">
        <v>189</v>
      </c>
      <c r="B1854" s="198" t="s">
        <v>332</v>
      </c>
      <c r="C1854" s="198">
        <v>101110930</v>
      </c>
      <c r="D1854" s="198">
        <v>201906</v>
      </c>
      <c r="E1854" s="198" t="s">
        <v>335</v>
      </c>
      <c r="F1854" s="198">
        <v>126.2</v>
      </c>
      <c r="G1854" s="198">
        <v>0</v>
      </c>
    </row>
    <row r="1855" spans="1:7" x14ac:dyDescent="0.3">
      <c r="A1855" s="198" t="s">
        <v>189</v>
      </c>
      <c r="B1855" s="198" t="s">
        <v>332</v>
      </c>
      <c r="C1855" s="198">
        <v>101116053</v>
      </c>
      <c r="D1855" s="198">
        <v>201906</v>
      </c>
      <c r="E1855" s="198" t="s">
        <v>339</v>
      </c>
      <c r="F1855" s="198">
        <v>104600.96000000001</v>
      </c>
      <c r="G1855" s="198">
        <v>4000</v>
      </c>
    </row>
    <row r="1856" spans="1:7" x14ac:dyDescent="0.3">
      <c r="A1856" s="198" t="s">
        <v>189</v>
      </c>
      <c r="B1856" s="198" t="s">
        <v>332</v>
      </c>
      <c r="C1856" s="198">
        <v>101117520</v>
      </c>
      <c r="D1856" s="198">
        <v>201906</v>
      </c>
      <c r="E1856" s="198" t="s">
        <v>340</v>
      </c>
      <c r="F1856" s="198">
        <v>-830.52</v>
      </c>
      <c r="G1856" s="198">
        <v>396</v>
      </c>
    </row>
    <row r="1857" spans="1:7" x14ac:dyDescent="0.3">
      <c r="A1857" s="198" t="s">
        <v>189</v>
      </c>
      <c r="B1857" s="198" t="s">
        <v>332</v>
      </c>
      <c r="C1857" s="198">
        <v>101117520</v>
      </c>
      <c r="D1857" s="198">
        <v>201906</v>
      </c>
      <c r="E1857" s="198" t="s">
        <v>340</v>
      </c>
      <c r="F1857" s="198">
        <v>4001.07</v>
      </c>
      <c r="G1857" s="198">
        <v>0</v>
      </c>
    </row>
    <row r="1858" spans="1:7" x14ac:dyDescent="0.3">
      <c r="A1858" s="198" t="s">
        <v>189</v>
      </c>
      <c r="B1858" s="198" t="s">
        <v>332</v>
      </c>
      <c r="C1858" s="198">
        <v>101117520</v>
      </c>
      <c r="D1858" s="198">
        <v>201906</v>
      </c>
      <c r="E1858" s="198" t="s">
        <v>340</v>
      </c>
      <c r="F1858" s="198">
        <v>31033.49</v>
      </c>
      <c r="G1858" s="198">
        <v>2172</v>
      </c>
    </row>
    <row r="1859" spans="1:7" x14ac:dyDescent="0.3">
      <c r="A1859" s="198" t="s">
        <v>189</v>
      </c>
      <c r="B1859" s="198" t="s">
        <v>332</v>
      </c>
      <c r="C1859" s="198">
        <v>101117520</v>
      </c>
      <c r="D1859" s="198">
        <v>201906</v>
      </c>
      <c r="E1859" s="198" t="s">
        <v>340</v>
      </c>
      <c r="F1859" s="198">
        <v>34785.9</v>
      </c>
      <c r="G1859" s="198">
        <v>8446</v>
      </c>
    </row>
    <row r="1860" spans="1:7" x14ac:dyDescent="0.3">
      <c r="A1860" s="198" t="s">
        <v>189</v>
      </c>
      <c r="B1860" s="198" t="s">
        <v>332</v>
      </c>
      <c r="C1860" s="198">
        <v>101117520</v>
      </c>
      <c r="D1860" s="198">
        <v>201906</v>
      </c>
      <c r="E1860" s="198" t="s">
        <v>336</v>
      </c>
      <c r="F1860" s="198">
        <v>370.28</v>
      </c>
      <c r="G1860" s="198">
        <v>15</v>
      </c>
    </row>
    <row r="1861" spans="1:7" x14ac:dyDescent="0.3">
      <c r="A1861" s="198" t="s">
        <v>189</v>
      </c>
      <c r="B1861" s="198" t="s">
        <v>332</v>
      </c>
      <c r="C1861" s="198">
        <v>101117520</v>
      </c>
      <c r="D1861" s="198">
        <v>201906</v>
      </c>
      <c r="E1861" s="198" t="s">
        <v>336</v>
      </c>
      <c r="F1861" s="198">
        <v>1785.79</v>
      </c>
      <c r="G1861" s="198">
        <v>270</v>
      </c>
    </row>
    <row r="1862" spans="1:7" x14ac:dyDescent="0.3">
      <c r="A1862" s="198" t="s">
        <v>189</v>
      </c>
      <c r="B1862" s="198" t="s">
        <v>332</v>
      </c>
      <c r="C1862" s="198">
        <v>101117520</v>
      </c>
      <c r="D1862" s="198">
        <v>201906</v>
      </c>
      <c r="E1862" s="198" t="s">
        <v>336</v>
      </c>
      <c r="F1862" s="198">
        <v>2056.7600000000002</v>
      </c>
      <c r="G1862" s="198">
        <v>210</v>
      </c>
    </row>
    <row r="1863" spans="1:7" x14ac:dyDescent="0.3">
      <c r="A1863" s="198" t="s">
        <v>189</v>
      </c>
      <c r="B1863" s="198" t="s">
        <v>332</v>
      </c>
      <c r="C1863" s="198">
        <v>101117520</v>
      </c>
      <c r="D1863" s="198">
        <v>201906</v>
      </c>
      <c r="E1863" s="198" t="s">
        <v>336</v>
      </c>
      <c r="F1863" s="198">
        <v>3772.15</v>
      </c>
      <c r="G1863" s="198">
        <v>97</v>
      </c>
    </row>
    <row r="1864" spans="1:7" x14ac:dyDescent="0.3">
      <c r="A1864" s="198" t="s">
        <v>189</v>
      </c>
      <c r="B1864" s="198" t="s">
        <v>332</v>
      </c>
      <c r="C1864" s="198">
        <v>101117520</v>
      </c>
      <c r="D1864" s="198">
        <v>201906</v>
      </c>
      <c r="E1864" s="198" t="s">
        <v>336</v>
      </c>
      <c r="F1864" s="198">
        <v>8809.7000000000007</v>
      </c>
      <c r="G1864" s="198">
        <v>162</v>
      </c>
    </row>
    <row r="1865" spans="1:7" x14ac:dyDescent="0.3">
      <c r="A1865" s="198" t="s">
        <v>189</v>
      </c>
      <c r="B1865" s="198" t="s">
        <v>332</v>
      </c>
      <c r="C1865" s="198">
        <v>101117520</v>
      </c>
      <c r="D1865" s="198">
        <v>201906</v>
      </c>
      <c r="E1865" s="198" t="s">
        <v>336</v>
      </c>
      <c r="F1865" s="198">
        <v>9423.74</v>
      </c>
      <c r="G1865" s="198">
        <v>120</v>
      </c>
    </row>
    <row r="1866" spans="1:7" x14ac:dyDescent="0.3">
      <c r="A1866" s="198" t="s">
        <v>189</v>
      </c>
      <c r="B1866" s="198" t="s">
        <v>332</v>
      </c>
      <c r="C1866" s="198">
        <v>101117520</v>
      </c>
      <c r="D1866" s="198">
        <v>201906</v>
      </c>
      <c r="E1866" s="198" t="s">
        <v>336</v>
      </c>
      <c r="F1866" s="198">
        <v>16286.08</v>
      </c>
      <c r="G1866" s="198">
        <v>358</v>
      </c>
    </row>
    <row r="1867" spans="1:7" x14ac:dyDescent="0.3">
      <c r="A1867" s="198" t="s">
        <v>189</v>
      </c>
      <c r="B1867" s="198" t="s">
        <v>332</v>
      </c>
      <c r="C1867" s="198">
        <v>101117520</v>
      </c>
      <c r="D1867" s="198">
        <v>201906</v>
      </c>
      <c r="E1867" s="198" t="s">
        <v>336</v>
      </c>
      <c r="F1867" s="198">
        <v>17618.39</v>
      </c>
      <c r="G1867" s="198">
        <v>183</v>
      </c>
    </row>
    <row r="1868" spans="1:7" x14ac:dyDescent="0.3">
      <c r="A1868" s="198" t="s">
        <v>189</v>
      </c>
      <c r="B1868" s="198" t="s">
        <v>332</v>
      </c>
      <c r="C1868" s="198">
        <v>101117520</v>
      </c>
      <c r="D1868" s="198">
        <v>201906</v>
      </c>
      <c r="E1868" s="198" t="s">
        <v>335</v>
      </c>
      <c r="F1868" s="198">
        <v>7.77</v>
      </c>
      <c r="G1868" s="198">
        <v>0</v>
      </c>
    </row>
    <row r="1869" spans="1:7" x14ac:dyDescent="0.3">
      <c r="A1869" s="198" t="s">
        <v>189</v>
      </c>
      <c r="B1869" s="198" t="s">
        <v>332</v>
      </c>
      <c r="C1869" s="198">
        <v>101117520</v>
      </c>
      <c r="D1869" s="198">
        <v>201906</v>
      </c>
      <c r="E1869" s="198" t="s">
        <v>335</v>
      </c>
      <c r="F1869" s="198">
        <v>9626.9</v>
      </c>
      <c r="G1869" s="198">
        <v>0</v>
      </c>
    </row>
    <row r="1870" spans="1:7" x14ac:dyDescent="0.3">
      <c r="A1870" s="198" t="s">
        <v>189</v>
      </c>
      <c r="B1870" s="198" t="s">
        <v>332</v>
      </c>
      <c r="C1870" s="198">
        <v>101117520</v>
      </c>
      <c r="D1870" s="198">
        <v>201906</v>
      </c>
      <c r="E1870" s="198" t="s">
        <v>335</v>
      </c>
      <c r="F1870" s="198">
        <v>105285.12</v>
      </c>
      <c r="G1870" s="198">
        <v>5324</v>
      </c>
    </row>
    <row r="1871" spans="1:7" x14ac:dyDescent="0.3">
      <c r="A1871" s="198" t="s">
        <v>189</v>
      </c>
      <c r="B1871" s="198" t="s">
        <v>332</v>
      </c>
      <c r="C1871" s="198">
        <v>101117520</v>
      </c>
      <c r="D1871" s="198">
        <v>201906</v>
      </c>
      <c r="E1871" s="198" t="s">
        <v>335</v>
      </c>
      <c r="F1871" s="198">
        <v>504534.38</v>
      </c>
      <c r="G1871" s="198">
        <v>7256</v>
      </c>
    </row>
    <row r="1872" spans="1:7" x14ac:dyDescent="0.3">
      <c r="A1872" s="198" t="s">
        <v>189</v>
      </c>
      <c r="B1872" s="198" t="s">
        <v>332</v>
      </c>
      <c r="C1872" s="198">
        <v>101117520</v>
      </c>
      <c r="D1872" s="198">
        <v>201906</v>
      </c>
      <c r="E1872" s="198" t="s">
        <v>339</v>
      </c>
      <c r="F1872" s="198">
        <v>-0.05</v>
      </c>
      <c r="G1872" s="198">
        <v>0</v>
      </c>
    </row>
    <row r="1873" spans="1:7" x14ac:dyDescent="0.3">
      <c r="A1873" s="198" t="s">
        <v>189</v>
      </c>
      <c r="B1873" s="198" t="s">
        <v>332</v>
      </c>
      <c r="C1873" s="198">
        <v>101117520</v>
      </c>
      <c r="D1873" s="198">
        <v>201906</v>
      </c>
      <c r="E1873" s="198" t="s">
        <v>339</v>
      </c>
      <c r="F1873" s="198">
        <v>8.6999999999999993</v>
      </c>
      <c r="G1873" s="198">
        <v>0</v>
      </c>
    </row>
    <row r="1874" spans="1:7" x14ac:dyDescent="0.3">
      <c r="A1874" s="198" t="s">
        <v>189</v>
      </c>
      <c r="B1874" s="198" t="s">
        <v>332</v>
      </c>
      <c r="C1874" s="198">
        <v>101117520</v>
      </c>
      <c r="D1874" s="198">
        <v>201906</v>
      </c>
      <c r="E1874" s="198" t="s">
        <v>339</v>
      </c>
      <c r="F1874" s="198">
        <v>135.82</v>
      </c>
      <c r="G1874" s="198">
        <v>0</v>
      </c>
    </row>
    <row r="1875" spans="1:7" x14ac:dyDescent="0.3">
      <c r="A1875" s="198" t="s">
        <v>189</v>
      </c>
      <c r="B1875" s="198" t="s">
        <v>332</v>
      </c>
      <c r="C1875" s="198">
        <v>101117520</v>
      </c>
      <c r="D1875" s="198">
        <v>201906</v>
      </c>
      <c r="E1875" s="198" t="s">
        <v>339</v>
      </c>
      <c r="F1875" s="198">
        <v>10137.799999999999</v>
      </c>
      <c r="G1875" s="198">
        <v>55</v>
      </c>
    </row>
    <row r="1876" spans="1:7" x14ac:dyDescent="0.3">
      <c r="A1876" s="198" t="s">
        <v>189</v>
      </c>
      <c r="B1876" s="198" t="s">
        <v>332</v>
      </c>
      <c r="C1876" s="198">
        <v>105081784</v>
      </c>
      <c r="D1876" s="198">
        <v>201906</v>
      </c>
      <c r="E1876" s="198" t="s">
        <v>335</v>
      </c>
      <c r="F1876" s="198">
        <v>76.75</v>
      </c>
      <c r="G1876" s="198">
        <v>0</v>
      </c>
    </row>
    <row r="1877" spans="1:7" x14ac:dyDescent="0.3">
      <c r="A1877" s="198" t="s">
        <v>189</v>
      </c>
      <c r="B1877" s="198" t="s">
        <v>332</v>
      </c>
      <c r="C1877" s="198">
        <v>105082093</v>
      </c>
      <c r="D1877" s="198">
        <v>201906</v>
      </c>
      <c r="E1877" s="198" t="s">
        <v>336</v>
      </c>
      <c r="F1877" s="198">
        <v>39.25</v>
      </c>
      <c r="G1877" s="198">
        <v>0</v>
      </c>
    </row>
    <row r="1878" spans="1:7" x14ac:dyDescent="0.3">
      <c r="A1878" s="198" t="s">
        <v>189</v>
      </c>
      <c r="B1878" s="198" t="s">
        <v>332</v>
      </c>
      <c r="C1878" s="198">
        <v>105082093</v>
      </c>
      <c r="D1878" s="198">
        <v>201906</v>
      </c>
      <c r="E1878" s="198" t="s">
        <v>335</v>
      </c>
      <c r="F1878" s="198">
        <v>-7076.91</v>
      </c>
      <c r="G1878" s="198">
        <v>0</v>
      </c>
    </row>
    <row r="1879" spans="1:7" x14ac:dyDescent="0.3">
      <c r="A1879" s="198" t="s">
        <v>189</v>
      </c>
      <c r="B1879" s="198" t="s">
        <v>332</v>
      </c>
      <c r="C1879" s="198">
        <v>105082093</v>
      </c>
      <c r="D1879" s="198">
        <v>201906</v>
      </c>
      <c r="E1879" s="198" t="s">
        <v>335</v>
      </c>
      <c r="F1879" s="198">
        <v>-211.73</v>
      </c>
      <c r="G1879" s="198">
        <v>0</v>
      </c>
    </row>
    <row r="1880" spans="1:7" x14ac:dyDescent="0.3">
      <c r="A1880" s="198" t="s">
        <v>189</v>
      </c>
      <c r="B1880" s="198" t="s">
        <v>332</v>
      </c>
      <c r="C1880" s="198">
        <v>105082093</v>
      </c>
      <c r="D1880" s="198">
        <v>201906</v>
      </c>
      <c r="E1880" s="198" t="s">
        <v>339</v>
      </c>
      <c r="F1880" s="198">
        <v>-2.58</v>
      </c>
      <c r="G1880" s="198">
        <v>0</v>
      </c>
    </row>
    <row r="1881" spans="1:7" x14ac:dyDescent="0.3">
      <c r="A1881" s="198" t="s">
        <v>189</v>
      </c>
      <c r="B1881" s="198" t="s">
        <v>334</v>
      </c>
      <c r="C1881" s="198">
        <v>101096760</v>
      </c>
      <c r="D1881" s="198">
        <v>201906</v>
      </c>
      <c r="E1881" s="198" t="s">
        <v>336</v>
      </c>
      <c r="F1881" s="198">
        <v>203.33</v>
      </c>
      <c r="G1881" s="198">
        <v>2</v>
      </c>
    </row>
    <row r="1882" spans="1:7" x14ac:dyDescent="0.3">
      <c r="A1882" s="198" t="s">
        <v>189</v>
      </c>
      <c r="B1882" s="198" t="s">
        <v>334</v>
      </c>
      <c r="C1882" s="198">
        <v>101097319</v>
      </c>
      <c r="D1882" s="198">
        <v>201906</v>
      </c>
      <c r="E1882" s="198" t="s">
        <v>335</v>
      </c>
      <c r="F1882" s="198">
        <v>-231644.73</v>
      </c>
      <c r="G1882" s="198">
        <v>-8</v>
      </c>
    </row>
    <row r="1883" spans="1:7" x14ac:dyDescent="0.3">
      <c r="A1883" s="198" t="s">
        <v>189</v>
      </c>
      <c r="B1883" s="198" t="s">
        <v>334</v>
      </c>
      <c r="C1883" s="198">
        <v>101099025</v>
      </c>
      <c r="D1883" s="198">
        <v>201906</v>
      </c>
      <c r="E1883" s="198" t="s">
        <v>336</v>
      </c>
      <c r="F1883" s="198">
        <v>19390.62</v>
      </c>
      <c r="G1883" s="198">
        <v>4</v>
      </c>
    </row>
    <row r="1884" spans="1:7" x14ac:dyDescent="0.3">
      <c r="A1884" s="198" t="s">
        <v>189</v>
      </c>
      <c r="B1884" s="198" t="s">
        <v>334</v>
      </c>
      <c r="C1884" s="198">
        <v>101099804</v>
      </c>
      <c r="D1884" s="198">
        <v>201906</v>
      </c>
      <c r="E1884" s="198" t="s">
        <v>335</v>
      </c>
      <c r="F1884" s="198">
        <v>36924.36</v>
      </c>
      <c r="G1884" s="198">
        <v>3</v>
      </c>
    </row>
    <row r="1885" spans="1:7" x14ac:dyDescent="0.3">
      <c r="A1885" s="198" t="s">
        <v>189</v>
      </c>
      <c r="B1885" s="198" t="s">
        <v>334</v>
      </c>
      <c r="C1885" s="198">
        <v>101100551</v>
      </c>
      <c r="D1885" s="198">
        <v>201906</v>
      </c>
      <c r="E1885" s="198" t="s">
        <v>335</v>
      </c>
      <c r="F1885" s="198">
        <v>1712.72</v>
      </c>
      <c r="G1885" s="198">
        <v>4</v>
      </c>
    </row>
    <row r="1886" spans="1:7" x14ac:dyDescent="0.3">
      <c r="A1886" s="198" t="s">
        <v>189</v>
      </c>
      <c r="B1886" s="198" t="s">
        <v>334</v>
      </c>
      <c r="C1886" s="198">
        <v>101101450</v>
      </c>
      <c r="D1886" s="198">
        <v>201906</v>
      </c>
      <c r="E1886" s="198" t="s">
        <v>336</v>
      </c>
      <c r="F1886" s="198">
        <v>2176.48</v>
      </c>
      <c r="G1886" s="198">
        <v>-6</v>
      </c>
    </row>
    <row r="1887" spans="1:7" x14ac:dyDescent="0.3">
      <c r="A1887" s="198" t="s">
        <v>189</v>
      </c>
      <c r="B1887" s="198" t="s">
        <v>334</v>
      </c>
      <c r="C1887" s="198">
        <v>101102536</v>
      </c>
      <c r="D1887" s="198">
        <v>201906</v>
      </c>
      <c r="E1887" s="198" t="s">
        <v>333</v>
      </c>
      <c r="F1887" s="198">
        <v>-1477.45</v>
      </c>
      <c r="G1887" s="198">
        <v>3</v>
      </c>
    </row>
    <row r="1888" spans="1:7" x14ac:dyDescent="0.3">
      <c r="A1888" s="198" t="s">
        <v>189</v>
      </c>
      <c r="B1888" s="198" t="s">
        <v>334</v>
      </c>
      <c r="C1888" s="198">
        <v>101102596</v>
      </c>
      <c r="D1888" s="198">
        <v>201906</v>
      </c>
      <c r="E1888" s="198" t="s">
        <v>339</v>
      </c>
      <c r="F1888" s="198">
        <v>595.91</v>
      </c>
      <c r="G1888" s="198">
        <v>3</v>
      </c>
    </row>
    <row r="1889" spans="1:7" x14ac:dyDescent="0.3">
      <c r="A1889" s="198" t="s">
        <v>189</v>
      </c>
      <c r="B1889" s="198" t="s">
        <v>334</v>
      </c>
      <c r="C1889" s="198">
        <v>101103625</v>
      </c>
      <c r="D1889" s="198">
        <v>201906</v>
      </c>
      <c r="E1889" s="198" t="s">
        <v>335</v>
      </c>
      <c r="F1889" s="198">
        <v>-1989.95</v>
      </c>
      <c r="G1889" s="198">
        <v>4</v>
      </c>
    </row>
    <row r="1890" spans="1:7" x14ac:dyDescent="0.3">
      <c r="A1890" s="198" t="s">
        <v>189</v>
      </c>
      <c r="B1890" s="198" t="s">
        <v>334</v>
      </c>
      <c r="C1890" s="198">
        <v>101104513</v>
      </c>
      <c r="D1890" s="198">
        <v>201906</v>
      </c>
      <c r="E1890" s="198" t="s">
        <v>339</v>
      </c>
      <c r="F1890" s="198">
        <v>41104.04</v>
      </c>
      <c r="G1890" s="198">
        <v>4</v>
      </c>
    </row>
    <row r="1891" spans="1:7" x14ac:dyDescent="0.3">
      <c r="A1891" s="198" t="s">
        <v>189</v>
      </c>
      <c r="B1891" s="198" t="s">
        <v>334</v>
      </c>
      <c r="C1891" s="198">
        <v>101104654</v>
      </c>
      <c r="D1891" s="198">
        <v>201906</v>
      </c>
      <c r="E1891" s="198" t="s">
        <v>339</v>
      </c>
      <c r="F1891" s="198">
        <v>18.88</v>
      </c>
      <c r="G1891" s="198">
        <v>4</v>
      </c>
    </row>
    <row r="1892" spans="1:7" x14ac:dyDescent="0.3">
      <c r="A1892" s="198" t="s">
        <v>189</v>
      </c>
      <c r="B1892" s="198" t="s">
        <v>334</v>
      </c>
      <c r="C1892" s="198">
        <v>101104726</v>
      </c>
      <c r="D1892" s="198">
        <v>201906</v>
      </c>
      <c r="E1892" s="198" t="s">
        <v>336</v>
      </c>
      <c r="F1892" s="198">
        <v>-507.21</v>
      </c>
      <c r="G1892" s="198">
        <v>2</v>
      </c>
    </row>
    <row r="1893" spans="1:7" x14ac:dyDescent="0.3">
      <c r="A1893" s="198" t="s">
        <v>189</v>
      </c>
      <c r="B1893" s="198" t="s">
        <v>334</v>
      </c>
      <c r="C1893" s="198">
        <v>101105219</v>
      </c>
      <c r="D1893" s="198">
        <v>201906</v>
      </c>
      <c r="E1893" s="198" t="s">
        <v>335</v>
      </c>
      <c r="F1893" s="198">
        <v>-94541.38</v>
      </c>
      <c r="G1893" s="198">
        <v>-6</v>
      </c>
    </row>
    <row r="1894" spans="1:7" x14ac:dyDescent="0.3">
      <c r="A1894" s="198" t="s">
        <v>189</v>
      </c>
      <c r="B1894" s="198" t="s">
        <v>334</v>
      </c>
      <c r="C1894" s="198">
        <v>101106070</v>
      </c>
      <c r="D1894" s="198">
        <v>201906</v>
      </c>
      <c r="E1894" s="198" t="s">
        <v>340</v>
      </c>
      <c r="F1894" s="198">
        <v>-0.79</v>
      </c>
      <c r="G1894" s="198">
        <v>2</v>
      </c>
    </row>
    <row r="1895" spans="1:7" x14ac:dyDescent="0.3">
      <c r="A1895" s="198" t="s">
        <v>189</v>
      </c>
      <c r="B1895" s="198" t="s">
        <v>334</v>
      </c>
      <c r="C1895" s="198">
        <v>101106257</v>
      </c>
      <c r="D1895" s="198">
        <v>201906</v>
      </c>
      <c r="E1895" s="198" t="s">
        <v>340</v>
      </c>
      <c r="F1895" s="198">
        <v>-14504.06</v>
      </c>
      <c r="G1895" s="198">
        <v>-8</v>
      </c>
    </row>
    <row r="1896" spans="1:7" x14ac:dyDescent="0.3">
      <c r="A1896" s="198" t="s">
        <v>189</v>
      </c>
      <c r="B1896" s="198" t="s">
        <v>334</v>
      </c>
      <c r="C1896" s="198">
        <v>101107807</v>
      </c>
      <c r="D1896" s="198">
        <v>201906</v>
      </c>
      <c r="E1896" s="198" t="s">
        <v>340</v>
      </c>
      <c r="F1896" s="198">
        <v>1202.8399999999999</v>
      </c>
      <c r="G1896" s="198">
        <v>-7</v>
      </c>
    </row>
    <row r="1897" spans="1:7" x14ac:dyDescent="0.3">
      <c r="A1897" s="198" t="s">
        <v>189</v>
      </c>
      <c r="B1897" s="198" t="s">
        <v>334</v>
      </c>
      <c r="C1897" s="198">
        <v>101107812</v>
      </c>
      <c r="D1897" s="198">
        <v>201906</v>
      </c>
      <c r="E1897" s="198" t="s">
        <v>336</v>
      </c>
      <c r="F1897" s="198">
        <v>-36.93</v>
      </c>
      <c r="G1897" s="198">
        <v>3</v>
      </c>
    </row>
    <row r="1898" spans="1:7" x14ac:dyDescent="0.3">
      <c r="A1898" s="198" t="s">
        <v>189</v>
      </c>
      <c r="B1898" s="198" t="s">
        <v>334</v>
      </c>
      <c r="C1898" s="198">
        <v>101107989</v>
      </c>
      <c r="D1898" s="198">
        <v>201906</v>
      </c>
      <c r="E1898" s="198" t="s">
        <v>336</v>
      </c>
      <c r="F1898" s="198">
        <v>7713.48</v>
      </c>
      <c r="G1898" s="198">
        <v>2</v>
      </c>
    </row>
    <row r="1899" spans="1:7" x14ac:dyDescent="0.3">
      <c r="A1899" s="198" t="s">
        <v>189</v>
      </c>
      <c r="B1899" s="198" t="s">
        <v>334</v>
      </c>
      <c r="C1899" s="198">
        <v>101109288</v>
      </c>
      <c r="D1899" s="198">
        <v>201906</v>
      </c>
      <c r="E1899" s="198" t="s">
        <v>340</v>
      </c>
      <c r="F1899" s="198">
        <v>-1544.12</v>
      </c>
      <c r="G1899" s="198">
        <v>-8</v>
      </c>
    </row>
    <row r="1900" spans="1:7" x14ac:dyDescent="0.3">
      <c r="A1900" s="198" t="s">
        <v>189</v>
      </c>
      <c r="B1900" s="198" t="s">
        <v>334</v>
      </c>
      <c r="C1900" s="198">
        <v>101109385</v>
      </c>
      <c r="D1900" s="198">
        <v>201906</v>
      </c>
      <c r="E1900" s="198" t="s">
        <v>339</v>
      </c>
      <c r="F1900" s="198">
        <v>-84269.86</v>
      </c>
      <c r="G1900" s="198">
        <v>-9</v>
      </c>
    </row>
    <row r="1901" spans="1:7" x14ac:dyDescent="0.3">
      <c r="A1901" s="198" t="s">
        <v>189</v>
      </c>
      <c r="B1901" s="198" t="s">
        <v>334</v>
      </c>
      <c r="C1901" s="198">
        <v>101109671</v>
      </c>
      <c r="D1901" s="198">
        <v>201906</v>
      </c>
      <c r="E1901" s="198" t="s">
        <v>341</v>
      </c>
      <c r="F1901" s="198">
        <v>1867.91</v>
      </c>
      <c r="G1901" s="198">
        <v>3</v>
      </c>
    </row>
    <row r="1902" spans="1:7" x14ac:dyDescent="0.3">
      <c r="A1902" s="198" t="s">
        <v>189</v>
      </c>
      <c r="B1902" s="198" t="s">
        <v>334</v>
      </c>
      <c r="C1902" s="198">
        <v>101109989</v>
      </c>
      <c r="D1902" s="198">
        <v>201906</v>
      </c>
      <c r="E1902" s="198" t="s">
        <v>335</v>
      </c>
      <c r="F1902" s="198">
        <v>-14391.74</v>
      </c>
      <c r="G1902" s="198">
        <v>2</v>
      </c>
    </row>
    <row r="1903" spans="1:7" x14ac:dyDescent="0.3">
      <c r="A1903" s="198" t="s">
        <v>189</v>
      </c>
      <c r="B1903" s="198" t="s">
        <v>334</v>
      </c>
      <c r="C1903" s="198">
        <v>101110432</v>
      </c>
      <c r="D1903" s="198">
        <v>201906</v>
      </c>
      <c r="E1903" s="198" t="s">
        <v>336</v>
      </c>
      <c r="F1903" s="198">
        <v>-10131.799999999999</v>
      </c>
      <c r="G1903" s="198">
        <v>2</v>
      </c>
    </row>
    <row r="1904" spans="1:7" x14ac:dyDescent="0.3">
      <c r="A1904" s="198" t="s">
        <v>189</v>
      </c>
      <c r="B1904" s="198" t="s">
        <v>334</v>
      </c>
      <c r="C1904" s="198">
        <v>101110798</v>
      </c>
      <c r="D1904" s="198">
        <v>201906</v>
      </c>
      <c r="E1904" s="198" t="s">
        <v>336</v>
      </c>
      <c r="F1904" s="198">
        <v>-5677.02</v>
      </c>
      <c r="G1904" s="198">
        <v>-6</v>
      </c>
    </row>
    <row r="1905" spans="1:7" x14ac:dyDescent="0.3">
      <c r="A1905" s="198" t="s">
        <v>189</v>
      </c>
      <c r="B1905" s="198" t="s">
        <v>334</v>
      </c>
      <c r="C1905" s="198">
        <v>101111223</v>
      </c>
      <c r="D1905" s="198">
        <v>201906</v>
      </c>
      <c r="E1905" s="198" t="s">
        <v>336</v>
      </c>
      <c r="F1905" s="198">
        <v>-9980.6</v>
      </c>
      <c r="G1905" s="198">
        <v>-4</v>
      </c>
    </row>
    <row r="1906" spans="1:7" x14ac:dyDescent="0.3">
      <c r="A1906" s="198" t="s">
        <v>189</v>
      </c>
      <c r="B1906" s="198" t="s">
        <v>334</v>
      </c>
      <c r="C1906" s="198">
        <v>101111309</v>
      </c>
      <c r="D1906" s="198">
        <v>201906</v>
      </c>
      <c r="E1906" s="198" t="s">
        <v>339</v>
      </c>
      <c r="F1906" s="198">
        <v>-0.52</v>
      </c>
      <c r="G1906" s="198">
        <v>3</v>
      </c>
    </row>
    <row r="1907" spans="1:7" x14ac:dyDescent="0.3">
      <c r="A1907" s="198" t="s">
        <v>189</v>
      </c>
      <c r="B1907" s="198" t="s">
        <v>334</v>
      </c>
      <c r="C1907" s="198">
        <v>101112663</v>
      </c>
      <c r="D1907" s="198">
        <v>201906</v>
      </c>
      <c r="E1907" s="198" t="s">
        <v>336</v>
      </c>
      <c r="F1907" s="198">
        <v>0.9</v>
      </c>
      <c r="G1907" s="198">
        <v>3</v>
      </c>
    </row>
    <row r="1908" spans="1:7" x14ac:dyDescent="0.3">
      <c r="A1908" s="198" t="s">
        <v>189</v>
      </c>
      <c r="B1908" s="198" t="s">
        <v>334</v>
      </c>
      <c r="C1908" s="198">
        <v>101112701</v>
      </c>
      <c r="D1908" s="198">
        <v>201906</v>
      </c>
      <c r="E1908" s="198" t="s">
        <v>340</v>
      </c>
      <c r="F1908" s="198">
        <v>69.709999999999994</v>
      </c>
      <c r="G1908" s="198">
        <v>3</v>
      </c>
    </row>
    <row r="1909" spans="1:7" x14ac:dyDescent="0.3">
      <c r="A1909" s="198" t="s">
        <v>189</v>
      </c>
      <c r="B1909" s="198" t="s">
        <v>334</v>
      </c>
      <c r="C1909" s="198">
        <v>101112752</v>
      </c>
      <c r="D1909" s="198">
        <v>201906</v>
      </c>
      <c r="E1909" s="198" t="s">
        <v>336</v>
      </c>
      <c r="F1909" s="198">
        <v>-3998.34</v>
      </c>
      <c r="G1909" s="198">
        <v>-8</v>
      </c>
    </row>
    <row r="1910" spans="1:7" x14ac:dyDescent="0.3">
      <c r="A1910" s="198" t="s">
        <v>189</v>
      </c>
      <c r="B1910" s="198" t="s">
        <v>334</v>
      </c>
      <c r="C1910" s="198">
        <v>101112865</v>
      </c>
      <c r="D1910" s="198">
        <v>201906</v>
      </c>
      <c r="E1910" s="198" t="s">
        <v>339</v>
      </c>
      <c r="F1910" s="198">
        <v>-6973.21</v>
      </c>
      <c r="G1910" s="198">
        <v>-7</v>
      </c>
    </row>
    <row r="1911" spans="1:7" x14ac:dyDescent="0.3">
      <c r="A1911" s="198" t="s">
        <v>189</v>
      </c>
      <c r="B1911" s="198" t="s">
        <v>334</v>
      </c>
      <c r="C1911" s="198">
        <v>101113726</v>
      </c>
      <c r="D1911" s="198">
        <v>201906</v>
      </c>
      <c r="E1911" s="198" t="s">
        <v>336</v>
      </c>
      <c r="F1911" s="198">
        <v>-8.17</v>
      </c>
      <c r="G1911" s="198">
        <v>3</v>
      </c>
    </row>
    <row r="1912" spans="1:7" x14ac:dyDescent="0.3">
      <c r="A1912" s="198" t="s">
        <v>189</v>
      </c>
      <c r="B1912" s="198" t="s">
        <v>334</v>
      </c>
      <c r="C1912" s="198">
        <v>101114186</v>
      </c>
      <c r="D1912" s="198">
        <v>201906</v>
      </c>
      <c r="E1912" s="198" t="s">
        <v>339</v>
      </c>
      <c r="F1912" s="198">
        <v>-109.88</v>
      </c>
      <c r="G1912" s="198">
        <v>3</v>
      </c>
    </row>
    <row r="1913" spans="1:7" x14ac:dyDescent="0.3">
      <c r="A1913" s="198" t="s">
        <v>189</v>
      </c>
      <c r="B1913" s="198" t="s">
        <v>334</v>
      </c>
      <c r="C1913" s="198">
        <v>101114324</v>
      </c>
      <c r="D1913" s="198">
        <v>201906</v>
      </c>
      <c r="E1913" s="198" t="s">
        <v>340</v>
      </c>
      <c r="F1913" s="198">
        <v>-13.15</v>
      </c>
      <c r="G1913" s="198">
        <v>3</v>
      </c>
    </row>
    <row r="1914" spans="1:7" x14ac:dyDescent="0.3">
      <c r="A1914" s="198" t="s">
        <v>189</v>
      </c>
      <c r="B1914" s="198" t="s">
        <v>334</v>
      </c>
      <c r="C1914" s="198">
        <v>101114349</v>
      </c>
      <c r="D1914" s="198">
        <v>201906</v>
      </c>
      <c r="E1914" s="198" t="s">
        <v>339</v>
      </c>
      <c r="F1914" s="198">
        <v>-2716.16</v>
      </c>
      <c r="G1914" s="198">
        <v>-7</v>
      </c>
    </row>
    <row r="1915" spans="1:7" x14ac:dyDescent="0.3">
      <c r="A1915" s="198" t="s">
        <v>189</v>
      </c>
      <c r="B1915" s="198" t="s">
        <v>334</v>
      </c>
      <c r="C1915" s="198">
        <v>101114389</v>
      </c>
      <c r="D1915" s="198">
        <v>201906</v>
      </c>
      <c r="E1915" s="198" t="s">
        <v>336</v>
      </c>
      <c r="F1915" s="198">
        <v>-3508.53</v>
      </c>
      <c r="G1915" s="198">
        <v>-5</v>
      </c>
    </row>
    <row r="1916" spans="1:7" x14ac:dyDescent="0.3">
      <c r="A1916" s="198" t="s">
        <v>189</v>
      </c>
      <c r="B1916" s="198" t="s">
        <v>334</v>
      </c>
      <c r="C1916" s="198">
        <v>101114407</v>
      </c>
      <c r="D1916" s="198">
        <v>201906</v>
      </c>
      <c r="E1916" s="198" t="s">
        <v>339</v>
      </c>
      <c r="F1916" s="198">
        <v>212295.17</v>
      </c>
      <c r="G1916" s="198">
        <v>1</v>
      </c>
    </row>
    <row r="1917" spans="1:7" x14ac:dyDescent="0.3">
      <c r="A1917" s="198" t="s">
        <v>189</v>
      </c>
      <c r="B1917" s="198" t="s">
        <v>334</v>
      </c>
      <c r="C1917" s="198">
        <v>101114457</v>
      </c>
      <c r="D1917" s="198">
        <v>201906</v>
      </c>
      <c r="E1917" s="198" t="s">
        <v>339</v>
      </c>
      <c r="F1917" s="198">
        <v>-133016.51</v>
      </c>
      <c r="G1917" s="198">
        <v>-7</v>
      </c>
    </row>
    <row r="1918" spans="1:7" x14ac:dyDescent="0.3">
      <c r="A1918" s="198" t="s">
        <v>189</v>
      </c>
      <c r="B1918" s="198" t="s">
        <v>334</v>
      </c>
      <c r="C1918" s="198">
        <v>101114479</v>
      </c>
      <c r="D1918" s="198">
        <v>201906</v>
      </c>
      <c r="E1918" s="198" t="s">
        <v>336</v>
      </c>
      <c r="F1918" s="198">
        <v>-29.78</v>
      </c>
      <c r="G1918" s="198">
        <v>3</v>
      </c>
    </row>
    <row r="1919" spans="1:7" x14ac:dyDescent="0.3">
      <c r="A1919" s="198" t="s">
        <v>189</v>
      </c>
      <c r="B1919" s="198" t="s">
        <v>334</v>
      </c>
      <c r="C1919" s="198">
        <v>101114492</v>
      </c>
      <c r="D1919" s="198">
        <v>201906</v>
      </c>
      <c r="E1919" s="198" t="s">
        <v>336</v>
      </c>
      <c r="F1919" s="198">
        <v>-877.03</v>
      </c>
      <c r="G1919" s="198">
        <v>-5</v>
      </c>
    </row>
    <row r="1920" spans="1:7" x14ac:dyDescent="0.3">
      <c r="A1920" s="198" t="s">
        <v>189</v>
      </c>
      <c r="B1920" s="198" t="s">
        <v>334</v>
      </c>
      <c r="C1920" s="198">
        <v>101114759</v>
      </c>
      <c r="D1920" s="198">
        <v>201906</v>
      </c>
      <c r="E1920" s="198" t="s">
        <v>336</v>
      </c>
      <c r="F1920" s="198">
        <v>-815.93</v>
      </c>
      <c r="G1920" s="198">
        <v>-7</v>
      </c>
    </row>
    <row r="1921" spans="1:7" x14ac:dyDescent="0.3">
      <c r="A1921" s="198" t="s">
        <v>189</v>
      </c>
      <c r="B1921" s="198" t="s">
        <v>334</v>
      </c>
      <c r="C1921" s="198">
        <v>101114771</v>
      </c>
      <c r="D1921" s="198">
        <v>201906</v>
      </c>
      <c r="E1921" s="198" t="s">
        <v>336</v>
      </c>
      <c r="F1921" s="198">
        <v>-1606.11</v>
      </c>
      <c r="G1921" s="198">
        <v>-4</v>
      </c>
    </row>
    <row r="1922" spans="1:7" x14ac:dyDescent="0.3">
      <c r="A1922" s="198" t="s">
        <v>189</v>
      </c>
      <c r="B1922" s="198" t="s">
        <v>334</v>
      </c>
      <c r="C1922" s="198">
        <v>101114857</v>
      </c>
      <c r="D1922" s="198">
        <v>201906</v>
      </c>
      <c r="E1922" s="198" t="s">
        <v>339</v>
      </c>
      <c r="F1922" s="198">
        <v>79</v>
      </c>
      <c r="G1922" s="198">
        <v>3</v>
      </c>
    </row>
    <row r="1923" spans="1:7" x14ac:dyDescent="0.3">
      <c r="A1923" s="198" t="s">
        <v>189</v>
      </c>
      <c r="B1923" s="198" t="s">
        <v>334</v>
      </c>
      <c r="C1923" s="198">
        <v>101115073</v>
      </c>
      <c r="D1923" s="198">
        <v>201906</v>
      </c>
      <c r="E1923" s="198" t="s">
        <v>339</v>
      </c>
      <c r="F1923" s="198">
        <v>844.81</v>
      </c>
      <c r="G1923" s="198">
        <v>2</v>
      </c>
    </row>
    <row r="1924" spans="1:7" x14ac:dyDescent="0.3">
      <c r="A1924" s="198" t="s">
        <v>189</v>
      </c>
      <c r="B1924" s="198" t="s">
        <v>334</v>
      </c>
      <c r="C1924" s="198">
        <v>101115225</v>
      </c>
      <c r="D1924" s="198">
        <v>201906</v>
      </c>
      <c r="E1924" s="198" t="s">
        <v>336</v>
      </c>
      <c r="F1924" s="198">
        <v>-9000.58</v>
      </c>
      <c r="G1924" s="198">
        <v>-6</v>
      </c>
    </row>
    <row r="1925" spans="1:7" x14ac:dyDescent="0.3">
      <c r="A1925" s="198" t="s">
        <v>189</v>
      </c>
      <c r="B1925" s="198" t="s">
        <v>334</v>
      </c>
      <c r="C1925" s="198">
        <v>101115445</v>
      </c>
      <c r="D1925" s="198">
        <v>201906</v>
      </c>
      <c r="E1925" s="198" t="s">
        <v>339</v>
      </c>
      <c r="F1925" s="198">
        <v>13960.18</v>
      </c>
      <c r="G1925" s="198">
        <v>4</v>
      </c>
    </row>
    <row r="1926" spans="1:7" x14ac:dyDescent="0.3">
      <c r="A1926" s="198" t="s">
        <v>189</v>
      </c>
      <c r="B1926" s="198" t="s">
        <v>334</v>
      </c>
      <c r="C1926" s="198">
        <v>101115456</v>
      </c>
      <c r="D1926" s="198">
        <v>201906</v>
      </c>
      <c r="E1926" s="198" t="s">
        <v>341</v>
      </c>
      <c r="F1926" s="198">
        <v>-696.46</v>
      </c>
      <c r="G1926" s="198">
        <v>4</v>
      </c>
    </row>
    <row r="1927" spans="1:7" x14ac:dyDescent="0.3">
      <c r="A1927" s="198" t="s">
        <v>189</v>
      </c>
      <c r="B1927" s="198" t="s">
        <v>334</v>
      </c>
      <c r="C1927" s="198">
        <v>101115725</v>
      </c>
      <c r="D1927" s="198">
        <v>201906</v>
      </c>
      <c r="E1927" s="198" t="s">
        <v>339</v>
      </c>
      <c r="F1927" s="198">
        <v>252.35</v>
      </c>
      <c r="G1927" s="198">
        <v>3</v>
      </c>
    </row>
    <row r="1928" spans="1:7" x14ac:dyDescent="0.3">
      <c r="A1928" s="198" t="s">
        <v>189</v>
      </c>
      <c r="B1928" s="198" t="s">
        <v>334</v>
      </c>
      <c r="C1928" s="198">
        <v>101115754</v>
      </c>
      <c r="D1928" s="198">
        <v>201906</v>
      </c>
      <c r="E1928" s="198" t="s">
        <v>336</v>
      </c>
      <c r="F1928" s="198">
        <v>-4888.54</v>
      </c>
      <c r="G1928" s="198">
        <v>-6</v>
      </c>
    </row>
    <row r="1929" spans="1:7" x14ac:dyDescent="0.3">
      <c r="A1929" s="198" t="s">
        <v>189</v>
      </c>
      <c r="B1929" s="198" t="s">
        <v>334</v>
      </c>
      <c r="C1929" s="198">
        <v>101115788</v>
      </c>
      <c r="D1929" s="198">
        <v>201906</v>
      </c>
      <c r="E1929" s="198" t="s">
        <v>339</v>
      </c>
      <c r="F1929" s="198">
        <v>116.27</v>
      </c>
      <c r="G1929" s="198">
        <v>3</v>
      </c>
    </row>
    <row r="1930" spans="1:7" x14ac:dyDescent="0.3">
      <c r="A1930" s="198" t="s">
        <v>189</v>
      </c>
      <c r="B1930" s="198" t="s">
        <v>334</v>
      </c>
      <c r="C1930" s="198">
        <v>101116112</v>
      </c>
      <c r="D1930" s="198">
        <v>201906</v>
      </c>
      <c r="E1930" s="198" t="s">
        <v>336</v>
      </c>
      <c r="F1930" s="198">
        <v>-352.36</v>
      </c>
      <c r="G1930" s="198">
        <v>-7</v>
      </c>
    </row>
    <row r="1931" spans="1:7" x14ac:dyDescent="0.3">
      <c r="A1931" s="198" t="s">
        <v>189</v>
      </c>
      <c r="B1931" s="198" t="s">
        <v>334</v>
      </c>
      <c r="C1931" s="198">
        <v>101116178</v>
      </c>
      <c r="D1931" s="198">
        <v>201906</v>
      </c>
      <c r="E1931" s="198" t="s">
        <v>340</v>
      </c>
      <c r="F1931" s="198">
        <v>-3.57</v>
      </c>
      <c r="G1931" s="198">
        <v>3</v>
      </c>
    </row>
    <row r="1932" spans="1:7" x14ac:dyDescent="0.3">
      <c r="A1932" s="198" t="s">
        <v>189</v>
      </c>
      <c r="B1932" s="198" t="s">
        <v>334</v>
      </c>
      <c r="C1932" s="198">
        <v>101116868</v>
      </c>
      <c r="D1932" s="198">
        <v>201906</v>
      </c>
      <c r="E1932" s="198" t="s">
        <v>340</v>
      </c>
      <c r="F1932" s="198">
        <v>57283.11</v>
      </c>
      <c r="G1932" s="198">
        <v>1</v>
      </c>
    </row>
    <row r="1933" spans="1:7" x14ac:dyDescent="0.3">
      <c r="A1933" s="198" t="s">
        <v>189</v>
      </c>
      <c r="B1933" s="198" t="s">
        <v>334</v>
      </c>
      <c r="C1933" s="198">
        <v>101117331</v>
      </c>
      <c r="D1933" s="198">
        <v>201906</v>
      </c>
      <c r="E1933" s="198" t="s">
        <v>335</v>
      </c>
      <c r="F1933" s="198">
        <v>4395.25</v>
      </c>
      <c r="G1933" s="198">
        <v>3</v>
      </c>
    </row>
    <row r="1934" spans="1:7" x14ac:dyDescent="0.3">
      <c r="A1934" s="198" t="s">
        <v>189</v>
      </c>
      <c r="B1934" s="198" t="s">
        <v>334</v>
      </c>
      <c r="C1934" s="198">
        <v>101117451</v>
      </c>
      <c r="D1934" s="198">
        <v>201906</v>
      </c>
      <c r="E1934" s="198" t="s">
        <v>336</v>
      </c>
      <c r="F1934" s="198">
        <v>-457.25</v>
      </c>
      <c r="G1934" s="198">
        <v>3</v>
      </c>
    </row>
    <row r="1935" spans="1:7" x14ac:dyDescent="0.3">
      <c r="A1935" s="198" t="s">
        <v>189</v>
      </c>
      <c r="B1935" s="198" t="s">
        <v>334</v>
      </c>
      <c r="C1935" s="198">
        <v>101117513</v>
      </c>
      <c r="D1935" s="198">
        <v>201906</v>
      </c>
      <c r="E1935" s="198" t="s">
        <v>340</v>
      </c>
      <c r="F1935" s="198">
        <v>4834.68</v>
      </c>
      <c r="G1935" s="198">
        <v>2</v>
      </c>
    </row>
    <row r="1936" spans="1:7" x14ac:dyDescent="0.3">
      <c r="A1936" s="198" t="s">
        <v>189</v>
      </c>
      <c r="B1936" s="198" t="s">
        <v>334</v>
      </c>
      <c r="C1936" s="198">
        <v>101118024</v>
      </c>
      <c r="D1936" s="198">
        <v>201906</v>
      </c>
      <c r="E1936" s="198" t="s">
        <v>336</v>
      </c>
      <c r="F1936" s="198">
        <v>-1273.42</v>
      </c>
      <c r="G1936" s="198">
        <v>3</v>
      </c>
    </row>
    <row r="1937" spans="1:7" x14ac:dyDescent="0.3">
      <c r="A1937" s="198" t="s">
        <v>189</v>
      </c>
      <c r="B1937" s="198" t="s">
        <v>334</v>
      </c>
      <c r="C1937" s="198">
        <v>101118110</v>
      </c>
      <c r="D1937" s="198">
        <v>201906</v>
      </c>
      <c r="E1937" s="198" t="s">
        <v>336</v>
      </c>
      <c r="F1937" s="198">
        <v>48.16</v>
      </c>
      <c r="G1937" s="198">
        <v>4</v>
      </c>
    </row>
    <row r="1938" spans="1:7" x14ac:dyDescent="0.3">
      <c r="A1938" s="198" t="s">
        <v>189</v>
      </c>
      <c r="B1938" s="198" t="s">
        <v>334</v>
      </c>
      <c r="C1938" s="198">
        <v>101118163</v>
      </c>
      <c r="D1938" s="198">
        <v>201906</v>
      </c>
      <c r="E1938" s="198" t="s">
        <v>339</v>
      </c>
      <c r="F1938" s="198">
        <v>97.43</v>
      </c>
      <c r="G1938" s="198">
        <v>4</v>
      </c>
    </row>
    <row r="1939" spans="1:7" x14ac:dyDescent="0.3">
      <c r="A1939" s="198" t="s">
        <v>189</v>
      </c>
      <c r="B1939" s="198" t="s">
        <v>334</v>
      </c>
      <c r="C1939" s="198">
        <v>101118760</v>
      </c>
      <c r="D1939" s="198">
        <v>201906</v>
      </c>
      <c r="E1939" s="198" t="s">
        <v>341</v>
      </c>
      <c r="F1939" s="198">
        <v>-3211.89</v>
      </c>
      <c r="G1939" s="198">
        <v>4</v>
      </c>
    </row>
    <row r="1940" spans="1:7" x14ac:dyDescent="0.3">
      <c r="A1940" s="198" t="s">
        <v>189</v>
      </c>
      <c r="B1940" s="198" t="s">
        <v>334</v>
      </c>
      <c r="C1940" s="198">
        <v>101118976</v>
      </c>
      <c r="D1940" s="198">
        <v>201906</v>
      </c>
      <c r="E1940" s="198" t="s">
        <v>336</v>
      </c>
      <c r="F1940" s="198">
        <v>-921.74</v>
      </c>
      <c r="G1940" s="198">
        <v>3</v>
      </c>
    </row>
    <row r="1941" spans="1:7" x14ac:dyDescent="0.3">
      <c r="A1941" s="198" t="s">
        <v>189</v>
      </c>
      <c r="B1941" s="198" t="s">
        <v>334</v>
      </c>
      <c r="C1941" s="198">
        <v>101119503</v>
      </c>
      <c r="D1941" s="198">
        <v>201906</v>
      </c>
      <c r="E1941" s="198" t="s">
        <v>336</v>
      </c>
      <c r="F1941" s="198">
        <v>-0.09</v>
      </c>
      <c r="G1941" s="198">
        <v>2</v>
      </c>
    </row>
    <row r="1942" spans="1:7" x14ac:dyDescent="0.3">
      <c r="A1942" s="198" t="s">
        <v>190</v>
      </c>
      <c r="B1942" s="198" t="s">
        <v>332</v>
      </c>
      <c r="C1942" s="198">
        <v>101097586</v>
      </c>
      <c r="D1942" s="198">
        <v>201906</v>
      </c>
      <c r="E1942" s="198" t="s">
        <v>335</v>
      </c>
      <c r="F1942" s="198">
        <v>29.76</v>
      </c>
      <c r="G1942" s="198">
        <v>0</v>
      </c>
    </row>
    <row r="1943" spans="1:7" x14ac:dyDescent="0.3">
      <c r="A1943" s="198" t="s">
        <v>190</v>
      </c>
      <c r="B1943" s="198" t="s">
        <v>332</v>
      </c>
      <c r="C1943" s="198">
        <v>101098976</v>
      </c>
      <c r="D1943" s="198">
        <v>201906</v>
      </c>
      <c r="E1943" s="198" t="s">
        <v>335</v>
      </c>
      <c r="F1943" s="198">
        <v>0.28999999999999998</v>
      </c>
      <c r="G1943" s="198">
        <v>0</v>
      </c>
    </row>
    <row r="1944" spans="1:7" x14ac:dyDescent="0.3">
      <c r="A1944" s="198" t="s">
        <v>190</v>
      </c>
      <c r="B1944" s="198" t="s">
        <v>332</v>
      </c>
      <c r="C1944" s="198">
        <v>101104657</v>
      </c>
      <c r="D1944" s="198">
        <v>201906</v>
      </c>
      <c r="E1944" s="198" t="s">
        <v>336</v>
      </c>
      <c r="F1944" s="198">
        <v>120.9</v>
      </c>
      <c r="G1944" s="198">
        <v>0</v>
      </c>
    </row>
    <row r="1945" spans="1:7" x14ac:dyDescent="0.3">
      <c r="A1945" s="198" t="s">
        <v>190</v>
      </c>
      <c r="B1945" s="198" t="s">
        <v>332</v>
      </c>
      <c r="C1945" s="198">
        <v>101107835</v>
      </c>
      <c r="D1945" s="198">
        <v>201906</v>
      </c>
      <c r="E1945" s="198" t="s">
        <v>336</v>
      </c>
      <c r="F1945" s="198">
        <v>0.3</v>
      </c>
      <c r="G1945" s="198">
        <v>0</v>
      </c>
    </row>
    <row r="1946" spans="1:7" x14ac:dyDescent="0.3">
      <c r="A1946" s="198" t="s">
        <v>190</v>
      </c>
      <c r="B1946" s="198" t="s">
        <v>332</v>
      </c>
      <c r="C1946" s="198">
        <v>101109104</v>
      </c>
      <c r="D1946" s="198">
        <v>201906</v>
      </c>
      <c r="E1946" s="198" t="s">
        <v>336</v>
      </c>
      <c r="F1946" s="198">
        <v>0.56000000000000005</v>
      </c>
      <c r="G1946" s="198">
        <v>0</v>
      </c>
    </row>
    <row r="1947" spans="1:7" x14ac:dyDescent="0.3">
      <c r="A1947" s="198" t="s">
        <v>190</v>
      </c>
      <c r="B1947" s="198" t="s">
        <v>332</v>
      </c>
      <c r="C1947" s="198">
        <v>101109104</v>
      </c>
      <c r="D1947" s="198">
        <v>201906</v>
      </c>
      <c r="E1947" s="198" t="s">
        <v>335</v>
      </c>
      <c r="F1947" s="198">
        <v>-0.8</v>
      </c>
      <c r="G1947" s="198">
        <v>0</v>
      </c>
    </row>
    <row r="1948" spans="1:7" x14ac:dyDescent="0.3">
      <c r="A1948" s="198" t="s">
        <v>190</v>
      </c>
      <c r="B1948" s="198" t="s">
        <v>332</v>
      </c>
      <c r="C1948" s="198">
        <v>101109310</v>
      </c>
      <c r="D1948" s="198">
        <v>201906</v>
      </c>
      <c r="E1948" s="198" t="s">
        <v>339</v>
      </c>
      <c r="F1948" s="198">
        <v>-0.01</v>
      </c>
      <c r="G1948" s="198">
        <v>0</v>
      </c>
    </row>
    <row r="1949" spans="1:7" x14ac:dyDescent="0.3">
      <c r="A1949" s="198" t="s">
        <v>190</v>
      </c>
      <c r="B1949" s="198" t="s">
        <v>332</v>
      </c>
      <c r="C1949" s="198">
        <v>101109385</v>
      </c>
      <c r="D1949" s="198">
        <v>201906</v>
      </c>
      <c r="E1949" s="198" t="s">
        <v>339</v>
      </c>
      <c r="F1949" s="198">
        <v>620.70000000000005</v>
      </c>
      <c r="G1949" s="198">
        <v>1</v>
      </c>
    </row>
    <row r="1950" spans="1:7" x14ac:dyDescent="0.3">
      <c r="A1950" s="198" t="s">
        <v>190</v>
      </c>
      <c r="B1950" s="198" t="s">
        <v>332</v>
      </c>
      <c r="C1950" s="198">
        <v>101110138</v>
      </c>
      <c r="D1950" s="198">
        <v>201906</v>
      </c>
      <c r="E1950" s="198" t="s">
        <v>336</v>
      </c>
      <c r="F1950" s="198">
        <v>106.4</v>
      </c>
      <c r="G1950" s="198">
        <v>0</v>
      </c>
    </row>
    <row r="1951" spans="1:7" x14ac:dyDescent="0.3">
      <c r="A1951" s="198" t="s">
        <v>190</v>
      </c>
      <c r="B1951" s="198" t="s">
        <v>332</v>
      </c>
      <c r="C1951" s="198">
        <v>101110138</v>
      </c>
      <c r="D1951" s="198">
        <v>201906</v>
      </c>
      <c r="E1951" s="198" t="s">
        <v>336</v>
      </c>
      <c r="F1951" s="198">
        <v>221.64</v>
      </c>
      <c r="G1951" s="198">
        <v>0</v>
      </c>
    </row>
    <row r="1952" spans="1:7" x14ac:dyDescent="0.3">
      <c r="A1952" s="198" t="s">
        <v>190</v>
      </c>
      <c r="B1952" s="198" t="s">
        <v>332</v>
      </c>
      <c r="C1952" s="198">
        <v>101110138</v>
      </c>
      <c r="D1952" s="198">
        <v>201906</v>
      </c>
      <c r="E1952" s="198" t="s">
        <v>341</v>
      </c>
      <c r="F1952" s="198">
        <v>-381.59</v>
      </c>
      <c r="G1952" s="198">
        <v>0</v>
      </c>
    </row>
    <row r="1953" spans="1:7" x14ac:dyDescent="0.3">
      <c r="A1953" s="198" t="s">
        <v>190</v>
      </c>
      <c r="B1953" s="198" t="s">
        <v>332</v>
      </c>
      <c r="C1953" s="198">
        <v>101110144</v>
      </c>
      <c r="D1953" s="198">
        <v>201906</v>
      </c>
      <c r="E1953" s="198" t="s">
        <v>336</v>
      </c>
      <c r="F1953" s="198">
        <v>0.15</v>
      </c>
      <c r="G1953" s="198">
        <v>0</v>
      </c>
    </row>
    <row r="1954" spans="1:7" x14ac:dyDescent="0.3">
      <c r="A1954" s="198" t="s">
        <v>190</v>
      </c>
      <c r="B1954" s="198" t="s">
        <v>332</v>
      </c>
      <c r="C1954" s="198">
        <v>101110144</v>
      </c>
      <c r="D1954" s="198">
        <v>201906</v>
      </c>
      <c r="E1954" s="198" t="s">
        <v>335</v>
      </c>
      <c r="F1954" s="198">
        <v>-13.53</v>
      </c>
      <c r="G1954" s="198">
        <v>0</v>
      </c>
    </row>
    <row r="1955" spans="1:7" x14ac:dyDescent="0.3">
      <c r="A1955" s="198" t="s">
        <v>190</v>
      </c>
      <c r="B1955" s="198" t="s">
        <v>332</v>
      </c>
      <c r="C1955" s="198">
        <v>101110144</v>
      </c>
      <c r="D1955" s="198">
        <v>201906</v>
      </c>
      <c r="E1955" s="198" t="s">
        <v>335</v>
      </c>
      <c r="F1955" s="198">
        <v>-3.59</v>
      </c>
      <c r="G1955" s="198">
        <v>0</v>
      </c>
    </row>
    <row r="1956" spans="1:7" x14ac:dyDescent="0.3">
      <c r="A1956" s="198" t="s">
        <v>190</v>
      </c>
      <c r="B1956" s="198" t="s">
        <v>332</v>
      </c>
      <c r="C1956" s="198">
        <v>101110144</v>
      </c>
      <c r="D1956" s="198">
        <v>201906</v>
      </c>
      <c r="E1956" s="198" t="s">
        <v>335</v>
      </c>
      <c r="F1956" s="198">
        <v>-2.39</v>
      </c>
      <c r="G1956" s="198">
        <v>0</v>
      </c>
    </row>
    <row r="1957" spans="1:7" x14ac:dyDescent="0.3">
      <c r="A1957" s="198" t="s">
        <v>190</v>
      </c>
      <c r="B1957" s="198" t="s">
        <v>332</v>
      </c>
      <c r="C1957" s="198">
        <v>101110144</v>
      </c>
      <c r="D1957" s="198">
        <v>201906</v>
      </c>
      <c r="E1957" s="198" t="s">
        <v>335</v>
      </c>
      <c r="F1957" s="198">
        <v>-2.19</v>
      </c>
      <c r="G1957" s="198">
        <v>0</v>
      </c>
    </row>
    <row r="1958" spans="1:7" x14ac:dyDescent="0.3">
      <c r="A1958" s="198" t="s">
        <v>190</v>
      </c>
      <c r="B1958" s="198" t="s">
        <v>332</v>
      </c>
      <c r="C1958" s="198">
        <v>101110144</v>
      </c>
      <c r="D1958" s="198">
        <v>201906</v>
      </c>
      <c r="E1958" s="198" t="s">
        <v>335</v>
      </c>
      <c r="F1958" s="198">
        <v>-2.1</v>
      </c>
      <c r="G1958" s="198">
        <v>0</v>
      </c>
    </row>
    <row r="1959" spans="1:7" x14ac:dyDescent="0.3">
      <c r="A1959" s="198" t="s">
        <v>190</v>
      </c>
      <c r="B1959" s="198" t="s">
        <v>332</v>
      </c>
      <c r="C1959" s="198">
        <v>101110144</v>
      </c>
      <c r="D1959" s="198">
        <v>201906</v>
      </c>
      <c r="E1959" s="198" t="s">
        <v>335</v>
      </c>
      <c r="F1959" s="198">
        <v>-1.61</v>
      </c>
      <c r="G1959" s="198">
        <v>0</v>
      </c>
    </row>
    <row r="1960" spans="1:7" x14ac:dyDescent="0.3">
      <c r="A1960" s="198" t="s">
        <v>190</v>
      </c>
      <c r="B1960" s="198" t="s">
        <v>332</v>
      </c>
      <c r="C1960" s="198">
        <v>101110144</v>
      </c>
      <c r="D1960" s="198">
        <v>201906</v>
      </c>
      <c r="E1960" s="198" t="s">
        <v>335</v>
      </c>
      <c r="F1960" s="198">
        <v>-0.42</v>
      </c>
      <c r="G1960" s="198">
        <v>0</v>
      </c>
    </row>
    <row r="1961" spans="1:7" x14ac:dyDescent="0.3">
      <c r="A1961" s="198" t="s">
        <v>190</v>
      </c>
      <c r="B1961" s="198" t="s">
        <v>332</v>
      </c>
      <c r="C1961" s="198">
        <v>101110144</v>
      </c>
      <c r="D1961" s="198">
        <v>201906</v>
      </c>
      <c r="E1961" s="198" t="s">
        <v>339</v>
      </c>
      <c r="F1961" s="198">
        <v>-144.97999999999999</v>
      </c>
      <c r="G1961" s="198">
        <v>0</v>
      </c>
    </row>
    <row r="1962" spans="1:7" x14ac:dyDescent="0.3">
      <c r="A1962" s="198" t="s">
        <v>190</v>
      </c>
      <c r="B1962" s="198" t="s">
        <v>332</v>
      </c>
      <c r="C1962" s="198">
        <v>101110144</v>
      </c>
      <c r="D1962" s="198">
        <v>201906</v>
      </c>
      <c r="E1962" s="198" t="s">
        <v>339</v>
      </c>
      <c r="F1962" s="198">
        <v>-0.01</v>
      </c>
      <c r="G1962" s="198">
        <v>0</v>
      </c>
    </row>
    <row r="1963" spans="1:7" x14ac:dyDescent="0.3">
      <c r="A1963" s="198" t="s">
        <v>190</v>
      </c>
      <c r="B1963" s="198" t="s">
        <v>332</v>
      </c>
      <c r="C1963" s="198">
        <v>101110144</v>
      </c>
      <c r="D1963" s="198">
        <v>201906</v>
      </c>
      <c r="E1963" s="198" t="s">
        <v>339</v>
      </c>
      <c r="F1963" s="198">
        <v>0</v>
      </c>
      <c r="G1963" s="198">
        <v>0</v>
      </c>
    </row>
    <row r="1964" spans="1:7" x14ac:dyDescent="0.3">
      <c r="A1964" s="198" t="s">
        <v>190</v>
      </c>
      <c r="B1964" s="198" t="s">
        <v>332</v>
      </c>
      <c r="C1964" s="198">
        <v>101110144</v>
      </c>
      <c r="D1964" s="198">
        <v>201906</v>
      </c>
      <c r="E1964" s="198" t="s">
        <v>339</v>
      </c>
      <c r="F1964" s="198">
        <v>73.38</v>
      </c>
      <c r="G1964" s="198">
        <v>0</v>
      </c>
    </row>
    <row r="1965" spans="1:7" x14ac:dyDescent="0.3">
      <c r="A1965" s="198" t="s">
        <v>190</v>
      </c>
      <c r="B1965" s="198" t="s">
        <v>332</v>
      </c>
      <c r="C1965" s="198">
        <v>101110144</v>
      </c>
      <c r="D1965" s="198">
        <v>201906</v>
      </c>
      <c r="E1965" s="198" t="s">
        <v>339</v>
      </c>
      <c r="F1965" s="198">
        <v>85.06</v>
      </c>
      <c r="G1965" s="198">
        <v>0</v>
      </c>
    </row>
    <row r="1966" spans="1:7" x14ac:dyDescent="0.3">
      <c r="A1966" s="198" t="s">
        <v>190</v>
      </c>
      <c r="B1966" s="198" t="s">
        <v>332</v>
      </c>
      <c r="C1966" s="198">
        <v>101110798</v>
      </c>
      <c r="D1966" s="198">
        <v>201906</v>
      </c>
      <c r="E1966" s="198" t="s">
        <v>336</v>
      </c>
      <c r="F1966" s="198">
        <v>7049.57</v>
      </c>
      <c r="G1966" s="198">
        <v>1</v>
      </c>
    </row>
    <row r="1967" spans="1:7" x14ac:dyDescent="0.3">
      <c r="A1967" s="198" t="s">
        <v>190</v>
      </c>
      <c r="B1967" s="198" t="s">
        <v>332</v>
      </c>
      <c r="C1967" s="198">
        <v>101110930</v>
      </c>
      <c r="D1967" s="198">
        <v>201906</v>
      </c>
      <c r="E1967" s="198" t="s">
        <v>335</v>
      </c>
      <c r="F1967" s="198">
        <v>0.23</v>
      </c>
      <c r="G1967" s="198">
        <v>0</v>
      </c>
    </row>
    <row r="1968" spans="1:7" x14ac:dyDescent="0.3">
      <c r="A1968" s="198" t="s">
        <v>190</v>
      </c>
      <c r="B1968" s="198" t="s">
        <v>332</v>
      </c>
      <c r="C1968" s="198">
        <v>101111025</v>
      </c>
      <c r="D1968" s="198">
        <v>201906</v>
      </c>
      <c r="E1968" s="198" t="s">
        <v>340</v>
      </c>
      <c r="F1968" s="198">
        <v>179.82</v>
      </c>
      <c r="G1968" s="198">
        <v>1</v>
      </c>
    </row>
    <row r="1969" spans="1:7" x14ac:dyDescent="0.3">
      <c r="A1969" s="198" t="s">
        <v>190</v>
      </c>
      <c r="B1969" s="198" t="s">
        <v>332</v>
      </c>
      <c r="C1969" s="198">
        <v>101111723</v>
      </c>
      <c r="D1969" s="198">
        <v>201906</v>
      </c>
      <c r="E1969" s="198" t="s">
        <v>340</v>
      </c>
      <c r="F1969" s="198">
        <v>224.83</v>
      </c>
      <c r="G1969" s="198">
        <v>1</v>
      </c>
    </row>
    <row r="1970" spans="1:7" x14ac:dyDescent="0.3">
      <c r="A1970" s="198" t="s">
        <v>190</v>
      </c>
      <c r="B1970" s="198" t="s">
        <v>332</v>
      </c>
      <c r="C1970" s="198">
        <v>101112007</v>
      </c>
      <c r="D1970" s="198">
        <v>201906</v>
      </c>
      <c r="E1970" s="198" t="s">
        <v>336</v>
      </c>
      <c r="F1970" s="198">
        <v>2713.24</v>
      </c>
      <c r="G1970" s="198">
        <v>1</v>
      </c>
    </row>
    <row r="1971" spans="1:7" x14ac:dyDescent="0.3">
      <c r="A1971" s="198" t="s">
        <v>190</v>
      </c>
      <c r="B1971" s="198" t="s">
        <v>332</v>
      </c>
      <c r="C1971" s="198">
        <v>101112405</v>
      </c>
      <c r="D1971" s="198">
        <v>201906</v>
      </c>
      <c r="E1971" s="198" t="s">
        <v>339</v>
      </c>
      <c r="F1971" s="198">
        <v>1996.03</v>
      </c>
      <c r="G1971" s="198">
        <v>3</v>
      </c>
    </row>
    <row r="1972" spans="1:7" x14ac:dyDescent="0.3">
      <c r="A1972" s="198" t="s">
        <v>190</v>
      </c>
      <c r="B1972" s="198" t="s">
        <v>332</v>
      </c>
      <c r="C1972" s="198">
        <v>101113219</v>
      </c>
      <c r="D1972" s="198">
        <v>201906</v>
      </c>
      <c r="E1972" s="198" t="s">
        <v>336</v>
      </c>
      <c r="F1972" s="198">
        <v>6604.57</v>
      </c>
      <c r="G1972" s="198">
        <v>1</v>
      </c>
    </row>
    <row r="1973" spans="1:7" x14ac:dyDescent="0.3">
      <c r="A1973" s="198" t="s">
        <v>190</v>
      </c>
      <c r="B1973" s="198" t="s">
        <v>332</v>
      </c>
      <c r="C1973" s="198">
        <v>101113571</v>
      </c>
      <c r="D1973" s="198">
        <v>201906</v>
      </c>
      <c r="E1973" s="198" t="s">
        <v>336</v>
      </c>
      <c r="F1973" s="198">
        <v>308.12</v>
      </c>
      <c r="G1973" s="198">
        <v>0</v>
      </c>
    </row>
    <row r="1974" spans="1:7" x14ac:dyDescent="0.3">
      <c r="A1974" s="198" t="s">
        <v>190</v>
      </c>
      <c r="B1974" s="198" t="s">
        <v>332</v>
      </c>
      <c r="C1974" s="198">
        <v>101116685</v>
      </c>
      <c r="D1974" s="198">
        <v>201906</v>
      </c>
      <c r="E1974" s="198" t="s">
        <v>340</v>
      </c>
      <c r="F1974" s="198">
        <v>307.14</v>
      </c>
      <c r="G1974" s="198">
        <v>1</v>
      </c>
    </row>
    <row r="1975" spans="1:7" x14ac:dyDescent="0.3">
      <c r="A1975" s="198" t="s">
        <v>190</v>
      </c>
      <c r="B1975" s="198" t="s">
        <v>332</v>
      </c>
      <c r="C1975" s="198">
        <v>101116685</v>
      </c>
      <c r="D1975" s="198">
        <v>201906</v>
      </c>
      <c r="E1975" s="198" t="s">
        <v>335</v>
      </c>
      <c r="F1975" s="198">
        <v>2313.23</v>
      </c>
      <c r="G1975" s="198">
        <v>1</v>
      </c>
    </row>
    <row r="1976" spans="1:7" x14ac:dyDescent="0.3">
      <c r="A1976" s="198" t="s">
        <v>190</v>
      </c>
      <c r="B1976" s="198" t="s">
        <v>332</v>
      </c>
      <c r="C1976" s="198">
        <v>101117310</v>
      </c>
      <c r="D1976" s="198">
        <v>201906</v>
      </c>
      <c r="E1976" s="198" t="s">
        <v>336</v>
      </c>
      <c r="F1976" s="198">
        <v>1382.34</v>
      </c>
      <c r="G1976" s="198">
        <v>1</v>
      </c>
    </row>
    <row r="1977" spans="1:7" x14ac:dyDescent="0.3">
      <c r="A1977" s="198" t="s">
        <v>190</v>
      </c>
      <c r="B1977" s="198" t="s">
        <v>332</v>
      </c>
      <c r="C1977" s="198">
        <v>101117520</v>
      </c>
      <c r="D1977" s="198">
        <v>201906</v>
      </c>
      <c r="E1977" s="198" t="s">
        <v>340</v>
      </c>
      <c r="F1977" s="198">
        <v>276.43</v>
      </c>
      <c r="G1977" s="198">
        <v>1</v>
      </c>
    </row>
    <row r="1978" spans="1:7" x14ac:dyDescent="0.3">
      <c r="A1978" s="198" t="s">
        <v>190</v>
      </c>
      <c r="B1978" s="198" t="s">
        <v>332</v>
      </c>
      <c r="C1978" s="198">
        <v>101117520</v>
      </c>
      <c r="D1978" s="198">
        <v>201906</v>
      </c>
      <c r="E1978" s="198" t="s">
        <v>336</v>
      </c>
      <c r="F1978" s="198">
        <v>2366.21</v>
      </c>
      <c r="G1978" s="198">
        <v>1</v>
      </c>
    </row>
    <row r="1979" spans="1:7" x14ac:dyDescent="0.3">
      <c r="A1979" s="198" t="s">
        <v>190</v>
      </c>
      <c r="B1979" s="198" t="s">
        <v>332</v>
      </c>
      <c r="C1979" s="198">
        <v>101117520</v>
      </c>
      <c r="D1979" s="198">
        <v>201906</v>
      </c>
      <c r="E1979" s="198" t="s">
        <v>336</v>
      </c>
      <c r="F1979" s="198">
        <v>2792.18</v>
      </c>
      <c r="G1979" s="198">
        <v>1</v>
      </c>
    </row>
    <row r="1980" spans="1:7" x14ac:dyDescent="0.3">
      <c r="A1980" s="198" t="s">
        <v>190</v>
      </c>
      <c r="B1980" s="198" t="s">
        <v>332</v>
      </c>
      <c r="C1980" s="198">
        <v>101117520</v>
      </c>
      <c r="D1980" s="198">
        <v>201906</v>
      </c>
      <c r="E1980" s="198" t="s">
        <v>335</v>
      </c>
      <c r="F1980" s="198">
        <v>2081.92</v>
      </c>
      <c r="G1980" s="198">
        <v>1</v>
      </c>
    </row>
    <row r="1981" spans="1:7" x14ac:dyDescent="0.3">
      <c r="A1981" s="198" t="s">
        <v>190</v>
      </c>
      <c r="B1981" s="198" t="s">
        <v>332</v>
      </c>
      <c r="C1981" s="198">
        <v>101117520</v>
      </c>
      <c r="D1981" s="198">
        <v>201906</v>
      </c>
      <c r="E1981" s="198" t="s">
        <v>339</v>
      </c>
      <c r="F1981" s="198">
        <v>-0.03</v>
      </c>
      <c r="G1981" s="198">
        <v>0</v>
      </c>
    </row>
    <row r="1982" spans="1:7" x14ac:dyDescent="0.3">
      <c r="A1982" s="198" t="s">
        <v>190</v>
      </c>
      <c r="B1982" s="198" t="s">
        <v>332</v>
      </c>
      <c r="C1982" s="198">
        <v>101117520</v>
      </c>
      <c r="D1982" s="198">
        <v>201906</v>
      </c>
      <c r="E1982" s="198" t="s">
        <v>339</v>
      </c>
      <c r="F1982" s="198">
        <v>0.74</v>
      </c>
      <c r="G1982" s="198">
        <v>0</v>
      </c>
    </row>
    <row r="1983" spans="1:7" x14ac:dyDescent="0.3">
      <c r="A1983" s="198" t="s">
        <v>190</v>
      </c>
      <c r="B1983" s="198" t="s">
        <v>332</v>
      </c>
      <c r="C1983" s="198">
        <v>101117520</v>
      </c>
      <c r="D1983" s="198">
        <v>201906</v>
      </c>
      <c r="E1983" s="198" t="s">
        <v>339</v>
      </c>
      <c r="F1983" s="198">
        <v>4.7300000000000004</v>
      </c>
      <c r="G1983" s="198">
        <v>0</v>
      </c>
    </row>
    <row r="1984" spans="1:7" x14ac:dyDescent="0.3">
      <c r="A1984" s="198" t="s">
        <v>190</v>
      </c>
      <c r="B1984" s="198" t="s">
        <v>332</v>
      </c>
      <c r="C1984" s="198">
        <v>105081784</v>
      </c>
      <c r="D1984" s="198">
        <v>201906</v>
      </c>
      <c r="E1984" s="198" t="s">
        <v>335</v>
      </c>
      <c r="F1984" s="198">
        <v>0.19</v>
      </c>
      <c r="G1984" s="198">
        <v>0</v>
      </c>
    </row>
    <row r="1985" spans="1:7" x14ac:dyDescent="0.3">
      <c r="A1985" s="198" t="s">
        <v>190</v>
      </c>
      <c r="B1985" s="198" t="s">
        <v>332</v>
      </c>
      <c r="C1985" s="198">
        <v>105082093</v>
      </c>
      <c r="D1985" s="198">
        <v>201906</v>
      </c>
      <c r="E1985" s="198" t="s">
        <v>335</v>
      </c>
      <c r="F1985" s="198">
        <v>-16.14</v>
      </c>
      <c r="G1985" s="198">
        <v>0</v>
      </c>
    </row>
    <row r="1986" spans="1:7" x14ac:dyDescent="0.3">
      <c r="A1986" s="198" t="s">
        <v>190</v>
      </c>
      <c r="B1986" s="198" t="s">
        <v>332</v>
      </c>
      <c r="C1986" s="198">
        <v>105082247</v>
      </c>
      <c r="D1986" s="198">
        <v>201906</v>
      </c>
      <c r="E1986" s="198" t="s">
        <v>335</v>
      </c>
      <c r="F1986" s="198">
        <v>0.2</v>
      </c>
      <c r="G1986" s="198">
        <v>0</v>
      </c>
    </row>
    <row r="1987" spans="1:7" x14ac:dyDescent="0.3">
      <c r="A1987" s="198" t="s">
        <v>190</v>
      </c>
      <c r="B1987" s="198" t="s">
        <v>332</v>
      </c>
      <c r="C1987" s="198">
        <v>105083442</v>
      </c>
      <c r="D1987" s="198">
        <v>201906</v>
      </c>
      <c r="E1987" s="198" t="s">
        <v>335</v>
      </c>
      <c r="F1987" s="198">
        <v>0.68</v>
      </c>
      <c r="G1987" s="198">
        <v>0</v>
      </c>
    </row>
    <row r="1988" spans="1:7" x14ac:dyDescent="0.3">
      <c r="A1988" s="198" t="s">
        <v>190</v>
      </c>
      <c r="B1988" s="198" t="s">
        <v>332</v>
      </c>
      <c r="C1988" s="198">
        <v>105084513</v>
      </c>
      <c r="D1988" s="198">
        <v>201906</v>
      </c>
      <c r="E1988" s="198" t="s">
        <v>335</v>
      </c>
      <c r="F1988" s="198">
        <v>-5.97</v>
      </c>
      <c r="G1988" s="198">
        <v>0</v>
      </c>
    </row>
    <row r="1989" spans="1:7" x14ac:dyDescent="0.3">
      <c r="A1989" s="198" t="s">
        <v>190</v>
      </c>
      <c r="B1989" s="198" t="s">
        <v>332</v>
      </c>
      <c r="C1989" s="198">
        <v>105086654</v>
      </c>
      <c r="D1989" s="198">
        <v>201906</v>
      </c>
      <c r="E1989" s="198" t="s">
        <v>339</v>
      </c>
      <c r="F1989" s="198">
        <v>79.349999999999994</v>
      </c>
      <c r="G1989" s="198">
        <v>0</v>
      </c>
    </row>
    <row r="1990" spans="1:7" x14ac:dyDescent="0.3">
      <c r="A1990" s="198" t="s">
        <v>190</v>
      </c>
      <c r="B1990" s="198" t="s">
        <v>332</v>
      </c>
      <c r="C1990" s="198">
        <v>105087939</v>
      </c>
      <c r="D1990" s="198">
        <v>201906</v>
      </c>
      <c r="E1990" s="198" t="s">
        <v>335</v>
      </c>
      <c r="F1990" s="198">
        <v>0.24</v>
      </c>
      <c r="G1990" s="198">
        <v>0</v>
      </c>
    </row>
    <row r="1991" spans="1:7" x14ac:dyDescent="0.3">
      <c r="A1991" s="198" t="s">
        <v>190</v>
      </c>
      <c r="B1991" s="198" t="s">
        <v>332</v>
      </c>
      <c r="C1991" s="198">
        <v>105088971</v>
      </c>
      <c r="D1991" s="198">
        <v>201906</v>
      </c>
      <c r="E1991" s="198" t="s">
        <v>340</v>
      </c>
      <c r="F1991" s="198">
        <v>368.59</v>
      </c>
      <c r="G1991" s="198">
        <v>1</v>
      </c>
    </row>
    <row r="1992" spans="1:7" x14ac:dyDescent="0.3">
      <c r="A1992" s="198" t="s">
        <v>190</v>
      </c>
      <c r="B1992" s="198" t="s">
        <v>334</v>
      </c>
      <c r="C1992" s="198">
        <v>101114806</v>
      </c>
      <c r="D1992" s="198">
        <v>201906</v>
      </c>
      <c r="E1992" s="198" t="s">
        <v>336</v>
      </c>
      <c r="F1992" s="198">
        <v>-7.48</v>
      </c>
      <c r="G1992" s="198">
        <v>3</v>
      </c>
    </row>
    <row r="1993" spans="1:7" x14ac:dyDescent="0.3">
      <c r="A1993" s="198" t="s">
        <v>190</v>
      </c>
      <c r="B1993" s="198" t="s">
        <v>334</v>
      </c>
      <c r="C1993" s="198">
        <v>101116178</v>
      </c>
      <c r="D1993" s="198">
        <v>201906</v>
      </c>
      <c r="E1993" s="198" t="s">
        <v>340</v>
      </c>
      <c r="F1993" s="198">
        <v>0.48</v>
      </c>
      <c r="G1993" s="198">
        <v>3</v>
      </c>
    </row>
    <row r="1994" spans="1:7" x14ac:dyDescent="0.3">
      <c r="A1994" s="198" t="s">
        <v>190</v>
      </c>
      <c r="B1994" s="198" t="s">
        <v>334</v>
      </c>
      <c r="C1994" s="198">
        <v>101117560</v>
      </c>
      <c r="D1994" s="198">
        <v>201906</v>
      </c>
      <c r="E1994" s="198" t="s">
        <v>336</v>
      </c>
      <c r="F1994" s="198">
        <v>-200.13</v>
      </c>
      <c r="G1994" s="198">
        <v>-7</v>
      </c>
    </row>
    <row r="1995" spans="1:7" x14ac:dyDescent="0.3">
      <c r="A1995" s="198" t="s">
        <v>190</v>
      </c>
      <c r="B1995" s="198" t="s">
        <v>334</v>
      </c>
      <c r="C1995" s="198">
        <v>101119909</v>
      </c>
      <c r="D1995" s="198">
        <v>201906</v>
      </c>
      <c r="E1995" s="198" t="s">
        <v>336</v>
      </c>
      <c r="F1995" s="198">
        <v>587.45000000000005</v>
      </c>
      <c r="G1995" s="198">
        <v>3</v>
      </c>
    </row>
    <row r="1996" spans="1:7" x14ac:dyDescent="0.3">
      <c r="A1996" s="198" t="s">
        <v>191</v>
      </c>
      <c r="B1996" s="198" t="s">
        <v>334</v>
      </c>
      <c r="C1996" s="198">
        <v>101096760</v>
      </c>
      <c r="D1996" s="198">
        <v>201906</v>
      </c>
      <c r="E1996" s="198" t="s">
        <v>336</v>
      </c>
      <c r="F1996" s="198">
        <v>11.62</v>
      </c>
      <c r="G1996" s="198">
        <v>2</v>
      </c>
    </row>
    <row r="1997" spans="1:7" x14ac:dyDescent="0.3">
      <c r="A1997" s="198" t="s">
        <v>191</v>
      </c>
      <c r="B1997" s="198" t="s">
        <v>334</v>
      </c>
      <c r="C1997" s="198">
        <v>101104654</v>
      </c>
      <c r="D1997" s="198">
        <v>201906</v>
      </c>
      <c r="E1997" s="198" t="s">
        <v>339</v>
      </c>
      <c r="F1997" s="198">
        <v>2.37</v>
      </c>
      <c r="G1997" s="198">
        <v>4</v>
      </c>
    </row>
    <row r="1998" spans="1:7" x14ac:dyDescent="0.3">
      <c r="A1998" s="198" t="s">
        <v>191</v>
      </c>
      <c r="B1998" s="198" t="s">
        <v>334</v>
      </c>
      <c r="C1998" s="198">
        <v>101109671</v>
      </c>
      <c r="D1998" s="198">
        <v>201906</v>
      </c>
      <c r="E1998" s="198" t="s">
        <v>341</v>
      </c>
      <c r="F1998" s="198">
        <v>106.74</v>
      </c>
      <c r="G1998" s="198">
        <v>3</v>
      </c>
    </row>
    <row r="1999" spans="1:7" x14ac:dyDescent="0.3">
      <c r="A1999" s="198" t="s">
        <v>191</v>
      </c>
      <c r="B1999" s="198" t="s">
        <v>334</v>
      </c>
      <c r="C1999" s="198">
        <v>101115073</v>
      </c>
      <c r="D1999" s="198">
        <v>201906</v>
      </c>
      <c r="E1999" s="198" t="s">
        <v>339</v>
      </c>
      <c r="F1999" s="198">
        <v>17.239999999999998</v>
      </c>
      <c r="G1999" s="198">
        <v>2</v>
      </c>
    </row>
    <row r="2000" spans="1:7" x14ac:dyDescent="0.3">
      <c r="A2000" s="198" t="s">
        <v>191</v>
      </c>
      <c r="B2000" s="198" t="s">
        <v>334</v>
      </c>
      <c r="C2000" s="198">
        <v>101116178</v>
      </c>
      <c r="D2000" s="198">
        <v>201906</v>
      </c>
      <c r="E2000" s="198" t="s">
        <v>340</v>
      </c>
      <c r="F2000" s="198">
        <v>0.48</v>
      </c>
      <c r="G2000" s="198">
        <v>3</v>
      </c>
    </row>
    <row r="2001" spans="1:7" x14ac:dyDescent="0.3">
      <c r="A2001" s="198" t="s">
        <v>191</v>
      </c>
      <c r="B2001" s="198" t="s">
        <v>334</v>
      </c>
      <c r="C2001" s="198">
        <v>101117451</v>
      </c>
      <c r="D2001" s="198">
        <v>201906</v>
      </c>
      <c r="E2001" s="198" t="s">
        <v>336</v>
      </c>
      <c r="F2001" s="198">
        <v>-26.14</v>
      </c>
      <c r="G2001" s="198">
        <v>3</v>
      </c>
    </row>
    <row r="2002" spans="1:7" x14ac:dyDescent="0.3">
      <c r="A2002" s="198" t="s">
        <v>191</v>
      </c>
      <c r="B2002" s="198" t="s">
        <v>334</v>
      </c>
      <c r="C2002" s="198">
        <v>101118163</v>
      </c>
      <c r="D2002" s="198">
        <v>201906</v>
      </c>
      <c r="E2002" s="198" t="s">
        <v>339</v>
      </c>
      <c r="F2002" s="198">
        <v>17.48</v>
      </c>
      <c r="G2002" s="198">
        <v>4</v>
      </c>
    </row>
    <row r="2003" spans="1:7" x14ac:dyDescent="0.3">
      <c r="A2003" s="198" t="s">
        <v>191</v>
      </c>
      <c r="B2003" s="198" t="s">
        <v>334</v>
      </c>
      <c r="C2003" s="198">
        <v>101120488</v>
      </c>
      <c r="D2003" s="198">
        <v>201906</v>
      </c>
      <c r="E2003" s="198" t="s">
        <v>336</v>
      </c>
      <c r="F2003" s="198">
        <v>4231.1099999999997</v>
      </c>
      <c r="G2003" s="198">
        <v>3</v>
      </c>
    </row>
    <row r="2004" spans="1:7" x14ac:dyDescent="0.3">
      <c r="A2004" s="198" t="s">
        <v>192</v>
      </c>
      <c r="B2004" s="198" t="s">
        <v>334</v>
      </c>
      <c r="C2004" s="198">
        <v>101104654</v>
      </c>
      <c r="D2004" s="198">
        <v>201906</v>
      </c>
      <c r="E2004" s="198" t="s">
        <v>339</v>
      </c>
      <c r="F2004" s="198">
        <v>0.47</v>
      </c>
      <c r="G2004" s="198">
        <v>4</v>
      </c>
    </row>
    <row r="2005" spans="1:7" x14ac:dyDescent="0.3">
      <c r="A2005" s="198" t="s">
        <v>192</v>
      </c>
      <c r="B2005" s="198" t="s">
        <v>334</v>
      </c>
      <c r="C2005" s="198">
        <v>101114806</v>
      </c>
      <c r="D2005" s="198">
        <v>201906</v>
      </c>
      <c r="E2005" s="198" t="s">
        <v>336</v>
      </c>
      <c r="F2005" s="198">
        <v>-0.35</v>
      </c>
      <c r="G2005" s="198">
        <v>3</v>
      </c>
    </row>
    <row r="2006" spans="1:7" x14ac:dyDescent="0.3">
      <c r="A2006" s="198" t="s">
        <v>192</v>
      </c>
      <c r="B2006" s="198" t="s">
        <v>334</v>
      </c>
      <c r="C2006" s="198">
        <v>101117560</v>
      </c>
      <c r="D2006" s="198">
        <v>201906</v>
      </c>
      <c r="E2006" s="198" t="s">
        <v>336</v>
      </c>
      <c r="F2006" s="198">
        <v>-9.5299999999999994</v>
      </c>
      <c r="G2006" s="198">
        <v>-7</v>
      </c>
    </row>
    <row r="2007" spans="1:7" x14ac:dyDescent="0.3">
      <c r="A2007" s="198" t="s">
        <v>192</v>
      </c>
      <c r="B2007" s="198" t="s">
        <v>334</v>
      </c>
      <c r="C2007" s="198">
        <v>101119909</v>
      </c>
      <c r="D2007" s="198">
        <v>201906</v>
      </c>
      <c r="E2007" s="198" t="s">
        <v>336</v>
      </c>
      <c r="F2007" s="198">
        <v>27.96</v>
      </c>
      <c r="G2007" s="198">
        <v>3</v>
      </c>
    </row>
    <row r="2008" spans="1:7" x14ac:dyDescent="0.3">
      <c r="A2008" s="198" t="s">
        <v>183</v>
      </c>
      <c r="B2008" s="198" t="s">
        <v>332</v>
      </c>
      <c r="C2008" s="198">
        <v>111023309</v>
      </c>
      <c r="D2008" s="198">
        <v>201907</v>
      </c>
      <c r="E2008" s="198" t="s">
        <v>333</v>
      </c>
      <c r="F2008" s="198">
        <v>-132276.51</v>
      </c>
      <c r="G2008" s="198">
        <v>0</v>
      </c>
    </row>
    <row r="2009" spans="1:7" x14ac:dyDescent="0.3">
      <c r="A2009" s="198" t="s">
        <v>183</v>
      </c>
      <c r="B2009" s="198" t="s">
        <v>332</v>
      </c>
      <c r="C2009" s="198">
        <v>111023972</v>
      </c>
      <c r="D2009" s="198">
        <v>201907</v>
      </c>
      <c r="E2009" s="198" t="s">
        <v>336</v>
      </c>
      <c r="F2009" s="198">
        <v>10399.620000000001</v>
      </c>
      <c r="G2009" s="198">
        <v>1</v>
      </c>
    </row>
    <row r="2010" spans="1:7" x14ac:dyDescent="0.3">
      <c r="A2010" s="198" t="s">
        <v>183</v>
      </c>
      <c r="B2010" s="198" t="s">
        <v>332</v>
      </c>
      <c r="C2010" s="198">
        <v>111024329</v>
      </c>
      <c r="D2010" s="198">
        <v>201907</v>
      </c>
      <c r="E2010" s="198" t="s">
        <v>333</v>
      </c>
      <c r="F2010" s="198">
        <v>1774.01</v>
      </c>
      <c r="G2010" s="198">
        <v>0</v>
      </c>
    </row>
    <row r="2011" spans="1:7" x14ac:dyDescent="0.3">
      <c r="A2011" s="198" t="s">
        <v>183</v>
      </c>
      <c r="B2011" s="198" t="s">
        <v>332</v>
      </c>
      <c r="C2011" s="198">
        <v>111024565</v>
      </c>
      <c r="D2011" s="198">
        <v>201907</v>
      </c>
      <c r="E2011" s="198" t="s">
        <v>333</v>
      </c>
      <c r="F2011" s="198">
        <v>2914.44</v>
      </c>
      <c r="G2011" s="198">
        <v>0</v>
      </c>
    </row>
    <row r="2012" spans="1:7" x14ac:dyDescent="0.3">
      <c r="A2012" s="198" t="s">
        <v>183</v>
      </c>
      <c r="B2012" s="198" t="s">
        <v>334</v>
      </c>
      <c r="C2012" s="198">
        <v>111022815</v>
      </c>
      <c r="D2012" s="198">
        <v>201907</v>
      </c>
      <c r="E2012" s="198" t="s">
        <v>333</v>
      </c>
      <c r="F2012" s="198">
        <v>253.43</v>
      </c>
      <c r="G2012" s="198">
        <v>1</v>
      </c>
    </row>
    <row r="2013" spans="1:7" x14ac:dyDescent="0.3">
      <c r="A2013" s="198" t="s">
        <v>183</v>
      </c>
      <c r="B2013" s="198" t="s">
        <v>334</v>
      </c>
      <c r="C2013" s="198">
        <v>111023506</v>
      </c>
      <c r="D2013" s="198">
        <v>201907</v>
      </c>
      <c r="E2013" s="198" t="s">
        <v>333</v>
      </c>
      <c r="F2013" s="198">
        <v>0.7</v>
      </c>
      <c r="G2013" s="198">
        <v>1</v>
      </c>
    </row>
    <row r="2014" spans="1:7" x14ac:dyDescent="0.3">
      <c r="A2014" s="198" t="s">
        <v>183</v>
      </c>
      <c r="B2014" s="198" t="s">
        <v>334</v>
      </c>
      <c r="C2014" s="198">
        <v>111024426</v>
      </c>
      <c r="D2014" s="198">
        <v>201907</v>
      </c>
      <c r="E2014" s="198" t="s">
        <v>333</v>
      </c>
      <c r="F2014" s="198">
        <v>126.71</v>
      </c>
      <c r="G2014" s="198">
        <v>2</v>
      </c>
    </row>
    <row r="2015" spans="1:7" x14ac:dyDescent="0.3">
      <c r="A2015" s="198" t="s">
        <v>184</v>
      </c>
      <c r="B2015" s="198" t="s">
        <v>332</v>
      </c>
      <c r="C2015" s="198">
        <v>111023309</v>
      </c>
      <c r="D2015" s="198">
        <v>201907</v>
      </c>
      <c r="E2015" s="198" t="s">
        <v>333</v>
      </c>
      <c r="F2015" s="198">
        <v>-103937.49</v>
      </c>
      <c r="G2015" s="198">
        <v>0</v>
      </c>
    </row>
    <row r="2016" spans="1:7" x14ac:dyDescent="0.3">
      <c r="A2016" s="198" t="s">
        <v>184</v>
      </c>
      <c r="B2016" s="198" t="s">
        <v>332</v>
      </c>
      <c r="C2016" s="198">
        <v>111023972</v>
      </c>
      <c r="D2016" s="198">
        <v>201907</v>
      </c>
      <c r="E2016" s="198" t="s">
        <v>336</v>
      </c>
      <c r="F2016" s="198">
        <v>1155.51</v>
      </c>
      <c r="G2016" s="198">
        <v>720</v>
      </c>
    </row>
    <row r="2017" spans="1:7" x14ac:dyDescent="0.3">
      <c r="A2017" s="198" t="s">
        <v>184</v>
      </c>
      <c r="B2017" s="198" t="s">
        <v>334</v>
      </c>
      <c r="C2017" s="198">
        <v>111023544</v>
      </c>
      <c r="D2017" s="198">
        <v>201907</v>
      </c>
      <c r="E2017" s="198" t="s">
        <v>333</v>
      </c>
      <c r="F2017" s="198">
        <v>30304.9</v>
      </c>
      <c r="G2017" s="198">
        <v>2</v>
      </c>
    </row>
    <row r="2018" spans="1:7" x14ac:dyDescent="0.3">
      <c r="A2018" s="198" t="s">
        <v>184</v>
      </c>
      <c r="B2018" s="198" t="s">
        <v>334</v>
      </c>
      <c r="C2018" s="198">
        <v>111023972</v>
      </c>
      <c r="D2018" s="198">
        <v>201907</v>
      </c>
      <c r="E2018" s="198" t="s">
        <v>336</v>
      </c>
      <c r="F2018" s="198">
        <v>-11555.13</v>
      </c>
      <c r="G2018" s="198">
        <v>-3</v>
      </c>
    </row>
    <row r="2019" spans="1:7" x14ac:dyDescent="0.3">
      <c r="A2019" s="198" t="s">
        <v>184</v>
      </c>
      <c r="B2019" s="198" t="s">
        <v>334</v>
      </c>
      <c r="C2019" s="198">
        <v>111024781</v>
      </c>
      <c r="D2019" s="198">
        <v>201907</v>
      </c>
      <c r="E2019" s="198" t="s">
        <v>333</v>
      </c>
      <c r="F2019" s="198">
        <v>43314.239999999998</v>
      </c>
      <c r="G2019" s="198">
        <v>2</v>
      </c>
    </row>
    <row r="2020" spans="1:7" x14ac:dyDescent="0.3">
      <c r="A2020" s="198" t="s">
        <v>184</v>
      </c>
      <c r="B2020" s="198" t="s">
        <v>334</v>
      </c>
      <c r="C2020" s="198">
        <v>111024785</v>
      </c>
      <c r="D2020" s="198">
        <v>201907</v>
      </c>
      <c r="E2020" s="198" t="s">
        <v>333</v>
      </c>
      <c r="F2020" s="198">
        <v>3294.6</v>
      </c>
      <c r="G2020" s="198">
        <v>2</v>
      </c>
    </row>
    <row r="2021" spans="1:7" x14ac:dyDescent="0.3">
      <c r="A2021" s="198" t="s">
        <v>184</v>
      </c>
      <c r="B2021" s="198" t="s">
        <v>334</v>
      </c>
      <c r="C2021" s="198">
        <v>111025120</v>
      </c>
      <c r="D2021" s="198">
        <v>201907</v>
      </c>
      <c r="E2021" s="198" t="s">
        <v>333</v>
      </c>
      <c r="F2021" s="198">
        <v>51028.62</v>
      </c>
      <c r="G2021" s="198">
        <v>2</v>
      </c>
    </row>
    <row r="2022" spans="1:7" x14ac:dyDescent="0.3">
      <c r="A2022" s="198" t="s">
        <v>186</v>
      </c>
      <c r="B2022" s="198" t="s">
        <v>332</v>
      </c>
      <c r="C2022" s="198">
        <v>101085550</v>
      </c>
      <c r="D2022" s="198">
        <v>201907</v>
      </c>
      <c r="E2022" s="198" t="s">
        <v>336</v>
      </c>
      <c r="F2022" s="198">
        <v>-6177.85</v>
      </c>
      <c r="G2022" s="198">
        <v>0</v>
      </c>
    </row>
    <row r="2023" spans="1:7" x14ac:dyDescent="0.3">
      <c r="A2023" s="198" t="s">
        <v>186</v>
      </c>
      <c r="B2023" s="198" t="s">
        <v>332</v>
      </c>
      <c r="C2023" s="198">
        <v>101090422</v>
      </c>
      <c r="D2023" s="198">
        <v>201907</v>
      </c>
      <c r="E2023" s="198" t="s">
        <v>335</v>
      </c>
      <c r="F2023" s="198">
        <v>-11.47</v>
      </c>
      <c r="G2023" s="198">
        <v>0</v>
      </c>
    </row>
    <row r="2024" spans="1:7" x14ac:dyDescent="0.3">
      <c r="A2024" s="198" t="s">
        <v>186</v>
      </c>
      <c r="B2024" s="198" t="s">
        <v>332</v>
      </c>
      <c r="C2024" s="198">
        <v>101094619</v>
      </c>
      <c r="D2024" s="198">
        <v>201907</v>
      </c>
      <c r="E2024" s="198" t="s">
        <v>339</v>
      </c>
      <c r="F2024" s="198">
        <v>13424.94</v>
      </c>
      <c r="G2024" s="198">
        <v>1</v>
      </c>
    </row>
    <row r="2025" spans="1:7" x14ac:dyDescent="0.3">
      <c r="A2025" s="198" t="s">
        <v>186</v>
      </c>
      <c r="B2025" s="198" t="s">
        <v>332</v>
      </c>
      <c r="C2025" s="198">
        <v>101097225</v>
      </c>
      <c r="D2025" s="198">
        <v>201907</v>
      </c>
      <c r="E2025" s="198" t="s">
        <v>336</v>
      </c>
      <c r="F2025" s="198">
        <v>249.54</v>
      </c>
      <c r="G2025" s="198">
        <v>0</v>
      </c>
    </row>
    <row r="2026" spans="1:7" x14ac:dyDescent="0.3">
      <c r="A2026" s="198" t="s">
        <v>186</v>
      </c>
      <c r="B2026" s="198" t="s">
        <v>332</v>
      </c>
      <c r="C2026" s="198">
        <v>101098053</v>
      </c>
      <c r="D2026" s="198">
        <v>201907</v>
      </c>
      <c r="E2026" s="198" t="s">
        <v>340</v>
      </c>
      <c r="F2026" s="198">
        <v>1.69</v>
      </c>
      <c r="G2026" s="198">
        <v>0</v>
      </c>
    </row>
    <row r="2027" spans="1:7" x14ac:dyDescent="0.3">
      <c r="A2027" s="198" t="s">
        <v>186</v>
      </c>
      <c r="B2027" s="198" t="s">
        <v>332</v>
      </c>
      <c r="C2027" s="198">
        <v>101098053</v>
      </c>
      <c r="D2027" s="198">
        <v>201907</v>
      </c>
      <c r="E2027" s="198" t="s">
        <v>340</v>
      </c>
      <c r="F2027" s="198">
        <v>2.95</v>
      </c>
      <c r="G2027" s="198">
        <v>0</v>
      </c>
    </row>
    <row r="2028" spans="1:7" x14ac:dyDescent="0.3">
      <c r="A2028" s="198" t="s">
        <v>186</v>
      </c>
      <c r="B2028" s="198" t="s">
        <v>332</v>
      </c>
      <c r="C2028" s="198">
        <v>101098053</v>
      </c>
      <c r="D2028" s="198">
        <v>201907</v>
      </c>
      <c r="E2028" s="198" t="s">
        <v>340</v>
      </c>
      <c r="F2028" s="198">
        <v>52.14</v>
      </c>
      <c r="G2028" s="198">
        <v>0</v>
      </c>
    </row>
    <row r="2029" spans="1:7" x14ac:dyDescent="0.3">
      <c r="A2029" s="198" t="s">
        <v>186</v>
      </c>
      <c r="B2029" s="198" t="s">
        <v>332</v>
      </c>
      <c r="C2029" s="198">
        <v>101098053</v>
      </c>
      <c r="D2029" s="198">
        <v>201907</v>
      </c>
      <c r="E2029" s="198" t="s">
        <v>336</v>
      </c>
      <c r="F2029" s="198">
        <v>12782.77</v>
      </c>
      <c r="G2029" s="198">
        <v>1</v>
      </c>
    </row>
    <row r="2030" spans="1:7" x14ac:dyDescent="0.3">
      <c r="A2030" s="198" t="s">
        <v>186</v>
      </c>
      <c r="B2030" s="198" t="s">
        <v>332</v>
      </c>
      <c r="C2030" s="198">
        <v>101098053</v>
      </c>
      <c r="D2030" s="198">
        <v>201907</v>
      </c>
      <c r="E2030" s="198" t="s">
        <v>336</v>
      </c>
      <c r="F2030" s="198">
        <v>18652.060000000001</v>
      </c>
      <c r="G2030" s="198">
        <v>2</v>
      </c>
    </row>
    <row r="2031" spans="1:7" x14ac:dyDescent="0.3">
      <c r="A2031" s="198" t="s">
        <v>186</v>
      </c>
      <c r="B2031" s="198" t="s">
        <v>332</v>
      </c>
      <c r="C2031" s="198">
        <v>101098053</v>
      </c>
      <c r="D2031" s="198">
        <v>201907</v>
      </c>
      <c r="E2031" s="198" t="s">
        <v>336</v>
      </c>
      <c r="F2031" s="198">
        <v>20395.57</v>
      </c>
      <c r="G2031" s="198">
        <v>2</v>
      </c>
    </row>
    <row r="2032" spans="1:7" x14ac:dyDescent="0.3">
      <c r="A2032" s="198" t="s">
        <v>186</v>
      </c>
      <c r="B2032" s="198" t="s">
        <v>332</v>
      </c>
      <c r="C2032" s="198">
        <v>101098053</v>
      </c>
      <c r="D2032" s="198">
        <v>201907</v>
      </c>
      <c r="E2032" s="198" t="s">
        <v>335</v>
      </c>
      <c r="F2032" s="198">
        <v>33191.49</v>
      </c>
      <c r="G2032" s="198">
        <v>2</v>
      </c>
    </row>
    <row r="2033" spans="1:7" x14ac:dyDescent="0.3">
      <c r="A2033" s="198" t="s">
        <v>186</v>
      </c>
      <c r="B2033" s="198" t="s">
        <v>332</v>
      </c>
      <c r="C2033" s="198">
        <v>101098053</v>
      </c>
      <c r="D2033" s="198">
        <v>201907</v>
      </c>
      <c r="E2033" s="198" t="s">
        <v>339</v>
      </c>
      <c r="F2033" s="198">
        <v>-5199.04</v>
      </c>
      <c r="G2033" s="198">
        <v>0</v>
      </c>
    </row>
    <row r="2034" spans="1:7" x14ac:dyDescent="0.3">
      <c r="A2034" s="198" t="s">
        <v>186</v>
      </c>
      <c r="B2034" s="198" t="s">
        <v>332</v>
      </c>
      <c r="C2034" s="198">
        <v>101098053</v>
      </c>
      <c r="D2034" s="198">
        <v>201907</v>
      </c>
      <c r="E2034" s="198" t="s">
        <v>341</v>
      </c>
      <c r="F2034" s="198">
        <v>28281.39</v>
      </c>
      <c r="G2034" s="198">
        <v>1</v>
      </c>
    </row>
    <row r="2035" spans="1:7" x14ac:dyDescent="0.3">
      <c r="A2035" s="198" t="s">
        <v>186</v>
      </c>
      <c r="B2035" s="198" t="s">
        <v>332</v>
      </c>
      <c r="C2035" s="198">
        <v>101100474</v>
      </c>
      <c r="D2035" s="198">
        <v>201907</v>
      </c>
      <c r="E2035" s="198" t="s">
        <v>339</v>
      </c>
      <c r="F2035" s="198">
        <v>-1.06</v>
      </c>
      <c r="G2035" s="198">
        <v>0</v>
      </c>
    </row>
    <row r="2036" spans="1:7" x14ac:dyDescent="0.3">
      <c r="A2036" s="198" t="s">
        <v>186</v>
      </c>
      <c r="B2036" s="198" t="s">
        <v>332</v>
      </c>
      <c r="C2036" s="198">
        <v>101104148</v>
      </c>
      <c r="D2036" s="198">
        <v>201907</v>
      </c>
      <c r="E2036" s="198" t="s">
        <v>336</v>
      </c>
      <c r="F2036" s="198">
        <v>76.2</v>
      </c>
      <c r="G2036" s="198">
        <v>0</v>
      </c>
    </row>
    <row r="2037" spans="1:7" x14ac:dyDescent="0.3">
      <c r="A2037" s="198" t="s">
        <v>186</v>
      </c>
      <c r="B2037" s="198" t="s">
        <v>332</v>
      </c>
      <c r="C2037" s="198">
        <v>101108166</v>
      </c>
      <c r="D2037" s="198">
        <v>201907</v>
      </c>
      <c r="E2037" s="198" t="s">
        <v>335</v>
      </c>
      <c r="F2037" s="198">
        <v>-6.78</v>
      </c>
      <c r="G2037" s="198">
        <v>0</v>
      </c>
    </row>
    <row r="2038" spans="1:7" x14ac:dyDescent="0.3">
      <c r="A2038" s="198" t="s">
        <v>186</v>
      </c>
      <c r="B2038" s="198" t="s">
        <v>332</v>
      </c>
      <c r="C2038" s="198">
        <v>101108602</v>
      </c>
      <c r="D2038" s="198">
        <v>201907</v>
      </c>
      <c r="E2038" s="198" t="s">
        <v>335</v>
      </c>
      <c r="F2038" s="198">
        <v>1.1100000000000001</v>
      </c>
      <c r="G2038" s="198">
        <v>0</v>
      </c>
    </row>
    <row r="2039" spans="1:7" x14ac:dyDescent="0.3">
      <c r="A2039" s="198" t="s">
        <v>186</v>
      </c>
      <c r="B2039" s="198" t="s">
        <v>332</v>
      </c>
      <c r="C2039" s="198">
        <v>101108602</v>
      </c>
      <c r="D2039" s="198">
        <v>201907</v>
      </c>
      <c r="E2039" s="198" t="s">
        <v>339</v>
      </c>
      <c r="F2039" s="198">
        <v>20.23</v>
      </c>
      <c r="G2039" s="198">
        <v>0</v>
      </c>
    </row>
    <row r="2040" spans="1:7" x14ac:dyDescent="0.3">
      <c r="A2040" s="198" t="s">
        <v>186</v>
      </c>
      <c r="B2040" s="198" t="s">
        <v>332</v>
      </c>
      <c r="C2040" s="198">
        <v>101108683</v>
      </c>
      <c r="D2040" s="198">
        <v>201907</v>
      </c>
      <c r="E2040" s="198" t="s">
        <v>339</v>
      </c>
      <c r="F2040" s="198">
        <v>-579.63</v>
      </c>
      <c r="G2040" s="198">
        <v>0</v>
      </c>
    </row>
    <row r="2041" spans="1:7" x14ac:dyDescent="0.3">
      <c r="A2041" s="198" t="s">
        <v>186</v>
      </c>
      <c r="B2041" s="198" t="s">
        <v>332</v>
      </c>
      <c r="C2041" s="198">
        <v>101108787</v>
      </c>
      <c r="D2041" s="198">
        <v>201907</v>
      </c>
      <c r="E2041" s="198" t="s">
        <v>335</v>
      </c>
      <c r="F2041" s="198">
        <v>0.14000000000000001</v>
      </c>
      <c r="G2041" s="198">
        <v>0</v>
      </c>
    </row>
    <row r="2042" spans="1:7" x14ac:dyDescent="0.3">
      <c r="A2042" s="198" t="s">
        <v>186</v>
      </c>
      <c r="B2042" s="198" t="s">
        <v>332</v>
      </c>
      <c r="C2042" s="198">
        <v>101108787</v>
      </c>
      <c r="D2042" s="198">
        <v>201907</v>
      </c>
      <c r="E2042" s="198" t="s">
        <v>339</v>
      </c>
      <c r="F2042" s="198">
        <v>-1204.1099999999999</v>
      </c>
      <c r="G2042" s="198">
        <v>0</v>
      </c>
    </row>
    <row r="2043" spans="1:7" x14ac:dyDescent="0.3">
      <c r="A2043" s="198" t="s">
        <v>186</v>
      </c>
      <c r="B2043" s="198" t="s">
        <v>332</v>
      </c>
      <c r="C2043" s="198">
        <v>101108787</v>
      </c>
      <c r="D2043" s="198">
        <v>201907</v>
      </c>
      <c r="E2043" s="198" t="s">
        <v>339</v>
      </c>
      <c r="F2043" s="198">
        <v>33.85</v>
      </c>
      <c r="G2043" s="198">
        <v>0</v>
      </c>
    </row>
    <row r="2044" spans="1:7" x14ac:dyDescent="0.3">
      <c r="A2044" s="198" t="s">
        <v>186</v>
      </c>
      <c r="B2044" s="198" t="s">
        <v>332</v>
      </c>
      <c r="C2044" s="198">
        <v>101108787</v>
      </c>
      <c r="D2044" s="198">
        <v>201907</v>
      </c>
      <c r="E2044" s="198" t="s">
        <v>339</v>
      </c>
      <c r="F2044" s="198">
        <v>37.97</v>
      </c>
      <c r="G2044" s="198">
        <v>0</v>
      </c>
    </row>
    <row r="2045" spans="1:7" x14ac:dyDescent="0.3">
      <c r="A2045" s="198" t="s">
        <v>186</v>
      </c>
      <c r="B2045" s="198" t="s">
        <v>332</v>
      </c>
      <c r="C2045" s="198">
        <v>101108787</v>
      </c>
      <c r="D2045" s="198">
        <v>201907</v>
      </c>
      <c r="E2045" s="198" t="s">
        <v>339</v>
      </c>
      <c r="F2045" s="198">
        <v>3949.48</v>
      </c>
      <c r="G2045" s="198">
        <v>0</v>
      </c>
    </row>
    <row r="2046" spans="1:7" x14ac:dyDescent="0.3">
      <c r="A2046" s="198" t="s">
        <v>186</v>
      </c>
      <c r="B2046" s="198" t="s">
        <v>332</v>
      </c>
      <c r="C2046" s="198">
        <v>101109385</v>
      </c>
      <c r="D2046" s="198">
        <v>201907</v>
      </c>
      <c r="E2046" s="198" t="s">
        <v>339</v>
      </c>
      <c r="F2046" s="198">
        <v>6839.04</v>
      </c>
      <c r="G2046" s="198">
        <v>1</v>
      </c>
    </row>
    <row r="2047" spans="1:7" x14ac:dyDescent="0.3">
      <c r="A2047" s="198" t="s">
        <v>186</v>
      </c>
      <c r="B2047" s="198" t="s">
        <v>332</v>
      </c>
      <c r="C2047" s="198">
        <v>101109388</v>
      </c>
      <c r="D2047" s="198">
        <v>201907</v>
      </c>
      <c r="E2047" s="198" t="s">
        <v>339</v>
      </c>
      <c r="F2047" s="198">
        <v>-263.74</v>
      </c>
      <c r="G2047" s="198">
        <v>0</v>
      </c>
    </row>
    <row r="2048" spans="1:7" x14ac:dyDescent="0.3">
      <c r="A2048" s="198" t="s">
        <v>186</v>
      </c>
      <c r="B2048" s="198" t="s">
        <v>332</v>
      </c>
      <c r="C2048" s="198">
        <v>101110144</v>
      </c>
      <c r="D2048" s="198">
        <v>201907</v>
      </c>
      <c r="E2048" s="198" t="s">
        <v>336</v>
      </c>
      <c r="F2048" s="198">
        <v>-17.920000000000002</v>
      </c>
      <c r="G2048" s="198">
        <v>0</v>
      </c>
    </row>
    <row r="2049" spans="1:7" x14ac:dyDescent="0.3">
      <c r="A2049" s="198" t="s">
        <v>186</v>
      </c>
      <c r="B2049" s="198" t="s">
        <v>332</v>
      </c>
      <c r="C2049" s="198">
        <v>101110144</v>
      </c>
      <c r="D2049" s="198">
        <v>201907</v>
      </c>
      <c r="E2049" s="198" t="s">
        <v>335</v>
      </c>
      <c r="F2049" s="198">
        <v>-23.07</v>
      </c>
      <c r="G2049" s="198">
        <v>0</v>
      </c>
    </row>
    <row r="2050" spans="1:7" x14ac:dyDescent="0.3">
      <c r="A2050" s="198" t="s">
        <v>186</v>
      </c>
      <c r="B2050" s="198" t="s">
        <v>332</v>
      </c>
      <c r="C2050" s="198">
        <v>101110144</v>
      </c>
      <c r="D2050" s="198">
        <v>201907</v>
      </c>
      <c r="E2050" s="198" t="s">
        <v>335</v>
      </c>
      <c r="F2050" s="198">
        <v>-9.35</v>
      </c>
      <c r="G2050" s="198">
        <v>0</v>
      </c>
    </row>
    <row r="2051" spans="1:7" x14ac:dyDescent="0.3">
      <c r="A2051" s="198" t="s">
        <v>186</v>
      </c>
      <c r="B2051" s="198" t="s">
        <v>332</v>
      </c>
      <c r="C2051" s="198">
        <v>101110144</v>
      </c>
      <c r="D2051" s="198">
        <v>201907</v>
      </c>
      <c r="E2051" s="198" t="s">
        <v>335</v>
      </c>
      <c r="F2051" s="198">
        <v>-0.64</v>
      </c>
      <c r="G2051" s="198">
        <v>0</v>
      </c>
    </row>
    <row r="2052" spans="1:7" x14ac:dyDescent="0.3">
      <c r="A2052" s="198" t="s">
        <v>186</v>
      </c>
      <c r="B2052" s="198" t="s">
        <v>332</v>
      </c>
      <c r="C2052" s="198">
        <v>101110144</v>
      </c>
      <c r="D2052" s="198">
        <v>201907</v>
      </c>
      <c r="E2052" s="198" t="s">
        <v>335</v>
      </c>
      <c r="F2052" s="198">
        <v>0.06</v>
      </c>
      <c r="G2052" s="198">
        <v>0</v>
      </c>
    </row>
    <row r="2053" spans="1:7" x14ac:dyDescent="0.3">
      <c r="A2053" s="198" t="s">
        <v>186</v>
      </c>
      <c r="B2053" s="198" t="s">
        <v>332</v>
      </c>
      <c r="C2053" s="198">
        <v>101110144</v>
      </c>
      <c r="D2053" s="198">
        <v>201907</v>
      </c>
      <c r="E2053" s="198" t="s">
        <v>335</v>
      </c>
      <c r="F2053" s="198">
        <v>0.08</v>
      </c>
      <c r="G2053" s="198">
        <v>0</v>
      </c>
    </row>
    <row r="2054" spans="1:7" x14ac:dyDescent="0.3">
      <c r="A2054" s="198" t="s">
        <v>186</v>
      </c>
      <c r="B2054" s="198" t="s">
        <v>332</v>
      </c>
      <c r="C2054" s="198">
        <v>101110144</v>
      </c>
      <c r="D2054" s="198">
        <v>201907</v>
      </c>
      <c r="E2054" s="198" t="s">
        <v>335</v>
      </c>
      <c r="F2054" s="198">
        <v>0.99</v>
      </c>
      <c r="G2054" s="198">
        <v>0</v>
      </c>
    </row>
    <row r="2055" spans="1:7" x14ac:dyDescent="0.3">
      <c r="A2055" s="198" t="s">
        <v>186</v>
      </c>
      <c r="B2055" s="198" t="s">
        <v>332</v>
      </c>
      <c r="C2055" s="198">
        <v>101110144</v>
      </c>
      <c r="D2055" s="198">
        <v>201907</v>
      </c>
      <c r="E2055" s="198" t="s">
        <v>335</v>
      </c>
      <c r="F2055" s="198">
        <v>4.8099999999999996</v>
      </c>
      <c r="G2055" s="198">
        <v>0</v>
      </c>
    </row>
    <row r="2056" spans="1:7" x14ac:dyDescent="0.3">
      <c r="A2056" s="198" t="s">
        <v>186</v>
      </c>
      <c r="B2056" s="198" t="s">
        <v>332</v>
      </c>
      <c r="C2056" s="198">
        <v>101110144</v>
      </c>
      <c r="D2056" s="198">
        <v>201907</v>
      </c>
      <c r="E2056" s="198" t="s">
        <v>339</v>
      </c>
      <c r="F2056" s="198">
        <v>-1118.6500000000001</v>
      </c>
      <c r="G2056" s="198">
        <v>0</v>
      </c>
    </row>
    <row r="2057" spans="1:7" x14ac:dyDescent="0.3">
      <c r="A2057" s="198" t="s">
        <v>186</v>
      </c>
      <c r="B2057" s="198" t="s">
        <v>332</v>
      </c>
      <c r="C2057" s="198">
        <v>101110144</v>
      </c>
      <c r="D2057" s="198">
        <v>201907</v>
      </c>
      <c r="E2057" s="198" t="s">
        <v>339</v>
      </c>
      <c r="F2057" s="198">
        <v>-473.64</v>
      </c>
      <c r="G2057" s="198">
        <v>0</v>
      </c>
    </row>
    <row r="2058" spans="1:7" x14ac:dyDescent="0.3">
      <c r="A2058" s="198" t="s">
        <v>186</v>
      </c>
      <c r="B2058" s="198" t="s">
        <v>332</v>
      </c>
      <c r="C2058" s="198">
        <v>101110144</v>
      </c>
      <c r="D2058" s="198">
        <v>201907</v>
      </c>
      <c r="E2058" s="198" t="s">
        <v>339</v>
      </c>
      <c r="F2058" s="198">
        <v>-1.69</v>
      </c>
      <c r="G2058" s="198">
        <v>0</v>
      </c>
    </row>
    <row r="2059" spans="1:7" x14ac:dyDescent="0.3">
      <c r="A2059" s="198" t="s">
        <v>186</v>
      </c>
      <c r="B2059" s="198" t="s">
        <v>332</v>
      </c>
      <c r="C2059" s="198">
        <v>101110144</v>
      </c>
      <c r="D2059" s="198">
        <v>201907</v>
      </c>
      <c r="E2059" s="198" t="s">
        <v>339</v>
      </c>
      <c r="F2059" s="198">
        <v>-0.35</v>
      </c>
      <c r="G2059" s="198">
        <v>0</v>
      </c>
    </row>
    <row r="2060" spans="1:7" x14ac:dyDescent="0.3">
      <c r="A2060" s="198" t="s">
        <v>186</v>
      </c>
      <c r="B2060" s="198" t="s">
        <v>332</v>
      </c>
      <c r="C2060" s="198">
        <v>101110144</v>
      </c>
      <c r="D2060" s="198">
        <v>201907</v>
      </c>
      <c r="E2060" s="198" t="s">
        <v>339</v>
      </c>
      <c r="F2060" s="198">
        <v>8.18</v>
      </c>
      <c r="G2060" s="198">
        <v>0</v>
      </c>
    </row>
    <row r="2061" spans="1:7" x14ac:dyDescent="0.3">
      <c r="A2061" s="198" t="s">
        <v>186</v>
      </c>
      <c r="B2061" s="198" t="s">
        <v>332</v>
      </c>
      <c r="C2061" s="198">
        <v>101110144</v>
      </c>
      <c r="D2061" s="198">
        <v>201907</v>
      </c>
      <c r="E2061" s="198" t="s">
        <v>339</v>
      </c>
      <c r="F2061" s="198">
        <v>168.24</v>
      </c>
      <c r="G2061" s="198">
        <v>0</v>
      </c>
    </row>
    <row r="2062" spans="1:7" x14ac:dyDescent="0.3">
      <c r="A2062" s="198" t="s">
        <v>186</v>
      </c>
      <c r="B2062" s="198" t="s">
        <v>332</v>
      </c>
      <c r="C2062" s="198">
        <v>101110144</v>
      </c>
      <c r="D2062" s="198">
        <v>201907</v>
      </c>
      <c r="E2062" s="198" t="s">
        <v>339</v>
      </c>
      <c r="F2062" s="198">
        <v>192.16</v>
      </c>
      <c r="G2062" s="198">
        <v>0</v>
      </c>
    </row>
    <row r="2063" spans="1:7" x14ac:dyDescent="0.3">
      <c r="A2063" s="198" t="s">
        <v>186</v>
      </c>
      <c r="B2063" s="198" t="s">
        <v>332</v>
      </c>
      <c r="C2063" s="198">
        <v>101110144</v>
      </c>
      <c r="D2063" s="198">
        <v>201907</v>
      </c>
      <c r="E2063" s="198" t="s">
        <v>341</v>
      </c>
      <c r="F2063" s="198">
        <v>477.88</v>
      </c>
      <c r="G2063" s="198">
        <v>0</v>
      </c>
    </row>
    <row r="2064" spans="1:7" x14ac:dyDescent="0.3">
      <c r="A2064" s="198" t="s">
        <v>186</v>
      </c>
      <c r="B2064" s="198" t="s">
        <v>332</v>
      </c>
      <c r="C2064" s="198">
        <v>101112405</v>
      </c>
      <c r="D2064" s="198">
        <v>201907</v>
      </c>
      <c r="E2064" s="198" t="s">
        <v>339</v>
      </c>
      <c r="F2064" s="198">
        <v>8443.76</v>
      </c>
      <c r="G2064" s="198">
        <v>1</v>
      </c>
    </row>
    <row r="2065" spans="1:7" x14ac:dyDescent="0.3">
      <c r="A2065" s="198" t="s">
        <v>186</v>
      </c>
      <c r="B2065" s="198" t="s">
        <v>332</v>
      </c>
      <c r="C2065" s="198">
        <v>101112405</v>
      </c>
      <c r="D2065" s="198">
        <v>201907</v>
      </c>
      <c r="E2065" s="198" t="s">
        <v>339</v>
      </c>
      <c r="F2065" s="198">
        <v>82107.149999999994</v>
      </c>
      <c r="G2065" s="198">
        <v>7</v>
      </c>
    </row>
    <row r="2066" spans="1:7" x14ac:dyDescent="0.3">
      <c r="A2066" s="198" t="s">
        <v>186</v>
      </c>
      <c r="B2066" s="198" t="s">
        <v>332</v>
      </c>
      <c r="C2066" s="198">
        <v>101112494</v>
      </c>
      <c r="D2066" s="198">
        <v>201907</v>
      </c>
      <c r="E2066" s="198" t="s">
        <v>336</v>
      </c>
      <c r="F2066" s="198">
        <v>637.02</v>
      </c>
      <c r="G2066" s="198">
        <v>0</v>
      </c>
    </row>
    <row r="2067" spans="1:7" x14ac:dyDescent="0.3">
      <c r="A2067" s="198" t="s">
        <v>186</v>
      </c>
      <c r="B2067" s="198" t="s">
        <v>332</v>
      </c>
      <c r="C2067" s="198">
        <v>101117520</v>
      </c>
      <c r="D2067" s="198">
        <v>201907</v>
      </c>
      <c r="E2067" s="198" t="s">
        <v>340</v>
      </c>
      <c r="F2067" s="198">
        <v>1.45</v>
      </c>
      <c r="G2067" s="198">
        <v>0</v>
      </c>
    </row>
    <row r="2068" spans="1:7" x14ac:dyDescent="0.3">
      <c r="A2068" s="198" t="s">
        <v>186</v>
      </c>
      <c r="B2068" s="198" t="s">
        <v>332</v>
      </c>
      <c r="C2068" s="198">
        <v>101117520</v>
      </c>
      <c r="D2068" s="198">
        <v>201907</v>
      </c>
      <c r="E2068" s="198" t="s">
        <v>340</v>
      </c>
      <c r="F2068" s="198">
        <v>3.81</v>
      </c>
      <c r="G2068" s="198">
        <v>0</v>
      </c>
    </row>
    <row r="2069" spans="1:7" x14ac:dyDescent="0.3">
      <c r="A2069" s="198" t="s">
        <v>186</v>
      </c>
      <c r="B2069" s="198" t="s">
        <v>332</v>
      </c>
      <c r="C2069" s="198">
        <v>101117520</v>
      </c>
      <c r="D2069" s="198">
        <v>201907</v>
      </c>
      <c r="E2069" s="198" t="s">
        <v>340</v>
      </c>
      <c r="F2069" s="198">
        <v>52.19</v>
      </c>
      <c r="G2069" s="198">
        <v>0</v>
      </c>
    </row>
    <row r="2070" spans="1:7" x14ac:dyDescent="0.3">
      <c r="A2070" s="198" t="s">
        <v>186</v>
      </c>
      <c r="B2070" s="198" t="s">
        <v>332</v>
      </c>
      <c r="C2070" s="198">
        <v>101117520</v>
      </c>
      <c r="D2070" s="198">
        <v>201907</v>
      </c>
      <c r="E2070" s="198" t="s">
        <v>336</v>
      </c>
      <c r="F2070" s="198">
        <v>-594.80999999999995</v>
      </c>
      <c r="G2070" s="198">
        <v>1</v>
      </c>
    </row>
    <row r="2071" spans="1:7" x14ac:dyDescent="0.3">
      <c r="A2071" s="198" t="s">
        <v>186</v>
      </c>
      <c r="B2071" s="198" t="s">
        <v>332</v>
      </c>
      <c r="C2071" s="198">
        <v>101117520</v>
      </c>
      <c r="D2071" s="198">
        <v>201907</v>
      </c>
      <c r="E2071" s="198" t="s">
        <v>336</v>
      </c>
      <c r="F2071" s="198">
        <v>0.66</v>
      </c>
      <c r="G2071" s="198">
        <v>0</v>
      </c>
    </row>
    <row r="2072" spans="1:7" x14ac:dyDescent="0.3">
      <c r="A2072" s="198" t="s">
        <v>186</v>
      </c>
      <c r="B2072" s="198" t="s">
        <v>332</v>
      </c>
      <c r="C2072" s="198">
        <v>101117520</v>
      </c>
      <c r="D2072" s="198">
        <v>201907</v>
      </c>
      <c r="E2072" s="198" t="s">
        <v>336</v>
      </c>
      <c r="F2072" s="198">
        <v>0.96</v>
      </c>
      <c r="G2072" s="198">
        <v>0</v>
      </c>
    </row>
    <row r="2073" spans="1:7" x14ac:dyDescent="0.3">
      <c r="A2073" s="198" t="s">
        <v>186</v>
      </c>
      <c r="B2073" s="198" t="s">
        <v>332</v>
      </c>
      <c r="C2073" s="198">
        <v>101117520</v>
      </c>
      <c r="D2073" s="198">
        <v>201907</v>
      </c>
      <c r="E2073" s="198" t="s">
        <v>336</v>
      </c>
      <c r="F2073" s="198">
        <v>15.63</v>
      </c>
      <c r="G2073" s="198">
        <v>0</v>
      </c>
    </row>
    <row r="2074" spans="1:7" x14ac:dyDescent="0.3">
      <c r="A2074" s="198" t="s">
        <v>186</v>
      </c>
      <c r="B2074" s="198" t="s">
        <v>332</v>
      </c>
      <c r="C2074" s="198">
        <v>101117520</v>
      </c>
      <c r="D2074" s="198">
        <v>201907</v>
      </c>
      <c r="E2074" s="198" t="s">
        <v>336</v>
      </c>
      <c r="F2074" s="198">
        <v>18.829999999999998</v>
      </c>
      <c r="G2074" s="198">
        <v>0</v>
      </c>
    </row>
    <row r="2075" spans="1:7" x14ac:dyDescent="0.3">
      <c r="A2075" s="198" t="s">
        <v>186</v>
      </c>
      <c r="B2075" s="198" t="s">
        <v>332</v>
      </c>
      <c r="C2075" s="198">
        <v>101117520</v>
      </c>
      <c r="D2075" s="198">
        <v>201907</v>
      </c>
      <c r="E2075" s="198" t="s">
        <v>336</v>
      </c>
      <c r="F2075" s="198">
        <v>65.83</v>
      </c>
      <c r="G2075" s="198">
        <v>0</v>
      </c>
    </row>
    <row r="2076" spans="1:7" x14ac:dyDescent="0.3">
      <c r="A2076" s="198" t="s">
        <v>186</v>
      </c>
      <c r="B2076" s="198" t="s">
        <v>332</v>
      </c>
      <c r="C2076" s="198">
        <v>101117520</v>
      </c>
      <c r="D2076" s="198">
        <v>201907</v>
      </c>
      <c r="E2076" s="198" t="s">
        <v>336</v>
      </c>
      <c r="F2076" s="198">
        <v>1642.72</v>
      </c>
      <c r="G2076" s="198">
        <v>0</v>
      </c>
    </row>
    <row r="2077" spans="1:7" x14ac:dyDescent="0.3">
      <c r="A2077" s="198" t="s">
        <v>186</v>
      </c>
      <c r="B2077" s="198" t="s">
        <v>332</v>
      </c>
      <c r="C2077" s="198">
        <v>101117520</v>
      </c>
      <c r="D2077" s="198">
        <v>201907</v>
      </c>
      <c r="E2077" s="198" t="s">
        <v>336</v>
      </c>
      <c r="F2077" s="198">
        <v>9221.49</v>
      </c>
      <c r="G2077" s="198">
        <v>1</v>
      </c>
    </row>
    <row r="2078" spans="1:7" x14ac:dyDescent="0.3">
      <c r="A2078" s="198" t="s">
        <v>186</v>
      </c>
      <c r="B2078" s="198" t="s">
        <v>332</v>
      </c>
      <c r="C2078" s="198">
        <v>101117520</v>
      </c>
      <c r="D2078" s="198">
        <v>201907</v>
      </c>
      <c r="E2078" s="198" t="s">
        <v>335</v>
      </c>
      <c r="F2078" s="198">
        <v>2.8</v>
      </c>
      <c r="G2078" s="198">
        <v>0</v>
      </c>
    </row>
    <row r="2079" spans="1:7" x14ac:dyDescent="0.3">
      <c r="A2079" s="198" t="s">
        <v>186</v>
      </c>
      <c r="B2079" s="198" t="s">
        <v>332</v>
      </c>
      <c r="C2079" s="198">
        <v>101117520</v>
      </c>
      <c r="D2079" s="198">
        <v>201907</v>
      </c>
      <c r="E2079" s="198" t="s">
        <v>335</v>
      </c>
      <c r="F2079" s="198">
        <v>30.67</v>
      </c>
      <c r="G2079" s="198">
        <v>0</v>
      </c>
    </row>
    <row r="2080" spans="1:7" x14ac:dyDescent="0.3">
      <c r="A2080" s="198" t="s">
        <v>186</v>
      </c>
      <c r="B2080" s="198" t="s">
        <v>332</v>
      </c>
      <c r="C2080" s="198">
        <v>101117520</v>
      </c>
      <c r="D2080" s="198">
        <v>201907</v>
      </c>
      <c r="E2080" s="198" t="s">
        <v>335</v>
      </c>
      <c r="F2080" s="198">
        <v>1939.98</v>
      </c>
      <c r="G2080" s="198">
        <v>1</v>
      </c>
    </row>
    <row r="2081" spans="1:7" x14ac:dyDescent="0.3">
      <c r="A2081" s="198" t="s">
        <v>186</v>
      </c>
      <c r="B2081" s="198" t="s">
        <v>332</v>
      </c>
      <c r="C2081" s="198">
        <v>101117520</v>
      </c>
      <c r="D2081" s="198">
        <v>201907</v>
      </c>
      <c r="E2081" s="198" t="s">
        <v>335</v>
      </c>
      <c r="F2081" s="198">
        <v>7094.51</v>
      </c>
      <c r="G2081" s="198">
        <v>2</v>
      </c>
    </row>
    <row r="2082" spans="1:7" x14ac:dyDescent="0.3">
      <c r="A2082" s="198" t="s">
        <v>186</v>
      </c>
      <c r="B2082" s="198" t="s">
        <v>332</v>
      </c>
      <c r="C2082" s="198">
        <v>101117520</v>
      </c>
      <c r="D2082" s="198">
        <v>201907</v>
      </c>
      <c r="E2082" s="198" t="s">
        <v>335</v>
      </c>
      <c r="F2082" s="198">
        <v>10056.709999999999</v>
      </c>
      <c r="G2082" s="198">
        <v>2</v>
      </c>
    </row>
    <row r="2083" spans="1:7" x14ac:dyDescent="0.3">
      <c r="A2083" s="198" t="s">
        <v>186</v>
      </c>
      <c r="B2083" s="198" t="s">
        <v>332</v>
      </c>
      <c r="C2083" s="198">
        <v>101117520</v>
      </c>
      <c r="D2083" s="198">
        <v>201907</v>
      </c>
      <c r="E2083" s="198" t="s">
        <v>335</v>
      </c>
      <c r="F2083" s="198">
        <v>13589.3</v>
      </c>
      <c r="G2083" s="198">
        <v>2</v>
      </c>
    </row>
    <row r="2084" spans="1:7" x14ac:dyDescent="0.3">
      <c r="A2084" s="198" t="s">
        <v>186</v>
      </c>
      <c r="B2084" s="198" t="s">
        <v>332</v>
      </c>
      <c r="C2084" s="198">
        <v>101117520</v>
      </c>
      <c r="D2084" s="198">
        <v>201907</v>
      </c>
      <c r="E2084" s="198" t="s">
        <v>339</v>
      </c>
      <c r="F2084" s="198">
        <v>-1190.94</v>
      </c>
      <c r="G2084" s="198">
        <v>0</v>
      </c>
    </row>
    <row r="2085" spans="1:7" x14ac:dyDescent="0.3">
      <c r="A2085" s="198" t="s">
        <v>186</v>
      </c>
      <c r="B2085" s="198" t="s">
        <v>332</v>
      </c>
      <c r="C2085" s="198">
        <v>101117520</v>
      </c>
      <c r="D2085" s="198">
        <v>201907</v>
      </c>
      <c r="E2085" s="198" t="s">
        <v>339</v>
      </c>
      <c r="F2085" s="198">
        <v>5394.31</v>
      </c>
      <c r="G2085" s="198">
        <v>1</v>
      </c>
    </row>
    <row r="2086" spans="1:7" x14ac:dyDescent="0.3">
      <c r="A2086" s="198" t="s">
        <v>186</v>
      </c>
      <c r="B2086" s="198" t="s">
        <v>332</v>
      </c>
      <c r="C2086" s="198">
        <v>101117520</v>
      </c>
      <c r="D2086" s="198">
        <v>201907</v>
      </c>
      <c r="E2086" s="198" t="s">
        <v>339</v>
      </c>
      <c r="F2086" s="198">
        <v>6912.91</v>
      </c>
      <c r="G2086" s="198">
        <v>1</v>
      </c>
    </row>
    <row r="2087" spans="1:7" x14ac:dyDescent="0.3">
      <c r="A2087" s="198" t="s">
        <v>186</v>
      </c>
      <c r="B2087" s="198" t="s">
        <v>332</v>
      </c>
      <c r="C2087" s="198">
        <v>101117520</v>
      </c>
      <c r="D2087" s="198">
        <v>201907</v>
      </c>
      <c r="E2087" s="198" t="s">
        <v>339</v>
      </c>
      <c r="F2087" s="198">
        <v>20745.650000000001</v>
      </c>
      <c r="G2087" s="198">
        <v>1</v>
      </c>
    </row>
    <row r="2088" spans="1:7" x14ac:dyDescent="0.3">
      <c r="A2088" s="198" t="s">
        <v>186</v>
      </c>
      <c r="B2088" s="198" t="s">
        <v>332</v>
      </c>
      <c r="C2088" s="198">
        <v>101117520</v>
      </c>
      <c r="D2088" s="198">
        <v>201907</v>
      </c>
      <c r="E2088" s="198" t="s">
        <v>339</v>
      </c>
      <c r="F2088" s="198">
        <v>47081.93</v>
      </c>
      <c r="G2088" s="198">
        <v>2</v>
      </c>
    </row>
    <row r="2089" spans="1:7" x14ac:dyDescent="0.3">
      <c r="A2089" s="198" t="s">
        <v>186</v>
      </c>
      <c r="B2089" s="198" t="s">
        <v>332</v>
      </c>
      <c r="C2089" s="198">
        <v>101117520</v>
      </c>
      <c r="D2089" s="198">
        <v>201907</v>
      </c>
      <c r="E2089" s="198" t="s">
        <v>341</v>
      </c>
      <c r="F2089" s="198">
        <v>13294.7</v>
      </c>
      <c r="G2089" s="198">
        <v>1</v>
      </c>
    </row>
    <row r="2090" spans="1:7" x14ac:dyDescent="0.3">
      <c r="A2090" s="198" t="s">
        <v>186</v>
      </c>
      <c r="B2090" s="198" t="s">
        <v>332</v>
      </c>
      <c r="C2090" s="198">
        <v>101117520</v>
      </c>
      <c r="D2090" s="198">
        <v>201907</v>
      </c>
      <c r="E2090" s="198" t="s">
        <v>333</v>
      </c>
      <c r="F2090" s="198">
        <v>20198.18</v>
      </c>
      <c r="G2090" s="198">
        <v>2</v>
      </c>
    </row>
    <row r="2091" spans="1:7" x14ac:dyDescent="0.3">
      <c r="A2091" s="198" t="s">
        <v>186</v>
      </c>
      <c r="B2091" s="198" t="s">
        <v>334</v>
      </c>
      <c r="C2091" s="198">
        <v>101096760</v>
      </c>
      <c r="D2091" s="198">
        <v>201907</v>
      </c>
      <c r="E2091" s="198" t="s">
        <v>336</v>
      </c>
      <c r="F2091" s="198">
        <v>-358.11</v>
      </c>
      <c r="G2091" s="198">
        <v>3</v>
      </c>
    </row>
    <row r="2092" spans="1:7" x14ac:dyDescent="0.3">
      <c r="A2092" s="198" t="s">
        <v>186</v>
      </c>
      <c r="B2092" s="198" t="s">
        <v>334</v>
      </c>
      <c r="C2092" s="198">
        <v>101099555</v>
      </c>
      <c r="D2092" s="198">
        <v>201907</v>
      </c>
      <c r="E2092" s="198" t="s">
        <v>339</v>
      </c>
      <c r="F2092" s="198">
        <v>620.57000000000005</v>
      </c>
      <c r="G2092" s="198">
        <v>3</v>
      </c>
    </row>
    <row r="2093" spans="1:7" x14ac:dyDescent="0.3">
      <c r="A2093" s="198" t="s">
        <v>186</v>
      </c>
      <c r="B2093" s="198" t="s">
        <v>334</v>
      </c>
      <c r="C2093" s="198">
        <v>101102536</v>
      </c>
      <c r="D2093" s="198">
        <v>201907</v>
      </c>
      <c r="E2093" s="198" t="s">
        <v>333</v>
      </c>
      <c r="F2093" s="198">
        <v>54.27</v>
      </c>
      <c r="G2093" s="198">
        <v>3</v>
      </c>
    </row>
    <row r="2094" spans="1:7" x14ac:dyDescent="0.3">
      <c r="A2094" s="198" t="s">
        <v>186</v>
      </c>
      <c r="B2094" s="198" t="s">
        <v>334</v>
      </c>
      <c r="C2094" s="198">
        <v>101102596</v>
      </c>
      <c r="D2094" s="198">
        <v>201907</v>
      </c>
      <c r="E2094" s="198" t="s">
        <v>339</v>
      </c>
      <c r="F2094" s="198">
        <v>-17.899999999999999</v>
      </c>
      <c r="G2094" s="198">
        <v>3</v>
      </c>
    </row>
    <row r="2095" spans="1:7" x14ac:dyDescent="0.3">
      <c r="A2095" s="198" t="s">
        <v>186</v>
      </c>
      <c r="B2095" s="198" t="s">
        <v>334</v>
      </c>
      <c r="C2095" s="198">
        <v>101103897</v>
      </c>
      <c r="D2095" s="198">
        <v>201907</v>
      </c>
      <c r="E2095" s="198" t="s">
        <v>339</v>
      </c>
      <c r="F2095" s="198">
        <v>93118.39</v>
      </c>
      <c r="G2095" s="198">
        <v>2</v>
      </c>
    </row>
    <row r="2096" spans="1:7" x14ac:dyDescent="0.3">
      <c r="A2096" s="198" t="s">
        <v>186</v>
      </c>
      <c r="B2096" s="198" t="s">
        <v>334</v>
      </c>
      <c r="C2096" s="198">
        <v>101104654</v>
      </c>
      <c r="D2096" s="198">
        <v>201907</v>
      </c>
      <c r="E2096" s="198" t="s">
        <v>339</v>
      </c>
      <c r="F2096" s="198">
        <v>0.21</v>
      </c>
      <c r="G2096" s="198">
        <v>2</v>
      </c>
    </row>
    <row r="2097" spans="1:7" x14ac:dyDescent="0.3">
      <c r="A2097" s="198" t="s">
        <v>186</v>
      </c>
      <c r="B2097" s="198" t="s">
        <v>334</v>
      </c>
      <c r="C2097" s="198">
        <v>101104726</v>
      </c>
      <c r="D2097" s="198">
        <v>201907</v>
      </c>
      <c r="E2097" s="198" t="s">
        <v>336</v>
      </c>
      <c r="F2097" s="198">
        <v>257.47000000000003</v>
      </c>
      <c r="G2097" s="198">
        <v>3</v>
      </c>
    </row>
    <row r="2098" spans="1:7" x14ac:dyDescent="0.3">
      <c r="A2098" s="198" t="s">
        <v>186</v>
      </c>
      <c r="B2098" s="198" t="s">
        <v>334</v>
      </c>
      <c r="C2098" s="198">
        <v>101105211</v>
      </c>
      <c r="D2098" s="198">
        <v>201907</v>
      </c>
      <c r="E2098" s="198" t="s">
        <v>336</v>
      </c>
      <c r="F2098" s="198">
        <v>-749.25</v>
      </c>
      <c r="G2098" s="198">
        <v>-6</v>
      </c>
    </row>
    <row r="2099" spans="1:7" x14ac:dyDescent="0.3">
      <c r="A2099" s="198" t="s">
        <v>186</v>
      </c>
      <c r="B2099" s="198" t="s">
        <v>334</v>
      </c>
      <c r="C2099" s="198">
        <v>101106070</v>
      </c>
      <c r="D2099" s="198">
        <v>201907</v>
      </c>
      <c r="E2099" s="198" t="s">
        <v>340</v>
      </c>
      <c r="F2099" s="198">
        <v>0.72</v>
      </c>
      <c r="G2099" s="198">
        <v>2</v>
      </c>
    </row>
    <row r="2100" spans="1:7" x14ac:dyDescent="0.3">
      <c r="A2100" s="198" t="s">
        <v>186</v>
      </c>
      <c r="B2100" s="198" t="s">
        <v>334</v>
      </c>
      <c r="C2100" s="198">
        <v>101106339</v>
      </c>
      <c r="D2100" s="198">
        <v>201907</v>
      </c>
      <c r="E2100" s="198" t="s">
        <v>339</v>
      </c>
      <c r="F2100" s="198">
        <v>-106533.29</v>
      </c>
      <c r="G2100" s="198">
        <v>-3</v>
      </c>
    </row>
    <row r="2101" spans="1:7" x14ac:dyDescent="0.3">
      <c r="A2101" s="198" t="s">
        <v>186</v>
      </c>
      <c r="B2101" s="198" t="s">
        <v>334</v>
      </c>
      <c r="C2101" s="198">
        <v>101107216</v>
      </c>
      <c r="D2101" s="198">
        <v>201907</v>
      </c>
      <c r="E2101" s="198" t="s">
        <v>336</v>
      </c>
      <c r="F2101" s="198">
        <v>29215.53</v>
      </c>
      <c r="G2101" s="198">
        <v>1</v>
      </c>
    </row>
    <row r="2102" spans="1:7" x14ac:dyDescent="0.3">
      <c r="A2102" s="198" t="s">
        <v>186</v>
      </c>
      <c r="B2102" s="198" t="s">
        <v>334</v>
      </c>
      <c r="C2102" s="198">
        <v>101107270</v>
      </c>
      <c r="D2102" s="198">
        <v>201907</v>
      </c>
      <c r="E2102" s="198" t="s">
        <v>336</v>
      </c>
      <c r="F2102" s="198">
        <v>19.84</v>
      </c>
      <c r="G2102" s="198">
        <v>1</v>
      </c>
    </row>
    <row r="2103" spans="1:7" x14ac:dyDescent="0.3">
      <c r="A2103" s="198" t="s">
        <v>186</v>
      </c>
      <c r="B2103" s="198" t="s">
        <v>334</v>
      </c>
      <c r="C2103" s="198">
        <v>101107812</v>
      </c>
      <c r="D2103" s="198">
        <v>201907</v>
      </c>
      <c r="E2103" s="198" t="s">
        <v>336</v>
      </c>
      <c r="F2103" s="198">
        <v>229.22</v>
      </c>
      <c r="G2103" s="198">
        <v>4</v>
      </c>
    </row>
    <row r="2104" spans="1:7" x14ac:dyDescent="0.3">
      <c r="A2104" s="198" t="s">
        <v>186</v>
      </c>
      <c r="B2104" s="198" t="s">
        <v>334</v>
      </c>
      <c r="C2104" s="198">
        <v>101108584</v>
      </c>
      <c r="D2104" s="198">
        <v>201907</v>
      </c>
      <c r="E2104" s="198" t="s">
        <v>335</v>
      </c>
      <c r="F2104" s="198">
        <v>-99856.7</v>
      </c>
      <c r="G2104" s="198">
        <v>-6</v>
      </c>
    </row>
    <row r="2105" spans="1:7" x14ac:dyDescent="0.3">
      <c r="A2105" s="198" t="s">
        <v>186</v>
      </c>
      <c r="B2105" s="198" t="s">
        <v>334</v>
      </c>
      <c r="C2105" s="198">
        <v>101109590</v>
      </c>
      <c r="D2105" s="198">
        <v>201907</v>
      </c>
      <c r="E2105" s="198" t="s">
        <v>339</v>
      </c>
      <c r="F2105" s="198">
        <v>53734.55</v>
      </c>
      <c r="G2105" s="198">
        <v>3</v>
      </c>
    </row>
    <row r="2106" spans="1:7" x14ac:dyDescent="0.3">
      <c r="A2106" s="198" t="s">
        <v>186</v>
      </c>
      <c r="B2106" s="198" t="s">
        <v>334</v>
      </c>
      <c r="C2106" s="198">
        <v>101109649</v>
      </c>
      <c r="D2106" s="198">
        <v>201907</v>
      </c>
      <c r="E2106" s="198" t="s">
        <v>339</v>
      </c>
      <c r="F2106" s="198">
        <v>-127741.3</v>
      </c>
      <c r="G2106" s="198">
        <v>-8</v>
      </c>
    </row>
    <row r="2107" spans="1:7" x14ac:dyDescent="0.3">
      <c r="A2107" s="198" t="s">
        <v>186</v>
      </c>
      <c r="B2107" s="198" t="s">
        <v>334</v>
      </c>
      <c r="C2107" s="198">
        <v>101109989</v>
      </c>
      <c r="D2107" s="198">
        <v>201907</v>
      </c>
      <c r="E2107" s="198" t="s">
        <v>335</v>
      </c>
      <c r="F2107" s="198">
        <v>-12452.12</v>
      </c>
      <c r="G2107" s="198">
        <v>-5</v>
      </c>
    </row>
    <row r="2108" spans="1:7" x14ac:dyDescent="0.3">
      <c r="A2108" s="198" t="s">
        <v>186</v>
      </c>
      <c r="B2108" s="198" t="s">
        <v>334</v>
      </c>
      <c r="C2108" s="198">
        <v>101109989</v>
      </c>
      <c r="D2108" s="198">
        <v>201907</v>
      </c>
      <c r="E2108" s="198" t="s">
        <v>335</v>
      </c>
      <c r="F2108" s="198">
        <v>38.380000000000003</v>
      </c>
      <c r="G2108" s="198">
        <v>2</v>
      </c>
    </row>
    <row r="2109" spans="1:7" x14ac:dyDescent="0.3">
      <c r="A2109" s="198" t="s">
        <v>186</v>
      </c>
      <c r="B2109" s="198" t="s">
        <v>334</v>
      </c>
      <c r="C2109" s="198">
        <v>101110041</v>
      </c>
      <c r="D2109" s="198">
        <v>201907</v>
      </c>
      <c r="E2109" s="198" t="s">
        <v>336</v>
      </c>
      <c r="F2109" s="198">
        <v>-13037.73</v>
      </c>
      <c r="G2109" s="198">
        <v>-2</v>
      </c>
    </row>
    <row r="2110" spans="1:7" x14ac:dyDescent="0.3">
      <c r="A2110" s="198" t="s">
        <v>186</v>
      </c>
      <c r="B2110" s="198" t="s">
        <v>334</v>
      </c>
      <c r="C2110" s="198">
        <v>101110121</v>
      </c>
      <c r="D2110" s="198">
        <v>201907</v>
      </c>
      <c r="E2110" s="198" t="s">
        <v>339</v>
      </c>
      <c r="F2110" s="198">
        <v>-15781.43</v>
      </c>
      <c r="G2110" s="198">
        <v>-8</v>
      </c>
    </row>
    <row r="2111" spans="1:7" x14ac:dyDescent="0.3">
      <c r="A2111" s="198" t="s">
        <v>186</v>
      </c>
      <c r="B2111" s="198" t="s">
        <v>334</v>
      </c>
      <c r="C2111" s="198">
        <v>101110388</v>
      </c>
      <c r="D2111" s="198">
        <v>201907</v>
      </c>
      <c r="E2111" s="198" t="s">
        <v>336</v>
      </c>
      <c r="F2111" s="198">
        <v>5975.08</v>
      </c>
      <c r="G2111" s="198">
        <v>1</v>
      </c>
    </row>
    <row r="2112" spans="1:7" x14ac:dyDescent="0.3">
      <c r="A2112" s="198" t="s">
        <v>186</v>
      </c>
      <c r="B2112" s="198" t="s">
        <v>334</v>
      </c>
      <c r="C2112" s="198">
        <v>101110432</v>
      </c>
      <c r="D2112" s="198">
        <v>201907</v>
      </c>
      <c r="E2112" s="198" t="s">
        <v>336</v>
      </c>
      <c r="F2112" s="198">
        <v>-21.6</v>
      </c>
      <c r="G2112" s="198">
        <v>3</v>
      </c>
    </row>
    <row r="2113" spans="1:7" x14ac:dyDescent="0.3">
      <c r="A2113" s="198" t="s">
        <v>186</v>
      </c>
      <c r="B2113" s="198" t="s">
        <v>334</v>
      </c>
      <c r="C2113" s="198">
        <v>101110535</v>
      </c>
      <c r="D2113" s="198">
        <v>201907</v>
      </c>
      <c r="E2113" s="198" t="s">
        <v>336</v>
      </c>
      <c r="F2113" s="198">
        <v>1345.98</v>
      </c>
      <c r="G2113" s="198">
        <v>-7</v>
      </c>
    </row>
    <row r="2114" spans="1:7" x14ac:dyDescent="0.3">
      <c r="A2114" s="198" t="s">
        <v>186</v>
      </c>
      <c r="B2114" s="198" t="s">
        <v>334</v>
      </c>
      <c r="C2114" s="198">
        <v>101111307</v>
      </c>
      <c r="D2114" s="198">
        <v>201907</v>
      </c>
      <c r="E2114" s="198" t="s">
        <v>339</v>
      </c>
      <c r="F2114" s="198">
        <v>4418.75</v>
      </c>
      <c r="G2114" s="198">
        <v>3</v>
      </c>
    </row>
    <row r="2115" spans="1:7" x14ac:dyDescent="0.3">
      <c r="A2115" s="198" t="s">
        <v>186</v>
      </c>
      <c r="B2115" s="198" t="s">
        <v>334</v>
      </c>
      <c r="C2115" s="198">
        <v>101111309</v>
      </c>
      <c r="D2115" s="198">
        <v>201907</v>
      </c>
      <c r="E2115" s="198" t="s">
        <v>339</v>
      </c>
      <c r="F2115" s="198">
        <v>2.9</v>
      </c>
      <c r="G2115" s="198">
        <v>2</v>
      </c>
    </row>
    <row r="2116" spans="1:7" x14ac:dyDescent="0.3">
      <c r="A2116" s="198" t="s">
        <v>186</v>
      </c>
      <c r="B2116" s="198" t="s">
        <v>334</v>
      </c>
      <c r="C2116" s="198">
        <v>101111590</v>
      </c>
      <c r="D2116" s="198">
        <v>201907</v>
      </c>
      <c r="E2116" s="198" t="s">
        <v>340</v>
      </c>
      <c r="F2116" s="198">
        <v>3154</v>
      </c>
      <c r="G2116" s="198">
        <v>2</v>
      </c>
    </row>
    <row r="2117" spans="1:7" x14ac:dyDescent="0.3">
      <c r="A2117" s="198" t="s">
        <v>186</v>
      </c>
      <c r="B2117" s="198" t="s">
        <v>334</v>
      </c>
      <c r="C2117" s="198">
        <v>101112180</v>
      </c>
      <c r="D2117" s="198">
        <v>201907</v>
      </c>
      <c r="E2117" s="198" t="s">
        <v>336</v>
      </c>
      <c r="F2117" s="198">
        <v>-2.31</v>
      </c>
      <c r="G2117" s="198">
        <v>2</v>
      </c>
    </row>
    <row r="2118" spans="1:7" x14ac:dyDescent="0.3">
      <c r="A2118" s="198" t="s">
        <v>186</v>
      </c>
      <c r="B2118" s="198" t="s">
        <v>334</v>
      </c>
      <c r="C2118" s="198">
        <v>101112410</v>
      </c>
      <c r="D2118" s="198">
        <v>201907</v>
      </c>
      <c r="E2118" s="198" t="s">
        <v>333</v>
      </c>
      <c r="F2118" s="198">
        <v>-33020.65</v>
      </c>
      <c r="G2118" s="198">
        <v>-6</v>
      </c>
    </row>
    <row r="2119" spans="1:7" x14ac:dyDescent="0.3">
      <c r="A2119" s="198" t="s">
        <v>186</v>
      </c>
      <c r="B2119" s="198" t="s">
        <v>334</v>
      </c>
      <c r="C2119" s="198">
        <v>101112663</v>
      </c>
      <c r="D2119" s="198">
        <v>201907</v>
      </c>
      <c r="E2119" s="198" t="s">
        <v>336</v>
      </c>
      <c r="F2119" s="198">
        <v>38.03</v>
      </c>
      <c r="G2119" s="198">
        <v>3</v>
      </c>
    </row>
    <row r="2120" spans="1:7" x14ac:dyDescent="0.3">
      <c r="A2120" s="198" t="s">
        <v>186</v>
      </c>
      <c r="B2120" s="198" t="s">
        <v>334</v>
      </c>
      <c r="C2120" s="198">
        <v>101112775</v>
      </c>
      <c r="D2120" s="198">
        <v>201907</v>
      </c>
      <c r="E2120" s="198" t="s">
        <v>341</v>
      </c>
      <c r="F2120" s="198">
        <v>2536.3200000000002</v>
      </c>
      <c r="G2120" s="198">
        <v>3</v>
      </c>
    </row>
    <row r="2121" spans="1:7" x14ac:dyDescent="0.3">
      <c r="A2121" s="198" t="s">
        <v>186</v>
      </c>
      <c r="B2121" s="198" t="s">
        <v>334</v>
      </c>
      <c r="C2121" s="198">
        <v>101112785</v>
      </c>
      <c r="D2121" s="198">
        <v>201907</v>
      </c>
      <c r="E2121" s="198" t="s">
        <v>336</v>
      </c>
      <c r="F2121" s="198">
        <v>80114.37</v>
      </c>
      <c r="G2121" s="198">
        <v>1</v>
      </c>
    </row>
    <row r="2122" spans="1:7" x14ac:dyDescent="0.3">
      <c r="A2122" s="198" t="s">
        <v>186</v>
      </c>
      <c r="B2122" s="198" t="s">
        <v>334</v>
      </c>
      <c r="C2122" s="198">
        <v>101112926</v>
      </c>
      <c r="D2122" s="198">
        <v>201907</v>
      </c>
      <c r="E2122" s="198" t="s">
        <v>336</v>
      </c>
      <c r="F2122" s="198">
        <v>0.57999999999999996</v>
      </c>
      <c r="G2122" s="198">
        <v>2</v>
      </c>
    </row>
    <row r="2123" spans="1:7" x14ac:dyDescent="0.3">
      <c r="A2123" s="198" t="s">
        <v>186</v>
      </c>
      <c r="B2123" s="198" t="s">
        <v>334</v>
      </c>
      <c r="C2123" s="198">
        <v>101113206</v>
      </c>
      <c r="D2123" s="198">
        <v>201907</v>
      </c>
      <c r="E2123" s="198" t="s">
        <v>340</v>
      </c>
      <c r="F2123" s="198">
        <v>-7758.89</v>
      </c>
      <c r="G2123" s="198">
        <v>1</v>
      </c>
    </row>
    <row r="2124" spans="1:7" x14ac:dyDescent="0.3">
      <c r="A2124" s="198" t="s">
        <v>186</v>
      </c>
      <c r="B2124" s="198" t="s">
        <v>334</v>
      </c>
      <c r="C2124" s="198">
        <v>101114109</v>
      </c>
      <c r="D2124" s="198">
        <v>201907</v>
      </c>
      <c r="E2124" s="198" t="s">
        <v>341</v>
      </c>
      <c r="F2124" s="198">
        <v>578.6</v>
      </c>
      <c r="G2124" s="198">
        <v>4</v>
      </c>
    </row>
    <row r="2125" spans="1:7" x14ac:dyDescent="0.3">
      <c r="A2125" s="198" t="s">
        <v>186</v>
      </c>
      <c r="B2125" s="198" t="s">
        <v>334</v>
      </c>
      <c r="C2125" s="198">
        <v>101114110</v>
      </c>
      <c r="D2125" s="198">
        <v>201907</v>
      </c>
      <c r="E2125" s="198" t="s">
        <v>336</v>
      </c>
      <c r="F2125" s="198">
        <v>196.34</v>
      </c>
      <c r="G2125" s="198">
        <v>3</v>
      </c>
    </row>
    <row r="2126" spans="1:7" x14ac:dyDescent="0.3">
      <c r="A2126" s="198" t="s">
        <v>186</v>
      </c>
      <c r="B2126" s="198" t="s">
        <v>334</v>
      </c>
      <c r="C2126" s="198">
        <v>101114185</v>
      </c>
      <c r="D2126" s="198">
        <v>201907</v>
      </c>
      <c r="E2126" s="198" t="s">
        <v>339</v>
      </c>
      <c r="F2126" s="198">
        <v>-1924.46</v>
      </c>
      <c r="G2126" s="198">
        <v>2</v>
      </c>
    </row>
    <row r="2127" spans="1:7" x14ac:dyDescent="0.3">
      <c r="A2127" s="198" t="s">
        <v>186</v>
      </c>
      <c r="B2127" s="198" t="s">
        <v>334</v>
      </c>
      <c r="C2127" s="198">
        <v>101114186</v>
      </c>
      <c r="D2127" s="198">
        <v>201907</v>
      </c>
      <c r="E2127" s="198" t="s">
        <v>339</v>
      </c>
      <c r="F2127" s="198">
        <v>164.2</v>
      </c>
      <c r="G2127" s="198">
        <v>2</v>
      </c>
    </row>
    <row r="2128" spans="1:7" x14ac:dyDescent="0.3">
      <c r="A2128" s="198" t="s">
        <v>186</v>
      </c>
      <c r="B2128" s="198" t="s">
        <v>334</v>
      </c>
      <c r="C2128" s="198">
        <v>101114228</v>
      </c>
      <c r="D2128" s="198">
        <v>201907</v>
      </c>
      <c r="E2128" s="198" t="s">
        <v>336</v>
      </c>
      <c r="F2128" s="198">
        <v>9845.5400000000009</v>
      </c>
      <c r="G2128" s="198">
        <v>1</v>
      </c>
    </row>
    <row r="2129" spans="1:7" x14ac:dyDescent="0.3">
      <c r="A2129" s="198" t="s">
        <v>186</v>
      </c>
      <c r="B2129" s="198" t="s">
        <v>334</v>
      </c>
      <c r="C2129" s="198">
        <v>101114324</v>
      </c>
      <c r="D2129" s="198">
        <v>201907</v>
      </c>
      <c r="E2129" s="198" t="s">
        <v>340</v>
      </c>
      <c r="F2129" s="198">
        <v>1743.45</v>
      </c>
      <c r="G2129" s="198">
        <v>2</v>
      </c>
    </row>
    <row r="2130" spans="1:7" x14ac:dyDescent="0.3">
      <c r="A2130" s="198" t="s">
        <v>186</v>
      </c>
      <c r="B2130" s="198" t="s">
        <v>334</v>
      </c>
      <c r="C2130" s="198">
        <v>101114857</v>
      </c>
      <c r="D2130" s="198">
        <v>201907</v>
      </c>
      <c r="E2130" s="198" t="s">
        <v>339</v>
      </c>
      <c r="F2130" s="198">
        <v>54.45</v>
      </c>
      <c r="G2130" s="198">
        <v>3</v>
      </c>
    </row>
    <row r="2131" spans="1:7" x14ac:dyDescent="0.3">
      <c r="A2131" s="198" t="s">
        <v>186</v>
      </c>
      <c r="B2131" s="198" t="s">
        <v>334</v>
      </c>
      <c r="C2131" s="198">
        <v>101114858</v>
      </c>
      <c r="D2131" s="198">
        <v>201907</v>
      </c>
      <c r="E2131" s="198" t="s">
        <v>341</v>
      </c>
      <c r="F2131" s="198">
        <v>-18.28</v>
      </c>
      <c r="G2131" s="198">
        <v>3</v>
      </c>
    </row>
    <row r="2132" spans="1:7" x14ac:dyDescent="0.3">
      <c r="A2132" s="198" t="s">
        <v>186</v>
      </c>
      <c r="B2132" s="198" t="s">
        <v>334</v>
      </c>
      <c r="C2132" s="198">
        <v>101115472</v>
      </c>
      <c r="D2132" s="198">
        <v>201907</v>
      </c>
      <c r="E2132" s="198" t="s">
        <v>339</v>
      </c>
      <c r="F2132" s="198">
        <v>28313.1</v>
      </c>
      <c r="G2132" s="198">
        <v>3</v>
      </c>
    </row>
    <row r="2133" spans="1:7" x14ac:dyDescent="0.3">
      <c r="A2133" s="198" t="s">
        <v>186</v>
      </c>
      <c r="B2133" s="198" t="s">
        <v>334</v>
      </c>
      <c r="C2133" s="198">
        <v>101115682</v>
      </c>
      <c r="D2133" s="198">
        <v>201907</v>
      </c>
      <c r="E2133" s="198" t="s">
        <v>336</v>
      </c>
      <c r="F2133" s="198">
        <v>-535.04</v>
      </c>
      <c r="G2133" s="198">
        <v>-6</v>
      </c>
    </row>
    <row r="2134" spans="1:7" x14ac:dyDescent="0.3">
      <c r="A2134" s="198" t="s">
        <v>186</v>
      </c>
      <c r="B2134" s="198" t="s">
        <v>334</v>
      </c>
      <c r="C2134" s="198">
        <v>101115725</v>
      </c>
      <c r="D2134" s="198">
        <v>201907</v>
      </c>
      <c r="E2134" s="198" t="s">
        <v>339</v>
      </c>
      <c r="F2134" s="198">
        <v>-18.62</v>
      </c>
      <c r="G2134" s="198">
        <v>4</v>
      </c>
    </row>
    <row r="2135" spans="1:7" x14ac:dyDescent="0.3">
      <c r="A2135" s="198" t="s">
        <v>186</v>
      </c>
      <c r="B2135" s="198" t="s">
        <v>334</v>
      </c>
      <c r="C2135" s="198">
        <v>101115788</v>
      </c>
      <c r="D2135" s="198">
        <v>201907</v>
      </c>
      <c r="E2135" s="198" t="s">
        <v>339</v>
      </c>
      <c r="F2135" s="198">
        <v>-1295.44</v>
      </c>
      <c r="G2135" s="198">
        <v>3</v>
      </c>
    </row>
    <row r="2136" spans="1:7" x14ac:dyDescent="0.3">
      <c r="A2136" s="198" t="s">
        <v>186</v>
      </c>
      <c r="B2136" s="198" t="s">
        <v>334</v>
      </c>
      <c r="C2136" s="198">
        <v>101115789</v>
      </c>
      <c r="D2136" s="198">
        <v>201907</v>
      </c>
      <c r="E2136" s="198" t="s">
        <v>336</v>
      </c>
      <c r="F2136" s="198">
        <v>-53478.57</v>
      </c>
      <c r="G2136" s="198">
        <v>-6</v>
      </c>
    </row>
    <row r="2137" spans="1:7" x14ac:dyDescent="0.3">
      <c r="A2137" s="198" t="s">
        <v>186</v>
      </c>
      <c r="B2137" s="198" t="s">
        <v>334</v>
      </c>
      <c r="C2137" s="198">
        <v>101116135</v>
      </c>
      <c r="D2137" s="198">
        <v>201907</v>
      </c>
      <c r="E2137" s="198" t="s">
        <v>339</v>
      </c>
      <c r="F2137" s="198">
        <v>-504.22</v>
      </c>
      <c r="G2137" s="198">
        <v>3</v>
      </c>
    </row>
    <row r="2138" spans="1:7" x14ac:dyDescent="0.3">
      <c r="A2138" s="198" t="s">
        <v>186</v>
      </c>
      <c r="B2138" s="198" t="s">
        <v>334</v>
      </c>
      <c r="C2138" s="198">
        <v>101116136</v>
      </c>
      <c r="D2138" s="198">
        <v>201907</v>
      </c>
      <c r="E2138" s="198" t="s">
        <v>339</v>
      </c>
      <c r="F2138" s="198">
        <v>-28501.32</v>
      </c>
      <c r="G2138" s="198">
        <v>-10</v>
      </c>
    </row>
    <row r="2139" spans="1:7" x14ac:dyDescent="0.3">
      <c r="A2139" s="198" t="s">
        <v>186</v>
      </c>
      <c r="B2139" s="198" t="s">
        <v>334</v>
      </c>
      <c r="C2139" s="198">
        <v>101116178</v>
      </c>
      <c r="D2139" s="198">
        <v>201907</v>
      </c>
      <c r="E2139" s="198" t="s">
        <v>340</v>
      </c>
      <c r="F2139" s="198">
        <v>-3.08</v>
      </c>
      <c r="G2139" s="198">
        <v>3</v>
      </c>
    </row>
    <row r="2140" spans="1:7" x14ac:dyDescent="0.3">
      <c r="A2140" s="198" t="s">
        <v>186</v>
      </c>
      <c r="B2140" s="198" t="s">
        <v>334</v>
      </c>
      <c r="C2140" s="198">
        <v>101116644</v>
      </c>
      <c r="D2140" s="198">
        <v>201907</v>
      </c>
      <c r="E2140" s="198" t="s">
        <v>336</v>
      </c>
      <c r="F2140" s="198">
        <v>15683.35</v>
      </c>
      <c r="G2140" s="198">
        <v>2</v>
      </c>
    </row>
    <row r="2141" spans="1:7" x14ac:dyDescent="0.3">
      <c r="A2141" s="198" t="s">
        <v>186</v>
      </c>
      <c r="B2141" s="198" t="s">
        <v>334</v>
      </c>
      <c r="C2141" s="198">
        <v>101116701</v>
      </c>
      <c r="D2141" s="198">
        <v>201907</v>
      </c>
      <c r="E2141" s="198" t="s">
        <v>336</v>
      </c>
      <c r="F2141" s="198">
        <v>-1678.02</v>
      </c>
      <c r="G2141" s="198">
        <v>3</v>
      </c>
    </row>
    <row r="2142" spans="1:7" x14ac:dyDescent="0.3">
      <c r="A2142" s="198" t="s">
        <v>186</v>
      </c>
      <c r="B2142" s="198" t="s">
        <v>334</v>
      </c>
      <c r="C2142" s="198">
        <v>101116868</v>
      </c>
      <c r="D2142" s="198">
        <v>201907</v>
      </c>
      <c r="E2142" s="198" t="s">
        <v>340</v>
      </c>
      <c r="F2142" s="198">
        <v>-17.59</v>
      </c>
      <c r="G2142" s="198">
        <v>3</v>
      </c>
    </row>
    <row r="2143" spans="1:7" x14ac:dyDescent="0.3">
      <c r="A2143" s="198" t="s">
        <v>186</v>
      </c>
      <c r="B2143" s="198" t="s">
        <v>334</v>
      </c>
      <c r="C2143" s="198">
        <v>101116986</v>
      </c>
      <c r="D2143" s="198">
        <v>201907</v>
      </c>
      <c r="E2143" s="198" t="s">
        <v>339</v>
      </c>
      <c r="F2143" s="198">
        <v>-6895.02</v>
      </c>
      <c r="G2143" s="198">
        <v>4</v>
      </c>
    </row>
    <row r="2144" spans="1:7" x14ac:dyDescent="0.3">
      <c r="A2144" s="198" t="s">
        <v>186</v>
      </c>
      <c r="B2144" s="198" t="s">
        <v>334</v>
      </c>
      <c r="C2144" s="198">
        <v>101117331</v>
      </c>
      <c r="D2144" s="198">
        <v>201907</v>
      </c>
      <c r="E2144" s="198" t="s">
        <v>335</v>
      </c>
      <c r="F2144" s="198">
        <v>-444.89</v>
      </c>
      <c r="G2144" s="198">
        <v>4</v>
      </c>
    </row>
    <row r="2145" spans="1:7" x14ac:dyDescent="0.3">
      <c r="A2145" s="198" t="s">
        <v>186</v>
      </c>
      <c r="B2145" s="198" t="s">
        <v>334</v>
      </c>
      <c r="C2145" s="198">
        <v>101117451</v>
      </c>
      <c r="D2145" s="198">
        <v>201907</v>
      </c>
      <c r="E2145" s="198" t="s">
        <v>336</v>
      </c>
      <c r="F2145" s="198">
        <v>-0.23</v>
      </c>
      <c r="G2145" s="198">
        <v>3</v>
      </c>
    </row>
    <row r="2146" spans="1:7" x14ac:dyDescent="0.3">
      <c r="A2146" s="198" t="s">
        <v>186</v>
      </c>
      <c r="B2146" s="198" t="s">
        <v>334</v>
      </c>
      <c r="C2146" s="198">
        <v>101117654</v>
      </c>
      <c r="D2146" s="198">
        <v>201907</v>
      </c>
      <c r="E2146" s="198" t="s">
        <v>336</v>
      </c>
      <c r="F2146" s="198">
        <v>203.36</v>
      </c>
      <c r="G2146" s="198">
        <v>2</v>
      </c>
    </row>
    <row r="2147" spans="1:7" x14ac:dyDescent="0.3">
      <c r="A2147" s="198" t="s">
        <v>186</v>
      </c>
      <c r="B2147" s="198" t="s">
        <v>334</v>
      </c>
      <c r="C2147" s="198">
        <v>101117694</v>
      </c>
      <c r="D2147" s="198">
        <v>201907</v>
      </c>
      <c r="E2147" s="198" t="s">
        <v>339</v>
      </c>
      <c r="F2147" s="198">
        <v>-24448.15</v>
      </c>
      <c r="G2147" s="198">
        <v>-7</v>
      </c>
    </row>
    <row r="2148" spans="1:7" x14ac:dyDescent="0.3">
      <c r="A2148" s="198" t="s">
        <v>186</v>
      </c>
      <c r="B2148" s="198" t="s">
        <v>334</v>
      </c>
      <c r="C2148" s="198">
        <v>101117759</v>
      </c>
      <c r="D2148" s="198">
        <v>201907</v>
      </c>
      <c r="E2148" s="198" t="s">
        <v>336</v>
      </c>
      <c r="F2148" s="198">
        <v>-2946.05</v>
      </c>
      <c r="G2148" s="198">
        <v>4</v>
      </c>
    </row>
    <row r="2149" spans="1:7" x14ac:dyDescent="0.3">
      <c r="A2149" s="198" t="s">
        <v>186</v>
      </c>
      <c r="B2149" s="198" t="s">
        <v>334</v>
      </c>
      <c r="C2149" s="198">
        <v>101117803</v>
      </c>
      <c r="D2149" s="198">
        <v>201907</v>
      </c>
      <c r="E2149" s="198" t="s">
        <v>339</v>
      </c>
      <c r="F2149" s="198">
        <v>-14826.97</v>
      </c>
      <c r="G2149" s="198">
        <v>4</v>
      </c>
    </row>
    <row r="2150" spans="1:7" x14ac:dyDescent="0.3">
      <c r="A2150" s="198" t="s">
        <v>186</v>
      </c>
      <c r="B2150" s="198" t="s">
        <v>334</v>
      </c>
      <c r="C2150" s="198">
        <v>101118035</v>
      </c>
      <c r="D2150" s="198">
        <v>201907</v>
      </c>
      <c r="E2150" s="198" t="s">
        <v>341</v>
      </c>
      <c r="F2150" s="198">
        <v>-13294.7</v>
      </c>
      <c r="G2150" s="198">
        <v>-5</v>
      </c>
    </row>
    <row r="2151" spans="1:7" x14ac:dyDescent="0.3">
      <c r="A2151" s="198" t="s">
        <v>186</v>
      </c>
      <c r="B2151" s="198" t="s">
        <v>334</v>
      </c>
      <c r="C2151" s="198">
        <v>101118205</v>
      </c>
      <c r="D2151" s="198">
        <v>201907</v>
      </c>
      <c r="E2151" s="198" t="s">
        <v>336</v>
      </c>
      <c r="F2151" s="198">
        <v>14808.83</v>
      </c>
      <c r="G2151" s="198">
        <v>1</v>
      </c>
    </row>
    <row r="2152" spans="1:7" x14ac:dyDescent="0.3">
      <c r="A2152" s="198" t="s">
        <v>186</v>
      </c>
      <c r="B2152" s="198" t="s">
        <v>334</v>
      </c>
      <c r="C2152" s="198">
        <v>101118258</v>
      </c>
      <c r="D2152" s="198">
        <v>201907</v>
      </c>
      <c r="E2152" s="198" t="s">
        <v>336</v>
      </c>
      <c r="F2152" s="198">
        <v>11142.94</v>
      </c>
      <c r="G2152" s="198">
        <v>1</v>
      </c>
    </row>
    <row r="2153" spans="1:7" x14ac:dyDescent="0.3">
      <c r="A2153" s="198" t="s">
        <v>186</v>
      </c>
      <c r="B2153" s="198" t="s">
        <v>334</v>
      </c>
      <c r="C2153" s="198">
        <v>101118363</v>
      </c>
      <c r="D2153" s="198">
        <v>201907</v>
      </c>
      <c r="E2153" s="198" t="s">
        <v>339</v>
      </c>
      <c r="F2153" s="198">
        <v>119868.09</v>
      </c>
      <c r="G2153" s="198">
        <v>2</v>
      </c>
    </row>
    <row r="2154" spans="1:7" x14ac:dyDescent="0.3">
      <c r="A2154" s="198" t="s">
        <v>186</v>
      </c>
      <c r="B2154" s="198" t="s">
        <v>334</v>
      </c>
      <c r="C2154" s="198">
        <v>101118365</v>
      </c>
      <c r="D2154" s="198">
        <v>201907</v>
      </c>
      <c r="E2154" s="198" t="s">
        <v>339</v>
      </c>
      <c r="F2154" s="198">
        <v>24118.04</v>
      </c>
      <c r="G2154" s="198">
        <v>2</v>
      </c>
    </row>
    <row r="2155" spans="1:7" x14ac:dyDescent="0.3">
      <c r="A2155" s="198" t="s">
        <v>186</v>
      </c>
      <c r="B2155" s="198" t="s">
        <v>334</v>
      </c>
      <c r="C2155" s="198">
        <v>101118402</v>
      </c>
      <c r="D2155" s="198">
        <v>201907</v>
      </c>
      <c r="E2155" s="198" t="s">
        <v>336</v>
      </c>
      <c r="F2155" s="198">
        <v>8196.9500000000007</v>
      </c>
      <c r="G2155" s="198">
        <v>1</v>
      </c>
    </row>
    <row r="2156" spans="1:7" x14ac:dyDescent="0.3">
      <c r="A2156" s="198" t="s">
        <v>186</v>
      </c>
      <c r="B2156" s="198" t="s">
        <v>334</v>
      </c>
      <c r="C2156" s="198">
        <v>101118600</v>
      </c>
      <c r="D2156" s="198">
        <v>201907</v>
      </c>
      <c r="E2156" s="198" t="s">
        <v>339</v>
      </c>
      <c r="F2156" s="198">
        <v>61799.519999999997</v>
      </c>
      <c r="G2156" s="198">
        <v>2</v>
      </c>
    </row>
    <row r="2157" spans="1:7" x14ac:dyDescent="0.3">
      <c r="A2157" s="198" t="s">
        <v>186</v>
      </c>
      <c r="B2157" s="198" t="s">
        <v>334</v>
      </c>
      <c r="C2157" s="198">
        <v>101118760</v>
      </c>
      <c r="D2157" s="198">
        <v>201907</v>
      </c>
      <c r="E2157" s="198" t="s">
        <v>341</v>
      </c>
      <c r="F2157" s="198">
        <v>-39319.870000000003</v>
      </c>
      <c r="G2157" s="198">
        <v>-7</v>
      </c>
    </row>
    <row r="2158" spans="1:7" x14ac:dyDescent="0.3">
      <c r="A2158" s="198" t="s">
        <v>186</v>
      </c>
      <c r="B2158" s="198" t="s">
        <v>334</v>
      </c>
      <c r="C2158" s="198">
        <v>101118760</v>
      </c>
      <c r="D2158" s="198">
        <v>201907</v>
      </c>
      <c r="E2158" s="198" t="s">
        <v>341</v>
      </c>
      <c r="F2158" s="198">
        <v>162.53</v>
      </c>
      <c r="G2158" s="198">
        <v>2</v>
      </c>
    </row>
    <row r="2159" spans="1:7" x14ac:dyDescent="0.3">
      <c r="A2159" s="198" t="s">
        <v>186</v>
      </c>
      <c r="B2159" s="198" t="s">
        <v>334</v>
      </c>
      <c r="C2159" s="198">
        <v>101118869</v>
      </c>
      <c r="D2159" s="198">
        <v>201907</v>
      </c>
      <c r="E2159" s="198" t="s">
        <v>336</v>
      </c>
      <c r="F2159" s="198">
        <v>-546.58000000000004</v>
      </c>
      <c r="G2159" s="198">
        <v>2</v>
      </c>
    </row>
    <row r="2160" spans="1:7" x14ac:dyDescent="0.3">
      <c r="A2160" s="198" t="s">
        <v>186</v>
      </c>
      <c r="B2160" s="198" t="s">
        <v>334</v>
      </c>
      <c r="C2160" s="198">
        <v>101119089</v>
      </c>
      <c r="D2160" s="198">
        <v>201907</v>
      </c>
      <c r="E2160" s="198" t="s">
        <v>336</v>
      </c>
      <c r="F2160" s="198">
        <v>164.57</v>
      </c>
      <c r="G2160" s="198">
        <v>3</v>
      </c>
    </row>
    <row r="2161" spans="1:7" x14ac:dyDescent="0.3">
      <c r="A2161" s="198" t="s">
        <v>186</v>
      </c>
      <c r="B2161" s="198" t="s">
        <v>334</v>
      </c>
      <c r="C2161" s="198">
        <v>101119803</v>
      </c>
      <c r="D2161" s="198">
        <v>201907</v>
      </c>
      <c r="E2161" s="198" t="s">
        <v>336</v>
      </c>
      <c r="F2161" s="198">
        <v>18209.12</v>
      </c>
      <c r="G2161" s="198">
        <v>1</v>
      </c>
    </row>
    <row r="2162" spans="1:7" x14ac:dyDescent="0.3">
      <c r="A2162" s="198" t="s">
        <v>186</v>
      </c>
      <c r="B2162" s="198" t="s">
        <v>334</v>
      </c>
      <c r="C2162" s="198">
        <v>101119903</v>
      </c>
      <c r="D2162" s="198">
        <v>201907</v>
      </c>
      <c r="E2162" s="198" t="s">
        <v>339</v>
      </c>
      <c r="F2162" s="198">
        <v>-591.35</v>
      </c>
      <c r="G2162" s="198">
        <v>2</v>
      </c>
    </row>
    <row r="2163" spans="1:7" x14ac:dyDescent="0.3">
      <c r="A2163" s="198" t="s">
        <v>186</v>
      </c>
      <c r="B2163" s="198" t="s">
        <v>334</v>
      </c>
      <c r="C2163" s="198">
        <v>101119908</v>
      </c>
      <c r="D2163" s="198">
        <v>201907</v>
      </c>
      <c r="E2163" s="198" t="s">
        <v>339</v>
      </c>
      <c r="F2163" s="198">
        <v>31107.61</v>
      </c>
      <c r="G2163" s="198">
        <v>3</v>
      </c>
    </row>
    <row r="2164" spans="1:7" x14ac:dyDescent="0.3">
      <c r="A2164" s="198" t="s">
        <v>186</v>
      </c>
      <c r="B2164" s="198" t="s">
        <v>334</v>
      </c>
      <c r="C2164" s="198">
        <v>101119909</v>
      </c>
      <c r="D2164" s="198">
        <v>201907</v>
      </c>
      <c r="E2164" s="198" t="s">
        <v>336</v>
      </c>
      <c r="F2164" s="198">
        <v>-6222.49</v>
      </c>
      <c r="G2164" s="198">
        <v>2</v>
      </c>
    </row>
    <row r="2165" spans="1:7" x14ac:dyDescent="0.3">
      <c r="A2165" s="198" t="s">
        <v>186</v>
      </c>
      <c r="B2165" s="198" t="s">
        <v>334</v>
      </c>
      <c r="C2165" s="198">
        <v>101120548</v>
      </c>
      <c r="D2165" s="198">
        <v>201907</v>
      </c>
      <c r="E2165" s="198" t="s">
        <v>339</v>
      </c>
      <c r="F2165" s="198">
        <v>7598.44</v>
      </c>
      <c r="G2165" s="198">
        <v>2</v>
      </c>
    </row>
    <row r="2166" spans="1:7" x14ac:dyDescent="0.3">
      <c r="A2166" s="198" t="s">
        <v>186</v>
      </c>
      <c r="B2166" s="198" t="s">
        <v>334</v>
      </c>
      <c r="C2166" s="198">
        <v>101120918</v>
      </c>
      <c r="D2166" s="198">
        <v>201907</v>
      </c>
      <c r="E2166" s="198" t="s">
        <v>336</v>
      </c>
      <c r="F2166" s="198">
        <v>232.09</v>
      </c>
      <c r="G2166" s="198">
        <v>1</v>
      </c>
    </row>
    <row r="2167" spans="1:7" x14ac:dyDescent="0.3">
      <c r="A2167" s="198" t="s">
        <v>187</v>
      </c>
      <c r="B2167" s="198" t="s">
        <v>332</v>
      </c>
      <c r="C2167" s="198">
        <v>101087183</v>
      </c>
      <c r="D2167" s="198">
        <v>201907</v>
      </c>
      <c r="E2167" s="198" t="s">
        <v>336</v>
      </c>
      <c r="F2167" s="198">
        <v>510.56</v>
      </c>
      <c r="G2167" s="198">
        <v>0</v>
      </c>
    </row>
    <row r="2168" spans="1:7" x14ac:dyDescent="0.3">
      <c r="A2168" s="198" t="s">
        <v>187</v>
      </c>
      <c r="B2168" s="198" t="s">
        <v>332</v>
      </c>
      <c r="C2168" s="198">
        <v>101102283</v>
      </c>
      <c r="D2168" s="198">
        <v>201907</v>
      </c>
      <c r="E2168" s="198" t="s">
        <v>339</v>
      </c>
      <c r="F2168" s="198">
        <v>6284.24</v>
      </c>
      <c r="G2168" s="198">
        <v>58</v>
      </c>
    </row>
    <row r="2169" spans="1:7" x14ac:dyDescent="0.3">
      <c r="A2169" s="198" t="s">
        <v>187</v>
      </c>
      <c r="B2169" s="198" t="s">
        <v>332</v>
      </c>
      <c r="C2169" s="198">
        <v>101102283</v>
      </c>
      <c r="D2169" s="198">
        <v>201907</v>
      </c>
      <c r="E2169" s="198" t="s">
        <v>341</v>
      </c>
      <c r="F2169" s="198">
        <v>865.99</v>
      </c>
      <c r="G2169" s="198">
        <v>20</v>
      </c>
    </row>
    <row r="2170" spans="1:7" x14ac:dyDescent="0.3">
      <c r="A2170" s="198" t="s">
        <v>187</v>
      </c>
      <c r="B2170" s="198" t="s">
        <v>332</v>
      </c>
      <c r="C2170" s="198">
        <v>101106542</v>
      </c>
      <c r="D2170" s="198">
        <v>201907</v>
      </c>
      <c r="E2170" s="198" t="s">
        <v>335</v>
      </c>
      <c r="F2170" s="198">
        <v>-45.94</v>
      </c>
      <c r="G2170" s="198">
        <v>0</v>
      </c>
    </row>
    <row r="2171" spans="1:7" x14ac:dyDescent="0.3">
      <c r="A2171" s="198" t="s">
        <v>187</v>
      </c>
      <c r="B2171" s="198" t="s">
        <v>332</v>
      </c>
      <c r="C2171" s="198">
        <v>101109310</v>
      </c>
      <c r="D2171" s="198">
        <v>201907</v>
      </c>
      <c r="E2171" s="198" t="s">
        <v>339</v>
      </c>
      <c r="F2171" s="198">
        <v>-7.49</v>
      </c>
      <c r="G2171" s="198">
        <v>0</v>
      </c>
    </row>
    <row r="2172" spans="1:7" x14ac:dyDescent="0.3">
      <c r="A2172" s="198" t="s">
        <v>187</v>
      </c>
      <c r="B2172" s="198" t="s">
        <v>332</v>
      </c>
      <c r="C2172" s="198">
        <v>101109310</v>
      </c>
      <c r="D2172" s="198">
        <v>201907</v>
      </c>
      <c r="E2172" s="198" t="s">
        <v>341</v>
      </c>
      <c r="F2172" s="198">
        <v>2327.14</v>
      </c>
      <c r="G2172" s="198">
        <v>0</v>
      </c>
    </row>
    <row r="2173" spans="1:7" x14ac:dyDescent="0.3">
      <c r="A2173" s="198" t="s">
        <v>187</v>
      </c>
      <c r="B2173" s="198" t="s">
        <v>332</v>
      </c>
      <c r="C2173" s="198">
        <v>101110144</v>
      </c>
      <c r="D2173" s="198">
        <v>201907</v>
      </c>
      <c r="E2173" s="198" t="s">
        <v>336</v>
      </c>
      <c r="F2173" s="198">
        <v>73.58</v>
      </c>
      <c r="G2173" s="198">
        <v>0</v>
      </c>
    </row>
    <row r="2174" spans="1:7" x14ac:dyDescent="0.3">
      <c r="A2174" s="198" t="s">
        <v>187</v>
      </c>
      <c r="B2174" s="198" t="s">
        <v>332</v>
      </c>
      <c r="C2174" s="198">
        <v>101110144</v>
      </c>
      <c r="D2174" s="198">
        <v>201907</v>
      </c>
      <c r="E2174" s="198" t="s">
        <v>339</v>
      </c>
      <c r="F2174" s="198">
        <v>-0.13</v>
      </c>
      <c r="G2174" s="198">
        <v>0</v>
      </c>
    </row>
    <row r="2175" spans="1:7" x14ac:dyDescent="0.3">
      <c r="A2175" s="198" t="s">
        <v>187</v>
      </c>
      <c r="B2175" s="198" t="s">
        <v>332</v>
      </c>
      <c r="C2175" s="198">
        <v>101110144</v>
      </c>
      <c r="D2175" s="198">
        <v>201907</v>
      </c>
      <c r="E2175" s="198" t="s">
        <v>339</v>
      </c>
      <c r="F2175" s="198">
        <v>0.2</v>
      </c>
      <c r="G2175" s="198">
        <v>0</v>
      </c>
    </row>
    <row r="2176" spans="1:7" x14ac:dyDescent="0.3">
      <c r="A2176" s="198" t="s">
        <v>187</v>
      </c>
      <c r="B2176" s="198" t="s">
        <v>332</v>
      </c>
      <c r="C2176" s="198">
        <v>101110144</v>
      </c>
      <c r="D2176" s="198">
        <v>201907</v>
      </c>
      <c r="E2176" s="198" t="s">
        <v>339</v>
      </c>
      <c r="F2176" s="198">
        <v>17.48</v>
      </c>
      <c r="G2176" s="198">
        <v>0</v>
      </c>
    </row>
    <row r="2177" spans="1:7" x14ac:dyDescent="0.3">
      <c r="A2177" s="198" t="s">
        <v>187</v>
      </c>
      <c r="B2177" s="198" t="s">
        <v>332</v>
      </c>
      <c r="C2177" s="198">
        <v>101117520</v>
      </c>
      <c r="D2177" s="198">
        <v>201907</v>
      </c>
      <c r="E2177" s="198" t="s">
        <v>340</v>
      </c>
      <c r="F2177" s="198">
        <v>0.27</v>
      </c>
      <c r="G2177" s="198">
        <v>0</v>
      </c>
    </row>
    <row r="2178" spans="1:7" x14ac:dyDescent="0.3">
      <c r="A2178" s="198" t="s">
        <v>187</v>
      </c>
      <c r="B2178" s="198" t="s">
        <v>332</v>
      </c>
      <c r="C2178" s="198">
        <v>101117520</v>
      </c>
      <c r="D2178" s="198">
        <v>201907</v>
      </c>
      <c r="E2178" s="198" t="s">
        <v>340</v>
      </c>
      <c r="F2178" s="198">
        <v>8.4600000000000009</v>
      </c>
      <c r="G2178" s="198">
        <v>0</v>
      </c>
    </row>
    <row r="2179" spans="1:7" x14ac:dyDescent="0.3">
      <c r="A2179" s="198" t="s">
        <v>187</v>
      </c>
      <c r="B2179" s="198" t="s">
        <v>332</v>
      </c>
      <c r="C2179" s="198">
        <v>101117520</v>
      </c>
      <c r="D2179" s="198">
        <v>201907</v>
      </c>
      <c r="E2179" s="198" t="s">
        <v>340</v>
      </c>
      <c r="F2179" s="198">
        <v>15.91</v>
      </c>
      <c r="G2179" s="198">
        <v>0</v>
      </c>
    </row>
    <row r="2180" spans="1:7" x14ac:dyDescent="0.3">
      <c r="A2180" s="198" t="s">
        <v>187</v>
      </c>
      <c r="B2180" s="198" t="s">
        <v>332</v>
      </c>
      <c r="C2180" s="198">
        <v>101117520</v>
      </c>
      <c r="D2180" s="198">
        <v>201907</v>
      </c>
      <c r="E2180" s="198" t="s">
        <v>336</v>
      </c>
      <c r="F2180" s="198">
        <v>-430.29</v>
      </c>
      <c r="G2180" s="198">
        <v>0</v>
      </c>
    </row>
    <row r="2181" spans="1:7" x14ac:dyDescent="0.3">
      <c r="A2181" s="198" t="s">
        <v>187</v>
      </c>
      <c r="B2181" s="198" t="s">
        <v>332</v>
      </c>
      <c r="C2181" s="198">
        <v>101117520</v>
      </c>
      <c r="D2181" s="198">
        <v>201907</v>
      </c>
      <c r="E2181" s="198" t="s">
        <v>336</v>
      </c>
      <c r="F2181" s="198">
        <v>1.58</v>
      </c>
      <c r="G2181" s="198">
        <v>0</v>
      </c>
    </row>
    <row r="2182" spans="1:7" x14ac:dyDescent="0.3">
      <c r="A2182" s="198" t="s">
        <v>187</v>
      </c>
      <c r="B2182" s="198" t="s">
        <v>332</v>
      </c>
      <c r="C2182" s="198">
        <v>101117520</v>
      </c>
      <c r="D2182" s="198">
        <v>201907</v>
      </c>
      <c r="E2182" s="198" t="s">
        <v>336</v>
      </c>
      <c r="F2182" s="198">
        <v>2.4300000000000002</v>
      </c>
      <c r="G2182" s="198">
        <v>0</v>
      </c>
    </row>
    <row r="2183" spans="1:7" x14ac:dyDescent="0.3">
      <c r="A2183" s="198" t="s">
        <v>187</v>
      </c>
      <c r="B2183" s="198" t="s">
        <v>332</v>
      </c>
      <c r="C2183" s="198">
        <v>101117520</v>
      </c>
      <c r="D2183" s="198">
        <v>201907</v>
      </c>
      <c r="E2183" s="198" t="s">
        <v>336</v>
      </c>
      <c r="F2183" s="198">
        <v>7.57</v>
      </c>
      <c r="G2183" s="198">
        <v>0</v>
      </c>
    </row>
    <row r="2184" spans="1:7" x14ac:dyDescent="0.3">
      <c r="A2184" s="198" t="s">
        <v>187</v>
      </c>
      <c r="B2184" s="198" t="s">
        <v>332</v>
      </c>
      <c r="C2184" s="198">
        <v>101117520</v>
      </c>
      <c r="D2184" s="198">
        <v>201907</v>
      </c>
      <c r="E2184" s="198" t="s">
        <v>336</v>
      </c>
      <c r="F2184" s="198">
        <v>148.4</v>
      </c>
      <c r="G2184" s="198">
        <v>30</v>
      </c>
    </row>
    <row r="2185" spans="1:7" x14ac:dyDescent="0.3">
      <c r="A2185" s="198" t="s">
        <v>187</v>
      </c>
      <c r="B2185" s="198" t="s">
        <v>332</v>
      </c>
      <c r="C2185" s="198">
        <v>101117520</v>
      </c>
      <c r="D2185" s="198">
        <v>201907</v>
      </c>
      <c r="E2185" s="198" t="s">
        <v>336</v>
      </c>
      <c r="F2185" s="198">
        <v>216.79</v>
      </c>
      <c r="G2185" s="198">
        <v>0</v>
      </c>
    </row>
    <row r="2186" spans="1:7" x14ac:dyDescent="0.3">
      <c r="A2186" s="198" t="s">
        <v>187</v>
      </c>
      <c r="B2186" s="198" t="s">
        <v>332</v>
      </c>
      <c r="C2186" s="198">
        <v>101117520</v>
      </c>
      <c r="D2186" s="198">
        <v>201907</v>
      </c>
      <c r="E2186" s="198" t="s">
        <v>336</v>
      </c>
      <c r="F2186" s="198">
        <v>409.01</v>
      </c>
      <c r="G2186" s="198">
        <v>23</v>
      </c>
    </row>
    <row r="2187" spans="1:7" x14ac:dyDescent="0.3">
      <c r="A2187" s="198" t="s">
        <v>187</v>
      </c>
      <c r="B2187" s="198" t="s">
        <v>332</v>
      </c>
      <c r="C2187" s="198">
        <v>101117520</v>
      </c>
      <c r="D2187" s="198">
        <v>201907</v>
      </c>
      <c r="E2187" s="198" t="s">
        <v>336</v>
      </c>
      <c r="F2187" s="198">
        <v>506.27</v>
      </c>
      <c r="G2187" s="198">
        <v>12</v>
      </c>
    </row>
    <row r="2188" spans="1:7" x14ac:dyDescent="0.3">
      <c r="A2188" s="198" t="s">
        <v>187</v>
      </c>
      <c r="B2188" s="198" t="s">
        <v>332</v>
      </c>
      <c r="C2188" s="198">
        <v>101117520</v>
      </c>
      <c r="D2188" s="198">
        <v>201907</v>
      </c>
      <c r="E2188" s="198" t="s">
        <v>336</v>
      </c>
      <c r="F2188" s="198">
        <v>846.86</v>
      </c>
      <c r="G2188" s="198">
        <v>25</v>
      </c>
    </row>
    <row r="2189" spans="1:7" x14ac:dyDescent="0.3">
      <c r="A2189" s="198" t="s">
        <v>187</v>
      </c>
      <c r="B2189" s="198" t="s">
        <v>332</v>
      </c>
      <c r="C2189" s="198">
        <v>101117520</v>
      </c>
      <c r="D2189" s="198">
        <v>201907</v>
      </c>
      <c r="E2189" s="198" t="s">
        <v>335</v>
      </c>
      <c r="F2189" s="198">
        <v>2.2799999999999998</v>
      </c>
      <c r="G2189" s="198">
        <v>0</v>
      </c>
    </row>
    <row r="2190" spans="1:7" x14ac:dyDescent="0.3">
      <c r="A2190" s="198" t="s">
        <v>187</v>
      </c>
      <c r="B2190" s="198" t="s">
        <v>332</v>
      </c>
      <c r="C2190" s="198">
        <v>101117520</v>
      </c>
      <c r="D2190" s="198">
        <v>201907</v>
      </c>
      <c r="E2190" s="198" t="s">
        <v>335</v>
      </c>
      <c r="F2190" s="198">
        <v>2.86</v>
      </c>
      <c r="G2190" s="198">
        <v>0</v>
      </c>
    </row>
    <row r="2191" spans="1:7" x14ac:dyDescent="0.3">
      <c r="A2191" s="198" t="s">
        <v>187</v>
      </c>
      <c r="B2191" s="198" t="s">
        <v>332</v>
      </c>
      <c r="C2191" s="198">
        <v>101117520</v>
      </c>
      <c r="D2191" s="198">
        <v>201907</v>
      </c>
      <c r="E2191" s="198" t="s">
        <v>335</v>
      </c>
      <c r="F2191" s="198">
        <v>27.24</v>
      </c>
      <c r="G2191" s="198">
        <v>0</v>
      </c>
    </row>
    <row r="2192" spans="1:7" x14ac:dyDescent="0.3">
      <c r="A2192" s="198" t="s">
        <v>187</v>
      </c>
      <c r="B2192" s="198" t="s">
        <v>332</v>
      </c>
      <c r="C2192" s="198">
        <v>101117520</v>
      </c>
      <c r="D2192" s="198">
        <v>201907</v>
      </c>
      <c r="E2192" s="198" t="s">
        <v>335</v>
      </c>
      <c r="F2192" s="198">
        <v>5983.13</v>
      </c>
      <c r="G2192" s="198">
        <v>232</v>
      </c>
    </row>
    <row r="2193" spans="1:7" x14ac:dyDescent="0.3">
      <c r="A2193" s="198" t="s">
        <v>187</v>
      </c>
      <c r="B2193" s="198" t="s">
        <v>332</v>
      </c>
      <c r="C2193" s="198">
        <v>101117520</v>
      </c>
      <c r="D2193" s="198">
        <v>201907</v>
      </c>
      <c r="E2193" s="198" t="s">
        <v>335</v>
      </c>
      <c r="F2193" s="198">
        <v>6728.35</v>
      </c>
      <c r="G2193" s="198">
        <v>1062</v>
      </c>
    </row>
    <row r="2194" spans="1:7" x14ac:dyDescent="0.3">
      <c r="A2194" s="198" t="s">
        <v>187</v>
      </c>
      <c r="B2194" s="198" t="s">
        <v>332</v>
      </c>
      <c r="C2194" s="198">
        <v>101117520</v>
      </c>
      <c r="D2194" s="198">
        <v>201907</v>
      </c>
      <c r="E2194" s="198" t="s">
        <v>335</v>
      </c>
      <c r="F2194" s="198">
        <v>144234.41</v>
      </c>
      <c r="G2194" s="198">
        <v>2249</v>
      </c>
    </row>
    <row r="2195" spans="1:7" x14ac:dyDescent="0.3">
      <c r="A2195" s="198" t="s">
        <v>187</v>
      </c>
      <c r="B2195" s="198" t="s">
        <v>332</v>
      </c>
      <c r="C2195" s="198">
        <v>101117520</v>
      </c>
      <c r="D2195" s="198">
        <v>201907</v>
      </c>
      <c r="E2195" s="198" t="s">
        <v>339</v>
      </c>
      <c r="F2195" s="198">
        <v>-10129.950000000001</v>
      </c>
      <c r="G2195" s="198">
        <v>0</v>
      </c>
    </row>
    <row r="2196" spans="1:7" x14ac:dyDescent="0.3">
      <c r="A2196" s="198" t="s">
        <v>187</v>
      </c>
      <c r="B2196" s="198" t="s">
        <v>332</v>
      </c>
      <c r="C2196" s="198">
        <v>101117520</v>
      </c>
      <c r="D2196" s="198">
        <v>201907</v>
      </c>
      <c r="E2196" s="198" t="s">
        <v>339</v>
      </c>
      <c r="F2196" s="198">
        <v>-4462.97</v>
      </c>
      <c r="G2196" s="198">
        <v>0</v>
      </c>
    </row>
    <row r="2197" spans="1:7" x14ac:dyDescent="0.3">
      <c r="A2197" s="198" t="s">
        <v>187</v>
      </c>
      <c r="B2197" s="198" t="s">
        <v>332</v>
      </c>
      <c r="C2197" s="198">
        <v>101117520</v>
      </c>
      <c r="D2197" s="198">
        <v>201907</v>
      </c>
      <c r="E2197" s="198" t="s">
        <v>339</v>
      </c>
      <c r="F2197" s="198">
        <v>586.62</v>
      </c>
      <c r="G2197" s="198">
        <v>33</v>
      </c>
    </row>
    <row r="2198" spans="1:7" x14ac:dyDescent="0.3">
      <c r="A2198" s="198" t="s">
        <v>187</v>
      </c>
      <c r="B2198" s="198" t="s">
        <v>332</v>
      </c>
      <c r="C2198" s="198">
        <v>101117520</v>
      </c>
      <c r="D2198" s="198">
        <v>201907</v>
      </c>
      <c r="E2198" s="198" t="s">
        <v>339</v>
      </c>
      <c r="F2198" s="198">
        <v>1667.27</v>
      </c>
      <c r="G2198" s="198">
        <v>30</v>
      </c>
    </row>
    <row r="2199" spans="1:7" x14ac:dyDescent="0.3">
      <c r="A2199" s="198" t="s">
        <v>187</v>
      </c>
      <c r="B2199" s="198" t="s">
        <v>332</v>
      </c>
      <c r="C2199" s="198">
        <v>101117520</v>
      </c>
      <c r="D2199" s="198">
        <v>201907</v>
      </c>
      <c r="E2199" s="198" t="s">
        <v>339</v>
      </c>
      <c r="F2199" s="198">
        <v>5839.32</v>
      </c>
      <c r="G2199" s="198">
        <v>199</v>
      </c>
    </row>
    <row r="2200" spans="1:7" x14ac:dyDescent="0.3">
      <c r="A2200" s="198" t="s">
        <v>187</v>
      </c>
      <c r="B2200" s="198" t="s">
        <v>332</v>
      </c>
      <c r="C2200" s="198">
        <v>101117520</v>
      </c>
      <c r="D2200" s="198">
        <v>201907</v>
      </c>
      <c r="E2200" s="198" t="s">
        <v>339</v>
      </c>
      <c r="F2200" s="198">
        <v>10352.56</v>
      </c>
      <c r="G2200" s="198">
        <v>255</v>
      </c>
    </row>
    <row r="2201" spans="1:7" x14ac:dyDescent="0.3">
      <c r="A2201" s="198" t="s">
        <v>187</v>
      </c>
      <c r="B2201" s="198" t="s">
        <v>332</v>
      </c>
      <c r="C2201" s="198">
        <v>101117520</v>
      </c>
      <c r="D2201" s="198">
        <v>201907</v>
      </c>
      <c r="E2201" s="198" t="s">
        <v>339</v>
      </c>
      <c r="F2201" s="198">
        <v>49998.48</v>
      </c>
      <c r="G2201" s="198">
        <v>580</v>
      </c>
    </row>
    <row r="2202" spans="1:7" x14ac:dyDescent="0.3">
      <c r="A2202" s="198" t="s">
        <v>187</v>
      </c>
      <c r="B2202" s="198" t="s">
        <v>332</v>
      </c>
      <c r="C2202" s="198">
        <v>101117520</v>
      </c>
      <c r="D2202" s="198">
        <v>201907</v>
      </c>
      <c r="E2202" s="198" t="s">
        <v>341</v>
      </c>
      <c r="F2202" s="198">
        <v>121878.67</v>
      </c>
      <c r="G2202" s="198">
        <v>3707</v>
      </c>
    </row>
    <row r="2203" spans="1:7" x14ac:dyDescent="0.3">
      <c r="A2203" s="198" t="s">
        <v>187</v>
      </c>
      <c r="B2203" s="198" t="s">
        <v>332</v>
      </c>
      <c r="C2203" s="198">
        <v>101117520</v>
      </c>
      <c r="D2203" s="198">
        <v>201907</v>
      </c>
      <c r="E2203" s="198" t="s">
        <v>333</v>
      </c>
      <c r="F2203" s="198">
        <v>19857.2</v>
      </c>
      <c r="G2203" s="198">
        <v>430</v>
      </c>
    </row>
    <row r="2204" spans="1:7" x14ac:dyDescent="0.3">
      <c r="A2204" s="198" t="s">
        <v>187</v>
      </c>
      <c r="B2204" s="198" t="s">
        <v>332</v>
      </c>
      <c r="C2204" s="198">
        <v>101117520</v>
      </c>
      <c r="D2204" s="198">
        <v>201907</v>
      </c>
      <c r="E2204" s="198" t="s">
        <v>342</v>
      </c>
      <c r="F2204" s="198">
        <v>89.48</v>
      </c>
      <c r="G2204" s="198">
        <v>30</v>
      </c>
    </row>
    <row r="2205" spans="1:7" x14ac:dyDescent="0.3">
      <c r="A2205" s="198" t="s">
        <v>187</v>
      </c>
      <c r="B2205" s="198" t="s">
        <v>332</v>
      </c>
      <c r="C2205" s="198">
        <v>101117520</v>
      </c>
      <c r="D2205" s="198">
        <v>201907</v>
      </c>
      <c r="E2205" s="198" t="s">
        <v>342</v>
      </c>
      <c r="F2205" s="198">
        <v>331.03</v>
      </c>
      <c r="G2205" s="198">
        <v>40</v>
      </c>
    </row>
    <row r="2206" spans="1:7" x14ac:dyDescent="0.3">
      <c r="A2206" s="198" t="s">
        <v>187</v>
      </c>
      <c r="B2206" s="198" t="s">
        <v>332</v>
      </c>
      <c r="C2206" s="198">
        <v>105081784</v>
      </c>
      <c r="D2206" s="198">
        <v>201907</v>
      </c>
      <c r="E2206" s="198" t="s">
        <v>335</v>
      </c>
      <c r="F2206" s="198">
        <v>0.32</v>
      </c>
      <c r="G2206" s="198">
        <v>0</v>
      </c>
    </row>
    <row r="2207" spans="1:7" x14ac:dyDescent="0.3">
      <c r="A2207" s="198" t="s">
        <v>187</v>
      </c>
      <c r="B2207" s="198" t="s">
        <v>332</v>
      </c>
      <c r="C2207" s="198">
        <v>105081784</v>
      </c>
      <c r="D2207" s="198">
        <v>201907</v>
      </c>
      <c r="E2207" s="198" t="s">
        <v>335</v>
      </c>
      <c r="F2207" s="198">
        <v>3.74</v>
      </c>
      <c r="G2207" s="198">
        <v>0</v>
      </c>
    </row>
    <row r="2208" spans="1:7" x14ac:dyDescent="0.3">
      <c r="A2208" s="198" t="s">
        <v>187</v>
      </c>
      <c r="B2208" s="198" t="s">
        <v>332</v>
      </c>
      <c r="C2208" s="198">
        <v>105081784</v>
      </c>
      <c r="D2208" s="198">
        <v>201907</v>
      </c>
      <c r="E2208" s="198" t="s">
        <v>339</v>
      </c>
      <c r="F2208" s="198">
        <v>-1418.71</v>
      </c>
      <c r="G2208" s="198">
        <v>0</v>
      </c>
    </row>
    <row r="2209" spans="1:7" x14ac:dyDescent="0.3">
      <c r="A2209" s="198" t="s">
        <v>187</v>
      </c>
      <c r="B2209" s="198" t="s">
        <v>332</v>
      </c>
      <c r="C2209" s="198">
        <v>105081784</v>
      </c>
      <c r="D2209" s="198">
        <v>201907</v>
      </c>
      <c r="E2209" s="198" t="s">
        <v>339</v>
      </c>
      <c r="F2209" s="198">
        <v>4.99</v>
      </c>
      <c r="G2209" s="198">
        <v>0</v>
      </c>
    </row>
    <row r="2210" spans="1:7" x14ac:dyDescent="0.3">
      <c r="A2210" s="198" t="s">
        <v>187</v>
      </c>
      <c r="B2210" s="198" t="s">
        <v>332</v>
      </c>
      <c r="C2210" s="198">
        <v>105081784</v>
      </c>
      <c r="D2210" s="198">
        <v>201907</v>
      </c>
      <c r="E2210" s="198" t="s">
        <v>339</v>
      </c>
      <c r="F2210" s="198">
        <v>4156.13</v>
      </c>
      <c r="G2210" s="198">
        <v>0</v>
      </c>
    </row>
    <row r="2211" spans="1:7" x14ac:dyDescent="0.3">
      <c r="A2211" s="198" t="s">
        <v>187</v>
      </c>
      <c r="B2211" s="198" t="s">
        <v>332</v>
      </c>
      <c r="C2211" s="198">
        <v>105081784</v>
      </c>
      <c r="D2211" s="198">
        <v>201907</v>
      </c>
      <c r="E2211" s="198" t="s">
        <v>342</v>
      </c>
      <c r="F2211" s="198">
        <v>434.89</v>
      </c>
      <c r="G2211" s="198">
        <v>0</v>
      </c>
    </row>
    <row r="2212" spans="1:7" x14ac:dyDescent="0.3">
      <c r="A2212" s="198" t="s">
        <v>187</v>
      </c>
      <c r="B2212" s="198" t="s">
        <v>332</v>
      </c>
      <c r="C2212" s="198">
        <v>105082093</v>
      </c>
      <c r="D2212" s="198">
        <v>201907</v>
      </c>
      <c r="E2212" s="198" t="s">
        <v>336</v>
      </c>
      <c r="F2212" s="198">
        <v>-1.1100000000000001</v>
      </c>
      <c r="G2212" s="198">
        <v>0</v>
      </c>
    </row>
    <row r="2213" spans="1:7" x14ac:dyDescent="0.3">
      <c r="A2213" s="198" t="s">
        <v>187</v>
      </c>
      <c r="B2213" s="198" t="s">
        <v>332</v>
      </c>
      <c r="C2213" s="198">
        <v>105082093</v>
      </c>
      <c r="D2213" s="198">
        <v>201907</v>
      </c>
      <c r="E2213" s="198" t="s">
        <v>336</v>
      </c>
      <c r="F2213" s="198">
        <v>17.829999999999998</v>
      </c>
      <c r="G2213" s="198">
        <v>0</v>
      </c>
    </row>
    <row r="2214" spans="1:7" x14ac:dyDescent="0.3">
      <c r="A2214" s="198" t="s">
        <v>187</v>
      </c>
      <c r="B2214" s="198" t="s">
        <v>332</v>
      </c>
      <c r="C2214" s="198">
        <v>105082093</v>
      </c>
      <c r="D2214" s="198">
        <v>201907</v>
      </c>
      <c r="E2214" s="198" t="s">
        <v>336</v>
      </c>
      <c r="F2214" s="198">
        <v>40.46</v>
      </c>
      <c r="G2214" s="198">
        <v>0</v>
      </c>
    </row>
    <row r="2215" spans="1:7" x14ac:dyDescent="0.3">
      <c r="A2215" s="198" t="s">
        <v>187</v>
      </c>
      <c r="B2215" s="198" t="s">
        <v>332</v>
      </c>
      <c r="C2215" s="198">
        <v>105082093</v>
      </c>
      <c r="D2215" s="198">
        <v>201907</v>
      </c>
      <c r="E2215" s="198" t="s">
        <v>335</v>
      </c>
      <c r="F2215" s="198">
        <v>-659.91</v>
      </c>
      <c r="G2215" s="198">
        <v>0</v>
      </c>
    </row>
    <row r="2216" spans="1:7" x14ac:dyDescent="0.3">
      <c r="A2216" s="198" t="s">
        <v>187</v>
      </c>
      <c r="B2216" s="198" t="s">
        <v>332</v>
      </c>
      <c r="C2216" s="198">
        <v>105082093</v>
      </c>
      <c r="D2216" s="198">
        <v>201907</v>
      </c>
      <c r="E2216" s="198" t="s">
        <v>335</v>
      </c>
      <c r="F2216" s="198">
        <v>124.56</v>
      </c>
      <c r="G2216" s="198">
        <v>0</v>
      </c>
    </row>
    <row r="2217" spans="1:7" x14ac:dyDescent="0.3">
      <c r="A2217" s="198" t="s">
        <v>187</v>
      </c>
      <c r="B2217" s="198" t="s">
        <v>332</v>
      </c>
      <c r="C2217" s="198">
        <v>105082093</v>
      </c>
      <c r="D2217" s="198">
        <v>201907</v>
      </c>
      <c r="E2217" s="198" t="s">
        <v>339</v>
      </c>
      <c r="F2217" s="198">
        <v>-509.54</v>
      </c>
      <c r="G2217" s="198">
        <v>0</v>
      </c>
    </row>
    <row r="2218" spans="1:7" x14ac:dyDescent="0.3">
      <c r="A2218" s="198" t="s">
        <v>187</v>
      </c>
      <c r="B2218" s="198" t="s">
        <v>334</v>
      </c>
      <c r="C2218" s="198">
        <v>101096760</v>
      </c>
      <c r="D2218" s="198">
        <v>201907</v>
      </c>
      <c r="E2218" s="198" t="s">
        <v>336</v>
      </c>
      <c r="F2218" s="198">
        <v>-273.86</v>
      </c>
      <c r="G2218" s="198">
        <v>3</v>
      </c>
    </row>
    <row r="2219" spans="1:7" x14ac:dyDescent="0.3">
      <c r="A2219" s="198" t="s">
        <v>187</v>
      </c>
      <c r="B2219" s="198" t="s">
        <v>334</v>
      </c>
      <c r="C2219" s="198">
        <v>101099025</v>
      </c>
      <c r="D2219" s="198">
        <v>201907</v>
      </c>
      <c r="E2219" s="198" t="s">
        <v>336</v>
      </c>
      <c r="F2219" s="198">
        <v>1.8</v>
      </c>
      <c r="G2219" s="198">
        <v>4</v>
      </c>
    </row>
    <row r="2220" spans="1:7" x14ac:dyDescent="0.3">
      <c r="A2220" s="198" t="s">
        <v>187</v>
      </c>
      <c r="B2220" s="198" t="s">
        <v>334</v>
      </c>
      <c r="C2220" s="198">
        <v>101099555</v>
      </c>
      <c r="D2220" s="198">
        <v>201907</v>
      </c>
      <c r="E2220" s="198" t="s">
        <v>339</v>
      </c>
      <c r="F2220" s="198">
        <v>423.9</v>
      </c>
      <c r="G2220" s="198">
        <v>3</v>
      </c>
    </row>
    <row r="2221" spans="1:7" x14ac:dyDescent="0.3">
      <c r="A2221" s="198" t="s">
        <v>187</v>
      </c>
      <c r="B2221" s="198" t="s">
        <v>334</v>
      </c>
      <c r="C2221" s="198">
        <v>101099804</v>
      </c>
      <c r="D2221" s="198">
        <v>201907</v>
      </c>
      <c r="E2221" s="198" t="s">
        <v>335</v>
      </c>
      <c r="F2221" s="198">
        <v>-14.45</v>
      </c>
      <c r="G2221" s="198">
        <v>3</v>
      </c>
    </row>
    <row r="2222" spans="1:7" x14ac:dyDescent="0.3">
      <c r="A2222" s="198" t="s">
        <v>187</v>
      </c>
      <c r="B2222" s="198" t="s">
        <v>334</v>
      </c>
      <c r="C2222" s="198">
        <v>101101762</v>
      </c>
      <c r="D2222" s="198">
        <v>201907</v>
      </c>
      <c r="E2222" s="198" t="s">
        <v>336</v>
      </c>
      <c r="F2222" s="198">
        <v>4020.33</v>
      </c>
      <c r="G2222" s="198">
        <v>1</v>
      </c>
    </row>
    <row r="2223" spans="1:7" x14ac:dyDescent="0.3">
      <c r="A2223" s="198" t="s">
        <v>187</v>
      </c>
      <c r="B2223" s="198" t="s">
        <v>334</v>
      </c>
      <c r="C2223" s="198">
        <v>101102596</v>
      </c>
      <c r="D2223" s="198">
        <v>201907</v>
      </c>
      <c r="E2223" s="198" t="s">
        <v>339</v>
      </c>
      <c r="F2223" s="198">
        <v>-3.81</v>
      </c>
      <c r="G2223" s="198">
        <v>3</v>
      </c>
    </row>
    <row r="2224" spans="1:7" x14ac:dyDescent="0.3">
      <c r="A2224" s="198" t="s">
        <v>187</v>
      </c>
      <c r="B2224" s="198" t="s">
        <v>334</v>
      </c>
      <c r="C2224" s="198">
        <v>101103897</v>
      </c>
      <c r="D2224" s="198">
        <v>201907</v>
      </c>
      <c r="E2224" s="198" t="s">
        <v>339</v>
      </c>
      <c r="F2224" s="198">
        <v>2217.38</v>
      </c>
      <c r="G2224" s="198">
        <v>2</v>
      </c>
    </row>
    <row r="2225" spans="1:7" x14ac:dyDescent="0.3">
      <c r="A2225" s="198" t="s">
        <v>187</v>
      </c>
      <c r="B2225" s="198" t="s">
        <v>334</v>
      </c>
      <c r="C2225" s="198">
        <v>101104513</v>
      </c>
      <c r="D2225" s="198">
        <v>201907</v>
      </c>
      <c r="E2225" s="198" t="s">
        <v>339</v>
      </c>
      <c r="F2225" s="198">
        <v>225.84</v>
      </c>
      <c r="G2225" s="198">
        <v>4</v>
      </c>
    </row>
    <row r="2226" spans="1:7" x14ac:dyDescent="0.3">
      <c r="A2226" s="198" t="s">
        <v>187</v>
      </c>
      <c r="B2226" s="198" t="s">
        <v>334</v>
      </c>
      <c r="C2226" s="198">
        <v>101104654</v>
      </c>
      <c r="D2226" s="198">
        <v>201907</v>
      </c>
      <c r="E2226" s="198" t="s">
        <v>339</v>
      </c>
      <c r="F2226" s="198">
        <v>1.1399999999999999</v>
      </c>
      <c r="G2226" s="198">
        <v>2</v>
      </c>
    </row>
    <row r="2227" spans="1:7" x14ac:dyDescent="0.3">
      <c r="A2227" s="198" t="s">
        <v>187</v>
      </c>
      <c r="B2227" s="198" t="s">
        <v>334</v>
      </c>
      <c r="C2227" s="198">
        <v>101104726</v>
      </c>
      <c r="D2227" s="198">
        <v>201907</v>
      </c>
      <c r="E2227" s="198" t="s">
        <v>336</v>
      </c>
      <c r="F2227" s="198">
        <v>22.76</v>
      </c>
      <c r="G2227" s="198">
        <v>3</v>
      </c>
    </row>
    <row r="2228" spans="1:7" x14ac:dyDescent="0.3">
      <c r="A2228" s="198" t="s">
        <v>187</v>
      </c>
      <c r="B2228" s="198" t="s">
        <v>334</v>
      </c>
      <c r="C2228" s="198">
        <v>101105211</v>
      </c>
      <c r="D2228" s="198">
        <v>201907</v>
      </c>
      <c r="E2228" s="198" t="s">
        <v>336</v>
      </c>
      <c r="F2228" s="198">
        <v>-18.510000000000002</v>
      </c>
      <c r="G2228" s="198">
        <v>-6</v>
      </c>
    </row>
    <row r="2229" spans="1:7" x14ac:dyDescent="0.3">
      <c r="A2229" s="198" t="s">
        <v>187</v>
      </c>
      <c r="B2229" s="198" t="s">
        <v>334</v>
      </c>
      <c r="C2229" s="198">
        <v>101106070</v>
      </c>
      <c r="D2229" s="198">
        <v>201907</v>
      </c>
      <c r="E2229" s="198" t="s">
        <v>340</v>
      </c>
      <c r="F2229" s="198">
        <v>0.01</v>
      </c>
      <c r="G2229" s="198">
        <v>2</v>
      </c>
    </row>
    <row r="2230" spans="1:7" x14ac:dyDescent="0.3">
      <c r="A2230" s="198" t="s">
        <v>187</v>
      </c>
      <c r="B2230" s="198" t="s">
        <v>334</v>
      </c>
      <c r="C2230" s="198">
        <v>101106339</v>
      </c>
      <c r="D2230" s="198">
        <v>201907</v>
      </c>
      <c r="E2230" s="198" t="s">
        <v>339</v>
      </c>
      <c r="F2230" s="198">
        <v>-24807.25</v>
      </c>
      <c r="G2230" s="198">
        <v>-3</v>
      </c>
    </row>
    <row r="2231" spans="1:7" x14ac:dyDescent="0.3">
      <c r="A2231" s="198" t="s">
        <v>187</v>
      </c>
      <c r="B2231" s="198" t="s">
        <v>334</v>
      </c>
      <c r="C2231" s="198">
        <v>101106361</v>
      </c>
      <c r="D2231" s="198">
        <v>201907</v>
      </c>
      <c r="E2231" s="198" t="s">
        <v>339</v>
      </c>
      <c r="F2231" s="198">
        <v>30094.86</v>
      </c>
      <c r="G2231" s="198">
        <v>3</v>
      </c>
    </row>
    <row r="2232" spans="1:7" x14ac:dyDescent="0.3">
      <c r="A2232" s="198" t="s">
        <v>187</v>
      </c>
      <c r="B2232" s="198" t="s">
        <v>334</v>
      </c>
      <c r="C2232" s="198">
        <v>101107216</v>
      </c>
      <c r="D2232" s="198">
        <v>201907</v>
      </c>
      <c r="E2232" s="198" t="s">
        <v>336</v>
      </c>
      <c r="F2232" s="198">
        <v>25772.37</v>
      </c>
      <c r="G2232" s="198">
        <v>1</v>
      </c>
    </row>
    <row r="2233" spans="1:7" x14ac:dyDescent="0.3">
      <c r="A2233" s="198" t="s">
        <v>187</v>
      </c>
      <c r="B2233" s="198" t="s">
        <v>334</v>
      </c>
      <c r="C2233" s="198">
        <v>101107270</v>
      </c>
      <c r="D2233" s="198">
        <v>201907</v>
      </c>
      <c r="E2233" s="198" t="s">
        <v>336</v>
      </c>
      <c r="F2233" s="198">
        <v>52.92</v>
      </c>
      <c r="G2233" s="198">
        <v>1</v>
      </c>
    </row>
    <row r="2234" spans="1:7" x14ac:dyDescent="0.3">
      <c r="A2234" s="198" t="s">
        <v>187</v>
      </c>
      <c r="B2234" s="198" t="s">
        <v>334</v>
      </c>
      <c r="C2234" s="198">
        <v>101107812</v>
      </c>
      <c r="D2234" s="198">
        <v>201907</v>
      </c>
      <c r="E2234" s="198" t="s">
        <v>336</v>
      </c>
      <c r="F2234" s="198">
        <v>448.17</v>
      </c>
      <c r="G2234" s="198">
        <v>4</v>
      </c>
    </row>
    <row r="2235" spans="1:7" x14ac:dyDescent="0.3">
      <c r="A2235" s="198" t="s">
        <v>187</v>
      </c>
      <c r="B2235" s="198" t="s">
        <v>334</v>
      </c>
      <c r="C2235" s="198">
        <v>101107989</v>
      </c>
      <c r="D2235" s="198">
        <v>201907</v>
      </c>
      <c r="E2235" s="198" t="s">
        <v>336</v>
      </c>
      <c r="F2235" s="198">
        <v>-273.63</v>
      </c>
      <c r="G2235" s="198">
        <v>2</v>
      </c>
    </row>
    <row r="2236" spans="1:7" x14ac:dyDescent="0.3">
      <c r="A2236" s="198" t="s">
        <v>187</v>
      </c>
      <c r="B2236" s="198" t="s">
        <v>334</v>
      </c>
      <c r="C2236" s="198">
        <v>101108436</v>
      </c>
      <c r="D2236" s="198">
        <v>201907</v>
      </c>
      <c r="E2236" s="198" t="s">
        <v>336</v>
      </c>
      <c r="F2236" s="198">
        <v>151.63999999999999</v>
      </c>
      <c r="G2236" s="198">
        <v>1</v>
      </c>
    </row>
    <row r="2237" spans="1:7" x14ac:dyDescent="0.3">
      <c r="A2237" s="198" t="s">
        <v>187</v>
      </c>
      <c r="B2237" s="198" t="s">
        <v>334</v>
      </c>
      <c r="C2237" s="198">
        <v>101108584</v>
      </c>
      <c r="D2237" s="198">
        <v>201907</v>
      </c>
      <c r="E2237" s="198" t="s">
        <v>335</v>
      </c>
      <c r="F2237" s="198">
        <v>-77569.2</v>
      </c>
      <c r="G2237" s="198">
        <v>-6</v>
      </c>
    </row>
    <row r="2238" spans="1:7" x14ac:dyDescent="0.3">
      <c r="A2238" s="198" t="s">
        <v>187</v>
      </c>
      <c r="B2238" s="198" t="s">
        <v>334</v>
      </c>
      <c r="C2238" s="198">
        <v>101109590</v>
      </c>
      <c r="D2238" s="198">
        <v>201907</v>
      </c>
      <c r="E2238" s="198" t="s">
        <v>339</v>
      </c>
      <c r="F2238" s="198">
        <v>964.24</v>
      </c>
      <c r="G2238" s="198">
        <v>3</v>
      </c>
    </row>
    <row r="2239" spans="1:7" x14ac:dyDescent="0.3">
      <c r="A2239" s="198" t="s">
        <v>187</v>
      </c>
      <c r="B2239" s="198" t="s">
        <v>334</v>
      </c>
      <c r="C2239" s="198">
        <v>101109989</v>
      </c>
      <c r="D2239" s="198">
        <v>201907</v>
      </c>
      <c r="E2239" s="198" t="s">
        <v>335</v>
      </c>
      <c r="F2239" s="198">
        <v>-846.55</v>
      </c>
      <c r="G2239" s="198">
        <v>-5</v>
      </c>
    </row>
    <row r="2240" spans="1:7" x14ac:dyDescent="0.3">
      <c r="A2240" s="198" t="s">
        <v>187</v>
      </c>
      <c r="B2240" s="198" t="s">
        <v>334</v>
      </c>
      <c r="C2240" s="198">
        <v>101109989</v>
      </c>
      <c r="D2240" s="198">
        <v>201907</v>
      </c>
      <c r="E2240" s="198" t="s">
        <v>335</v>
      </c>
      <c r="F2240" s="198">
        <v>2.6</v>
      </c>
      <c r="G2240" s="198">
        <v>2</v>
      </c>
    </row>
    <row r="2241" spans="1:7" x14ac:dyDescent="0.3">
      <c r="A2241" s="198" t="s">
        <v>187</v>
      </c>
      <c r="B2241" s="198" t="s">
        <v>334</v>
      </c>
      <c r="C2241" s="198">
        <v>101110041</v>
      </c>
      <c r="D2241" s="198">
        <v>201907</v>
      </c>
      <c r="E2241" s="198" t="s">
        <v>336</v>
      </c>
      <c r="F2241" s="198">
        <v>-149.91</v>
      </c>
      <c r="G2241" s="198">
        <v>-2</v>
      </c>
    </row>
    <row r="2242" spans="1:7" x14ac:dyDescent="0.3">
      <c r="A2242" s="198" t="s">
        <v>187</v>
      </c>
      <c r="B2242" s="198" t="s">
        <v>334</v>
      </c>
      <c r="C2242" s="198">
        <v>101110121</v>
      </c>
      <c r="D2242" s="198">
        <v>201907</v>
      </c>
      <c r="E2242" s="198" t="s">
        <v>339</v>
      </c>
      <c r="F2242" s="198">
        <v>-2413.46</v>
      </c>
      <c r="G2242" s="198">
        <v>-8</v>
      </c>
    </row>
    <row r="2243" spans="1:7" x14ac:dyDescent="0.3">
      <c r="A2243" s="198" t="s">
        <v>187</v>
      </c>
      <c r="B2243" s="198" t="s">
        <v>334</v>
      </c>
      <c r="C2243" s="198">
        <v>101110388</v>
      </c>
      <c r="D2243" s="198">
        <v>201907</v>
      </c>
      <c r="E2243" s="198" t="s">
        <v>336</v>
      </c>
      <c r="F2243" s="198">
        <v>76.2</v>
      </c>
      <c r="G2243" s="198">
        <v>1</v>
      </c>
    </row>
    <row r="2244" spans="1:7" x14ac:dyDescent="0.3">
      <c r="A2244" s="198" t="s">
        <v>187</v>
      </c>
      <c r="B2244" s="198" t="s">
        <v>334</v>
      </c>
      <c r="C2244" s="198">
        <v>101110432</v>
      </c>
      <c r="D2244" s="198">
        <v>201907</v>
      </c>
      <c r="E2244" s="198" t="s">
        <v>336</v>
      </c>
      <c r="F2244" s="198">
        <v>-0.77</v>
      </c>
      <c r="G2244" s="198">
        <v>3</v>
      </c>
    </row>
    <row r="2245" spans="1:7" x14ac:dyDescent="0.3">
      <c r="A2245" s="198" t="s">
        <v>187</v>
      </c>
      <c r="B2245" s="198" t="s">
        <v>334</v>
      </c>
      <c r="C2245" s="198">
        <v>101111307</v>
      </c>
      <c r="D2245" s="198">
        <v>201907</v>
      </c>
      <c r="E2245" s="198" t="s">
        <v>339</v>
      </c>
      <c r="F2245" s="198">
        <v>1536.54</v>
      </c>
      <c r="G2245" s="198">
        <v>3</v>
      </c>
    </row>
    <row r="2246" spans="1:7" x14ac:dyDescent="0.3">
      <c r="A2246" s="198" t="s">
        <v>187</v>
      </c>
      <c r="B2246" s="198" t="s">
        <v>334</v>
      </c>
      <c r="C2246" s="198">
        <v>101111309</v>
      </c>
      <c r="D2246" s="198">
        <v>201907</v>
      </c>
      <c r="E2246" s="198" t="s">
        <v>339</v>
      </c>
      <c r="F2246" s="198">
        <v>0.11</v>
      </c>
      <c r="G2246" s="198">
        <v>2</v>
      </c>
    </row>
    <row r="2247" spans="1:7" x14ac:dyDescent="0.3">
      <c r="A2247" s="198" t="s">
        <v>187</v>
      </c>
      <c r="B2247" s="198" t="s">
        <v>334</v>
      </c>
      <c r="C2247" s="198">
        <v>101111565</v>
      </c>
      <c r="D2247" s="198">
        <v>201907</v>
      </c>
      <c r="E2247" s="198" t="s">
        <v>342</v>
      </c>
      <c r="F2247" s="198">
        <v>-6.75</v>
      </c>
      <c r="G2247" s="198">
        <v>3</v>
      </c>
    </row>
    <row r="2248" spans="1:7" x14ac:dyDescent="0.3">
      <c r="A2248" s="198" t="s">
        <v>187</v>
      </c>
      <c r="B2248" s="198" t="s">
        <v>334</v>
      </c>
      <c r="C2248" s="198">
        <v>101111590</v>
      </c>
      <c r="D2248" s="198">
        <v>201907</v>
      </c>
      <c r="E2248" s="198" t="s">
        <v>340</v>
      </c>
      <c r="F2248" s="198">
        <v>413.34</v>
      </c>
      <c r="G2248" s="198">
        <v>2</v>
      </c>
    </row>
    <row r="2249" spans="1:7" x14ac:dyDescent="0.3">
      <c r="A2249" s="198" t="s">
        <v>187</v>
      </c>
      <c r="B2249" s="198" t="s">
        <v>334</v>
      </c>
      <c r="C2249" s="198">
        <v>101112180</v>
      </c>
      <c r="D2249" s="198">
        <v>201907</v>
      </c>
      <c r="E2249" s="198" t="s">
        <v>336</v>
      </c>
      <c r="F2249" s="198">
        <v>-1.44</v>
      </c>
      <c r="G2249" s="198">
        <v>2</v>
      </c>
    </row>
    <row r="2250" spans="1:7" x14ac:dyDescent="0.3">
      <c r="A2250" s="198" t="s">
        <v>187</v>
      </c>
      <c r="B2250" s="198" t="s">
        <v>334</v>
      </c>
      <c r="C2250" s="198">
        <v>101112410</v>
      </c>
      <c r="D2250" s="198">
        <v>201907</v>
      </c>
      <c r="E2250" s="198" t="s">
        <v>333</v>
      </c>
      <c r="F2250" s="198">
        <v>-7195.64</v>
      </c>
      <c r="G2250" s="198">
        <v>-6</v>
      </c>
    </row>
    <row r="2251" spans="1:7" x14ac:dyDescent="0.3">
      <c r="A2251" s="198" t="s">
        <v>187</v>
      </c>
      <c r="B2251" s="198" t="s">
        <v>334</v>
      </c>
      <c r="C2251" s="198">
        <v>101112663</v>
      </c>
      <c r="D2251" s="198">
        <v>201907</v>
      </c>
      <c r="E2251" s="198" t="s">
        <v>336</v>
      </c>
      <c r="F2251" s="198">
        <v>1.69</v>
      </c>
      <c r="G2251" s="198">
        <v>3</v>
      </c>
    </row>
    <row r="2252" spans="1:7" x14ac:dyDescent="0.3">
      <c r="A2252" s="198" t="s">
        <v>187</v>
      </c>
      <c r="B2252" s="198" t="s">
        <v>334</v>
      </c>
      <c r="C2252" s="198">
        <v>101112785</v>
      </c>
      <c r="D2252" s="198">
        <v>201907</v>
      </c>
      <c r="E2252" s="198" t="s">
        <v>336</v>
      </c>
      <c r="F2252" s="198">
        <v>28792.74</v>
      </c>
      <c r="G2252" s="198">
        <v>1</v>
      </c>
    </row>
    <row r="2253" spans="1:7" x14ac:dyDescent="0.3">
      <c r="A2253" s="198" t="s">
        <v>187</v>
      </c>
      <c r="B2253" s="198" t="s">
        <v>334</v>
      </c>
      <c r="C2253" s="198">
        <v>101114041</v>
      </c>
      <c r="D2253" s="198">
        <v>201907</v>
      </c>
      <c r="E2253" s="198" t="s">
        <v>341</v>
      </c>
      <c r="F2253" s="198">
        <v>-266.83999999999997</v>
      </c>
      <c r="G2253" s="198">
        <v>-7</v>
      </c>
    </row>
    <row r="2254" spans="1:7" x14ac:dyDescent="0.3">
      <c r="A2254" s="198" t="s">
        <v>187</v>
      </c>
      <c r="B2254" s="198" t="s">
        <v>334</v>
      </c>
      <c r="C2254" s="198">
        <v>101114109</v>
      </c>
      <c r="D2254" s="198">
        <v>201907</v>
      </c>
      <c r="E2254" s="198" t="s">
        <v>341</v>
      </c>
      <c r="F2254" s="198">
        <v>675.45</v>
      </c>
      <c r="G2254" s="198">
        <v>4</v>
      </c>
    </row>
    <row r="2255" spans="1:7" x14ac:dyDescent="0.3">
      <c r="A2255" s="198" t="s">
        <v>187</v>
      </c>
      <c r="B2255" s="198" t="s">
        <v>334</v>
      </c>
      <c r="C2255" s="198">
        <v>101114110</v>
      </c>
      <c r="D2255" s="198">
        <v>201907</v>
      </c>
      <c r="E2255" s="198" t="s">
        <v>336</v>
      </c>
      <c r="F2255" s="198">
        <v>2.13</v>
      </c>
      <c r="G2255" s="198">
        <v>3</v>
      </c>
    </row>
    <row r="2256" spans="1:7" x14ac:dyDescent="0.3">
      <c r="A2256" s="198" t="s">
        <v>187</v>
      </c>
      <c r="B2256" s="198" t="s">
        <v>334</v>
      </c>
      <c r="C2256" s="198">
        <v>101114185</v>
      </c>
      <c r="D2256" s="198">
        <v>201907</v>
      </c>
      <c r="E2256" s="198" t="s">
        <v>339</v>
      </c>
      <c r="F2256" s="198">
        <v>-68.62</v>
      </c>
      <c r="G2256" s="198">
        <v>2</v>
      </c>
    </row>
    <row r="2257" spans="1:7" x14ac:dyDescent="0.3">
      <c r="A2257" s="198" t="s">
        <v>187</v>
      </c>
      <c r="B2257" s="198" t="s">
        <v>334</v>
      </c>
      <c r="C2257" s="198">
        <v>101114186</v>
      </c>
      <c r="D2257" s="198">
        <v>201907</v>
      </c>
      <c r="E2257" s="198" t="s">
        <v>339</v>
      </c>
      <c r="F2257" s="198">
        <v>1.8</v>
      </c>
      <c r="G2257" s="198">
        <v>2</v>
      </c>
    </row>
    <row r="2258" spans="1:7" x14ac:dyDescent="0.3">
      <c r="A2258" s="198" t="s">
        <v>187</v>
      </c>
      <c r="B2258" s="198" t="s">
        <v>334</v>
      </c>
      <c r="C2258" s="198">
        <v>101114324</v>
      </c>
      <c r="D2258" s="198">
        <v>201907</v>
      </c>
      <c r="E2258" s="198" t="s">
        <v>340</v>
      </c>
      <c r="F2258" s="198">
        <v>65.19</v>
      </c>
      <c r="G2258" s="198">
        <v>2</v>
      </c>
    </row>
    <row r="2259" spans="1:7" x14ac:dyDescent="0.3">
      <c r="A2259" s="198" t="s">
        <v>187</v>
      </c>
      <c r="B2259" s="198" t="s">
        <v>334</v>
      </c>
      <c r="C2259" s="198">
        <v>101114479</v>
      </c>
      <c r="D2259" s="198">
        <v>201907</v>
      </c>
      <c r="E2259" s="198" t="s">
        <v>336</v>
      </c>
      <c r="F2259" s="198">
        <v>-72.510000000000005</v>
      </c>
      <c r="G2259" s="198">
        <v>-7</v>
      </c>
    </row>
    <row r="2260" spans="1:7" x14ac:dyDescent="0.3">
      <c r="A2260" s="198" t="s">
        <v>187</v>
      </c>
      <c r="B2260" s="198" t="s">
        <v>334</v>
      </c>
      <c r="C2260" s="198">
        <v>101115254</v>
      </c>
      <c r="D2260" s="198">
        <v>201907</v>
      </c>
      <c r="E2260" s="198" t="s">
        <v>336</v>
      </c>
      <c r="F2260" s="198">
        <v>-35.08</v>
      </c>
      <c r="G2260" s="198">
        <v>-6</v>
      </c>
    </row>
    <row r="2261" spans="1:7" x14ac:dyDescent="0.3">
      <c r="A2261" s="198" t="s">
        <v>187</v>
      </c>
      <c r="B2261" s="198" t="s">
        <v>334</v>
      </c>
      <c r="C2261" s="198">
        <v>101115456</v>
      </c>
      <c r="D2261" s="198">
        <v>201907</v>
      </c>
      <c r="E2261" s="198" t="s">
        <v>341</v>
      </c>
      <c r="F2261" s="198">
        <v>1.82</v>
      </c>
      <c r="G2261" s="198">
        <v>2</v>
      </c>
    </row>
    <row r="2262" spans="1:7" x14ac:dyDescent="0.3">
      <c r="A2262" s="198" t="s">
        <v>187</v>
      </c>
      <c r="B2262" s="198" t="s">
        <v>334</v>
      </c>
      <c r="C2262" s="198">
        <v>101115661</v>
      </c>
      <c r="D2262" s="198">
        <v>201907</v>
      </c>
      <c r="E2262" s="198" t="s">
        <v>336</v>
      </c>
      <c r="F2262" s="198">
        <v>2.02</v>
      </c>
      <c r="G2262" s="198">
        <v>4</v>
      </c>
    </row>
    <row r="2263" spans="1:7" x14ac:dyDescent="0.3">
      <c r="A2263" s="198" t="s">
        <v>187</v>
      </c>
      <c r="B2263" s="198" t="s">
        <v>334</v>
      </c>
      <c r="C2263" s="198">
        <v>101115682</v>
      </c>
      <c r="D2263" s="198">
        <v>201907</v>
      </c>
      <c r="E2263" s="198" t="s">
        <v>336</v>
      </c>
      <c r="F2263" s="198">
        <v>-409.14</v>
      </c>
      <c r="G2263" s="198">
        <v>-6</v>
      </c>
    </row>
    <row r="2264" spans="1:7" x14ac:dyDescent="0.3">
      <c r="A2264" s="198" t="s">
        <v>187</v>
      </c>
      <c r="B2264" s="198" t="s">
        <v>334</v>
      </c>
      <c r="C2264" s="198">
        <v>101115725</v>
      </c>
      <c r="D2264" s="198">
        <v>201907</v>
      </c>
      <c r="E2264" s="198" t="s">
        <v>339</v>
      </c>
      <c r="F2264" s="198">
        <v>-0.37</v>
      </c>
      <c r="G2264" s="198">
        <v>4</v>
      </c>
    </row>
    <row r="2265" spans="1:7" x14ac:dyDescent="0.3">
      <c r="A2265" s="198" t="s">
        <v>187</v>
      </c>
      <c r="B2265" s="198" t="s">
        <v>334</v>
      </c>
      <c r="C2265" s="198">
        <v>101115788</v>
      </c>
      <c r="D2265" s="198">
        <v>201907</v>
      </c>
      <c r="E2265" s="198" t="s">
        <v>339</v>
      </c>
      <c r="F2265" s="198">
        <v>-370.62</v>
      </c>
      <c r="G2265" s="198">
        <v>3</v>
      </c>
    </row>
    <row r="2266" spans="1:7" x14ac:dyDescent="0.3">
      <c r="A2266" s="198" t="s">
        <v>187</v>
      </c>
      <c r="B2266" s="198" t="s">
        <v>334</v>
      </c>
      <c r="C2266" s="198">
        <v>101116136</v>
      </c>
      <c r="D2266" s="198">
        <v>201907</v>
      </c>
      <c r="E2266" s="198" t="s">
        <v>339</v>
      </c>
      <c r="F2266" s="198">
        <v>-827.4</v>
      </c>
      <c r="G2266" s="198">
        <v>-10</v>
      </c>
    </row>
    <row r="2267" spans="1:7" x14ac:dyDescent="0.3">
      <c r="A2267" s="198" t="s">
        <v>187</v>
      </c>
      <c r="B2267" s="198" t="s">
        <v>334</v>
      </c>
      <c r="C2267" s="198">
        <v>101116178</v>
      </c>
      <c r="D2267" s="198">
        <v>201907</v>
      </c>
      <c r="E2267" s="198" t="s">
        <v>340</v>
      </c>
      <c r="F2267" s="198">
        <v>-4.3899999999999997</v>
      </c>
      <c r="G2267" s="198">
        <v>3</v>
      </c>
    </row>
    <row r="2268" spans="1:7" x14ac:dyDescent="0.3">
      <c r="A2268" s="198" t="s">
        <v>187</v>
      </c>
      <c r="B2268" s="198" t="s">
        <v>334</v>
      </c>
      <c r="C2268" s="198">
        <v>101116194</v>
      </c>
      <c r="D2268" s="198">
        <v>201907</v>
      </c>
      <c r="E2268" s="198" t="s">
        <v>336</v>
      </c>
      <c r="F2268" s="198">
        <v>3.3</v>
      </c>
      <c r="G2268" s="198">
        <v>2</v>
      </c>
    </row>
    <row r="2269" spans="1:7" x14ac:dyDescent="0.3">
      <c r="A2269" s="198" t="s">
        <v>187</v>
      </c>
      <c r="B2269" s="198" t="s">
        <v>334</v>
      </c>
      <c r="C2269" s="198">
        <v>101116643</v>
      </c>
      <c r="D2269" s="198">
        <v>201907</v>
      </c>
      <c r="E2269" s="198" t="s">
        <v>342</v>
      </c>
      <c r="F2269" s="198">
        <v>-63.24</v>
      </c>
      <c r="G2269" s="198">
        <v>-4</v>
      </c>
    </row>
    <row r="2270" spans="1:7" x14ac:dyDescent="0.3">
      <c r="A2270" s="198" t="s">
        <v>187</v>
      </c>
      <c r="B2270" s="198" t="s">
        <v>334</v>
      </c>
      <c r="C2270" s="198">
        <v>101116644</v>
      </c>
      <c r="D2270" s="198">
        <v>201907</v>
      </c>
      <c r="E2270" s="198" t="s">
        <v>336</v>
      </c>
      <c r="F2270" s="198">
        <v>518.04999999999995</v>
      </c>
      <c r="G2270" s="198">
        <v>2</v>
      </c>
    </row>
    <row r="2271" spans="1:7" x14ac:dyDescent="0.3">
      <c r="A2271" s="198" t="s">
        <v>187</v>
      </c>
      <c r="B2271" s="198" t="s">
        <v>334</v>
      </c>
      <c r="C2271" s="198">
        <v>101116868</v>
      </c>
      <c r="D2271" s="198">
        <v>201907</v>
      </c>
      <c r="E2271" s="198" t="s">
        <v>340</v>
      </c>
      <c r="F2271" s="198">
        <v>-0.66</v>
      </c>
      <c r="G2271" s="198">
        <v>3</v>
      </c>
    </row>
    <row r="2272" spans="1:7" x14ac:dyDescent="0.3">
      <c r="A2272" s="198" t="s">
        <v>187</v>
      </c>
      <c r="B2272" s="198" t="s">
        <v>334</v>
      </c>
      <c r="C2272" s="198">
        <v>101116986</v>
      </c>
      <c r="D2272" s="198">
        <v>201907</v>
      </c>
      <c r="E2272" s="198" t="s">
        <v>339</v>
      </c>
      <c r="F2272" s="198">
        <v>-80.31</v>
      </c>
      <c r="G2272" s="198">
        <v>4</v>
      </c>
    </row>
    <row r="2273" spans="1:7" x14ac:dyDescent="0.3">
      <c r="A2273" s="198" t="s">
        <v>187</v>
      </c>
      <c r="B2273" s="198" t="s">
        <v>334</v>
      </c>
      <c r="C2273" s="198">
        <v>101117331</v>
      </c>
      <c r="D2273" s="198">
        <v>201907</v>
      </c>
      <c r="E2273" s="198" t="s">
        <v>335</v>
      </c>
      <c r="F2273" s="198">
        <v>-21.09</v>
      </c>
      <c r="G2273" s="198">
        <v>4</v>
      </c>
    </row>
    <row r="2274" spans="1:7" x14ac:dyDescent="0.3">
      <c r="A2274" s="198" t="s">
        <v>187</v>
      </c>
      <c r="B2274" s="198" t="s">
        <v>334</v>
      </c>
      <c r="C2274" s="198">
        <v>101117451</v>
      </c>
      <c r="D2274" s="198">
        <v>201907</v>
      </c>
      <c r="E2274" s="198" t="s">
        <v>336</v>
      </c>
      <c r="F2274" s="198">
        <v>-0.18</v>
      </c>
      <c r="G2274" s="198">
        <v>3</v>
      </c>
    </row>
    <row r="2275" spans="1:7" x14ac:dyDescent="0.3">
      <c r="A2275" s="198" t="s">
        <v>187</v>
      </c>
      <c r="B2275" s="198" t="s">
        <v>334</v>
      </c>
      <c r="C2275" s="198">
        <v>101117513</v>
      </c>
      <c r="D2275" s="198">
        <v>201907</v>
      </c>
      <c r="E2275" s="198" t="s">
        <v>340</v>
      </c>
      <c r="F2275" s="198">
        <v>0.01</v>
      </c>
      <c r="G2275" s="198">
        <v>2</v>
      </c>
    </row>
    <row r="2276" spans="1:7" x14ac:dyDescent="0.3">
      <c r="A2276" s="198" t="s">
        <v>187</v>
      </c>
      <c r="B2276" s="198" t="s">
        <v>334</v>
      </c>
      <c r="C2276" s="198">
        <v>101117694</v>
      </c>
      <c r="D2276" s="198">
        <v>201907</v>
      </c>
      <c r="E2276" s="198" t="s">
        <v>339</v>
      </c>
      <c r="F2276" s="198">
        <v>-1537.09</v>
      </c>
      <c r="G2276" s="198">
        <v>-7</v>
      </c>
    </row>
    <row r="2277" spans="1:7" x14ac:dyDescent="0.3">
      <c r="A2277" s="198" t="s">
        <v>187</v>
      </c>
      <c r="B2277" s="198" t="s">
        <v>334</v>
      </c>
      <c r="C2277" s="198">
        <v>101117803</v>
      </c>
      <c r="D2277" s="198">
        <v>201907</v>
      </c>
      <c r="E2277" s="198" t="s">
        <v>339</v>
      </c>
      <c r="F2277" s="198">
        <v>-8407.19</v>
      </c>
      <c r="G2277" s="198">
        <v>4</v>
      </c>
    </row>
    <row r="2278" spans="1:7" x14ac:dyDescent="0.3">
      <c r="A2278" s="198" t="s">
        <v>187</v>
      </c>
      <c r="B2278" s="198" t="s">
        <v>334</v>
      </c>
      <c r="C2278" s="198">
        <v>101118110</v>
      </c>
      <c r="D2278" s="198">
        <v>201907</v>
      </c>
      <c r="E2278" s="198" t="s">
        <v>336</v>
      </c>
      <c r="F2278" s="198">
        <v>0.04</v>
      </c>
      <c r="G2278" s="198">
        <v>3</v>
      </c>
    </row>
    <row r="2279" spans="1:7" x14ac:dyDescent="0.3">
      <c r="A2279" s="198" t="s">
        <v>187</v>
      </c>
      <c r="B2279" s="198" t="s">
        <v>334</v>
      </c>
      <c r="C2279" s="198">
        <v>101118205</v>
      </c>
      <c r="D2279" s="198">
        <v>201907</v>
      </c>
      <c r="E2279" s="198" t="s">
        <v>336</v>
      </c>
      <c r="F2279" s="198">
        <v>491.23</v>
      </c>
      <c r="G2279" s="198">
        <v>1</v>
      </c>
    </row>
    <row r="2280" spans="1:7" x14ac:dyDescent="0.3">
      <c r="A2280" s="198" t="s">
        <v>187</v>
      </c>
      <c r="B2280" s="198" t="s">
        <v>334</v>
      </c>
      <c r="C2280" s="198">
        <v>101118258</v>
      </c>
      <c r="D2280" s="198">
        <v>201907</v>
      </c>
      <c r="E2280" s="198" t="s">
        <v>336</v>
      </c>
      <c r="F2280" s="198">
        <v>123.1</v>
      </c>
      <c r="G2280" s="198">
        <v>1</v>
      </c>
    </row>
    <row r="2281" spans="1:7" x14ac:dyDescent="0.3">
      <c r="A2281" s="198" t="s">
        <v>187</v>
      </c>
      <c r="B2281" s="198" t="s">
        <v>334</v>
      </c>
      <c r="C2281" s="198">
        <v>101118363</v>
      </c>
      <c r="D2281" s="198">
        <v>201907</v>
      </c>
      <c r="E2281" s="198" t="s">
        <v>339</v>
      </c>
      <c r="F2281" s="198">
        <v>3415.52</v>
      </c>
      <c r="G2281" s="198">
        <v>2</v>
      </c>
    </row>
    <row r="2282" spans="1:7" x14ac:dyDescent="0.3">
      <c r="A2282" s="198" t="s">
        <v>187</v>
      </c>
      <c r="B2282" s="198" t="s">
        <v>334</v>
      </c>
      <c r="C2282" s="198">
        <v>101118402</v>
      </c>
      <c r="D2282" s="198">
        <v>201907</v>
      </c>
      <c r="E2282" s="198" t="s">
        <v>336</v>
      </c>
      <c r="F2282" s="198">
        <v>242.3</v>
      </c>
      <c r="G2282" s="198">
        <v>1</v>
      </c>
    </row>
    <row r="2283" spans="1:7" x14ac:dyDescent="0.3">
      <c r="A2283" s="198" t="s">
        <v>187</v>
      </c>
      <c r="B2283" s="198" t="s">
        <v>334</v>
      </c>
      <c r="C2283" s="198">
        <v>101118600</v>
      </c>
      <c r="D2283" s="198">
        <v>201907</v>
      </c>
      <c r="E2283" s="198" t="s">
        <v>339</v>
      </c>
      <c r="F2283" s="198">
        <v>56.43</v>
      </c>
      <c r="G2283" s="198">
        <v>2</v>
      </c>
    </row>
    <row r="2284" spans="1:7" x14ac:dyDescent="0.3">
      <c r="A2284" s="198" t="s">
        <v>187</v>
      </c>
      <c r="B2284" s="198" t="s">
        <v>334</v>
      </c>
      <c r="C2284" s="198">
        <v>101118760</v>
      </c>
      <c r="D2284" s="198">
        <v>201907</v>
      </c>
      <c r="E2284" s="198" t="s">
        <v>341</v>
      </c>
      <c r="F2284" s="198">
        <v>-92889.47</v>
      </c>
      <c r="G2284" s="198">
        <v>-7</v>
      </c>
    </row>
    <row r="2285" spans="1:7" x14ac:dyDescent="0.3">
      <c r="A2285" s="198" t="s">
        <v>187</v>
      </c>
      <c r="B2285" s="198" t="s">
        <v>334</v>
      </c>
      <c r="C2285" s="198">
        <v>101118760</v>
      </c>
      <c r="D2285" s="198">
        <v>201907</v>
      </c>
      <c r="E2285" s="198" t="s">
        <v>341</v>
      </c>
      <c r="F2285" s="198">
        <v>383.97</v>
      </c>
      <c r="G2285" s="198">
        <v>2</v>
      </c>
    </row>
    <row r="2286" spans="1:7" x14ac:dyDescent="0.3">
      <c r="A2286" s="198" t="s">
        <v>187</v>
      </c>
      <c r="B2286" s="198" t="s">
        <v>334</v>
      </c>
      <c r="C2286" s="198">
        <v>101118901</v>
      </c>
      <c r="D2286" s="198">
        <v>201907</v>
      </c>
      <c r="E2286" s="198" t="s">
        <v>339</v>
      </c>
      <c r="F2286" s="198">
        <v>-586.62</v>
      </c>
      <c r="G2286" s="198">
        <v>-3</v>
      </c>
    </row>
    <row r="2287" spans="1:7" x14ac:dyDescent="0.3">
      <c r="A2287" s="198" t="s">
        <v>187</v>
      </c>
      <c r="B2287" s="198" t="s">
        <v>334</v>
      </c>
      <c r="C2287" s="198">
        <v>101119171</v>
      </c>
      <c r="D2287" s="198">
        <v>201907</v>
      </c>
      <c r="E2287" s="198" t="s">
        <v>340</v>
      </c>
      <c r="F2287" s="198">
        <v>-116.44</v>
      </c>
      <c r="G2287" s="198">
        <v>1</v>
      </c>
    </row>
    <row r="2288" spans="1:7" x14ac:dyDescent="0.3">
      <c r="A2288" s="198" t="s">
        <v>187</v>
      </c>
      <c r="B2288" s="198" t="s">
        <v>334</v>
      </c>
      <c r="C2288" s="198">
        <v>101119718</v>
      </c>
      <c r="D2288" s="198">
        <v>201907</v>
      </c>
      <c r="E2288" s="198" t="s">
        <v>341</v>
      </c>
      <c r="F2288" s="198">
        <v>19106.29</v>
      </c>
      <c r="G2288" s="198">
        <v>2</v>
      </c>
    </row>
    <row r="2289" spans="1:7" x14ac:dyDescent="0.3">
      <c r="A2289" s="198" t="s">
        <v>187</v>
      </c>
      <c r="B2289" s="198" t="s">
        <v>334</v>
      </c>
      <c r="C2289" s="198">
        <v>101119719</v>
      </c>
      <c r="D2289" s="198">
        <v>201907</v>
      </c>
      <c r="E2289" s="198" t="s">
        <v>339</v>
      </c>
      <c r="F2289" s="198">
        <v>4858.03</v>
      </c>
      <c r="G2289" s="198">
        <v>2</v>
      </c>
    </row>
    <row r="2290" spans="1:7" x14ac:dyDescent="0.3">
      <c r="A2290" s="198" t="s">
        <v>187</v>
      </c>
      <c r="B2290" s="198" t="s">
        <v>334</v>
      </c>
      <c r="C2290" s="198">
        <v>101119908</v>
      </c>
      <c r="D2290" s="198">
        <v>201907</v>
      </c>
      <c r="E2290" s="198" t="s">
        <v>339</v>
      </c>
      <c r="F2290" s="198">
        <v>1118.46</v>
      </c>
      <c r="G2290" s="198">
        <v>3</v>
      </c>
    </row>
    <row r="2291" spans="1:7" x14ac:dyDescent="0.3">
      <c r="A2291" s="198" t="s">
        <v>187</v>
      </c>
      <c r="B2291" s="198" t="s">
        <v>334</v>
      </c>
      <c r="C2291" s="198">
        <v>101119909</v>
      </c>
      <c r="D2291" s="198">
        <v>201907</v>
      </c>
      <c r="E2291" s="198" t="s">
        <v>336</v>
      </c>
      <c r="F2291" s="198">
        <v>-1605.83</v>
      </c>
      <c r="G2291" s="198">
        <v>2</v>
      </c>
    </row>
    <row r="2292" spans="1:7" x14ac:dyDescent="0.3">
      <c r="A2292" s="198" t="s">
        <v>187</v>
      </c>
      <c r="B2292" s="198" t="s">
        <v>334</v>
      </c>
      <c r="C2292" s="198">
        <v>101120230</v>
      </c>
      <c r="D2292" s="198">
        <v>201907</v>
      </c>
      <c r="E2292" s="198" t="s">
        <v>336</v>
      </c>
      <c r="F2292" s="198">
        <v>24.21</v>
      </c>
      <c r="G2292" s="198">
        <v>1</v>
      </c>
    </row>
    <row r="2293" spans="1:7" x14ac:dyDescent="0.3">
      <c r="A2293" s="198" t="s">
        <v>187</v>
      </c>
      <c r="B2293" s="198" t="s">
        <v>334</v>
      </c>
      <c r="C2293" s="198">
        <v>101120918</v>
      </c>
      <c r="D2293" s="198">
        <v>201907</v>
      </c>
      <c r="E2293" s="198" t="s">
        <v>336</v>
      </c>
      <c r="F2293" s="198">
        <v>177.48</v>
      </c>
      <c r="G2293" s="198">
        <v>1</v>
      </c>
    </row>
    <row r="2294" spans="1:7" x14ac:dyDescent="0.3">
      <c r="A2294" s="198" t="s">
        <v>187</v>
      </c>
      <c r="B2294" s="198" t="s">
        <v>334</v>
      </c>
      <c r="C2294" s="198">
        <v>105089442</v>
      </c>
      <c r="D2294" s="198">
        <v>201907</v>
      </c>
      <c r="E2294" s="198" t="s">
        <v>342</v>
      </c>
      <c r="F2294" s="198">
        <v>308.49</v>
      </c>
      <c r="G2294" s="198">
        <v>3</v>
      </c>
    </row>
    <row r="2295" spans="1:7" x14ac:dyDescent="0.3">
      <c r="A2295" s="198" t="s">
        <v>188</v>
      </c>
      <c r="B2295" s="198" t="s">
        <v>332</v>
      </c>
      <c r="C2295" s="198">
        <v>101085550</v>
      </c>
      <c r="D2295" s="198">
        <v>201907</v>
      </c>
      <c r="E2295" s="198" t="s">
        <v>336</v>
      </c>
      <c r="F2295" s="198">
        <v>6</v>
      </c>
      <c r="G2295" s="198">
        <v>0</v>
      </c>
    </row>
    <row r="2296" spans="1:7" x14ac:dyDescent="0.3">
      <c r="A2296" s="198" t="s">
        <v>188</v>
      </c>
      <c r="B2296" s="198" t="s">
        <v>332</v>
      </c>
      <c r="C2296" s="198">
        <v>101092460</v>
      </c>
      <c r="D2296" s="198">
        <v>201907</v>
      </c>
      <c r="E2296" s="198" t="s">
        <v>336</v>
      </c>
      <c r="F2296" s="198">
        <v>5131.45</v>
      </c>
      <c r="G2296" s="198">
        <v>1</v>
      </c>
    </row>
    <row r="2297" spans="1:7" x14ac:dyDescent="0.3">
      <c r="A2297" s="198" t="s">
        <v>188</v>
      </c>
      <c r="B2297" s="198" t="s">
        <v>332</v>
      </c>
      <c r="C2297" s="198">
        <v>101092460</v>
      </c>
      <c r="D2297" s="198">
        <v>201907</v>
      </c>
      <c r="E2297" s="198" t="s">
        <v>336</v>
      </c>
      <c r="F2297" s="198">
        <v>10729.74</v>
      </c>
      <c r="G2297" s="198">
        <v>2160</v>
      </c>
    </row>
    <row r="2298" spans="1:7" x14ac:dyDescent="0.3">
      <c r="A2298" s="198" t="s">
        <v>188</v>
      </c>
      <c r="B2298" s="198" t="s">
        <v>332</v>
      </c>
      <c r="C2298" s="198">
        <v>101093772</v>
      </c>
      <c r="D2298" s="198">
        <v>201907</v>
      </c>
      <c r="E2298" s="198" t="s">
        <v>336</v>
      </c>
      <c r="F2298" s="198">
        <v>-702.33</v>
      </c>
      <c r="G2298" s="198">
        <v>0</v>
      </c>
    </row>
    <row r="2299" spans="1:7" x14ac:dyDescent="0.3">
      <c r="A2299" s="198" t="s">
        <v>188</v>
      </c>
      <c r="B2299" s="198" t="s">
        <v>332</v>
      </c>
      <c r="C2299" s="198">
        <v>101097225</v>
      </c>
      <c r="D2299" s="198">
        <v>201907</v>
      </c>
      <c r="E2299" s="198" t="s">
        <v>336</v>
      </c>
      <c r="F2299" s="198">
        <v>555.33000000000004</v>
      </c>
      <c r="G2299" s="198">
        <v>0</v>
      </c>
    </row>
    <row r="2300" spans="1:7" x14ac:dyDescent="0.3">
      <c r="A2300" s="198" t="s">
        <v>188</v>
      </c>
      <c r="B2300" s="198" t="s">
        <v>332</v>
      </c>
      <c r="C2300" s="198">
        <v>101097586</v>
      </c>
      <c r="D2300" s="198">
        <v>201907</v>
      </c>
      <c r="E2300" s="198" t="s">
        <v>340</v>
      </c>
      <c r="F2300" s="198">
        <v>1.91</v>
      </c>
      <c r="G2300" s="198">
        <v>0</v>
      </c>
    </row>
    <row r="2301" spans="1:7" x14ac:dyDescent="0.3">
      <c r="A2301" s="198" t="s">
        <v>188</v>
      </c>
      <c r="B2301" s="198" t="s">
        <v>332</v>
      </c>
      <c r="C2301" s="198">
        <v>101097586</v>
      </c>
      <c r="D2301" s="198">
        <v>201907</v>
      </c>
      <c r="E2301" s="198" t="s">
        <v>340</v>
      </c>
      <c r="F2301" s="198">
        <v>3.93</v>
      </c>
      <c r="G2301" s="198">
        <v>0</v>
      </c>
    </row>
    <row r="2302" spans="1:7" x14ac:dyDescent="0.3">
      <c r="A2302" s="198" t="s">
        <v>188</v>
      </c>
      <c r="B2302" s="198" t="s">
        <v>332</v>
      </c>
      <c r="C2302" s="198">
        <v>101097586</v>
      </c>
      <c r="D2302" s="198">
        <v>201907</v>
      </c>
      <c r="E2302" s="198" t="s">
        <v>340</v>
      </c>
      <c r="F2302" s="198">
        <v>7.77</v>
      </c>
      <c r="G2302" s="198">
        <v>0</v>
      </c>
    </row>
    <row r="2303" spans="1:7" x14ac:dyDescent="0.3">
      <c r="A2303" s="198" t="s">
        <v>188</v>
      </c>
      <c r="B2303" s="198" t="s">
        <v>332</v>
      </c>
      <c r="C2303" s="198">
        <v>101097586</v>
      </c>
      <c r="D2303" s="198">
        <v>201907</v>
      </c>
      <c r="E2303" s="198" t="s">
        <v>340</v>
      </c>
      <c r="F2303" s="198">
        <v>26.99</v>
      </c>
      <c r="G2303" s="198">
        <v>0</v>
      </c>
    </row>
    <row r="2304" spans="1:7" x14ac:dyDescent="0.3">
      <c r="A2304" s="198" t="s">
        <v>188</v>
      </c>
      <c r="B2304" s="198" t="s">
        <v>332</v>
      </c>
      <c r="C2304" s="198">
        <v>101097586</v>
      </c>
      <c r="D2304" s="198">
        <v>201907</v>
      </c>
      <c r="E2304" s="198" t="s">
        <v>336</v>
      </c>
      <c r="F2304" s="198">
        <v>-9810.33</v>
      </c>
      <c r="G2304" s="198">
        <v>2</v>
      </c>
    </row>
    <row r="2305" spans="1:7" x14ac:dyDescent="0.3">
      <c r="A2305" s="198" t="s">
        <v>188</v>
      </c>
      <c r="B2305" s="198" t="s">
        <v>332</v>
      </c>
      <c r="C2305" s="198">
        <v>101097586</v>
      </c>
      <c r="D2305" s="198">
        <v>201907</v>
      </c>
      <c r="E2305" s="198" t="s">
        <v>336</v>
      </c>
      <c r="F2305" s="198">
        <v>8.1199999999999992</v>
      </c>
      <c r="G2305" s="198">
        <v>0</v>
      </c>
    </row>
    <row r="2306" spans="1:7" x14ac:dyDescent="0.3">
      <c r="A2306" s="198" t="s">
        <v>188</v>
      </c>
      <c r="B2306" s="198" t="s">
        <v>332</v>
      </c>
      <c r="C2306" s="198">
        <v>101097586</v>
      </c>
      <c r="D2306" s="198">
        <v>201907</v>
      </c>
      <c r="E2306" s="198" t="s">
        <v>336</v>
      </c>
      <c r="F2306" s="198">
        <v>14.39</v>
      </c>
      <c r="G2306" s="198">
        <v>0</v>
      </c>
    </row>
    <row r="2307" spans="1:7" x14ac:dyDescent="0.3">
      <c r="A2307" s="198" t="s">
        <v>188</v>
      </c>
      <c r="B2307" s="198" t="s">
        <v>332</v>
      </c>
      <c r="C2307" s="198">
        <v>101097586</v>
      </c>
      <c r="D2307" s="198">
        <v>201907</v>
      </c>
      <c r="E2307" s="198" t="s">
        <v>336</v>
      </c>
      <c r="F2307" s="198">
        <v>39.520000000000003</v>
      </c>
      <c r="G2307" s="198">
        <v>0</v>
      </c>
    </row>
    <row r="2308" spans="1:7" x14ac:dyDescent="0.3">
      <c r="A2308" s="198" t="s">
        <v>188</v>
      </c>
      <c r="B2308" s="198" t="s">
        <v>332</v>
      </c>
      <c r="C2308" s="198">
        <v>101097586</v>
      </c>
      <c r="D2308" s="198">
        <v>201907</v>
      </c>
      <c r="E2308" s="198" t="s">
        <v>336</v>
      </c>
      <c r="F2308" s="198">
        <v>75.17</v>
      </c>
      <c r="G2308" s="198">
        <v>0</v>
      </c>
    </row>
    <row r="2309" spans="1:7" x14ac:dyDescent="0.3">
      <c r="A2309" s="198" t="s">
        <v>188</v>
      </c>
      <c r="B2309" s="198" t="s">
        <v>332</v>
      </c>
      <c r="C2309" s="198">
        <v>101097586</v>
      </c>
      <c r="D2309" s="198">
        <v>201907</v>
      </c>
      <c r="E2309" s="198" t="s">
        <v>335</v>
      </c>
      <c r="F2309" s="198">
        <v>1.19</v>
      </c>
      <c r="G2309" s="198">
        <v>0</v>
      </c>
    </row>
    <row r="2310" spans="1:7" x14ac:dyDescent="0.3">
      <c r="A2310" s="198" t="s">
        <v>188</v>
      </c>
      <c r="B2310" s="198" t="s">
        <v>332</v>
      </c>
      <c r="C2310" s="198">
        <v>101097586</v>
      </c>
      <c r="D2310" s="198">
        <v>201907</v>
      </c>
      <c r="E2310" s="198" t="s">
        <v>335</v>
      </c>
      <c r="F2310" s="198">
        <v>1.49</v>
      </c>
      <c r="G2310" s="198">
        <v>0</v>
      </c>
    </row>
    <row r="2311" spans="1:7" x14ac:dyDescent="0.3">
      <c r="A2311" s="198" t="s">
        <v>188</v>
      </c>
      <c r="B2311" s="198" t="s">
        <v>332</v>
      </c>
      <c r="C2311" s="198">
        <v>101097586</v>
      </c>
      <c r="D2311" s="198">
        <v>201907</v>
      </c>
      <c r="E2311" s="198" t="s">
        <v>335</v>
      </c>
      <c r="F2311" s="198">
        <v>17.64</v>
      </c>
      <c r="G2311" s="198">
        <v>0</v>
      </c>
    </row>
    <row r="2312" spans="1:7" x14ac:dyDescent="0.3">
      <c r="A2312" s="198" t="s">
        <v>188</v>
      </c>
      <c r="B2312" s="198" t="s">
        <v>332</v>
      </c>
      <c r="C2312" s="198">
        <v>101097586</v>
      </c>
      <c r="D2312" s="198">
        <v>201907</v>
      </c>
      <c r="E2312" s="198" t="s">
        <v>335</v>
      </c>
      <c r="F2312" s="198">
        <v>22.97</v>
      </c>
      <c r="G2312" s="198">
        <v>0</v>
      </c>
    </row>
    <row r="2313" spans="1:7" x14ac:dyDescent="0.3">
      <c r="A2313" s="198" t="s">
        <v>188</v>
      </c>
      <c r="B2313" s="198" t="s">
        <v>332</v>
      </c>
      <c r="C2313" s="198">
        <v>101097586</v>
      </c>
      <c r="D2313" s="198">
        <v>201907</v>
      </c>
      <c r="E2313" s="198" t="s">
        <v>335</v>
      </c>
      <c r="F2313" s="198">
        <v>29.36</v>
      </c>
      <c r="G2313" s="198">
        <v>0</v>
      </c>
    </row>
    <row r="2314" spans="1:7" x14ac:dyDescent="0.3">
      <c r="A2314" s="198" t="s">
        <v>188</v>
      </c>
      <c r="B2314" s="198" t="s">
        <v>332</v>
      </c>
      <c r="C2314" s="198">
        <v>101097586</v>
      </c>
      <c r="D2314" s="198">
        <v>201907</v>
      </c>
      <c r="E2314" s="198" t="s">
        <v>335</v>
      </c>
      <c r="F2314" s="198">
        <v>32.17</v>
      </c>
      <c r="G2314" s="198">
        <v>0</v>
      </c>
    </row>
    <row r="2315" spans="1:7" x14ac:dyDescent="0.3">
      <c r="A2315" s="198" t="s">
        <v>188</v>
      </c>
      <c r="B2315" s="198" t="s">
        <v>332</v>
      </c>
      <c r="C2315" s="198">
        <v>101097586</v>
      </c>
      <c r="D2315" s="198">
        <v>201907</v>
      </c>
      <c r="E2315" s="198" t="s">
        <v>335</v>
      </c>
      <c r="F2315" s="198">
        <v>6233.57</v>
      </c>
      <c r="G2315" s="198">
        <v>2</v>
      </c>
    </row>
    <row r="2316" spans="1:7" x14ac:dyDescent="0.3">
      <c r="A2316" s="198" t="s">
        <v>188</v>
      </c>
      <c r="B2316" s="198" t="s">
        <v>332</v>
      </c>
      <c r="C2316" s="198">
        <v>101097586</v>
      </c>
      <c r="D2316" s="198">
        <v>201907</v>
      </c>
      <c r="E2316" s="198" t="s">
        <v>335</v>
      </c>
      <c r="F2316" s="198">
        <v>17758.38</v>
      </c>
      <c r="G2316" s="198">
        <v>1</v>
      </c>
    </row>
    <row r="2317" spans="1:7" x14ac:dyDescent="0.3">
      <c r="A2317" s="198" t="s">
        <v>188</v>
      </c>
      <c r="B2317" s="198" t="s">
        <v>332</v>
      </c>
      <c r="C2317" s="198">
        <v>101097586</v>
      </c>
      <c r="D2317" s="198">
        <v>201907</v>
      </c>
      <c r="E2317" s="198" t="s">
        <v>335</v>
      </c>
      <c r="F2317" s="198">
        <v>81958.509999999995</v>
      </c>
      <c r="G2317" s="198">
        <v>3</v>
      </c>
    </row>
    <row r="2318" spans="1:7" x14ac:dyDescent="0.3">
      <c r="A2318" s="198" t="s">
        <v>188</v>
      </c>
      <c r="B2318" s="198" t="s">
        <v>332</v>
      </c>
      <c r="C2318" s="198">
        <v>101097586</v>
      </c>
      <c r="D2318" s="198">
        <v>201907</v>
      </c>
      <c r="E2318" s="198" t="s">
        <v>335</v>
      </c>
      <c r="F2318" s="198">
        <v>92229.93</v>
      </c>
      <c r="G2318" s="198">
        <v>2</v>
      </c>
    </row>
    <row r="2319" spans="1:7" x14ac:dyDescent="0.3">
      <c r="A2319" s="198" t="s">
        <v>188</v>
      </c>
      <c r="B2319" s="198" t="s">
        <v>332</v>
      </c>
      <c r="C2319" s="198">
        <v>101097586</v>
      </c>
      <c r="D2319" s="198">
        <v>201907</v>
      </c>
      <c r="E2319" s="198" t="s">
        <v>335</v>
      </c>
      <c r="F2319" s="198">
        <v>98710.68</v>
      </c>
      <c r="G2319" s="198">
        <v>7</v>
      </c>
    </row>
    <row r="2320" spans="1:7" x14ac:dyDescent="0.3">
      <c r="A2320" s="198" t="s">
        <v>188</v>
      </c>
      <c r="B2320" s="198" t="s">
        <v>332</v>
      </c>
      <c r="C2320" s="198">
        <v>101097586</v>
      </c>
      <c r="D2320" s="198">
        <v>201907</v>
      </c>
      <c r="E2320" s="198" t="s">
        <v>342</v>
      </c>
      <c r="F2320" s="198">
        <v>10407.43</v>
      </c>
      <c r="G2320" s="198">
        <v>1</v>
      </c>
    </row>
    <row r="2321" spans="1:7" x14ac:dyDescent="0.3">
      <c r="A2321" s="198" t="s">
        <v>188</v>
      </c>
      <c r="B2321" s="198" t="s">
        <v>332</v>
      </c>
      <c r="C2321" s="198">
        <v>101097586</v>
      </c>
      <c r="D2321" s="198">
        <v>201907</v>
      </c>
      <c r="E2321" s="198" t="s">
        <v>342</v>
      </c>
      <c r="F2321" s="198">
        <v>12163.35</v>
      </c>
      <c r="G2321" s="198">
        <v>2</v>
      </c>
    </row>
    <row r="2322" spans="1:7" x14ac:dyDescent="0.3">
      <c r="A2322" s="198" t="s">
        <v>188</v>
      </c>
      <c r="B2322" s="198" t="s">
        <v>332</v>
      </c>
      <c r="C2322" s="198">
        <v>101097586</v>
      </c>
      <c r="D2322" s="198">
        <v>201907</v>
      </c>
      <c r="E2322" s="198" t="s">
        <v>342</v>
      </c>
      <c r="F2322" s="198">
        <v>35507.040000000001</v>
      </c>
      <c r="G2322" s="198">
        <v>2</v>
      </c>
    </row>
    <row r="2323" spans="1:7" x14ac:dyDescent="0.3">
      <c r="A2323" s="198" t="s">
        <v>188</v>
      </c>
      <c r="B2323" s="198" t="s">
        <v>332</v>
      </c>
      <c r="C2323" s="198">
        <v>101097586</v>
      </c>
      <c r="D2323" s="198">
        <v>201907</v>
      </c>
      <c r="E2323" s="198" t="s">
        <v>342</v>
      </c>
      <c r="F2323" s="198">
        <v>38393.269999999997</v>
      </c>
      <c r="G2323" s="198">
        <v>3</v>
      </c>
    </row>
    <row r="2324" spans="1:7" x14ac:dyDescent="0.3">
      <c r="A2324" s="198" t="s">
        <v>188</v>
      </c>
      <c r="B2324" s="198" t="s">
        <v>332</v>
      </c>
      <c r="C2324" s="198">
        <v>101097841</v>
      </c>
      <c r="D2324" s="198">
        <v>201907</v>
      </c>
      <c r="E2324" s="198" t="s">
        <v>339</v>
      </c>
      <c r="F2324" s="198">
        <v>-0.24</v>
      </c>
      <c r="G2324" s="198">
        <v>0</v>
      </c>
    </row>
    <row r="2325" spans="1:7" x14ac:dyDescent="0.3">
      <c r="A2325" s="198" t="s">
        <v>188</v>
      </c>
      <c r="B2325" s="198" t="s">
        <v>332</v>
      </c>
      <c r="C2325" s="198">
        <v>101098703</v>
      </c>
      <c r="D2325" s="198">
        <v>201907</v>
      </c>
      <c r="E2325" s="198" t="s">
        <v>335</v>
      </c>
      <c r="F2325" s="198">
        <v>0.97</v>
      </c>
      <c r="G2325" s="198">
        <v>0</v>
      </c>
    </row>
    <row r="2326" spans="1:7" x14ac:dyDescent="0.3">
      <c r="A2326" s="198" t="s">
        <v>188</v>
      </c>
      <c r="B2326" s="198" t="s">
        <v>332</v>
      </c>
      <c r="C2326" s="198">
        <v>101098799</v>
      </c>
      <c r="D2326" s="198">
        <v>201907</v>
      </c>
      <c r="E2326" s="198" t="s">
        <v>336</v>
      </c>
      <c r="F2326" s="198">
        <v>561.04</v>
      </c>
      <c r="G2326" s="198">
        <v>0</v>
      </c>
    </row>
    <row r="2327" spans="1:7" x14ac:dyDescent="0.3">
      <c r="A2327" s="198" t="s">
        <v>188</v>
      </c>
      <c r="B2327" s="198" t="s">
        <v>332</v>
      </c>
      <c r="C2327" s="198">
        <v>101098867</v>
      </c>
      <c r="D2327" s="198">
        <v>201907</v>
      </c>
      <c r="E2327" s="198" t="s">
        <v>335</v>
      </c>
      <c r="F2327" s="198">
        <v>28674.37</v>
      </c>
      <c r="G2327" s="198">
        <v>3</v>
      </c>
    </row>
    <row r="2328" spans="1:7" x14ac:dyDescent="0.3">
      <c r="A2328" s="198" t="s">
        <v>188</v>
      </c>
      <c r="B2328" s="198" t="s">
        <v>332</v>
      </c>
      <c r="C2328" s="198">
        <v>101098867</v>
      </c>
      <c r="D2328" s="198">
        <v>201907</v>
      </c>
      <c r="E2328" s="198" t="s">
        <v>342</v>
      </c>
      <c r="F2328" s="198">
        <v>5256.04</v>
      </c>
      <c r="G2328" s="198">
        <v>1</v>
      </c>
    </row>
    <row r="2329" spans="1:7" x14ac:dyDescent="0.3">
      <c r="A2329" s="198" t="s">
        <v>188</v>
      </c>
      <c r="B2329" s="198" t="s">
        <v>332</v>
      </c>
      <c r="C2329" s="198">
        <v>101098867</v>
      </c>
      <c r="D2329" s="198">
        <v>201907</v>
      </c>
      <c r="E2329" s="198" t="s">
        <v>342</v>
      </c>
      <c r="F2329" s="198">
        <v>5911.78</v>
      </c>
      <c r="G2329" s="198">
        <v>2</v>
      </c>
    </row>
    <row r="2330" spans="1:7" x14ac:dyDescent="0.3">
      <c r="A2330" s="198" t="s">
        <v>188</v>
      </c>
      <c r="B2330" s="198" t="s">
        <v>332</v>
      </c>
      <c r="C2330" s="198">
        <v>101101684</v>
      </c>
      <c r="D2330" s="198">
        <v>201907</v>
      </c>
      <c r="E2330" s="198" t="s">
        <v>336</v>
      </c>
      <c r="F2330" s="198">
        <v>-29.52</v>
      </c>
      <c r="G2330" s="198">
        <v>0</v>
      </c>
    </row>
    <row r="2331" spans="1:7" x14ac:dyDescent="0.3">
      <c r="A2331" s="198" t="s">
        <v>188</v>
      </c>
      <c r="B2331" s="198" t="s">
        <v>332</v>
      </c>
      <c r="C2331" s="198">
        <v>101101684</v>
      </c>
      <c r="D2331" s="198">
        <v>201907</v>
      </c>
      <c r="E2331" s="198" t="s">
        <v>339</v>
      </c>
      <c r="F2331" s="198">
        <v>35.89</v>
      </c>
      <c r="G2331" s="198">
        <v>0</v>
      </c>
    </row>
    <row r="2332" spans="1:7" x14ac:dyDescent="0.3">
      <c r="A2332" s="198" t="s">
        <v>188</v>
      </c>
      <c r="B2332" s="198" t="s">
        <v>332</v>
      </c>
      <c r="C2332" s="198">
        <v>101102283</v>
      </c>
      <c r="D2332" s="198">
        <v>201907</v>
      </c>
      <c r="E2332" s="198" t="s">
        <v>339</v>
      </c>
      <c r="F2332" s="198">
        <v>1485</v>
      </c>
      <c r="G2332" s="198">
        <v>30</v>
      </c>
    </row>
    <row r="2333" spans="1:7" x14ac:dyDescent="0.3">
      <c r="A2333" s="198" t="s">
        <v>188</v>
      </c>
      <c r="B2333" s="198" t="s">
        <v>332</v>
      </c>
      <c r="C2333" s="198">
        <v>101102283</v>
      </c>
      <c r="D2333" s="198">
        <v>201907</v>
      </c>
      <c r="E2333" s="198" t="s">
        <v>341</v>
      </c>
      <c r="F2333" s="198">
        <v>3324.76</v>
      </c>
      <c r="G2333" s="198">
        <v>200</v>
      </c>
    </row>
    <row r="2334" spans="1:7" x14ac:dyDescent="0.3">
      <c r="A2334" s="198" t="s">
        <v>188</v>
      </c>
      <c r="B2334" s="198" t="s">
        <v>332</v>
      </c>
      <c r="C2334" s="198">
        <v>101102591</v>
      </c>
      <c r="D2334" s="198">
        <v>201907</v>
      </c>
      <c r="E2334" s="198" t="s">
        <v>335</v>
      </c>
      <c r="F2334" s="198">
        <v>68085.84</v>
      </c>
      <c r="G2334" s="198">
        <v>7</v>
      </c>
    </row>
    <row r="2335" spans="1:7" x14ac:dyDescent="0.3">
      <c r="A2335" s="198" t="s">
        <v>188</v>
      </c>
      <c r="B2335" s="198" t="s">
        <v>332</v>
      </c>
      <c r="C2335" s="198">
        <v>101102599</v>
      </c>
      <c r="D2335" s="198">
        <v>201907</v>
      </c>
      <c r="E2335" s="198" t="s">
        <v>336</v>
      </c>
      <c r="F2335" s="198">
        <v>753.78</v>
      </c>
      <c r="G2335" s="198">
        <v>1</v>
      </c>
    </row>
    <row r="2336" spans="1:7" x14ac:dyDescent="0.3">
      <c r="A2336" s="198" t="s">
        <v>188</v>
      </c>
      <c r="B2336" s="198" t="s">
        <v>332</v>
      </c>
      <c r="C2336" s="198">
        <v>101102602</v>
      </c>
      <c r="D2336" s="198">
        <v>201907</v>
      </c>
      <c r="E2336" s="198" t="s">
        <v>340</v>
      </c>
      <c r="F2336" s="198">
        <v>1.32</v>
      </c>
      <c r="G2336" s="198">
        <v>0</v>
      </c>
    </row>
    <row r="2337" spans="1:7" x14ac:dyDescent="0.3">
      <c r="A2337" s="198" t="s">
        <v>188</v>
      </c>
      <c r="B2337" s="198" t="s">
        <v>332</v>
      </c>
      <c r="C2337" s="198">
        <v>101102605</v>
      </c>
      <c r="D2337" s="198">
        <v>201907</v>
      </c>
      <c r="E2337" s="198" t="s">
        <v>335</v>
      </c>
      <c r="F2337" s="198">
        <v>14.91</v>
      </c>
      <c r="G2337" s="198">
        <v>0</v>
      </c>
    </row>
    <row r="2338" spans="1:7" x14ac:dyDescent="0.3">
      <c r="A2338" s="198" t="s">
        <v>188</v>
      </c>
      <c r="B2338" s="198" t="s">
        <v>332</v>
      </c>
      <c r="C2338" s="198">
        <v>101103576</v>
      </c>
      <c r="D2338" s="198">
        <v>201907</v>
      </c>
      <c r="E2338" s="198" t="s">
        <v>335</v>
      </c>
      <c r="F2338" s="198">
        <v>47.7</v>
      </c>
      <c r="G2338" s="198">
        <v>0</v>
      </c>
    </row>
    <row r="2339" spans="1:7" x14ac:dyDescent="0.3">
      <c r="A2339" s="198" t="s">
        <v>188</v>
      </c>
      <c r="B2339" s="198" t="s">
        <v>332</v>
      </c>
      <c r="C2339" s="198">
        <v>101104046</v>
      </c>
      <c r="D2339" s="198">
        <v>201907</v>
      </c>
      <c r="E2339" s="198" t="s">
        <v>336</v>
      </c>
      <c r="F2339" s="198">
        <v>26.99</v>
      </c>
      <c r="G2339" s="198">
        <v>0</v>
      </c>
    </row>
    <row r="2340" spans="1:7" x14ac:dyDescent="0.3">
      <c r="A2340" s="198" t="s">
        <v>188</v>
      </c>
      <c r="B2340" s="198" t="s">
        <v>332</v>
      </c>
      <c r="C2340" s="198">
        <v>101104046</v>
      </c>
      <c r="D2340" s="198">
        <v>201907</v>
      </c>
      <c r="E2340" s="198" t="s">
        <v>335</v>
      </c>
      <c r="F2340" s="198">
        <v>108.88</v>
      </c>
      <c r="G2340" s="198">
        <v>0</v>
      </c>
    </row>
    <row r="2341" spans="1:7" x14ac:dyDescent="0.3">
      <c r="A2341" s="198" t="s">
        <v>188</v>
      </c>
      <c r="B2341" s="198" t="s">
        <v>332</v>
      </c>
      <c r="C2341" s="198">
        <v>101107356</v>
      </c>
      <c r="D2341" s="198">
        <v>201907</v>
      </c>
      <c r="E2341" s="198" t="s">
        <v>341</v>
      </c>
      <c r="F2341" s="198">
        <v>4452.78</v>
      </c>
      <c r="G2341" s="198">
        <v>1</v>
      </c>
    </row>
    <row r="2342" spans="1:7" x14ac:dyDescent="0.3">
      <c r="A2342" s="198" t="s">
        <v>188</v>
      </c>
      <c r="B2342" s="198" t="s">
        <v>332</v>
      </c>
      <c r="C2342" s="198">
        <v>101107482</v>
      </c>
      <c r="D2342" s="198">
        <v>201907</v>
      </c>
      <c r="E2342" s="198" t="s">
        <v>340</v>
      </c>
      <c r="F2342" s="198">
        <v>3.04</v>
      </c>
      <c r="G2342" s="198">
        <v>0</v>
      </c>
    </row>
    <row r="2343" spans="1:7" x14ac:dyDescent="0.3">
      <c r="A2343" s="198" t="s">
        <v>188</v>
      </c>
      <c r="B2343" s="198" t="s">
        <v>332</v>
      </c>
      <c r="C2343" s="198">
        <v>101107482</v>
      </c>
      <c r="D2343" s="198">
        <v>201907</v>
      </c>
      <c r="E2343" s="198" t="s">
        <v>336</v>
      </c>
      <c r="F2343" s="198">
        <v>4.97</v>
      </c>
      <c r="G2343" s="198">
        <v>0</v>
      </c>
    </row>
    <row r="2344" spans="1:7" x14ac:dyDescent="0.3">
      <c r="A2344" s="198" t="s">
        <v>188</v>
      </c>
      <c r="B2344" s="198" t="s">
        <v>332</v>
      </c>
      <c r="C2344" s="198">
        <v>101107482</v>
      </c>
      <c r="D2344" s="198">
        <v>201907</v>
      </c>
      <c r="E2344" s="198" t="s">
        <v>335</v>
      </c>
      <c r="F2344" s="198">
        <v>3.17</v>
      </c>
      <c r="G2344" s="198">
        <v>0</v>
      </c>
    </row>
    <row r="2345" spans="1:7" x14ac:dyDescent="0.3">
      <c r="A2345" s="198" t="s">
        <v>188</v>
      </c>
      <c r="B2345" s="198" t="s">
        <v>332</v>
      </c>
      <c r="C2345" s="198">
        <v>101107482</v>
      </c>
      <c r="D2345" s="198">
        <v>201907</v>
      </c>
      <c r="E2345" s="198" t="s">
        <v>335</v>
      </c>
      <c r="F2345" s="198">
        <v>3723.53</v>
      </c>
      <c r="G2345" s="198">
        <v>3</v>
      </c>
    </row>
    <row r="2346" spans="1:7" x14ac:dyDescent="0.3">
      <c r="A2346" s="198" t="s">
        <v>188</v>
      </c>
      <c r="B2346" s="198" t="s">
        <v>332</v>
      </c>
      <c r="C2346" s="198">
        <v>101107482</v>
      </c>
      <c r="D2346" s="198">
        <v>201907</v>
      </c>
      <c r="E2346" s="198" t="s">
        <v>341</v>
      </c>
      <c r="F2346" s="198">
        <v>3857.76</v>
      </c>
      <c r="G2346" s="198">
        <v>1</v>
      </c>
    </row>
    <row r="2347" spans="1:7" x14ac:dyDescent="0.3">
      <c r="A2347" s="198" t="s">
        <v>188</v>
      </c>
      <c r="B2347" s="198" t="s">
        <v>332</v>
      </c>
      <c r="C2347" s="198">
        <v>101108406</v>
      </c>
      <c r="D2347" s="198">
        <v>201907</v>
      </c>
      <c r="E2347" s="198" t="s">
        <v>336</v>
      </c>
      <c r="F2347" s="198">
        <v>61.41</v>
      </c>
      <c r="G2347" s="198">
        <v>0</v>
      </c>
    </row>
    <row r="2348" spans="1:7" x14ac:dyDescent="0.3">
      <c r="A2348" s="198" t="s">
        <v>188</v>
      </c>
      <c r="B2348" s="198" t="s">
        <v>332</v>
      </c>
      <c r="C2348" s="198">
        <v>101109992</v>
      </c>
      <c r="D2348" s="198">
        <v>201907</v>
      </c>
      <c r="E2348" s="198" t="s">
        <v>335</v>
      </c>
      <c r="F2348" s="198">
        <v>0.12</v>
      </c>
      <c r="G2348" s="198">
        <v>0</v>
      </c>
    </row>
    <row r="2349" spans="1:7" x14ac:dyDescent="0.3">
      <c r="A2349" s="198" t="s">
        <v>188</v>
      </c>
      <c r="B2349" s="198" t="s">
        <v>332</v>
      </c>
      <c r="C2349" s="198">
        <v>101109992</v>
      </c>
      <c r="D2349" s="198">
        <v>201907</v>
      </c>
      <c r="E2349" s="198" t="s">
        <v>335</v>
      </c>
      <c r="F2349" s="198">
        <v>1.51</v>
      </c>
      <c r="G2349" s="198">
        <v>0</v>
      </c>
    </row>
    <row r="2350" spans="1:7" x14ac:dyDescent="0.3">
      <c r="A2350" s="198" t="s">
        <v>188</v>
      </c>
      <c r="B2350" s="198" t="s">
        <v>332</v>
      </c>
      <c r="C2350" s="198">
        <v>101109992</v>
      </c>
      <c r="D2350" s="198">
        <v>201907</v>
      </c>
      <c r="E2350" s="198" t="s">
        <v>339</v>
      </c>
      <c r="F2350" s="198">
        <v>18.600000000000001</v>
      </c>
      <c r="G2350" s="198">
        <v>0</v>
      </c>
    </row>
    <row r="2351" spans="1:7" x14ac:dyDescent="0.3">
      <c r="A2351" s="198" t="s">
        <v>188</v>
      </c>
      <c r="B2351" s="198" t="s">
        <v>332</v>
      </c>
      <c r="C2351" s="198">
        <v>101110144</v>
      </c>
      <c r="D2351" s="198">
        <v>201907</v>
      </c>
      <c r="E2351" s="198" t="s">
        <v>335</v>
      </c>
      <c r="F2351" s="198">
        <v>-4.75</v>
      </c>
      <c r="G2351" s="198">
        <v>0</v>
      </c>
    </row>
    <row r="2352" spans="1:7" x14ac:dyDescent="0.3">
      <c r="A2352" s="198" t="s">
        <v>188</v>
      </c>
      <c r="B2352" s="198" t="s">
        <v>332</v>
      </c>
      <c r="C2352" s="198">
        <v>101110144</v>
      </c>
      <c r="D2352" s="198">
        <v>201907</v>
      </c>
      <c r="E2352" s="198" t="s">
        <v>339</v>
      </c>
      <c r="F2352" s="198">
        <v>-0.13</v>
      </c>
      <c r="G2352" s="198">
        <v>0</v>
      </c>
    </row>
    <row r="2353" spans="1:7" x14ac:dyDescent="0.3">
      <c r="A2353" s="198" t="s">
        <v>188</v>
      </c>
      <c r="B2353" s="198" t="s">
        <v>332</v>
      </c>
      <c r="C2353" s="198">
        <v>101110144</v>
      </c>
      <c r="D2353" s="198">
        <v>201907</v>
      </c>
      <c r="E2353" s="198" t="s">
        <v>339</v>
      </c>
      <c r="F2353" s="198">
        <v>2.62</v>
      </c>
      <c r="G2353" s="198">
        <v>0</v>
      </c>
    </row>
    <row r="2354" spans="1:7" x14ac:dyDescent="0.3">
      <c r="A2354" s="198" t="s">
        <v>188</v>
      </c>
      <c r="B2354" s="198" t="s">
        <v>332</v>
      </c>
      <c r="C2354" s="198">
        <v>101110144</v>
      </c>
      <c r="D2354" s="198">
        <v>201907</v>
      </c>
      <c r="E2354" s="198" t="s">
        <v>341</v>
      </c>
      <c r="F2354" s="198">
        <v>40.93</v>
      </c>
      <c r="G2354" s="198">
        <v>0</v>
      </c>
    </row>
    <row r="2355" spans="1:7" x14ac:dyDescent="0.3">
      <c r="A2355" s="198" t="s">
        <v>188</v>
      </c>
      <c r="B2355" s="198" t="s">
        <v>332</v>
      </c>
      <c r="C2355" s="198">
        <v>101110262</v>
      </c>
      <c r="D2355" s="198">
        <v>201907</v>
      </c>
      <c r="E2355" s="198" t="s">
        <v>339</v>
      </c>
      <c r="F2355" s="198">
        <v>-0.17</v>
      </c>
      <c r="G2355" s="198">
        <v>0</v>
      </c>
    </row>
    <row r="2356" spans="1:7" x14ac:dyDescent="0.3">
      <c r="A2356" s="198" t="s">
        <v>188</v>
      </c>
      <c r="B2356" s="198" t="s">
        <v>332</v>
      </c>
      <c r="C2356" s="198">
        <v>101110930</v>
      </c>
      <c r="D2356" s="198">
        <v>201907</v>
      </c>
      <c r="E2356" s="198" t="s">
        <v>335</v>
      </c>
      <c r="F2356" s="198">
        <v>16.579999999999998</v>
      </c>
      <c r="G2356" s="198">
        <v>0</v>
      </c>
    </row>
    <row r="2357" spans="1:7" x14ac:dyDescent="0.3">
      <c r="A2357" s="198" t="s">
        <v>188</v>
      </c>
      <c r="B2357" s="198" t="s">
        <v>332</v>
      </c>
      <c r="C2357" s="198">
        <v>101110930</v>
      </c>
      <c r="D2357" s="198">
        <v>201907</v>
      </c>
      <c r="E2357" s="198" t="s">
        <v>335</v>
      </c>
      <c r="F2357" s="198">
        <v>85.71</v>
      </c>
      <c r="G2357" s="198">
        <v>0</v>
      </c>
    </row>
    <row r="2358" spans="1:7" x14ac:dyDescent="0.3">
      <c r="A2358" s="198" t="s">
        <v>188</v>
      </c>
      <c r="B2358" s="198" t="s">
        <v>332</v>
      </c>
      <c r="C2358" s="198">
        <v>101110931</v>
      </c>
      <c r="D2358" s="198">
        <v>201907</v>
      </c>
      <c r="E2358" s="198" t="s">
        <v>340</v>
      </c>
      <c r="F2358" s="198">
        <v>0.57999999999999996</v>
      </c>
      <c r="G2358" s="198">
        <v>0</v>
      </c>
    </row>
    <row r="2359" spans="1:7" x14ac:dyDescent="0.3">
      <c r="A2359" s="198" t="s">
        <v>188</v>
      </c>
      <c r="B2359" s="198" t="s">
        <v>332</v>
      </c>
      <c r="C2359" s="198">
        <v>101112753</v>
      </c>
      <c r="D2359" s="198">
        <v>201907</v>
      </c>
      <c r="E2359" s="198" t="s">
        <v>341</v>
      </c>
      <c r="F2359" s="198">
        <v>91.13</v>
      </c>
      <c r="G2359" s="198">
        <v>0</v>
      </c>
    </row>
    <row r="2360" spans="1:7" x14ac:dyDescent="0.3">
      <c r="A2360" s="198" t="s">
        <v>188</v>
      </c>
      <c r="B2360" s="198" t="s">
        <v>332</v>
      </c>
      <c r="C2360" s="198">
        <v>101117334</v>
      </c>
      <c r="D2360" s="198">
        <v>201907</v>
      </c>
      <c r="E2360" s="198" t="s">
        <v>336</v>
      </c>
      <c r="F2360" s="198">
        <v>1198.96</v>
      </c>
      <c r="G2360" s="198">
        <v>1</v>
      </c>
    </row>
    <row r="2361" spans="1:7" x14ac:dyDescent="0.3">
      <c r="A2361" s="198" t="s">
        <v>188</v>
      </c>
      <c r="B2361" s="198" t="s">
        <v>332</v>
      </c>
      <c r="C2361" s="198">
        <v>101117520</v>
      </c>
      <c r="D2361" s="198">
        <v>201907</v>
      </c>
      <c r="E2361" s="198" t="s">
        <v>340</v>
      </c>
      <c r="F2361" s="198">
        <v>0.99</v>
      </c>
      <c r="G2361" s="198">
        <v>0</v>
      </c>
    </row>
    <row r="2362" spans="1:7" x14ac:dyDescent="0.3">
      <c r="A2362" s="198" t="s">
        <v>188</v>
      </c>
      <c r="B2362" s="198" t="s">
        <v>332</v>
      </c>
      <c r="C2362" s="198">
        <v>101117520</v>
      </c>
      <c r="D2362" s="198">
        <v>201907</v>
      </c>
      <c r="E2362" s="198" t="s">
        <v>340</v>
      </c>
      <c r="F2362" s="198">
        <v>4.41</v>
      </c>
      <c r="G2362" s="198">
        <v>0</v>
      </c>
    </row>
    <row r="2363" spans="1:7" x14ac:dyDescent="0.3">
      <c r="A2363" s="198" t="s">
        <v>188</v>
      </c>
      <c r="B2363" s="198" t="s">
        <v>332</v>
      </c>
      <c r="C2363" s="198">
        <v>101117520</v>
      </c>
      <c r="D2363" s="198">
        <v>201907</v>
      </c>
      <c r="E2363" s="198" t="s">
        <v>340</v>
      </c>
      <c r="F2363" s="198">
        <v>10.7</v>
      </c>
      <c r="G2363" s="198">
        <v>0</v>
      </c>
    </row>
    <row r="2364" spans="1:7" x14ac:dyDescent="0.3">
      <c r="A2364" s="198" t="s">
        <v>188</v>
      </c>
      <c r="B2364" s="198" t="s">
        <v>332</v>
      </c>
      <c r="C2364" s="198">
        <v>101117520</v>
      </c>
      <c r="D2364" s="198">
        <v>201907</v>
      </c>
      <c r="E2364" s="198" t="s">
        <v>340</v>
      </c>
      <c r="F2364" s="198">
        <v>51.85</v>
      </c>
      <c r="G2364" s="198">
        <v>0</v>
      </c>
    </row>
    <row r="2365" spans="1:7" x14ac:dyDescent="0.3">
      <c r="A2365" s="198" t="s">
        <v>188</v>
      </c>
      <c r="B2365" s="198" t="s">
        <v>332</v>
      </c>
      <c r="C2365" s="198">
        <v>101117520</v>
      </c>
      <c r="D2365" s="198">
        <v>201907</v>
      </c>
      <c r="E2365" s="198" t="s">
        <v>336</v>
      </c>
      <c r="F2365" s="198">
        <v>-7212.53</v>
      </c>
      <c r="G2365" s="198">
        <v>2100</v>
      </c>
    </row>
    <row r="2366" spans="1:7" x14ac:dyDescent="0.3">
      <c r="A2366" s="198" t="s">
        <v>188</v>
      </c>
      <c r="B2366" s="198" t="s">
        <v>332</v>
      </c>
      <c r="C2366" s="198">
        <v>101117520</v>
      </c>
      <c r="D2366" s="198">
        <v>201907</v>
      </c>
      <c r="E2366" s="198" t="s">
        <v>336</v>
      </c>
      <c r="F2366" s="198">
        <v>-6299.09</v>
      </c>
      <c r="G2366" s="198">
        <v>740</v>
      </c>
    </row>
    <row r="2367" spans="1:7" x14ac:dyDescent="0.3">
      <c r="A2367" s="198" t="s">
        <v>188</v>
      </c>
      <c r="B2367" s="198" t="s">
        <v>332</v>
      </c>
      <c r="C2367" s="198">
        <v>101117520</v>
      </c>
      <c r="D2367" s="198">
        <v>201907</v>
      </c>
      <c r="E2367" s="198" t="s">
        <v>336</v>
      </c>
      <c r="F2367" s="198">
        <v>-34.03</v>
      </c>
      <c r="G2367" s="198">
        <v>120</v>
      </c>
    </row>
    <row r="2368" spans="1:7" x14ac:dyDescent="0.3">
      <c r="A2368" s="198" t="s">
        <v>188</v>
      </c>
      <c r="B2368" s="198" t="s">
        <v>332</v>
      </c>
      <c r="C2368" s="198">
        <v>101117520</v>
      </c>
      <c r="D2368" s="198">
        <v>201907</v>
      </c>
      <c r="E2368" s="198" t="s">
        <v>336</v>
      </c>
      <c r="F2368" s="198">
        <v>2.76</v>
      </c>
      <c r="G2368" s="198">
        <v>0</v>
      </c>
    </row>
    <row r="2369" spans="1:7" x14ac:dyDescent="0.3">
      <c r="A2369" s="198" t="s">
        <v>188</v>
      </c>
      <c r="B2369" s="198" t="s">
        <v>332</v>
      </c>
      <c r="C2369" s="198">
        <v>101117520</v>
      </c>
      <c r="D2369" s="198">
        <v>201907</v>
      </c>
      <c r="E2369" s="198" t="s">
        <v>336</v>
      </c>
      <c r="F2369" s="198">
        <v>13.94</v>
      </c>
      <c r="G2369" s="198">
        <v>0</v>
      </c>
    </row>
    <row r="2370" spans="1:7" x14ac:dyDescent="0.3">
      <c r="A2370" s="198" t="s">
        <v>188</v>
      </c>
      <c r="B2370" s="198" t="s">
        <v>332</v>
      </c>
      <c r="C2370" s="198">
        <v>101117520</v>
      </c>
      <c r="D2370" s="198">
        <v>201907</v>
      </c>
      <c r="E2370" s="198" t="s">
        <v>336</v>
      </c>
      <c r="F2370" s="198">
        <v>55.33</v>
      </c>
      <c r="G2370" s="198">
        <v>20</v>
      </c>
    </row>
    <row r="2371" spans="1:7" x14ac:dyDescent="0.3">
      <c r="A2371" s="198" t="s">
        <v>188</v>
      </c>
      <c r="B2371" s="198" t="s">
        <v>332</v>
      </c>
      <c r="C2371" s="198">
        <v>101117520</v>
      </c>
      <c r="D2371" s="198">
        <v>201907</v>
      </c>
      <c r="E2371" s="198" t="s">
        <v>336</v>
      </c>
      <c r="F2371" s="198">
        <v>76.69</v>
      </c>
      <c r="G2371" s="198">
        <v>0</v>
      </c>
    </row>
    <row r="2372" spans="1:7" x14ac:dyDescent="0.3">
      <c r="A2372" s="198" t="s">
        <v>188</v>
      </c>
      <c r="B2372" s="198" t="s">
        <v>332</v>
      </c>
      <c r="C2372" s="198">
        <v>101117520</v>
      </c>
      <c r="D2372" s="198">
        <v>201907</v>
      </c>
      <c r="E2372" s="198" t="s">
        <v>336</v>
      </c>
      <c r="F2372" s="198">
        <v>110.55</v>
      </c>
      <c r="G2372" s="198">
        <v>20</v>
      </c>
    </row>
    <row r="2373" spans="1:7" x14ac:dyDescent="0.3">
      <c r="A2373" s="198" t="s">
        <v>188</v>
      </c>
      <c r="B2373" s="198" t="s">
        <v>332</v>
      </c>
      <c r="C2373" s="198">
        <v>101117520</v>
      </c>
      <c r="D2373" s="198">
        <v>201907</v>
      </c>
      <c r="E2373" s="198" t="s">
        <v>336</v>
      </c>
      <c r="F2373" s="198">
        <v>212.94</v>
      </c>
      <c r="G2373" s="198">
        <v>369</v>
      </c>
    </row>
    <row r="2374" spans="1:7" x14ac:dyDescent="0.3">
      <c r="A2374" s="198" t="s">
        <v>188</v>
      </c>
      <c r="B2374" s="198" t="s">
        <v>332</v>
      </c>
      <c r="C2374" s="198">
        <v>101117520</v>
      </c>
      <c r="D2374" s="198">
        <v>201907</v>
      </c>
      <c r="E2374" s="198" t="s">
        <v>336</v>
      </c>
      <c r="F2374" s="198">
        <v>974.04</v>
      </c>
      <c r="G2374" s="198">
        <v>60</v>
      </c>
    </row>
    <row r="2375" spans="1:7" x14ac:dyDescent="0.3">
      <c r="A2375" s="198" t="s">
        <v>188</v>
      </c>
      <c r="B2375" s="198" t="s">
        <v>332</v>
      </c>
      <c r="C2375" s="198">
        <v>101117520</v>
      </c>
      <c r="D2375" s="198">
        <v>201907</v>
      </c>
      <c r="E2375" s="198" t="s">
        <v>336</v>
      </c>
      <c r="F2375" s="198">
        <v>2868.83</v>
      </c>
      <c r="G2375" s="198">
        <v>1</v>
      </c>
    </row>
    <row r="2376" spans="1:7" x14ac:dyDescent="0.3">
      <c r="A2376" s="198" t="s">
        <v>188</v>
      </c>
      <c r="B2376" s="198" t="s">
        <v>332</v>
      </c>
      <c r="C2376" s="198">
        <v>101117520</v>
      </c>
      <c r="D2376" s="198">
        <v>201907</v>
      </c>
      <c r="E2376" s="198" t="s">
        <v>335</v>
      </c>
      <c r="F2376" s="198">
        <v>1.26</v>
      </c>
      <c r="G2376" s="198">
        <v>0</v>
      </c>
    </row>
    <row r="2377" spans="1:7" x14ac:dyDescent="0.3">
      <c r="A2377" s="198" t="s">
        <v>188</v>
      </c>
      <c r="B2377" s="198" t="s">
        <v>332</v>
      </c>
      <c r="C2377" s="198">
        <v>101117520</v>
      </c>
      <c r="D2377" s="198">
        <v>201907</v>
      </c>
      <c r="E2377" s="198" t="s">
        <v>335</v>
      </c>
      <c r="F2377" s="198">
        <v>14.01</v>
      </c>
      <c r="G2377" s="198">
        <v>0</v>
      </c>
    </row>
    <row r="2378" spans="1:7" x14ac:dyDescent="0.3">
      <c r="A2378" s="198" t="s">
        <v>188</v>
      </c>
      <c r="B2378" s="198" t="s">
        <v>332</v>
      </c>
      <c r="C2378" s="198">
        <v>101117520</v>
      </c>
      <c r="D2378" s="198">
        <v>201907</v>
      </c>
      <c r="E2378" s="198" t="s">
        <v>335</v>
      </c>
      <c r="F2378" s="198">
        <v>88.41</v>
      </c>
      <c r="G2378" s="198">
        <v>0</v>
      </c>
    </row>
    <row r="2379" spans="1:7" x14ac:dyDescent="0.3">
      <c r="A2379" s="198" t="s">
        <v>188</v>
      </c>
      <c r="B2379" s="198" t="s">
        <v>332</v>
      </c>
      <c r="C2379" s="198">
        <v>101117520</v>
      </c>
      <c r="D2379" s="198">
        <v>201907</v>
      </c>
      <c r="E2379" s="198" t="s">
        <v>335</v>
      </c>
      <c r="F2379" s="198">
        <v>239.94</v>
      </c>
      <c r="G2379" s="198">
        <v>0</v>
      </c>
    </row>
    <row r="2380" spans="1:7" x14ac:dyDescent="0.3">
      <c r="A2380" s="198" t="s">
        <v>188</v>
      </c>
      <c r="B2380" s="198" t="s">
        <v>332</v>
      </c>
      <c r="C2380" s="198">
        <v>101117520</v>
      </c>
      <c r="D2380" s="198">
        <v>201907</v>
      </c>
      <c r="E2380" s="198" t="s">
        <v>335</v>
      </c>
      <c r="F2380" s="198">
        <v>2291.41</v>
      </c>
      <c r="G2380" s="198">
        <v>2</v>
      </c>
    </row>
    <row r="2381" spans="1:7" x14ac:dyDescent="0.3">
      <c r="A2381" s="198" t="s">
        <v>188</v>
      </c>
      <c r="B2381" s="198" t="s">
        <v>332</v>
      </c>
      <c r="C2381" s="198">
        <v>101117520</v>
      </c>
      <c r="D2381" s="198">
        <v>201907</v>
      </c>
      <c r="E2381" s="198" t="s">
        <v>335</v>
      </c>
      <c r="F2381" s="198">
        <v>6810.76</v>
      </c>
      <c r="G2381" s="198">
        <v>17</v>
      </c>
    </row>
    <row r="2382" spans="1:7" x14ac:dyDescent="0.3">
      <c r="A2382" s="198" t="s">
        <v>188</v>
      </c>
      <c r="B2382" s="198" t="s">
        <v>332</v>
      </c>
      <c r="C2382" s="198">
        <v>101117520</v>
      </c>
      <c r="D2382" s="198">
        <v>201907</v>
      </c>
      <c r="E2382" s="198" t="s">
        <v>335</v>
      </c>
      <c r="F2382" s="198">
        <v>29820.07</v>
      </c>
      <c r="G2382" s="198">
        <v>6332</v>
      </c>
    </row>
    <row r="2383" spans="1:7" x14ac:dyDescent="0.3">
      <c r="A2383" s="198" t="s">
        <v>188</v>
      </c>
      <c r="B2383" s="198" t="s">
        <v>332</v>
      </c>
      <c r="C2383" s="198">
        <v>101117520</v>
      </c>
      <c r="D2383" s="198">
        <v>201907</v>
      </c>
      <c r="E2383" s="198" t="s">
        <v>335</v>
      </c>
      <c r="F2383" s="198">
        <v>160380.6</v>
      </c>
      <c r="G2383" s="198">
        <v>21770</v>
      </c>
    </row>
    <row r="2384" spans="1:7" x14ac:dyDescent="0.3">
      <c r="A2384" s="198" t="s">
        <v>188</v>
      </c>
      <c r="B2384" s="198" t="s">
        <v>332</v>
      </c>
      <c r="C2384" s="198">
        <v>101117520</v>
      </c>
      <c r="D2384" s="198">
        <v>201907</v>
      </c>
      <c r="E2384" s="198" t="s">
        <v>339</v>
      </c>
      <c r="F2384" s="198">
        <v>-52.6</v>
      </c>
      <c r="G2384" s="198">
        <v>0</v>
      </c>
    </row>
    <row r="2385" spans="1:7" x14ac:dyDescent="0.3">
      <c r="A2385" s="198" t="s">
        <v>188</v>
      </c>
      <c r="B2385" s="198" t="s">
        <v>332</v>
      </c>
      <c r="C2385" s="198">
        <v>101117520</v>
      </c>
      <c r="D2385" s="198">
        <v>201907</v>
      </c>
      <c r="E2385" s="198" t="s">
        <v>341</v>
      </c>
      <c r="F2385" s="198">
        <v>4017.38</v>
      </c>
      <c r="G2385" s="198">
        <v>441</v>
      </c>
    </row>
    <row r="2386" spans="1:7" x14ac:dyDescent="0.3">
      <c r="A2386" s="198" t="s">
        <v>188</v>
      </c>
      <c r="B2386" s="198" t="s">
        <v>332</v>
      </c>
      <c r="C2386" s="198">
        <v>101117520</v>
      </c>
      <c r="D2386" s="198">
        <v>201907</v>
      </c>
      <c r="E2386" s="198" t="s">
        <v>333</v>
      </c>
      <c r="F2386" s="198">
        <v>852.68</v>
      </c>
      <c r="G2386" s="198">
        <v>50</v>
      </c>
    </row>
    <row r="2387" spans="1:7" x14ac:dyDescent="0.3">
      <c r="A2387" s="198" t="s">
        <v>188</v>
      </c>
      <c r="B2387" s="198" t="s">
        <v>332</v>
      </c>
      <c r="C2387" s="198">
        <v>101117520</v>
      </c>
      <c r="D2387" s="198">
        <v>201907</v>
      </c>
      <c r="E2387" s="198" t="s">
        <v>342</v>
      </c>
      <c r="F2387" s="198">
        <v>982.32</v>
      </c>
      <c r="G2387" s="198">
        <v>462</v>
      </c>
    </row>
    <row r="2388" spans="1:7" x14ac:dyDescent="0.3">
      <c r="A2388" s="198" t="s">
        <v>188</v>
      </c>
      <c r="B2388" s="198" t="s">
        <v>332</v>
      </c>
      <c r="C2388" s="198">
        <v>101117520</v>
      </c>
      <c r="D2388" s="198">
        <v>201907</v>
      </c>
      <c r="E2388" s="198" t="s">
        <v>342</v>
      </c>
      <c r="F2388" s="198">
        <v>5713.61</v>
      </c>
      <c r="G2388" s="198">
        <v>3375</v>
      </c>
    </row>
    <row r="2389" spans="1:7" x14ac:dyDescent="0.3">
      <c r="A2389" s="198" t="s">
        <v>188</v>
      </c>
      <c r="B2389" s="198" t="s">
        <v>332</v>
      </c>
      <c r="C2389" s="198">
        <v>101117520</v>
      </c>
      <c r="D2389" s="198">
        <v>201907</v>
      </c>
      <c r="E2389" s="198" t="s">
        <v>342</v>
      </c>
      <c r="F2389" s="198">
        <v>6440.49</v>
      </c>
      <c r="G2389" s="198">
        <v>1078</v>
      </c>
    </row>
    <row r="2390" spans="1:7" x14ac:dyDescent="0.3">
      <c r="A2390" s="198" t="s">
        <v>188</v>
      </c>
      <c r="B2390" s="198" t="s">
        <v>332</v>
      </c>
      <c r="C2390" s="198">
        <v>101117520</v>
      </c>
      <c r="D2390" s="198">
        <v>201907</v>
      </c>
      <c r="E2390" s="198" t="s">
        <v>342</v>
      </c>
      <c r="F2390" s="198">
        <v>122320.28</v>
      </c>
      <c r="G2390" s="198">
        <v>15572</v>
      </c>
    </row>
    <row r="2391" spans="1:7" x14ac:dyDescent="0.3">
      <c r="A2391" s="198" t="s">
        <v>188</v>
      </c>
      <c r="B2391" s="198" t="s">
        <v>332</v>
      </c>
      <c r="C2391" s="198">
        <v>105079937</v>
      </c>
      <c r="D2391" s="198">
        <v>201907</v>
      </c>
      <c r="E2391" s="198" t="s">
        <v>336</v>
      </c>
      <c r="F2391" s="198">
        <v>131.38999999999999</v>
      </c>
      <c r="G2391" s="198">
        <v>0</v>
      </c>
    </row>
    <row r="2392" spans="1:7" x14ac:dyDescent="0.3">
      <c r="A2392" s="198" t="s">
        <v>188</v>
      </c>
      <c r="B2392" s="198" t="s">
        <v>332</v>
      </c>
      <c r="C2392" s="198">
        <v>105080858</v>
      </c>
      <c r="D2392" s="198">
        <v>201907</v>
      </c>
      <c r="E2392" s="198" t="s">
        <v>335</v>
      </c>
      <c r="F2392" s="198">
        <v>-532.87</v>
      </c>
      <c r="G2392" s="198">
        <v>0</v>
      </c>
    </row>
    <row r="2393" spans="1:7" x14ac:dyDescent="0.3">
      <c r="A2393" s="198" t="s">
        <v>188</v>
      </c>
      <c r="B2393" s="198" t="s">
        <v>332</v>
      </c>
      <c r="C2393" s="198">
        <v>105080858</v>
      </c>
      <c r="D2393" s="198">
        <v>201907</v>
      </c>
      <c r="E2393" s="198" t="s">
        <v>335</v>
      </c>
      <c r="F2393" s="198">
        <v>33.29</v>
      </c>
      <c r="G2393" s="198">
        <v>0</v>
      </c>
    </row>
    <row r="2394" spans="1:7" x14ac:dyDescent="0.3">
      <c r="A2394" s="198" t="s">
        <v>188</v>
      </c>
      <c r="B2394" s="198" t="s">
        <v>332</v>
      </c>
      <c r="C2394" s="198">
        <v>105081194</v>
      </c>
      <c r="D2394" s="198">
        <v>201907</v>
      </c>
      <c r="E2394" s="198" t="s">
        <v>336</v>
      </c>
      <c r="F2394" s="198">
        <v>278.41000000000003</v>
      </c>
      <c r="G2394" s="198">
        <v>0</v>
      </c>
    </row>
    <row r="2395" spans="1:7" x14ac:dyDescent="0.3">
      <c r="A2395" s="198" t="s">
        <v>188</v>
      </c>
      <c r="B2395" s="198" t="s">
        <v>332</v>
      </c>
      <c r="C2395" s="198">
        <v>105081784</v>
      </c>
      <c r="D2395" s="198">
        <v>201907</v>
      </c>
      <c r="E2395" s="198" t="s">
        <v>335</v>
      </c>
      <c r="F2395" s="198">
        <v>0.22</v>
      </c>
      <c r="G2395" s="198">
        <v>0</v>
      </c>
    </row>
    <row r="2396" spans="1:7" x14ac:dyDescent="0.3">
      <c r="A2396" s="198" t="s">
        <v>188</v>
      </c>
      <c r="B2396" s="198" t="s">
        <v>332</v>
      </c>
      <c r="C2396" s="198">
        <v>105081784</v>
      </c>
      <c r="D2396" s="198">
        <v>201907</v>
      </c>
      <c r="E2396" s="198" t="s">
        <v>335</v>
      </c>
      <c r="F2396" s="198">
        <v>0.68</v>
      </c>
      <c r="G2396" s="198">
        <v>0</v>
      </c>
    </row>
    <row r="2397" spans="1:7" x14ac:dyDescent="0.3">
      <c r="A2397" s="198" t="s">
        <v>188</v>
      </c>
      <c r="B2397" s="198" t="s">
        <v>332</v>
      </c>
      <c r="C2397" s="198">
        <v>105081784</v>
      </c>
      <c r="D2397" s="198">
        <v>201907</v>
      </c>
      <c r="E2397" s="198" t="s">
        <v>335</v>
      </c>
      <c r="F2397" s="198">
        <v>1.1100000000000001</v>
      </c>
      <c r="G2397" s="198">
        <v>0</v>
      </c>
    </row>
    <row r="2398" spans="1:7" x14ac:dyDescent="0.3">
      <c r="A2398" s="198" t="s">
        <v>188</v>
      </c>
      <c r="B2398" s="198" t="s">
        <v>332</v>
      </c>
      <c r="C2398" s="198">
        <v>105081784</v>
      </c>
      <c r="D2398" s="198">
        <v>201907</v>
      </c>
      <c r="E2398" s="198" t="s">
        <v>335</v>
      </c>
      <c r="F2398" s="198">
        <v>1.47</v>
      </c>
      <c r="G2398" s="198">
        <v>0</v>
      </c>
    </row>
    <row r="2399" spans="1:7" x14ac:dyDescent="0.3">
      <c r="A2399" s="198" t="s">
        <v>188</v>
      </c>
      <c r="B2399" s="198" t="s">
        <v>332</v>
      </c>
      <c r="C2399" s="198">
        <v>105081784</v>
      </c>
      <c r="D2399" s="198">
        <v>201907</v>
      </c>
      <c r="E2399" s="198" t="s">
        <v>335</v>
      </c>
      <c r="F2399" s="198">
        <v>2.14</v>
      </c>
      <c r="G2399" s="198">
        <v>0</v>
      </c>
    </row>
    <row r="2400" spans="1:7" x14ac:dyDescent="0.3">
      <c r="A2400" s="198" t="s">
        <v>188</v>
      </c>
      <c r="B2400" s="198" t="s">
        <v>332</v>
      </c>
      <c r="C2400" s="198">
        <v>105081784</v>
      </c>
      <c r="D2400" s="198">
        <v>201907</v>
      </c>
      <c r="E2400" s="198" t="s">
        <v>335</v>
      </c>
      <c r="F2400" s="198">
        <v>13.48</v>
      </c>
      <c r="G2400" s="198">
        <v>0</v>
      </c>
    </row>
    <row r="2401" spans="1:7" x14ac:dyDescent="0.3">
      <c r="A2401" s="198" t="s">
        <v>188</v>
      </c>
      <c r="B2401" s="198" t="s">
        <v>332</v>
      </c>
      <c r="C2401" s="198">
        <v>105081784</v>
      </c>
      <c r="D2401" s="198">
        <v>201907</v>
      </c>
      <c r="E2401" s="198" t="s">
        <v>339</v>
      </c>
      <c r="F2401" s="198">
        <v>-25943.74</v>
      </c>
      <c r="G2401" s="198">
        <v>0</v>
      </c>
    </row>
    <row r="2402" spans="1:7" x14ac:dyDescent="0.3">
      <c r="A2402" s="198" t="s">
        <v>188</v>
      </c>
      <c r="B2402" s="198" t="s">
        <v>332</v>
      </c>
      <c r="C2402" s="198">
        <v>105081784</v>
      </c>
      <c r="D2402" s="198">
        <v>201907</v>
      </c>
      <c r="E2402" s="198" t="s">
        <v>339</v>
      </c>
      <c r="F2402" s="198">
        <v>-4890.7700000000004</v>
      </c>
      <c r="G2402" s="198">
        <v>0</v>
      </c>
    </row>
    <row r="2403" spans="1:7" x14ac:dyDescent="0.3">
      <c r="A2403" s="198" t="s">
        <v>188</v>
      </c>
      <c r="B2403" s="198" t="s">
        <v>332</v>
      </c>
      <c r="C2403" s="198">
        <v>105081784</v>
      </c>
      <c r="D2403" s="198">
        <v>201907</v>
      </c>
      <c r="E2403" s="198" t="s">
        <v>339</v>
      </c>
      <c r="F2403" s="198">
        <v>8.9499999999999993</v>
      </c>
      <c r="G2403" s="198">
        <v>0</v>
      </c>
    </row>
    <row r="2404" spans="1:7" x14ac:dyDescent="0.3">
      <c r="A2404" s="198" t="s">
        <v>188</v>
      </c>
      <c r="B2404" s="198" t="s">
        <v>332</v>
      </c>
      <c r="C2404" s="198">
        <v>105081784</v>
      </c>
      <c r="D2404" s="198">
        <v>201907</v>
      </c>
      <c r="E2404" s="198" t="s">
        <v>342</v>
      </c>
      <c r="F2404" s="198">
        <v>47723.98</v>
      </c>
      <c r="G2404" s="198">
        <v>0</v>
      </c>
    </row>
    <row r="2405" spans="1:7" x14ac:dyDescent="0.3">
      <c r="A2405" s="198" t="s">
        <v>188</v>
      </c>
      <c r="B2405" s="198" t="s">
        <v>332</v>
      </c>
      <c r="C2405" s="198">
        <v>105082093</v>
      </c>
      <c r="D2405" s="198">
        <v>201907</v>
      </c>
      <c r="E2405" s="198" t="s">
        <v>336</v>
      </c>
      <c r="F2405" s="198">
        <v>-31.77</v>
      </c>
      <c r="G2405" s="198">
        <v>0</v>
      </c>
    </row>
    <row r="2406" spans="1:7" x14ac:dyDescent="0.3">
      <c r="A2406" s="198" t="s">
        <v>188</v>
      </c>
      <c r="B2406" s="198" t="s">
        <v>332</v>
      </c>
      <c r="C2406" s="198">
        <v>105082093</v>
      </c>
      <c r="D2406" s="198">
        <v>201907</v>
      </c>
      <c r="E2406" s="198" t="s">
        <v>336</v>
      </c>
      <c r="F2406" s="198">
        <v>-25.54</v>
      </c>
      <c r="G2406" s="198">
        <v>0</v>
      </c>
    </row>
    <row r="2407" spans="1:7" x14ac:dyDescent="0.3">
      <c r="A2407" s="198" t="s">
        <v>188</v>
      </c>
      <c r="B2407" s="198" t="s">
        <v>332</v>
      </c>
      <c r="C2407" s="198">
        <v>105082093</v>
      </c>
      <c r="D2407" s="198">
        <v>201907</v>
      </c>
      <c r="E2407" s="198" t="s">
        <v>336</v>
      </c>
      <c r="F2407" s="198">
        <v>-4.3499999999999996</v>
      </c>
      <c r="G2407" s="198">
        <v>0</v>
      </c>
    </row>
    <row r="2408" spans="1:7" x14ac:dyDescent="0.3">
      <c r="A2408" s="198" t="s">
        <v>188</v>
      </c>
      <c r="B2408" s="198" t="s">
        <v>332</v>
      </c>
      <c r="C2408" s="198">
        <v>105082093</v>
      </c>
      <c r="D2408" s="198">
        <v>201907</v>
      </c>
      <c r="E2408" s="198" t="s">
        <v>336</v>
      </c>
      <c r="F2408" s="198">
        <v>4.1900000000000004</v>
      </c>
      <c r="G2408" s="198">
        <v>0</v>
      </c>
    </row>
    <row r="2409" spans="1:7" x14ac:dyDescent="0.3">
      <c r="A2409" s="198" t="s">
        <v>188</v>
      </c>
      <c r="B2409" s="198" t="s">
        <v>332</v>
      </c>
      <c r="C2409" s="198">
        <v>105082093</v>
      </c>
      <c r="D2409" s="198">
        <v>201907</v>
      </c>
      <c r="E2409" s="198" t="s">
        <v>336</v>
      </c>
      <c r="F2409" s="198">
        <v>6.41</v>
      </c>
      <c r="G2409" s="198">
        <v>0</v>
      </c>
    </row>
    <row r="2410" spans="1:7" x14ac:dyDescent="0.3">
      <c r="A2410" s="198" t="s">
        <v>188</v>
      </c>
      <c r="B2410" s="198" t="s">
        <v>332</v>
      </c>
      <c r="C2410" s="198">
        <v>105082093</v>
      </c>
      <c r="D2410" s="198">
        <v>201907</v>
      </c>
      <c r="E2410" s="198" t="s">
        <v>335</v>
      </c>
      <c r="F2410" s="198">
        <v>-1056.49</v>
      </c>
      <c r="G2410" s="198">
        <v>0</v>
      </c>
    </row>
    <row r="2411" spans="1:7" x14ac:dyDescent="0.3">
      <c r="A2411" s="198" t="s">
        <v>188</v>
      </c>
      <c r="B2411" s="198" t="s">
        <v>332</v>
      </c>
      <c r="C2411" s="198">
        <v>105082093</v>
      </c>
      <c r="D2411" s="198">
        <v>201907</v>
      </c>
      <c r="E2411" s="198" t="s">
        <v>335</v>
      </c>
      <c r="F2411" s="198">
        <v>-93.58</v>
      </c>
      <c r="G2411" s="198">
        <v>0</v>
      </c>
    </row>
    <row r="2412" spans="1:7" x14ac:dyDescent="0.3">
      <c r="A2412" s="198" t="s">
        <v>188</v>
      </c>
      <c r="B2412" s="198" t="s">
        <v>332</v>
      </c>
      <c r="C2412" s="198">
        <v>105082093</v>
      </c>
      <c r="D2412" s="198">
        <v>201907</v>
      </c>
      <c r="E2412" s="198" t="s">
        <v>335</v>
      </c>
      <c r="F2412" s="198">
        <v>-51.72</v>
      </c>
      <c r="G2412" s="198">
        <v>0</v>
      </c>
    </row>
    <row r="2413" spans="1:7" x14ac:dyDescent="0.3">
      <c r="A2413" s="198" t="s">
        <v>188</v>
      </c>
      <c r="B2413" s="198" t="s">
        <v>332</v>
      </c>
      <c r="C2413" s="198">
        <v>105082093</v>
      </c>
      <c r="D2413" s="198">
        <v>201907</v>
      </c>
      <c r="E2413" s="198" t="s">
        <v>335</v>
      </c>
      <c r="F2413" s="198">
        <v>-31.88</v>
      </c>
      <c r="G2413" s="198">
        <v>0</v>
      </c>
    </row>
    <row r="2414" spans="1:7" x14ac:dyDescent="0.3">
      <c r="A2414" s="198" t="s">
        <v>188</v>
      </c>
      <c r="B2414" s="198" t="s">
        <v>332</v>
      </c>
      <c r="C2414" s="198">
        <v>105082093</v>
      </c>
      <c r="D2414" s="198">
        <v>201907</v>
      </c>
      <c r="E2414" s="198" t="s">
        <v>335</v>
      </c>
      <c r="F2414" s="198">
        <v>-2.62</v>
      </c>
      <c r="G2414" s="198">
        <v>0</v>
      </c>
    </row>
    <row r="2415" spans="1:7" x14ac:dyDescent="0.3">
      <c r="A2415" s="198" t="s">
        <v>188</v>
      </c>
      <c r="B2415" s="198" t="s">
        <v>332</v>
      </c>
      <c r="C2415" s="198">
        <v>105082093</v>
      </c>
      <c r="D2415" s="198">
        <v>201907</v>
      </c>
      <c r="E2415" s="198" t="s">
        <v>335</v>
      </c>
      <c r="F2415" s="198">
        <v>16.96</v>
      </c>
      <c r="G2415" s="198">
        <v>0</v>
      </c>
    </row>
    <row r="2416" spans="1:7" x14ac:dyDescent="0.3">
      <c r="A2416" s="198" t="s">
        <v>188</v>
      </c>
      <c r="B2416" s="198" t="s">
        <v>332</v>
      </c>
      <c r="C2416" s="198">
        <v>105082093</v>
      </c>
      <c r="D2416" s="198">
        <v>201907</v>
      </c>
      <c r="E2416" s="198" t="s">
        <v>335</v>
      </c>
      <c r="F2416" s="198">
        <v>18.18</v>
      </c>
      <c r="G2416" s="198">
        <v>0</v>
      </c>
    </row>
    <row r="2417" spans="1:7" x14ac:dyDescent="0.3">
      <c r="A2417" s="198" t="s">
        <v>188</v>
      </c>
      <c r="B2417" s="198" t="s">
        <v>332</v>
      </c>
      <c r="C2417" s="198">
        <v>105082093</v>
      </c>
      <c r="D2417" s="198">
        <v>201907</v>
      </c>
      <c r="E2417" s="198" t="s">
        <v>335</v>
      </c>
      <c r="F2417" s="198">
        <v>132.81</v>
      </c>
      <c r="G2417" s="198">
        <v>0</v>
      </c>
    </row>
    <row r="2418" spans="1:7" x14ac:dyDescent="0.3">
      <c r="A2418" s="198" t="s">
        <v>188</v>
      </c>
      <c r="B2418" s="198" t="s">
        <v>332</v>
      </c>
      <c r="C2418" s="198">
        <v>105082093</v>
      </c>
      <c r="D2418" s="198">
        <v>201907</v>
      </c>
      <c r="E2418" s="198" t="s">
        <v>339</v>
      </c>
      <c r="F2418" s="198">
        <v>-849.05</v>
      </c>
      <c r="G2418" s="198">
        <v>0</v>
      </c>
    </row>
    <row r="2419" spans="1:7" x14ac:dyDescent="0.3">
      <c r="A2419" s="198" t="s">
        <v>188</v>
      </c>
      <c r="B2419" s="198" t="s">
        <v>332</v>
      </c>
      <c r="C2419" s="198">
        <v>105082093</v>
      </c>
      <c r="D2419" s="198">
        <v>201907</v>
      </c>
      <c r="E2419" s="198" t="s">
        <v>339</v>
      </c>
      <c r="F2419" s="198">
        <v>-289.2</v>
      </c>
      <c r="G2419" s="198">
        <v>0</v>
      </c>
    </row>
    <row r="2420" spans="1:7" x14ac:dyDescent="0.3">
      <c r="A2420" s="198" t="s">
        <v>188</v>
      </c>
      <c r="B2420" s="198" t="s">
        <v>332</v>
      </c>
      <c r="C2420" s="198">
        <v>105082093</v>
      </c>
      <c r="D2420" s="198">
        <v>201907</v>
      </c>
      <c r="E2420" s="198" t="s">
        <v>339</v>
      </c>
      <c r="F2420" s="198">
        <v>0.51</v>
      </c>
      <c r="G2420" s="198">
        <v>0</v>
      </c>
    </row>
    <row r="2421" spans="1:7" x14ac:dyDescent="0.3">
      <c r="A2421" s="198" t="s">
        <v>188</v>
      </c>
      <c r="B2421" s="198" t="s">
        <v>332</v>
      </c>
      <c r="C2421" s="198">
        <v>105083442</v>
      </c>
      <c r="D2421" s="198">
        <v>201907</v>
      </c>
      <c r="E2421" s="198" t="s">
        <v>335</v>
      </c>
      <c r="F2421" s="198">
        <v>0.66</v>
      </c>
      <c r="G2421" s="198">
        <v>0</v>
      </c>
    </row>
    <row r="2422" spans="1:7" x14ac:dyDescent="0.3">
      <c r="A2422" s="198" t="s">
        <v>188</v>
      </c>
      <c r="B2422" s="198" t="s">
        <v>332</v>
      </c>
      <c r="C2422" s="198">
        <v>105084630</v>
      </c>
      <c r="D2422" s="198">
        <v>201907</v>
      </c>
      <c r="E2422" s="198" t="s">
        <v>335</v>
      </c>
      <c r="F2422" s="198">
        <v>1.27</v>
      </c>
      <c r="G2422" s="198">
        <v>0</v>
      </c>
    </row>
    <row r="2423" spans="1:7" x14ac:dyDescent="0.3">
      <c r="A2423" s="198" t="s">
        <v>188</v>
      </c>
      <c r="B2423" s="198" t="s">
        <v>332</v>
      </c>
      <c r="C2423" s="198">
        <v>105084630</v>
      </c>
      <c r="D2423" s="198">
        <v>201907</v>
      </c>
      <c r="E2423" s="198" t="s">
        <v>335</v>
      </c>
      <c r="F2423" s="198">
        <v>6.51</v>
      </c>
      <c r="G2423" s="198">
        <v>0</v>
      </c>
    </row>
    <row r="2424" spans="1:7" x14ac:dyDescent="0.3">
      <c r="A2424" s="198" t="s">
        <v>188</v>
      </c>
      <c r="B2424" s="198" t="s">
        <v>332</v>
      </c>
      <c r="C2424" s="198">
        <v>105084630</v>
      </c>
      <c r="D2424" s="198">
        <v>201907</v>
      </c>
      <c r="E2424" s="198" t="s">
        <v>339</v>
      </c>
      <c r="F2424" s="198">
        <v>-4982.1000000000004</v>
      </c>
      <c r="G2424" s="198">
        <v>0</v>
      </c>
    </row>
    <row r="2425" spans="1:7" x14ac:dyDescent="0.3">
      <c r="A2425" s="198" t="s">
        <v>188</v>
      </c>
      <c r="B2425" s="198" t="s">
        <v>332</v>
      </c>
      <c r="C2425" s="198">
        <v>105084776</v>
      </c>
      <c r="D2425" s="198">
        <v>201907</v>
      </c>
      <c r="E2425" s="198" t="s">
        <v>339</v>
      </c>
      <c r="F2425" s="198">
        <v>-0.27</v>
      </c>
      <c r="G2425" s="198">
        <v>0</v>
      </c>
    </row>
    <row r="2426" spans="1:7" x14ac:dyDescent="0.3">
      <c r="A2426" s="198" t="s">
        <v>188</v>
      </c>
      <c r="B2426" s="198" t="s">
        <v>332</v>
      </c>
      <c r="C2426" s="198">
        <v>105085896</v>
      </c>
      <c r="D2426" s="198">
        <v>201907</v>
      </c>
      <c r="E2426" s="198" t="s">
        <v>335</v>
      </c>
      <c r="F2426" s="198">
        <v>1.0900000000000001</v>
      </c>
      <c r="G2426" s="198">
        <v>0</v>
      </c>
    </row>
    <row r="2427" spans="1:7" x14ac:dyDescent="0.3">
      <c r="A2427" s="198" t="s">
        <v>188</v>
      </c>
      <c r="B2427" s="198" t="s">
        <v>332</v>
      </c>
      <c r="C2427" s="198">
        <v>105085896</v>
      </c>
      <c r="D2427" s="198">
        <v>201907</v>
      </c>
      <c r="E2427" s="198" t="s">
        <v>335</v>
      </c>
      <c r="F2427" s="198">
        <v>6.08</v>
      </c>
      <c r="G2427" s="198">
        <v>0</v>
      </c>
    </row>
    <row r="2428" spans="1:7" x14ac:dyDescent="0.3">
      <c r="A2428" s="198" t="s">
        <v>188</v>
      </c>
      <c r="B2428" s="198" t="s">
        <v>332</v>
      </c>
      <c r="C2428" s="198">
        <v>105085896</v>
      </c>
      <c r="D2428" s="198">
        <v>201907</v>
      </c>
      <c r="E2428" s="198" t="s">
        <v>339</v>
      </c>
      <c r="F2428" s="198">
        <v>-10861.49</v>
      </c>
      <c r="G2428" s="198">
        <v>0</v>
      </c>
    </row>
    <row r="2429" spans="1:7" x14ac:dyDescent="0.3">
      <c r="A2429" s="198" t="s">
        <v>188</v>
      </c>
      <c r="B2429" s="198" t="s">
        <v>332</v>
      </c>
      <c r="C2429" s="198">
        <v>105085896</v>
      </c>
      <c r="D2429" s="198">
        <v>201907</v>
      </c>
      <c r="E2429" s="198" t="s">
        <v>342</v>
      </c>
      <c r="F2429" s="198">
        <v>29506.74</v>
      </c>
      <c r="G2429" s="198">
        <v>0</v>
      </c>
    </row>
    <row r="2430" spans="1:7" x14ac:dyDescent="0.3">
      <c r="A2430" s="198" t="s">
        <v>188</v>
      </c>
      <c r="B2430" s="198" t="s">
        <v>332</v>
      </c>
      <c r="C2430" s="198">
        <v>105087587</v>
      </c>
      <c r="D2430" s="198">
        <v>201907</v>
      </c>
      <c r="E2430" s="198" t="s">
        <v>335</v>
      </c>
      <c r="F2430" s="198">
        <v>-493.24</v>
      </c>
      <c r="G2430" s="198">
        <v>0</v>
      </c>
    </row>
    <row r="2431" spans="1:7" x14ac:dyDescent="0.3">
      <c r="A2431" s="198" t="s">
        <v>188</v>
      </c>
      <c r="B2431" s="198" t="s">
        <v>332</v>
      </c>
      <c r="C2431" s="198">
        <v>105087587</v>
      </c>
      <c r="D2431" s="198">
        <v>201907</v>
      </c>
      <c r="E2431" s="198" t="s">
        <v>335</v>
      </c>
      <c r="F2431" s="198">
        <v>40.270000000000003</v>
      </c>
      <c r="G2431" s="198">
        <v>0</v>
      </c>
    </row>
    <row r="2432" spans="1:7" x14ac:dyDescent="0.3">
      <c r="A2432" s="198" t="s">
        <v>188</v>
      </c>
      <c r="B2432" s="198" t="s">
        <v>332</v>
      </c>
      <c r="C2432" s="198">
        <v>105088463</v>
      </c>
      <c r="D2432" s="198">
        <v>201907</v>
      </c>
      <c r="E2432" s="198" t="s">
        <v>336</v>
      </c>
      <c r="F2432" s="198">
        <v>-12742.13</v>
      </c>
      <c r="G2432" s="198">
        <v>2</v>
      </c>
    </row>
    <row r="2433" spans="1:7" x14ac:dyDescent="0.3">
      <c r="A2433" s="198" t="s">
        <v>188</v>
      </c>
      <c r="B2433" s="198" t="s">
        <v>334</v>
      </c>
      <c r="C2433" s="198">
        <v>101096760</v>
      </c>
      <c r="D2433" s="198">
        <v>201907</v>
      </c>
      <c r="E2433" s="198" t="s">
        <v>336</v>
      </c>
      <c r="F2433" s="198">
        <v>-695.17</v>
      </c>
      <c r="G2433" s="198">
        <v>3</v>
      </c>
    </row>
    <row r="2434" spans="1:7" x14ac:dyDescent="0.3">
      <c r="A2434" s="198" t="s">
        <v>188</v>
      </c>
      <c r="B2434" s="198" t="s">
        <v>334</v>
      </c>
      <c r="C2434" s="198">
        <v>101099025</v>
      </c>
      <c r="D2434" s="198">
        <v>201907</v>
      </c>
      <c r="E2434" s="198" t="s">
        <v>336</v>
      </c>
      <c r="F2434" s="198">
        <v>2.79</v>
      </c>
      <c r="G2434" s="198">
        <v>4</v>
      </c>
    </row>
    <row r="2435" spans="1:7" x14ac:dyDescent="0.3">
      <c r="A2435" s="198" t="s">
        <v>188</v>
      </c>
      <c r="B2435" s="198" t="s">
        <v>334</v>
      </c>
      <c r="C2435" s="198">
        <v>101099804</v>
      </c>
      <c r="D2435" s="198">
        <v>201907</v>
      </c>
      <c r="E2435" s="198" t="s">
        <v>335</v>
      </c>
      <c r="F2435" s="198">
        <v>-654.1</v>
      </c>
      <c r="G2435" s="198">
        <v>3</v>
      </c>
    </row>
    <row r="2436" spans="1:7" x14ac:dyDescent="0.3">
      <c r="A2436" s="198" t="s">
        <v>188</v>
      </c>
      <c r="B2436" s="198" t="s">
        <v>334</v>
      </c>
      <c r="C2436" s="198">
        <v>101100552</v>
      </c>
      <c r="D2436" s="198">
        <v>201907</v>
      </c>
      <c r="E2436" s="198" t="s">
        <v>342</v>
      </c>
      <c r="F2436" s="198">
        <v>-208383.94</v>
      </c>
      <c r="G2436" s="198">
        <v>-5</v>
      </c>
    </row>
    <row r="2437" spans="1:7" x14ac:dyDescent="0.3">
      <c r="A2437" s="198" t="s">
        <v>188</v>
      </c>
      <c r="B2437" s="198" t="s">
        <v>334</v>
      </c>
      <c r="C2437" s="198">
        <v>101102536</v>
      </c>
      <c r="D2437" s="198">
        <v>201907</v>
      </c>
      <c r="E2437" s="198" t="s">
        <v>333</v>
      </c>
      <c r="F2437" s="198">
        <v>101.36</v>
      </c>
      <c r="G2437" s="198">
        <v>3</v>
      </c>
    </row>
    <row r="2438" spans="1:7" x14ac:dyDescent="0.3">
      <c r="A2438" s="198" t="s">
        <v>188</v>
      </c>
      <c r="B2438" s="198" t="s">
        <v>334</v>
      </c>
      <c r="C2438" s="198">
        <v>101102591</v>
      </c>
      <c r="D2438" s="198">
        <v>201907</v>
      </c>
      <c r="E2438" s="198" t="s">
        <v>335</v>
      </c>
      <c r="F2438" s="198">
        <v>-807497.9</v>
      </c>
      <c r="G2438" s="198">
        <v>-11</v>
      </c>
    </row>
    <row r="2439" spans="1:7" x14ac:dyDescent="0.3">
      <c r="A2439" s="198" t="s">
        <v>188</v>
      </c>
      <c r="B2439" s="198" t="s">
        <v>334</v>
      </c>
      <c r="C2439" s="198">
        <v>101102596</v>
      </c>
      <c r="D2439" s="198">
        <v>201907</v>
      </c>
      <c r="E2439" s="198" t="s">
        <v>339</v>
      </c>
      <c r="F2439" s="198">
        <v>-143.02000000000001</v>
      </c>
      <c r="G2439" s="198">
        <v>3</v>
      </c>
    </row>
    <row r="2440" spans="1:7" x14ac:dyDescent="0.3">
      <c r="A2440" s="198" t="s">
        <v>188</v>
      </c>
      <c r="B2440" s="198" t="s">
        <v>334</v>
      </c>
      <c r="C2440" s="198">
        <v>101103625</v>
      </c>
      <c r="D2440" s="198">
        <v>201907</v>
      </c>
      <c r="E2440" s="198" t="s">
        <v>335</v>
      </c>
      <c r="F2440" s="198">
        <v>0.43</v>
      </c>
      <c r="G2440" s="198">
        <v>3</v>
      </c>
    </row>
    <row r="2441" spans="1:7" x14ac:dyDescent="0.3">
      <c r="A2441" s="198" t="s">
        <v>188</v>
      </c>
      <c r="B2441" s="198" t="s">
        <v>334</v>
      </c>
      <c r="C2441" s="198">
        <v>101103897</v>
      </c>
      <c r="D2441" s="198">
        <v>201907</v>
      </c>
      <c r="E2441" s="198" t="s">
        <v>339</v>
      </c>
      <c r="F2441" s="198">
        <v>3173.48</v>
      </c>
      <c r="G2441" s="198">
        <v>2</v>
      </c>
    </row>
    <row r="2442" spans="1:7" x14ac:dyDescent="0.3">
      <c r="A2442" s="198" t="s">
        <v>188</v>
      </c>
      <c r="B2442" s="198" t="s">
        <v>334</v>
      </c>
      <c r="C2442" s="198">
        <v>101104513</v>
      </c>
      <c r="D2442" s="198">
        <v>201907</v>
      </c>
      <c r="E2442" s="198" t="s">
        <v>339</v>
      </c>
      <c r="F2442" s="198">
        <v>62884.72</v>
      </c>
      <c r="G2442" s="198">
        <v>4</v>
      </c>
    </row>
    <row r="2443" spans="1:7" x14ac:dyDescent="0.3">
      <c r="A2443" s="198" t="s">
        <v>188</v>
      </c>
      <c r="B2443" s="198" t="s">
        <v>334</v>
      </c>
      <c r="C2443" s="198">
        <v>101104654</v>
      </c>
      <c r="D2443" s="198">
        <v>201907</v>
      </c>
      <c r="E2443" s="198" t="s">
        <v>339</v>
      </c>
      <c r="F2443" s="198">
        <v>1.31</v>
      </c>
      <c r="G2443" s="198">
        <v>2</v>
      </c>
    </row>
    <row r="2444" spans="1:7" x14ac:dyDescent="0.3">
      <c r="A2444" s="198" t="s">
        <v>188</v>
      </c>
      <c r="B2444" s="198" t="s">
        <v>334</v>
      </c>
      <c r="C2444" s="198">
        <v>101104726</v>
      </c>
      <c r="D2444" s="198">
        <v>201907</v>
      </c>
      <c r="E2444" s="198" t="s">
        <v>336</v>
      </c>
      <c r="F2444" s="198">
        <v>1.18</v>
      </c>
      <c r="G2444" s="198">
        <v>3</v>
      </c>
    </row>
    <row r="2445" spans="1:7" x14ac:dyDescent="0.3">
      <c r="A2445" s="198" t="s">
        <v>188</v>
      </c>
      <c r="B2445" s="198" t="s">
        <v>334</v>
      </c>
      <c r="C2445" s="198">
        <v>101105211</v>
      </c>
      <c r="D2445" s="198">
        <v>201907</v>
      </c>
      <c r="E2445" s="198" t="s">
        <v>336</v>
      </c>
      <c r="F2445" s="198">
        <v>-1781.82</v>
      </c>
      <c r="G2445" s="198">
        <v>-6</v>
      </c>
    </row>
    <row r="2446" spans="1:7" x14ac:dyDescent="0.3">
      <c r="A2446" s="198" t="s">
        <v>188</v>
      </c>
      <c r="B2446" s="198" t="s">
        <v>334</v>
      </c>
      <c r="C2446" s="198">
        <v>101106070</v>
      </c>
      <c r="D2446" s="198">
        <v>201907</v>
      </c>
      <c r="E2446" s="198" t="s">
        <v>340</v>
      </c>
      <c r="F2446" s="198">
        <v>2.5499999999999998</v>
      </c>
      <c r="G2446" s="198">
        <v>2</v>
      </c>
    </row>
    <row r="2447" spans="1:7" x14ac:dyDescent="0.3">
      <c r="A2447" s="198" t="s">
        <v>188</v>
      </c>
      <c r="B2447" s="198" t="s">
        <v>334</v>
      </c>
      <c r="C2447" s="198">
        <v>101106103</v>
      </c>
      <c r="D2447" s="198">
        <v>201907</v>
      </c>
      <c r="E2447" s="198" t="s">
        <v>339</v>
      </c>
      <c r="F2447" s="198">
        <v>125.43</v>
      </c>
      <c r="G2447" s="198">
        <v>3</v>
      </c>
    </row>
    <row r="2448" spans="1:7" x14ac:dyDescent="0.3">
      <c r="A2448" s="198" t="s">
        <v>188</v>
      </c>
      <c r="B2448" s="198" t="s">
        <v>334</v>
      </c>
      <c r="C2448" s="198">
        <v>101107216</v>
      </c>
      <c r="D2448" s="198">
        <v>201907</v>
      </c>
      <c r="E2448" s="198" t="s">
        <v>336</v>
      </c>
      <c r="F2448" s="198">
        <v>2177.41</v>
      </c>
      <c r="G2448" s="198">
        <v>1</v>
      </c>
    </row>
    <row r="2449" spans="1:7" x14ac:dyDescent="0.3">
      <c r="A2449" s="198" t="s">
        <v>188</v>
      </c>
      <c r="B2449" s="198" t="s">
        <v>334</v>
      </c>
      <c r="C2449" s="198">
        <v>101107270</v>
      </c>
      <c r="D2449" s="198">
        <v>201907</v>
      </c>
      <c r="E2449" s="198" t="s">
        <v>336</v>
      </c>
      <c r="F2449" s="198">
        <v>76.069999999999993</v>
      </c>
      <c r="G2449" s="198">
        <v>1</v>
      </c>
    </row>
    <row r="2450" spans="1:7" x14ac:dyDescent="0.3">
      <c r="A2450" s="198" t="s">
        <v>188</v>
      </c>
      <c r="B2450" s="198" t="s">
        <v>334</v>
      </c>
      <c r="C2450" s="198">
        <v>101107812</v>
      </c>
      <c r="D2450" s="198">
        <v>201907</v>
      </c>
      <c r="E2450" s="198" t="s">
        <v>336</v>
      </c>
      <c r="F2450" s="198">
        <v>3</v>
      </c>
      <c r="G2450" s="198">
        <v>4</v>
      </c>
    </row>
    <row r="2451" spans="1:7" x14ac:dyDescent="0.3">
      <c r="A2451" s="198" t="s">
        <v>188</v>
      </c>
      <c r="B2451" s="198" t="s">
        <v>334</v>
      </c>
      <c r="C2451" s="198">
        <v>101107989</v>
      </c>
      <c r="D2451" s="198">
        <v>201907</v>
      </c>
      <c r="E2451" s="198" t="s">
        <v>336</v>
      </c>
      <c r="F2451" s="198">
        <v>-15715.5</v>
      </c>
      <c r="G2451" s="198">
        <v>2</v>
      </c>
    </row>
    <row r="2452" spans="1:7" x14ac:dyDescent="0.3">
      <c r="A2452" s="198" t="s">
        <v>188</v>
      </c>
      <c r="B2452" s="198" t="s">
        <v>334</v>
      </c>
      <c r="C2452" s="198">
        <v>101108436</v>
      </c>
      <c r="D2452" s="198">
        <v>201907</v>
      </c>
      <c r="E2452" s="198" t="s">
        <v>336</v>
      </c>
      <c r="F2452" s="198">
        <v>2883.73</v>
      </c>
      <c r="G2452" s="198">
        <v>1</v>
      </c>
    </row>
    <row r="2453" spans="1:7" x14ac:dyDescent="0.3">
      <c r="A2453" s="198" t="s">
        <v>188</v>
      </c>
      <c r="B2453" s="198" t="s">
        <v>334</v>
      </c>
      <c r="C2453" s="198">
        <v>101109482</v>
      </c>
      <c r="D2453" s="198">
        <v>201907</v>
      </c>
      <c r="E2453" s="198" t="s">
        <v>336</v>
      </c>
      <c r="F2453" s="198">
        <v>-773.82</v>
      </c>
      <c r="G2453" s="198">
        <v>-2</v>
      </c>
    </row>
    <row r="2454" spans="1:7" x14ac:dyDescent="0.3">
      <c r="A2454" s="198" t="s">
        <v>188</v>
      </c>
      <c r="B2454" s="198" t="s">
        <v>334</v>
      </c>
      <c r="C2454" s="198">
        <v>101109590</v>
      </c>
      <c r="D2454" s="198">
        <v>201907</v>
      </c>
      <c r="E2454" s="198" t="s">
        <v>339</v>
      </c>
      <c r="F2454" s="198">
        <v>240435.72</v>
      </c>
      <c r="G2454" s="198">
        <v>3</v>
      </c>
    </row>
    <row r="2455" spans="1:7" x14ac:dyDescent="0.3">
      <c r="A2455" s="198" t="s">
        <v>188</v>
      </c>
      <c r="B2455" s="198" t="s">
        <v>334</v>
      </c>
      <c r="C2455" s="198">
        <v>101109989</v>
      </c>
      <c r="D2455" s="198">
        <v>201907</v>
      </c>
      <c r="E2455" s="198" t="s">
        <v>335</v>
      </c>
      <c r="F2455" s="198">
        <v>-144951.71</v>
      </c>
      <c r="G2455" s="198">
        <v>-5</v>
      </c>
    </row>
    <row r="2456" spans="1:7" x14ac:dyDescent="0.3">
      <c r="A2456" s="198" t="s">
        <v>188</v>
      </c>
      <c r="B2456" s="198" t="s">
        <v>334</v>
      </c>
      <c r="C2456" s="198">
        <v>101109989</v>
      </c>
      <c r="D2456" s="198">
        <v>201907</v>
      </c>
      <c r="E2456" s="198" t="s">
        <v>335</v>
      </c>
      <c r="F2456" s="198">
        <v>446.74</v>
      </c>
      <c r="G2456" s="198">
        <v>2</v>
      </c>
    </row>
    <row r="2457" spans="1:7" x14ac:dyDescent="0.3">
      <c r="A2457" s="198" t="s">
        <v>188</v>
      </c>
      <c r="B2457" s="198" t="s">
        <v>334</v>
      </c>
      <c r="C2457" s="198">
        <v>101109993</v>
      </c>
      <c r="D2457" s="198">
        <v>201907</v>
      </c>
      <c r="E2457" s="198" t="s">
        <v>336</v>
      </c>
      <c r="F2457" s="198">
        <v>7130.69</v>
      </c>
      <c r="G2457" s="198">
        <v>-2</v>
      </c>
    </row>
    <row r="2458" spans="1:7" x14ac:dyDescent="0.3">
      <c r="A2458" s="198" t="s">
        <v>188</v>
      </c>
      <c r="B2458" s="198" t="s">
        <v>334</v>
      </c>
      <c r="C2458" s="198">
        <v>101110432</v>
      </c>
      <c r="D2458" s="198">
        <v>201907</v>
      </c>
      <c r="E2458" s="198" t="s">
        <v>336</v>
      </c>
      <c r="F2458" s="198">
        <v>-125.08</v>
      </c>
      <c r="G2458" s="198">
        <v>3</v>
      </c>
    </row>
    <row r="2459" spans="1:7" x14ac:dyDescent="0.3">
      <c r="A2459" s="198" t="s">
        <v>188</v>
      </c>
      <c r="B2459" s="198" t="s">
        <v>334</v>
      </c>
      <c r="C2459" s="198">
        <v>101110535</v>
      </c>
      <c r="D2459" s="198">
        <v>201907</v>
      </c>
      <c r="E2459" s="198" t="s">
        <v>336</v>
      </c>
      <c r="F2459" s="198">
        <v>17896.95</v>
      </c>
      <c r="G2459" s="198">
        <v>-7</v>
      </c>
    </row>
    <row r="2460" spans="1:7" x14ac:dyDescent="0.3">
      <c r="A2460" s="198" t="s">
        <v>188</v>
      </c>
      <c r="B2460" s="198" t="s">
        <v>334</v>
      </c>
      <c r="C2460" s="198">
        <v>101111307</v>
      </c>
      <c r="D2460" s="198">
        <v>201907</v>
      </c>
      <c r="E2460" s="198" t="s">
        <v>339</v>
      </c>
      <c r="F2460" s="198">
        <v>64.78</v>
      </c>
      <c r="G2460" s="198">
        <v>3</v>
      </c>
    </row>
    <row r="2461" spans="1:7" x14ac:dyDescent="0.3">
      <c r="A2461" s="198" t="s">
        <v>188</v>
      </c>
      <c r="B2461" s="198" t="s">
        <v>334</v>
      </c>
      <c r="C2461" s="198">
        <v>101111309</v>
      </c>
      <c r="D2461" s="198">
        <v>201907</v>
      </c>
      <c r="E2461" s="198" t="s">
        <v>339</v>
      </c>
      <c r="F2461" s="198">
        <v>0.04</v>
      </c>
      <c r="G2461" s="198">
        <v>2</v>
      </c>
    </row>
    <row r="2462" spans="1:7" x14ac:dyDescent="0.3">
      <c r="A2462" s="198" t="s">
        <v>188</v>
      </c>
      <c r="B2462" s="198" t="s">
        <v>334</v>
      </c>
      <c r="C2462" s="198">
        <v>101111590</v>
      </c>
      <c r="D2462" s="198">
        <v>201907</v>
      </c>
      <c r="E2462" s="198" t="s">
        <v>340</v>
      </c>
      <c r="F2462" s="198">
        <v>100653.11</v>
      </c>
      <c r="G2462" s="198">
        <v>2</v>
      </c>
    </row>
    <row r="2463" spans="1:7" x14ac:dyDescent="0.3">
      <c r="A2463" s="198" t="s">
        <v>188</v>
      </c>
      <c r="B2463" s="198" t="s">
        <v>334</v>
      </c>
      <c r="C2463" s="198">
        <v>101112410</v>
      </c>
      <c r="D2463" s="198">
        <v>201907</v>
      </c>
      <c r="E2463" s="198" t="s">
        <v>333</v>
      </c>
      <c r="F2463" s="198">
        <v>-691.77</v>
      </c>
      <c r="G2463" s="198">
        <v>-6</v>
      </c>
    </row>
    <row r="2464" spans="1:7" x14ac:dyDescent="0.3">
      <c r="A2464" s="198" t="s">
        <v>188</v>
      </c>
      <c r="B2464" s="198" t="s">
        <v>334</v>
      </c>
      <c r="C2464" s="198">
        <v>101112663</v>
      </c>
      <c r="D2464" s="198">
        <v>201907</v>
      </c>
      <c r="E2464" s="198" t="s">
        <v>336</v>
      </c>
      <c r="F2464" s="198">
        <v>62.84</v>
      </c>
      <c r="G2464" s="198">
        <v>3</v>
      </c>
    </row>
    <row r="2465" spans="1:7" x14ac:dyDescent="0.3">
      <c r="A2465" s="198" t="s">
        <v>188</v>
      </c>
      <c r="B2465" s="198" t="s">
        <v>334</v>
      </c>
      <c r="C2465" s="198">
        <v>101112785</v>
      </c>
      <c r="D2465" s="198">
        <v>201907</v>
      </c>
      <c r="E2465" s="198" t="s">
        <v>336</v>
      </c>
      <c r="F2465" s="198">
        <v>4638.74</v>
      </c>
      <c r="G2465" s="198">
        <v>1</v>
      </c>
    </row>
    <row r="2466" spans="1:7" x14ac:dyDescent="0.3">
      <c r="A2466" s="198" t="s">
        <v>188</v>
      </c>
      <c r="B2466" s="198" t="s">
        <v>334</v>
      </c>
      <c r="C2466" s="198">
        <v>101113206</v>
      </c>
      <c r="D2466" s="198">
        <v>201907</v>
      </c>
      <c r="E2466" s="198" t="s">
        <v>340</v>
      </c>
      <c r="F2466" s="198">
        <v>-31877.88</v>
      </c>
      <c r="G2466" s="198">
        <v>1</v>
      </c>
    </row>
    <row r="2467" spans="1:7" x14ac:dyDescent="0.3">
      <c r="A2467" s="198" t="s">
        <v>188</v>
      </c>
      <c r="B2467" s="198" t="s">
        <v>334</v>
      </c>
      <c r="C2467" s="198">
        <v>101113342</v>
      </c>
      <c r="D2467" s="198">
        <v>201907</v>
      </c>
      <c r="E2467" s="198" t="s">
        <v>342</v>
      </c>
      <c r="F2467" s="198">
        <v>-5713.61</v>
      </c>
      <c r="G2467" s="198">
        <v>-2</v>
      </c>
    </row>
    <row r="2468" spans="1:7" x14ac:dyDescent="0.3">
      <c r="A2468" s="198" t="s">
        <v>188</v>
      </c>
      <c r="B2468" s="198" t="s">
        <v>334</v>
      </c>
      <c r="C2468" s="198">
        <v>101113541</v>
      </c>
      <c r="D2468" s="198">
        <v>201907</v>
      </c>
      <c r="E2468" s="198" t="s">
        <v>342</v>
      </c>
      <c r="F2468" s="198">
        <v>-14637.02</v>
      </c>
      <c r="G2468" s="198">
        <v>-3</v>
      </c>
    </row>
    <row r="2469" spans="1:7" x14ac:dyDescent="0.3">
      <c r="A2469" s="198" t="s">
        <v>188</v>
      </c>
      <c r="B2469" s="198" t="s">
        <v>334</v>
      </c>
      <c r="C2469" s="198">
        <v>101114041</v>
      </c>
      <c r="D2469" s="198">
        <v>201907</v>
      </c>
      <c r="E2469" s="198" t="s">
        <v>341</v>
      </c>
      <c r="F2469" s="198">
        <v>-11491.93</v>
      </c>
      <c r="G2469" s="198">
        <v>-7</v>
      </c>
    </row>
    <row r="2470" spans="1:7" x14ac:dyDescent="0.3">
      <c r="A2470" s="198" t="s">
        <v>188</v>
      </c>
      <c r="B2470" s="198" t="s">
        <v>334</v>
      </c>
      <c r="C2470" s="198">
        <v>101114185</v>
      </c>
      <c r="D2470" s="198">
        <v>201907</v>
      </c>
      <c r="E2470" s="198" t="s">
        <v>339</v>
      </c>
      <c r="F2470" s="198">
        <v>-861.69</v>
      </c>
      <c r="G2470" s="198">
        <v>2</v>
      </c>
    </row>
    <row r="2471" spans="1:7" x14ac:dyDescent="0.3">
      <c r="A2471" s="198" t="s">
        <v>188</v>
      </c>
      <c r="B2471" s="198" t="s">
        <v>334</v>
      </c>
      <c r="C2471" s="198">
        <v>101114186</v>
      </c>
      <c r="D2471" s="198">
        <v>201907</v>
      </c>
      <c r="E2471" s="198" t="s">
        <v>339</v>
      </c>
      <c r="F2471" s="198">
        <v>10.02</v>
      </c>
      <c r="G2471" s="198">
        <v>2</v>
      </c>
    </row>
    <row r="2472" spans="1:7" x14ac:dyDescent="0.3">
      <c r="A2472" s="198" t="s">
        <v>188</v>
      </c>
      <c r="B2472" s="198" t="s">
        <v>334</v>
      </c>
      <c r="C2472" s="198">
        <v>101114324</v>
      </c>
      <c r="D2472" s="198">
        <v>201907</v>
      </c>
      <c r="E2472" s="198" t="s">
        <v>340</v>
      </c>
      <c r="F2472" s="198">
        <v>997.28</v>
      </c>
      <c r="G2472" s="198">
        <v>2</v>
      </c>
    </row>
    <row r="2473" spans="1:7" x14ac:dyDescent="0.3">
      <c r="A2473" s="198" t="s">
        <v>188</v>
      </c>
      <c r="B2473" s="198" t="s">
        <v>334</v>
      </c>
      <c r="C2473" s="198">
        <v>101114407</v>
      </c>
      <c r="D2473" s="198">
        <v>201907</v>
      </c>
      <c r="E2473" s="198" t="s">
        <v>339</v>
      </c>
      <c r="F2473" s="198">
        <v>34187.089999999997</v>
      </c>
      <c r="G2473" s="198">
        <v>3</v>
      </c>
    </row>
    <row r="2474" spans="1:7" x14ac:dyDescent="0.3">
      <c r="A2474" s="198" t="s">
        <v>188</v>
      </c>
      <c r="B2474" s="198" t="s">
        <v>334</v>
      </c>
      <c r="C2474" s="198">
        <v>101114479</v>
      </c>
      <c r="D2474" s="198">
        <v>201907</v>
      </c>
      <c r="E2474" s="198" t="s">
        <v>336</v>
      </c>
      <c r="F2474" s="198">
        <v>-23436.28</v>
      </c>
      <c r="G2474" s="198">
        <v>-7</v>
      </c>
    </row>
    <row r="2475" spans="1:7" x14ac:dyDescent="0.3">
      <c r="A2475" s="198" t="s">
        <v>188</v>
      </c>
      <c r="B2475" s="198" t="s">
        <v>334</v>
      </c>
      <c r="C2475" s="198">
        <v>101114857</v>
      </c>
      <c r="D2475" s="198">
        <v>201907</v>
      </c>
      <c r="E2475" s="198" t="s">
        <v>339</v>
      </c>
      <c r="F2475" s="198">
        <v>12.96</v>
      </c>
      <c r="G2475" s="198">
        <v>3</v>
      </c>
    </row>
    <row r="2476" spans="1:7" x14ac:dyDescent="0.3">
      <c r="A2476" s="198" t="s">
        <v>188</v>
      </c>
      <c r="B2476" s="198" t="s">
        <v>334</v>
      </c>
      <c r="C2476" s="198">
        <v>101115254</v>
      </c>
      <c r="D2476" s="198">
        <v>201907</v>
      </c>
      <c r="E2476" s="198" t="s">
        <v>336</v>
      </c>
      <c r="F2476" s="198">
        <v>-1683.44</v>
      </c>
      <c r="G2476" s="198">
        <v>-6</v>
      </c>
    </row>
    <row r="2477" spans="1:7" x14ac:dyDescent="0.3">
      <c r="A2477" s="198" t="s">
        <v>188</v>
      </c>
      <c r="B2477" s="198" t="s">
        <v>334</v>
      </c>
      <c r="C2477" s="198">
        <v>101115445</v>
      </c>
      <c r="D2477" s="198">
        <v>201907</v>
      </c>
      <c r="E2477" s="198" t="s">
        <v>339</v>
      </c>
      <c r="F2477" s="198">
        <v>-260</v>
      </c>
      <c r="G2477" s="198">
        <v>3</v>
      </c>
    </row>
    <row r="2478" spans="1:7" x14ac:dyDescent="0.3">
      <c r="A2478" s="198" t="s">
        <v>188</v>
      </c>
      <c r="B2478" s="198" t="s">
        <v>334</v>
      </c>
      <c r="C2478" s="198">
        <v>101115456</v>
      </c>
      <c r="D2478" s="198">
        <v>201907</v>
      </c>
      <c r="E2478" s="198" t="s">
        <v>341</v>
      </c>
      <c r="F2478" s="198">
        <v>26.01</v>
      </c>
      <c r="G2478" s="198">
        <v>2</v>
      </c>
    </row>
    <row r="2479" spans="1:7" x14ac:dyDescent="0.3">
      <c r="A2479" s="198" t="s">
        <v>188</v>
      </c>
      <c r="B2479" s="198" t="s">
        <v>334</v>
      </c>
      <c r="C2479" s="198">
        <v>101115472</v>
      </c>
      <c r="D2479" s="198">
        <v>201907</v>
      </c>
      <c r="E2479" s="198" t="s">
        <v>339</v>
      </c>
      <c r="F2479" s="198">
        <v>24893.08</v>
      </c>
      <c r="G2479" s="198">
        <v>3</v>
      </c>
    </row>
    <row r="2480" spans="1:7" x14ac:dyDescent="0.3">
      <c r="A2480" s="198" t="s">
        <v>188</v>
      </c>
      <c r="B2480" s="198" t="s">
        <v>334</v>
      </c>
      <c r="C2480" s="198">
        <v>101115661</v>
      </c>
      <c r="D2480" s="198">
        <v>201907</v>
      </c>
      <c r="E2480" s="198" t="s">
        <v>336</v>
      </c>
      <c r="F2480" s="198">
        <v>176.16</v>
      </c>
      <c r="G2480" s="198">
        <v>4</v>
      </c>
    </row>
    <row r="2481" spans="1:7" x14ac:dyDescent="0.3">
      <c r="A2481" s="198" t="s">
        <v>188</v>
      </c>
      <c r="B2481" s="198" t="s">
        <v>334</v>
      </c>
      <c r="C2481" s="198">
        <v>101115682</v>
      </c>
      <c r="D2481" s="198">
        <v>201907</v>
      </c>
      <c r="E2481" s="198" t="s">
        <v>336</v>
      </c>
      <c r="F2481" s="198">
        <v>-1038.6099999999999</v>
      </c>
      <c r="G2481" s="198">
        <v>-6</v>
      </c>
    </row>
    <row r="2482" spans="1:7" x14ac:dyDescent="0.3">
      <c r="A2482" s="198" t="s">
        <v>188</v>
      </c>
      <c r="B2482" s="198" t="s">
        <v>334</v>
      </c>
      <c r="C2482" s="198">
        <v>101115725</v>
      </c>
      <c r="D2482" s="198">
        <v>201907</v>
      </c>
      <c r="E2482" s="198" t="s">
        <v>339</v>
      </c>
      <c r="F2482" s="198">
        <v>-0.3</v>
      </c>
      <c r="G2482" s="198">
        <v>4</v>
      </c>
    </row>
    <row r="2483" spans="1:7" x14ac:dyDescent="0.3">
      <c r="A2483" s="198" t="s">
        <v>188</v>
      </c>
      <c r="B2483" s="198" t="s">
        <v>334</v>
      </c>
      <c r="C2483" s="198">
        <v>101115788</v>
      </c>
      <c r="D2483" s="198">
        <v>201907</v>
      </c>
      <c r="E2483" s="198" t="s">
        <v>339</v>
      </c>
      <c r="F2483" s="198">
        <v>-1878.76</v>
      </c>
      <c r="G2483" s="198">
        <v>3</v>
      </c>
    </row>
    <row r="2484" spans="1:7" x14ac:dyDescent="0.3">
      <c r="A2484" s="198" t="s">
        <v>188</v>
      </c>
      <c r="B2484" s="198" t="s">
        <v>334</v>
      </c>
      <c r="C2484" s="198">
        <v>101115789</v>
      </c>
      <c r="D2484" s="198">
        <v>201907</v>
      </c>
      <c r="E2484" s="198" t="s">
        <v>336</v>
      </c>
      <c r="F2484" s="198">
        <v>-681.79</v>
      </c>
      <c r="G2484" s="198">
        <v>-6</v>
      </c>
    </row>
    <row r="2485" spans="1:7" x14ac:dyDescent="0.3">
      <c r="A2485" s="198" t="s">
        <v>188</v>
      </c>
      <c r="B2485" s="198" t="s">
        <v>334</v>
      </c>
      <c r="C2485" s="198">
        <v>101116178</v>
      </c>
      <c r="D2485" s="198">
        <v>201907</v>
      </c>
      <c r="E2485" s="198" t="s">
        <v>340</v>
      </c>
      <c r="F2485" s="198">
        <v>-12.63</v>
      </c>
      <c r="G2485" s="198">
        <v>3</v>
      </c>
    </row>
    <row r="2486" spans="1:7" x14ac:dyDescent="0.3">
      <c r="A2486" s="198" t="s">
        <v>188</v>
      </c>
      <c r="B2486" s="198" t="s">
        <v>334</v>
      </c>
      <c r="C2486" s="198">
        <v>101116194</v>
      </c>
      <c r="D2486" s="198">
        <v>201907</v>
      </c>
      <c r="E2486" s="198" t="s">
        <v>336</v>
      </c>
      <c r="F2486" s="198">
        <v>111.1</v>
      </c>
      <c r="G2486" s="198">
        <v>2</v>
      </c>
    </row>
    <row r="2487" spans="1:7" x14ac:dyDescent="0.3">
      <c r="A2487" s="198" t="s">
        <v>188</v>
      </c>
      <c r="B2487" s="198" t="s">
        <v>334</v>
      </c>
      <c r="C2487" s="198">
        <v>101116598</v>
      </c>
      <c r="D2487" s="198">
        <v>201907</v>
      </c>
      <c r="E2487" s="198" t="s">
        <v>342</v>
      </c>
      <c r="F2487" s="198">
        <v>13057.09</v>
      </c>
      <c r="G2487" s="198">
        <v>2</v>
      </c>
    </row>
    <row r="2488" spans="1:7" x14ac:dyDescent="0.3">
      <c r="A2488" s="198" t="s">
        <v>188</v>
      </c>
      <c r="B2488" s="198" t="s">
        <v>334</v>
      </c>
      <c r="C2488" s="198">
        <v>101116643</v>
      </c>
      <c r="D2488" s="198">
        <v>201907</v>
      </c>
      <c r="E2488" s="198" t="s">
        <v>342</v>
      </c>
      <c r="F2488" s="198">
        <v>-22371.75</v>
      </c>
      <c r="G2488" s="198">
        <v>-4</v>
      </c>
    </row>
    <row r="2489" spans="1:7" x14ac:dyDescent="0.3">
      <c r="A2489" s="198" t="s">
        <v>188</v>
      </c>
      <c r="B2489" s="198" t="s">
        <v>334</v>
      </c>
      <c r="C2489" s="198">
        <v>101116868</v>
      </c>
      <c r="D2489" s="198">
        <v>201907</v>
      </c>
      <c r="E2489" s="198" t="s">
        <v>340</v>
      </c>
      <c r="F2489" s="198">
        <v>-1574.78</v>
      </c>
      <c r="G2489" s="198">
        <v>3</v>
      </c>
    </row>
    <row r="2490" spans="1:7" x14ac:dyDescent="0.3">
      <c r="A2490" s="198" t="s">
        <v>188</v>
      </c>
      <c r="B2490" s="198" t="s">
        <v>334</v>
      </c>
      <c r="C2490" s="198">
        <v>101117331</v>
      </c>
      <c r="D2490" s="198">
        <v>201907</v>
      </c>
      <c r="E2490" s="198" t="s">
        <v>335</v>
      </c>
      <c r="F2490" s="198">
        <v>-2242.2800000000002</v>
      </c>
      <c r="G2490" s="198">
        <v>4</v>
      </c>
    </row>
    <row r="2491" spans="1:7" x14ac:dyDescent="0.3">
      <c r="A2491" s="198" t="s">
        <v>188</v>
      </c>
      <c r="B2491" s="198" t="s">
        <v>334</v>
      </c>
      <c r="C2491" s="198">
        <v>101117390</v>
      </c>
      <c r="D2491" s="198">
        <v>201907</v>
      </c>
      <c r="E2491" s="198" t="s">
        <v>336</v>
      </c>
      <c r="F2491" s="198">
        <v>5.75</v>
      </c>
      <c r="G2491" s="198">
        <v>3</v>
      </c>
    </row>
    <row r="2492" spans="1:7" x14ac:dyDescent="0.3">
      <c r="A2492" s="198" t="s">
        <v>188</v>
      </c>
      <c r="B2492" s="198" t="s">
        <v>334</v>
      </c>
      <c r="C2492" s="198">
        <v>101117451</v>
      </c>
      <c r="D2492" s="198">
        <v>201907</v>
      </c>
      <c r="E2492" s="198" t="s">
        <v>336</v>
      </c>
      <c r="F2492" s="198">
        <v>-0.45</v>
      </c>
      <c r="G2492" s="198">
        <v>3</v>
      </c>
    </row>
    <row r="2493" spans="1:7" x14ac:dyDescent="0.3">
      <c r="A2493" s="198" t="s">
        <v>188</v>
      </c>
      <c r="B2493" s="198" t="s">
        <v>334</v>
      </c>
      <c r="C2493" s="198">
        <v>101117513</v>
      </c>
      <c r="D2493" s="198">
        <v>201907</v>
      </c>
      <c r="E2493" s="198" t="s">
        <v>340</v>
      </c>
      <c r="F2493" s="198">
        <v>1</v>
      </c>
      <c r="G2493" s="198">
        <v>2</v>
      </c>
    </row>
    <row r="2494" spans="1:7" x14ac:dyDescent="0.3">
      <c r="A2494" s="198" t="s">
        <v>188</v>
      </c>
      <c r="B2494" s="198" t="s">
        <v>334</v>
      </c>
      <c r="C2494" s="198">
        <v>101117694</v>
      </c>
      <c r="D2494" s="198">
        <v>201907</v>
      </c>
      <c r="E2494" s="198" t="s">
        <v>339</v>
      </c>
      <c r="F2494" s="198">
        <v>-2529.9499999999998</v>
      </c>
      <c r="G2494" s="198">
        <v>-7</v>
      </c>
    </row>
    <row r="2495" spans="1:7" x14ac:dyDescent="0.3">
      <c r="A2495" s="198" t="s">
        <v>188</v>
      </c>
      <c r="B2495" s="198" t="s">
        <v>334</v>
      </c>
      <c r="C2495" s="198">
        <v>101117759</v>
      </c>
      <c r="D2495" s="198">
        <v>201907</v>
      </c>
      <c r="E2495" s="198" t="s">
        <v>336</v>
      </c>
      <c r="F2495" s="198">
        <v>-127.11</v>
      </c>
      <c r="G2495" s="198">
        <v>4</v>
      </c>
    </row>
    <row r="2496" spans="1:7" x14ac:dyDescent="0.3">
      <c r="A2496" s="198" t="s">
        <v>188</v>
      </c>
      <c r="B2496" s="198" t="s">
        <v>334</v>
      </c>
      <c r="C2496" s="198">
        <v>101118024</v>
      </c>
      <c r="D2496" s="198">
        <v>201907</v>
      </c>
      <c r="E2496" s="198" t="s">
        <v>336</v>
      </c>
      <c r="F2496" s="198">
        <v>4.7300000000000004</v>
      </c>
      <c r="G2496" s="198">
        <v>3</v>
      </c>
    </row>
    <row r="2497" spans="1:7" x14ac:dyDescent="0.3">
      <c r="A2497" s="198" t="s">
        <v>188</v>
      </c>
      <c r="B2497" s="198" t="s">
        <v>334</v>
      </c>
      <c r="C2497" s="198">
        <v>101118092</v>
      </c>
      <c r="D2497" s="198">
        <v>201907</v>
      </c>
      <c r="E2497" s="198" t="s">
        <v>342</v>
      </c>
      <c r="F2497" s="198">
        <v>28005.57</v>
      </c>
      <c r="G2497" s="198">
        <v>3</v>
      </c>
    </row>
    <row r="2498" spans="1:7" x14ac:dyDescent="0.3">
      <c r="A2498" s="198" t="s">
        <v>188</v>
      </c>
      <c r="B2498" s="198" t="s">
        <v>334</v>
      </c>
      <c r="C2498" s="198">
        <v>101118110</v>
      </c>
      <c r="D2498" s="198">
        <v>201907</v>
      </c>
      <c r="E2498" s="198" t="s">
        <v>336</v>
      </c>
      <c r="F2498" s="198">
        <v>4.24</v>
      </c>
      <c r="G2498" s="198">
        <v>3</v>
      </c>
    </row>
    <row r="2499" spans="1:7" x14ac:dyDescent="0.3">
      <c r="A2499" s="198" t="s">
        <v>188</v>
      </c>
      <c r="B2499" s="198" t="s">
        <v>334</v>
      </c>
      <c r="C2499" s="198">
        <v>101118205</v>
      </c>
      <c r="D2499" s="198">
        <v>201907</v>
      </c>
      <c r="E2499" s="198" t="s">
        <v>336</v>
      </c>
      <c r="F2499" s="198">
        <v>2081.4299999999998</v>
      </c>
      <c r="G2499" s="198">
        <v>1</v>
      </c>
    </row>
    <row r="2500" spans="1:7" x14ac:dyDescent="0.3">
      <c r="A2500" s="198" t="s">
        <v>188</v>
      </c>
      <c r="B2500" s="198" t="s">
        <v>334</v>
      </c>
      <c r="C2500" s="198">
        <v>101118246</v>
      </c>
      <c r="D2500" s="198">
        <v>201907</v>
      </c>
      <c r="E2500" s="198" t="s">
        <v>336</v>
      </c>
      <c r="F2500" s="198">
        <v>-66.64</v>
      </c>
      <c r="G2500" s="198">
        <v>2</v>
      </c>
    </row>
    <row r="2501" spans="1:7" x14ac:dyDescent="0.3">
      <c r="A2501" s="198" t="s">
        <v>188</v>
      </c>
      <c r="B2501" s="198" t="s">
        <v>334</v>
      </c>
      <c r="C2501" s="198">
        <v>101118363</v>
      </c>
      <c r="D2501" s="198">
        <v>201907</v>
      </c>
      <c r="E2501" s="198" t="s">
        <v>339</v>
      </c>
      <c r="F2501" s="198">
        <v>6269.33</v>
      </c>
      <c r="G2501" s="198">
        <v>2</v>
      </c>
    </row>
    <row r="2502" spans="1:7" x14ac:dyDescent="0.3">
      <c r="A2502" s="198" t="s">
        <v>188</v>
      </c>
      <c r="B2502" s="198" t="s">
        <v>334</v>
      </c>
      <c r="C2502" s="198">
        <v>101118600</v>
      </c>
      <c r="D2502" s="198">
        <v>201907</v>
      </c>
      <c r="E2502" s="198" t="s">
        <v>339</v>
      </c>
      <c r="F2502" s="198">
        <v>3283.8</v>
      </c>
      <c r="G2502" s="198">
        <v>2</v>
      </c>
    </row>
    <row r="2503" spans="1:7" x14ac:dyDescent="0.3">
      <c r="A2503" s="198" t="s">
        <v>188</v>
      </c>
      <c r="B2503" s="198" t="s">
        <v>334</v>
      </c>
      <c r="C2503" s="198">
        <v>101118760</v>
      </c>
      <c r="D2503" s="198">
        <v>201907</v>
      </c>
      <c r="E2503" s="198" t="s">
        <v>341</v>
      </c>
      <c r="F2503" s="198">
        <v>-43365.26</v>
      </c>
      <c r="G2503" s="198">
        <v>-7</v>
      </c>
    </row>
    <row r="2504" spans="1:7" x14ac:dyDescent="0.3">
      <c r="A2504" s="198" t="s">
        <v>188</v>
      </c>
      <c r="B2504" s="198" t="s">
        <v>334</v>
      </c>
      <c r="C2504" s="198">
        <v>101118760</v>
      </c>
      <c r="D2504" s="198">
        <v>201907</v>
      </c>
      <c r="E2504" s="198" t="s">
        <v>341</v>
      </c>
      <c r="F2504" s="198">
        <v>179.27</v>
      </c>
      <c r="G2504" s="198">
        <v>2</v>
      </c>
    </row>
    <row r="2505" spans="1:7" x14ac:dyDescent="0.3">
      <c r="A2505" s="198" t="s">
        <v>188</v>
      </c>
      <c r="B2505" s="198" t="s">
        <v>334</v>
      </c>
      <c r="C2505" s="198">
        <v>101118981</v>
      </c>
      <c r="D2505" s="198">
        <v>201907</v>
      </c>
      <c r="E2505" s="198" t="s">
        <v>342</v>
      </c>
      <c r="F2505" s="198">
        <v>13830.58</v>
      </c>
      <c r="G2505" s="198">
        <v>2</v>
      </c>
    </row>
    <row r="2506" spans="1:7" x14ac:dyDescent="0.3">
      <c r="A2506" s="198" t="s">
        <v>188</v>
      </c>
      <c r="B2506" s="198" t="s">
        <v>334</v>
      </c>
      <c r="C2506" s="198">
        <v>101119171</v>
      </c>
      <c r="D2506" s="198">
        <v>201907</v>
      </c>
      <c r="E2506" s="198" t="s">
        <v>340</v>
      </c>
      <c r="F2506" s="198">
        <v>-11882.47</v>
      </c>
      <c r="G2506" s="198">
        <v>1</v>
      </c>
    </row>
    <row r="2507" spans="1:7" x14ac:dyDescent="0.3">
      <c r="A2507" s="198" t="s">
        <v>188</v>
      </c>
      <c r="B2507" s="198" t="s">
        <v>334</v>
      </c>
      <c r="C2507" s="198">
        <v>101119503</v>
      </c>
      <c r="D2507" s="198">
        <v>201907</v>
      </c>
      <c r="E2507" s="198" t="s">
        <v>336</v>
      </c>
      <c r="F2507" s="198">
        <v>-450.6</v>
      </c>
      <c r="G2507" s="198">
        <v>2</v>
      </c>
    </row>
    <row r="2508" spans="1:7" x14ac:dyDescent="0.3">
      <c r="A2508" s="198" t="s">
        <v>188</v>
      </c>
      <c r="B2508" s="198" t="s">
        <v>334</v>
      </c>
      <c r="C2508" s="198">
        <v>101120230</v>
      </c>
      <c r="D2508" s="198">
        <v>201907</v>
      </c>
      <c r="E2508" s="198" t="s">
        <v>336</v>
      </c>
      <c r="F2508" s="198">
        <v>2621.6</v>
      </c>
      <c r="G2508" s="198">
        <v>1</v>
      </c>
    </row>
    <row r="2509" spans="1:7" x14ac:dyDescent="0.3">
      <c r="A2509" s="198" t="s">
        <v>188</v>
      </c>
      <c r="B2509" s="198" t="s">
        <v>334</v>
      </c>
      <c r="C2509" s="198">
        <v>101120918</v>
      </c>
      <c r="D2509" s="198">
        <v>201907</v>
      </c>
      <c r="E2509" s="198" t="s">
        <v>336</v>
      </c>
      <c r="F2509" s="198">
        <v>450.53</v>
      </c>
      <c r="G2509" s="198">
        <v>1</v>
      </c>
    </row>
    <row r="2510" spans="1:7" x14ac:dyDescent="0.3">
      <c r="A2510" s="198" t="s">
        <v>188</v>
      </c>
      <c r="B2510" s="198" t="s">
        <v>334</v>
      </c>
      <c r="C2510" s="198">
        <v>105089442</v>
      </c>
      <c r="D2510" s="198">
        <v>201907</v>
      </c>
      <c r="E2510" s="198" t="s">
        <v>342</v>
      </c>
      <c r="F2510" s="198">
        <v>28983.16</v>
      </c>
      <c r="G2510" s="198">
        <v>3</v>
      </c>
    </row>
    <row r="2511" spans="1:7" x14ac:dyDescent="0.3">
      <c r="A2511" s="198" t="s">
        <v>189</v>
      </c>
      <c r="B2511" s="198" t="s">
        <v>332</v>
      </c>
      <c r="C2511" s="198">
        <v>101085480</v>
      </c>
      <c r="D2511" s="198">
        <v>201907</v>
      </c>
      <c r="E2511" s="198" t="s">
        <v>335</v>
      </c>
      <c r="F2511" s="198">
        <v>-342.83</v>
      </c>
      <c r="G2511" s="198">
        <v>0</v>
      </c>
    </row>
    <row r="2512" spans="1:7" x14ac:dyDescent="0.3">
      <c r="A2512" s="198" t="s">
        <v>189</v>
      </c>
      <c r="B2512" s="198" t="s">
        <v>332</v>
      </c>
      <c r="C2512" s="198">
        <v>101087183</v>
      </c>
      <c r="D2512" s="198">
        <v>201907</v>
      </c>
      <c r="E2512" s="198" t="s">
        <v>336</v>
      </c>
      <c r="F2512" s="198">
        <v>4733.7</v>
      </c>
      <c r="G2512" s="198">
        <v>0</v>
      </c>
    </row>
    <row r="2513" spans="1:7" x14ac:dyDescent="0.3">
      <c r="A2513" s="198" t="s">
        <v>189</v>
      </c>
      <c r="B2513" s="198" t="s">
        <v>332</v>
      </c>
      <c r="C2513" s="198">
        <v>101092460</v>
      </c>
      <c r="D2513" s="198">
        <v>201907</v>
      </c>
      <c r="E2513" s="198" t="s">
        <v>336</v>
      </c>
      <c r="F2513" s="198">
        <v>20045.169999999998</v>
      </c>
      <c r="G2513" s="198">
        <v>1830</v>
      </c>
    </row>
    <row r="2514" spans="1:7" x14ac:dyDescent="0.3">
      <c r="A2514" s="198" t="s">
        <v>189</v>
      </c>
      <c r="B2514" s="198" t="s">
        <v>332</v>
      </c>
      <c r="C2514" s="198">
        <v>101097586</v>
      </c>
      <c r="D2514" s="198">
        <v>201907</v>
      </c>
      <c r="E2514" s="198" t="s">
        <v>335</v>
      </c>
      <c r="F2514" s="198">
        <v>65.930000000000007</v>
      </c>
      <c r="G2514" s="198">
        <v>0</v>
      </c>
    </row>
    <row r="2515" spans="1:7" x14ac:dyDescent="0.3">
      <c r="A2515" s="198" t="s">
        <v>189</v>
      </c>
      <c r="B2515" s="198" t="s">
        <v>332</v>
      </c>
      <c r="C2515" s="198">
        <v>101097586</v>
      </c>
      <c r="D2515" s="198">
        <v>201907</v>
      </c>
      <c r="E2515" s="198" t="s">
        <v>335</v>
      </c>
      <c r="F2515" s="198">
        <v>179606.78</v>
      </c>
      <c r="G2515" s="198">
        <v>1</v>
      </c>
    </row>
    <row r="2516" spans="1:7" x14ac:dyDescent="0.3">
      <c r="A2516" s="198" t="s">
        <v>189</v>
      </c>
      <c r="B2516" s="198" t="s">
        <v>332</v>
      </c>
      <c r="C2516" s="198">
        <v>101101684</v>
      </c>
      <c r="D2516" s="198">
        <v>201907</v>
      </c>
      <c r="E2516" s="198" t="s">
        <v>336</v>
      </c>
      <c r="F2516" s="198">
        <v>4437.8999999999996</v>
      </c>
      <c r="G2516" s="198">
        <v>0</v>
      </c>
    </row>
    <row r="2517" spans="1:7" x14ac:dyDescent="0.3">
      <c r="A2517" s="198" t="s">
        <v>189</v>
      </c>
      <c r="B2517" s="198" t="s">
        <v>332</v>
      </c>
      <c r="C2517" s="198">
        <v>101102283</v>
      </c>
      <c r="D2517" s="198">
        <v>201907</v>
      </c>
      <c r="E2517" s="198" t="s">
        <v>339</v>
      </c>
      <c r="F2517" s="198">
        <v>8072.26</v>
      </c>
      <c r="G2517" s="198">
        <v>260</v>
      </c>
    </row>
    <row r="2518" spans="1:7" x14ac:dyDescent="0.3">
      <c r="A2518" s="198" t="s">
        <v>189</v>
      </c>
      <c r="B2518" s="198" t="s">
        <v>332</v>
      </c>
      <c r="C2518" s="198">
        <v>101107867</v>
      </c>
      <c r="D2518" s="198">
        <v>201907</v>
      </c>
      <c r="E2518" s="198" t="s">
        <v>339</v>
      </c>
      <c r="F2518" s="198">
        <v>-3.03</v>
      </c>
      <c r="G2518" s="198">
        <v>0</v>
      </c>
    </row>
    <row r="2519" spans="1:7" x14ac:dyDescent="0.3">
      <c r="A2519" s="198" t="s">
        <v>189</v>
      </c>
      <c r="B2519" s="198" t="s">
        <v>332</v>
      </c>
      <c r="C2519" s="198">
        <v>101109810</v>
      </c>
      <c r="D2519" s="198">
        <v>201907</v>
      </c>
      <c r="E2519" s="198" t="s">
        <v>335</v>
      </c>
      <c r="F2519" s="198">
        <v>0.94</v>
      </c>
      <c r="G2519" s="198">
        <v>0</v>
      </c>
    </row>
    <row r="2520" spans="1:7" x14ac:dyDescent="0.3">
      <c r="A2520" s="198" t="s">
        <v>189</v>
      </c>
      <c r="B2520" s="198" t="s">
        <v>332</v>
      </c>
      <c r="C2520" s="198">
        <v>101109810</v>
      </c>
      <c r="D2520" s="198">
        <v>201907</v>
      </c>
      <c r="E2520" s="198" t="s">
        <v>335</v>
      </c>
      <c r="F2520" s="198">
        <v>2.81</v>
      </c>
      <c r="G2520" s="198">
        <v>0</v>
      </c>
    </row>
    <row r="2521" spans="1:7" x14ac:dyDescent="0.3">
      <c r="A2521" s="198" t="s">
        <v>189</v>
      </c>
      <c r="B2521" s="198" t="s">
        <v>332</v>
      </c>
      <c r="C2521" s="198">
        <v>101109810</v>
      </c>
      <c r="D2521" s="198">
        <v>201907</v>
      </c>
      <c r="E2521" s="198" t="s">
        <v>339</v>
      </c>
      <c r="F2521" s="198">
        <v>-11264.06</v>
      </c>
      <c r="G2521" s="198">
        <v>0</v>
      </c>
    </row>
    <row r="2522" spans="1:7" x14ac:dyDescent="0.3">
      <c r="A2522" s="198" t="s">
        <v>189</v>
      </c>
      <c r="B2522" s="198" t="s">
        <v>332</v>
      </c>
      <c r="C2522" s="198">
        <v>101110144</v>
      </c>
      <c r="D2522" s="198">
        <v>201907</v>
      </c>
      <c r="E2522" s="198" t="s">
        <v>335</v>
      </c>
      <c r="F2522" s="198">
        <v>150.30000000000001</v>
      </c>
      <c r="G2522" s="198">
        <v>0</v>
      </c>
    </row>
    <row r="2523" spans="1:7" x14ac:dyDescent="0.3">
      <c r="A2523" s="198" t="s">
        <v>189</v>
      </c>
      <c r="B2523" s="198" t="s">
        <v>332</v>
      </c>
      <c r="C2523" s="198">
        <v>101110144</v>
      </c>
      <c r="D2523" s="198">
        <v>201907</v>
      </c>
      <c r="E2523" s="198" t="s">
        <v>339</v>
      </c>
      <c r="F2523" s="198">
        <v>-0.54</v>
      </c>
      <c r="G2523" s="198">
        <v>0</v>
      </c>
    </row>
    <row r="2524" spans="1:7" x14ac:dyDescent="0.3">
      <c r="A2524" s="198" t="s">
        <v>189</v>
      </c>
      <c r="B2524" s="198" t="s">
        <v>332</v>
      </c>
      <c r="C2524" s="198">
        <v>101110144</v>
      </c>
      <c r="D2524" s="198">
        <v>201907</v>
      </c>
      <c r="E2524" s="198" t="s">
        <v>341</v>
      </c>
      <c r="F2524" s="198">
        <v>40.97</v>
      </c>
      <c r="G2524" s="198">
        <v>0</v>
      </c>
    </row>
    <row r="2525" spans="1:7" x14ac:dyDescent="0.3">
      <c r="A2525" s="198" t="s">
        <v>189</v>
      </c>
      <c r="B2525" s="198" t="s">
        <v>332</v>
      </c>
      <c r="C2525" s="198">
        <v>101110930</v>
      </c>
      <c r="D2525" s="198">
        <v>201907</v>
      </c>
      <c r="E2525" s="198" t="s">
        <v>335</v>
      </c>
      <c r="F2525" s="198">
        <v>75.7</v>
      </c>
      <c r="G2525" s="198">
        <v>0</v>
      </c>
    </row>
    <row r="2526" spans="1:7" x14ac:dyDescent="0.3">
      <c r="A2526" s="198" t="s">
        <v>189</v>
      </c>
      <c r="B2526" s="198" t="s">
        <v>332</v>
      </c>
      <c r="C2526" s="198">
        <v>101116053</v>
      </c>
      <c r="D2526" s="198">
        <v>201907</v>
      </c>
      <c r="E2526" s="198" t="s">
        <v>339</v>
      </c>
      <c r="F2526" s="198">
        <v>0</v>
      </c>
      <c r="G2526" s="198">
        <v>0</v>
      </c>
    </row>
    <row r="2527" spans="1:7" x14ac:dyDescent="0.3">
      <c r="A2527" s="198" t="s">
        <v>189</v>
      </c>
      <c r="B2527" s="198" t="s">
        <v>332</v>
      </c>
      <c r="C2527" s="198">
        <v>101117520</v>
      </c>
      <c r="D2527" s="198">
        <v>201907</v>
      </c>
      <c r="E2527" s="198" t="s">
        <v>340</v>
      </c>
      <c r="F2527" s="198">
        <v>32.5</v>
      </c>
      <c r="G2527" s="198">
        <v>0</v>
      </c>
    </row>
    <row r="2528" spans="1:7" x14ac:dyDescent="0.3">
      <c r="A2528" s="198" t="s">
        <v>189</v>
      </c>
      <c r="B2528" s="198" t="s">
        <v>332</v>
      </c>
      <c r="C2528" s="198">
        <v>101117520</v>
      </c>
      <c r="D2528" s="198">
        <v>201907</v>
      </c>
      <c r="E2528" s="198" t="s">
        <v>340</v>
      </c>
      <c r="F2528" s="198">
        <v>50.56</v>
      </c>
      <c r="G2528" s="198">
        <v>0</v>
      </c>
    </row>
    <row r="2529" spans="1:7" x14ac:dyDescent="0.3">
      <c r="A2529" s="198" t="s">
        <v>189</v>
      </c>
      <c r="B2529" s="198" t="s">
        <v>332</v>
      </c>
      <c r="C2529" s="198">
        <v>101117520</v>
      </c>
      <c r="D2529" s="198">
        <v>201907</v>
      </c>
      <c r="E2529" s="198" t="s">
        <v>340</v>
      </c>
      <c r="F2529" s="198">
        <v>211.55</v>
      </c>
      <c r="G2529" s="198">
        <v>0</v>
      </c>
    </row>
    <row r="2530" spans="1:7" x14ac:dyDescent="0.3">
      <c r="A2530" s="198" t="s">
        <v>189</v>
      </c>
      <c r="B2530" s="198" t="s">
        <v>332</v>
      </c>
      <c r="C2530" s="198">
        <v>101117520</v>
      </c>
      <c r="D2530" s="198">
        <v>201907</v>
      </c>
      <c r="E2530" s="198" t="s">
        <v>336</v>
      </c>
      <c r="F2530" s="198">
        <v>-29884.38</v>
      </c>
      <c r="G2530" s="198">
        <v>6330</v>
      </c>
    </row>
    <row r="2531" spans="1:7" x14ac:dyDescent="0.3">
      <c r="A2531" s="198" t="s">
        <v>189</v>
      </c>
      <c r="B2531" s="198" t="s">
        <v>332</v>
      </c>
      <c r="C2531" s="198">
        <v>101117520</v>
      </c>
      <c r="D2531" s="198">
        <v>201907</v>
      </c>
      <c r="E2531" s="198" t="s">
        <v>336</v>
      </c>
      <c r="F2531" s="198">
        <v>14.74</v>
      </c>
      <c r="G2531" s="198">
        <v>0</v>
      </c>
    </row>
    <row r="2532" spans="1:7" x14ac:dyDescent="0.3">
      <c r="A2532" s="198" t="s">
        <v>189</v>
      </c>
      <c r="B2532" s="198" t="s">
        <v>332</v>
      </c>
      <c r="C2532" s="198">
        <v>101117520</v>
      </c>
      <c r="D2532" s="198">
        <v>201907</v>
      </c>
      <c r="E2532" s="198" t="s">
        <v>336</v>
      </c>
      <c r="F2532" s="198">
        <v>75.11</v>
      </c>
      <c r="G2532" s="198">
        <v>0</v>
      </c>
    </row>
    <row r="2533" spans="1:7" x14ac:dyDescent="0.3">
      <c r="A2533" s="198" t="s">
        <v>189</v>
      </c>
      <c r="B2533" s="198" t="s">
        <v>332</v>
      </c>
      <c r="C2533" s="198">
        <v>101117520</v>
      </c>
      <c r="D2533" s="198">
        <v>201907</v>
      </c>
      <c r="E2533" s="198" t="s">
        <v>336</v>
      </c>
      <c r="F2533" s="198">
        <v>246.44</v>
      </c>
      <c r="G2533" s="198">
        <v>0</v>
      </c>
    </row>
    <row r="2534" spans="1:7" x14ac:dyDescent="0.3">
      <c r="A2534" s="198" t="s">
        <v>189</v>
      </c>
      <c r="B2534" s="198" t="s">
        <v>332</v>
      </c>
      <c r="C2534" s="198">
        <v>101117520</v>
      </c>
      <c r="D2534" s="198">
        <v>201907</v>
      </c>
      <c r="E2534" s="198" t="s">
        <v>336</v>
      </c>
      <c r="F2534" s="198">
        <v>406.44</v>
      </c>
      <c r="G2534" s="198">
        <v>218</v>
      </c>
    </row>
    <row r="2535" spans="1:7" x14ac:dyDescent="0.3">
      <c r="A2535" s="198" t="s">
        <v>189</v>
      </c>
      <c r="B2535" s="198" t="s">
        <v>332</v>
      </c>
      <c r="C2535" s="198">
        <v>101117520</v>
      </c>
      <c r="D2535" s="198">
        <v>201907</v>
      </c>
      <c r="E2535" s="198" t="s">
        <v>336</v>
      </c>
      <c r="F2535" s="198">
        <v>423.47</v>
      </c>
      <c r="G2535" s="198">
        <v>24</v>
      </c>
    </row>
    <row r="2536" spans="1:7" x14ac:dyDescent="0.3">
      <c r="A2536" s="198" t="s">
        <v>189</v>
      </c>
      <c r="B2536" s="198" t="s">
        <v>332</v>
      </c>
      <c r="C2536" s="198">
        <v>101117520</v>
      </c>
      <c r="D2536" s="198">
        <v>201907</v>
      </c>
      <c r="E2536" s="198" t="s">
        <v>336</v>
      </c>
      <c r="F2536" s="198">
        <v>2024.44</v>
      </c>
      <c r="G2536" s="198">
        <v>22</v>
      </c>
    </row>
    <row r="2537" spans="1:7" x14ac:dyDescent="0.3">
      <c r="A2537" s="198" t="s">
        <v>189</v>
      </c>
      <c r="B2537" s="198" t="s">
        <v>332</v>
      </c>
      <c r="C2537" s="198">
        <v>101117520</v>
      </c>
      <c r="D2537" s="198">
        <v>201907</v>
      </c>
      <c r="E2537" s="198" t="s">
        <v>336</v>
      </c>
      <c r="F2537" s="198">
        <v>2934.38</v>
      </c>
      <c r="G2537" s="198">
        <v>666</v>
      </c>
    </row>
    <row r="2538" spans="1:7" x14ac:dyDescent="0.3">
      <c r="A2538" s="198" t="s">
        <v>189</v>
      </c>
      <c r="B2538" s="198" t="s">
        <v>332</v>
      </c>
      <c r="C2538" s="198">
        <v>101117520</v>
      </c>
      <c r="D2538" s="198">
        <v>201907</v>
      </c>
      <c r="E2538" s="198" t="s">
        <v>336</v>
      </c>
      <c r="F2538" s="198">
        <v>3141.87</v>
      </c>
      <c r="G2538" s="198">
        <v>55</v>
      </c>
    </row>
    <row r="2539" spans="1:7" x14ac:dyDescent="0.3">
      <c r="A2539" s="198" t="s">
        <v>189</v>
      </c>
      <c r="B2539" s="198" t="s">
        <v>332</v>
      </c>
      <c r="C2539" s="198">
        <v>101117520</v>
      </c>
      <c r="D2539" s="198">
        <v>201907</v>
      </c>
      <c r="E2539" s="198" t="s">
        <v>335</v>
      </c>
      <c r="F2539" s="198">
        <v>93.5</v>
      </c>
      <c r="G2539" s="198">
        <v>0</v>
      </c>
    </row>
    <row r="2540" spans="1:7" x14ac:dyDescent="0.3">
      <c r="A2540" s="198" t="s">
        <v>189</v>
      </c>
      <c r="B2540" s="198" t="s">
        <v>332</v>
      </c>
      <c r="C2540" s="198">
        <v>101117520</v>
      </c>
      <c r="D2540" s="198">
        <v>201907</v>
      </c>
      <c r="E2540" s="198" t="s">
        <v>335</v>
      </c>
      <c r="F2540" s="198">
        <v>224.52</v>
      </c>
      <c r="G2540" s="198">
        <v>0</v>
      </c>
    </row>
    <row r="2541" spans="1:7" x14ac:dyDescent="0.3">
      <c r="A2541" s="198" t="s">
        <v>189</v>
      </c>
      <c r="B2541" s="198" t="s">
        <v>332</v>
      </c>
      <c r="C2541" s="198">
        <v>101117520</v>
      </c>
      <c r="D2541" s="198">
        <v>201907</v>
      </c>
      <c r="E2541" s="198" t="s">
        <v>335</v>
      </c>
      <c r="F2541" s="198">
        <v>224.61</v>
      </c>
      <c r="G2541" s="198">
        <v>0</v>
      </c>
    </row>
    <row r="2542" spans="1:7" x14ac:dyDescent="0.3">
      <c r="A2542" s="198" t="s">
        <v>189</v>
      </c>
      <c r="B2542" s="198" t="s">
        <v>332</v>
      </c>
      <c r="C2542" s="198">
        <v>101117520</v>
      </c>
      <c r="D2542" s="198">
        <v>201907</v>
      </c>
      <c r="E2542" s="198" t="s">
        <v>335</v>
      </c>
      <c r="F2542" s="198">
        <v>58958.69</v>
      </c>
      <c r="G2542" s="198">
        <v>1</v>
      </c>
    </row>
    <row r="2543" spans="1:7" x14ac:dyDescent="0.3">
      <c r="A2543" s="198" t="s">
        <v>189</v>
      </c>
      <c r="B2543" s="198" t="s">
        <v>332</v>
      </c>
      <c r="C2543" s="198">
        <v>101117520</v>
      </c>
      <c r="D2543" s="198">
        <v>201907</v>
      </c>
      <c r="E2543" s="198" t="s">
        <v>335</v>
      </c>
      <c r="F2543" s="198">
        <v>206353.6</v>
      </c>
      <c r="G2543" s="198">
        <v>7790</v>
      </c>
    </row>
    <row r="2544" spans="1:7" x14ac:dyDescent="0.3">
      <c r="A2544" s="198" t="s">
        <v>189</v>
      </c>
      <c r="B2544" s="198" t="s">
        <v>332</v>
      </c>
      <c r="C2544" s="198">
        <v>101117520</v>
      </c>
      <c r="D2544" s="198">
        <v>201907</v>
      </c>
      <c r="E2544" s="198" t="s">
        <v>335</v>
      </c>
      <c r="F2544" s="198">
        <v>241764.96</v>
      </c>
      <c r="G2544" s="198">
        <v>18993</v>
      </c>
    </row>
    <row r="2545" spans="1:7" x14ac:dyDescent="0.3">
      <c r="A2545" s="198" t="s">
        <v>189</v>
      </c>
      <c r="B2545" s="198" t="s">
        <v>332</v>
      </c>
      <c r="C2545" s="198">
        <v>101117520</v>
      </c>
      <c r="D2545" s="198">
        <v>201907</v>
      </c>
      <c r="E2545" s="198" t="s">
        <v>339</v>
      </c>
      <c r="F2545" s="198">
        <v>-1051.07</v>
      </c>
      <c r="G2545" s="198">
        <v>0</v>
      </c>
    </row>
    <row r="2546" spans="1:7" x14ac:dyDescent="0.3">
      <c r="A2546" s="198" t="s">
        <v>189</v>
      </c>
      <c r="B2546" s="198" t="s">
        <v>332</v>
      </c>
      <c r="C2546" s="198">
        <v>101117520</v>
      </c>
      <c r="D2546" s="198">
        <v>201907</v>
      </c>
      <c r="E2546" s="198" t="s">
        <v>341</v>
      </c>
      <c r="F2546" s="198">
        <v>101951.34</v>
      </c>
      <c r="G2546" s="198">
        <v>981</v>
      </c>
    </row>
    <row r="2547" spans="1:7" x14ac:dyDescent="0.3">
      <c r="A2547" s="198" t="s">
        <v>189</v>
      </c>
      <c r="B2547" s="198" t="s">
        <v>332</v>
      </c>
      <c r="C2547" s="198">
        <v>101117520</v>
      </c>
      <c r="D2547" s="198">
        <v>201907</v>
      </c>
      <c r="E2547" s="198" t="s">
        <v>342</v>
      </c>
      <c r="F2547" s="198">
        <v>10243.379999999999</v>
      </c>
      <c r="G2547" s="198">
        <v>1560</v>
      </c>
    </row>
    <row r="2548" spans="1:7" x14ac:dyDescent="0.3">
      <c r="A2548" s="198" t="s">
        <v>189</v>
      </c>
      <c r="B2548" s="198" t="s">
        <v>332</v>
      </c>
      <c r="C2548" s="198">
        <v>105081784</v>
      </c>
      <c r="D2548" s="198">
        <v>201907</v>
      </c>
      <c r="E2548" s="198" t="s">
        <v>335</v>
      </c>
      <c r="F2548" s="198">
        <v>3.78</v>
      </c>
      <c r="G2548" s="198">
        <v>0</v>
      </c>
    </row>
    <row r="2549" spans="1:7" x14ac:dyDescent="0.3">
      <c r="A2549" s="198" t="s">
        <v>189</v>
      </c>
      <c r="B2549" s="198" t="s">
        <v>332</v>
      </c>
      <c r="C2549" s="198">
        <v>105081784</v>
      </c>
      <c r="D2549" s="198">
        <v>201907</v>
      </c>
      <c r="E2549" s="198" t="s">
        <v>335</v>
      </c>
      <c r="F2549" s="198">
        <v>76.819999999999993</v>
      </c>
      <c r="G2549" s="198">
        <v>0</v>
      </c>
    </row>
    <row r="2550" spans="1:7" x14ac:dyDescent="0.3">
      <c r="A2550" s="198" t="s">
        <v>189</v>
      </c>
      <c r="B2550" s="198" t="s">
        <v>332</v>
      </c>
      <c r="C2550" s="198">
        <v>105081784</v>
      </c>
      <c r="D2550" s="198">
        <v>201907</v>
      </c>
      <c r="E2550" s="198" t="s">
        <v>339</v>
      </c>
      <c r="F2550" s="198">
        <v>-54667.66</v>
      </c>
      <c r="G2550" s="198">
        <v>0</v>
      </c>
    </row>
    <row r="2551" spans="1:7" x14ac:dyDescent="0.3">
      <c r="A2551" s="198" t="s">
        <v>189</v>
      </c>
      <c r="B2551" s="198" t="s">
        <v>332</v>
      </c>
      <c r="C2551" s="198">
        <v>105081784</v>
      </c>
      <c r="D2551" s="198">
        <v>201907</v>
      </c>
      <c r="E2551" s="198" t="s">
        <v>339</v>
      </c>
      <c r="F2551" s="198">
        <v>46.41</v>
      </c>
      <c r="G2551" s="198">
        <v>0</v>
      </c>
    </row>
    <row r="2552" spans="1:7" x14ac:dyDescent="0.3">
      <c r="A2552" s="198" t="s">
        <v>189</v>
      </c>
      <c r="B2552" s="198" t="s">
        <v>332</v>
      </c>
      <c r="C2552" s="198">
        <v>105081784</v>
      </c>
      <c r="D2552" s="198">
        <v>201907</v>
      </c>
      <c r="E2552" s="198" t="s">
        <v>342</v>
      </c>
      <c r="F2552" s="198">
        <v>20696.04</v>
      </c>
      <c r="G2552" s="198">
        <v>0</v>
      </c>
    </row>
    <row r="2553" spans="1:7" x14ac:dyDescent="0.3">
      <c r="A2553" s="198" t="s">
        <v>189</v>
      </c>
      <c r="B2553" s="198" t="s">
        <v>332</v>
      </c>
      <c r="C2553" s="198">
        <v>105082093</v>
      </c>
      <c r="D2553" s="198">
        <v>201907</v>
      </c>
      <c r="E2553" s="198" t="s">
        <v>336</v>
      </c>
      <c r="F2553" s="198">
        <v>-69.239999999999995</v>
      </c>
      <c r="G2553" s="198">
        <v>0</v>
      </c>
    </row>
    <row r="2554" spans="1:7" x14ac:dyDescent="0.3">
      <c r="A2554" s="198" t="s">
        <v>189</v>
      </c>
      <c r="B2554" s="198" t="s">
        <v>332</v>
      </c>
      <c r="C2554" s="198">
        <v>105082093</v>
      </c>
      <c r="D2554" s="198">
        <v>201907</v>
      </c>
      <c r="E2554" s="198" t="s">
        <v>336</v>
      </c>
      <c r="F2554" s="198">
        <v>133.21</v>
      </c>
      <c r="G2554" s="198">
        <v>0</v>
      </c>
    </row>
    <row r="2555" spans="1:7" x14ac:dyDescent="0.3">
      <c r="A2555" s="198" t="s">
        <v>189</v>
      </c>
      <c r="B2555" s="198" t="s">
        <v>332</v>
      </c>
      <c r="C2555" s="198">
        <v>105082093</v>
      </c>
      <c r="D2555" s="198">
        <v>201907</v>
      </c>
      <c r="E2555" s="198" t="s">
        <v>336</v>
      </c>
      <c r="F2555" s="198">
        <v>250.54</v>
      </c>
      <c r="G2555" s="198">
        <v>0</v>
      </c>
    </row>
    <row r="2556" spans="1:7" x14ac:dyDescent="0.3">
      <c r="A2556" s="198" t="s">
        <v>189</v>
      </c>
      <c r="B2556" s="198" t="s">
        <v>332</v>
      </c>
      <c r="C2556" s="198">
        <v>105082093</v>
      </c>
      <c r="D2556" s="198">
        <v>201907</v>
      </c>
      <c r="E2556" s="198" t="s">
        <v>336</v>
      </c>
      <c r="F2556" s="198">
        <v>1519.68</v>
      </c>
      <c r="G2556" s="198">
        <v>0</v>
      </c>
    </row>
    <row r="2557" spans="1:7" x14ac:dyDescent="0.3">
      <c r="A2557" s="198" t="s">
        <v>189</v>
      </c>
      <c r="B2557" s="198" t="s">
        <v>332</v>
      </c>
      <c r="C2557" s="198">
        <v>105082093</v>
      </c>
      <c r="D2557" s="198">
        <v>201907</v>
      </c>
      <c r="E2557" s="198" t="s">
        <v>335</v>
      </c>
      <c r="F2557" s="198">
        <v>-7030.47</v>
      </c>
      <c r="G2557" s="198">
        <v>0</v>
      </c>
    </row>
    <row r="2558" spans="1:7" x14ac:dyDescent="0.3">
      <c r="A2558" s="198" t="s">
        <v>189</v>
      </c>
      <c r="B2558" s="198" t="s">
        <v>332</v>
      </c>
      <c r="C2558" s="198">
        <v>105082093</v>
      </c>
      <c r="D2558" s="198">
        <v>201907</v>
      </c>
      <c r="E2558" s="198" t="s">
        <v>335</v>
      </c>
      <c r="F2558" s="198">
        <v>1529.28</v>
      </c>
      <c r="G2558" s="198">
        <v>0</v>
      </c>
    </row>
    <row r="2559" spans="1:7" x14ac:dyDescent="0.3">
      <c r="A2559" s="198" t="s">
        <v>189</v>
      </c>
      <c r="B2559" s="198" t="s">
        <v>332</v>
      </c>
      <c r="C2559" s="198">
        <v>105082093</v>
      </c>
      <c r="D2559" s="198">
        <v>201907</v>
      </c>
      <c r="E2559" s="198" t="s">
        <v>339</v>
      </c>
      <c r="F2559" s="198">
        <v>-6063.38</v>
      </c>
      <c r="G2559" s="198">
        <v>0</v>
      </c>
    </row>
    <row r="2560" spans="1:7" x14ac:dyDescent="0.3">
      <c r="A2560" s="198" t="s">
        <v>189</v>
      </c>
      <c r="B2560" s="198" t="s">
        <v>334</v>
      </c>
      <c r="C2560" s="198">
        <v>101096760</v>
      </c>
      <c r="D2560" s="198">
        <v>201907</v>
      </c>
      <c r="E2560" s="198" t="s">
        <v>336</v>
      </c>
      <c r="F2560" s="198">
        <v>-737.27</v>
      </c>
      <c r="G2560" s="198">
        <v>3</v>
      </c>
    </row>
    <row r="2561" spans="1:7" x14ac:dyDescent="0.3">
      <c r="A2561" s="198" t="s">
        <v>189</v>
      </c>
      <c r="B2561" s="198" t="s">
        <v>334</v>
      </c>
      <c r="C2561" s="198">
        <v>101099025</v>
      </c>
      <c r="D2561" s="198">
        <v>201907</v>
      </c>
      <c r="E2561" s="198" t="s">
        <v>336</v>
      </c>
      <c r="F2561" s="198">
        <v>213.21</v>
      </c>
      <c r="G2561" s="198">
        <v>4</v>
      </c>
    </row>
    <row r="2562" spans="1:7" x14ac:dyDescent="0.3">
      <c r="A2562" s="198" t="s">
        <v>189</v>
      </c>
      <c r="B2562" s="198" t="s">
        <v>334</v>
      </c>
      <c r="C2562" s="198">
        <v>101099804</v>
      </c>
      <c r="D2562" s="198">
        <v>201907</v>
      </c>
      <c r="E2562" s="198" t="s">
        <v>335</v>
      </c>
      <c r="F2562" s="198">
        <v>-2843.13</v>
      </c>
      <c r="G2562" s="198">
        <v>3</v>
      </c>
    </row>
    <row r="2563" spans="1:7" x14ac:dyDescent="0.3">
      <c r="A2563" s="198" t="s">
        <v>189</v>
      </c>
      <c r="B2563" s="198" t="s">
        <v>334</v>
      </c>
      <c r="C2563" s="198">
        <v>101102536</v>
      </c>
      <c r="D2563" s="198">
        <v>201907</v>
      </c>
      <c r="E2563" s="198" t="s">
        <v>333</v>
      </c>
      <c r="F2563" s="198">
        <v>176.2</v>
      </c>
      <c r="G2563" s="198">
        <v>3</v>
      </c>
    </row>
    <row r="2564" spans="1:7" x14ac:dyDescent="0.3">
      <c r="A2564" s="198" t="s">
        <v>189</v>
      </c>
      <c r="B2564" s="198" t="s">
        <v>334</v>
      </c>
      <c r="C2564" s="198">
        <v>101102596</v>
      </c>
      <c r="D2564" s="198">
        <v>201907</v>
      </c>
      <c r="E2564" s="198" t="s">
        <v>339</v>
      </c>
      <c r="F2564" s="198">
        <v>-411.49</v>
      </c>
      <c r="G2564" s="198">
        <v>3</v>
      </c>
    </row>
    <row r="2565" spans="1:7" x14ac:dyDescent="0.3">
      <c r="A2565" s="198" t="s">
        <v>189</v>
      </c>
      <c r="B2565" s="198" t="s">
        <v>334</v>
      </c>
      <c r="C2565" s="198">
        <v>101103625</v>
      </c>
      <c r="D2565" s="198">
        <v>201907</v>
      </c>
      <c r="E2565" s="198" t="s">
        <v>335</v>
      </c>
      <c r="F2565" s="198">
        <v>6.09</v>
      </c>
      <c r="G2565" s="198">
        <v>3</v>
      </c>
    </row>
    <row r="2566" spans="1:7" x14ac:dyDescent="0.3">
      <c r="A2566" s="198" t="s">
        <v>189</v>
      </c>
      <c r="B2566" s="198" t="s">
        <v>334</v>
      </c>
      <c r="C2566" s="198">
        <v>101104513</v>
      </c>
      <c r="D2566" s="198">
        <v>201907</v>
      </c>
      <c r="E2566" s="198" t="s">
        <v>339</v>
      </c>
      <c r="F2566" s="198">
        <v>12980.86</v>
      </c>
      <c r="G2566" s="198">
        <v>4</v>
      </c>
    </row>
    <row r="2567" spans="1:7" x14ac:dyDescent="0.3">
      <c r="A2567" s="198" t="s">
        <v>189</v>
      </c>
      <c r="B2567" s="198" t="s">
        <v>334</v>
      </c>
      <c r="C2567" s="198">
        <v>101104654</v>
      </c>
      <c r="D2567" s="198">
        <v>201907</v>
      </c>
      <c r="E2567" s="198" t="s">
        <v>339</v>
      </c>
      <c r="F2567" s="198">
        <v>1.94</v>
      </c>
      <c r="G2567" s="198">
        <v>2</v>
      </c>
    </row>
    <row r="2568" spans="1:7" x14ac:dyDescent="0.3">
      <c r="A2568" s="198" t="s">
        <v>189</v>
      </c>
      <c r="B2568" s="198" t="s">
        <v>334</v>
      </c>
      <c r="C2568" s="198">
        <v>101104726</v>
      </c>
      <c r="D2568" s="198">
        <v>201907</v>
      </c>
      <c r="E2568" s="198" t="s">
        <v>336</v>
      </c>
      <c r="F2568" s="198">
        <v>28.41</v>
      </c>
      <c r="G2568" s="198">
        <v>3</v>
      </c>
    </row>
    <row r="2569" spans="1:7" x14ac:dyDescent="0.3">
      <c r="A2569" s="198" t="s">
        <v>189</v>
      </c>
      <c r="B2569" s="198" t="s">
        <v>334</v>
      </c>
      <c r="C2569" s="198">
        <v>101105211</v>
      </c>
      <c r="D2569" s="198">
        <v>201907</v>
      </c>
      <c r="E2569" s="198" t="s">
        <v>336</v>
      </c>
      <c r="F2569" s="198">
        <v>-142.94999999999999</v>
      </c>
      <c r="G2569" s="198">
        <v>-6</v>
      </c>
    </row>
    <row r="2570" spans="1:7" x14ac:dyDescent="0.3">
      <c r="A2570" s="198" t="s">
        <v>189</v>
      </c>
      <c r="B2570" s="198" t="s">
        <v>334</v>
      </c>
      <c r="C2570" s="198">
        <v>101106070</v>
      </c>
      <c r="D2570" s="198">
        <v>201907</v>
      </c>
      <c r="E2570" s="198" t="s">
        <v>340</v>
      </c>
      <c r="F2570" s="198">
        <v>1.64</v>
      </c>
      <c r="G2570" s="198">
        <v>2</v>
      </c>
    </row>
    <row r="2571" spans="1:7" x14ac:dyDescent="0.3">
      <c r="A2571" s="198" t="s">
        <v>189</v>
      </c>
      <c r="B2571" s="198" t="s">
        <v>334</v>
      </c>
      <c r="C2571" s="198">
        <v>101107270</v>
      </c>
      <c r="D2571" s="198">
        <v>201907</v>
      </c>
      <c r="E2571" s="198" t="s">
        <v>336</v>
      </c>
      <c r="F2571" s="198">
        <v>171.99</v>
      </c>
      <c r="G2571" s="198">
        <v>1</v>
      </c>
    </row>
    <row r="2572" spans="1:7" x14ac:dyDescent="0.3">
      <c r="A2572" s="198" t="s">
        <v>189</v>
      </c>
      <c r="B2572" s="198" t="s">
        <v>334</v>
      </c>
      <c r="C2572" s="198">
        <v>101107812</v>
      </c>
      <c r="D2572" s="198">
        <v>201907</v>
      </c>
      <c r="E2572" s="198" t="s">
        <v>336</v>
      </c>
      <c r="F2572" s="198">
        <v>4.03</v>
      </c>
      <c r="G2572" s="198">
        <v>4</v>
      </c>
    </row>
    <row r="2573" spans="1:7" x14ac:dyDescent="0.3">
      <c r="A2573" s="198" t="s">
        <v>189</v>
      </c>
      <c r="B2573" s="198" t="s">
        <v>334</v>
      </c>
      <c r="C2573" s="198">
        <v>101107989</v>
      </c>
      <c r="D2573" s="198">
        <v>201907</v>
      </c>
      <c r="E2573" s="198" t="s">
        <v>336</v>
      </c>
      <c r="F2573" s="198">
        <v>-8996.7199999999993</v>
      </c>
      <c r="G2573" s="198">
        <v>2</v>
      </c>
    </row>
    <row r="2574" spans="1:7" x14ac:dyDescent="0.3">
      <c r="A2574" s="198" t="s">
        <v>189</v>
      </c>
      <c r="B2574" s="198" t="s">
        <v>334</v>
      </c>
      <c r="C2574" s="198">
        <v>101108436</v>
      </c>
      <c r="D2574" s="198">
        <v>201907</v>
      </c>
      <c r="E2574" s="198" t="s">
        <v>336</v>
      </c>
      <c r="F2574" s="198">
        <v>11992.32</v>
      </c>
      <c r="G2574" s="198">
        <v>1</v>
      </c>
    </row>
    <row r="2575" spans="1:7" x14ac:dyDescent="0.3">
      <c r="A2575" s="198" t="s">
        <v>189</v>
      </c>
      <c r="B2575" s="198" t="s">
        <v>334</v>
      </c>
      <c r="C2575" s="198">
        <v>101109482</v>
      </c>
      <c r="D2575" s="198">
        <v>201907</v>
      </c>
      <c r="E2575" s="198" t="s">
        <v>336</v>
      </c>
      <c r="F2575" s="198">
        <v>-458.76</v>
      </c>
      <c r="G2575" s="198">
        <v>-2</v>
      </c>
    </row>
    <row r="2576" spans="1:7" x14ac:dyDescent="0.3">
      <c r="A2576" s="198" t="s">
        <v>189</v>
      </c>
      <c r="B2576" s="198" t="s">
        <v>334</v>
      </c>
      <c r="C2576" s="198">
        <v>101109590</v>
      </c>
      <c r="D2576" s="198">
        <v>201907</v>
      </c>
      <c r="E2576" s="198" t="s">
        <v>339</v>
      </c>
      <c r="F2576" s="198">
        <v>218932.3</v>
      </c>
      <c r="G2576" s="198">
        <v>3</v>
      </c>
    </row>
    <row r="2577" spans="1:7" x14ac:dyDescent="0.3">
      <c r="A2577" s="198" t="s">
        <v>189</v>
      </c>
      <c r="B2577" s="198" t="s">
        <v>334</v>
      </c>
      <c r="C2577" s="198">
        <v>101109989</v>
      </c>
      <c r="D2577" s="198">
        <v>201907</v>
      </c>
      <c r="E2577" s="198" t="s">
        <v>335</v>
      </c>
      <c r="F2577" s="198">
        <v>-160000.13</v>
      </c>
      <c r="G2577" s="198">
        <v>-5</v>
      </c>
    </row>
    <row r="2578" spans="1:7" x14ac:dyDescent="0.3">
      <c r="A2578" s="198" t="s">
        <v>189</v>
      </c>
      <c r="B2578" s="198" t="s">
        <v>334</v>
      </c>
      <c r="C2578" s="198">
        <v>101109989</v>
      </c>
      <c r="D2578" s="198">
        <v>201907</v>
      </c>
      <c r="E2578" s="198" t="s">
        <v>335</v>
      </c>
      <c r="F2578" s="198">
        <v>493.12</v>
      </c>
      <c r="G2578" s="198">
        <v>2</v>
      </c>
    </row>
    <row r="2579" spans="1:7" x14ac:dyDescent="0.3">
      <c r="A2579" s="198" t="s">
        <v>189</v>
      </c>
      <c r="B2579" s="198" t="s">
        <v>334</v>
      </c>
      <c r="C2579" s="198">
        <v>101109993</v>
      </c>
      <c r="D2579" s="198">
        <v>201907</v>
      </c>
      <c r="E2579" s="198" t="s">
        <v>336</v>
      </c>
      <c r="F2579" s="198">
        <v>2307.23</v>
      </c>
      <c r="G2579" s="198">
        <v>-2</v>
      </c>
    </row>
    <row r="2580" spans="1:7" x14ac:dyDescent="0.3">
      <c r="A2580" s="198" t="s">
        <v>189</v>
      </c>
      <c r="B2580" s="198" t="s">
        <v>334</v>
      </c>
      <c r="C2580" s="198">
        <v>101110432</v>
      </c>
      <c r="D2580" s="198">
        <v>201907</v>
      </c>
      <c r="E2580" s="198" t="s">
        <v>336</v>
      </c>
      <c r="F2580" s="198">
        <v>-92.37</v>
      </c>
      <c r="G2580" s="198">
        <v>3</v>
      </c>
    </row>
    <row r="2581" spans="1:7" x14ac:dyDescent="0.3">
      <c r="A2581" s="198" t="s">
        <v>189</v>
      </c>
      <c r="B2581" s="198" t="s">
        <v>334</v>
      </c>
      <c r="C2581" s="198">
        <v>101110535</v>
      </c>
      <c r="D2581" s="198">
        <v>201907</v>
      </c>
      <c r="E2581" s="198" t="s">
        <v>336</v>
      </c>
      <c r="F2581" s="198">
        <v>30577.279999999999</v>
      </c>
      <c r="G2581" s="198">
        <v>-7</v>
      </c>
    </row>
    <row r="2582" spans="1:7" x14ac:dyDescent="0.3">
      <c r="A2582" s="198" t="s">
        <v>189</v>
      </c>
      <c r="B2582" s="198" t="s">
        <v>334</v>
      </c>
      <c r="C2582" s="198">
        <v>101111309</v>
      </c>
      <c r="D2582" s="198">
        <v>201907</v>
      </c>
      <c r="E2582" s="198" t="s">
        <v>339</v>
      </c>
      <c r="F2582" s="198">
        <v>0.27</v>
      </c>
      <c r="G2582" s="198">
        <v>2</v>
      </c>
    </row>
    <row r="2583" spans="1:7" x14ac:dyDescent="0.3">
      <c r="A2583" s="198" t="s">
        <v>189</v>
      </c>
      <c r="B2583" s="198" t="s">
        <v>334</v>
      </c>
      <c r="C2583" s="198">
        <v>101111590</v>
      </c>
      <c r="D2583" s="198">
        <v>201907</v>
      </c>
      <c r="E2583" s="198" t="s">
        <v>340</v>
      </c>
      <c r="F2583" s="198">
        <v>31526.7</v>
      </c>
      <c r="G2583" s="198">
        <v>2</v>
      </c>
    </row>
    <row r="2584" spans="1:7" x14ac:dyDescent="0.3">
      <c r="A2584" s="198" t="s">
        <v>189</v>
      </c>
      <c r="B2584" s="198" t="s">
        <v>334</v>
      </c>
      <c r="C2584" s="198">
        <v>101112663</v>
      </c>
      <c r="D2584" s="198">
        <v>201907</v>
      </c>
      <c r="E2584" s="198" t="s">
        <v>336</v>
      </c>
      <c r="F2584" s="198">
        <v>11.52</v>
      </c>
      <c r="G2584" s="198">
        <v>3</v>
      </c>
    </row>
    <row r="2585" spans="1:7" x14ac:dyDescent="0.3">
      <c r="A2585" s="198" t="s">
        <v>189</v>
      </c>
      <c r="B2585" s="198" t="s">
        <v>334</v>
      </c>
      <c r="C2585" s="198">
        <v>101114186</v>
      </c>
      <c r="D2585" s="198">
        <v>201907</v>
      </c>
      <c r="E2585" s="198" t="s">
        <v>339</v>
      </c>
      <c r="F2585" s="198">
        <v>2.97</v>
      </c>
      <c r="G2585" s="198">
        <v>2</v>
      </c>
    </row>
    <row r="2586" spans="1:7" x14ac:dyDescent="0.3">
      <c r="A2586" s="198" t="s">
        <v>189</v>
      </c>
      <c r="B2586" s="198" t="s">
        <v>334</v>
      </c>
      <c r="C2586" s="198">
        <v>101114324</v>
      </c>
      <c r="D2586" s="198">
        <v>201907</v>
      </c>
      <c r="E2586" s="198" t="s">
        <v>340</v>
      </c>
      <c r="F2586" s="198">
        <v>842.04</v>
      </c>
      <c r="G2586" s="198">
        <v>2</v>
      </c>
    </row>
    <row r="2587" spans="1:7" x14ac:dyDescent="0.3">
      <c r="A2587" s="198" t="s">
        <v>189</v>
      </c>
      <c r="B2587" s="198" t="s">
        <v>334</v>
      </c>
      <c r="C2587" s="198">
        <v>101114407</v>
      </c>
      <c r="D2587" s="198">
        <v>201907</v>
      </c>
      <c r="E2587" s="198" t="s">
        <v>339</v>
      </c>
      <c r="F2587" s="198">
        <v>59708.67</v>
      </c>
      <c r="G2587" s="198">
        <v>3</v>
      </c>
    </row>
    <row r="2588" spans="1:7" x14ac:dyDescent="0.3">
      <c r="A2588" s="198" t="s">
        <v>189</v>
      </c>
      <c r="B2588" s="198" t="s">
        <v>334</v>
      </c>
      <c r="C2588" s="198">
        <v>101114479</v>
      </c>
      <c r="D2588" s="198">
        <v>201907</v>
      </c>
      <c r="E2588" s="198" t="s">
        <v>336</v>
      </c>
      <c r="F2588" s="198">
        <v>-12545.97</v>
      </c>
      <c r="G2588" s="198">
        <v>-7</v>
      </c>
    </row>
    <row r="2589" spans="1:7" x14ac:dyDescent="0.3">
      <c r="A2589" s="198" t="s">
        <v>189</v>
      </c>
      <c r="B2589" s="198" t="s">
        <v>334</v>
      </c>
      <c r="C2589" s="198">
        <v>101114857</v>
      </c>
      <c r="D2589" s="198">
        <v>201907</v>
      </c>
      <c r="E2589" s="198" t="s">
        <v>339</v>
      </c>
      <c r="F2589" s="198">
        <v>10.71</v>
      </c>
      <c r="G2589" s="198">
        <v>3</v>
      </c>
    </row>
    <row r="2590" spans="1:7" x14ac:dyDescent="0.3">
      <c r="A2590" s="198" t="s">
        <v>189</v>
      </c>
      <c r="B2590" s="198" t="s">
        <v>334</v>
      </c>
      <c r="C2590" s="198">
        <v>101115445</v>
      </c>
      <c r="D2590" s="198">
        <v>201907</v>
      </c>
      <c r="E2590" s="198" t="s">
        <v>339</v>
      </c>
      <c r="F2590" s="198">
        <v>-2171.2800000000002</v>
      </c>
      <c r="G2590" s="198">
        <v>3</v>
      </c>
    </row>
    <row r="2591" spans="1:7" x14ac:dyDescent="0.3">
      <c r="A2591" s="198" t="s">
        <v>189</v>
      </c>
      <c r="B2591" s="198" t="s">
        <v>334</v>
      </c>
      <c r="C2591" s="198">
        <v>101115456</v>
      </c>
      <c r="D2591" s="198">
        <v>201907</v>
      </c>
      <c r="E2591" s="198" t="s">
        <v>341</v>
      </c>
      <c r="F2591" s="198">
        <v>201.3</v>
      </c>
      <c r="G2591" s="198">
        <v>2</v>
      </c>
    </row>
    <row r="2592" spans="1:7" x14ac:dyDescent="0.3">
      <c r="A2592" s="198" t="s">
        <v>189</v>
      </c>
      <c r="B2592" s="198" t="s">
        <v>334</v>
      </c>
      <c r="C2592" s="198">
        <v>101115472</v>
      </c>
      <c r="D2592" s="198">
        <v>201907</v>
      </c>
      <c r="E2592" s="198" t="s">
        <v>339</v>
      </c>
      <c r="F2592" s="198">
        <v>4196.08</v>
      </c>
      <c r="G2592" s="198">
        <v>3</v>
      </c>
    </row>
    <row r="2593" spans="1:7" x14ac:dyDescent="0.3">
      <c r="A2593" s="198" t="s">
        <v>189</v>
      </c>
      <c r="B2593" s="198" t="s">
        <v>334</v>
      </c>
      <c r="C2593" s="198">
        <v>101115682</v>
      </c>
      <c r="D2593" s="198">
        <v>201907</v>
      </c>
      <c r="E2593" s="198" t="s">
        <v>336</v>
      </c>
      <c r="F2593" s="198">
        <v>-1101.5899999999999</v>
      </c>
      <c r="G2593" s="198">
        <v>-6</v>
      </c>
    </row>
    <row r="2594" spans="1:7" x14ac:dyDescent="0.3">
      <c r="A2594" s="198" t="s">
        <v>189</v>
      </c>
      <c r="B2594" s="198" t="s">
        <v>334</v>
      </c>
      <c r="C2594" s="198">
        <v>101115725</v>
      </c>
      <c r="D2594" s="198">
        <v>201907</v>
      </c>
      <c r="E2594" s="198" t="s">
        <v>339</v>
      </c>
      <c r="F2594" s="198">
        <v>-0.8</v>
      </c>
      <c r="G2594" s="198">
        <v>4</v>
      </c>
    </row>
    <row r="2595" spans="1:7" x14ac:dyDescent="0.3">
      <c r="A2595" s="198" t="s">
        <v>189</v>
      </c>
      <c r="B2595" s="198" t="s">
        <v>334</v>
      </c>
      <c r="C2595" s="198">
        <v>101115788</v>
      </c>
      <c r="D2595" s="198">
        <v>201907</v>
      </c>
      <c r="E2595" s="198" t="s">
        <v>339</v>
      </c>
      <c r="F2595" s="198">
        <v>-3767.82</v>
      </c>
      <c r="G2595" s="198">
        <v>3</v>
      </c>
    </row>
    <row r="2596" spans="1:7" x14ac:dyDescent="0.3">
      <c r="A2596" s="198" t="s">
        <v>189</v>
      </c>
      <c r="B2596" s="198" t="s">
        <v>334</v>
      </c>
      <c r="C2596" s="198">
        <v>101115789</v>
      </c>
      <c r="D2596" s="198">
        <v>201907</v>
      </c>
      <c r="E2596" s="198" t="s">
        <v>336</v>
      </c>
      <c r="F2596" s="198">
        <v>-668.52</v>
      </c>
      <c r="G2596" s="198">
        <v>-6</v>
      </c>
    </row>
    <row r="2597" spans="1:7" x14ac:dyDescent="0.3">
      <c r="A2597" s="198" t="s">
        <v>189</v>
      </c>
      <c r="B2597" s="198" t="s">
        <v>334</v>
      </c>
      <c r="C2597" s="198">
        <v>101115933</v>
      </c>
      <c r="D2597" s="198">
        <v>201907</v>
      </c>
      <c r="E2597" s="198" t="s">
        <v>339</v>
      </c>
      <c r="F2597" s="198">
        <v>-8072.26</v>
      </c>
      <c r="G2597" s="198">
        <v>-4</v>
      </c>
    </row>
    <row r="2598" spans="1:7" x14ac:dyDescent="0.3">
      <c r="A2598" s="198" t="s">
        <v>189</v>
      </c>
      <c r="B2598" s="198" t="s">
        <v>334</v>
      </c>
      <c r="C2598" s="198">
        <v>101116178</v>
      </c>
      <c r="D2598" s="198">
        <v>201907</v>
      </c>
      <c r="E2598" s="198" t="s">
        <v>340</v>
      </c>
      <c r="F2598" s="198">
        <v>-13.32</v>
      </c>
      <c r="G2598" s="198">
        <v>3</v>
      </c>
    </row>
    <row r="2599" spans="1:7" x14ac:dyDescent="0.3">
      <c r="A2599" s="198" t="s">
        <v>189</v>
      </c>
      <c r="B2599" s="198" t="s">
        <v>334</v>
      </c>
      <c r="C2599" s="198">
        <v>101116598</v>
      </c>
      <c r="D2599" s="198">
        <v>201907</v>
      </c>
      <c r="E2599" s="198" t="s">
        <v>342</v>
      </c>
      <c r="F2599" s="198">
        <v>24122.81</v>
      </c>
      <c r="G2599" s="198">
        <v>2</v>
      </c>
    </row>
    <row r="2600" spans="1:7" x14ac:dyDescent="0.3">
      <c r="A2600" s="198" t="s">
        <v>189</v>
      </c>
      <c r="B2600" s="198" t="s">
        <v>334</v>
      </c>
      <c r="C2600" s="198">
        <v>101116727</v>
      </c>
      <c r="D2600" s="198">
        <v>201907</v>
      </c>
      <c r="E2600" s="198" t="s">
        <v>342</v>
      </c>
      <c r="F2600" s="198">
        <v>5717.52</v>
      </c>
      <c r="G2600" s="198">
        <v>1</v>
      </c>
    </row>
    <row r="2601" spans="1:7" x14ac:dyDescent="0.3">
      <c r="A2601" s="198" t="s">
        <v>189</v>
      </c>
      <c r="B2601" s="198" t="s">
        <v>334</v>
      </c>
      <c r="C2601" s="198">
        <v>101116868</v>
      </c>
      <c r="D2601" s="198">
        <v>201907</v>
      </c>
      <c r="E2601" s="198" t="s">
        <v>340</v>
      </c>
      <c r="F2601" s="198">
        <v>-342.67</v>
      </c>
      <c r="G2601" s="198">
        <v>3</v>
      </c>
    </row>
    <row r="2602" spans="1:7" x14ac:dyDescent="0.3">
      <c r="A2602" s="198" t="s">
        <v>189</v>
      </c>
      <c r="B2602" s="198" t="s">
        <v>334</v>
      </c>
      <c r="C2602" s="198">
        <v>101117331</v>
      </c>
      <c r="D2602" s="198">
        <v>201907</v>
      </c>
      <c r="E2602" s="198" t="s">
        <v>335</v>
      </c>
      <c r="F2602" s="198">
        <v>-977.29</v>
      </c>
      <c r="G2602" s="198">
        <v>4</v>
      </c>
    </row>
    <row r="2603" spans="1:7" x14ac:dyDescent="0.3">
      <c r="A2603" s="198" t="s">
        <v>189</v>
      </c>
      <c r="B2603" s="198" t="s">
        <v>334</v>
      </c>
      <c r="C2603" s="198">
        <v>101117451</v>
      </c>
      <c r="D2603" s="198">
        <v>201907</v>
      </c>
      <c r="E2603" s="198" t="s">
        <v>336</v>
      </c>
      <c r="F2603" s="198">
        <v>-0.49</v>
      </c>
      <c r="G2603" s="198">
        <v>3</v>
      </c>
    </row>
    <row r="2604" spans="1:7" x14ac:dyDescent="0.3">
      <c r="A2604" s="198" t="s">
        <v>189</v>
      </c>
      <c r="B2604" s="198" t="s">
        <v>334</v>
      </c>
      <c r="C2604" s="198">
        <v>101117513</v>
      </c>
      <c r="D2604" s="198">
        <v>201907</v>
      </c>
      <c r="E2604" s="198" t="s">
        <v>340</v>
      </c>
      <c r="F2604" s="198">
        <v>0.57999999999999996</v>
      </c>
      <c r="G2604" s="198">
        <v>2</v>
      </c>
    </row>
    <row r="2605" spans="1:7" x14ac:dyDescent="0.3">
      <c r="A2605" s="198" t="s">
        <v>189</v>
      </c>
      <c r="B2605" s="198" t="s">
        <v>334</v>
      </c>
      <c r="C2605" s="198">
        <v>101118024</v>
      </c>
      <c r="D2605" s="198">
        <v>201907</v>
      </c>
      <c r="E2605" s="198" t="s">
        <v>336</v>
      </c>
      <c r="F2605" s="198">
        <v>2.15</v>
      </c>
      <c r="G2605" s="198">
        <v>3</v>
      </c>
    </row>
    <row r="2606" spans="1:7" x14ac:dyDescent="0.3">
      <c r="A2606" s="198" t="s">
        <v>189</v>
      </c>
      <c r="B2606" s="198" t="s">
        <v>334</v>
      </c>
      <c r="C2606" s="198">
        <v>101118110</v>
      </c>
      <c r="D2606" s="198">
        <v>201907</v>
      </c>
      <c r="E2606" s="198" t="s">
        <v>336</v>
      </c>
      <c r="F2606" s="198">
        <v>0.43</v>
      </c>
      <c r="G2606" s="198">
        <v>3</v>
      </c>
    </row>
    <row r="2607" spans="1:7" x14ac:dyDescent="0.3">
      <c r="A2607" s="198" t="s">
        <v>189</v>
      </c>
      <c r="B2607" s="198" t="s">
        <v>334</v>
      </c>
      <c r="C2607" s="198">
        <v>101118205</v>
      </c>
      <c r="D2607" s="198">
        <v>201907</v>
      </c>
      <c r="E2607" s="198" t="s">
        <v>336</v>
      </c>
      <c r="F2607" s="198">
        <v>10242.66</v>
      </c>
      <c r="G2607" s="198">
        <v>1</v>
      </c>
    </row>
    <row r="2608" spans="1:7" x14ac:dyDescent="0.3">
      <c r="A2608" s="198" t="s">
        <v>189</v>
      </c>
      <c r="B2608" s="198" t="s">
        <v>334</v>
      </c>
      <c r="C2608" s="198">
        <v>101118246</v>
      </c>
      <c r="D2608" s="198">
        <v>201907</v>
      </c>
      <c r="E2608" s="198" t="s">
        <v>336</v>
      </c>
      <c r="F2608" s="198">
        <v>-387.42</v>
      </c>
      <c r="G2608" s="198">
        <v>2</v>
      </c>
    </row>
    <row r="2609" spans="1:7" x14ac:dyDescent="0.3">
      <c r="A2609" s="198" t="s">
        <v>189</v>
      </c>
      <c r="B2609" s="198" t="s">
        <v>334</v>
      </c>
      <c r="C2609" s="198">
        <v>101118363</v>
      </c>
      <c r="D2609" s="198">
        <v>201907</v>
      </c>
      <c r="E2609" s="198" t="s">
        <v>339</v>
      </c>
      <c r="F2609" s="198">
        <v>2392.5100000000002</v>
      </c>
      <c r="G2609" s="198">
        <v>2</v>
      </c>
    </row>
    <row r="2610" spans="1:7" x14ac:dyDescent="0.3">
      <c r="A2610" s="198" t="s">
        <v>189</v>
      </c>
      <c r="B2610" s="198" t="s">
        <v>334</v>
      </c>
      <c r="C2610" s="198">
        <v>101118600</v>
      </c>
      <c r="D2610" s="198">
        <v>201907</v>
      </c>
      <c r="E2610" s="198" t="s">
        <v>339</v>
      </c>
      <c r="F2610" s="198">
        <v>1812.89</v>
      </c>
      <c r="G2610" s="198">
        <v>2</v>
      </c>
    </row>
    <row r="2611" spans="1:7" x14ac:dyDescent="0.3">
      <c r="A2611" s="198" t="s">
        <v>189</v>
      </c>
      <c r="B2611" s="198" t="s">
        <v>334</v>
      </c>
      <c r="C2611" s="198">
        <v>101118760</v>
      </c>
      <c r="D2611" s="198">
        <v>201907</v>
      </c>
      <c r="E2611" s="198" t="s">
        <v>341</v>
      </c>
      <c r="F2611" s="198">
        <v>-84411.93</v>
      </c>
      <c r="G2611" s="198">
        <v>-7</v>
      </c>
    </row>
    <row r="2612" spans="1:7" x14ac:dyDescent="0.3">
      <c r="A2612" s="198" t="s">
        <v>189</v>
      </c>
      <c r="B2612" s="198" t="s">
        <v>334</v>
      </c>
      <c r="C2612" s="198">
        <v>101118760</v>
      </c>
      <c r="D2612" s="198">
        <v>201907</v>
      </c>
      <c r="E2612" s="198" t="s">
        <v>341</v>
      </c>
      <c r="F2612" s="198">
        <v>348.93</v>
      </c>
      <c r="G2612" s="198">
        <v>2</v>
      </c>
    </row>
    <row r="2613" spans="1:7" x14ac:dyDescent="0.3">
      <c r="A2613" s="198" t="s">
        <v>189</v>
      </c>
      <c r="B2613" s="198" t="s">
        <v>334</v>
      </c>
      <c r="C2613" s="198">
        <v>101119171</v>
      </c>
      <c r="D2613" s="198">
        <v>201907</v>
      </c>
      <c r="E2613" s="198" t="s">
        <v>340</v>
      </c>
      <c r="F2613" s="198">
        <v>-4351.6499999999996</v>
      </c>
      <c r="G2613" s="198">
        <v>1</v>
      </c>
    </row>
    <row r="2614" spans="1:7" x14ac:dyDescent="0.3">
      <c r="A2614" s="198" t="s">
        <v>189</v>
      </c>
      <c r="B2614" s="198" t="s">
        <v>334</v>
      </c>
      <c r="C2614" s="198">
        <v>101119503</v>
      </c>
      <c r="D2614" s="198">
        <v>201907</v>
      </c>
      <c r="E2614" s="198" t="s">
        <v>336</v>
      </c>
      <c r="F2614" s="198">
        <v>-113.32</v>
      </c>
      <c r="G2614" s="198">
        <v>2</v>
      </c>
    </row>
    <row r="2615" spans="1:7" x14ac:dyDescent="0.3">
      <c r="A2615" s="198" t="s">
        <v>189</v>
      </c>
      <c r="B2615" s="198" t="s">
        <v>334</v>
      </c>
      <c r="C2615" s="198">
        <v>101120918</v>
      </c>
      <c r="D2615" s="198">
        <v>201907</v>
      </c>
      <c r="E2615" s="198" t="s">
        <v>336</v>
      </c>
      <c r="F2615" s="198">
        <v>477.83</v>
      </c>
      <c r="G2615" s="198">
        <v>1</v>
      </c>
    </row>
    <row r="2616" spans="1:7" x14ac:dyDescent="0.3">
      <c r="A2616" s="198" t="s">
        <v>189</v>
      </c>
      <c r="B2616" s="198" t="s">
        <v>334</v>
      </c>
      <c r="C2616" s="198">
        <v>101121183</v>
      </c>
      <c r="D2616" s="198">
        <v>201907</v>
      </c>
      <c r="E2616" s="198" t="s">
        <v>336</v>
      </c>
      <c r="F2616" s="198">
        <v>-575.38</v>
      </c>
      <c r="G2616" s="198">
        <v>1</v>
      </c>
    </row>
    <row r="2617" spans="1:7" x14ac:dyDescent="0.3">
      <c r="A2617" s="198" t="s">
        <v>189</v>
      </c>
      <c r="B2617" s="198" t="s">
        <v>334</v>
      </c>
      <c r="C2617" s="198">
        <v>105089442</v>
      </c>
      <c r="D2617" s="198">
        <v>201907</v>
      </c>
      <c r="E2617" s="198" t="s">
        <v>342</v>
      </c>
      <c r="F2617" s="198">
        <v>39496.03</v>
      </c>
      <c r="G2617" s="198">
        <v>3</v>
      </c>
    </row>
    <row r="2618" spans="1:7" x14ac:dyDescent="0.3">
      <c r="A2618" s="198" t="s">
        <v>190</v>
      </c>
      <c r="B2618" s="198" t="s">
        <v>332</v>
      </c>
      <c r="C2618" s="198">
        <v>101097586</v>
      </c>
      <c r="D2618" s="198">
        <v>201907</v>
      </c>
      <c r="E2618" s="198" t="s">
        <v>335</v>
      </c>
      <c r="F2618" s="198">
        <v>0.68</v>
      </c>
      <c r="G2618" s="198">
        <v>0</v>
      </c>
    </row>
    <row r="2619" spans="1:7" x14ac:dyDescent="0.3">
      <c r="A2619" s="198" t="s">
        <v>190</v>
      </c>
      <c r="B2619" s="198" t="s">
        <v>332</v>
      </c>
      <c r="C2619" s="198">
        <v>101098976</v>
      </c>
      <c r="D2619" s="198">
        <v>201907</v>
      </c>
      <c r="E2619" s="198" t="s">
        <v>335</v>
      </c>
      <c r="F2619" s="198">
        <v>0.28000000000000003</v>
      </c>
      <c r="G2619" s="198">
        <v>0</v>
      </c>
    </row>
    <row r="2620" spans="1:7" x14ac:dyDescent="0.3">
      <c r="A2620" s="198" t="s">
        <v>190</v>
      </c>
      <c r="B2620" s="198" t="s">
        <v>332</v>
      </c>
      <c r="C2620" s="198">
        <v>101106339</v>
      </c>
      <c r="D2620" s="198">
        <v>201907</v>
      </c>
      <c r="E2620" s="198" t="s">
        <v>339</v>
      </c>
      <c r="F2620" s="198">
        <v>26986.6</v>
      </c>
      <c r="G2620" s="198">
        <v>3</v>
      </c>
    </row>
    <row r="2621" spans="1:7" x14ac:dyDescent="0.3">
      <c r="A2621" s="198" t="s">
        <v>190</v>
      </c>
      <c r="B2621" s="198" t="s">
        <v>332</v>
      </c>
      <c r="C2621" s="198">
        <v>101107356</v>
      </c>
      <c r="D2621" s="198">
        <v>201907</v>
      </c>
      <c r="E2621" s="198" t="s">
        <v>341</v>
      </c>
      <c r="F2621" s="198">
        <v>3115.24</v>
      </c>
      <c r="G2621" s="198">
        <v>1</v>
      </c>
    </row>
    <row r="2622" spans="1:7" x14ac:dyDescent="0.3">
      <c r="A2622" s="198" t="s">
        <v>190</v>
      </c>
      <c r="B2622" s="198" t="s">
        <v>332</v>
      </c>
      <c r="C2622" s="198">
        <v>101107997</v>
      </c>
      <c r="D2622" s="198">
        <v>201907</v>
      </c>
      <c r="E2622" s="198" t="s">
        <v>335</v>
      </c>
      <c r="F2622" s="198">
        <v>12.15</v>
      </c>
      <c r="G2622" s="198">
        <v>0</v>
      </c>
    </row>
    <row r="2623" spans="1:7" x14ac:dyDescent="0.3">
      <c r="A2623" s="198" t="s">
        <v>190</v>
      </c>
      <c r="B2623" s="198" t="s">
        <v>332</v>
      </c>
      <c r="C2623" s="198">
        <v>101107997</v>
      </c>
      <c r="D2623" s="198">
        <v>201907</v>
      </c>
      <c r="E2623" s="198" t="s">
        <v>339</v>
      </c>
      <c r="F2623" s="198">
        <v>13.57</v>
      </c>
      <c r="G2623" s="198">
        <v>0</v>
      </c>
    </row>
    <row r="2624" spans="1:7" x14ac:dyDescent="0.3">
      <c r="A2624" s="198" t="s">
        <v>190</v>
      </c>
      <c r="B2624" s="198" t="s">
        <v>332</v>
      </c>
      <c r="C2624" s="198">
        <v>101109104</v>
      </c>
      <c r="D2624" s="198">
        <v>201907</v>
      </c>
      <c r="E2624" s="198" t="s">
        <v>335</v>
      </c>
      <c r="F2624" s="198">
        <v>4.46</v>
      </c>
      <c r="G2624" s="198">
        <v>0</v>
      </c>
    </row>
    <row r="2625" spans="1:7" x14ac:dyDescent="0.3">
      <c r="A2625" s="198" t="s">
        <v>190</v>
      </c>
      <c r="B2625" s="198" t="s">
        <v>332</v>
      </c>
      <c r="C2625" s="198">
        <v>101109310</v>
      </c>
      <c r="D2625" s="198">
        <v>201907</v>
      </c>
      <c r="E2625" s="198" t="s">
        <v>339</v>
      </c>
      <c r="F2625" s="198">
        <v>-0.17</v>
      </c>
      <c r="G2625" s="198">
        <v>0</v>
      </c>
    </row>
    <row r="2626" spans="1:7" x14ac:dyDescent="0.3">
      <c r="A2626" s="198" t="s">
        <v>190</v>
      </c>
      <c r="B2626" s="198" t="s">
        <v>332</v>
      </c>
      <c r="C2626" s="198">
        <v>101109454</v>
      </c>
      <c r="D2626" s="198">
        <v>201907</v>
      </c>
      <c r="E2626" s="198" t="s">
        <v>341</v>
      </c>
      <c r="F2626" s="198">
        <v>65.739999999999995</v>
      </c>
      <c r="G2626" s="198">
        <v>0</v>
      </c>
    </row>
    <row r="2627" spans="1:7" x14ac:dyDescent="0.3">
      <c r="A2627" s="198" t="s">
        <v>190</v>
      </c>
      <c r="B2627" s="198" t="s">
        <v>332</v>
      </c>
      <c r="C2627" s="198">
        <v>101110144</v>
      </c>
      <c r="D2627" s="198">
        <v>201907</v>
      </c>
      <c r="E2627" s="198" t="s">
        <v>335</v>
      </c>
      <c r="F2627" s="198">
        <v>-13.51</v>
      </c>
      <c r="G2627" s="198">
        <v>0</v>
      </c>
    </row>
    <row r="2628" spans="1:7" x14ac:dyDescent="0.3">
      <c r="A2628" s="198" t="s">
        <v>190</v>
      </c>
      <c r="B2628" s="198" t="s">
        <v>332</v>
      </c>
      <c r="C2628" s="198">
        <v>101110144</v>
      </c>
      <c r="D2628" s="198">
        <v>201907</v>
      </c>
      <c r="E2628" s="198" t="s">
        <v>335</v>
      </c>
      <c r="F2628" s="198">
        <v>-3.58</v>
      </c>
      <c r="G2628" s="198">
        <v>0</v>
      </c>
    </row>
    <row r="2629" spans="1:7" x14ac:dyDescent="0.3">
      <c r="A2629" s="198" t="s">
        <v>190</v>
      </c>
      <c r="B2629" s="198" t="s">
        <v>332</v>
      </c>
      <c r="C2629" s="198">
        <v>101110144</v>
      </c>
      <c r="D2629" s="198">
        <v>201907</v>
      </c>
      <c r="E2629" s="198" t="s">
        <v>335</v>
      </c>
      <c r="F2629" s="198">
        <v>-2.39</v>
      </c>
      <c r="G2629" s="198">
        <v>0</v>
      </c>
    </row>
    <row r="2630" spans="1:7" x14ac:dyDescent="0.3">
      <c r="A2630" s="198" t="s">
        <v>190</v>
      </c>
      <c r="B2630" s="198" t="s">
        <v>332</v>
      </c>
      <c r="C2630" s="198">
        <v>101110144</v>
      </c>
      <c r="D2630" s="198">
        <v>201907</v>
      </c>
      <c r="E2630" s="198" t="s">
        <v>335</v>
      </c>
      <c r="F2630" s="198">
        <v>-2.19</v>
      </c>
      <c r="G2630" s="198">
        <v>0</v>
      </c>
    </row>
    <row r="2631" spans="1:7" x14ac:dyDescent="0.3">
      <c r="A2631" s="198" t="s">
        <v>190</v>
      </c>
      <c r="B2631" s="198" t="s">
        <v>332</v>
      </c>
      <c r="C2631" s="198">
        <v>101110144</v>
      </c>
      <c r="D2631" s="198">
        <v>201907</v>
      </c>
      <c r="E2631" s="198" t="s">
        <v>335</v>
      </c>
      <c r="F2631" s="198">
        <v>-2.11</v>
      </c>
      <c r="G2631" s="198">
        <v>0</v>
      </c>
    </row>
    <row r="2632" spans="1:7" x14ac:dyDescent="0.3">
      <c r="A2632" s="198" t="s">
        <v>190</v>
      </c>
      <c r="B2632" s="198" t="s">
        <v>332</v>
      </c>
      <c r="C2632" s="198">
        <v>101110144</v>
      </c>
      <c r="D2632" s="198">
        <v>201907</v>
      </c>
      <c r="E2632" s="198" t="s">
        <v>335</v>
      </c>
      <c r="F2632" s="198">
        <v>-1.62</v>
      </c>
      <c r="G2632" s="198">
        <v>0</v>
      </c>
    </row>
    <row r="2633" spans="1:7" x14ac:dyDescent="0.3">
      <c r="A2633" s="198" t="s">
        <v>190</v>
      </c>
      <c r="B2633" s="198" t="s">
        <v>332</v>
      </c>
      <c r="C2633" s="198">
        <v>101110144</v>
      </c>
      <c r="D2633" s="198">
        <v>201907</v>
      </c>
      <c r="E2633" s="198" t="s">
        <v>335</v>
      </c>
      <c r="F2633" s="198">
        <v>2.2999999999999998</v>
      </c>
      <c r="G2633" s="198">
        <v>0</v>
      </c>
    </row>
    <row r="2634" spans="1:7" x14ac:dyDescent="0.3">
      <c r="A2634" s="198" t="s">
        <v>190</v>
      </c>
      <c r="B2634" s="198" t="s">
        <v>332</v>
      </c>
      <c r="C2634" s="198">
        <v>101110144</v>
      </c>
      <c r="D2634" s="198">
        <v>201907</v>
      </c>
      <c r="E2634" s="198" t="s">
        <v>335</v>
      </c>
      <c r="F2634" s="198">
        <v>62.84</v>
      </c>
      <c r="G2634" s="198">
        <v>0</v>
      </c>
    </row>
    <row r="2635" spans="1:7" x14ac:dyDescent="0.3">
      <c r="A2635" s="198" t="s">
        <v>190</v>
      </c>
      <c r="B2635" s="198" t="s">
        <v>332</v>
      </c>
      <c r="C2635" s="198">
        <v>101110144</v>
      </c>
      <c r="D2635" s="198">
        <v>201907</v>
      </c>
      <c r="E2635" s="198" t="s">
        <v>339</v>
      </c>
      <c r="F2635" s="198">
        <v>-162.31</v>
      </c>
      <c r="G2635" s="198">
        <v>0</v>
      </c>
    </row>
    <row r="2636" spans="1:7" x14ac:dyDescent="0.3">
      <c r="A2636" s="198" t="s">
        <v>190</v>
      </c>
      <c r="B2636" s="198" t="s">
        <v>332</v>
      </c>
      <c r="C2636" s="198">
        <v>101110144</v>
      </c>
      <c r="D2636" s="198">
        <v>201907</v>
      </c>
      <c r="E2636" s="198" t="s">
        <v>339</v>
      </c>
      <c r="F2636" s="198">
        <v>-0.57999999999999996</v>
      </c>
      <c r="G2636" s="198">
        <v>0</v>
      </c>
    </row>
    <row r="2637" spans="1:7" x14ac:dyDescent="0.3">
      <c r="A2637" s="198" t="s">
        <v>190</v>
      </c>
      <c r="B2637" s="198" t="s">
        <v>332</v>
      </c>
      <c r="C2637" s="198">
        <v>101110144</v>
      </c>
      <c r="D2637" s="198">
        <v>201907</v>
      </c>
      <c r="E2637" s="198" t="s">
        <v>339</v>
      </c>
      <c r="F2637" s="198">
        <v>-0.18</v>
      </c>
      <c r="G2637" s="198">
        <v>0</v>
      </c>
    </row>
    <row r="2638" spans="1:7" x14ac:dyDescent="0.3">
      <c r="A2638" s="198" t="s">
        <v>190</v>
      </c>
      <c r="B2638" s="198" t="s">
        <v>332</v>
      </c>
      <c r="C2638" s="198">
        <v>101110144</v>
      </c>
      <c r="D2638" s="198">
        <v>201907</v>
      </c>
      <c r="E2638" s="198" t="s">
        <v>339</v>
      </c>
      <c r="F2638" s="198">
        <v>40.1</v>
      </c>
      <c r="G2638" s="198">
        <v>0</v>
      </c>
    </row>
    <row r="2639" spans="1:7" x14ac:dyDescent="0.3">
      <c r="A2639" s="198" t="s">
        <v>190</v>
      </c>
      <c r="B2639" s="198" t="s">
        <v>332</v>
      </c>
      <c r="C2639" s="198">
        <v>101110541</v>
      </c>
      <c r="D2639" s="198">
        <v>201907</v>
      </c>
      <c r="E2639" s="198" t="s">
        <v>336</v>
      </c>
      <c r="F2639" s="198">
        <v>176.83</v>
      </c>
      <c r="G2639" s="198">
        <v>0</v>
      </c>
    </row>
    <row r="2640" spans="1:7" x14ac:dyDescent="0.3">
      <c r="A2640" s="198" t="s">
        <v>190</v>
      </c>
      <c r="B2640" s="198" t="s">
        <v>332</v>
      </c>
      <c r="C2640" s="198">
        <v>101110930</v>
      </c>
      <c r="D2640" s="198">
        <v>201907</v>
      </c>
      <c r="E2640" s="198" t="s">
        <v>335</v>
      </c>
      <c r="F2640" s="198">
        <v>13.2</v>
      </c>
      <c r="G2640" s="198">
        <v>0</v>
      </c>
    </row>
    <row r="2641" spans="1:7" x14ac:dyDescent="0.3">
      <c r="A2641" s="198" t="s">
        <v>190</v>
      </c>
      <c r="B2641" s="198" t="s">
        <v>332</v>
      </c>
      <c r="C2641" s="198">
        <v>101111025</v>
      </c>
      <c r="D2641" s="198">
        <v>201907</v>
      </c>
      <c r="E2641" s="198" t="s">
        <v>340</v>
      </c>
      <c r="F2641" s="198">
        <v>-8.8699999999999992</v>
      </c>
      <c r="G2641" s="198">
        <v>0</v>
      </c>
    </row>
    <row r="2642" spans="1:7" x14ac:dyDescent="0.3">
      <c r="A2642" s="198" t="s">
        <v>190</v>
      </c>
      <c r="B2642" s="198" t="s">
        <v>332</v>
      </c>
      <c r="C2642" s="198">
        <v>101111723</v>
      </c>
      <c r="D2642" s="198">
        <v>201907</v>
      </c>
      <c r="E2642" s="198" t="s">
        <v>340</v>
      </c>
      <c r="F2642" s="198">
        <v>0.67</v>
      </c>
      <c r="G2642" s="198">
        <v>0</v>
      </c>
    </row>
    <row r="2643" spans="1:7" x14ac:dyDescent="0.3">
      <c r="A2643" s="198" t="s">
        <v>190</v>
      </c>
      <c r="B2643" s="198" t="s">
        <v>332</v>
      </c>
      <c r="C2643" s="198">
        <v>101112405</v>
      </c>
      <c r="D2643" s="198">
        <v>201907</v>
      </c>
      <c r="E2643" s="198" t="s">
        <v>339</v>
      </c>
      <c r="F2643" s="198">
        <v>7198.38</v>
      </c>
      <c r="G2643" s="198">
        <v>2</v>
      </c>
    </row>
    <row r="2644" spans="1:7" x14ac:dyDescent="0.3">
      <c r="A2644" s="198" t="s">
        <v>190</v>
      </c>
      <c r="B2644" s="198" t="s">
        <v>332</v>
      </c>
      <c r="C2644" s="198">
        <v>101113521</v>
      </c>
      <c r="D2644" s="198">
        <v>201907</v>
      </c>
      <c r="E2644" s="198" t="s">
        <v>336</v>
      </c>
      <c r="F2644" s="198">
        <v>3459.88</v>
      </c>
      <c r="G2644" s="198">
        <v>1</v>
      </c>
    </row>
    <row r="2645" spans="1:7" x14ac:dyDescent="0.3">
      <c r="A2645" s="198" t="s">
        <v>190</v>
      </c>
      <c r="B2645" s="198" t="s">
        <v>332</v>
      </c>
      <c r="C2645" s="198">
        <v>101113571</v>
      </c>
      <c r="D2645" s="198">
        <v>201907</v>
      </c>
      <c r="E2645" s="198" t="s">
        <v>336</v>
      </c>
      <c r="F2645" s="198">
        <v>-105.8</v>
      </c>
      <c r="G2645" s="198">
        <v>0</v>
      </c>
    </row>
    <row r="2646" spans="1:7" x14ac:dyDescent="0.3">
      <c r="A2646" s="198" t="s">
        <v>190</v>
      </c>
      <c r="B2646" s="198" t="s">
        <v>332</v>
      </c>
      <c r="C2646" s="198">
        <v>101113571</v>
      </c>
      <c r="D2646" s="198">
        <v>201907</v>
      </c>
      <c r="E2646" s="198" t="s">
        <v>336</v>
      </c>
      <c r="F2646" s="198">
        <v>2781.82</v>
      </c>
      <c r="G2646" s="198">
        <v>1</v>
      </c>
    </row>
    <row r="2647" spans="1:7" x14ac:dyDescent="0.3">
      <c r="A2647" s="198" t="s">
        <v>190</v>
      </c>
      <c r="B2647" s="198" t="s">
        <v>332</v>
      </c>
      <c r="C2647" s="198">
        <v>101115920</v>
      </c>
      <c r="D2647" s="198">
        <v>201907</v>
      </c>
      <c r="E2647" s="198" t="s">
        <v>335</v>
      </c>
      <c r="F2647" s="198">
        <v>187.82</v>
      </c>
      <c r="G2647" s="198">
        <v>1</v>
      </c>
    </row>
    <row r="2648" spans="1:7" x14ac:dyDescent="0.3">
      <c r="A2648" s="198" t="s">
        <v>190</v>
      </c>
      <c r="B2648" s="198" t="s">
        <v>332</v>
      </c>
      <c r="C2648" s="198">
        <v>101116142</v>
      </c>
      <c r="D2648" s="198">
        <v>201907</v>
      </c>
      <c r="E2648" s="198" t="s">
        <v>335</v>
      </c>
      <c r="F2648" s="198">
        <v>206.36</v>
      </c>
      <c r="G2648" s="198">
        <v>1</v>
      </c>
    </row>
    <row r="2649" spans="1:7" x14ac:dyDescent="0.3">
      <c r="A2649" s="198" t="s">
        <v>190</v>
      </c>
      <c r="B2649" s="198" t="s">
        <v>332</v>
      </c>
      <c r="C2649" s="198">
        <v>101116525</v>
      </c>
      <c r="D2649" s="198">
        <v>201907</v>
      </c>
      <c r="E2649" s="198" t="s">
        <v>335</v>
      </c>
      <c r="F2649" s="198">
        <v>548.26</v>
      </c>
      <c r="G2649" s="198">
        <v>3</v>
      </c>
    </row>
    <row r="2650" spans="1:7" x14ac:dyDescent="0.3">
      <c r="A2650" s="198" t="s">
        <v>190</v>
      </c>
      <c r="B2650" s="198" t="s">
        <v>332</v>
      </c>
      <c r="C2650" s="198">
        <v>101116685</v>
      </c>
      <c r="D2650" s="198">
        <v>201907</v>
      </c>
      <c r="E2650" s="198" t="s">
        <v>340</v>
      </c>
      <c r="F2650" s="198">
        <v>0.91</v>
      </c>
      <c r="G2650" s="198">
        <v>0</v>
      </c>
    </row>
    <row r="2651" spans="1:7" x14ac:dyDescent="0.3">
      <c r="A2651" s="198" t="s">
        <v>190</v>
      </c>
      <c r="B2651" s="198" t="s">
        <v>332</v>
      </c>
      <c r="C2651" s="198">
        <v>101116685</v>
      </c>
      <c r="D2651" s="198">
        <v>201907</v>
      </c>
      <c r="E2651" s="198" t="s">
        <v>335</v>
      </c>
      <c r="F2651" s="198">
        <v>1.21</v>
      </c>
      <c r="G2651" s="198">
        <v>0</v>
      </c>
    </row>
    <row r="2652" spans="1:7" x14ac:dyDescent="0.3">
      <c r="A2652" s="198" t="s">
        <v>190</v>
      </c>
      <c r="B2652" s="198" t="s">
        <v>332</v>
      </c>
      <c r="C2652" s="198">
        <v>101117520</v>
      </c>
      <c r="D2652" s="198">
        <v>201907</v>
      </c>
      <c r="E2652" s="198" t="s">
        <v>340</v>
      </c>
      <c r="F2652" s="198">
        <v>0.82</v>
      </c>
      <c r="G2652" s="198">
        <v>0</v>
      </c>
    </row>
    <row r="2653" spans="1:7" x14ac:dyDescent="0.3">
      <c r="A2653" s="198" t="s">
        <v>190</v>
      </c>
      <c r="B2653" s="198" t="s">
        <v>332</v>
      </c>
      <c r="C2653" s="198">
        <v>101117520</v>
      </c>
      <c r="D2653" s="198">
        <v>201907</v>
      </c>
      <c r="E2653" s="198" t="s">
        <v>336</v>
      </c>
      <c r="F2653" s="198">
        <v>0.03</v>
      </c>
      <c r="G2653" s="198">
        <v>0</v>
      </c>
    </row>
    <row r="2654" spans="1:7" x14ac:dyDescent="0.3">
      <c r="A2654" s="198" t="s">
        <v>190</v>
      </c>
      <c r="B2654" s="198" t="s">
        <v>332</v>
      </c>
      <c r="C2654" s="198">
        <v>101117520</v>
      </c>
      <c r="D2654" s="198">
        <v>201907</v>
      </c>
      <c r="E2654" s="198" t="s">
        <v>335</v>
      </c>
      <c r="F2654" s="198">
        <v>1.0900000000000001</v>
      </c>
      <c r="G2654" s="198">
        <v>0</v>
      </c>
    </row>
    <row r="2655" spans="1:7" x14ac:dyDescent="0.3">
      <c r="A2655" s="198" t="s">
        <v>190</v>
      </c>
      <c r="B2655" s="198" t="s">
        <v>332</v>
      </c>
      <c r="C2655" s="198">
        <v>101117520</v>
      </c>
      <c r="D2655" s="198">
        <v>201907</v>
      </c>
      <c r="E2655" s="198" t="s">
        <v>339</v>
      </c>
      <c r="F2655" s="198">
        <v>7273.53</v>
      </c>
      <c r="G2655" s="198">
        <v>1</v>
      </c>
    </row>
    <row r="2656" spans="1:7" x14ac:dyDescent="0.3">
      <c r="A2656" s="198" t="s">
        <v>190</v>
      </c>
      <c r="B2656" s="198" t="s">
        <v>332</v>
      </c>
      <c r="C2656" s="198">
        <v>101117520</v>
      </c>
      <c r="D2656" s="198">
        <v>201907</v>
      </c>
      <c r="E2656" s="198" t="s">
        <v>339</v>
      </c>
      <c r="F2656" s="198">
        <v>14236.51</v>
      </c>
      <c r="G2656" s="198">
        <v>3</v>
      </c>
    </row>
    <row r="2657" spans="1:7" x14ac:dyDescent="0.3">
      <c r="A2657" s="198" t="s">
        <v>190</v>
      </c>
      <c r="B2657" s="198" t="s">
        <v>332</v>
      </c>
      <c r="C2657" s="198">
        <v>105081784</v>
      </c>
      <c r="D2657" s="198">
        <v>201907</v>
      </c>
      <c r="E2657" s="198" t="s">
        <v>335</v>
      </c>
      <c r="F2657" s="198">
        <v>0.18</v>
      </c>
      <c r="G2657" s="198">
        <v>0</v>
      </c>
    </row>
    <row r="2658" spans="1:7" x14ac:dyDescent="0.3">
      <c r="A2658" s="198" t="s">
        <v>190</v>
      </c>
      <c r="B2658" s="198" t="s">
        <v>332</v>
      </c>
      <c r="C2658" s="198">
        <v>105082093</v>
      </c>
      <c r="D2658" s="198">
        <v>201907</v>
      </c>
      <c r="E2658" s="198" t="s">
        <v>335</v>
      </c>
      <c r="F2658" s="198">
        <v>-16.11</v>
      </c>
      <c r="G2658" s="198">
        <v>0</v>
      </c>
    </row>
    <row r="2659" spans="1:7" x14ac:dyDescent="0.3">
      <c r="A2659" s="198" t="s">
        <v>190</v>
      </c>
      <c r="B2659" s="198" t="s">
        <v>332</v>
      </c>
      <c r="C2659" s="198">
        <v>105082247</v>
      </c>
      <c r="D2659" s="198">
        <v>201907</v>
      </c>
      <c r="E2659" s="198" t="s">
        <v>335</v>
      </c>
      <c r="F2659" s="198">
        <v>0.2</v>
      </c>
      <c r="G2659" s="198">
        <v>0</v>
      </c>
    </row>
    <row r="2660" spans="1:7" x14ac:dyDescent="0.3">
      <c r="A2660" s="198" t="s">
        <v>190</v>
      </c>
      <c r="B2660" s="198" t="s">
        <v>332</v>
      </c>
      <c r="C2660" s="198">
        <v>105083442</v>
      </c>
      <c r="D2660" s="198">
        <v>201907</v>
      </c>
      <c r="E2660" s="198" t="s">
        <v>335</v>
      </c>
      <c r="F2660" s="198">
        <v>0.68</v>
      </c>
      <c r="G2660" s="198">
        <v>0</v>
      </c>
    </row>
    <row r="2661" spans="1:7" x14ac:dyDescent="0.3">
      <c r="A2661" s="198" t="s">
        <v>190</v>
      </c>
      <c r="B2661" s="198" t="s">
        <v>332</v>
      </c>
      <c r="C2661" s="198">
        <v>105084513</v>
      </c>
      <c r="D2661" s="198">
        <v>201907</v>
      </c>
      <c r="E2661" s="198" t="s">
        <v>335</v>
      </c>
      <c r="F2661" s="198">
        <v>-5.97</v>
      </c>
      <c r="G2661" s="198">
        <v>0</v>
      </c>
    </row>
    <row r="2662" spans="1:7" x14ac:dyDescent="0.3">
      <c r="A2662" s="198" t="s">
        <v>190</v>
      </c>
      <c r="B2662" s="198" t="s">
        <v>332</v>
      </c>
      <c r="C2662" s="198">
        <v>105084615</v>
      </c>
      <c r="D2662" s="198">
        <v>201907</v>
      </c>
      <c r="E2662" s="198" t="s">
        <v>335</v>
      </c>
      <c r="F2662" s="198">
        <v>5.67</v>
      </c>
      <c r="G2662" s="198">
        <v>0</v>
      </c>
    </row>
    <row r="2663" spans="1:7" x14ac:dyDescent="0.3">
      <c r="A2663" s="198" t="s">
        <v>190</v>
      </c>
      <c r="B2663" s="198" t="s">
        <v>332</v>
      </c>
      <c r="C2663" s="198">
        <v>105084615</v>
      </c>
      <c r="D2663" s="198">
        <v>201907</v>
      </c>
      <c r="E2663" s="198" t="s">
        <v>339</v>
      </c>
      <c r="F2663" s="198">
        <v>-138.76</v>
      </c>
      <c r="G2663" s="198">
        <v>0</v>
      </c>
    </row>
    <row r="2664" spans="1:7" x14ac:dyDescent="0.3">
      <c r="A2664" s="198" t="s">
        <v>190</v>
      </c>
      <c r="B2664" s="198" t="s">
        <v>332</v>
      </c>
      <c r="C2664" s="198">
        <v>105086654</v>
      </c>
      <c r="D2664" s="198">
        <v>201907</v>
      </c>
      <c r="E2664" s="198" t="s">
        <v>339</v>
      </c>
      <c r="F2664" s="198">
        <v>37.4</v>
      </c>
      <c r="G2664" s="198">
        <v>0</v>
      </c>
    </row>
    <row r="2665" spans="1:7" x14ac:dyDescent="0.3">
      <c r="A2665" s="198" t="s">
        <v>190</v>
      </c>
      <c r="B2665" s="198" t="s">
        <v>332</v>
      </c>
      <c r="C2665" s="198">
        <v>105087939</v>
      </c>
      <c r="D2665" s="198">
        <v>201907</v>
      </c>
      <c r="E2665" s="198" t="s">
        <v>335</v>
      </c>
      <c r="F2665" s="198">
        <v>0.23</v>
      </c>
      <c r="G2665" s="198">
        <v>0</v>
      </c>
    </row>
    <row r="2666" spans="1:7" x14ac:dyDescent="0.3">
      <c r="A2666" s="198" t="s">
        <v>190</v>
      </c>
      <c r="B2666" s="198" t="s">
        <v>332</v>
      </c>
      <c r="C2666" s="198">
        <v>105088971</v>
      </c>
      <c r="D2666" s="198">
        <v>201907</v>
      </c>
      <c r="E2666" s="198" t="s">
        <v>340</v>
      </c>
      <c r="F2666" s="198">
        <v>1.1100000000000001</v>
      </c>
      <c r="G2666" s="198">
        <v>0</v>
      </c>
    </row>
    <row r="2667" spans="1:7" x14ac:dyDescent="0.3">
      <c r="A2667" s="198" t="s">
        <v>190</v>
      </c>
      <c r="B2667" s="198" t="s">
        <v>332</v>
      </c>
      <c r="C2667" s="198">
        <v>105089801</v>
      </c>
      <c r="D2667" s="198">
        <v>201907</v>
      </c>
      <c r="E2667" s="198" t="s">
        <v>339</v>
      </c>
      <c r="F2667" s="198">
        <v>2594.4499999999998</v>
      </c>
      <c r="G2667" s="198">
        <v>1</v>
      </c>
    </row>
    <row r="2668" spans="1:7" x14ac:dyDescent="0.3">
      <c r="A2668" s="198" t="s">
        <v>190</v>
      </c>
      <c r="B2668" s="198" t="s">
        <v>332</v>
      </c>
      <c r="C2668" s="198">
        <v>105090148</v>
      </c>
      <c r="D2668" s="198">
        <v>201907</v>
      </c>
      <c r="E2668" s="198" t="s">
        <v>339</v>
      </c>
      <c r="F2668" s="198">
        <v>10492.29</v>
      </c>
      <c r="G2668" s="198">
        <v>3</v>
      </c>
    </row>
    <row r="2669" spans="1:7" x14ac:dyDescent="0.3">
      <c r="A2669" s="198" t="s">
        <v>190</v>
      </c>
      <c r="B2669" s="198" t="s">
        <v>334</v>
      </c>
      <c r="C2669" s="198">
        <v>101107270</v>
      </c>
      <c r="D2669" s="198">
        <v>201907</v>
      </c>
      <c r="E2669" s="198" t="s">
        <v>336</v>
      </c>
      <c r="F2669" s="198">
        <v>3.3</v>
      </c>
      <c r="G2669" s="198">
        <v>1</v>
      </c>
    </row>
    <row r="2670" spans="1:7" x14ac:dyDescent="0.3">
      <c r="A2670" s="198" t="s">
        <v>190</v>
      </c>
      <c r="B2670" s="198" t="s">
        <v>334</v>
      </c>
      <c r="C2670" s="198">
        <v>101116178</v>
      </c>
      <c r="D2670" s="198">
        <v>201907</v>
      </c>
      <c r="E2670" s="198" t="s">
        <v>340</v>
      </c>
      <c r="F2670" s="198">
        <v>-0.3</v>
      </c>
      <c r="G2670" s="198">
        <v>3</v>
      </c>
    </row>
    <row r="2671" spans="1:7" x14ac:dyDescent="0.3">
      <c r="A2671" s="198" t="s">
        <v>190</v>
      </c>
      <c r="B2671" s="198" t="s">
        <v>334</v>
      </c>
      <c r="C2671" s="198">
        <v>101119909</v>
      </c>
      <c r="D2671" s="198">
        <v>201907</v>
      </c>
      <c r="E2671" s="198" t="s">
        <v>336</v>
      </c>
      <c r="F2671" s="198">
        <v>-2107.61</v>
      </c>
      <c r="G2671" s="198">
        <v>2</v>
      </c>
    </row>
    <row r="2672" spans="1:7" x14ac:dyDescent="0.3">
      <c r="A2672" s="198" t="s">
        <v>191</v>
      </c>
      <c r="B2672" s="198" t="s">
        <v>334</v>
      </c>
      <c r="C2672" s="198">
        <v>101096760</v>
      </c>
      <c r="D2672" s="198">
        <v>201907</v>
      </c>
      <c r="E2672" s="198" t="s">
        <v>336</v>
      </c>
      <c r="F2672" s="198">
        <v>-42.14</v>
      </c>
      <c r="G2672" s="198">
        <v>3</v>
      </c>
    </row>
    <row r="2673" spans="1:7" x14ac:dyDescent="0.3">
      <c r="A2673" s="198" t="s">
        <v>191</v>
      </c>
      <c r="B2673" s="198" t="s">
        <v>334</v>
      </c>
      <c r="C2673" s="198">
        <v>101104654</v>
      </c>
      <c r="D2673" s="198">
        <v>201907</v>
      </c>
      <c r="E2673" s="198" t="s">
        <v>339</v>
      </c>
      <c r="F2673" s="198">
        <v>0.25</v>
      </c>
      <c r="G2673" s="198">
        <v>2</v>
      </c>
    </row>
    <row r="2674" spans="1:7" x14ac:dyDescent="0.3">
      <c r="A2674" s="198" t="s">
        <v>191</v>
      </c>
      <c r="B2674" s="198" t="s">
        <v>334</v>
      </c>
      <c r="C2674" s="198">
        <v>101107270</v>
      </c>
      <c r="D2674" s="198">
        <v>201907</v>
      </c>
      <c r="E2674" s="198" t="s">
        <v>336</v>
      </c>
      <c r="F2674" s="198">
        <v>6.62</v>
      </c>
      <c r="G2674" s="198">
        <v>1</v>
      </c>
    </row>
    <row r="2675" spans="1:7" x14ac:dyDescent="0.3">
      <c r="A2675" s="198" t="s">
        <v>191</v>
      </c>
      <c r="B2675" s="198" t="s">
        <v>334</v>
      </c>
      <c r="C2675" s="198">
        <v>101115682</v>
      </c>
      <c r="D2675" s="198">
        <v>201907</v>
      </c>
      <c r="E2675" s="198" t="s">
        <v>336</v>
      </c>
      <c r="F2675" s="198">
        <v>-62.94</v>
      </c>
      <c r="G2675" s="198">
        <v>-6</v>
      </c>
    </row>
    <row r="2676" spans="1:7" x14ac:dyDescent="0.3">
      <c r="A2676" s="198" t="s">
        <v>191</v>
      </c>
      <c r="B2676" s="198" t="s">
        <v>334</v>
      </c>
      <c r="C2676" s="198">
        <v>101116178</v>
      </c>
      <c r="D2676" s="198">
        <v>201907</v>
      </c>
      <c r="E2676" s="198" t="s">
        <v>340</v>
      </c>
      <c r="F2676" s="198">
        <v>-0.3</v>
      </c>
      <c r="G2676" s="198">
        <v>3</v>
      </c>
    </row>
    <row r="2677" spans="1:7" x14ac:dyDescent="0.3">
      <c r="A2677" s="198" t="s">
        <v>191</v>
      </c>
      <c r="B2677" s="198" t="s">
        <v>334</v>
      </c>
      <c r="C2677" s="198">
        <v>101117451</v>
      </c>
      <c r="D2677" s="198">
        <v>201907</v>
      </c>
      <c r="E2677" s="198" t="s">
        <v>336</v>
      </c>
      <c r="F2677" s="198">
        <v>-0.04</v>
      </c>
      <c r="G2677" s="198">
        <v>3</v>
      </c>
    </row>
    <row r="2678" spans="1:7" x14ac:dyDescent="0.3">
      <c r="A2678" s="198" t="s">
        <v>191</v>
      </c>
      <c r="B2678" s="198" t="s">
        <v>334</v>
      </c>
      <c r="C2678" s="198">
        <v>101120488</v>
      </c>
      <c r="D2678" s="198">
        <v>201907</v>
      </c>
      <c r="E2678" s="198" t="s">
        <v>336</v>
      </c>
      <c r="F2678" s="198">
        <v>841.82</v>
      </c>
      <c r="G2678" s="198">
        <v>3</v>
      </c>
    </row>
    <row r="2679" spans="1:7" x14ac:dyDescent="0.3">
      <c r="A2679" s="198" t="s">
        <v>191</v>
      </c>
      <c r="B2679" s="198" t="s">
        <v>334</v>
      </c>
      <c r="C2679" s="198">
        <v>101120918</v>
      </c>
      <c r="D2679" s="198">
        <v>201907</v>
      </c>
      <c r="E2679" s="198" t="s">
        <v>336</v>
      </c>
      <c r="F2679" s="198">
        <v>27.31</v>
      </c>
      <c r="G2679" s="198">
        <v>1</v>
      </c>
    </row>
    <row r="2680" spans="1:7" x14ac:dyDescent="0.3">
      <c r="A2680" s="198" t="s">
        <v>192</v>
      </c>
      <c r="B2680" s="198" t="s">
        <v>334</v>
      </c>
      <c r="C2680" s="198">
        <v>101104654</v>
      </c>
      <c r="D2680" s="198">
        <v>201907</v>
      </c>
      <c r="E2680" s="198" t="s">
        <v>339</v>
      </c>
      <c r="F2680" s="198">
        <v>0.05</v>
      </c>
      <c r="G2680" s="198">
        <v>2</v>
      </c>
    </row>
    <row r="2681" spans="1:7" x14ac:dyDescent="0.3">
      <c r="A2681" s="198" t="s">
        <v>192</v>
      </c>
      <c r="B2681" s="198" t="s">
        <v>334</v>
      </c>
      <c r="C2681" s="198">
        <v>101119909</v>
      </c>
      <c r="D2681" s="198">
        <v>201907</v>
      </c>
      <c r="E2681" s="198" t="s">
        <v>336</v>
      </c>
      <c r="F2681" s="198">
        <v>-100.36</v>
      </c>
      <c r="G2681" s="198">
        <v>2</v>
      </c>
    </row>
    <row r="2682" spans="1:7" x14ac:dyDescent="0.3">
      <c r="A2682" s="198" t="s">
        <v>182</v>
      </c>
      <c r="B2682" s="198" t="s">
        <v>334</v>
      </c>
      <c r="C2682" s="198">
        <v>111023788</v>
      </c>
      <c r="D2682" s="198">
        <v>201908</v>
      </c>
      <c r="E2682" s="198" t="s">
        <v>335</v>
      </c>
      <c r="F2682" s="198">
        <v>20479.150000000001</v>
      </c>
      <c r="G2682" s="198">
        <v>5</v>
      </c>
    </row>
    <row r="2683" spans="1:7" x14ac:dyDescent="0.3">
      <c r="A2683" s="198" t="s">
        <v>183</v>
      </c>
      <c r="B2683" s="198" t="s">
        <v>332</v>
      </c>
      <c r="C2683" s="198">
        <v>111024565</v>
      </c>
      <c r="D2683" s="198">
        <v>201908</v>
      </c>
      <c r="E2683" s="198" t="s">
        <v>333</v>
      </c>
      <c r="F2683" s="198">
        <v>-98.59</v>
      </c>
      <c r="G2683" s="198">
        <v>0</v>
      </c>
    </row>
    <row r="2684" spans="1:7" x14ac:dyDescent="0.3">
      <c r="A2684" s="198" t="s">
        <v>183</v>
      </c>
      <c r="B2684" s="198" t="s">
        <v>334</v>
      </c>
      <c r="C2684" s="198">
        <v>111023506</v>
      </c>
      <c r="D2684" s="198">
        <v>201908</v>
      </c>
      <c r="E2684" s="198" t="s">
        <v>333</v>
      </c>
      <c r="F2684" s="198">
        <v>-3.46</v>
      </c>
      <c r="G2684" s="198">
        <v>1</v>
      </c>
    </row>
    <row r="2685" spans="1:7" x14ac:dyDescent="0.3">
      <c r="A2685" s="198" t="s">
        <v>183</v>
      </c>
      <c r="B2685" s="198" t="s">
        <v>334</v>
      </c>
      <c r="C2685" s="198">
        <v>111024065</v>
      </c>
      <c r="D2685" s="198">
        <v>201908</v>
      </c>
      <c r="E2685" s="198" t="s">
        <v>336</v>
      </c>
      <c r="F2685" s="198">
        <v>3780.38</v>
      </c>
      <c r="G2685" s="198">
        <v>4</v>
      </c>
    </row>
    <row r="2686" spans="1:7" x14ac:dyDescent="0.3">
      <c r="A2686" s="198" t="s">
        <v>183</v>
      </c>
      <c r="B2686" s="198" t="s">
        <v>334</v>
      </c>
      <c r="C2686" s="198">
        <v>111024979</v>
      </c>
      <c r="D2686" s="198">
        <v>201908</v>
      </c>
      <c r="E2686" s="198" t="s">
        <v>333</v>
      </c>
      <c r="F2686" s="198">
        <v>16946.8</v>
      </c>
      <c r="G2686" s="198">
        <v>2</v>
      </c>
    </row>
    <row r="2687" spans="1:7" x14ac:dyDescent="0.3">
      <c r="A2687" s="198" t="s">
        <v>183</v>
      </c>
      <c r="B2687" s="198" t="s">
        <v>334</v>
      </c>
      <c r="C2687" s="198">
        <v>111025064</v>
      </c>
      <c r="D2687" s="198">
        <v>201908</v>
      </c>
      <c r="E2687" s="198" t="s">
        <v>333</v>
      </c>
      <c r="F2687" s="198">
        <v>31951.63</v>
      </c>
      <c r="G2687" s="198">
        <v>3</v>
      </c>
    </row>
    <row r="2688" spans="1:7" x14ac:dyDescent="0.3">
      <c r="A2688" s="198" t="s">
        <v>184</v>
      </c>
      <c r="B2688" s="198" t="s">
        <v>334</v>
      </c>
      <c r="C2688" s="198">
        <v>111023528</v>
      </c>
      <c r="D2688" s="198">
        <v>201908</v>
      </c>
      <c r="E2688" s="198" t="s">
        <v>333</v>
      </c>
      <c r="F2688" s="198">
        <v>182.22</v>
      </c>
      <c r="G2688" s="198">
        <v>1</v>
      </c>
    </row>
    <row r="2689" spans="1:7" x14ac:dyDescent="0.3">
      <c r="A2689" s="198" t="s">
        <v>184</v>
      </c>
      <c r="B2689" s="198" t="s">
        <v>334</v>
      </c>
      <c r="C2689" s="198">
        <v>111023544</v>
      </c>
      <c r="D2689" s="198">
        <v>201908</v>
      </c>
      <c r="E2689" s="198" t="s">
        <v>333</v>
      </c>
      <c r="F2689" s="198">
        <v>-6.06</v>
      </c>
      <c r="G2689" s="198">
        <v>2</v>
      </c>
    </row>
    <row r="2690" spans="1:7" x14ac:dyDescent="0.3">
      <c r="A2690" s="198" t="s">
        <v>184</v>
      </c>
      <c r="B2690" s="198" t="s">
        <v>334</v>
      </c>
      <c r="C2690" s="198">
        <v>111024781</v>
      </c>
      <c r="D2690" s="198">
        <v>201908</v>
      </c>
      <c r="E2690" s="198" t="s">
        <v>333</v>
      </c>
      <c r="F2690" s="198">
        <v>42.15</v>
      </c>
      <c r="G2690" s="198">
        <v>4</v>
      </c>
    </row>
    <row r="2691" spans="1:7" x14ac:dyDescent="0.3">
      <c r="A2691" s="198" t="s">
        <v>184</v>
      </c>
      <c r="B2691" s="198" t="s">
        <v>334</v>
      </c>
      <c r="C2691" s="198">
        <v>111025120</v>
      </c>
      <c r="D2691" s="198">
        <v>201908</v>
      </c>
      <c r="E2691" s="198" t="s">
        <v>333</v>
      </c>
      <c r="F2691" s="198">
        <v>228.32</v>
      </c>
      <c r="G2691" s="198">
        <v>4</v>
      </c>
    </row>
    <row r="2692" spans="1:7" x14ac:dyDescent="0.3">
      <c r="A2692" s="198" t="s">
        <v>186</v>
      </c>
      <c r="B2692" s="198" t="s">
        <v>332</v>
      </c>
      <c r="C2692" s="198">
        <v>101085550</v>
      </c>
      <c r="D2692" s="198">
        <v>201908</v>
      </c>
      <c r="E2692" s="198" t="s">
        <v>336</v>
      </c>
      <c r="F2692" s="198">
        <v>51.31</v>
      </c>
      <c r="G2692" s="198">
        <v>0</v>
      </c>
    </row>
    <row r="2693" spans="1:7" x14ac:dyDescent="0.3">
      <c r="A2693" s="198" t="s">
        <v>186</v>
      </c>
      <c r="B2693" s="198" t="s">
        <v>332</v>
      </c>
      <c r="C2693" s="198">
        <v>101085550</v>
      </c>
      <c r="D2693" s="198">
        <v>201908</v>
      </c>
      <c r="E2693" s="198" t="s">
        <v>336</v>
      </c>
      <c r="F2693" s="198">
        <v>192.81</v>
      </c>
      <c r="G2693" s="198">
        <v>0</v>
      </c>
    </row>
    <row r="2694" spans="1:7" x14ac:dyDescent="0.3">
      <c r="A2694" s="198" t="s">
        <v>186</v>
      </c>
      <c r="B2694" s="198" t="s">
        <v>332</v>
      </c>
      <c r="C2694" s="198">
        <v>101090422</v>
      </c>
      <c r="D2694" s="198">
        <v>201908</v>
      </c>
      <c r="E2694" s="198" t="s">
        <v>335</v>
      </c>
      <c r="F2694" s="198">
        <v>1.26</v>
      </c>
      <c r="G2694" s="198">
        <v>0</v>
      </c>
    </row>
    <row r="2695" spans="1:7" x14ac:dyDescent="0.3">
      <c r="A2695" s="198" t="s">
        <v>186</v>
      </c>
      <c r="B2695" s="198" t="s">
        <v>332</v>
      </c>
      <c r="C2695" s="198">
        <v>101094619</v>
      </c>
      <c r="D2695" s="198">
        <v>201908</v>
      </c>
      <c r="E2695" s="198" t="s">
        <v>336</v>
      </c>
      <c r="F2695" s="198">
        <v>3890.75</v>
      </c>
      <c r="G2695" s="198">
        <v>1</v>
      </c>
    </row>
    <row r="2696" spans="1:7" x14ac:dyDescent="0.3">
      <c r="A2696" s="198" t="s">
        <v>186</v>
      </c>
      <c r="B2696" s="198" t="s">
        <v>332</v>
      </c>
      <c r="C2696" s="198">
        <v>101094619</v>
      </c>
      <c r="D2696" s="198">
        <v>201908</v>
      </c>
      <c r="E2696" s="198" t="s">
        <v>339</v>
      </c>
      <c r="F2696" s="198">
        <v>246.26</v>
      </c>
      <c r="G2696" s="198">
        <v>0</v>
      </c>
    </row>
    <row r="2697" spans="1:7" x14ac:dyDescent="0.3">
      <c r="A2697" s="198" t="s">
        <v>186</v>
      </c>
      <c r="B2697" s="198" t="s">
        <v>332</v>
      </c>
      <c r="C2697" s="198">
        <v>101094619</v>
      </c>
      <c r="D2697" s="198">
        <v>201908</v>
      </c>
      <c r="E2697" s="198" t="s">
        <v>339</v>
      </c>
      <c r="F2697" s="198">
        <v>20380.34</v>
      </c>
      <c r="G2697" s="198">
        <v>2</v>
      </c>
    </row>
    <row r="2698" spans="1:7" x14ac:dyDescent="0.3">
      <c r="A2698" s="198" t="s">
        <v>186</v>
      </c>
      <c r="B2698" s="198" t="s">
        <v>332</v>
      </c>
      <c r="C2698" s="198">
        <v>101098053</v>
      </c>
      <c r="D2698" s="198">
        <v>201908</v>
      </c>
      <c r="E2698" s="198" t="s">
        <v>340</v>
      </c>
      <c r="F2698" s="198">
        <v>14.9</v>
      </c>
      <c r="G2698" s="198">
        <v>0</v>
      </c>
    </row>
    <row r="2699" spans="1:7" x14ac:dyDescent="0.3">
      <c r="A2699" s="198" t="s">
        <v>186</v>
      </c>
      <c r="B2699" s="198" t="s">
        <v>332</v>
      </c>
      <c r="C2699" s="198">
        <v>101098053</v>
      </c>
      <c r="D2699" s="198">
        <v>201908</v>
      </c>
      <c r="E2699" s="198" t="s">
        <v>336</v>
      </c>
      <c r="F2699" s="198">
        <v>6642.35</v>
      </c>
      <c r="G2699" s="198">
        <v>1</v>
      </c>
    </row>
    <row r="2700" spans="1:7" x14ac:dyDescent="0.3">
      <c r="A2700" s="198" t="s">
        <v>186</v>
      </c>
      <c r="B2700" s="198" t="s">
        <v>332</v>
      </c>
      <c r="C2700" s="198">
        <v>101098053</v>
      </c>
      <c r="D2700" s="198">
        <v>201908</v>
      </c>
      <c r="E2700" s="198" t="s">
        <v>336</v>
      </c>
      <c r="F2700" s="198">
        <v>21983.66</v>
      </c>
      <c r="G2700" s="198">
        <v>3</v>
      </c>
    </row>
    <row r="2701" spans="1:7" x14ac:dyDescent="0.3">
      <c r="A2701" s="198" t="s">
        <v>186</v>
      </c>
      <c r="B2701" s="198" t="s">
        <v>332</v>
      </c>
      <c r="C2701" s="198">
        <v>101098053</v>
      </c>
      <c r="D2701" s="198">
        <v>201908</v>
      </c>
      <c r="E2701" s="198" t="s">
        <v>339</v>
      </c>
      <c r="F2701" s="198">
        <v>-60.51</v>
      </c>
      <c r="G2701" s="198">
        <v>0</v>
      </c>
    </row>
    <row r="2702" spans="1:7" x14ac:dyDescent="0.3">
      <c r="A2702" s="198" t="s">
        <v>186</v>
      </c>
      <c r="B2702" s="198" t="s">
        <v>332</v>
      </c>
      <c r="C2702" s="198">
        <v>101098053</v>
      </c>
      <c r="D2702" s="198">
        <v>201908</v>
      </c>
      <c r="E2702" s="198" t="s">
        <v>339</v>
      </c>
      <c r="F2702" s="198">
        <v>1.58</v>
      </c>
      <c r="G2702" s="198">
        <v>0</v>
      </c>
    </row>
    <row r="2703" spans="1:7" x14ac:dyDescent="0.3">
      <c r="A2703" s="198" t="s">
        <v>186</v>
      </c>
      <c r="B2703" s="198" t="s">
        <v>332</v>
      </c>
      <c r="C2703" s="198">
        <v>101098053</v>
      </c>
      <c r="D2703" s="198">
        <v>201908</v>
      </c>
      <c r="E2703" s="198" t="s">
        <v>339</v>
      </c>
      <c r="F2703" s="198">
        <v>12044.16</v>
      </c>
      <c r="G2703" s="198">
        <v>1</v>
      </c>
    </row>
    <row r="2704" spans="1:7" x14ac:dyDescent="0.3">
      <c r="A2704" s="198" t="s">
        <v>186</v>
      </c>
      <c r="B2704" s="198" t="s">
        <v>332</v>
      </c>
      <c r="C2704" s="198">
        <v>101098053</v>
      </c>
      <c r="D2704" s="198">
        <v>201908</v>
      </c>
      <c r="E2704" s="198" t="s">
        <v>339</v>
      </c>
      <c r="F2704" s="198">
        <v>13633.11</v>
      </c>
      <c r="G2704" s="198">
        <v>1</v>
      </c>
    </row>
    <row r="2705" spans="1:7" x14ac:dyDescent="0.3">
      <c r="A2705" s="198" t="s">
        <v>186</v>
      </c>
      <c r="B2705" s="198" t="s">
        <v>332</v>
      </c>
      <c r="C2705" s="198">
        <v>101098053</v>
      </c>
      <c r="D2705" s="198">
        <v>201908</v>
      </c>
      <c r="E2705" s="198" t="s">
        <v>339</v>
      </c>
      <c r="F2705" s="198">
        <v>35506.47</v>
      </c>
      <c r="G2705" s="198">
        <v>1</v>
      </c>
    </row>
    <row r="2706" spans="1:7" x14ac:dyDescent="0.3">
      <c r="A2706" s="198" t="s">
        <v>186</v>
      </c>
      <c r="B2706" s="198" t="s">
        <v>332</v>
      </c>
      <c r="C2706" s="198">
        <v>101098053</v>
      </c>
      <c r="D2706" s="198">
        <v>201908</v>
      </c>
      <c r="E2706" s="198" t="s">
        <v>339</v>
      </c>
      <c r="F2706" s="198">
        <v>60009.5</v>
      </c>
      <c r="G2706" s="198">
        <v>2</v>
      </c>
    </row>
    <row r="2707" spans="1:7" x14ac:dyDescent="0.3">
      <c r="A2707" s="198" t="s">
        <v>186</v>
      </c>
      <c r="B2707" s="198" t="s">
        <v>332</v>
      </c>
      <c r="C2707" s="198">
        <v>101098053</v>
      </c>
      <c r="D2707" s="198">
        <v>201908</v>
      </c>
      <c r="E2707" s="198" t="s">
        <v>341</v>
      </c>
      <c r="F2707" s="198">
        <v>70.010000000000005</v>
      </c>
      <c r="G2707" s="198">
        <v>0</v>
      </c>
    </row>
    <row r="2708" spans="1:7" x14ac:dyDescent="0.3">
      <c r="A2708" s="198" t="s">
        <v>186</v>
      </c>
      <c r="B2708" s="198" t="s">
        <v>332</v>
      </c>
      <c r="C2708" s="198">
        <v>101098053</v>
      </c>
      <c r="D2708" s="198">
        <v>201908</v>
      </c>
      <c r="E2708" s="198" t="s">
        <v>341</v>
      </c>
      <c r="F2708" s="198">
        <v>25566.83</v>
      </c>
      <c r="G2708" s="198">
        <v>3</v>
      </c>
    </row>
    <row r="2709" spans="1:7" x14ac:dyDescent="0.3">
      <c r="A2709" s="198" t="s">
        <v>186</v>
      </c>
      <c r="B2709" s="198" t="s">
        <v>332</v>
      </c>
      <c r="C2709" s="198">
        <v>101098053</v>
      </c>
      <c r="D2709" s="198">
        <v>201908</v>
      </c>
      <c r="E2709" s="198" t="s">
        <v>341</v>
      </c>
      <c r="F2709" s="198">
        <v>32238.79</v>
      </c>
      <c r="G2709" s="198">
        <v>3</v>
      </c>
    </row>
    <row r="2710" spans="1:7" x14ac:dyDescent="0.3">
      <c r="A2710" s="198" t="s">
        <v>186</v>
      </c>
      <c r="B2710" s="198" t="s">
        <v>332</v>
      </c>
      <c r="C2710" s="198">
        <v>101100362</v>
      </c>
      <c r="D2710" s="198">
        <v>201908</v>
      </c>
      <c r="E2710" s="198" t="s">
        <v>336</v>
      </c>
      <c r="F2710" s="198">
        <v>-3026.69</v>
      </c>
      <c r="G2710" s="198">
        <v>0</v>
      </c>
    </row>
    <row r="2711" spans="1:7" x14ac:dyDescent="0.3">
      <c r="A2711" s="198" t="s">
        <v>186</v>
      </c>
      <c r="B2711" s="198" t="s">
        <v>332</v>
      </c>
      <c r="C2711" s="198">
        <v>101100474</v>
      </c>
      <c r="D2711" s="198">
        <v>201908</v>
      </c>
      <c r="E2711" s="198" t="s">
        <v>339</v>
      </c>
      <c r="F2711" s="198">
        <v>33.119999999999997</v>
      </c>
      <c r="G2711" s="198">
        <v>0</v>
      </c>
    </row>
    <row r="2712" spans="1:7" x14ac:dyDescent="0.3">
      <c r="A2712" s="198" t="s">
        <v>186</v>
      </c>
      <c r="B2712" s="198" t="s">
        <v>332</v>
      </c>
      <c r="C2712" s="198">
        <v>101104726</v>
      </c>
      <c r="D2712" s="198">
        <v>201908</v>
      </c>
      <c r="E2712" s="198" t="s">
        <v>336</v>
      </c>
      <c r="F2712" s="198">
        <v>7368.33</v>
      </c>
      <c r="G2712" s="198">
        <v>3</v>
      </c>
    </row>
    <row r="2713" spans="1:7" x14ac:dyDescent="0.3">
      <c r="A2713" s="198" t="s">
        <v>186</v>
      </c>
      <c r="B2713" s="198" t="s">
        <v>332</v>
      </c>
      <c r="C2713" s="198">
        <v>101108166</v>
      </c>
      <c r="D2713" s="198">
        <v>201908</v>
      </c>
      <c r="E2713" s="198" t="s">
        <v>335</v>
      </c>
      <c r="F2713" s="198">
        <v>0.72</v>
      </c>
      <c r="G2713" s="198">
        <v>0</v>
      </c>
    </row>
    <row r="2714" spans="1:7" x14ac:dyDescent="0.3">
      <c r="A2714" s="198" t="s">
        <v>186</v>
      </c>
      <c r="B2714" s="198" t="s">
        <v>332</v>
      </c>
      <c r="C2714" s="198">
        <v>101108602</v>
      </c>
      <c r="D2714" s="198">
        <v>201908</v>
      </c>
      <c r="E2714" s="198" t="s">
        <v>335</v>
      </c>
      <c r="F2714" s="198">
        <v>-32.76</v>
      </c>
      <c r="G2714" s="198">
        <v>0</v>
      </c>
    </row>
    <row r="2715" spans="1:7" x14ac:dyDescent="0.3">
      <c r="A2715" s="198" t="s">
        <v>186</v>
      </c>
      <c r="B2715" s="198" t="s">
        <v>332</v>
      </c>
      <c r="C2715" s="198">
        <v>101108602</v>
      </c>
      <c r="D2715" s="198">
        <v>201908</v>
      </c>
      <c r="E2715" s="198" t="s">
        <v>339</v>
      </c>
      <c r="F2715" s="198">
        <v>-0.34</v>
      </c>
      <c r="G2715" s="198">
        <v>0</v>
      </c>
    </row>
    <row r="2716" spans="1:7" x14ac:dyDescent="0.3">
      <c r="A2716" s="198" t="s">
        <v>186</v>
      </c>
      <c r="B2716" s="198" t="s">
        <v>332</v>
      </c>
      <c r="C2716" s="198">
        <v>101108787</v>
      </c>
      <c r="D2716" s="198">
        <v>201908</v>
      </c>
      <c r="E2716" s="198" t="s">
        <v>339</v>
      </c>
      <c r="F2716" s="198">
        <v>-1.19</v>
      </c>
      <c r="G2716" s="198">
        <v>0</v>
      </c>
    </row>
    <row r="2717" spans="1:7" x14ac:dyDescent="0.3">
      <c r="A2717" s="198" t="s">
        <v>186</v>
      </c>
      <c r="B2717" s="198" t="s">
        <v>332</v>
      </c>
      <c r="C2717" s="198">
        <v>101108787</v>
      </c>
      <c r="D2717" s="198">
        <v>201908</v>
      </c>
      <c r="E2717" s="198" t="s">
        <v>339</v>
      </c>
      <c r="F2717" s="198">
        <v>-0.97</v>
      </c>
      <c r="G2717" s="198">
        <v>0</v>
      </c>
    </row>
    <row r="2718" spans="1:7" x14ac:dyDescent="0.3">
      <c r="A2718" s="198" t="s">
        <v>186</v>
      </c>
      <c r="B2718" s="198" t="s">
        <v>332</v>
      </c>
      <c r="C2718" s="198">
        <v>101108787</v>
      </c>
      <c r="D2718" s="198">
        <v>201908</v>
      </c>
      <c r="E2718" s="198" t="s">
        <v>339</v>
      </c>
      <c r="F2718" s="198">
        <v>4335.24</v>
      </c>
      <c r="G2718" s="198">
        <v>0</v>
      </c>
    </row>
    <row r="2719" spans="1:7" x14ac:dyDescent="0.3">
      <c r="A2719" s="198" t="s">
        <v>186</v>
      </c>
      <c r="B2719" s="198" t="s">
        <v>332</v>
      </c>
      <c r="C2719" s="198">
        <v>101110144</v>
      </c>
      <c r="D2719" s="198">
        <v>201908</v>
      </c>
      <c r="E2719" s="198" t="s">
        <v>340</v>
      </c>
      <c r="F2719" s="198">
        <v>0.01</v>
      </c>
      <c r="G2719" s="198">
        <v>0</v>
      </c>
    </row>
    <row r="2720" spans="1:7" x14ac:dyDescent="0.3">
      <c r="A2720" s="198" t="s">
        <v>186</v>
      </c>
      <c r="B2720" s="198" t="s">
        <v>332</v>
      </c>
      <c r="C2720" s="198">
        <v>101110144</v>
      </c>
      <c r="D2720" s="198">
        <v>201908</v>
      </c>
      <c r="E2720" s="198" t="s">
        <v>335</v>
      </c>
      <c r="F2720" s="198">
        <v>-35.119999999999997</v>
      </c>
      <c r="G2720" s="198">
        <v>0</v>
      </c>
    </row>
    <row r="2721" spans="1:7" x14ac:dyDescent="0.3">
      <c r="A2721" s="198" t="s">
        <v>186</v>
      </c>
      <c r="B2721" s="198" t="s">
        <v>332</v>
      </c>
      <c r="C2721" s="198">
        <v>101110144</v>
      </c>
      <c r="D2721" s="198">
        <v>201908</v>
      </c>
      <c r="E2721" s="198" t="s">
        <v>335</v>
      </c>
      <c r="F2721" s="198">
        <v>-0.01</v>
      </c>
      <c r="G2721" s="198">
        <v>0</v>
      </c>
    </row>
    <row r="2722" spans="1:7" x14ac:dyDescent="0.3">
      <c r="A2722" s="198" t="s">
        <v>186</v>
      </c>
      <c r="B2722" s="198" t="s">
        <v>332</v>
      </c>
      <c r="C2722" s="198">
        <v>101110144</v>
      </c>
      <c r="D2722" s="198">
        <v>201908</v>
      </c>
      <c r="E2722" s="198" t="s">
        <v>335</v>
      </c>
      <c r="F2722" s="198">
        <v>0</v>
      </c>
      <c r="G2722" s="198">
        <v>0</v>
      </c>
    </row>
    <row r="2723" spans="1:7" x14ac:dyDescent="0.3">
      <c r="A2723" s="198" t="s">
        <v>186</v>
      </c>
      <c r="B2723" s="198" t="s">
        <v>332</v>
      </c>
      <c r="C2723" s="198">
        <v>101110144</v>
      </c>
      <c r="D2723" s="198">
        <v>201908</v>
      </c>
      <c r="E2723" s="198" t="s">
        <v>335</v>
      </c>
      <c r="F2723" s="198">
        <v>1.08</v>
      </c>
      <c r="G2723" s="198">
        <v>0</v>
      </c>
    </row>
    <row r="2724" spans="1:7" x14ac:dyDescent="0.3">
      <c r="A2724" s="198" t="s">
        <v>186</v>
      </c>
      <c r="B2724" s="198" t="s">
        <v>332</v>
      </c>
      <c r="C2724" s="198">
        <v>101110144</v>
      </c>
      <c r="D2724" s="198">
        <v>201908</v>
      </c>
      <c r="E2724" s="198" t="s">
        <v>335</v>
      </c>
      <c r="F2724" s="198">
        <v>2.59</v>
      </c>
      <c r="G2724" s="198">
        <v>0</v>
      </c>
    </row>
    <row r="2725" spans="1:7" x14ac:dyDescent="0.3">
      <c r="A2725" s="198" t="s">
        <v>186</v>
      </c>
      <c r="B2725" s="198" t="s">
        <v>332</v>
      </c>
      <c r="C2725" s="198">
        <v>101110144</v>
      </c>
      <c r="D2725" s="198">
        <v>201908</v>
      </c>
      <c r="E2725" s="198" t="s">
        <v>339</v>
      </c>
      <c r="F2725" s="198">
        <v>9.9700000000000006</v>
      </c>
      <c r="G2725" s="198">
        <v>0</v>
      </c>
    </row>
    <row r="2726" spans="1:7" x14ac:dyDescent="0.3">
      <c r="A2726" s="198" t="s">
        <v>186</v>
      </c>
      <c r="B2726" s="198" t="s">
        <v>332</v>
      </c>
      <c r="C2726" s="198">
        <v>101110144</v>
      </c>
      <c r="D2726" s="198">
        <v>201908</v>
      </c>
      <c r="E2726" s="198" t="s">
        <v>339</v>
      </c>
      <c r="F2726" s="198">
        <v>10.52</v>
      </c>
      <c r="G2726" s="198">
        <v>0</v>
      </c>
    </row>
    <row r="2727" spans="1:7" x14ac:dyDescent="0.3">
      <c r="A2727" s="198" t="s">
        <v>186</v>
      </c>
      <c r="B2727" s="198" t="s">
        <v>332</v>
      </c>
      <c r="C2727" s="198">
        <v>101110144</v>
      </c>
      <c r="D2727" s="198">
        <v>201908</v>
      </c>
      <c r="E2727" s="198" t="s">
        <v>339</v>
      </c>
      <c r="F2727" s="198">
        <v>54.31</v>
      </c>
      <c r="G2727" s="198">
        <v>0</v>
      </c>
    </row>
    <row r="2728" spans="1:7" x14ac:dyDescent="0.3">
      <c r="A2728" s="198" t="s">
        <v>186</v>
      </c>
      <c r="B2728" s="198" t="s">
        <v>332</v>
      </c>
      <c r="C2728" s="198">
        <v>101110144</v>
      </c>
      <c r="D2728" s="198">
        <v>201908</v>
      </c>
      <c r="E2728" s="198" t="s">
        <v>341</v>
      </c>
      <c r="F2728" s="198">
        <v>483.94</v>
      </c>
      <c r="G2728" s="198">
        <v>0</v>
      </c>
    </row>
    <row r="2729" spans="1:7" x14ac:dyDescent="0.3">
      <c r="A2729" s="198" t="s">
        <v>186</v>
      </c>
      <c r="B2729" s="198" t="s">
        <v>332</v>
      </c>
      <c r="C2729" s="198">
        <v>101110144</v>
      </c>
      <c r="D2729" s="198">
        <v>201908</v>
      </c>
      <c r="E2729" s="198" t="s">
        <v>342</v>
      </c>
      <c r="F2729" s="198">
        <v>5.48</v>
      </c>
      <c r="G2729" s="198">
        <v>0</v>
      </c>
    </row>
    <row r="2730" spans="1:7" x14ac:dyDescent="0.3">
      <c r="A2730" s="198" t="s">
        <v>186</v>
      </c>
      <c r="B2730" s="198" t="s">
        <v>332</v>
      </c>
      <c r="C2730" s="198">
        <v>101110985</v>
      </c>
      <c r="D2730" s="198">
        <v>201908</v>
      </c>
      <c r="E2730" s="198" t="s">
        <v>339</v>
      </c>
      <c r="F2730" s="198">
        <v>10854.07</v>
      </c>
      <c r="G2730" s="198">
        <v>1</v>
      </c>
    </row>
    <row r="2731" spans="1:7" x14ac:dyDescent="0.3">
      <c r="A2731" s="198" t="s">
        <v>186</v>
      </c>
      <c r="B2731" s="198" t="s">
        <v>332</v>
      </c>
      <c r="C2731" s="198">
        <v>101111307</v>
      </c>
      <c r="D2731" s="198">
        <v>201908</v>
      </c>
      <c r="E2731" s="198" t="s">
        <v>339</v>
      </c>
      <c r="F2731" s="198">
        <v>192305.14</v>
      </c>
      <c r="G2731" s="198">
        <v>14</v>
      </c>
    </row>
    <row r="2732" spans="1:7" x14ac:dyDescent="0.3">
      <c r="A2732" s="198" t="s">
        <v>186</v>
      </c>
      <c r="B2732" s="198" t="s">
        <v>332</v>
      </c>
      <c r="C2732" s="198">
        <v>101112405</v>
      </c>
      <c r="D2732" s="198">
        <v>201908</v>
      </c>
      <c r="E2732" s="198" t="s">
        <v>339</v>
      </c>
      <c r="F2732" s="198">
        <v>6278.19</v>
      </c>
      <c r="G2732" s="198">
        <v>1</v>
      </c>
    </row>
    <row r="2733" spans="1:7" x14ac:dyDescent="0.3">
      <c r="A2733" s="198" t="s">
        <v>186</v>
      </c>
      <c r="B2733" s="198" t="s">
        <v>332</v>
      </c>
      <c r="C2733" s="198">
        <v>101112494</v>
      </c>
      <c r="D2733" s="198">
        <v>201908</v>
      </c>
      <c r="E2733" s="198" t="s">
        <v>336</v>
      </c>
      <c r="F2733" s="198">
        <v>1165.0899999999999</v>
      </c>
      <c r="G2733" s="198">
        <v>1</v>
      </c>
    </row>
    <row r="2734" spans="1:7" x14ac:dyDescent="0.3">
      <c r="A2734" s="198" t="s">
        <v>186</v>
      </c>
      <c r="B2734" s="198" t="s">
        <v>332</v>
      </c>
      <c r="C2734" s="198">
        <v>101112494</v>
      </c>
      <c r="D2734" s="198">
        <v>201908</v>
      </c>
      <c r="E2734" s="198" t="s">
        <v>335</v>
      </c>
      <c r="F2734" s="198">
        <v>17481.810000000001</v>
      </c>
      <c r="G2734" s="198">
        <v>2</v>
      </c>
    </row>
    <row r="2735" spans="1:7" x14ac:dyDescent="0.3">
      <c r="A2735" s="198" t="s">
        <v>186</v>
      </c>
      <c r="B2735" s="198" t="s">
        <v>332</v>
      </c>
      <c r="C2735" s="198">
        <v>101112494</v>
      </c>
      <c r="D2735" s="198">
        <v>201908</v>
      </c>
      <c r="E2735" s="198" t="s">
        <v>339</v>
      </c>
      <c r="F2735" s="198">
        <v>15966.57</v>
      </c>
      <c r="G2735" s="198">
        <v>1</v>
      </c>
    </row>
    <row r="2736" spans="1:7" x14ac:dyDescent="0.3">
      <c r="A2736" s="198" t="s">
        <v>186</v>
      </c>
      <c r="B2736" s="198" t="s">
        <v>332</v>
      </c>
      <c r="C2736" s="198">
        <v>101112494</v>
      </c>
      <c r="D2736" s="198">
        <v>201908</v>
      </c>
      <c r="E2736" s="198" t="s">
        <v>339</v>
      </c>
      <c r="F2736" s="198">
        <v>29997.84</v>
      </c>
      <c r="G2736" s="198">
        <v>3</v>
      </c>
    </row>
    <row r="2737" spans="1:7" x14ac:dyDescent="0.3">
      <c r="A2737" s="198" t="s">
        <v>186</v>
      </c>
      <c r="B2737" s="198" t="s">
        <v>332</v>
      </c>
      <c r="C2737" s="198">
        <v>101112494</v>
      </c>
      <c r="D2737" s="198">
        <v>201908</v>
      </c>
      <c r="E2737" s="198" t="s">
        <v>339</v>
      </c>
      <c r="F2737" s="198">
        <v>44941.54</v>
      </c>
      <c r="G2737" s="198">
        <v>4</v>
      </c>
    </row>
    <row r="2738" spans="1:7" x14ac:dyDescent="0.3">
      <c r="A2738" s="198" t="s">
        <v>186</v>
      </c>
      <c r="B2738" s="198" t="s">
        <v>332</v>
      </c>
      <c r="C2738" s="198">
        <v>101113448</v>
      </c>
      <c r="D2738" s="198">
        <v>201908</v>
      </c>
      <c r="E2738" s="198" t="s">
        <v>336</v>
      </c>
      <c r="F2738" s="198">
        <v>-3143.39</v>
      </c>
      <c r="G2738" s="198">
        <v>0</v>
      </c>
    </row>
    <row r="2739" spans="1:7" x14ac:dyDescent="0.3">
      <c r="A2739" s="198" t="s">
        <v>186</v>
      </c>
      <c r="B2739" s="198" t="s">
        <v>332</v>
      </c>
      <c r="C2739" s="198">
        <v>101113448</v>
      </c>
      <c r="D2739" s="198">
        <v>201908</v>
      </c>
      <c r="E2739" s="198" t="s">
        <v>333</v>
      </c>
      <c r="F2739" s="198">
        <v>4233.5</v>
      </c>
      <c r="G2739" s="198">
        <v>1</v>
      </c>
    </row>
    <row r="2740" spans="1:7" x14ac:dyDescent="0.3">
      <c r="A2740" s="198" t="s">
        <v>186</v>
      </c>
      <c r="B2740" s="198" t="s">
        <v>332</v>
      </c>
      <c r="C2740" s="198">
        <v>101114165</v>
      </c>
      <c r="D2740" s="198">
        <v>201908</v>
      </c>
      <c r="E2740" s="198" t="s">
        <v>336</v>
      </c>
      <c r="F2740" s="198">
        <v>877.52</v>
      </c>
      <c r="G2740" s="198">
        <v>1</v>
      </c>
    </row>
    <row r="2741" spans="1:7" x14ac:dyDescent="0.3">
      <c r="A2741" s="198" t="s">
        <v>186</v>
      </c>
      <c r="B2741" s="198" t="s">
        <v>332</v>
      </c>
      <c r="C2741" s="198">
        <v>101114165</v>
      </c>
      <c r="D2741" s="198">
        <v>201908</v>
      </c>
      <c r="E2741" s="198" t="s">
        <v>339</v>
      </c>
      <c r="F2741" s="198">
        <v>16427.71</v>
      </c>
      <c r="G2741" s="198">
        <v>3</v>
      </c>
    </row>
    <row r="2742" spans="1:7" x14ac:dyDescent="0.3">
      <c r="A2742" s="198" t="s">
        <v>186</v>
      </c>
      <c r="B2742" s="198" t="s">
        <v>332</v>
      </c>
      <c r="C2742" s="198">
        <v>101117309</v>
      </c>
      <c r="D2742" s="198">
        <v>201908</v>
      </c>
      <c r="E2742" s="198" t="s">
        <v>336</v>
      </c>
      <c r="F2742" s="198">
        <v>6236.65</v>
      </c>
      <c r="G2742" s="198">
        <v>1</v>
      </c>
    </row>
    <row r="2743" spans="1:7" x14ac:dyDescent="0.3">
      <c r="A2743" s="198" t="s">
        <v>186</v>
      </c>
      <c r="B2743" s="198" t="s">
        <v>332</v>
      </c>
      <c r="C2743" s="198">
        <v>101117504</v>
      </c>
      <c r="D2743" s="198">
        <v>201908</v>
      </c>
      <c r="E2743" s="198" t="s">
        <v>336</v>
      </c>
      <c r="F2743" s="198">
        <v>1022.17</v>
      </c>
      <c r="G2743" s="198">
        <v>1</v>
      </c>
    </row>
    <row r="2744" spans="1:7" x14ac:dyDescent="0.3">
      <c r="A2744" s="198" t="s">
        <v>186</v>
      </c>
      <c r="B2744" s="198" t="s">
        <v>332</v>
      </c>
      <c r="C2744" s="198">
        <v>101117520</v>
      </c>
      <c r="D2744" s="198">
        <v>201908</v>
      </c>
      <c r="E2744" s="198" t="s">
        <v>340</v>
      </c>
      <c r="F2744" s="198">
        <v>-5211.58</v>
      </c>
      <c r="G2744" s="198">
        <v>2</v>
      </c>
    </row>
    <row r="2745" spans="1:7" x14ac:dyDescent="0.3">
      <c r="A2745" s="198" t="s">
        <v>186</v>
      </c>
      <c r="B2745" s="198" t="s">
        <v>332</v>
      </c>
      <c r="C2745" s="198">
        <v>101117520</v>
      </c>
      <c r="D2745" s="198">
        <v>201908</v>
      </c>
      <c r="E2745" s="198" t="s">
        <v>340</v>
      </c>
      <c r="F2745" s="198">
        <v>19.11</v>
      </c>
      <c r="G2745" s="198">
        <v>0</v>
      </c>
    </row>
    <row r="2746" spans="1:7" x14ac:dyDescent="0.3">
      <c r="A2746" s="198" t="s">
        <v>186</v>
      </c>
      <c r="B2746" s="198" t="s">
        <v>332</v>
      </c>
      <c r="C2746" s="198">
        <v>101117520</v>
      </c>
      <c r="D2746" s="198">
        <v>201908</v>
      </c>
      <c r="E2746" s="198" t="s">
        <v>340</v>
      </c>
      <c r="F2746" s="198">
        <v>1251.8499999999999</v>
      </c>
      <c r="G2746" s="198">
        <v>1</v>
      </c>
    </row>
    <row r="2747" spans="1:7" x14ac:dyDescent="0.3">
      <c r="A2747" s="198" t="s">
        <v>186</v>
      </c>
      <c r="B2747" s="198" t="s">
        <v>332</v>
      </c>
      <c r="C2747" s="198">
        <v>101117520</v>
      </c>
      <c r="D2747" s="198">
        <v>201908</v>
      </c>
      <c r="E2747" s="198" t="s">
        <v>340</v>
      </c>
      <c r="F2747" s="198">
        <v>3250.46</v>
      </c>
      <c r="G2747" s="198">
        <v>2</v>
      </c>
    </row>
    <row r="2748" spans="1:7" x14ac:dyDescent="0.3">
      <c r="A2748" s="198" t="s">
        <v>186</v>
      </c>
      <c r="B2748" s="198" t="s">
        <v>332</v>
      </c>
      <c r="C2748" s="198">
        <v>101117520</v>
      </c>
      <c r="D2748" s="198">
        <v>201908</v>
      </c>
      <c r="E2748" s="198" t="s">
        <v>340</v>
      </c>
      <c r="F2748" s="198">
        <v>4976.26</v>
      </c>
      <c r="G2748" s="198">
        <v>3</v>
      </c>
    </row>
    <row r="2749" spans="1:7" x14ac:dyDescent="0.3">
      <c r="A2749" s="198" t="s">
        <v>186</v>
      </c>
      <c r="B2749" s="198" t="s">
        <v>332</v>
      </c>
      <c r="C2749" s="198">
        <v>101117520</v>
      </c>
      <c r="D2749" s="198">
        <v>201908</v>
      </c>
      <c r="E2749" s="198" t="s">
        <v>336</v>
      </c>
      <c r="F2749" s="198">
        <v>-2357.5500000000002</v>
      </c>
      <c r="G2749" s="198">
        <v>1</v>
      </c>
    </row>
    <row r="2750" spans="1:7" x14ac:dyDescent="0.3">
      <c r="A2750" s="198" t="s">
        <v>186</v>
      </c>
      <c r="B2750" s="198" t="s">
        <v>332</v>
      </c>
      <c r="C2750" s="198">
        <v>101117520</v>
      </c>
      <c r="D2750" s="198">
        <v>201908</v>
      </c>
      <c r="E2750" s="198" t="s">
        <v>336</v>
      </c>
      <c r="F2750" s="198">
        <v>-1817.42</v>
      </c>
      <c r="G2750" s="198">
        <v>4</v>
      </c>
    </row>
    <row r="2751" spans="1:7" x14ac:dyDescent="0.3">
      <c r="A2751" s="198" t="s">
        <v>186</v>
      </c>
      <c r="B2751" s="198" t="s">
        <v>332</v>
      </c>
      <c r="C2751" s="198">
        <v>101117520</v>
      </c>
      <c r="D2751" s="198">
        <v>201908</v>
      </c>
      <c r="E2751" s="198" t="s">
        <v>336</v>
      </c>
      <c r="F2751" s="198">
        <v>-401.67</v>
      </c>
      <c r="G2751" s="198">
        <v>1</v>
      </c>
    </row>
    <row r="2752" spans="1:7" x14ac:dyDescent="0.3">
      <c r="A2752" s="198" t="s">
        <v>186</v>
      </c>
      <c r="B2752" s="198" t="s">
        <v>332</v>
      </c>
      <c r="C2752" s="198">
        <v>101117520</v>
      </c>
      <c r="D2752" s="198">
        <v>201908</v>
      </c>
      <c r="E2752" s="198" t="s">
        <v>336</v>
      </c>
      <c r="F2752" s="198">
        <v>-0.92</v>
      </c>
      <c r="G2752" s="198">
        <v>0</v>
      </c>
    </row>
    <row r="2753" spans="1:7" x14ac:dyDescent="0.3">
      <c r="A2753" s="198" t="s">
        <v>186</v>
      </c>
      <c r="B2753" s="198" t="s">
        <v>332</v>
      </c>
      <c r="C2753" s="198">
        <v>101117520</v>
      </c>
      <c r="D2753" s="198">
        <v>201908</v>
      </c>
      <c r="E2753" s="198" t="s">
        <v>336</v>
      </c>
      <c r="F2753" s="198">
        <v>940.49</v>
      </c>
      <c r="G2753" s="198">
        <v>1</v>
      </c>
    </row>
    <row r="2754" spans="1:7" x14ac:dyDescent="0.3">
      <c r="A2754" s="198" t="s">
        <v>186</v>
      </c>
      <c r="B2754" s="198" t="s">
        <v>332</v>
      </c>
      <c r="C2754" s="198">
        <v>101117520</v>
      </c>
      <c r="D2754" s="198">
        <v>201908</v>
      </c>
      <c r="E2754" s="198" t="s">
        <v>336</v>
      </c>
      <c r="F2754" s="198">
        <v>951.3</v>
      </c>
      <c r="G2754" s="198">
        <v>0</v>
      </c>
    </row>
    <row r="2755" spans="1:7" x14ac:dyDescent="0.3">
      <c r="A2755" s="198" t="s">
        <v>186</v>
      </c>
      <c r="B2755" s="198" t="s">
        <v>332</v>
      </c>
      <c r="C2755" s="198">
        <v>101117520</v>
      </c>
      <c r="D2755" s="198">
        <v>201908</v>
      </c>
      <c r="E2755" s="198" t="s">
        <v>336</v>
      </c>
      <c r="F2755" s="198">
        <v>3398.47</v>
      </c>
      <c r="G2755" s="198">
        <v>1</v>
      </c>
    </row>
    <row r="2756" spans="1:7" x14ac:dyDescent="0.3">
      <c r="A2756" s="198" t="s">
        <v>186</v>
      </c>
      <c r="B2756" s="198" t="s">
        <v>332</v>
      </c>
      <c r="C2756" s="198">
        <v>101117520</v>
      </c>
      <c r="D2756" s="198">
        <v>201908</v>
      </c>
      <c r="E2756" s="198" t="s">
        <v>336</v>
      </c>
      <c r="F2756" s="198">
        <v>3876.98</v>
      </c>
      <c r="G2756" s="198">
        <v>2</v>
      </c>
    </row>
    <row r="2757" spans="1:7" x14ac:dyDescent="0.3">
      <c r="A2757" s="198" t="s">
        <v>186</v>
      </c>
      <c r="B2757" s="198" t="s">
        <v>332</v>
      </c>
      <c r="C2757" s="198">
        <v>101117520</v>
      </c>
      <c r="D2757" s="198">
        <v>201908</v>
      </c>
      <c r="E2757" s="198" t="s">
        <v>336</v>
      </c>
      <c r="F2757" s="198">
        <v>5032.68</v>
      </c>
      <c r="G2757" s="198">
        <v>1</v>
      </c>
    </row>
    <row r="2758" spans="1:7" x14ac:dyDescent="0.3">
      <c r="A2758" s="198" t="s">
        <v>186</v>
      </c>
      <c r="B2758" s="198" t="s">
        <v>332</v>
      </c>
      <c r="C2758" s="198">
        <v>101117520</v>
      </c>
      <c r="D2758" s="198">
        <v>201908</v>
      </c>
      <c r="E2758" s="198" t="s">
        <v>336</v>
      </c>
      <c r="F2758" s="198">
        <v>9501.7199999999993</v>
      </c>
      <c r="G2758" s="198">
        <v>1</v>
      </c>
    </row>
    <row r="2759" spans="1:7" x14ac:dyDescent="0.3">
      <c r="A2759" s="198" t="s">
        <v>186</v>
      </c>
      <c r="B2759" s="198" t="s">
        <v>332</v>
      </c>
      <c r="C2759" s="198">
        <v>101117520</v>
      </c>
      <c r="D2759" s="198">
        <v>201908</v>
      </c>
      <c r="E2759" s="198" t="s">
        <v>336</v>
      </c>
      <c r="F2759" s="198">
        <v>19506.54</v>
      </c>
      <c r="G2759" s="198">
        <v>3</v>
      </c>
    </row>
    <row r="2760" spans="1:7" x14ac:dyDescent="0.3">
      <c r="A2760" s="198" t="s">
        <v>186</v>
      </c>
      <c r="B2760" s="198" t="s">
        <v>332</v>
      </c>
      <c r="C2760" s="198">
        <v>101117520</v>
      </c>
      <c r="D2760" s="198">
        <v>201908</v>
      </c>
      <c r="E2760" s="198" t="s">
        <v>336</v>
      </c>
      <c r="F2760" s="198">
        <v>22908.78</v>
      </c>
      <c r="G2760" s="198">
        <v>4</v>
      </c>
    </row>
    <row r="2761" spans="1:7" x14ac:dyDescent="0.3">
      <c r="A2761" s="198" t="s">
        <v>186</v>
      </c>
      <c r="B2761" s="198" t="s">
        <v>332</v>
      </c>
      <c r="C2761" s="198">
        <v>101117520</v>
      </c>
      <c r="D2761" s="198">
        <v>201908</v>
      </c>
      <c r="E2761" s="198" t="s">
        <v>336</v>
      </c>
      <c r="F2761" s="198">
        <v>235426.53</v>
      </c>
      <c r="G2761" s="198">
        <v>37</v>
      </c>
    </row>
    <row r="2762" spans="1:7" x14ac:dyDescent="0.3">
      <c r="A2762" s="198" t="s">
        <v>186</v>
      </c>
      <c r="B2762" s="198" t="s">
        <v>332</v>
      </c>
      <c r="C2762" s="198">
        <v>101117520</v>
      </c>
      <c r="D2762" s="198">
        <v>201908</v>
      </c>
      <c r="E2762" s="198" t="s">
        <v>335</v>
      </c>
      <c r="F2762" s="198">
        <v>-582.64</v>
      </c>
      <c r="G2762" s="198">
        <v>0</v>
      </c>
    </row>
    <row r="2763" spans="1:7" x14ac:dyDescent="0.3">
      <c r="A2763" s="198" t="s">
        <v>186</v>
      </c>
      <c r="B2763" s="198" t="s">
        <v>332</v>
      </c>
      <c r="C2763" s="198">
        <v>101117520</v>
      </c>
      <c r="D2763" s="198">
        <v>201908</v>
      </c>
      <c r="E2763" s="198" t="s">
        <v>335</v>
      </c>
      <c r="F2763" s="198">
        <v>-159.56</v>
      </c>
      <c r="G2763" s="198">
        <v>0</v>
      </c>
    </row>
    <row r="2764" spans="1:7" x14ac:dyDescent="0.3">
      <c r="A2764" s="198" t="s">
        <v>186</v>
      </c>
      <c r="B2764" s="198" t="s">
        <v>332</v>
      </c>
      <c r="C2764" s="198">
        <v>101117520</v>
      </c>
      <c r="D2764" s="198">
        <v>201908</v>
      </c>
      <c r="E2764" s="198" t="s">
        <v>335</v>
      </c>
      <c r="F2764" s="198">
        <v>18.46</v>
      </c>
      <c r="G2764" s="198">
        <v>0</v>
      </c>
    </row>
    <row r="2765" spans="1:7" x14ac:dyDescent="0.3">
      <c r="A2765" s="198" t="s">
        <v>186</v>
      </c>
      <c r="B2765" s="198" t="s">
        <v>332</v>
      </c>
      <c r="C2765" s="198">
        <v>101117520</v>
      </c>
      <c r="D2765" s="198">
        <v>201908</v>
      </c>
      <c r="E2765" s="198" t="s">
        <v>335</v>
      </c>
      <c r="F2765" s="198">
        <v>24.95</v>
      </c>
      <c r="G2765" s="198">
        <v>0</v>
      </c>
    </row>
    <row r="2766" spans="1:7" x14ac:dyDescent="0.3">
      <c r="A2766" s="198" t="s">
        <v>186</v>
      </c>
      <c r="B2766" s="198" t="s">
        <v>332</v>
      </c>
      <c r="C2766" s="198">
        <v>101117520</v>
      </c>
      <c r="D2766" s="198">
        <v>201908</v>
      </c>
      <c r="E2766" s="198" t="s">
        <v>335</v>
      </c>
      <c r="F2766" s="198">
        <v>117.14</v>
      </c>
      <c r="G2766" s="198">
        <v>0</v>
      </c>
    </row>
    <row r="2767" spans="1:7" x14ac:dyDescent="0.3">
      <c r="A2767" s="198" t="s">
        <v>186</v>
      </c>
      <c r="B2767" s="198" t="s">
        <v>332</v>
      </c>
      <c r="C2767" s="198">
        <v>101117520</v>
      </c>
      <c r="D2767" s="198">
        <v>201908</v>
      </c>
      <c r="E2767" s="198" t="s">
        <v>339</v>
      </c>
      <c r="F2767" s="198">
        <v>0.35</v>
      </c>
      <c r="G2767" s="198">
        <v>0</v>
      </c>
    </row>
    <row r="2768" spans="1:7" x14ac:dyDescent="0.3">
      <c r="A2768" s="198" t="s">
        <v>186</v>
      </c>
      <c r="B2768" s="198" t="s">
        <v>332</v>
      </c>
      <c r="C2768" s="198">
        <v>101117520</v>
      </c>
      <c r="D2768" s="198">
        <v>201908</v>
      </c>
      <c r="E2768" s="198" t="s">
        <v>339</v>
      </c>
      <c r="F2768" s="198">
        <v>30.83</v>
      </c>
      <c r="G2768" s="198">
        <v>0</v>
      </c>
    </row>
    <row r="2769" spans="1:7" x14ac:dyDescent="0.3">
      <c r="A2769" s="198" t="s">
        <v>186</v>
      </c>
      <c r="B2769" s="198" t="s">
        <v>332</v>
      </c>
      <c r="C2769" s="198">
        <v>101117520</v>
      </c>
      <c r="D2769" s="198">
        <v>201908</v>
      </c>
      <c r="E2769" s="198" t="s">
        <v>339</v>
      </c>
      <c r="F2769" s="198">
        <v>9271.2999999999993</v>
      </c>
      <c r="G2769" s="198">
        <v>3</v>
      </c>
    </row>
    <row r="2770" spans="1:7" x14ac:dyDescent="0.3">
      <c r="A2770" s="198" t="s">
        <v>186</v>
      </c>
      <c r="B2770" s="198" t="s">
        <v>332</v>
      </c>
      <c r="C2770" s="198">
        <v>101117520</v>
      </c>
      <c r="D2770" s="198">
        <v>201908</v>
      </c>
      <c r="E2770" s="198" t="s">
        <v>339</v>
      </c>
      <c r="F2770" s="198">
        <v>10500.91</v>
      </c>
      <c r="G2770" s="198">
        <v>1</v>
      </c>
    </row>
    <row r="2771" spans="1:7" x14ac:dyDescent="0.3">
      <c r="A2771" s="198" t="s">
        <v>186</v>
      </c>
      <c r="B2771" s="198" t="s">
        <v>332</v>
      </c>
      <c r="C2771" s="198">
        <v>101117520</v>
      </c>
      <c r="D2771" s="198">
        <v>201908</v>
      </c>
      <c r="E2771" s="198" t="s">
        <v>339</v>
      </c>
      <c r="F2771" s="198">
        <v>14235.85</v>
      </c>
      <c r="G2771" s="198">
        <v>1</v>
      </c>
    </row>
    <row r="2772" spans="1:7" x14ac:dyDescent="0.3">
      <c r="A2772" s="198" t="s">
        <v>186</v>
      </c>
      <c r="B2772" s="198" t="s">
        <v>332</v>
      </c>
      <c r="C2772" s="198">
        <v>101117520</v>
      </c>
      <c r="D2772" s="198">
        <v>201908</v>
      </c>
      <c r="E2772" s="198" t="s">
        <v>339</v>
      </c>
      <c r="F2772" s="198">
        <v>25236.35</v>
      </c>
      <c r="G2772" s="198">
        <v>2</v>
      </c>
    </row>
    <row r="2773" spans="1:7" x14ac:dyDescent="0.3">
      <c r="A2773" s="198" t="s">
        <v>186</v>
      </c>
      <c r="B2773" s="198" t="s">
        <v>332</v>
      </c>
      <c r="C2773" s="198">
        <v>101117520</v>
      </c>
      <c r="D2773" s="198">
        <v>201908</v>
      </c>
      <c r="E2773" s="198" t="s">
        <v>339</v>
      </c>
      <c r="F2773" s="198">
        <v>38703.699999999997</v>
      </c>
      <c r="G2773" s="198">
        <v>5</v>
      </c>
    </row>
    <row r="2774" spans="1:7" x14ac:dyDescent="0.3">
      <c r="A2774" s="198" t="s">
        <v>186</v>
      </c>
      <c r="B2774" s="198" t="s">
        <v>332</v>
      </c>
      <c r="C2774" s="198">
        <v>101117520</v>
      </c>
      <c r="D2774" s="198">
        <v>201908</v>
      </c>
      <c r="E2774" s="198" t="s">
        <v>339</v>
      </c>
      <c r="F2774" s="198">
        <v>52450.22</v>
      </c>
      <c r="G2774" s="198">
        <v>6</v>
      </c>
    </row>
    <row r="2775" spans="1:7" x14ac:dyDescent="0.3">
      <c r="A2775" s="198" t="s">
        <v>186</v>
      </c>
      <c r="B2775" s="198" t="s">
        <v>332</v>
      </c>
      <c r="C2775" s="198">
        <v>101117803</v>
      </c>
      <c r="D2775" s="198">
        <v>201908</v>
      </c>
      <c r="E2775" s="198" t="s">
        <v>339</v>
      </c>
      <c r="F2775" s="198">
        <v>48996.02</v>
      </c>
      <c r="G2775" s="198">
        <v>3</v>
      </c>
    </row>
    <row r="2776" spans="1:7" x14ac:dyDescent="0.3">
      <c r="A2776" s="198" t="s">
        <v>186</v>
      </c>
      <c r="B2776" s="198" t="s">
        <v>334</v>
      </c>
      <c r="C2776" s="198">
        <v>101096152</v>
      </c>
      <c r="D2776" s="198">
        <v>201908</v>
      </c>
      <c r="E2776" s="198" t="s">
        <v>336</v>
      </c>
      <c r="F2776" s="198">
        <v>95440.43</v>
      </c>
      <c r="G2776" s="198">
        <v>1</v>
      </c>
    </row>
    <row r="2777" spans="1:7" x14ac:dyDescent="0.3">
      <c r="A2777" s="198" t="s">
        <v>186</v>
      </c>
      <c r="B2777" s="198" t="s">
        <v>334</v>
      </c>
      <c r="C2777" s="198">
        <v>101096760</v>
      </c>
      <c r="D2777" s="198">
        <v>201908</v>
      </c>
      <c r="E2777" s="198" t="s">
        <v>336</v>
      </c>
      <c r="F2777" s="198">
        <v>-0.28999999999999998</v>
      </c>
      <c r="G2777" s="198">
        <v>1</v>
      </c>
    </row>
    <row r="2778" spans="1:7" x14ac:dyDescent="0.3">
      <c r="A2778" s="198" t="s">
        <v>186</v>
      </c>
      <c r="B2778" s="198" t="s">
        <v>334</v>
      </c>
      <c r="C2778" s="198">
        <v>101096810</v>
      </c>
      <c r="D2778" s="198">
        <v>201908</v>
      </c>
      <c r="E2778" s="198" t="s">
        <v>339</v>
      </c>
      <c r="F2778" s="198">
        <v>8462.9699999999993</v>
      </c>
      <c r="G2778" s="198">
        <v>1</v>
      </c>
    </row>
    <row r="2779" spans="1:7" x14ac:dyDescent="0.3">
      <c r="A2779" s="198" t="s">
        <v>186</v>
      </c>
      <c r="B2779" s="198" t="s">
        <v>334</v>
      </c>
      <c r="C2779" s="198">
        <v>101097336</v>
      </c>
      <c r="D2779" s="198">
        <v>201908</v>
      </c>
      <c r="E2779" s="198" t="s">
        <v>336</v>
      </c>
      <c r="F2779" s="198">
        <v>271.16000000000003</v>
      </c>
      <c r="G2779" s="198">
        <v>-3</v>
      </c>
    </row>
    <row r="2780" spans="1:7" x14ac:dyDescent="0.3">
      <c r="A2780" s="198" t="s">
        <v>186</v>
      </c>
      <c r="B2780" s="198" t="s">
        <v>334</v>
      </c>
      <c r="C2780" s="198">
        <v>101098224</v>
      </c>
      <c r="D2780" s="198">
        <v>201908</v>
      </c>
      <c r="E2780" s="198" t="s">
        <v>336</v>
      </c>
      <c r="F2780" s="198">
        <v>21.29</v>
      </c>
      <c r="G2780" s="198">
        <v>1</v>
      </c>
    </row>
    <row r="2781" spans="1:7" x14ac:dyDescent="0.3">
      <c r="A2781" s="198" t="s">
        <v>186</v>
      </c>
      <c r="B2781" s="198" t="s">
        <v>334</v>
      </c>
      <c r="C2781" s="198">
        <v>101099555</v>
      </c>
      <c r="D2781" s="198">
        <v>201908</v>
      </c>
      <c r="E2781" s="198" t="s">
        <v>339</v>
      </c>
      <c r="F2781" s="198">
        <v>-96871.64</v>
      </c>
      <c r="G2781" s="198">
        <v>-8</v>
      </c>
    </row>
    <row r="2782" spans="1:7" x14ac:dyDescent="0.3">
      <c r="A2782" s="198" t="s">
        <v>186</v>
      </c>
      <c r="B2782" s="198" t="s">
        <v>334</v>
      </c>
      <c r="C2782" s="198">
        <v>101102536</v>
      </c>
      <c r="D2782" s="198">
        <v>201908</v>
      </c>
      <c r="E2782" s="198" t="s">
        <v>333</v>
      </c>
      <c r="F2782" s="198">
        <v>-10727.32</v>
      </c>
      <c r="G2782" s="198">
        <v>-7</v>
      </c>
    </row>
    <row r="2783" spans="1:7" x14ac:dyDescent="0.3">
      <c r="A2783" s="198" t="s">
        <v>186</v>
      </c>
      <c r="B2783" s="198" t="s">
        <v>334</v>
      </c>
      <c r="C2783" s="198">
        <v>101102596</v>
      </c>
      <c r="D2783" s="198">
        <v>201908</v>
      </c>
      <c r="E2783" s="198" t="s">
        <v>339</v>
      </c>
      <c r="F2783" s="198">
        <v>-8332.83</v>
      </c>
      <c r="G2783" s="198">
        <v>-7</v>
      </c>
    </row>
    <row r="2784" spans="1:7" x14ac:dyDescent="0.3">
      <c r="A2784" s="198" t="s">
        <v>186</v>
      </c>
      <c r="B2784" s="198" t="s">
        <v>334</v>
      </c>
      <c r="C2784" s="198">
        <v>101103897</v>
      </c>
      <c r="D2784" s="198">
        <v>201908</v>
      </c>
      <c r="E2784" s="198" t="s">
        <v>339</v>
      </c>
      <c r="F2784" s="198">
        <v>-3611.89</v>
      </c>
      <c r="G2784" s="198">
        <v>4</v>
      </c>
    </row>
    <row r="2785" spans="1:7" x14ac:dyDescent="0.3">
      <c r="A2785" s="198" t="s">
        <v>186</v>
      </c>
      <c r="B2785" s="198" t="s">
        <v>334</v>
      </c>
      <c r="C2785" s="198">
        <v>101104654</v>
      </c>
      <c r="D2785" s="198">
        <v>201908</v>
      </c>
      <c r="E2785" s="198" t="s">
        <v>339</v>
      </c>
      <c r="F2785" s="198">
        <v>-591.04999999999995</v>
      </c>
      <c r="G2785" s="198">
        <v>1</v>
      </c>
    </row>
    <row r="2786" spans="1:7" x14ac:dyDescent="0.3">
      <c r="A2786" s="198" t="s">
        <v>186</v>
      </c>
      <c r="B2786" s="198" t="s">
        <v>334</v>
      </c>
      <c r="C2786" s="198">
        <v>101104714</v>
      </c>
      <c r="D2786" s="198">
        <v>201908</v>
      </c>
      <c r="E2786" s="198" t="s">
        <v>339</v>
      </c>
      <c r="F2786" s="198">
        <v>91561.23</v>
      </c>
      <c r="G2786" s="198">
        <v>2</v>
      </c>
    </row>
    <row r="2787" spans="1:7" x14ac:dyDescent="0.3">
      <c r="A2787" s="198" t="s">
        <v>186</v>
      </c>
      <c r="B2787" s="198" t="s">
        <v>334</v>
      </c>
      <c r="C2787" s="198">
        <v>101104726</v>
      </c>
      <c r="D2787" s="198">
        <v>201908</v>
      </c>
      <c r="E2787" s="198" t="s">
        <v>336</v>
      </c>
      <c r="F2787" s="198">
        <v>-31596.880000000001</v>
      </c>
      <c r="G2787" s="198">
        <v>-7</v>
      </c>
    </row>
    <row r="2788" spans="1:7" x14ac:dyDescent="0.3">
      <c r="A2788" s="198" t="s">
        <v>186</v>
      </c>
      <c r="B2788" s="198" t="s">
        <v>334</v>
      </c>
      <c r="C2788" s="198">
        <v>101106070</v>
      </c>
      <c r="D2788" s="198">
        <v>201908</v>
      </c>
      <c r="E2788" s="198" t="s">
        <v>340</v>
      </c>
      <c r="F2788" s="198">
        <v>7209.87</v>
      </c>
      <c r="G2788" s="198">
        <v>-5</v>
      </c>
    </row>
    <row r="2789" spans="1:7" x14ac:dyDescent="0.3">
      <c r="A2789" s="198" t="s">
        <v>186</v>
      </c>
      <c r="B2789" s="198" t="s">
        <v>334</v>
      </c>
      <c r="C2789" s="198">
        <v>101107216</v>
      </c>
      <c r="D2789" s="198">
        <v>201908</v>
      </c>
      <c r="E2789" s="198" t="s">
        <v>336</v>
      </c>
      <c r="F2789" s="198">
        <v>1674.58</v>
      </c>
      <c r="G2789" s="198">
        <v>3</v>
      </c>
    </row>
    <row r="2790" spans="1:7" x14ac:dyDescent="0.3">
      <c r="A2790" s="198" t="s">
        <v>186</v>
      </c>
      <c r="B2790" s="198" t="s">
        <v>334</v>
      </c>
      <c r="C2790" s="198">
        <v>101107270</v>
      </c>
      <c r="D2790" s="198">
        <v>201908</v>
      </c>
      <c r="E2790" s="198" t="s">
        <v>336</v>
      </c>
      <c r="F2790" s="198">
        <v>-45.17</v>
      </c>
      <c r="G2790" s="198">
        <v>1</v>
      </c>
    </row>
    <row r="2791" spans="1:7" x14ac:dyDescent="0.3">
      <c r="A2791" s="198" t="s">
        <v>186</v>
      </c>
      <c r="B2791" s="198" t="s">
        <v>334</v>
      </c>
      <c r="C2791" s="198">
        <v>101107812</v>
      </c>
      <c r="D2791" s="198">
        <v>201908</v>
      </c>
      <c r="E2791" s="198" t="s">
        <v>336</v>
      </c>
      <c r="F2791" s="198">
        <v>-371965.41</v>
      </c>
      <c r="G2791" s="198">
        <v>-8</v>
      </c>
    </row>
    <row r="2792" spans="1:7" x14ac:dyDescent="0.3">
      <c r="A2792" s="198" t="s">
        <v>186</v>
      </c>
      <c r="B2792" s="198" t="s">
        <v>334</v>
      </c>
      <c r="C2792" s="198">
        <v>101109590</v>
      </c>
      <c r="D2792" s="198">
        <v>201908</v>
      </c>
      <c r="E2792" s="198" t="s">
        <v>339</v>
      </c>
      <c r="F2792" s="198">
        <v>-536.09</v>
      </c>
      <c r="G2792" s="198">
        <v>5</v>
      </c>
    </row>
    <row r="2793" spans="1:7" x14ac:dyDescent="0.3">
      <c r="A2793" s="198" t="s">
        <v>186</v>
      </c>
      <c r="B2793" s="198" t="s">
        <v>334</v>
      </c>
      <c r="C2793" s="198">
        <v>101110388</v>
      </c>
      <c r="D2793" s="198">
        <v>201908</v>
      </c>
      <c r="E2793" s="198" t="s">
        <v>336</v>
      </c>
      <c r="F2793" s="198">
        <v>17.989999999999998</v>
      </c>
      <c r="G2793" s="198">
        <v>3</v>
      </c>
    </row>
    <row r="2794" spans="1:7" x14ac:dyDescent="0.3">
      <c r="A2794" s="198" t="s">
        <v>186</v>
      </c>
      <c r="B2794" s="198" t="s">
        <v>334</v>
      </c>
      <c r="C2794" s="198">
        <v>101110403</v>
      </c>
      <c r="D2794" s="198">
        <v>201908</v>
      </c>
      <c r="E2794" s="198" t="s">
        <v>336</v>
      </c>
      <c r="F2794" s="198">
        <v>-25269.05</v>
      </c>
      <c r="G2794" s="198">
        <v>-2</v>
      </c>
    </row>
    <row r="2795" spans="1:7" x14ac:dyDescent="0.3">
      <c r="A2795" s="198" t="s">
        <v>186</v>
      </c>
      <c r="B2795" s="198" t="s">
        <v>334</v>
      </c>
      <c r="C2795" s="198">
        <v>101110432</v>
      </c>
      <c r="D2795" s="198">
        <v>201908</v>
      </c>
      <c r="E2795" s="198" t="s">
        <v>336</v>
      </c>
      <c r="F2795" s="198">
        <v>-64.08</v>
      </c>
      <c r="G2795" s="198">
        <v>-6</v>
      </c>
    </row>
    <row r="2796" spans="1:7" x14ac:dyDescent="0.3">
      <c r="A2796" s="198" t="s">
        <v>186</v>
      </c>
      <c r="B2796" s="198" t="s">
        <v>334</v>
      </c>
      <c r="C2796" s="198">
        <v>101110819</v>
      </c>
      <c r="D2796" s="198">
        <v>201908</v>
      </c>
      <c r="E2796" s="198" t="s">
        <v>339</v>
      </c>
      <c r="F2796" s="198">
        <v>119237.85</v>
      </c>
      <c r="G2796" s="198">
        <v>1</v>
      </c>
    </row>
    <row r="2797" spans="1:7" x14ac:dyDescent="0.3">
      <c r="A2797" s="198" t="s">
        <v>186</v>
      </c>
      <c r="B2797" s="198" t="s">
        <v>334</v>
      </c>
      <c r="C2797" s="198">
        <v>101111229</v>
      </c>
      <c r="D2797" s="198">
        <v>201908</v>
      </c>
      <c r="E2797" s="198" t="s">
        <v>339</v>
      </c>
      <c r="F2797" s="198">
        <v>47843.15</v>
      </c>
      <c r="G2797" s="198">
        <v>1</v>
      </c>
    </row>
    <row r="2798" spans="1:7" x14ac:dyDescent="0.3">
      <c r="A2798" s="198" t="s">
        <v>186</v>
      </c>
      <c r="B2798" s="198" t="s">
        <v>334</v>
      </c>
      <c r="C2798" s="198">
        <v>101111307</v>
      </c>
      <c r="D2798" s="198">
        <v>201908</v>
      </c>
      <c r="E2798" s="198" t="s">
        <v>339</v>
      </c>
      <c r="F2798" s="198">
        <v>-440670.13</v>
      </c>
      <c r="G2798" s="198">
        <v>-8</v>
      </c>
    </row>
    <row r="2799" spans="1:7" x14ac:dyDescent="0.3">
      <c r="A2799" s="198" t="s">
        <v>186</v>
      </c>
      <c r="B2799" s="198" t="s">
        <v>334</v>
      </c>
      <c r="C2799" s="198">
        <v>101111309</v>
      </c>
      <c r="D2799" s="198">
        <v>201908</v>
      </c>
      <c r="E2799" s="198" t="s">
        <v>339</v>
      </c>
      <c r="F2799" s="198">
        <v>-45368.95</v>
      </c>
      <c r="G2799" s="198">
        <v>-6</v>
      </c>
    </row>
    <row r="2800" spans="1:7" x14ac:dyDescent="0.3">
      <c r="A2800" s="198" t="s">
        <v>186</v>
      </c>
      <c r="B2800" s="198" t="s">
        <v>334</v>
      </c>
      <c r="C2800" s="198">
        <v>101111590</v>
      </c>
      <c r="D2800" s="198">
        <v>201908</v>
      </c>
      <c r="E2800" s="198" t="s">
        <v>340</v>
      </c>
      <c r="F2800" s="198">
        <v>-6.96</v>
      </c>
      <c r="G2800" s="198">
        <v>3</v>
      </c>
    </row>
    <row r="2801" spans="1:7" x14ac:dyDescent="0.3">
      <c r="A2801" s="198" t="s">
        <v>186</v>
      </c>
      <c r="B2801" s="198" t="s">
        <v>334</v>
      </c>
      <c r="C2801" s="198">
        <v>101112180</v>
      </c>
      <c r="D2801" s="198">
        <v>201908</v>
      </c>
      <c r="E2801" s="198" t="s">
        <v>336</v>
      </c>
      <c r="F2801" s="198">
        <v>-2250.94</v>
      </c>
      <c r="G2801" s="198">
        <v>-5</v>
      </c>
    </row>
    <row r="2802" spans="1:7" x14ac:dyDescent="0.3">
      <c r="A2802" s="198" t="s">
        <v>186</v>
      </c>
      <c r="B2802" s="198" t="s">
        <v>334</v>
      </c>
      <c r="C2802" s="198">
        <v>101112542</v>
      </c>
      <c r="D2802" s="198">
        <v>201908</v>
      </c>
      <c r="E2802" s="198" t="s">
        <v>336</v>
      </c>
      <c r="F2802" s="198">
        <v>13881.83</v>
      </c>
      <c r="G2802" s="198">
        <v>1</v>
      </c>
    </row>
    <row r="2803" spans="1:7" x14ac:dyDescent="0.3">
      <c r="A2803" s="198" t="s">
        <v>186</v>
      </c>
      <c r="B2803" s="198" t="s">
        <v>334</v>
      </c>
      <c r="C2803" s="198">
        <v>101112663</v>
      </c>
      <c r="D2803" s="198">
        <v>201908</v>
      </c>
      <c r="E2803" s="198" t="s">
        <v>336</v>
      </c>
      <c r="F2803" s="198">
        <v>-809.99</v>
      </c>
      <c r="G2803" s="198">
        <v>-8</v>
      </c>
    </row>
    <row r="2804" spans="1:7" x14ac:dyDescent="0.3">
      <c r="A2804" s="198" t="s">
        <v>186</v>
      </c>
      <c r="B2804" s="198" t="s">
        <v>334</v>
      </c>
      <c r="C2804" s="198">
        <v>101112701</v>
      </c>
      <c r="D2804" s="198">
        <v>201908</v>
      </c>
      <c r="E2804" s="198" t="s">
        <v>340</v>
      </c>
      <c r="F2804" s="198">
        <v>-11666.71</v>
      </c>
      <c r="G2804" s="198">
        <v>-6</v>
      </c>
    </row>
    <row r="2805" spans="1:7" x14ac:dyDescent="0.3">
      <c r="A2805" s="198" t="s">
        <v>186</v>
      </c>
      <c r="B2805" s="198" t="s">
        <v>334</v>
      </c>
      <c r="C2805" s="198">
        <v>101112775</v>
      </c>
      <c r="D2805" s="198">
        <v>201908</v>
      </c>
      <c r="E2805" s="198" t="s">
        <v>341</v>
      </c>
      <c r="F2805" s="198">
        <v>-58608.71</v>
      </c>
      <c r="G2805" s="198">
        <v>-7</v>
      </c>
    </row>
    <row r="2806" spans="1:7" x14ac:dyDescent="0.3">
      <c r="A2806" s="198" t="s">
        <v>186</v>
      </c>
      <c r="B2806" s="198" t="s">
        <v>334</v>
      </c>
      <c r="C2806" s="198">
        <v>101112785</v>
      </c>
      <c r="D2806" s="198">
        <v>201908</v>
      </c>
      <c r="E2806" s="198" t="s">
        <v>336</v>
      </c>
      <c r="F2806" s="198">
        <v>6587.5</v>
      </c>
      <c r="G2806" s="198">
        <v>3</v>
      </c>
    </row>
    <row r="2807" spans="1:7" x14ac:dyDescent="0.3">
      <c r="A2807" s="198" t="s">
        <v>186</v>
      </c>
      <c r="B2807" s="198" t="s">
        <v>334</v>
      </c>
      <c r="C2807" s="198">
        <v>101112926</v>
      </c>
      <c r="D2807" s="198">
        <v>201908</v>
      </c>
      <c r="E2807" s="198" t="s">
        <v>336</v>
      </c>
      <c r="F2807" s="198">
        <v>44.15</v>
      </c>
      <c r="G2807" s="198">
        <v>3</v>
      </c>
    </row>
    <row r="2808" spans="1:7" x14ac:dyDescent="0.3">
      <c r="A2808" s="198" t="s">
        <v>186</v>
      </c>
      <c r="B2808" s="198" t="s">
        <v>334</v>
      </c>
      <c r="C2808" s="198">
        <v>101113206</v>
      </c>
      <c r="D2808" s="198">
        <v>201908</v>
      </c>
      <c r="E2808" s="198" t="s">
        <v>340</v>
      </c>
      <c r="F2808" s="198">
        <v>7657.43</v>
      </c>
      <c r="G2808" s="198">
        <v>2</v>
      </c>
    </row>
    <row r="2809" spans="1:7" x14ac:dyDescent="0.3">
      <c r="A2809" s="198" t="s">
        <v>186</v>
      </c>
      <c r="B2809" s="198" t="s">
        <v>334</v>
      </c>
      <c r="C2809" s="198">
        <v>101113726</v>
      </c>
      <c r="D2809" s="198">
        <v>201908</v>
      </c>
      <c r="E2809" s="198" t="s">
        <v>336</v>
      </c>
      <c r="F2809" s="198">
        <v>-4535.9799999999996</v>
      </c>
      <c r="G2809" s="198">
        <v>-7</v>
      </c>
    </row>
    <row r="2810" spans="1:7" x14ac:dyDescent="0.3">
      <c r="A2810" s="198" t="s">
        <v>186</v>
      </c>
      <c r="B2810" s="198" t="s">
        <v>334</v>
      </c>
      <c r="C2810" s="198">
        <v>101114110</v>
      </c>
      <c r="D2810" s="198">
        <v>201908</v>
      </c>
      <c r="E2810" s="198" t="s">
        <v>336</v>
      </c>
      <c r="F2810" s="198">
        <v>-34467.129999999997</v>
      </c>
      <c r="G2810" s="198">
        <v>-7</v>
      </c>
    </row>
    <row r="2811" spans="1:7" x14ac:dyDescent="0.3">
      <c r="A2811" s="198" t="s">
        <v>186</v>
      </c>
      <c r="B2811" s="198" t="s">
        <v>334</v>
      </c>
      <c r="C2811" s="198">
        <v>101114185</v>
      </c>
      <c r="D2811" s="198">
        <v>201908</v>
      </c>
      <c r="E2811" s="198" t="s">
        <v>339</v>
      </c>
      <c r="F2811" s="198">
        <v>-50188.2</v>
      </c>
      <c r="G2811" s="198">
        <v>-7</v>
      </c>
    </row>
    <row r="2812" spans="1:7" x14ac:dyDescent="0.3">
      <c r="A2812" s="198" t="s">
        <v>186</v>
      </c>
      <c r="B2812" s="198" t="s">
        <v>334</v>
      </c>
      <c r="C2812" s="198">
        <v>101114186</v>
      </c>
      <c r="D2812" s="198">
        <v>201908</v>
      </c>
      <c r="E2812" s="198" t="s">
        <v>339</v>
      </c>
      <c r="F2812" s="198">
        <v>-32890.129999999997</v>
      </c>
      <c r="G2812" s="198">
        <v>-6</v>
      </c>
    </row>
    <row r="2813" spans="1:7" x14ac:dyDescent="0.3">
      <c r="A2813" s="198" t="s">
        <v>186</v>
      </c>
      <c r="B2813" s="198" t="s">
        <v>334</v>
      </c>
      <c r="C2813" s="198">
        <v>101114228</v>
      </c>
      <c r="D2813" s="198">
        <v>201908</v>
      </c>
      <c r="E2813" s="198" t="s">
        <v>336</v>
      </c>
      <c r="F2813" s="198">
        <v>1260.6099999999999</v>
      </c>
      <c r="G2813" s="198">
        <v>4</v>
      </c>
    </row>
    <row r="2814" spans="1:7" x14ac:dyDescent="0.3">
      <c r="A2814" s="198" t="s">
        <v>186</v>
      </c>
      <c r="B2814" s="198" t="s">
        <v>334</v>
      </c>
      <c r="C2814" s="198">
        <v>101114324</v>
      </c>
      <c r="D2814" s="198">
        <v>201908</v>
      </c>
      <c r="E2814" s="198" t="s">
        <v>340</v>
      </c>
      <c r="F2814" s="198">
        <v>-6085.12</v>
      </c>
      <c r="G2814" s="198">
        <v>-6</v>
      </c>
    </row>
    <row r="2815" spans="1:7" x14ac:dyDescent="0.3">
      <c r="A2815" s="198" t="s">
        <v>186</v>
      </c>
      <c r="B2815" s="198" t="s">
        <v>334</v>
      </c>
      <c r="C2815" s="198">
        <v>101114857</v>
      </c>
      <c r="D2815" s="198">
        <v>201908</v>
      </c>
      <c r="E2815" s="198" t="s">
        <v>339</v>
      </c>
      <c r="F2815" s="198">
        <v>-57801.32</v>
      </c>
      <c r="G2815" s="198">
        <v>-7</v>
      </c>
    </row>
    <row r="2816" spans="1:7" x14ac:dyDescent="0.3">
      <c r="A2816" s="198" t="s">
        <v>186</v>
      </c>
      <c r="B2816" s="198" t="s">
        <v>334</v>
      </c>
      <c r="C2816" s="198">
        <v>101115147</v>
      </c>
      <c r="D2816" s="198">
        <v>201908</v>
      </c>
      <c r="E2816" s="198" t="s">
        <v>340</v>
      </c>
      <c r="F2816" s="198">
        <v>-753.38</v>
      </c>
      <c r="G2816" s="198">
        <v>1</v>
      </c>
    </row>
    <row r="2817" spans="1:7" x14ac:dyDescent="0.3">
      <c r="A2817" s="198" t="s">
        <v>186</v>
      </c>
      <c r="B2817" s="198" t="s">
        <v>334</v>
      </c>
      <c r="C2817" s="198">
        <v>101115472</v>
      </c>
      <c r="D2817" s="198">
        <v>201908</v>
      </c>
      <c r="E2817" s="198" t="s">
        <v>339</v>
      </c>
      <c r="F2817" s="198">
        <v>-1.27</v>
      </c>
      <c r="G2817" s="198">
        <v>3</v>
      </c>
    </row>
    <row r="2818" spans="1:7" x14ac:dyDescent="0.3">
      <c r="A2818" s="198" t="s">
        <v>186</v>
      </c>
      <c r="B2818" s="198" t="s">
        <v>334</v>
      </c>
      <c r="C2818" s="198">
        <v>101115725</v>
      </c>
      <c r="D2818" s="198">
        <v>201908</v>
      </c>
      <c r="E2818" s="198" t="s">
        <v>339</v>
      </c>
      <c r="F2818" s="198">
        <v>-73680.740000000005</v>
      </c>
      <c r="G2818" s="198">
        <v>-8</v>
      </c>
    </row>
    <row r="2819" spans="1:7" x14ac:dyDescent="0.3">
      <c r="A2819" s="198" t="s">
        <v>186</v>
      </c>
      <c r="B2819" s="198" t="s">
        <v>334</v>
      </c>
      <c r="C2819" s="198">
        <v>101115788</v>
      </c>
      <c r="D2819" s="198">
        <v>201908</v>
      </c>
      <c r="E2819" s="198" t="s">
        <v>339</v>
      </c>
      <c r="F2819" s="198">
        <v>-20205.650000000001</v>
      </c>
      <c r="G2819" s="198">
        <v>-7</v>
      </c>
    </row>
    <row r="2820" spans="1:7" x14ac:dyDescent="0.3">
      <c r="A2820" s="198" t="s">
        <v>186</v>
      </c>
      <c r="B2820" s="198" t="s">
        <v>334</v>
      </c>
      <c r="C2820" s="198">
        <v>101116063</v>
      </c>
      <c r="D2820" s="198">
        <v>201908</v>
      </c>
      <c r="E2820" s="198" t="s">
        <v>336</v>
      </c>
      <c r="F2820" s="198">
        <v>-6236.65</v>
      </c>
      <c r="G2820" s="198">
        <v>-5</v>
      </c>
    </row>
    <row r="2821" spans="1:7" x14ac:dyDescent="0.3">
      <c r="A2821" s="198" t="s">
        <v>186</v>
      </c>
      <c r="B2821" s="198" t="s">
        <v>334</v>
      </c>
      <c r="C2821" s="198">
        <v>101116135</v>
      </c>
      <c r="D2821" s="198">
        <v>201908</v>
      </c>
      <c r="E2821" s="198" t="s">
        <v>339</v>
      </c>
      <c r="F2821" s="198">
        <v>-73172.100000000006</v>
      </c>
      <c r="G2821" s="198">
        <v>-7</v>
      </c>
    </row>
    <row r="2822" spans="1:7" x14ac:dyDescent="0.3">
      <c r="A2822" s="198" t="s">
        <v>186</v>
      </c>
      <c r="B2822" s="198" t="s">
        <v>334</v>
      </c>
      <c r="C2822" s="198">
        <v>101116281</v>
      </c>
      <c r="D2822" s="198">
        <v>201908</v>
      </c>
      <c r="E2822" s="198" t="s">
        <v>335</v>
      </c>
      <c r="F2822" s="198">
        <v>11000.12</v>
      </c>
      <c r="G2822" s="198">
        <v>4</v>
      </c>
    </row>
    <row r="2823" spans="1:7" x14ac:dyDescent="0.3">
      <c r="A2823" s="198" t="s">
        <v>186</v>
      </c>
      <c r="B2823" s="198" t="s">
        <v>334</v>
      </c>
      <c r="C2823" s="198">
        <v>101116469</v>
      </c>
      <c r="D2823" s="198">
        <v>201908</v>
      </c>
      <c r="E2823" s="198" t="s">
        <v>336</v>
      </c>
      <c r="F2823" s="198">
        <v>-3910.75</v>
      </c>
      <c r="G2823" s="198">
        <v>-6</v>
      </c>
    </row>
    <row r="2824" spans="1:7" x14ac:dyDescent="0.3">
      <c r="A2824" s="198" t="s">
        <v>186</v>
      </c>
      <c r="B2824" s="198" t="s">
        <v>334</v>
      </c>
      <c r="C2824" s="198">
        <v>101116644</v>
      </c>
      <c r="D2824" s="198">
        <v>201908</v>
      </c>
      <c r="E2824" s="198" t="s">
        <v>336</v>
      </c>
      <c r="F2824" s="198">
        <v>-6072.39</v>
      </c>
      <c r="G2824" s="198">
        <v>3</v>
      </c>
    </row>
    <row r="2825" spans="1:7" x14ac:dyDescent="0.3">
      <c r="A2825" s="198" t="s">
        <v>186</v>
      </c>
      <c r="B2825" s="198" t="s">
        <v>334</v>
      </c>
      <c r="C2825" s="198">
        <v>101116701</v>
      </c>
      <c r="D2825" s="198">
        <v>201908</v>
      </c>
      <c r="E2825" s="198" t="s">
        <v>336</v>
      </c>
      <c r="F2825" s="198">
        <v>3023.91</v>
      </c>
      <c r="G2825" s="198">
        <v>-7</v>
      </c>
    </row>
    <row r="2826" spans="1:7" x14ac:dyDescent="0.3">
      <c r="A2826" s="198" t="s">
        <v>186</v>
      </c>
      <c r="B2826" s="198" t="s">
        <v>334</v>
      </c>
      <c r="C2826" s="198">
        <v>101116711</v>
      </c>
      <c r="D2826" s="198">
        <v>201908</v>
      </c>
      <c r="E2826" s="198" t="s">
        <v>336</v>
      </c>
      <c r="F2826" s="198">
        <v>-5529.2</v>
      </c>
      <c r="G2826" s="198">
        <v>-6</v>
      </c>
    </row>
    <row r="2827" spans="1:7" x14ac:dyDescent="0.3">
      <c r="A2827" s="198" t="s">
        <v>186</v>
      </c>
      <c r="B2827" s="198" t="s">
        <v>334</v>
      </c>
      <c r="C2827" s="198">
        <v>101116868</v>
      </c>
      <c r="D2827" s="198">
        <v>201908</v>
      </c>
      <c r="E2827" s="198" t="s">
        <v>340</v>
      </c>
      <c r="F2827" s="198">
        <v>-30.49</v>
      </c>
      <c r="G2827" s="198">
        <v>4</v>
      </c>
    </row>
    <row r="2828" spans="1:7" x14ac:dyDescent="0.3">
      <c r="A2828" s="198" t="s">
        <v>186</v>
      </c>
      <c r="B2828" s="198" t="s">
        <v>334</v>
      </c>
      <c r="C2828" s="198">
        <v>101116986</v>
      </c>
      <c r="D2828" s="198">
        <v>201908</v>
      </c>
      <c r="E2828" s="198" t="s">
        <v>339</v>
      </c>
      <c r="F2828" s="198">
        <v>-13775.22</v>
      </c>
      <c r="G2828" s="198">
        <v>-8</v>
      </c>
    </row>
    <row r="2829" spans="1:7" x14ac:dyDescent="0.3">
      <c r="A2829" s="198" t="s">
        <v>186</v>
      </c>
      <c r="B2829" s="198" t="s">
        <v>334</v>
      </c>
      <c r="C2829" s="198">
        <v>101117254</v>
      </c>
      <c r="D2829" s="198">
        <v>201908</v>
      </c>
      <c r="E2829" s="198" t="s">
        <v>340</v>
      </c>
      <c r="F2829" s="198">
        <v>-2444.6999999999998</v>
      </c>
      <c r="G2829" s="198">
        <v>1</v>
      </c>
    </row>
    <row r="2830" spans="1:7" x14ac:dyDescent="0.3">
      <c r="A2830" s="198" t="s">
        <v>186</v>
      </c>
      <c r="B2830" s="198" t="s">
        <v>334</v>
      </c>
      <c r="C2830" s="198">
        <v>101117331</v>
      </c>
      <c r="D2830" s="198">
        <v>201908</v>
      </c>
      <c r="E2830" s="198" t="s">
        <v>335</v>
      </c>
      <c r="F2830" s="198">
        <v>-15324.78</v>
      </c>
      <c r="G2830" s="198">
        <v>-8</v>
      </c>
    </row>
    <row r="2831" spans="1:7" x14ac:dyDescent="0.3">
      <c r="A2831" s="198" t="s">
        <v>186</v>
      </c>
      <c r="B2831" s="198" t="s">
        <v>334</v>
      </c>
      <c r="C2831" s="198">
        <v>101117654</v>
      </c>
      <c r="D2831" s="198">
        <v>201908</v>
      </c>
      <c r="E2831" s="198" t="s">
        <v>336</v>
      </c>
      <c r="F2831" s="198">
        <v>3134.51</v>
      </c>
      <c r="G2831" s="198">
        <v>-7</v>
      </c>
    </row>
    <row r="2832" spans="1:7" x14ac:dyDescent="0.3">
      <c r="A2832" s="198" t="s">
        <v>186</v>
      </c>
      <c r="B2832" s="198" t="s">
        <v>334</v>
      </c>
      <c r="C2832" s="198">
        <v>101117759</v>
      </c>
      <c r="D2832" s="198">
        <v>201908</v>
      </c>
      <c r="E2832" s="198" t="s">
        <v>336</v>
      </c>
      <c r="F2832" s="198">
        <v>-9663.44</v>
      </c>
      <c r="G2832" s="198">
        <v>-7</v>
      </c>
    </row>
    <row r="2833" spans="1:7" x14ac:dyDescent="0.3">
      <c r="A2833" s="198" t="s">
        <v>186</v>
      </c>
      <c r="B2833" s="198" t="s">
        <v>334</v>
      </c>
      <c r="C2833" s="198">
        <v>101117803</v>
      </c>
      <c r="D2833" s="198">
        <v>201908</v>
      </c>
      <c r="E2833" s="198" t="s">
        <v>339</v>
      </c>
      <c r="F2833" s="198">
        <v>-66243.63</v>
      </c>
      <c r="G2833" s="198">
        <v>-9</v>
      </c>
    </row>
    <row r="2834" spans="1:7" x14ac:dyDescent="0.3">
      <c r="A2834" s="198" t="s">
        <v>186</v>
      </c>
      <c r="B2834" s="198" t="s">
        <v>334</v>
      </c>
      <c r="C2834" s="198">
        <v>101118163</v>
      </c>
      <c r="D2834" s="198">
        <v>201908</v>
      </c>
      <c r="E2834" s="198" t="s">
        <v>339</v>
      </c>
      <c r="F2834" s="198">
        <v>2.73</v>
      </c>
      <c r="G2834" s="198">
        <v>1</v>
      </c>
    </row>
    <row r="2835" spans="1:7" x14ac:dyDescent="0.3">
      <c r="A2835" s="198" t="s">
        <v>186</v>
      </c>
      <c r="B2835" s="198" t="s">
        <v>334</v>
      </c>
      <c r="C2835" s="198">
        <v>101118205</v>
      </c>
      <c r="D2835" s="198">
        <v>201908</v>
      </c>
      <c r="E2835" s="198" t="s">
        <v>336</v>
      </c>
      <c r="F2835" s="198">
        <v>-5196.76</v>
      </c>
      <c r="G2835" s="198">
        <v>5</v>
      </c>
    </row>
    <row r="2836" spans="1:7" x14ac:dyDescent="0.3">
      <c r="A2836" s="198" t="s">
        <v>186</v>
      </c>
      <c r="B2836" s="198" t="s">
        <v>334</v>
      </c>
      <c r="C2836" s="198">
        <v>101118258</v>
      </c>
      <c r="D2836" s="198">
        <v>201908</v>
      </c>
      <c r="E2836" s="198" t="s">
        <v>336</v>
      </c>
      <c r="F2836" s="198">
        <v>-671.61</v>
      </c>
      <c r="G2836" s="198">
        <v>3</v>
      </c>
    </row>
    <row r="2837" spans="1:7" x14ac:dyDescent="0.3">
      <c r="A2837" s="198" t="s">
        <v>186</v>
      </c>
      <c r="B2837" s="198" t="s">
        <v>334</v>
      </c>
      <c r="C2837" s="198">
        <v>101118363</v>
      </c>
      <c r="D2837" s="198">
        <v>201908</v>
      </c>
      <c r="E2837" s="198" t="s">
        <v>339</v>
      </c>
      <c r="F2837" s="198">
        <v>18257.599999999999</v>
      </c>
      <c r="G2837" s="198">
        <v>4</v>
      </c>
    </row>
    <row r="2838" spans="1:7" x14ac:dyDescent="0.3">
      <c r="A2838" s="198" t="s">
        <v>186</v>
      </c>
      <c r="B2838" s="198" t="s">
        <v>334</v>
      </c>
      <c r="C2838" s="198">
        <v>101118365</v>
      </c>
      <c r="D2838" s="198">
        <v>201908</v>
      </c>
      <c r="E2838" s="198" t="s">
        <v>339</v>
      </c>
      <c r="F2838" s="198">
        <v>123.82</v>
      </c>
      <c r="G2838" s="198">
        <v>3</v>
      </c>
    </row>
    <row r="2839" spans="1:7" x14ac:dyDescent="0.3">
      <c r="A2839" s="198" t="s">
        <v>186</v>
      </c>
      <c r="B2839" s="198" t="s">
        <v>334</v>
      </c>
      <c r="C2839" s="198">
        <v>101118402</v>
      </c>
      <c r="D2839" s="198">
        <v>201908</v>
      </c>
      <c r="E2839" s="198" t="s">
        <v>336</v>
      </c>
      <c r="F2839" s="198">
        <v>1617.2</v>
      </c>
      <c r="G2839" s="198">
        <v>2</v>
      </c>
    </row>
    <row r="2840" spans="1:7" x14ac:dyDescent="0.3">
      <c r="A2840" s="198" t="s">
        <v>186</v>
      </c>
      <c r="B2840" s="198" t="s">
        <v>334</v>
      </c>
      <c r="C2840" s="198">
        <v>101118600</v>
      </c>
      <c r="D2840" s="198">
        <v>201908</v>
      </c>
      <c r="E2840" s="198" t="s">
        <v>339</v>
      </c>
      <c r="F2840" s="198">
        <v>-85.83</v>
      </c>
      <c r="G2840" s="198">
        <v>3</v>
      </c>
    </row>
    <row r="2841" spans="1:7" x14ac:dyDescent="0.3">
      <c r="A2841" s="198" t="s">
        <v>186</v>
      </c>
      <c r="B2841" s="198" t="s">
        <v>334</v>
      </c>
      <c r="C2841" s="198">
        <v>101118815</v>
      </c>
      <c r="D2841" s="198">
        <v>201908</v>
      </c>
      <c r="E2841" s="198" t="s">
        <v>339</v>
      </c>
      <c r="F2841" s="198">
        <v>74182.539999999994</v>
      </c>
      <c r="G2841" s="198">
        <v>1</v>
      </c>
    </row>
    <row r="2842" spans="1:7" x14ac:dyDescent="0.3">
      <c r="A2842" s="198" t="s">
        <v>186</v>
      </c>
      <c r="B2842" s="198" t="s">
        <v>334</v>
      </c>
      <c r="C2842" s="198">
        <v>101118869</v>
      </c>
      <c r="D2842" s="198">
        <v>201908</v>
      </c>
      <c r="E2842" s="198" t="s">
        <v>336</v>
      </c>
      <c r="F2842" s="198">
        <v>-2484.83</v>
      </c>
      <c r="G2842" s="198">
        <v>2</v>
      </c>
    </row>
    <row r="2843" spans="1:7" x14ac:dyDescent="0.3">
      <c r="A2843" s="198" t="s">
        <v>186</v>
      </c>
      <c r="B2843" s="198" t="s">
        <v>334</v>
      </c>
      <c r="C2843" s="198">
        <v>101118948</v>
      </c>
      <c r="D2843" s="198">
        <v>201908</v>
      </c>
      <c r="E2843" s="198" t="s">
        <v>339</v>
      </c>
      <c r="F2843" s="198">
        <v>24184.63</v>
      </c>
      <c r="G2843" s="198">
        <v>1</v>
      </c>
    </row>
    <row r="2844" spans="1:7" x14ac:dyDescent="0.3">
      <c r="A2844" s="198" t="s">
        <v>186</v>
      </c>
      <c r="B2844" s="198" t="s">
        <v>334</v>
      </c>
      <c r="C2844" s="198">
        <v>101119060</v>
      </c>
      <c r="D2844" s="198">
        <v>201908</v>
      </c>
      <c r="E2844" s="198" t="s">
        <v>336</v>
      </c>
      <c r="F2844" s="198">
        <v>4712.6899999999996</v>
      </c>
      <c r="G2844" s="198">
        <v>1</v>
      </c>
    </row>
    <row r="2845" spans="1:7" x14ac:dyDescent="0.3">
      <c r="A2845" s="198" t="s">
        <v>186</v>
      </c>
      <c r="B2845" s="198" t="s">
        <v>334</v>
      </c>
      <c r="C2845" s="198">
        <v>101119089</v>
      </c>
      <c r="D2845" s="198">
        <v>201908</v>
      </c>
      <c r="E2845" s="198" t="s">
        <v>336</v>
      </c>
      <c r="F2845" s="198">
        <v>-2.87</v>
      </c>
      <c r="G2845" s="198">
        <v>2</v>
      </c>
    </row>
    <row r="2846" spans="1:7" x14ac:dyDescent="0.3">
      <c r="A2846" s="198" t="s">
        <v>186</v>
      </c>
      <c r="B2846" s="198" t="s">
        <v>334</v>
      </c>
      <c r="C2846" s="198">
        <v>101119344</v>
      </c>
      <c r="D2846" s="198">
        <v>201908</v>
      </c>
      <c r="E2846" s="198" t="s">
        <v>339</v>
      </c>
      <c r="F2846" s="198">
        <v>5012.18</v>
      </c>
      <c r="G2846" s="198">
        <v>1</v>
      </c>
    </row>
    <row r="2847" spans="1:7" x14ac:dyDescent="0.3">
      <c r="A2847" s="198" t="s">
        <v>186</v>
      </c>
      <c r="B2847" s="198" t="s">
        <v>334</v>
      </c>
      <c r="C2847" s="198">
        <v>101119418</v>
      </c>
      <c r="D2847" s="198">
        <v>201908</v>
      </c>
      <c r="E2847" s="198" t="s">
        <v>339</v>
      </c>
      <c r="F2847" s="198">
        <v>58791.34</v>
      </c>
      <c r="G2847" s="198">
        <v>3</v>
      </c>
    </row>
    <row r="2848" spans="1:7" x14ac:dyDescent="0.3">
      <c r="A2848" s="198" t="s">
        <v>186</v>
      </c>
      <c r="B2848" s="198" t="s">
        <v>334</v>
      </c>
      <c r="C2848" s="198">
        <v>101119554</v>
      </c>
      <c r="D2848" s="198">
        <v>201908</v>
      </c>
      <c r="E2848" s="198" t="s">
        <v>339</v>
      </c>
      <c r="F2848" s="198">
        <v>18228.580000000002</v>
      </c>
      <c r="G2848" s="198">
        <v>3</v>
      </c>
    </row>
    <row r="2849" spans="1:7" x14ac:dyDescent="0.3">
      <c r="A2849" s="198" t="s">
        <v>186</v>
      </c>
      <c r="B2849" s="198" t="s">
        <v>334</v>
      </c>
      <c r="C2849" s="198">
        <v>101119803</v>
      </c>
      <c r="D2849" s="198">
        <v>201908</v>
      </c>
      <c r="E2849" s="198" t="s">
        <v>336</v>
      </c>
      <c r="F2849" s="198">
        <v>4688.88</v>
      </c>
      <c r="G2849" s="198">
        <v>4</v>
      </c>
    </row>
    <row r="2850" spans="1:7" x14ac:dyDescent="0.3">
      <c r="A2850" s="198" t="s">
        <v>186</v>
      </c>
      <c r="B2850" s="198" t="s">
        <v>334</v>
      </c>
      <c r="C2850" s="198">
        <v>101119903</v>
      </c>
      <c r="D2850" s="198">
        <v>201908</v>
      </c>
      <c r="E2850" s="198" t="s">
        <v>339</v>
      </c>
      <c r="F2850" s="198">
        <v>-6405.7</v>
      </c>
      <c r="G2850" s="198">
        <v>-6</v>
      </c>
    </row>
    <row r="2851" spans="1:7" x14ac:dyDescent="0.3">
      <c r="A2851" s="198" t="s">
        <v>186</v>
      </c>
      <c r="B2851" s="198" t="s">
        <v>334</v>
      </c>
      <c r="C2851" s="198">
        <v>101119908</v>
      </c>
      <c r="D2851" s="198">
        <v>201908</v>
      </c>
      <c r="E2851" s="198" t="s">
        <v>339</v>
      </c>
      <c r="F2851" s="198">
        <v>3745.97</v>
      </c>
      <c r="G2851" s="198">
        <v>3</v>
      </c>
    </row>
    <row r="2852" spans="1:7" x14ac:dyDescent="0.3">
      <c r="A2852" s="198" t="s">
        <v>186</v>
      </c>
      <c r="B2852" s="198" t="s">
        <v>334</v>
      </c>
      <c r="C2852" s="198">
        <v>101119909</v>
      </c>
      <c r="D2852" s="198">
        <v>201908</v>
      </c>
      <c r="E2852" s="198" t="s">
        <v>336</v>
      </c>
      <c r="F2852" s="198">
        <v>-1151.03</v>
      </c>
      <c r="G2852" s="198">
        <v>1</v>
      </c>
    </row>
    <row r="2853" spans="1:7" x14ac:dyDescent="0.3">
      <c r="A2853" s="198" t="s">
        <v>186</v>
      </c>
      <c r="B2853" s="198" t="s">
        <v>334</v>
      </c>
      <c r="C2853" s="198">
        <v>101119976</v>
      </c>
      <c r="D2853" s="198">
        <v>201908</v>
      </c>
      <c r="E2853" s="198" t="s">
        <v>339</v>
      </c>
      <c r="F2853" s="198">
        <v>135193.85999999999</v>
      </c>
      <c r="G2853" s="198">
        <v>1</v>
      </c>
    </row>
    <row r="2854" spans="1:7" x14ac:dyDescent="0.3">
      <c r="A2854" s="198" t="s">
        <v>186</v>
      </c>
      <c r="B2854" s="198" t="s">
        <v>334</v>
      </c>
      <c r="C2854" s="198">
        <v>101120404</v>
      </c>
      <c r="D2854" s="198">
        <v>201908</v>
      </c>
      <c r="E2854" s="198" t="s">
        <v>336</v>
      </c>
      <c r="F2854" s="198">
        <v>16544.82</v>
      </c>
      <c r="G2854" s="198">
        <v>1</v>
      </c>
    </row>
    <row r="2855" spans="1:7" x14ac:dyDescent="0.3">
      <c r="A2855" s="198" t="s">
        <v>186</v>
      </c>
      <c r="B2855" s="198" t="s">
        <v>334</v>
      </c>
      <c r="C2855" s="198">
        <v>101120548</v>
      </c>
      <c r="D2855" s="198">
        <v>201908</v>
      </c>
      <c r="E2855" s="198" t="s">
        <v>339</v>
      </c>
      <c r="F2855" s="198">
        <v>408.4</v>
      </c>
      <c r="G2855" s="198">
        <v>3</v>
      </c>
    </row>
    <row r="2856" spans="1:7" x14ac:dyDescent="0.3">
      <c r="A2856" s="198" t="s">
        <v>186</v>
      </c>
      <c r="B2856" s="198" t="s">
        <v>334</v>
      </c>
      <c r="C2856" s="198">
        <v>101120650</v>
      </c>
      <c r="D2856" s="198">
        <v>201908</v>
      </c>
      <c r="E2856" s="198" t="s">
        <v>336</v>
      </c>
      <c r="F2856" s="198">
        <v>276.26</v>
      </c>
      <c r="G2856" s="198">
        <v>1</v>
      </c>
    </row>
    <row r="2857" spans="1:7" x14ac:dyDescent="0.3">
      <c r="A2857" s="198" t="s">
        <v>186</v>
      </c>
      <c r="B2857" s="198" t="s">
        <v>334</v>
      </c>
      <c r="C2857" s="198">
        <v>101120672</v>
      </c>
      <c r="D2857" s="198">
        <v>201908</v>
      </c>
      <c r="E2857" s="198" t="s">
        <v>340</v>
      </c>
      <c r="F2857" s="198">
        <v>-9439.49</v>
      </c>
      <c r="G2857" s="198">
        <v>1</v>
      </c>
    </row>
    <row r="2858" spans="1:7" x14ac:dyDescent="0.3">
      <c r="A2858" s="198" t="s">
        <v>186</v>
      </c>
      <c r="B2858" s="198" t="s">
        <v>334</v>
      </c>
      <c r="C2858" s="198">
        <v>101120918</v>
      </c>
      <c r="D2858" s="198">
        <v>201908</v>
      </c>
      <c r="E2858" s="198" t="s">
        <v>336</v>
      </c>
      <c r="F2858" s="198">
        <v>253.58</v>
      </c>
      <c r="G2858" s="198">
        <v>3</v>
      </c>
    </row>
    <row r="2859" spans="1:7" x14ac:dyDescent="0.3">
      <c r="A2859" s="198" t="s">
        <v>186</v>
      </c>
      <c r="B2859" s="198" t="s">
        <v>334</v>
      </c>
      <c r="C2859" s="198">
        <v>101120983</v>
      </c>
      <c r="D2859" s="198">
        <v>201908</v>
      </c>
      <c r="E2859" s="198" t="s">
        <v>339</v>
      </c>
      <c r="F2859" s="198">
        <v>47121.2</v>
      </c>
      <c r="G2859" s="198">
        <v>1</v>
      </c>
    </row>
    <row r="2860" spans="1:7" x14ac:dyDescent="0.3">
      <c r="A2860" s="198" t="s">
        <v>186</v>
      </c>
      <c r="B2860" s="198" t="s">
        <v>334</v>
      </c>
      <c r="C2860" s="198">
        <v>101121115</v>
      </c>
      <c r="D2860" s="198">
        <v>201908</v>
      </c>
      <c r="E2860" s="198" t="s">
        <v>339</v>
      </c>
      <c r="F2860" s="198">
        <v>19243.79</v>
      </c>
      <c r="G2860" s="198">
        <v>1</v>
      </c>
    </row>
    <row r="2861" spans="1:7" x14ac:dyDescent="0.3">
      <c r="A2861" s="198" t="s">
        <v>187</v>
      </c>
      <c r="B2861" s="198" t="s">
        <v>332</v>
      </c>
      <c r="C2861" s="198">
        <v>101085550</v>
      </c>
      <c r="D2861" s="198">
        <v>201908</v>
      </c>
      <c r="E2861" s="198" t="s">
        <v>336</v>
      </c>
      <c r="F2861" s="198">
        <v>-2.73</v>
      </c>
      <c r="G2861" s="198">
        <v>0</v>
      </c>
    </row>
    <row r="2862" spans="1:7" x14ac:dyDescent="0.3">
      <c r="A2862" s="198" t="s">
        <v>187</v>
      </c>
      <c r="B2862" s="198" t="s">
        <v>332</v>
      </c>
      <c r="C2862" s="198">
        <v>101085550</v>
      </c>
      <c r="D2862" s="198">
        <v>201908</v>
      </c>
      <c r="E2862" s="198" t="s">
        <v>336</v>
      </c>
      <c r="F2862" s="198">
        <v>0.33</v>
      </c>
      <c r="G2862" s="198">
        <v>0</v>
      </c>
    </row>
    <row r="2863" spans="1:7" x14ac:dyDescent="0.3">
      <c r="A2863" s="198" t="s">
        <v>187</v>
      </c>
      <c r="B2863" s="198" t="s">
        <v>332</v>
      </c>
      <c r="C2863" s="198">
        <v>101094619</v>
      </c>
      <c r="D2863" s="198">
        <v>201908</v>
      </c>
      <c r="E2863" s="198" t="s">
        <v>336</v>
      </c>
      <c r="F2863" s="198">
        <v>10014.25</v>
      </c>
      <c r="G2863" s="198">
        <v>1</v>
      </c>
    </row>
    <row r="2864" spans="1:7" x14ac:dyDescent="0.3">
      <c r="A2864" s="198" t="s">
        <v>187</v>
      </c>
      <c r="B2864" s="198" t="s">
        <v>332</v>
      </c>
      <c r="C2864" s="198">
        <v>101095252</v>
      </c>
      <c r="D2864" s="198">
        <v>201908</v>
      </c>
      <c r="E2864" s="198" t="s">
        <v>336</v>
      </c>
      <c r="F2864" s="198">
        <v>3.06</v>
      </c>
      <c r="G2864" s="198">
        <v>0</v>
      </c>
    </row>
    <row r="2865" spans="1:7" x14ac:dyDescent="0.3">
      <c r="A2865" s="198" t="s">
        <v>187</v>
      </c>
      <c r="B2865" s="198" t="s">
        <v>332</v>
      </c>
      <c r="C2865" s="198">
        <v>101102283</v>
      </c>
      <c r="D2865" s="198">
        <v>201908</v>
      </c>
      <c r="E2865" s="198" t="s">
        <v>339</v>
      </c>
      <c r="F2865" s="198">
        <v>10.43</v>
      </c>
      <c r="G2865" s="198">
        <v>0</v>
      </c>
    </row>
    <row r="2866" spans="1:7" x14ac:dyDescent="0.3">
      <c r="A2866" s="198" t="s">
        <v>187</v>
      </c>
      <c r="B2866" s="198" t="s">
        <v>332</v>
      </c>
      <c r="C2866" s="198">
        <v>101106288</v>
      </c>
      <c r="D2866" s="198">
        <v>201908</v>
      </c>
      <c r="E2866" s="198" t="s">
        <v>336</v>
      </c>
      <c r="F2866" s="198">
        <v>31473.02</v>
      </c>
      <c r="G2866" s="198">
        <v>1</v>
      </c>
    </row>
    <row r="2867" spans="1:7" x14ac:dyDescent="0.3">
      <c r="A2867" s="198" t="s">
        <v>187</v>
      </c>
      <c r="B2867" s="198" t="s">
        <v>332</v>
      </c>
      <c r="C2867" s="198">
        <v>101106288</v>
      </c>
      <c r="D2867" s="198">
        <v>201908</v>
      </c>
      <c r="E2867" s="198" t="s">
        <v>336</v>
      </c>
      <c r="F2867" s="198">
        <v>73253.73</v>
      </c>
      <c r="G2867" s="198">
        <v>1</v>
      </c>
    </row>
    <row r="2868" spans="1:7" x14ac:dyDescent="0.3">
      <c r="A2868" s="198" t="s">
        <v>187</v>
      </c>
      <c r="B2868" s="198" t="s">
        <v>332</v>
      </c>
      <c r="C2868" s="198">
        <v>101106542</v>
      </c>
      <c r="D2868" s="198">
        <v>201908</v>
      </c>
      <c r="E2868" s="198" t="s">
        <v>335</v>
      </c>
      <c r="F2868" s="198">
        <v>7.33</v>
      </c>
      <c r="G2868" s="198">
        <v>0</v>
      </c>
    </row>
    <row r="2869" spans="1:7" x14ac:dyDescent="0.3">
      <c r="A2869" s="198" t="s">
        <v>187</v>
      </c>
      <c r="B2869" s="198" t="s">
        <v>332</v>
      </c>
      <c r="C2869" s="198">
        <v>101109310</v>
      </c>
      <c r="D2869" s="198">
        <v>201908</v>
      </c>
      <c r="E2869" s="198" t="s">
        <v>339</v>
      </c>
      <c r="F2869" s="198">
        <v>266.70999999999998</v>
      </c>
      <c r="G2869" s="198">
        <v>0</v>
      </c>
    </row>
    <row r="2870" spans="1:7" x14ac:dyDescent="0.3">
      <c r="A2870" s="198" t="s">
        <v>187</v>
      </c>
      <c r="B2870" s="198" t="s">
        <v>332</v>
      </c>
      <c r="C2870" s="198">
        <v>101110144</v>
      </c>
      <c r="D2870" s="198">
        <v>201908</v>
      </c>
      <c r="E2870" s="198" t="s">
        <v>339</v>
      </c>
      <c r="F2870" s="198">
        <v>0.21</v>
      </c>
      <c r="G2870" s="198">
        <v>0</v>
      </c>
    </row>
    <row r="2871" spans="1:7" x14ac:dyDescent="0.3">
      <c r="A2871" s="198" t="s">
        <v>187</v>
      </c>
      <c r="B2871" s="198" t="s">
        <v>332</v>
      </c>
      <c r="C2871" s="198">
        <v>101117520</v>
      </c>
      <c r="D2871" s="198">
        <v>201908</v>
      </c>
      <c r="E2871" s="198" t="s">
        <v>340</v>
      </c>
      <c r="F2871" s="198">
        <v>-105.32</v>
      </c>
      <c r="G2871" s="198">
        <v>25</v>
      </c>
    </row>
    <row r="2872" spans="1:7" x14ac:dyDescent="0.3">
      <c r="A2872" s="198" t="s">
        <v>187</v>
      </c>
      <c r="B2872" s="198" t="s">
        <v>332</v>
      </c>
      <c r="C2872" s="198">
        <v>101117520</v>
      </c>
      <c r="D2872" s="198">
        <v>201908</v>
      </c>
      <c r="E2872" s="198" t="s">
        <v>340</v>
      </c>
      <c r="F2872" s="198">
        <v>-74.510000000000005</v>
      </c>
      <c r="G2872" s="198">
        <v>10</v>
      </c>
    </row>
    <row r="2873" spans="1:7" x14ac:dyDescent="0.3">
      <c r="A2873" s="198" t="s">
        <v>187</v>
      </c>
      <c r="B2873" s="198" t="s">
        <v>332</v>
      </c>
      <c r="C2873" s="198">
        <v>101117520</v>
      </c>
      <c r="D2873" s="198">
        <v>201908</v>
      </c>
      <c r="E2873" s="198" t="s">
        <v>340</v>
      </c>
      <c r="F2873" s="198">
        <v>38.99</v>
      </c>
      <c r="G2873" s="198">
        <v>0</v>
      </c>
    </row>
    <row r="2874" spans="1:7" x14ac:dyDescent="0.3">
      <c r="A2874" s="198" t="s">
        <v>187</v>
      </c>
      <c r="B2874" s="198" t="s">
        <v>332</v>
      </c>
      <c r="C2874" s="198">
        <v>101117520</v>
      </c>
      <c r="D2874" s="198">
        <v>201908</v>
      </c>
      <c r="E2874" s="198" t="s">
        <v>340</v>
      </c>
      <c r="F2874" s="198">
        <v>544.46</v>
      </c>
      <c r="G2874" s="198">
        <v>140</v>
      </c>
    </row>
    <row r="2875" spans="1:7" x14ac:dyDescent="0.3">
      <c r="A2875" s="198" t="s">
        <v>187</v>
      </c>
      <c r="B2875" s="198" t="s">
        <v>332</v>
      </c>
      <c r="C2875" s="198">
        <v>101117520</v>
      </c>
      <c r="D2875" s="198">
        <v>201908</v>
      </c>
      <c r="E2875" s="198" t="s">
        <v>340</v>
      </c>
      <c r="F2875" s="198">
        <v>1928.15</v>
      </c>
      <c r="G2875" s="198">
        <v>152</v>
      </c>
    </row>
    <row r="2876" spans="1:7" x14ac:dyDescent="0.3">
      <c r="A2876" s="198" t="s">
        <v>187</v>
      </c>
      <c r="B2876" s="198" t="s">
        <v>332</v>
      </c>
      <c r="C2876" s="198">
        <v>101117520</v>
      </c>
      <c r="D2876" s="198">
        <v>201908</v>
      </c>
      <c r="E2876" s="198" t="s">
        <v>336</v>
      </c>
      <c r="F2876" s="198">
        <v>-584.20000000000005</v>
      </c>
      <c r="G2876" s="198">
        <v>108</v>
      </c>
    </row>
    <row r="2877" spans="1:7" x14ac:dyDescent="0.3">
      <c r="A2877" s="198" t="s">
        <v>187</v>
      </c>
      <c r="B2877" s="198" t="s">
        <v>332</v>
      </c>
      <c r="C2877" s="198">
        <v>101117520</v>
      </c>
      <c r="D2877" s="198">
        <v>201908</v>
      </c>
      <c r="E2877" s="198" t="s">
        <v>336</v>
      </c>
      <c r="F2877" s="198">
        <v>-1.32</v>
      </c>
      <c r="G2877" s="198">
        <v>0</v>
      </c>
    </row>
    <row r="2878" spans="1:7" x14ac:dyDescent="0.3">
      <c r="A2878" s="198" t="s">
        <v>187</v>
      </c>
      <c r="B2878" s="198" t="s">
        <v>332</v>
      </c>
      <c r="C2878" s="198">
        <v>101117520</v>
      </c>
      <c r="D2878" s="198">
        <v>201908</v>
      </c>
      <c r="E2878" s="198" t="s">
        <v>336</v>
      </c>
      <c r="F2878" s="198">
        <v>-0.15</v>
      </c>
      <c r="G2878" s="198">
        <v>0</v>
      </c>
    </row>
    <row r="2879" spans="1:7" x14ac:dyDescent="0.3">
      <c r="A2879" s="198" t="s">
        <v>187</v>
      </c>
      <c r="B2879" s="198" t="s">
        <v>332</v>
      </c>
      <c r="C2879" s="198">
        <v>101117520</v>
      </c>
      <c r="D2879" s="198">
        <v>201908</v>
      </c>
      <c r="E2879" s="198" t="s">
        <v>336</v>
      </c>
      <c r="F2879" s="198">
        <v>59.32</v>
      </c>
      <c r="G2879" s="198">
        <v>0</v>
      </c>
    </row>
    <row r="2880" spans="1:7" x14ac:dyDescent="0.3">
      <c r="A2880" s="198" t="s">
        <v>187</v>
      </c>
      <c r="B2880" s="198" t="s">
        <v>332</v>
      </c>
      <c r="C2880" s="198">
        <v>101117520</v>
      </c>
      <c r="D2880" s="198">
        <v>201908</v>
      </c>
      <c r="E2880" s="198" t="s">
        <v>336</v>
      </c>
      <c r="F2880" s="198">
        <v>279.79000000000002</v>
      </c>
      <c r="G2880" s="198">
        <v>102</v>
      </c>
    </row>
    <row r="2881" spans="1:7" x14ac:dyDescent="0.3">
      <c r="A2881" s="198" t="s">
        <v>187</v>
      </c>
      <c r="B2881" s="198" t="s">
        <v>332</v>
      </c>
      <c r="C2881" s="198">
        <v>101117520</v>
      </c>
      <c r="D2881" s="198">
        <v>201908</v>
      </c>
      <c r="E2881" s="198" t="s">
        <v>336</v>
      </c>
      <c r="F2881" s="198">
        <v>472.26</v>
      </c>
      <c r="G2881" s="198">
        <v>350</v>
      </c>
    </row>
    <row r="2882" spans="1:7" x14ac:dyDescent="0.3">
      <c r="A2882" s="198" t="s">
        <v>187</v>
      </c>
      <c r="B2882" s="198" t="s">
        <v>332</v>
      </c>
      <c r="C2882" s="198">
        <v>101117520</v>
      </c>
      <c r="D2882" s="198">
        <v>201908</v>
      </c>
      <c r="E2882" s="198" t="s">
        <v>336</v>
      </c>
      <c r="F2882" s="198">
        <v>475.84</v>
      </c>
      <c r="G2882" s="198">
        <v>24</v>
      </c>
    </row>
    <row r="2883" spans="1:7" x14ac:dyDescent="0.3">
      <c r="A2883" s="198" t="s">
        <v>187</v>
      </c>
      <c r="B2883" s="198" t="s">
        <v>332</v>
      </c>
      <c r="C2883" s="198">
        <v>101117520</v>
      </c>
      <c r="D2883" s="198">
        <v>201908</v>
      </c>
      <c r="E2883" s="198" t="s">
        <v>336</v>
      </c>
      <c r="F2883" s="198">
        <v>493.35</v>
      </c>
      <c r="G2883" s="198">
        <v>38</v>
      </c>
    </row>
    <row r="2884" spans="1:7" x14ac:dyDescent="0.3">
      <c r="A2884" s="198" t="s">
        <v>187</v>
      </c>
      <c r="B2884" s="198" t="s">
        <v>332</v>
      </c>
      <c r="C2884" s="198">
        <v>101117520</v>
      </c>
      <c r="D2884" s="198">
        <v>201908</v>
      </c>
      <c r="E2884" s="198" t="s">
        <v>336</v>
      </c>
      <c r="F2884" s="198">
        <v>569.6</v>
      </c>
      <c r="G2884" s="198">
        <v>20</v>
      </c>
    </row>
    <row r="2885" spans="1:7" x14ac:dyDescent="0.3">
      <c r="A2885" s="198" t="s">
        <v>187</v>
      </c>
      <c r="B2885" s="198" t="s">
        <v>332</v>
      </c>
      <c r="C2885" s="198">
        <v>101117520</v>
      </c>
      <c r="D2885" s="198">
        <v>201908</v>
      </c>
      <c r="E2885" s="198" t="s">
        <v>336</v>
      </c>
      <c r="F2885" s="198">
        <v>769.18</v>
      </c>
      <c r="G2885" s="198">
        <v>80</v>
      </c>
    </row>
    <row r="2886" spans="1:7" x14ac:dyDescent="0.3">
      <c r="A2886" s="198" t="s">
        <v>187</v>
      </c>
      <c r="B2886" s="198" t="s">
        <v>332</v>
      </c>
      <c r="C2886" s="198">
        <v>101117520</v>
      </c>
      <c r="D2886" s="198">
        <v>201908</v>
      </c>
      <c r="E2886" s="198" t="s">
        <v>336</v>
      </c>
      <c r="F2886" s="198">
        <v>786.37</v>
      </c>
      <c r="G2886" s="198">
        <v>40</v>
      </c>
    </row>
    <row r="2887" spans="1:7" x14ac:dyDescent="0.3">
      <c r="A2887" s="198" t="s">
        <v>187</v>
      </c>
      <c r="B2887" s="198" t="s">
        <v>332</v>
      </c>
      <c r="C2887" s="198">
        <v>101117520</v>
      </c>
      <c r="D2887" s="198">
        <v>201908</v>
      </c>
      <c r="E2887" s="198" t="s">
        <v>336</v>
      </c>
      <c r="F2887" s="198">
        <v>2330.4299999999998</v>
      </c>
      <c r="G2887" s="198">
        <v>40</v>
      </c>
    </row>
    <row r="2888" spans="1:7" x14ac:dyDescent="0.3">
      <c r="A2888" s="198" t="s">
        <v>187</v>
      </c>
      <c r="B2888" s="198" t="s">
        <v>332</v>
      </c>
      <c r="C2888" s="198">
        <v>101117520</v>
      </c>
      <c r="D2888" s="198">
        <v>201908</v>
      </c>
      <c r="E2888" s="198" t="s">
        <v>336</v>
      </c>
      <c r="F2888" s="198">
        <v>2331.44</v>
      </c>
      <c r="G2888" s="198">
        <v>407</v>
      </c>
    </row>
    <row r="2889" spans="1:7" x14ac:dyDescent="0.3">
      <c r="A2889" s="198" t="s">
        <v>187</v>
      </c>
      <c r="B2889" s="198" t="s">
        <v>332</v>
      </c>
      <c r="C2889" s="198">
        <v>101117520</v>
      </c>
      <c r="D2889" s="198">
        <v>201908</v>
      </c>
      <c r="E2889" s="198" t="s">
        <v>336</v>
      </c>
      <c r="F2889" s="198">
        <v>3192.48</v>
      </c>
      <c r="G2889" s="198">
        <v>116</v>
      </c>
    </row>
    <row r="2890" spans="1:7" x14ac:dyDescent="0.3">
      <c r="A2890" s="198" t="s">
        <v>187</v>
      </c>
      <c r="B2890" s="198" t="s">
        <v>332</v>
      </c>
      <c r="C2890" s="198">
        <v>101117520</v>
      </c>
      <c r="D2890" s="198">
        <v>201908</v>
      </c>
      <c r="E2890" s="198" t="s">
        <v>336</v>
      </c>
      <c r="F2890" s="198">
        <v>3970.64</v>
      </c>
      <c r="G2890" s="198">
        <v>132</v>
      </c>
    </row>
    <row r="2891" spans="1:7" x14ac:dyDescent="0.3">
      <c r="A2891" s="198" t="s">
        <v>187</v>
      </c>
      <c r="B2891" s="198" t="s">
        <v>332</v>
      </c>
      <c r="C2891" s="198">
        <v>101117520</v>
      </c>
      <c r="D2891" s="198">
        <v>201908</v>
      </c>
      <c r="E2891" s="198" t="s">
        <v>336</v>
      </c>
      <c r="F2891" s="198">
        <v>6418.88</v>
      </c>
      <c r="G2891" s="198">
        <v>235</v>
      </c>
    </row>
    <row r="2892" spans="1:7" x14ac:dyDescent="0.3">
      <c r="A2892" s="198" t="s">
        <v>187</v>
      </c>
      <c r="B2892" s="198" t="s">
        <v>332</v>
      </c>
      <c r="C2892" s="198">
        <v>101117520</v>
      </c>
      <c r="D2892" s="198">
        <v>201908</v>
      </c>
      <c r="E2892" s="198" t="s">
        <v>336</v>
      </c>
      <c r="F2892" s="198">
        <v>8842.64</v>
      </c>
      <c r="G2892" s="198">
        <v>981</v>
      </c>
    </row>
    <row r="2893" spans="1:7" x14ac:dyDescent="0.3">
      <c r="A2893" s="198" t="s">
        <v>187</v>
      </c>
      <c r="B2893" s="198" t="s">
        <v>332</v>
      </c>
      <c r="C2893" s="198">
        <v>101117520</v>
      </c>
      <c r="D2893" s="198">
        <v>201908</v>
      </c>
      <c r="E2893" s="198" t="s">
        <v>336</v>
      </c>
      <c r="F2893" s="198">
        <v>22128.06</v>
      </c>
      <c r="G2893" s="198">
        <v>1892</v>
      </c>
    </row>
    <row r="2894" spans="1:7" x14ac:dyDescent="0.3">
      <c r="A2894" s="198" t="s">
        <v>187</v>
      </c>
      <c r="B2894" s="198" t="s">
        <v>332</v>
      </c>
      <c r="C2894" s="198">
        <v>101117520</v>
      </c>
      <c r="D2894" s="198">
        <v>201908</v>
      </c>
      <c r="E2894" s="198" t="s">
        <v>336</v>
      </c>
      <c r="F2894" s="198">
        <v>42396.47</v>
      </c>
      <c r="G2894" s="198">
        <v>2</v>
      </c>
    </row>
    <row r="2895" spans="1:7" x14ac:dyDescent="0.3">
      <c r="A2895" s="198" t="s">
        <v>187</v>
      </c>
      <c r="B2895" s="198" t="s">
        <v>332</v>
      </c>
      <c r="C2895" s="198">
        <v>101117520</v>
      </c>
      <c r="D2895" s="198">
        <v>201908</v>
      </c>
      <c r="E2895" s="198" t="s">
        <v>336</v>
      </c>
      <c r="F2895" s="198">
        <v>703866.41</v>
      </c>
      <c r="G2895" s="198">
        <v>37395</v>
      </c>
    </row>
    <row r="2896" spans="1:7" x14ac:dyDescent="0.3">
      <c r="A2896" s="198" t="s">
        <v>187</v>
      </c>
      <c r="B2896" s="198" t="s">
        <v>332</v>
      </c>
      <c r="C2896" s="198">
        <v>101117520</v>
      </c>
      <c r="D2896" s="198">
        <v>201908</v>
      </c>
      <c r="E2896" s="198" t="s">
        <v>335</v>
      </c>
      <c r="F2896" s="198">
        <v>-550.94000000000005</v>
      </c>
      <c r="G2896" s="198">
        <v>0</v>
      </c>
    </row>
    <row r="2897" spans="1:7" x14ac:dyDescent="0.3">
      <c r="A2897" s="198" t="s">
        <v>187</v>
      </c>
      <c r="B2897" s="198" t="s">
        <v>332</v>
      </c>
      <c r="C2897" s="198">
        <v>101117520</v>
      </c>
      <c r="D2897" s="198">
        <v>201908</v>
      </c>
      <c r="E2897" s="198" t="s">
        <v>335</v>
      </c>
      <c r="F2897" s="198">
        <v>10.99</v>
      </c>
      <c r="G2897" s="198">
        <v>0</v>
      </c>
    </row>
    <row r="2898" spans="1:7" x14ac:dyDescent="0.3">
      <c r="A2898" s="198" t="s">
        <v>187</v>
      </c>
      <c r="B2898" s="198" t="s">
        <v>332</v>
      </c>
      <c r="C2898" s="198">
        <v>101117520</v>
      </c>
      <c r="D2898" s="198">
        <v>201908</v>
      </c>
      <c r="E2898" s="198" t="s">
        <v>335</v>
      </c>
      <c r="F2898" s="198">
        <v>103.69</v>
      </c>
      <c r="G2898" s="198">
        <v>0</v>
      </c>
    </row>
    <row r="2899" spans="1:7" x14ac:dyDescent="0.3">
      <c r="A2899" s="198" t="s">
        <v>187</v>
      </c>
      <c r="B2899" s="198" t="s">
        <v>332</v>
      </c>
      <c r="C2899" s="198">
        <v>101117520</v>
      </c>
      <c r="D2899" s="198">
        <v>201908</v>
      </c>
      <c r="E2899" s="198" t="s">
        <v>335</v>
      </c>
      <c r="F2899" s="198">
        <v>159.16</v>
      </c>
      <c r="G2899" s="198">
        <v>25</v>
      </c>
    </row>
    <row r="2900" spans="1:7" x14ac:dyDescent="0.3">
      <c r="A2900" s="198" t="s">
        <v>187</v>
      </c>
      <c r="B2900" s="198" t="s">
        <v>332</v>
      </c>
      <c r="C2900" s="198">
        <v>101117520</v>
      </c>
      <c r="D2900" s="198">
        <v>201908</v>
      </c>
      <c r="E2900" s="198" t="s">
        <v>335</v>
      </c>
      <c r="F2900" s="198">
        <v>404.58</v>
      </c>
      <c r="G2900" s="198">
        <v>24</v>
      </c>
    </row>
    <row r="2901" spans="1:7" x14ac:dyDescent="0.3">
      <c r="A2901" s="198" t="s">
        <v>187</v>
      </c>
      <c r="B2901" s="198" t="s">
        <v>332</v>
      </c>
      <c r="C2901" s="198">
        <v>101117520</v>
      </c>
      <c r="D2901" s="198">
        <v>201908</v>
      </c>
      <c r="E2901" s="198" t="s">
        <v>335</v>
      </c>
      <c r="F2901" s="198">
        <v>1189.56</v>
      </c>
      <c r="G2901" s="198">
        <v>117</v>
      </c>
    </row>
    <row r="2902" spans="1:7" x14ac:dyDescent="0.3">
      <c r="A2902" s="198" t="s">
        <v>187</v>
      </c>
      <c r="B2902" s="198" t="s">
        <v>332</v>
      </c>
      <c r="C2902" s="198">
        <v>101117520</v>
      </c>
      <c r="D2902" s="198">
        <v>201908</v>
      </c>
      <c r="E2902" s="198" t="s">
        <v>339</v>
      </c>
      <c r="F2902" s="198">
        <v>-14.74</v>
      </c>
      <c r="G2902" s="198">
        <v>0</v>
      </c>
    </row>
    <row r="2903" spans="1:7" x14ac:dyDescent="0.3">
      <c r="A2903" s="198" t="s">
        <v>187</v>
      </c>
      <c r="B2903" s="198" t="s">
        <v>332</v>
      </c>
      <c r="C2903" s="198">
        <v>101117520</v>
      </c>
      <c r="D2903" s="198">
        <v>201908</v>
      </c>
      <c r="E2903" s="198" t="s">
        <v>339</v>
      </c>
      <c r="F2903" s="198">
        <v>-1.78</v>
      </c>
      <c r="G2903" s="198">
        <v>0</v>
      </c>
    </row>
    <row r="2904" spans="1:7" x14ac:dyDescent="0.3">
      <c r="A2904" s="198" t="s">
        <v>187</v>
      </c>
      <c r="B2904" s="198" t="s">
        <v>332</v>
      </c>
      <c r="C2904" s="198">
        <v>101117520</v>
      </c>
      <c r="D2904" s="198">
        <v>201908</v>
      </c>
      <c r="E2904" s="198" t="s">
        <v>339</v>
      </c>
      <c r="F2904" s="198">
        <v>2.2999999999999998</v>
      </c>
      <c r="G2904" s="198">
        <v>0</v>
      </c>
    </row>
    <row r="2905" spans="1:7" x14ac:dyDescent="0.3">
      <c r="A2905" s="198" t="s">
        <v>187</v>
      </c>
      <c r="B2905" s="198" t="s">
        <v>332</v>
      </c>
      <c r="C2905" s="198">
        <v>101117520</v>
      </c>
      <c r="D2905" s="198">
        <v>201908</v>
      </c>
      <c r="E2905" s="198" t="s">
        <v>339</v>
      </c>
      <c r="F2905" s="198">
        <v>34.549999999999997</v>
      </c>
      <c r="G2905" s="198">
        <v>0</v>
      </c>
    </row>
    <row r="2906" spans="1:7" x14ac:dyDescent="0.3">
      <c r="A2906" s="198" t="s">
        <v>187</v>
      </c>
      <c r="B2906" s="198" t="s">
        <v>332</v>
      </c>
      <c r="C2906" s="198">
        <v>101117520</v>
      </c>
      <c r="D2906" s="198">
        <v>201908</v>
      </c>
      <c r="E2906" s="198" t="s">
        <v>339</v>
      </c>
      <c r="F2906" s="198">
        <v>48.47</v>
      </c>
      <c r="G2906" s="198">
        <v>0</v>
      </c>
    </row>
    <row r="2907" spans="1:7" x14ac:dyDescent="0.3">
      <c r="A2907" s="198" t="s">
        <v>187</v>
      </c>
      <c r="B2907" s="198" t="s">
        <v>332</v>
      </c>
      <c r="C2907" s="198">
        <v>101117520</v>
      </c>
      <c r="D2907" s="198">
        <v>201908</v>
      </c>
      <c r="E2907" s="198" t="s">
        <v>339</v>
      </c>
      <c r="F2907" s="198">
        <v>116.33</v>
      </c>
      <c r="G2907" s="198">
        <v>0</v>
      </c>
    </row>
    <row r="2908" spans="1:7" x14ac:dyDescent="0.3">
      <c r="A2908" s="198" t="s">
        <v>187</v>
      </c>
      <c r="B2908" s="198" t="s">
        <v>332</v>
      </c>
      <c r="C2908" s="198">
        <v>101117520</v>
      </c>
      <c r="D2908" s="198">
        <v>201908</v>
      </c>
      <c r="E2908" s="198" t="s">
        <v>339</v>
      </c>
      <c r="F2908" s="198">
        <v>341.54</v>
      </c>
      <c r="G2908" s="198">
        <v>8</v>
      </c>
    </row>
    <row r="2909" spans="1:7" x14ac:dyDescent="0.3">
      <c r="A2909" s="198" t="s">
        <v>187</v>
      </c>
      <c r="B2909" s="198" t="s">
        <v>332</v>
      </c>
      <c r="C2909" s="198">
        <v>101117520</v>
      </c>
      <c r="D2909" s="198">
        <v>201908</v>
      </c>
      <c r="E2909" s="198" t="s">
        <v>339</v>
      </c>
      <c r="F2909" s="198">
        <v>1033.5899999999999</v>
      </c>
      <c r="G2909" s="198">
        <v>16</v>
      </c>
    </row>
    <row r="2910" spans="1:7" x14ac:dyDescent="0.3">
      <c r="A2910" s="198" t="s">
        <v>187</v>
      </c>
      <c r="B2910" s="198" t="s">
        <v>332</v>
      </c>
      <c r="C2910" s="198">
        <v>101117520</v>
      </c>
      <c r="D2910" s="198">
        <v>201908</v>
      </c>
      <c r="E2910" s="198" t="s">
        <v>339</v>
      </c>
      <c r="F2910" s="198">
        <v>1284.96</v>
      </c>
      <c r="G2910" s="198">
        <v>28</v>
      </c>
    </row>
    <row r="2911" spans="1:7" x14ac:dyDescent="0.3">
      <c r="A2911" s="198" t="s">
        <v>187</v>
      </c>
      <c r="B2911" s="198" t="s">
        <v>332</v>
      </c>
      <c r="C2911" s="198">
        <v>101117520</v>
      </c>
      <c r="D2911" s="198">
        <v>201908</v>
      </c>
      <c r="E2911" s="198" t="s">
        <v>339</v>
      </c>
      <c r="F2911" s="198">
        <v>4439.28</v>
      </c>
      <c r="G2911" s="198">
        <v>164</v>
      </c>
    </row>
    <row r="2912" spans="1:7" x14ac:dyDescent="0.3">
      <c r="A2912" s="198" t="s">
        <v>187</v>
      </c>
      <c r="B2912" s="198" t="s">
        <v>332</v>
      </c>
      <c r="C2912" s="198">
        <v>101117520</v>
      </c>
      <c r="D2912" s="198">
        <v>201908</v>
      </c>
      <c r="E2912" s="198" t="s">
        <v>339</v>
      </c>
      <c r="F2912" s="198">
        <v>5205.1499999999996</v>
      </c>
      <c r="G2912" s="198">
        <v>122</v>
      </c>
    </row>
    <row r="2913" spans="1:7" x14ac:dyDescent="0.3">
      <c r="A2913" s="198" t="s">
        <v>187</v>
      </c>
      <c r="B2913" s="198" t="s">
        <v>332</v>
      </c>
      <c r="C2913" s="198">
        <v>101117520</v>
      </c>
      <c r="D2913" s="198">
        <v>201908</v>
      </c>
      <c r="E2913" s="198" t="s">
        <v>339</v>
      </c>
      <c r="F2913" s="198">
        <v>6451.1</v>
      </c>
      <c r="G2913" s="198">
        <v>176</v>
      </c>
    </row>
    <row r="2914" spans="1:7" x14ac:dyDescent="0.3">
      <c r="A2914" s="198" t="s">
        <v>187</v>
      </c>
      <c r="B2914" s="198" t="s">
        <v>332</v>
      </c>
      <c r="C2914" s="198">
        <v>101117520</v>
      </c>
      <c r="D2914" s="198">
        <v>201908</v>
      </c>
      <c r="E2914" s="198" t="s">
        <v>339</v>
      </c>
      <c r="F2914" s="198">
        <v>7941.67</v>
      </c>
      <c r="G2914" s="198">
        <v>150</v>
      </c>
    </row>
    <row r="2915" spans="1:7" x14ac:dyDescent="0.3">
      <c r="A2915" s="198" t="s">
        <v>187</v>
      </c>
      <c r="B2915" s="198" t="s">
        <v>332</v>
      </c>
      <c r="C2915" s="198">
        <v>101117520</v>
      </c>
      <c r="D2915" s="198">
        <v>201908</v>
      </c>
      <c r="E2915" s="198" t="s">
        <v>339</v>
      </c>
      <c r="F2915" s="198">
        <v>9722.18</v>
      </c>
      <c r="G2915" s="198">
        <v>800</v>
      </c>
    </row>
    <row r="2916" spans="1:7" x14ac:dyDescent="0.3">
      <c r="A2916" s="198" t="s">
        <v>187</v>
      </c>
      <c r="B2916" s="198" t="s">
        <v>332</v>
      </c>
      <c r="C2916" s="198">
        <v>101117520</v>
      </c>
      <c r="D2916" s="198">
        <v>201908</v>
      </c>
      <c r="E2916" s="198" t="s">
        <v>339</v>
      </c>
      <c r="F2916" s="198">
        <v>18027.02</v>
      </c>
      <c r="G2916" s="198">
        <v>135</v>
      </c>
    </row>
    <row r="2917" spans="1:7" x14ac:dyDescent="0.3">
      <c r="A2917" s="198" t="s">
        <v>187</v>
      </c>
      <c r="B2917" s="198" t="s">
        <v>332</v>
      </c>
      <c r="C2917" s="198">
        <v>101117520</v>
      </c>
      <c r="D2917" s="198">
        <v>201908</v>
      </c>
      <c r="E2917" s="198" t="s">
        <v>339</v>
      </c>
      <c r="F2917" s="198">
        <v>55342.87</v>
      </c>
      <c r="G2917" s="198">
        <v>2</v>
      </c>
    </row>
    <row r="2918" spans="1:7" x14ac:dyDescent="0.3">
      <c r="A2918" s="198" t="s">
        <v>187</v>
      </c>
      <c r="B2918" s="198" t="s">
        <v>332</v>
      </c>
      <c r="C2918" s="198">
        <v>101117520</v>
      </c>
      <c r="D2918" s="198">
        <v>201908</v>
      </c>
      <c r="E2918" s="198" t="s">
        <v>339</v>
      </c>
      <c r="F2918" s="198">
        <v>62149.82</v>
      </c>
      <c r="G2918" s="198">
        <v>3292</v>
      </c>
    </row>
    <row r="2919" spans="1:7" x14ac:dyDescent="0.3">
      <c r="A2919" s="198" t="s">
        <v>187</v>
      </c>
      <c r="B2919" s="198" t="s">
        <v>332</v>
      </c>
      <c r="C2919" s="198">
        <v>101117520</v>
      </c>
      <c r="D2919" s="198">
        <v>201908</v>
      </c>
      <c r="E2919" s="198" t="s">
        <v>339</v>
      </c>
      <c r="F2919" s="198">
        <v>85785.43</v>
      </c>
      <c r="G2919" s="198">
        <v>600</v>
      </c>
    </row>
    <row r="2920" spans="1:7" x14ac:dyDescent="0.3">
      <c r="A2920" s="198" t="s">
        <v>187</v>
      </c>
      <c r="B2920" s="198" t="s">
        <v>332</v>
      </c>
      <c r="C2920" s="198">
        <v>101117520</v>
      </c>
      <c r="D2920" s="198">
        <v>201908</v>
      </c>
      <c r="E2920" s="198" t="s">
        <v>339</v>
      </c>
      <c r="F2920" s="198">
        <v>127990.93</v>
      </c>
      <c r="G2920" s="198">
        <v>1533</v>
      </c>
    </row>
    <row r="2921" spans="1:7" x14ac:dyDescent="0.3">
      <c r="A2921" s="198" t="s">
        <v>187</v>
      </c>
      <c r="B2921" s="198" t="s">
        <v>332</v>
      </c>
      <c r="C2921" s="198">
        <v>101117520</v>
      </c>
      <c r="D2921" s="198">
        <v>201908</v>
      </c>
      <c r="E2921" s="198" t="s">
        <v>339</v>
      </c>
      <c r="F2921" s="198">
        <v>229518.54</v>
      </c>
      <c r="G2921" s="198">
        <v>9914</v>
      </c>
    </row>
    <row r="2922" spans="1:7" x14ac:dyDescent="0.3">
      <c r="A2922" s="198" t="s">
        <v>187</v>
      </c>
      <c r="B2922" s="198" t="s">
        <v>332</v>
      </c>
      <c r="C2922" s="198">
        <v>101117520</v>
      </c>
      <c r="D2922" s="198">
        <v>201908</v>
      </c>
      <c r="E2922" s="198" t="s">
        <v>341</v>
      </c>
      <c r="F2922" s="198">
        <v>301.77</v>
      </c>
      <c r="G2922" s="198">
        <v>0</v>
      </c>
    </row>
    <row r="2923" spans="1:7" x14ac:dyDescent="0.3">
      <c r="A2923" s="198" t="s">
        <v>187</v>
      </c>
      <c r="B2923" s="198" t="s">
        <v>332</v>
      </c>
      <c r="C2923" s="198">
        <v>101117520</v>
      </c>
      <c r="D2923" s="198">
        <v>201908</v>
      </c>
      <c r="E2923" s="198" t="s">
        <v>341</v>
      </c>
      <c r="F2923" s="198">
        <v>447.53</v>
      </c>
      <c r="G2923" s="198">
        <v>33</v>
      </c>
    </row>
    <row r="2924" spans="1:7" x14ac:dyDescent="0.3">
      <c r="A2924" s="198" t="s">
        <v>187</v>
      </c>
      <c r="B2924" s="198" t="s">
        <v>332</v>
      </c>
      <c r="C2924" s="198">
        <v>101117520</v>
      </c>
      <c r="D2924" s="198">
        <v>201908</v>
      </c>
      <c r="E2924" s="198" t="s">
        <v>341</v>
      </c>
      <c r="F2924" s="198">
        <v>1517.16</v>
      </c>
      <c r="G2924" s="198">
        <v>66</v>
      </c>
    </row>
    <row r="2925" spans="1:7" x14ac:dyDescent="0.3">
      <c r="A2925" s="198" t="s">
        <v>187</v>
      </c>
      <c r="B2925" s="198" t="s">
        <v>332</v>
      </c>
      <c r="C2925" s="198">
        <v>101117520</v>
      </c>
      <c r="D2925" s="198">
        <v>201908</v>
      </c>
      <c r="E2925" s="198" t="s">
        <v>342</v>
      </c>
      <c r="F2925" s="198">
        <v>-0.45</v>
      </c>
      <c r="G2925" s="198">
        <v>0</v>
      </c>
    </row>
    <row r="2926" spans="1:7" x14ac:dyDescent="0.3">
      <c r="A2926" s="198" t="s">
        <v>187</v>
      </c>
      <c r="B2926" s="198" t="s">
        <v>332</v>
      </c>
      <c r="C2926" s="198">
        <v>101117520</v>
      </c>
      <c r="D2926" s="198">
        <v>201908</v>
      </c>
      <c r="E2926" s="198" t="s">
        <v>342</v>
      </c>
      <c r="F2926" s="198">
        <v>-0.16</v>
      </c>
      <c r="G2926" s="198">
        <v>0</v>
      </c>
    </row>
    <row r="2927" spans="1:7" x14ac:dyDescent="0.3">
      <c r="A2927" s="198" t="s">
        <v>187</v>
      </c>
      <c r="B2927" s="198" t="s">
        <v>332</v>
      </c>
      <c r="C2927" s="198">
        <v>101117520</v>
      </c>
      <c r="D2927" s="198">
        <v>201908</v>
      </c>
      <c r="E2927" s="198" t="s">
        <v>342</v>
      </c>
      <c r="F2927" s="198">
        <v>-0.02</v>
      </c>
      <c r="G2927" s="198">
        <v>0</v>
      </c>
    </row>
    <row r="2928" spans="1:7" x14ac:dyDescent="0.3">
      <c r="A2928" s="198" t="s">
        <v>187</v>
      </c>
      <c r="B2928" s="198" t="s">
        <v>332</v>
      </c>
      <c r="C2928" s="198">
        <v>105081784</v>
      </c>
      <c r="D2928" s="198">
        <v>201908</v>
      </c>
      <c r="E2928" s="198" t="s">
        <v>335</v>
      </c>
      <c r="F2928" s="198">
        <v>-60.47</v>
      </c>
      <c r="G2928" s="198">
        <v>0</v>
      </c>
    </row>
    <row r="2929" spans="1:7" x14ac:dyDescent="0.3">
      <c r="A2929" s="198" t="s">
        <v>187</v>
      </c>
      <c r="B2929" s="198" t="s">
        <v>332</v>
      </c>
      <c r="C2929" s="198">
        <v>105081784</v>
      </c>
      <c r="D2929" s="198">
        <v>201908</v>
      </c>
      <c r="E2929" s="198" t="s">
        <v>339</v>
      </c>
      <c r="F2929" s="198">
        <v>-0.02</v>
      </c>
      <c r="G2929" s="198">
        <v>0</v>
      </c>
    </row>
    <row r="2930" spans="1:7" x14ac:dyDescent="0.3">
      <c r="A2930" s="198" t="s">
        <v>187</v>
      </c>
      <c r="B2930" s="198" t="s">
        <v>332</v>
      </c>
      <c r="C2930" s="198">
        <v>105081784</v>
      </c>
      <c r="D2930" s="198">
        <v>201908</v>
      </c>
      <c r="E2930" s="198" t="s">
        <v>339</v>
      </c>
      <c r="F2930" s="198">
        <v>4558.18</v>
      </c>
      <c r="G2930" s="198">
        <v>0</v>
      </c>
    </row>
    <row r="2931" spans="1:7" x14ac:dyDescent="0.3">
      <c r="A2931" s="198" t="s">
        <v>187</v>
      </c>
      <c r="B2931" s="198" t="s">
        <v>332</v>
      </c>
      <c r="C2931" s="198">
        <v>105082093</v>
      </c>
      <c r="D2931" s="198">
        <v>201908</v>
      </c>
      <c r="E2931" s="198" t="s">
        <v>340</v>
      </c>
      <c r="F2931" s="198">
        <v>0</v>
      </c>
      <c r="G2931" s="198">
        <v>0</v>
      </c>
    </row>
    <row r="2932" spans="1:7" x14ac:dyDescent="0.3">
      <c r="A2932" s="198" t="s">
        <v>187</v>
      </c>
      <c r="B2932" s="198" t="s">
        <v>332</v>
      </c>
      <c r="C2932" s="198">
        <v>105082093</v>
      </c>
      <c r="D2932" s="198">
        <v>201908</v>
      </c>
      <c r="E2932" s="198" t="s">
        <v>336</v>
      </c>
      <c r="F2932" s="198">
        <v>23.37</v>
      </c>
      <c r="G2932" s="198">
        <v>0</v>
      </c>
    </row>
    <row r="2933" spans="1:7" x14ac:dyDescent="0.3">
      <c r="A2933" s="198" t="s">
        <v>187</v>
      </c>
      <c r="B2933" s="198" t="s">
        <v>332</v>
      </c>
      <c r="C2933" s="198">
        <v>105082093</v>
      </c>
      <c r="D2933" s="198">
        <v>201908</v>
      </c>
      <c r="E2933" s="198" t="s">
        <v>335</v>
      </c>
      <c r="F2933" s="198">
        <v>-7.0000000000000007E-2</v>
      </c>
      <c r="G2933" s="198">
        <v>0</v>
      </c>
    </row>
    <row r="2934" spans="1:7" x14ac:dyDescent="0.3">
      <c r="A2934" s="198" t="s">
        <v>187</v>
      </c>
      <c r="B2934" s="198" t="s">
        <v>332</v>
      </c>
      <c r="C2934" s="198">
        <v>105082093</v>
      </c>
      <c r="D2934" s="198">
        <v>201908</v>
      </c>
      <c r="E2934" s="198" t="s">
        <v>335</v>
      </c>
      <c r="F2934" s="198">
        <v>54.9</v>
      </c>
      <c r="G2934" s="198">
        <v>0</v>
      </c>
    </row>
    <row r="2935" spans="1:7" x14ac:dyDescent="0.3">
      <c r="A2935" s="198" t="s">
        <v>187</v>
      </c>
      <c r="B2935" s="198" t="s">
        <v>334</v>
      </c>
      <c r="C2935" s="198">
        <v>101096152</v>
      </c>
      <c r="D2935" s="198">
        <v>201908</v>
      </c>
      <c r="E2935" s="198" t="s">
        <v>336</v>
      </c>
      <c r="F2935" s="198">
        <v>187176.08</v>
      </c>
      <c r="G2935" s="198">
        <v>1</v>
      </c>
    </row>
    <row r="2936" spans="1:7" x14ac:dyDescent="0.3">
      <c r="A2936" s="198" t="s">
        <v>187</v>
      </c>
      <c r="B2936" s="198" t="s">
        <v>334</v>
      </c>
      <c r="C2936" s="198">
        <v>101096760</v>
      </c>
      <c r="D2936" s="198">
        <v>201908</v>
      </c>
      <c r="E2936" s="198" t="s">
        <v>336</v>
      </c>
      <c r="F2936" s="198">
        <v>-0.23</v>
      </c>
      <c r="G2936" s="198">
        <v>1</v>
      </c>
    </row>
    <row r="2937" spans="1:7" x14ac:dyDescent="0.3">
      <c r="A2937" s="198" t="s">
        <v>187</v>
      </c>
      <c r="B2937" s="198" t="s">
        <v>334</v>
      </c>
      <c r="C2937" s="198">
        <v>101096810</v>
      </c>
      <c r="D2937" s="198">
        <v>201908</v>
      </c>
      <c r="E2937" s="198" t="s">
        <v>339</v>
      </c>
      <c r="F2937" s="198">
        <v>48662.13</v>
      </c>
      <c r="G2937" s="198">
        <v>1</v>
      </c>
    </row>
    <row r="2938" spans="1:7" x14ac:dyDescent="0.3">
      <c r="A2938" s="198" t="s">
        <v>187</v>
      </c>
      <c r="B2938" s="198" t="s">
        <v>334</v>
      </c>
      <c r="C2938" s="198">
        <v>101097336</v>
      </c>
      <c r="D2938" s="198">
        <v>201908</v>
      </c>
      <c r="E2938" s="198" t="s">
        <v>336</v>
      </c>
      <c r="F2938" s="198">
        <v>155.22</v>
      </c>
      <c r="G2938" s="198">
        <v>-3</v>
      </c>
    </row>
    <row r="2939" spans="1:7" x14ac:dyDescent="0.3">
      <c r="A2939" s="198" t="s">
        <v>187</v>
      </c>
      <c r="B2939" s="198" t="s">
        <v>334</v>
      </c>
      <c r="C2939" s="198">
        <v>101098224</v>
      </c>
      <c r="D2939" s="198">
        <v>201908</v>
      </c>
      <c r="E2939" s="198" t="s">
        <v>336</v>
      </c>
      <c r="F2939" s="198">
        <v>56.77</v>
      </c>
      <c r="G2939" s="198">
        <v>1</v>
      </c>
    </row>
    <row r="2940" spans="1:7" x14ac:dyDescent="0.3">
      <c r="A2940" s="198" t="s">
        <v>187</v>
      </c>
      <c r="B2940" s="198" t="s">
        <v>334</v>
      </c>
      <c r="C2940" s="198">
        <v>101099025</v>
      </c>
      <c r="D2940" s="198">
        <v>201908</v>
      </c>
      <c r="E2940" s="198" t="s">
        <v>336</v>
      </c>
      <c r="F2940" s="198">
        <v>-2327.5500000000002</v>
      </c>
      <c r="G2940" s="198">
        <v>-9</v>
      </c>
    </row>
    <row r="2941" spans="1:7" x14ac:dyDescent="0.3">
      <c r="A2941" s="198" t="s">
        <v>187</v>
      </c>
      <c r="B2941" s="198" t="s">
        <v>334</v>
      </c>
      <c r="C2941" s="198">
        <v>101099555</v>
      </c>
      <c r="D2941" s="198">
        <v>201908</v>
      </c>
      <c r="E2941" s="198" t="s">
        <v>339</v>
      </c>
      <c r="F2941" s="198">
        <v>-66170.23</v>
      </c>
      <c r="G2941" s="198">
        <v>-8</v>
      </c>
    </row>
    <row r="2942" spans="1:7" x14ac:dyDescent="0.3">
      <c r="A2942" s="198" t="s">
        <v>187</v>
      </c>
      <c r="B2942" s="198" t="s">
        <v>334</v>
      </c>
      <c r="C2942" s="198">
        <v>101099804</v>
      </c>
      <c r="D2942" s="198">
        <v>201908</v>
      </c>
      <c r="E2942" s="198" t="s">
        <v>335</v>
      </c>
      <c r="F2942" s="198">
        <v>-345.75</v>
      </c>
      <c r="G2942" s="198">
        <v>-7</v>
      </c>
    </row>
    <row r="2943" spans="1:7" x14ac:dyDescent="0.3">
      <c r="A2943" s="198" t="s">
        <v>187</v>
      </c>
      <c r="B2943" s="198" t="s">
        <v>334</v>
      </c>
      <c r="C2943" s="198">
        <v>101100551</v>
      </c>
      <c r="D2943" s="198">
        <v>201908</v>
      </c>
      <c r="E2943" s="198" t="s">
        <v>335</v>
      </c>
      <c r="F2943" s="198">
        <v>-97.81</v>
      </c>
      <c r="G2943" s="198">
        <v>-6</v>
      </c>
    </row>
    <row r="2944" spans="1:7" x14ac:dyDescent="0.3">
      <c r="A2944" s="198" t="s">
        <v>187</v>
      </c>
      <c r="B2944" s="198" t="s">
        <v>334</v>
      </c>
      <c r="C2944" s="198">
        <v>101101762</v>
      </c>
      <c r="D2944" s="198">
        <v>201908</v>
      </c>
      <c r="E2944" s="198" t="s">
        <v>336</v>
      </c>
      <c r="F2944" s="198">
        <v>952.67</v>
      </c>
      <c r="G2944" s="198">
        <v>2</v>
      </c>
    </row>
    <row r="2945" spans="1:7" x14ac:dyDescent="0.3">
      <c r="A2945" s="198" t="s">
        <v>187</v>
      </c>
      <c r="B2945" s="198" t="s">
        <v>334</v>
      </c>
      <c r="C2945" s="198">
        <v>101102596</v>
      </c>
      <c r="D2945" s="198">
        <v>201908</v>
      </c>
      <c r="E2945" s="198" t="s">
        <v>339</v>
      </c>
      <c r="F2945" s="198">
        <v>-1775.73</v>
      </c>
      <c r="G2945" s="198">
        <v>-7</v>
      </c>
    </row>
    <row r="2946" spans="1:7" x14ac:dyDescent="0.3">
      <c r="A2946" s="198" t="s">
        <v>187</v>
      </c>
      <c r="B2946" s="198" t="s">
        <v>334</v>
      </c>
      <c r="C2946" s="198">
        <v>101103897</v>
      </c>
      <c r="D2946" s="198">
        <v>201908</v>
      </c>
      <c r="E2946" s="198" t="s">
        <v>339</v>
      </c>
      <c r="F2946" s="198">
        <v>-86.01</v>
      </c>
      <c r="G2946" s="198">
        <v>4</v>
      </c>
    </row>
    <row r="2947" spans="1:7" x14ac:dyDescent="0.3">
      <c r="A2947" s="198" t="s">
        <v>187</v>
      </c>
      <c r="B2947" s="198" t="s">
        <v>334</v>
      </c>
      <c r="C2947" s="198">
        <v>101104513</v>
      </c>
      <c r="D2947" s="198">
        <v>201908</v>
      </c>
      <c r="E2947" s="198" t="s">
        <v>339</v>
      </c>
      <c r="F2947" s="198">
        <v>-1845.33</v>
      </c>
      <c r="G2947" s="198">
        <v>-9</v>
      </c>
    </row>
    <row r="2948" spans="1:7" x14ac:dyDescent="0.3">
      <c r="A2948" s="198" t="s">
        <v>187</v>
      </c>
      <c r="B2948" s="198" t="s">
        <v>334</v>
      </c>
      <c r="C2948" s="198">
        <v>101104654</v>
      </c>
      <c r="D2948" s="198">
        <v>201908</v>
      </c>
      <c r="E2948" s="198" t="s">
        <v>339</v>
      </c>
      <c r="F2948" s="198">
        <v>-3398.55</v>
      </c>
      <c r="G2948" s="198">
        <v>1</v>
      </c>
    </row>
    <row r="2949" spans="1:7" x14ac:dyDescent="0.3">
      <c r="A2949" s="198" t="s">
        <v>187</v>
      </c>
      <c r="B2949" s="198" t="s">
        <v>334</v>
      </c>
      <c r="C2949" s="198">
        <v>101104714</v>
      </c>
      <c r="D2949" s="198">
        <v>201908</v>
      </c>
      <c r="E2949" s="198" t="s">
        <v>339</v>
      </c>
      <c r="F2949" s="198">
        <v>6495.09</v>
      </c>
      <c r="G2949" s="198">
        <v>2</v>
      </c>
    </row>
    <row r="2950" spans="1:7" x14ac:dyDescent="0.3">
      <c r="A2950" s="198" t="s">
        <v>187</v>
      </c>
      <c r="B2950" s="198" t="s">
        <v>334</v>
      </c>
      <c r="C2950" s="198">
        <v>101104726</v>
      </c>
      <c r="D2950" s="198">
        <v>201908</v>
      </c>
      <c r="E2950" s="198" t="s">
        <v>336</v>
      </c>
      <c r="F2950" s="198">
        <v>-2794.27</v>
      </c>
      <c r="G2950" s="198">
        <v>-7</v>
      </c>
    </row>
    <row r="2951" spans="1:7" x14ac:dyDescent="0.3">
      <c r="A2951" s="198" t="s">
        <v>187</v>
      </c>
      <c r="B2951" s="198" t="s">
        <v>334</v>
      </c>
      <c r="C2951" s="198">
        <v>101105157</v>
      </c>
      <c r="D2951" s="198">
        <v>201908</v>
      </c>
      <c r="E2951" s="198" t="s">
        <v>336</v>
      </c>
      <c r="F2951" s="198">
        <v>-146</v>
      </c>
      <c r="G2951" s="198">
        <v>2</v>
      </c>
    </row>
    <row r="2952" spans="1:7" x14ac:dyDescent="0.3">
      <c r="A2952" s="198" t="s">
        <v>187</v>
      </c>
      <c r="B2952" s="198" t="s">
        <v>334</v>
      </c>
      <c r="C2952" s="198">
        <v>101106070</v>
      </c>
      <c r="D2952" s="198">
        <v>201908</v>
      </c>
      <c r="E2952" s="198" t="s">
        <v>340</v>
      </c>
      <c r="F2952" s="198">
        <v>85.35</v>
      </c>
      <c r="G2952" s="198">
        <v>-5</v>
      </c>
    </row>
    <row r="2953" spans="1:7" x14ac:dyDescent="0.3">
      <c r="A2953" s="198" t="s">
        <v>187</v>
      </c>
      <c r="B2953" s="198" t="s">
        <v>334</v>
      </c>
      <c r="C2953" s="198">
        <v>101106361</v>
      </c>
      <c r="D2953" s="198">
        <v>201908</v>
      </c>
      <c r="E2953" s="198" t="s">
        <v>339</v>
      </c>
      <c r="F2953" s="198">
        <v>-85546.45</v>
      </c>
      <c r="G2953" s="198">
        <v>-7</v>
      </c>
    </row>
    <row r="2954" spans="1:7" x14ac:dyDescent="0.3">
      <c r="A2954" s="198" t="s">
        <v>187</v>
      </c>
      <c r="B2954" s="198" t="s">
        <v>334</v>
      </c>
      <c r="C2954" s="198">
        <v>101107216</v>
      </c>
      <c r="D2954" s="198">
        <v>201908</v>
      </c>
      <c r="E2954" s="198" t="s">
        <v>336</v>
      </c>
      <c r="F2954" s="198">
        <v>1477.23</v>
      </c>
      <c r="G2954" s="198">
        <v>3</v>
      </c>
    </row>
    <row r="2955" spans="1:7" x14ac:dyDescent="0.3">
      <c r="A2955" s="198" t="s">
        <v>187</v>
      </c>
      <c r="B2955" s="198" t="s">
        <v>334</v>
      </c>
      <c r="C2955" s="198">
        <v>101107270</v>
      </c>
      <c r="D2955" s="198">
        <v>201908</v>
      </c>
      <c r="E2955" s="198" t="s">
        <v>336</v>
      </c>
      <c r="F2955" s="198">
        <v>-120.47</v>
      </c>
      <c r="G2955" s="198">
        <v>1</v>
      </c>
    </row>
    <row r="2956" spans="1:7" x14ac:dyDescent="0.3">
      <c r="A2956" s="198" t="s">
        <v>187</v>
      </c>
      <c r="B2956" s="198" t="s">
        <v>334</v>
      </c>
      <c r="C2956" s="198">
        <v>101107812</v>
      </c>
      <c r="D2956" s="198">
        <v>201908</v>
      </c>
      <c r="E2956" s="198" t="s">
        <v>336</v>
      </c>
      <c r="F2956" s="198">
        <v>-727149.69</v>
      </c>
      <c r="G2956" s="198">
        <v>-8</v>
      </c>
    </row>
    <row r="2957" spans="1:7" x14ac:dyDescent="0.3">
      <c r="A2957" s="198" t="s">
        <v>187</v>
      </c>
      <c r="B2957" s="198" t="s">
        <v>334</v>
      </c>
      <c r="C2957" s="198">
        <v>101107989</v>
      </c>
      <c r="D2957" s="198">
        <v>201908</v>
      </c>
      <c r="E2957" s="198" t="s">
        <v>336</v>
      </c>
      <c r="F2957" s="198">
        <v>-684.39</v>
      </c>
      <c r="G2957" s="198">
        <v>-5</v>
      </c>
    </row>
    <row r="2958" spans="1:7" x14ac:dyDescent="0.3">
      <c r="A2958" s="198" t="s">
        <v>187</v>
      </c>
      <c r="B2958" s="198" t="s">
        <v>334</v>
      </c>
      <c r="C2958" s="198">
        <v>101108436</v>
      </c>
      <c r="D2958" s="198">
        <v>201908</v>
      </c>
      <c r="E2958" s="198" t="s">
        <v>336</v>
      </c>
      <c r="F2958" s="198">
        <v>37.869999999999997</v>
      </c>
      <c r="G2958" s="198">
        <v>4</v>
      </c>
    </row>
    <row r="2959" spans="1:7" x14ac:dyDescent="0.3">
      <c r="A2959" s="198" t="s">
        <v>187</v>
      </c>
      <c r="B2959" s="198" t="s">
        <v>334</v>
      </c>
      <c r="C2959" s="198">
        <v>101108922</v>
      </c>
      <c r="D2959" s="198">
        <v>201908</v>
      </c>
      <c r="E2959" s="198" t="s">
        <v>336</v>
      </c>
      <c r="F2959" s="198">
        <v>307.12</v>
      </c>
      <c r="G2959" s="198">
        <v>1</v>
      </c>
    </row>
    <row r="2960" spans="1:7" x14ac:dyDescent="0.3">
      <c r="A2960" s="198" t="s">
        <v>187</v>
      </c>
      <c r="B2960" s="198" t="s">
        <v>334</v>
      </c>
      <c r="C2960" s="198">
        <v>101109590</v>
      </c>
      <c r="D2960" s="198">
        <v>201908</v>
      </c>
      <c r="E2960" s="198" t="s">
        <v>339</v>
      </c>
      <c r="F2960" s="198">
        <v>-9.6300000000000008</v>
      </c>
      <c r="G2960" s="198">
        <v>5</v>
      </c>
    </row>
    <row r="2961" spans="1:7" x14ac:dyDescent="0.3">
      <c r="A2961" s="198" t="s">
        <v>187</v>
      </c>
      <c r="B2961" s="198" t="s">
        <v>334</v>
      </c>
      <c r="C2961" s="198">
        <v>101110388</v>
      </c>
      <c r="D2961" s="198">
        <v>201908</v>
      </c>
      <c r="E2961" s="198" t="s">
        <v>336</v>
      </c>
      <c r="F2961" s="198">
        <v>0.3</v>
      </c>
      <c r="G2961" s="198">
        <v>3</v>
      </c>
    </row>
    <row r="2962" spans="1:7" x14ac:dyDescent="0.3">
      <c r="A2962" s="198" t="s">
        <v>187</v>
      </c>
      <c r="B2962" s="198" t="s">
        <v>334</v>
      </c>
      <c r="C2962" s="198">
        <v>101110403</v>
      </c>
      <c r="D2962" s="198">
        <v>201908</v>
      </c>
      <c r="E2962" s="198" t="s">
        <v>336</v>
      </c>
      <c r="F2962" s="198">
        <v>-796.44</v>
      </c>
      <c r="G2962" s="198">
        <v>-2</v>
      </c>
    </row>
    <row r="2963" spans="1:7" x14ac:dyDescent="0.3">
      <c r="A2963" s="198" t="s">
        <v>187</v>
      </c>
      <c r="B2963" s="198" t="s">
        <v>334</v>
      </c>
      <c r="C2963" s="198">
        <v>101110432</v>
      </c>
      <c r="D2963" s="198">
        <v>201908</v>
      </c>
      <c r="E2963" s="198" t="s">
        <v>336</v>
      </c>
      <c r="F2963" s="198">
        <v>-2.29</v>
      </c>
      <c r="G2963" s="198">
        <v>-6</v>
      </c>
    </row>
    <row r="2964" spans="1:7" x14ac:dyDescent="0.3">
      <c r="A2964" s="198" t="s">
        <v>187</v>
      </c>
      <c r="B2964" s="198" t="s">
        <v>334</v>
      </c>
      <c r="C2964" s="198">
        <v>101110819</v>
      </c>
      <c r="D2964" s="198">
        <v>201908</v>
      </c>
      <c r="E2964" s="198" t="s">
        <v>339</v>
      </c>
      <c r="F2964" s="198">
        <v>33863.629999999997</v>
      </c>
      <c r="G2964" s="198">
        <v>1</v>
      </c>
    </row>
    <row r="2965" spans="1:7" x14ac:dyDescent="0.3">
      <c r="A2965" s="198" t="s">
        <v>187</v>
      </c>
      <c r="B2965" s="198" t="s">
        <v>334</v>
      </c>
      <c r="C2965" s="198">
        <v>101111229</v>
      </c>
      <c r="D2965" s="198">
        <v>201908</v>
      </c>
      <c r="E2965" s="198" t="s">
        <v>339</v>
      </c>
      <c r="F2965" s="198">
        <v>1012.41</v>
      </c>
      <c r="G2965" s="198">
        <v>1</v>
      </c>
    </row>
    <row r="2966" spans="1:7" x14ac:dyDescent="0.3">
      <c r="A2966" s="198" t="s">
        <v>187</v>
      </c>
      <c r="B2966" s="198" t="s">
        <v>334</v>
      </c>
      <c r="C2966" s="198">
        <v>101111307</v>
      </c>
      <c r="D2966" s="198">
        <v>201908</v>
      </c>
      <c r="E2966" s="198" t="s">
        <v>339</v>
      </c>
      <c r="F2966" s="198">
        <v>-153234.25</v>
      </c>
      <c r="G2966" s="198">
        <v>-8</v>
      </c>
    </row>
    <row r="2967" spans="1:7" x14ac:dyDescent="0.3">
      <c r="A2967" s="198" t="s">
        <v>187</v>
      </c>
      <c r="B2967" s="198" t="s">
        <v>334</v>
      </c>
      <c r="C2967" s="198">
        <v>101111309</v>
      </c>
      <c r="D2967" s="198">
        <v>201908</v>
      </c>
      <c r="E2967" s="198" t="s">
        <v>339</v>
      </c>
      <c r="F2967" s="198">
        <v>-1705.54</v>
      </c>
      <c r="G2967" s="198">
        <v>-6</v>
      </c>
    </row>
    <row r="2968" spans="1:7" x14ac:dyDescent="0.3">
      <c r="A2968" s="198" t="s">
        <v>187</v>
      </c>
      <c r="B2968" s="198" t="s">
        <v>334</v>
      </c>
      <c r="C2968" s="198">
        <v>101111590</v>
      </c>
      <c r="D2968" s="198">
        <v>201908</v>
      </c>
      <c r="E2968" s="198" t="s">
        <v>340</v>
      </c>
      <c r="F2968" s="198">
        <v>-0.91</v>
      </c>
      <c r="G2968" s="198">
        <v>3</v>
      </c>
    </row>
    <row r="2969" spans="1:7" x14ac:dyDescent="0.3">
      <c r="A2969" s="198" t="s">
        <v>187</v>
      </c>
      <c r="B2969" s="198" t="s">
        <v>334</v>
      </c>
      <c r="C2969" s="198">
        <v>101112180</v>
      </c>
      <c r="D2969" s="198">
        <v>201908</v>
      </c>
      <c r="E2969" s="198" t="s">
        <v>336</v>
      </c>
      <c r="F2969" s="198">
        <v>-1405.91</v>
      </c>
      <c r="G2969" s="198">
        <v>-5</v>
      </c>
    </row>
    <row r="2970" spans="1:7" x14ac:dyDescent="0.3">
      <c r="A2970" s="198" t="s">
        <v>187</v>
      </c>
      <c r="B2970" s="198" t="s">
        <v>334</v>
      </c>
      <c r="C2970" s="198">
        <v>101112542</v>
      </c>
      <c r="D2970" s="198">
        <v>201908</v>
      </c>
      <c r="E2970" s="198" t="s">
        <v>336</v>
      </c>
      <c r="F2970" s="198">
        <v>683.12</v>
      </c>
      <c r="G2970" s="198">
        <v>1</v>
      </c>
    </row>
    <row r="2971" spans="1:7" x14ac:dyDescent="0.3">
      <c r="A2971" s="198" t="s">
        <v>187</v>
      </c>
      <c r="B2971" s="198" t="s">
        <v>334</v>
      </c>
      <c r="C2971" s="198">
        <v>101112663</v>
      </c>
      <c r="D2971" s="198">
        <v>201908</v>
      </c>
      <c r="E2971" s="198" t="s">
        <v>336</v>
      </c>
      <c r="F2971" s="198">
        <v>-35.950000000000003</v>
      </c>
      <c r="G2971" s="198">
        <v>-8</v>
      </c>
    </row>
    <row r="2972" spans="1:7" x14ac:dyDescent="0.3">
      <c r="A2972" s="198" t="s">
        <v>187</v>
      </c>
      <c r="B2972" s="198" t="s">
        <v>334</v>
      </c>
      <c r="C2972" s="198">
        <v>101112701</v>
      </c>
      <c r="D2972" s="198">
        <v>201908</v>
      </c>
      <c r="E2972" s="198" t="s">
        <v>340</v>
      </c>
      <c r="F2972" s="198">
        <v>-1163.71</v>
      </c>
      <c r="G2972" s="198">
        <v>-6</v>
      </c>
    </row>
    <row r="2973" spans="1:7" x14ac:dyDescent="0.3">
      <c r="A2973" s="198" t="s">
        <v>187</v>
      </c>
      <c r="B2973" s="198" t="s">
        <v>334</v>
      </c>
      <c r="C2973" s="198">
        <v>101112785</v>
      </c>
      <c r="D2973" s="198">
        <v>201908</v>
      </c>
      <c r="E2973" s="198" t="s">
        <v>336</v>
      </c>
      <c r="F2973" s="198">
        <v>2367.5100000000002</v>
      </c>
      <c r="G2973" s="198">
        <v>3</v>
      </c>
    </row>
    <row r="2974" spans="1:7" x14ac:dyDescent="0.3">
      <c r="A2974" s="198" t="s">
        <v>187</v>
      </c>
      <c r="B2974" s="198" t="s">
        <v>334</v>
      </c>
      <c r="C2974" s="198">
        <v>101113726</v>
      </c>
      <c r="D2974" s="198">
        <v>201908</v>
      </c>
      <c r="E2974" s="198" t="s">
        <v>336</v>
      </c>
      <c r="F2974" s="198">
        <v>-2755.76</v>
      </c>
      <c r="G2974" s="198">
        <v>-7</v>
      </c>
    </row>
    <row r="2975" spans="1:7" x14ac:dyDescent="0.3">
      <c r="A2975" s="198" t="s">
        <v>187</v>
      </c>
      <c r="B2975" s="198" t="s">
        <v>334</v>
      </c>
      <c r="C2975" s="198">
        <v>101114110</v>
      </c>
      <c r="D2975" s="198">
        <v>201908</v>
      </c>
      <c r="E2975" s="198" t="s">
        <v>336</v>
      </c>
      <c r="F2975" s="198">
        <v>-371.58</v>
      </c>
      <c r="G2975" s="198">
        <v>-7</v>
      </c>
    </row>
    <row r="2976" spans="1:7" x14ac:dyDescent="0.3">
      <c r="A2976" s="198" t="s">
        <v>187</v>
      </c>
      <c r="B2976" s="198" t="s">
        <v>334</v>
      </c>
      <c r="C2976" s="198">
        <v>101114185</v>
      </c>
      <c r="D2976" s="198">
        <v>201908</v>
      </c>
      <c r="E2976" s="198" t="s">
        <v>339</v>
      </c>
      <c r="F2976" s="198">
        <v>-1789.69</v>
      </c>
      <c r="G2976" s="198">
        <v>-7</v>
      </c>
    </row>
    <row r="2977" spans="1:7" x14ac:dyDescent="0.3">
      <c r="A2977" s="198" t="s">
        <v>187</v>
      </c>
      <c r="B2977" s="198" t="s">
        <v>334</v>
      </c>
      <c r="C2977" s="198">
        <v>101114186</v>
      </c>
      <c r="D2977" s="198">
        <v>201908</v>
      </c>
      <c r="E2977" s="198" t="s">
        <v>339</v>
      </c>
      <c r="F2977" s="198">
        <v>-360.75</v>
      </c>
      <c r="G2977" s="198">
        <v>-6</v>
      </c>
    </row>
    <row r="2978" spans="1:7" x14ac:dyDescent="0.3">
      <c r="A2978" s="198" t="s">
        <v>187</v>
      </c>
      <c r="B2978" s="198" t="s">
        <v>334</v>
      </c>
      <c r="C2978" s="198">
        <v>101114324</v>
      </c>
      <c r="D2978" s="198">
        <v>201908</v>
      </c>
      <c r="E2978" s="198" t="s">
        <v>340</v>
      </c>
      <c r="F2978" s="198">
        <v>-227.55</v>
      </c>
      <c r="G2978" s="198">
        <v>-6</v>
      </c>
    </row>
    <row r="2979" spans="1:7" x14ac:dyDescent="0.3">
      <c r="A2979" s="198" t="s">
        <v>187</v>
      </c>
      <c r="B2979" s="198" t="s">
        <v>334</v>
      </c>
      <c r="C2979" s="198">
        <v>101115147</v>
      </c>
      <c r="D2979" s="198">
        <v>201908</v>
      </c>
      <c r="E2979" s="198" t="s">
        <v>340</v>
      </c>
      <c r="F2979" s="198">
        <v>-314.89999999999998</v>
      </c>
      <c r="G2979" s="198">
        <v>1</v>
      </c>
    </row>
    <row r="2980" spans="1:7" x14ac:dyDescent="0.3">
      <c r="A2980" s="198" t="s">
        <v>187</v>
      </c>
      <c r="B2980" s="198" t="s">
        <v>334</v>
      </c>
      <c r="C2980" s="198">
        <v>101115456</v>
      </c>
      <c r="D2980" s="198">
        <v>201908</v>
      </c>
      <c r="E2980" s="198" t="s">
        <v>341</v>
      </c>
      <c r="F2980" s="198">
        <v>-329.49</v>
      </c>
      <c r="G2980" s="198">
        <v>-7</v>
      </c>
    </row>
    <row r="2981" spans="1:7" x14ac:dyDescent="0.3">
      <c r="A2981" s="198" t="s">
        <v>187</v>
      </c>
      <c r="B2981" s="198" t="s">
        <v>334</v>
      </c>
      <c r="C2981" s="198">
        <v>101115661</v>
      </c>
      <c r="D2981" s="198">
        <v>201908</v>
      </c>
      <c r="E2981" s="198" t="s">
        <v>336</v>
      </c>
      <c r="F2981" s="198">
        <v>-286.25</v>
      </c>
      <c r="G2981" s="198">
        <v>-8</v>
      </c>
    </row>
    <row r="2982" spans="1:7" x14ac:dyDescent="0.3">
      <c r="A2982" s="198" t="s">
        <v>187</v>
      </c>
      <c r="B2982" s="198" t="s">
        <v>334</v>
      </c>
      <c r="C2982" s="198">
        <v>101115725</v>
      </c>
      <c r="D2982" s="198">
        <v>201908</v>
      </c>
      <c r="E2982" s="198" t="s">
        <v>339</v>
      </c>
      <c r="F2982" s="198">
        <v>-1464.21</v>
      </c>
      <c r="G2982" s="198">
        <v>-8</v>
      </c>
    </row>
    <row r="2983" spans="1:7" x14ac:dyDescent="0.3">
      <c r="A2983" s="198" t="s">
        <v>187</v>
      </c>
      <c r="B2983" s="198" t="s">
        <v>334</v>
      </c>
      <c r="C2983" s="198">
        <v>101115788</v>
      </c>
      <c r="D2983" s="198">
        <v>201908</v>
      </c>
      <c r="E2983" s="198" t="s">
        <v>339</v>
      </c>
      <c r="F2983" s="198">
        <v>-5780.82</v>
      </c>
      <c r="G2983" s="198">
        <v>-7</v>
      </c>
    </row>
    <row r="2984" spans="1:7" x14ac:dyDescent="0.3">
      <c r="A2984" s="198" t="s">
        <v>187</v>
      </c>
      <c r="B2984" s="198" t="s">
        <v>334</v>
      </c>
      <c r="C2984" s="198">
        <v>101115950</v>
      </c>
      <c r="D2984" s="198">
        <v>201908</v>
      </c>
      <c r="E2984" s="198" t="s">
        <v>342</v>
      </c>
      <c r="F2984" s="198">
        <v>56.06</v>
      </c>
      <c r="G2984" s="198">
        <v>2</v>
      </c>
    </row>
    <row r="2985" spans="1:7" x14ac:dyDescent="0.3">
      <c r="A2985" s="198" t="s">
        <v>187</v>
      </c>
      <c r="B2985" s="198" t="s">
        <v>334</v>
      </c>
      <c r="C2985" s="198">
        <v>101116194</v>
      </c>
      <c r="D2985" s="198">
        <v>201908</v>
      </c>
      <c r="E2985" s="198" t="s">
        <v>336</v>
      </c>
      <c r="F2985" s="198">
        <v>-0.03</v>
      </c>
      <c r="G2985" s="198">
        <v>2</v>
      </c>
    </row>
    <row r="2986" spans="1:7" x14ac:dyDescent="0.3">
      <c r="A2986" s="198" t="s">
        <v>187</v>
      </c>
      <c r="B2986" s="198" t="s">
        <v>334</v>
      </c>
      <c r="C2986" s="198">
        <v>101116281</v>
      </c>
      <c r="D2986" s="198">
        <v>201908</v>
      </c>
      <c r="E2986" s="198" t="s">
        <v>335</v>
      </c>
      <c r="F2986" s="198">
        <v>348.48</v>
      </c>
      <c r="G2986" s="198">
        <v>4</v>
      </c>
    </row>
    <row r="2987" spans="1:7" x14ac:dyDescent="0.3">
      <c r="A2987" s="198" t="s">
        <v>187</v>
      </c>
      <c r="B2987" s="198" t="s">
        <v>334</v>
      </c>
      <c r="C2987" s="198">
        <v>101116469</v>
      </c>
      <c r="D2987" s="198">
        <v>201908</v>
      </c>
      <c r="E2987" s="198" t="s">
        <v>336</v>
      </c>
      <c r="F2987" s="198">
        <v>-13868.56</v>
      </c>
      <c r="G2987" s="198">
        <v>-6</v>
      </c>
    </row>
    <row r="2988" spans="1:7" x14ac:dyDescent="0.3">
      <c r="A2988" s="198" t="s">
        <v>187</v>
      </c>
      <c r="B2988" s="198" t="s">
        <v>334</v>
      </c>
      <c r="C2988" s="198">
        <v>101116644</v>
      </c>
      <c r="D2988" s="198">
        <v>201908</v>
      </c>
      <c r="E2988" s="198" t="s">
        <v>336</v>
      </c>
      <c r="F2988" s="198">
        <v>-200.58</v>
      </c>
      <c r="G2988" s="198">
        <v>3</v>
      </c>
    </row>
    <row r="2989" spans="1:7" x14ac:dyDescent="0.3">
      <c r="A2989" s="198" t="s">
        <v>187</v>
      </c>
      <c r="B2989" s="198" t="s">
        <v>334</v>
      </c>
      <c r="C2989" s="198">
        <v>101116711</v>
      </c>
      <c r="D2989" s="198">
        <v>201908</v>
      </c>
      <c r="E2989" s="198" t="s">
        <v>336</v>
      </c>
      <c r="F2989" s="198">
        <v>-73.08</v>
      </c>
      <c r="G2989" s="198">
        <v>-6</v>
      </c>
    </row>
    <row r="2990" spans="1:7" x14ac:dyDescent="0.3">
      <c r="A2990" s="198" t="s">
        <v>187</v>
      </c>
      <c r="B2990" s="198" t="s">
        <v>334</v>
      </c>
      <c r="C2990" s="198">
        <v>101116868</v>
      </c>
      <c r="D2990" s="198">
        <v>201908</v>
      </c>
      <c r="E2990" s="198" t="s">
        <v>340</v>
      </c>
      <c r="F2990" s="198">
        <v>-1.1399999999999999</v>
      </c>
      <c r="G2990" s="198">
        <v>4</v>
      </c>
    </row>
    <row r="2991" spans="1:7" x14ac:dyDescent="0.3">
      <c r="A2991" s="198" t="s">
        <v>187</v>
      </c>
      <c r="B2991" s="198" t="s">
        <v>334</v>
      </c>
      <c r="C2991" s="198">
        <v>101116986</v>
      </c>
      <c r="D2991" s="198">
        <v>201908</v>
      </c>
      <c r="E2991" s="198" t="s">
        <v>339</v>
      </c>
      <c r="F2991" s="198">
        <v>-160.43</v>
      </c>
      <c r="G2991" s="198">
        <v>-8</v>
      </c>
    </row>
    <row r="2992" spans="1:7" x14ac:dyDescent="0.3">
      <c r="A2992" s="198" t="s">
        <v>187</v>
      </c>
      <c r="B2992" s="198" t="s">
        <v>334</v>
      </c>
      <c r="C2992" s="198">
        <v>101117254</v>
      </c>
      <c r="D2992" s="198">
        <v>201908</v>
      </c>
      <c r="E2992" s="198" t="s">
        <v>340</v>
      </c>
      <c r="F2992" s="198">
        <v>-2309.29</v>
      </c>
      <c r="G2992" s="198">
        <v>1</v>
      </c>
    </row>
    <row r="2993" spans="1:7" x14ac:dyDescent="0.3">
      <c r="A2993" s="198" t="s">
        <v>187</v>
      </c>
      <c r="B2993" s="198" t="s">
        <v>334</v>
      </c>
      <c r="C2993" s="198">
        <v>101117331</v>
      </c>
      <c r="D2993" s="198">
        <v>201908</v>
      </c>
      <c r="E2993" s="198" t="s">
        <v>335</v>
      </c>
      <c r="F2993" s="198">
        <v>-726.3</v>
      </c>
      <c r="G2993" s="198">
        <v>-8</v>
      </c>
    </row>
    <row r="2994" spans="1:7" x14ac:dyDescent="0.3">
      <c r="A2994" s="198" t="s">
        <v>187</v>
      </c>
      <c r="B2994" s="198" t="s">
        <v>334</v>
      </c>
      <c r="C2994" s="198">
        <v>101117513</v>
      </c>
      <c r="D2994" s="198">
        <v>201908</v>
      </c>
      <c r="E2994" s="198" t="s">
        <v>340</v>
      </c>
      <c r="F2994" s="198">
        <v>36.56</v>
      </c>
      <c r="G2994" s="198">
        <v>-5</v>
      </c>
    </row>
    <row r="2995" spans="1:7" x14ac:dyDescent="0.3">
      <c r="A2995" s="198" t="s">
        <v>187</v>
      </c>
      <c r="B2995" s="198" t="s">
        <v>334</v>
      </c>
      <c r="C2995" s="198">
        <v>101117646</v>
      </c>
      <c r="D2995" s="198">
        <v>201908</v>
      </c>
      <c r="E2995" s="198" t="s">
        <v>341</v>
      </c>
      <c r="F2995" s="198">
        <v>185.8</v>
      </c>
      <c r="G2995" s="198">
        <v>2</v>
      </c>
    </row>
    <row r="2996" spans="1:7" x14ac:dyDescent="0.3">
      <c r="A2996" s="198" t="s">
        <v>187</v>
      </c>
      <c r="B2996" s="198" t="s">
        <v>334</v>
      </c>
      <c r="C2996" s="198">
        <v>101117803</v>
      </c>
      <c r="D2996" s="198">
        <v>201908</v>
      </c>
      <c r="E2996" s="198" t="s">
        <v>339</v>
      </c>
      <c r="F2996" s="198">
        <v>-37561.5</v>
      </c>
      <c r="G2996" s="198">
        <v>-9</v>
      </c>
    </row>
    <row r="2997" spans="1:7" x14ac:dyDescent="0.3">
      <c r="A2997" s="198" t="s">
        <v>187</v>
      </c>
      <c r="B2997" s="198" t="s">
        <v>334</v>
      </c>
      <c r="C2997" s="198">
        <v>101118110</v>
      </c>
      <c r="D2997" s="198">
        <v>201908</v>
      </c>
      <c r="E2997" s="198" t="s">
        <v>336</v>
      </c>
      <c r="F2997" s="198">
        <v>-438.03</v>
      </c>
      <c r="G2997" s="198">
        <v>-8</v>
      </c>
    </row>
    <row r="2998" spans="1:7" x14ac:dyDescent="0.3">
      <c r="A2998" s="198" t="s">
        <v>187</v>
      </c>
      <c r="B2998" s="198" t="s">
        <v>334</v>
      </c>
      <c r="C2998" s="198">
        <v>101118163</v>
      </c>
      <c r="D2998" s="198">
        <v>201908</v>
      </c>
      <c r="E2998" s="198" t="s">
        <v>339</v>
      </c>
      <c r="F2998" s="198">
        <v>7.28</v>
      </c>
      <c r="G2998" s="198">
        <v>1</v>
      </c>
    </row>
    <row r="2999" spans="1:7" x14ac:dyDescent="0.3">
      <c r="A2999" s="198" t="s">
        <v>187</v>
      </c>
      <c r="B2999" s="198" t="s">
        <v>334</v>
      </c>
      <c r="C2999" s="198">
        <v>101118205</v>
      </c>
      <c r="D2999" s="198">
        <v>201908</v>
      </c>
      <c r="E2999" s="198" t="s">
        <v>336</v>
      </c>
      <c r="F2999" s="198">
        <v>-172.39</v>
      </c>
      <c r="G2999" s="198">
        <v>5</v>
      </c>
    </row>
    <row r="3000" spans="1:7" x14ac:dyDescent="0.3">
      <c r="A3000" s="198" t="s">
        <v>187</v>
      </c>
      <c r="B3000" s="198" t="s">
        <v>334</v>
      </c>
      <c r="C3000" s="198">
        <v>101118258</v>
      </c>
      <c r="D3000" s="198">
        <v>201908</v>
      </c>
      <c r="E3000" s="198" t="s">
        <v>336</v>
      </c>
      <c r="F3000" s="198">
        <v>-7.42</v>
      </c>
      <c r="G3000" s="198">
        <v>3</v>
      </c>
    </row>
    <row r="3001" spans="1:7" x14ac:dyDescent="0.3">
      <c r="A3001" s="198" t="s">
        <v>187</v>
      </c>
      <c r="B3001" s="198" t="s">
        <v>334</v>
      </c>
      <c r="C3001" s="198">
        <v>101118363</v>
      </c>
      <c r="D3001" s="198">
        <v>201908</v>
      </c>
      <c r="E3001" s="198" t="s">
        <v>339</v>
      </c>
      <c r="F3001" s="198">
        <v>520.23</v>
      </c>
      <c r="G3001" s="198">
        <v>4</v>
      </c>
    </row>
    <row r="3002" spans="1:7" x14ac:dyDescent="0.3">
      <c r="A3002" s="198" t="s">
        <v>187</v>
      </c>
      <c r="B3002" s="198" t="s">
        <v>334</v>
      </c>
      <c r="C3002" s="198">
        <v>101118402</v>
      </c>
      <c r="D3002" s="198">
        <v>201908</v>
      </c>
      <c r="E3002" s="198" t="s">
        <v>336</v>
      </c>
      <c r="F3002" s="198">
        <v>47.81</v>
      </c>
      <c r="G3002" s="198">
        <v>2</v>
      </c>
    </row>
    <row r="3003" spans="1:7" x14ac:dyDescent="0.3">
      <c r="A3003" s="198" t="s">
        <v>187</v>
      </c>
      <c r="B3003" s="198" t="s">
        <v>334</v>
      </c>
      <c r="C3003" s="198">
        <v>101118600</v>
      </c>
      <c r="D3003" s="198">
        <v>201908</v>
      </c>
      <c r="E3003" s="198" t="s">
        <v>339</v>
      </c>
      <c r="F3003" s="198">
        <v>-0.08</v>
      </c>
      <c r="G3003" s="198">
        <v>3</v>
      </c>
    </row>
    <row r="3004" spans="1:7" x14ac:dyDescent="0.3">
      <c r="A3004" s="198" t="s">
        <v>187</v>
      </c>
      <c r="B3004" s="198" t="s">
        <v>334</v>
      </c>
      <c r="C3004" s="198">
        <v>101118815</v>
      </c>
      <c r="D3004" s="198">
        <v>201908</v>
      </c>
      <c r="E3004" s="198" t="s">
        <v>339</v>
      </c>
      <c r="F3004" s="198">
        <v>3366.79</v>
      </c>
      <c r="G3004" s="198">
        <v>1</v>
      </c>
    </row>
    <row r="3005" spans="1:7" x14ac:dyDescent="0.3">
      <c r="A3005" s="198" t="s">
        <v>187</v>
      </c>
      <c r="B3005" s="198" t="s">
        <v>334</v>
      </c>
      <c r="C3005" s="198">
        <v>101118948</v>
      </c>
      <c r="D3005" s="198">
        <v>201908</v>
      </c>
      <c r="E3005" s="198" t="s">
        <v>339</v>
      </c>
      <c r="F3005" s="198">
        <v>333.07</v>
      </c>
      <c r="G3005" s="198">
        <v>1</v>
      </c>
    </row>
    <row r="3006" spans="1:7" x14ac:dyDescent="0.3">
      <c r="A3006" s="198" t="s">
        <v>187</v>
      </c>
      <c r="B3006" s="198" t="s">
        <v>334</v>
      </c>
      <c r="C3006" s="198">
        <v>101119060</v>
      </c>
      <c r="D3006" s="198">
        <v>201908</v>
      </c>
      <c r="E3006" s="198" t="s">
        <v>336</v>
      </c>
      <c r="F3006" s="198">
        <v>3782.14</v>
      </c>
      <c r="G3006" s="198">
        <v>1</v>
      </c>
    </row>
    <row r="3007" spans="1:7" x14ac:dyDescent="0.3">
      <c r="A3007" s="198" t="s">
        <v>187</v>
      </c>
      <c r="B3007" s="198" t="s">
        <v>334</v>
      </c>
      <c r="C3007" s="198">
        <v>101119171</v>
      </c>
      <c r="D3007" s="198">
        <v>201908</v>
      </c>
      <c r="E3007" s="198" t="s">
        <v>340</v>
      </c>
      <c r="F3007" s="198">
        <v>-8.9499999999999993</v>
      </c>
      <c r="G3007" s="198">
        <v>3</v>
      </c>
    </row>
    <row r="3008" spans="1:7" x14ac:dyDescent="0.3">
      <c r="A3008" s="198" t="s">
        <v>187</v>
      </c>
      <c r="B3008" s="198" t="s">
        <v>334</v>
      </c>
      <c r="C3008" s="198">
        <v>101119344</v>
      </c>
      <c r="D3008" s="198">
        <v>201908</v>
      </c>
      <c r="E3008" s="198" t="s">
        <v>339</v>
      </c>
      <c r="F3008" s="198">
        <v>31301.09</v>
      </c>
      <c r="G3008" s="198">
        <v>1</v>
      </c>
    </row>
    <row r="3009" spans="1:7" x14ac:dyDescent="0.3">
      <c r="A3009" s="198" t="s">
        <v>187</v>
      </c>
      <c r="B3009" s="198" t="s">
        <v>334</v>
      </c>
      <c r="C3009" s="198">
        <v>101119418</v>
      </c>
      <c r="D3009" s="198">
        <v>201908</v>
      </c>
      <c r="E3009" s="198" t="s">
        <v>339</v>
      </c>
      <c r="F3009" s="198">
        <v>4028.78</v>
      </c>
      <c r="G3009" s="198">
        <v>3</v>
      </c>
    </row>
    <row r="3010" spans="1:7" x14ac:dyDescent="0.3">
      <c r="A3010" s="198" t="s">
        <v>187</v>
      </c>
      <c r="B3010" s="198" t="s">
        <v>334</v>
      </c>
      <c r="C3010" s="198">
        <v>101119718</v>
      </c>
      <c r="D3010" s="198">
        <v>201908</v>
      </c>
      <c r="E3010" s="198" t="s">
        <v>341</v>
      </c>
      <c r="F3010" s="198">
        <v>-2.2200000000000002</v>
      </c>
      <c r="G3010" s="198">
        <v>2</v>
      </c>
    </row>
    <row r="3011" spans="1:7" x14ac:dyDescent="0.3">
      <c r="A3011" s="198" t="s">
        <v>187</v>
      </c>
      <c r="B3011" s="198" t="s">
        <v>334</v>
      </c>
      <c r="C3011" s="198">
        <v>101119719</v>
      </c>
      <c r="D3011" s="198">
        <v>201908</v>
      </c>
      <c r="E3011" s="198" t="s">
        <v>339</v>
      </c>
      <c r="F3011" s="198">
        <v>-2.6</v>
      </c>
      <c r="G3011" s="198">
        <v>2</v>
      </c>
    </row>
    <row r="3012" spans="1:7" x14ac:dyDescent="0.3">
      <c r="A3012" s="198" t="s">
        <v>187</v>
      </c>
      <c r="B3012" s="198" t="s">
        <v>334</v>
      </c>
      <c r="C3012" s="198">
        <v>101119761</v>
      </c>
      <c r="D3012" s="198">
        <v>201908</v>
      </c>
      <c r="E3012" s="198" t="s">
        <v>336</v>
      </c>
      <c r="F3012" s="198">
        <v>50.39</v>
      </c>
      <c r="G3012" s="198">
        <v>1</v>
      </c>
    </row>
    <row r="3013" spans="1:7" x14ac:dyDescent="0.3">
      <c r="A3013" s="198" t="s">
        <v>187</v>
      </c>
      <c r="B3013" s="198" t="s">
        <v>334</v>
      </c>
      <c r="C3013" s="198">
        <v>101119908</v>
      </c>
      <c r="D3013" s="198">
        <v>201908</v>
      </c>
      <c r="E3013" s="198" t="s">
        <v>339</v>
      </c>
      <c r="F3013" s="198">
        <v>134.69999999999999</v>
      </c>
      <c r="G3013" s="198">
        <v>3</v>
      </c>
    </row>
    <row r="3014" spans="1:7" x14ac:dyDescent="0.3">
      <c r="A3014" s="198" t="s">
        <v>187</v>
      </c>
      <c r="B3014" s="198" t="s">
        <v>334</v>
      </c>
      <c r="C3014" s="198">
        <v>101119909</v>
      </c>
      <c r="D3014" s="198">
        <v>201908</v>
      </c>
      <c r="E3014" s="198" t="s">
        <v>336</v>
      </c>
      <c r="F3014" s="198">
        <v>-297.05</v>
      </c>
      <c r="G3014" s="198">
        <v>1</v>
      </c>
    </row>
    <row r="3015" spans="1:7" x14ac:dyDescent="0.3">
      <c r="A3015" s="198" t="s">
        <v>187</v>
      </c>
      <c r="B3015" s="198" t="s">
        <v>334</v>
      </c>
      <c r="C3015" s="198">
        <v>101119976</v>
      </c>
      <c r="D3015" s="198">
        <v>201908</v>
      </c>
      <c r="E3015" s="198" t="s">
        <v>339</v>
      </c>
      <c r="F3015" s="198">
        <v>23164.58</v>
      </c>
      <c r="G3015" s="198">
        <v>1</v>
      </c>
    </row>
    <row r="3016" spans="1:7" x14ac:dyDescent="0.3">
      <c r="A3016" s="198" t="s">
        <v>187</v>
      </c>
      <c r="B3016" s="198" t="s">
        <v>334</v>
      </c>
      <c r="C3016" s="198">
        <v>101120230</v>
      </c>
      <c r="D3016" s="198">
        <v>201908</v>
      </c>
      <c r="E3016" s="198" t="s">
        <v>336</v>
      </c>
      <c r="F3016" s="198">
        <v>3.44</v>
      </c>
      <c r="G3016" s="198">
        <v>2</v>
      </c>
    </row>
    <row r="3017" spans="1:7" x14ac:dyDescent="0.3">
      <c r="A3017" s="198" t="s">
        <v>187</v>
      </c>
      <c r="B3017" s="198" t="s">
        <v>334</v>
      </c>
      <c r="C3017" s="198">
        <v>101120650</v>
      </c>
      <c r="D3017" s="198">
        <v>201908</v>
      </c>
      <c r="E3017" s="198" t="s">
        <v>336</v>
      </c>
      <c r="F3017" s="198">
        <v>211.25</v>
      </c>
      <c r="G3017" s="198">
        <v>1</v>
      </c>
    </row>
    <row r="3018" spans="1:7" x14ac:dyDescent="0.3">
      <c r="A3018" s="198" t="s">
        <v>187</v>
      </c>
      <c r="B3018" s="198" t="s">
        <v>334</v>
      </c>
      <c r="C3018" s="198">
        <v>101120672</v>
      </c>
      <c r="D3018" s="198">
        <v>201908</v>
      </c>
      <c r="E3018" s="198" t="s">
        <v>340</v>
      </c>
      <c r="F3018" s="198">
        <v>-545.6</v>
      </c>
      <c r="G3018" s="198">
        <v>1</v>
      </c>
    </row>
    <row r="3019" spans="1:7" x14ac:dyDescent="0.3">
      <c r="A3019" s="198" t="s">
        <v>187</v>
      </c>
      <c r="B3019" s="198" t="s">
        <v>334</v>
      </c>
      <c r="C3019" s="198">
        <v>101120918</v>
      </c>
      <c r="D3019" s="198">
        <v>201908</v>
      </c>
      <c r="E3019" s="198" t="s">
        <v>336</v>
      </c>
      <c r="F3019" s="198">
        <v>193.9</v>
      </c>
      <c r="G3019" s="198">
        <v>3</v>
      </c>
    </row>
    <row r="3020" spans="1:7" x14ac:dyDescent="0.3">
      <c r="A3020" s="198" t="s">
        <v>187</v>
      </c>
      <c r="B3020" s="198" t="s">
        <v>334</v>
      </c>
      <c r="C3020" s="198">
        <v>101121115</v>
      </c>
      <c r="D3020" s="198">
        <v>201908</v>
      </c>
      <c r="E3020" s="198" t="s">
        <v>339</v>
      </c>
      <c r="F3020" s="198">
        <v>228.92</v>
      </c>
      <c r="G3020" s="198">
        <v>1</v>
      </c>
    </row>
    <row r="3021" spans="1:7" x14ac:dyDescent="0.3">
      <c r="A3021" s="198" t="s">
        <v>187</v>
      </c>
      <c r="B3021" s="198" t="s">
        <v>334</v>
      </c>
      <c r="C3021" s="198">
        <v>101121358</v>
      </c>
      <c r="D3021" s="198">
        <v>201908</v>
      </c>
      <c r="E3021" s="198" t="s">
        <v>339</v>
      </c>
      <c r="F3021" s="198">
        <v>619.9</v>
      </c>
      <c r="G3021" s="198">
        <v>1</v>
      </c>
    </row>
    <row r="3022" spans="1:7" x14ac:dyDescent="0.3">
      <c r="A3022" s="198" t="s">
        <v>187</v>
      </c>
      <c r="B3022" s="198" t="s">
        <v>334</v>
      </c>
      <c r="C3022" s="198">
        <v>105088479</v>
      </c>
      <c r="D3022" s="198">
        <v>201908</v>
      </c>
      <c r="E3022" s="198" t="s">
        <v>336</v>
      </c>
      <c r="F3022" s="198">
        <v>518.39</v>
      </c>
      <c r="G3022" s="198">
        <v>4</v>
      </c>
    </row>
    <row r="3023" spans="1:7" x14ac:dyDescent="0.3">
      <c r="A3023" s="198" t="s">
        <v>187</v>
      </c>
      <c r="B3023" s="198" t="s">
        <v>334</v>
      </c>
      <c r="C3023" s="198">
        <v>105089442</v>
      </c>
      <c r="D3023" s="198">
        <v>201908</v>
      </c>
      <c r="E3023" s="198" t="s">
        <v>342</v>
      </c>
      <c r="F3023" s="198">
        <v>-0.51</v>
      </c>
      <c r="G3023" s="198">
        <v>2</v>
      </c>
    </row>
    <row r="3024" spans="1:7" x14ac:dyDescent="0.3">
      <c r="A3024" s="198" t="s">
        <v>188</v>
      </c>
      <c r="B3024" s="198" t="s">
        <v>332</v>
      </c>
      <c r="C3024" s="198">
        <v>101075555</v>
      </c>
      <c r="D3024" s="198">
        <v>201908</v>
      </c>
      <c r="E3024" s="198" t="s">
        <v>336</v>
      </c>
      <c r="F3024" s="198">
        <v>-260.3</v>
      </c>
      <c r="G3024" s="198">
        <v>0</v>
      </c>
    </row>
    <row r="3025" spans="1:7" x14ac:dyDescent="0.3">
      <c r="A3025" s="198" t="s">
        <v>188</v>
      </c>
      <c r="B3025" s="198" t="s">
        <v>332</v>
      </c>
      <c r="C3025" s="198">
        <v>101085550</v>
      </c>
      <c r="D3025" s="198">
        <v>201908</v>
      </c>
      <c r="E3025" s="198" t="s">
        <v>336</v>
      </c>
      <c r="F3025" s="198">
        <v>0.18</v>
      </c>
      <c r="G3025" s="198">
        <v>0</v>
      </c>
    </row>
    <row r="3026" spans="1:7" x14ac:dyDescent="0.3">
      <c r="A3026" s="198" t="s">
        <v>188</v>
      </c>
      <c r="B3026" s="198" t="s">
        <v>332</v>
      </c>
      <c r="C3026" s="198">
        <v>101092460</v>
      </c>
      <c r="D3026" s="198">
        <v>201908</v>
      </c>
      <c r="E3026" s="198" t="s">
        <v>336</v>
      </c>
      <c r="F3026" s="198">
        <v>-13659.35</v>
      </c>
      <c r="G3026" s="198">
        <v>3910</v>
      </c>
    </row>
    <row r="3027" spans="1:7" x14ac:dyDescent="0.3">
      <c r="A3027" s="198" t="s">
        <v>188</v>
      </c>
      <c r="B3027" s="198" t="s">
        <v>332</v>
      </c>
      <c r="C3027" s="198">
        <v>101092460</v>
      </c>
      <c r="D3027" s="198">
        <v>201908</v>
      </c>
      <c r="E3027" s="198" t="s">
        <v>336</v>
      </c>
      <c r="F3027" s="198">
        <v>-533.47</v>
      </c>
      <c r="G3027" s="198">
        <v>1</v>
      </c>
    </row>
    <row r="3028" spans="1:7" x14ac:dyDescent="0.3">
      <c r="A3028" s="198" t="s">
        <v>188</v>
      </c>
      <c r="B3028" s="198" t="s">
        <v>332</v>
      </c>
      <c r="C3028" s="198">
        <v>101092460</v>
      </c>
      <c r="D3028" s="198">
        <v>201908</v>
      </c>
      <c r="E3028" s="198" t="s">
        <v>335</v>
      </c>
      <c r="F3028" s="198">
        <v>20131.36</v>
      </c>
      <c r="G3028" s="198">
        <v>548</v>
      </c>
    </row>
    <row r="3029" spans="1:7" x14ac:dyDescent="0.3">
      <c r="A3029" s="198" t="s">
        <v>188</v>
      </c>
      <c r="B3029" s="198" t="s">
        <v>332</v>
      </c>
      <c r="C3029" s="198">
        <v>101094619</v>
      </c>
      <c r="D3029" s="198">
        <v>201908</v>
      </c>
      <c r="E3029" s="198" t="s">
        <v>336</v>
      </c>
      <c r="F3029" s="198">
        <v>-3341.94</v>
      </c>
      <c r="G3029" s="198">
        <v>4</v>
      </c>
    </row>
    <row r="3030" spans="1:7" x14ac:dyDescent="0.3">
      <c r="A3030" s="198" t="s">
        <v>188</v>
      </c>
      <c r="B3030" s="198" t="s">
        <v>332</v>
      </c>
      <c r="C3030" s="198">
        <v>101097586</v>
      </c>
      <c r="D3030" s="198">
        <v>201908</v>
      </c>
      <c r="E3030" s="198" t="s">
        <v>340</v>
      </c>
      <c r="F3030" s="198">
        <v>10.27</v>
      </c>
      <c r="G3030" s="198">
        <v>0</v>
      </c>
    </row>
    <row r="3031" spans="1:7" x14ac:dyDescent="0.3">
      <c r="A3031" s="198" t="s">
        <v>188</v>
      </c>
      <c r="B3031" s="198" t="s">
        <v>332</v>
      </c>
      <c r="C3031" s="198">
        <v>101097586</v>
      </c>
      <c r="D3031" s="198">
        <v>201908</v>
      </c>
      <c r="E3031" s="198" t="s">
        <v>340</v>
      </c>
      <c r="F3031" s="198">
        <v>40.17</v>
      </c>
      <c r="G3031" s="198">
        <v>0</v>
      </c>
    </row>
    <row r="3032" spans="1:7" x14ac:dyDescent="0.3">
      <c r="A3032" s="198" t="s">
        <v>188</v>
      </c>
      <c r="B3032" s="198" t="s">
        <v>332</v>
      </c>
      <c r="C3032" s="198">
        <v>101097586</v>
      </c>
      <c r="D3032" s="198">
        <v>201908</v>
      </c>
      <c r="E3032" s="198" t="s">
        <v>340</v>
      </c>
      <c r="F3032" s="198">
        <v>158.32</v>
      </c>
      <c r="G3032" s="198">
        <v>0</v>
      </c>
    </row>
    <row r="3033" spans="1:7" x14ac:dyDescent="0.3">
      <c r="A3033" s="198" t="s">
        <v>188</v>
      </c>
      <c r="B3033" s="198" t="s">
        <v>332</v>
      </c>
      <c r="C3033" s="198">
        <v>101097586</v>
      </c>
      <c r="D3033" s="198">
        <v>201908</v>
      </c>
      <c r="E3033" s="198" t="s">
        <v>340</v>
      </c>
      <c r="F3033" s="198">
        <v>1422.64</v>
      </c>
      <c r="G3033" s="198">
        <v>1</v>
      </c>
    </row>
    <row r="3034" spans="1:7" x14ac:dyDescent="0.3">
      <c r="A3034" s="198" t="s">
        <v>188</v>
      </c>
      <c r="B3034" s="198" t="s">
        <v>332</v>
      </c>
      <c r="C3034" s="198">
        <v>101097586</v>
      </c>
      <c r="D3034" s="198">
        <v>201908</v>
      </c>
      <c r="E3034" s="198" t="s">
        <v>336</v>
      </c>
      <c r="F3034" s="198">
        <v>-661.22</v>
      </c>
      <c r="G3034" s="198">
        <v>1</v>
      </c>
    </row>
    <row r="3035" spans="1:7" x14ac:dyDescent="0.3">
      <c r="A3035" s="198" t="s">
        <v>188</v>
      </c>
      <c r="B3035" s="198" t="s">
        <v>332</v>
      </c>
      <c r="C3035" s="198">
        <v>101097586</v>
      </c>
      <c r="D3035" s="198">
        <v>201908</v>
      </c>
      <c r="E3035" s="198" t="s">
        <v>336</v>
      </c>
      <c r="F3035" s="198">
        <v>-432.66</v>
      </c>
      <c r="G3035" s="198">
        <v>1</v>
      </c>
    </row>
    <row r="3036" spans="1:7" x14ac:dyDescent="0.3">
      <c r="A3036" s="198" t="s">
        <v>188</v>
      </c>
      <c r="B3036" s="198" t="s">
        <v>332</v>
      </c>
      <c r="C3036" s="198">
        <v>101097586</v>
      </c>
      <c r="D3036" s="198">
        <v>201908</v>
      </c>
      <c r="E3036" s="198" t="s">
        <v>336</v>
      </c>
      <c r="F3036" s="198">
        <v>-4.45</v>
      </c>
      <c r="G3036" s="198">
        <v>0</v>
      </c>
    </row>
    <row r="3037" spans="1:7" x14ac:dyDescent="0.3">
      <c r="A3037" s="198" t="s">
        <v>188</v>
      </c>
      <c r="B3037" s="198" t="s">
        <v>332</v>
      </c>
      <c r="C3037" s="198">
        <v>101097586</v>
      </c>
      <c r="D3037" s="198">
        <v>201908</v>
      </c>
      <c r="E3037" s="198" t="s">
        <v>336</v>
      </c>
      <c r="F3037" s="198">
        <v>-2.34</v>
      </c>
      <c r="G3037" s="198">
        <v>0</v>
      </c>
    </row>
    <row r="3038" spans="1:7" x14ac:dyDescent="0.3">
      <c r="A3038" s="198" t="s">
        <v>188</v>
      </c>
      <c r="B3038" s="198" t="s">
        <v>332</v>
      </c>
      <c r="C3038" s="198">
        <v>101097586</v>
      </c>
      <c r="D3038" s="198">
        <v>201908</v>
      </c>
      <c r="E3038" s="198" t="s">
        <v>336</v>
      </c>
      <c r="F3038" s="198">
        <v>-0.48</v>
      </c>
      <c r="G3038" s="198">
        <v>0</v>
      </c>
    </row>
    <row r="3039" spans="1:7" x14ac:dyDescent="0.3">
      <c r="A3039" s="198" t="s">
        <v>188</v>
      </c>
      <c r="B3039" s="198" t="s">
        <v>332</v>
      </c>
      <c r="C3039" s="198">
        <v>101097586</v>
      </c>
      <c r="D3039" s="198">
        <v>201908</v>
      </c>
      <c r="E3039" s="198" t="s">
        <v>335</v>
      </c>
      <c r="F3039" s="198">
        <v>-8120.13</v>
      </c>
      <c r="G3039" s="198">
        <v>0</v>
      </c>
    </row>
    <row r="3040" spans="1:7" x14ac:dyDescent="0.3">
      <c r="A3040" s="198" t="s">
        <v>188</v>
      </c>
      <c r="B3040" s="198" t="s">
        <v>332</v>
      </c>
      <c r="C3040" s="198">
        <v>101097586</v>
      </c>
      <c r="D3040" s="198">
        <v>201908</v>
      </c>
      <c r="E3040" s="198" t="s">
        <v>335</v>
      </c>
      <c r="F3040" s="198">
        <v>-7589.07</v>
      </c>
      <c r="G3040" s="198">
        <v>0</v>
      </c>
    </row>
    <row r="3041" spans="1:7" x14ac:dyDescent="0.3">
      <c r="A3041" s="198" t="s">
        <v>188</v>
      </c>
      <c r="B3041" s="198" t="s">
        <v>332</v>
      </c>
      <c r="C3041" s="198">
        <v>101097586</v>
      </c>
      <c r="D3041" s="198">
        <v>201908</v>
      </c>
      <c r="E3041" s="198" t="s">
        <v>335</v>
      </c>
      <c r="F3041" s="198">
        <v>-6741.39</v>
      </c>
      <c r="G3041" s="198">
        <v>0</v>
      </c>
    </row>
    <row r="3042" spans="1:7" x14ac:dyDescent="0.3">
      <c r="A3042" s="198" t="s">
        <v>188</v>
      </c>
      <c r="B3042" s="198" t="s">
        <v>332</v>
      </c>
      <c r="C3042" s="198">
        <v>101097586</v>
      </c>
      <c r="D3042" s="198">
        <v>201908</v>
      </c>
      <c r="E3042" s="198" t="s">
        <v>335</v>
      </c>
      <c r="F3042" s="198">
        <v>-511.68</v>
      </c>
      <c r="G3042" s="198">
        <v>0</v>
      </c>
    </row>
    <row r="3043" spans="1:7" x14ac:dyDescent="0.3">
      <c r="A3043" s="198" t="s">
        <v>188</v>
      </c>
      <c r="B3043" s="198" t="s">
        <v>332</v>
      </c>
      <c r="C3043" s="198">
        <v>101097586</v>
      </c>
      <c r="D3043" s="198">
        <v>201908</v>
      </c>
      <c r="E3043" s="198" t="s">
        <v>335</v>
      </c>
      <c r="F3043" s="198">
        <v>32.61</v>
      </c>
      <c r="G3043" s="198">
        <v>0</v>
      </c>
    </row>
    <row r="3044" spans="1:7" x14ac:dyDescent="0.3">
      <c r="A3044" s="198" t="s">
        <v>188</v>
      </c>
      <c r="B3044" s="198" t="s">
        <v>332</v>
      </c>
      <c r="C3044" s="198">
        <v>101097586</v>
      </c>
      <c r="D3044" s="198">
        <v>201908</v>
      </c>
      <c r="E3044" s="198" t="s">
        <v>335</v>
      </c>
      <c r="F3044" s="198">
        <v>20171.48</v>
      </c>
      <c r="G3044" s="198">
        <v>2</v>
      </c>
    </row>
    <row r="3045" spans="1:7" x14ac:dyDescent="0.3">
      <c r="A3045" s="198" t="s">
        <v>188</v>
      </c>
      <c r="B3045" s="198" t="s">
        <v>332</v>
      </c>
      <c r="C3045" s="198">
        <v>101097586</v>
      </c>
      <c r="D3045" s="198">
        <v>201908</v>
      </c>
      <c r="E3045" s="198" t="s">
        <v>339</v>
      </c>
      <c r="F3045" s="198">
        <v>-131.94999999999999</v>
      </c>
      <c r="G3045" s="198">
        <v>0</v>
      </c>
    </row>
    <row r="3046" spans="1:7" x14ac:dyDescent="0.3">
      <c r="A3046" s="198" t="s">
        <v>188</v>
      </c>
      <c r="B3046" s="198" t="s">
        <v>332</v>
      </c>
      <c r="C3046" s="198">
        <v>101097586</v>
      </c>
      <c r="D3046" s="198">
        <v>201908</v>
      </c>
      <c r="E3046" s="198" t="s">
        <v>339</v>
      </c>
      <c r="F3046" s="198">
        <v>-35.83</v>
      </c>
      <c r="G3046" s="198">
        <v>0</v>
      </c>
    </row>
    <row r="3047" spans="1:7" x14ac:dyDescent="0.3">
      <c r="A3047" s="198" t="s">
        <v>188</v>
      </c>
      <c r="B3047" s="198" t="s">
        <v>332</v>
      </c>
      <c r="C3047" s="198">
        <v>101097586</v>
      </c>
      <c r="D3047" s="198">
        <v>201908</v>
      </c>
      <c r="E3047" s="198" t="s">
        <v>339</v>
      </c>
      <c r="F3047" s="198">
        <v>-32.840000000000003</v>
      </c>
      <c r="G3047" s="198">
        <v>0</v>
      </c>
    </row>
    <row r="3048" spans="1:7" x14ac:dyDescent="0.3">
      <c r="A3048" s="198" t="s">
        <v>188</v>
      </c>
      <c r="B3048" s="198" t="s">
        <v>332</v>
      </c>
      <c r="C3048" s="198">
        <v>101097586</v>
      </c>
      <c r="D3048" s="198">
        <v>201908</v>
      </c>
      <c r="E3048" s="198" t="s">
        <v>339</v>
      </c>
      <c r="F3048" s="198">
        <v>43.03</v>
      </c>
      <c r="G3048" s="198">
        <v>0</v>
      </c>
    </row>
    <row r="3049" spans="1:7" x14ac:dyDescent="0.3">
      <c r="A3049" s="198" t="s">
        <v>188</v>
      </c>
      <c r="B3049" s="198" t="s">
        <v>332</v>
      </c>
      <c r="C3049" s="198">
        <v>101097586</v>
      </c>
      <c r="D3049" s="198">
        <v>201908</v>
      </c>
      <c r="E3049" s="198" t="s">
        <v>339</v>
      </c>
      <c r="F3049" s="198">
        <v>126.18</v>
      </c>
      <c r="G3049" s="198">
        <v>0</v>
      </c>
    </row>
    <row r="3050" spans="1:7" x14ac:dyDescent="0.3">
      <c r="A3050" s="198" t="s">
        <v>188</v>
      </c>
      <c r="B3050" s="198" t="s">
        <v>332</v>
      </c>
      <c r="C3050" s="198">
        <v>101097586</v>
      </c>
      <c r="D3050" s="198">
        <v>201908</v>
      </c>
      <c r="E3050" s="198" t="s">
        <v>339</v>
      </c>
      <c r="F3050" s="198">
        <v>304.85000000000002</v>
      </c>
      <c r="G3050" s="198">
        <v>0</v>
      </c>
    </row>
    <row r="3051" spans="1:7" x14ac:dyDescent="0.3">
      <c r="A3051" s="198" t="s">
        <v>188</v>
      </c>
      <c r="B3051" s="198" t="s">
        <v>332</v>
      </c>
      <c r="C3051" s="198">
        <v>101097586</v>
      </c>
      <c r="D3051" s="198">
        <v>201908</v>
      </c>
      <c r="E3051" s="198" t="s">
        <v>339</v>
      </c>
      <c r="F3051" s="198">
        <v>9322.76</v>
      </c>
      <c r="G3051" s="198">
        <v>1</v>
      </c>
    </row>
    <row r="3052" spans="1:7" x14ac:dyDescent="0.3">
      <c r="A3052" s="198" t="s">
        <v>188</v>
      </c>
      <c r="B3052" s="198" t="s">
        <v>332</v>
      </c>
      <c r="C3052" s="198">
        <v>101097586</v>
      </c>
      <c r="D3052" s="198">
        <v>201908</v>
      </c>
      <c r="E3052" s="198" t="s">
        <v>339</v>
      </c>
      <c r="F3052" s="198">
        <v>57453.06</v>
      </c>
      <c r="G3052" s="198">
        <v>1</v>
      </c>
    </row>
    <row r="3053" spans="1:7" x14ac:dyDescent="0.3">
      <c r="A3053" s="198" t="s">
        <v>188</v>
      </c>
      <c r="B3053" s="198" t="s">
        <v>332</v>
      </c>
      <c r="C3053" s="198">
        <v>101097586</v>
      </c>
      <c r="D3053" s="198">
        <v>201908</v>
      </c>
      <c r="E3053" s="198" t="s">
        <v>339</v>
      </c>
      <c r="F3053" s="198">
        <v>81395.25</v>
      </c>
      <c r="G3053" s="198">
        <v>1</v>
      </c>
    </row>
    <row r="3054" spans="1:7" x14ac:dyDescent="0.3">
      <c r="A3054" s="198" t="s">
        <v>188</v>
      </c>
      <c r="B3054" s="198" t="s">
        <v>332</v>
      </c>
      <c r="C3054" s="198">
        <v>101097586</v>
      </c>
      <c r="D3054" s="198">
        <v>201908</v>
      </c>
      <c r="E3054" s="198" t="s">
        <v>342</v>
      </c>
      <c r="F3054" s="198">
        <v>-28.8</v>
      </c>
      <c r="G3054" s="198">
        <v>0</v>
      </c>
    </row>
    <row r="3055" spans="1:7" x14ac:dyDescent="0.3">
      <c r="A3055" s="198" t="s">
        <v>188</v>
      </c>
      <c r="B3055" s="198" t="s">
        <v>332</v>
      </c>
      <c r="C3055" s="198">
        <v>101098703</v>
      </c>
      <c r="D3055" s="198">
        <v>201908</v>
      </c>
      <c r="E3055" s="198" t="s">
        <v>335</v>
      </c>
      <c r="F3055" s="198">
        <v>-37.97</v>
      </c>
      <c r="G3055" s="198">
        <v>0</v>
      </c>
    </row>
    <row r="3056" spans="1:7" x14ac:dyDescent="0.3">
      <c r="A3056" s="198" t="s">
        <v>188</v>
      </c>
      <c r="B3056" s="198" t="s">
        <v>332</v>
      </c>
      <c r="C3056" s="198">
        <v>101098867</v>
      </c>
      <c r="D3056" s="198">
        <v>201908</v>
      </c>
      <c r="E3056" s="198" t="s">
        <v>340</v>
      </c>
      <c r="F3056" s="198">
        <v>-7535.23</v>
      </c>
      <c r="G3056" s="198">
        <v>1</v>
      </c>
    </row>
    <row r="3057" spans="1:7" x14ac:dyDescent="0.3">
      <c r="A3057" s="198" t="s">
        <v>188</v>
      </c>
      <c r="B3057" s="198" t="s">
        <v>332</v>
      </c>
      <c r="C3057" s="198">
        <v>101098867</v>
      </c>
      <c r="D3057" s="198">
        <v>201908</v>
      </c>
      <c r="E3057" s="198" t="s">
        <v>336</v>
      </c>
      <c r="F3057" s="198">
        <v>20328.86</v>
      </c>
      <c r="G3057" s="198">
        <v>1</v>
      </c>
    </row>
    <row r="3058" spans="1:7" x14ac:dyDescent="0.3">
      <c r="A3058" s="198" t="s">
        <v>188</v>
      </c>
      <c r="B3058" s="198" t="s">
        <v>332</v>
      </c>
      <c r="C3058" s="198">
        <v>101098867</v>
      </c>
      <c r="D3058" s="198">
        <v>201908</v>
      </c>
      <c r="E3058" s="198" t="s">
        <v>335</v>
      </c>
      <c r="F3058" s="198">
        <v>52.66</v>
      </c>
      <c r="G3058" s="198">
        <v>0</v>
      </c>
    </row>
    <row r="3059" spans="1:7" x14ac:dyDescent="0.3">
      <c r="A3059" s="198" t="s">
        <v>188</v>
      </c>
      <c r="B3059" s="198" t="s">
        <v>332</v>
      </c>
      <c r="C3059" s="198">
        <v>101098867</v>
      </c>
      <c r="D3059" s="198">
        <v>201908</v>
      </c>
      <c r="E3059" s="198" t="s">
        <v>342</v>
      </c>
      <c r="F3059" s="198">
        <v>-46.77</v>
      </c>
      <c r="G3059" s="198">
        <v>0</v>
      </c>
    </row>
    <row r="3060" spans="1:7" x14ac:dyDescent="0.3">
      <c r="A3060" s="198" t="s">
        <v>188</v>
      </c>
      <c r="B3060" s="198" t="s">
        <v>332</v>
      </c>
      <c r="C3060" s="198">
        <v>101098867</v>
      </c>
      <c r="D3060" s="198">
        <v>201908</v>
      </c>
      <c r="E3060" s="198" t="s">
        <v>342</v>
      </c>
      <c r="F3060" s="198">
        <v>-12.81</v>
      </c>
      <c r="G3060" s="198">
        <v>0</v>
      </c>
    </row>
    <row r="3061" spans="1:7" x14ac:dyDescent="0.3">
      <c r="A3061" s="198" t="s">
        <v>188</v>
      </c>
      <c r="B3061" s="198" t="s">
        <v>332</v>
      </c>
      <c r="C3061" s="198">
        <v>101101684</v>
      </c>
      <c r="D3061" s="198">
        <v>201908</v>
      </c>
      <c r="E3061" s="198" t="s">
        <v>339</v>
      </c>
      <c r="F3061" s="198">
        <v>3.81</v>
      </c>
      <c r="G3061" s="198">
        <v>0</v>
      </c>
    </row>
    <row r="3062" spans="1:7" x14ac:dyDescent="0.3">
      <c r="A3062" s="198" t="s">
        <v>188</v>
      </c>
      <c r="B3062" s="198" t="s">
        <v>332</v>
      </c>
      <c r="C3062" s="198">
        <v>101102283</v>
      </c>
      <c r="D3062" s="198">
        <v>201908</v>
      </c>
      <c r="E3062" s="198" t="s">
        <v>339</v>
      </c>
      <c r="F3062" s="198">
        <v>2.0699999999999998</v>
      </c>
      <c r="G3062" s="198">
        <v>0</v>
      </c>
    </row>
    <row r="3063" spans="1:7" x14ac:dyDescent="0.3">
      <c r="A3063" s="198" t="s">
        <v>188</v>
      </c>
      <c r="B3063" s="198" t="s">
        <v>332</v>
      </c>
      <c r="C3063" s="198">
        <v>101102591</v>
      </c>
      <c r="D3063" s="198">
        <v>201908</v>
      </c>
      <c r="E3063" s="198" t="s">
        <v>335</v>
      </c>
      <c r="F3063" s="198">
        <v>-5600.1</v>
      </c>
      <c r="G3063" s="198">
        <v>0</v>
      </c>
    </row>
    <row r="3064" spans="1:7" x14ac:dyDescent="0.3">
      <c r="A3064" s="198" t="s">
        <v>188</v>
      </c>
      <c r="B3064" s="198" t="s">
        <v>332</v>
      </c>
      <c r="C3064" s="198">
        <v>101102596</v>
      </c>
      <c r="D3064" s="198">
        <v>201908</v>
      </c>
      <c r="E3064" s="198" t="s">
        <v>339</v>
      </c>
      <c r="F3064" s="198">
        <v>25386.09</v>
      </c>
      <c r="G3064" s="198">
        <v>1</v>
      </c>
    </row>
    <row r="3065" spans="1:7" x14ac:dyDescent="0.3">
      <c r="A3065" s="198" t="s">
        <v>188</v>
      </c>
      <c r="B3065" s="198" t="s">
        <v>332</v>
      </c>
      <c r="C3065" s="198">
        <v>101102599</v>
      </c>
      <c r="D3065" s="198">
        <v>201908</v>
      </c>
      <c r="E3065" s="198" t="s">
        <v>339</v>
      </c>
      <c r="F3065" s="198">
        <v>8503.84</v>
      </c>
      <c r="G3065" s="198">
        <v>1</v>
      </c>
    </row>
    <row r="3066" spans="1:7" x14ac:dyDescent="0.3">
      <c r="A3066" s="198" t="s">
        <v>188</v>
      </c>
      <c r="B3066" s="198" t="s">
        <v>332</v>
      </c>
      <c r="C3066" s="198">
        <v>101102602</v>
      </c>
      <c r="D3066" s="198">
        <v>201908</v>
      </c>
      <c r="E3066" s="198" t="s">
        <v>339</v>
      </c>
      <c r="F3066" s="198">
        <v>9418.39</v>
      </c>
      <c r="G3066" s="198">
        <v>2</v>
      </c>
    </row>
    <row r="3067" spans="1:7" x14ac:dyDescent="0.3">
      <c r="A3067" s="198" t="s">
        <v>188</v>
      </c>
      <c r="B3067" s="198" t="s">
        <v>332</v>
      </c>
      <c r="C3067" s="198">
        <v>101102605</v>
      </c>
      <c r="D3067" s="198">
        <v>201908</v>
      </c>
      <c r="E3067" s="198" t="s">
        <v>335</v>
      </c>
      <c r="F3067" s="198">
        <v>56.67</v>
      </c>
      <c r="G3067" s="198">
        <v>0</v>
      </c>
    </row>
    <row r="3068" spans="1:7" x14ac:dyDescent="0.3">
      <c r="A3068" s="198" t="s">
        <v>188</v>
      </c>
      <c r="B3068" s="198" t="s">
        <v>332</v>
      </c>
      <c r="C3068" s="198">
        <v>101102606</v>
      </c>
      <c r="D3068" s="198">
        <v>201908</v>
      </c>
      <c r="E3068" s="198" t="s">
        <v>342</v>
      </c>
      <c r="F3068" s="198">
        <v>-4.6900000000000004</v>
      </c>
      <c r="G3068" s="198">
        <v>0</v>
      </c>
    </row>
    <row r="3069" spans="1:7" x14ac:dyDescent="0.3">
      <c r="A3069" s="198" t="s">
        <v>188</v>
      </c>
      <c r="B3069" s="198" t="s">
        <v>332</v>
      </c>
      <c r="C3069" s="198">
        <v>101103576</v>
      </c>
      <c r="D3069" s="198">
        <v>201908</v>
      </c>
      <c r="E3069" s="198" t="s">
        <v>335</v>
      </c>
      <c r="F3069" s="198">
        <v>-0.02</v>
      </c>
      <c r="G3069" s="198">
        <v>0</v>
      </c>
    </row>
    <row r="3070" spans="1:7" x14ac:dyDescent="0.3">
      <c r="A3070" s="198" t="s">
        <v>188</v>
      </c>
      <c r="B3070" s="198" t="s">
        <v>332</v>
      </c>
      <c r="C3070" s="198">
        <v>101104046</v>
      </c>
      <c r="D3070" s="198">
        <v>201908</v>
      </c>
      <c r="E3070" s="198" t="s">
        <v>336</v>
      </c>
      <c r="F3070" s="198">
        <v>35.4</v>
      </c>
      <c r="G3070" s="198">
        <v>0</v>
      </c>
    </row>
    <row r="3071" spans="1:7" x14ac:dyDescent="0.3">
      <c r="A3071" s="198" t="s">
        <v>188</v>
      </c>
      <c r="B3071" s="198" t="s">
        <v>332</v>
      </c>
      <c r="C3071" s="198">
        <v>101104046</v>
      </c>
      <c r="D3071" s="198">
        <v>201908</v>
      </c>
      <c r="E3071" s="198" t="s">
        <v>335</v>
      </c>
      <c r="F3071" s="198">
        <v>-0.06</v>
      </c>
      <c r="G3071" s="198">
        <v>0</v>
      </c>
    </row>
    <row r="3072" spans="1:7" x14ac:dyDescent="0.3">
      <c r="A3072" s="198" t="s">
        <v>188</v>
      </c>
      <c r="B3072" s="198" t="s">
        <v>332</v>
      </c>
      <c r="C3072" s="198">
        <v>101107482</v>
      </c>
      <c r="D3072" s="198">
        <v>201908</v>
      </c>
      <c r="E3072" s="198" t="s">
        <v>340</v>
      </c>
      <c r="F3072" s="198">
        <v>15.79</v>
      </c>
      <c r="G3072" s="198">
        <v>0</v>
      </c>
    </row>
    <row r="3073" spans="1:7" x14ac:dyDescent="0.3">
      <c r="A3073" s="198" t="s">
        <v>188</v>
      </c>
      <c r="B3073" s="198" t="s">
        <v>332</v>
      </c>
      <c r="C3073" s="198">
        <v>101107482</v>
      </c>
      <c r="D3073" s="198">
        <v>201908</v>
      </c>
      <c r="E3073" s="198" t="s">
        <v>336</v>
      </c>
      <c r="F3073" s="198">
        <v>-0.28999999999999998</v>
      </c>
      <c r="G3073" s="198">
        <v>0</v>
      </c>
    </row>
    <row r="3074" spans="1:7" x14ac:dyDescent="0.3">
      <c r="A3074" s="198" t="s">
        <v>188</v>
      </c>
      <c r="B3074" s="198" t="s">
        <v>332</v>
      </c>
      <c r="C3074" s="198">
        <v>101107482</v>
      </c>
      <c r="D3074" s="198">
        <v>201908</v>
      </c>
      <c r="E3074" s="198" t="s">
        <v>335</v>
      </c>
      <c r="F3074" s="198">
        <v>6.83</v>
      </c>
      <c r="G3074" s="198">
        <v>0</v>
      </c>
    </row>
    <row r="3075" spans="1:7" x14ac:dyDescent="0.3">
      <c r="A3075" s="198" t="s">
        <v>188</v>
      </c>
      <c r="B3075" s="198" t="s">
        <v>332</v>
      </c>
      <c r="C3075" s="198">
        <v>101107482</v>
      </c>
      <c r="D3075" s="198">
        <v>201908</v>
      </c>
      <c r="E3075" s="198" t="s">
        <v>335</v>
      </c>
      <c r="F3075" s="198">
        <v>2997.86</v>
      </c>
      <c r="G3075" s="198">
        <v>2</v>
      </c>
    </row>
    <row r="3076" spans="1:7" x14ac:dyDescent="0.3">
      <c r="A3076" s="198" t="s">
        <v>188</v>
      </c>
      <c r="B3076" s="198" t="s">
        <v>332</v>
      </c>
      <c r="C3076" s="198">
        <v>101107482</v>
      </c>
      <c r="D3076" s="198">
        <v>201908</v>
      </c>
      <c r="E3076" s="198" t="s">
        <v>339</v>
      </c>
      <c r="F3076" s="198">
        <v>16.260000000000002</v>
      </c>
      <c r="G3076" s="198">
        <v>0</v>
      </c>
    </row>
    <row r="3077" spans="1:7" x14ac:dyDescent="0.3">
      <c r="A3077" s="198" t="s">
        <v>188</v>
      </c>
      <c r="B3077" s="198" t="s">
        <v>332</v>
      </c>
      <c r="C3077" s="198">
        <v>101107482</v>
      </c>
      <c r="D3077" s="198">
        <v>201908</v>
      </c>
      <c r="E3077" s="198" t="s">
        <v>339</v>
      </c>
      <c r="F3077" s="198">
        <v>14300.01</v>
      </c>
      <c r="G3077" s="198">
        <v>1</v>
      </c>
    </row>
    <row r="3078" spans="1:7" x14ac:dyDescent="0.3">
      <c r="A3078" s="198" t="s">
        <v>188</v>
      </c>
      <c r="B3078" s="198" t="s">
        <v>332</v>
      </c>
      <c r="C3078" s="198">
        <v>101107482</v>
      </c>
      <c r="D3078" s="198">
        <v>201908</v>
      </c>
      <c r="E3078" s="198" t="s">
        <v>341</v>
      </c>
      <c r="F3078" s="198">
        <v>9.5500000000000007</v>
      </c>
      <c r="G3078" s="198">
        <v>0</v>
      </c>
    </row>
    <row r="3079" spans="1:7" x14ac:dyDescent="0.3">
      <c r="A3079" s="198" t="s">
        <v>188</v>
      </c>
      <c r="B3079" s="198" t="s">
        <v>332</v>
      </c>
      <c r="C3079" s="198">
        <v>101108406</v>
      </c>
      <c r="D3079" s="198">
        <v>201908</v>
      </c>
      <c r="E3079" s="198" t="s">
        <v>340</v>
      </c>
      <c r="F3079" s="198">
        <v>-1749.92</v>
      </c>
      <c r="G3079" s="198">
        <v>1</v>
      </c>
    </row>
    <row r="3080" spans="1:7" x14ac:dyDescent="0.3">
      <c r="A3080" s="198" t="s">
        <v>188</v>
      </c>
      <c r="B3080" s="198" t="s">
        <v>332</v>
      </c>
      <c r="C3080" s="198">
        <v>101108406</v>
      </c>
      <c r="D3080" s="198">
        <v>201908</v>
      </c>
      <c r="E3080" s="198" t="s">
        <v>336</v>
      </c>
      <c r="F3080" s="198">
        <v>282.17</v>
      </c>
      <c r="G3080" s="198">
        <v>1</v>
      </c>
    </row>
    <row r="3081" spans="1:7" x14ac:dyDescent="0.3">
      <c r="A3081" s="198" t="s">
        <v>188</v>
      </c>
      <c r="B3081" s="198" t="s">
        <v>332</v>
      </c>
      <c r="C3081" s="198">
        <v>101108406</v>
      </c>
      <c r="D3081" s="198">
        <v>201908</v>
      </c>
      <c r="E3081" s="198" t="s">
        <v>339</v>
      </c>
      <c r="F3081" s="198">
        <v>1637.75</v>
      </c>
      <c r="G3081" s="198">
        <v>1</v>
      </c>
    </row>
    <row r="3082" spans="1:7" x14ac:dyDescent="0.3">
      <c r="A3082" s="198" t="s">
        <v>188</v>
      </c>
      <c r="B3082" s="198" t="s">
        <v>332</v>
      </c>
      <c r="C3082" s="198">
        <v>101108587</v>
      </c>
      <c r="D3082" s="198">
        <v>201908</v>
      </c>
      <c r="E3082" s="198" t="s">
        <v>339</v>
      </c>
      <c r="F3082" s="198">
        <v>7823.88</v>
      </c>
      <c r="G3082" s="198">
        <v>1</v>
      </c>
    </row>
    <row r="3083" spans="1:7" x14ac:dyDescent="0.3">
      <c r="A3083" s="198" t="s">
        <v>188</v>
      </c>
      <c r="B3083" s="198" t="s">
        <v>332</v>
      </c>
      <c r="C3083" s="198">
        <v>101109992</v>
      </c>
      <c r="D3083" s="198">
        <v>201908</v>
      </c>
      <c r="E3083" s="198" t="s">
        <v>335</v>
      </c>
      <c r="F3083" s="198">
        <v>-88.16</v>
      </c>
      <c r="G3083" s="198">
        <v>0</v>
      </c>
    </row>
    <row r="3084" spans="1:7" x14ac:dyDescent="0.3">
      <c r="A3084" s="198" t="s">
        <v>188</v>
      </c>
      <c r="B3084" s="198" t="s">
        <v>332</v>
      </c>
      <c r="C3084" s="198">
        <v>101109992</v>
      </c>
      <c r="D3084" s="198">
        <v>201908</v>
      </c>
      <c r="E3084" s="198" t="s">
        <v>339</v>
      </c>
      <c r="F3084" s="198">
        <v>-0.67</v>
      </c>
      <c r="G3084" s="198">
        <v>0</v>
      </c>
    </row>
    <row r="3085" spans="1:7" x14ac:dyDescent="0.3">
      <c r="A3085" s="198" t="s">
        <v>188</v>
      </c>
      <c r="B3085" s="198" t="s">
        <v>332</v>
      </c>
      <c r="C3085" s="198">
        <v>101110144</v>
      </c>
      <c r="D3085" s="198">
        <v>201908</v>
      </c>
      <c r="E3085" s="198" t="s">
        <v>335</v>
      </c>
      <c r="F3085" s="198">
        <v>0.25</v>
      </c>
      <c r="G3085" s="198">
        <v>0</v>
      </c>
    </row>
    <row r="3086" spans="1:7" x14ac:dyDescent="0.3">
      <c r="A3086" s="198" t="s">
        <v>188</v>
      </c>
      <c r="B3086" s="198" t="s">
        <v>332</v>
      </c>
      <c r="C3086" s="198">
        <v>101110144</v>
      </c>
      <c r="D3086" s="198">
        <v>201908</v>
      </c>
      <c r="E3086" s="198" t="s">
        <v>339</v>
      </c>
      <c r="F3086" s="198">
        <v>4.2300000000000004</v>
      </c>
      <c r="G3086" s="198">
        <v>0</v>
      </c>
    </row>
    <row r="3087" spans="1:7" x14ac:dyDescent="0.3">
      <c r="A3087" s="198" t="s">
        <v>188</v>
      </c>
      <c r="B3087" s="198" t="s">
        <v>332</v>
      </c>
      <c r="C3087" s="198">
        <v>101110262</v>
      </c>
      <c r="D3087" s="198">
        <v>201908</v>
      </c>
      <c r="E3087" s="198" t="s">
        <v>339</v>
      </c>
      <c r="F3087" s="198">
        <v>6.24</v>
      </c>
      <c r="G3087" s="198">
        <v>0</v>
      </c>
    </row>
    <row r="3088" spans="1:7" x14ac:dyDescent="0.3">
      <c r="A3088" s="198" t="s">
        <v>188</v>
      </c>
      <c r="B3088" s="198" t="s">
        <v>332</v>
      </c>
      <c r="C3088" s="198">
        <v>101110432</v>
      </c>
      <c r="D3088" s="198">
        <v>201908</v>
      </c>
      <c r="E3088" s="198" t="s">
        <v>336</v>
      </c>
      <c r="F3088" s="198">
        <v>-10460.59</v>
      </c>
      <c r="G3088" s="198">
        <v>2</v>
      </c>
    </row>
    <row r="3089" spans="1:7" x14ac:dyDescent="0.3">
      <c r="A3089" s="198" t="s">
        <v>188</v>
      </c>
      <c r="B3089" s="198" t="s">
        <v>332</v>
      </c>
      <c r="C3089" s="198">
        <v>101110930</v>
      </c>
      <c r="D3089" s="198">
        <v>201908</v>
      </c>
      <c r="E3089" s="198" t="s">
        <v>335</v>
      </c>
      <c r="F3089" s="198">
        <v>63.44</v>
      </c>
      <c r="G3089" s="198">
        <v>0</v>
      </c>
    </row>
    <row r="3090" spans="1:7" x14ac:dyDescent="0.3">
      <c r="A3090" s="198" t="s">
        <v>188</v>
      </c>
      <c r="B3090" s="198" t="s">
        <v>332</v>
      </c>
      <c r="C3090" s="198">
        <v>101110930</v>
      </c>
      <c r="D3090" s="198">
        <v>201908</v>
      </c>
      <c r="E3090" s="198" t="s">
        <v>335</v>
      </c>
      <c r="F3090" s="198">
        <v>330.42</v>
      </c>
      <c r="G3090" s="198">
        <v>0</v>
      </c>
    </row>
    <row r="3091" spans="1:7" x14ac:dyDescent="0.3">
      <c r="A3091" s="198" t="s">
        <v>188</v>
      </c>
      <c r="B3091" s="198" t="s">
        <v>332</v>
      </c>
      <c r="C3091" s="198">
        <v>101110931</v>
      </c>
      <c r="D3091" s="198">
        <v>201908</v>
      </c>
      <c r="E3091" s="198" t="s">
        <v>339</v>
      </c>
      <c r="F3091" s="198">
        <v>5322.42</v>
      </c>
      <c r="G3091" s="198">
        <v>1</v>
      </c>
    </row>
    <row r="3092" spans="1:7" x14ac:dyDescent="0.3">
      <c r="A3092" s="198" t="s">
        <v>188</v>
      </c>
      <c r="B3092" s="198" t="s">
        <v>332</v>
      </c>
      <c r="C3092" s="198">
        <v>101112219</v>
      </c>
      <c r="D3092" s="198">
        <v>201908</v>
      </c>
      <c r="E3092" s="198" t="s">
        <v>336</v>
      </c>
      <c r="F3092" s="198">
        <v>-766.74</v>
      </c>
      <c r="G3092" s="198">
        <v>2</v>
      </c>
    </row>
    <row r="3093" spans="1:7" x14ac:dyDescent="0.3">
      <c r="A3093" s="198" t="s">
        <v>188</v>
      </c>
      <c r="B3093" s="198" t="s">
        <v>332</v>
      </c>
      <c r="C3093" s="198">
        <v>101117390</v>
      </c>
      <c r="D3093" s="198">
        <v>201908</v>
      </c>
      <c r="E3093" s="198" t="s">
        <v>336</v>
      </c>
      <c r="F3093" s="198">
        <v>0</v>
      </c>
      <c r="G3093" s="198">
        <v>0</v>
      </c>
    </row>
    <row r="3094" spans="1:7" x14ac:dyDescent="0.3">
      <c r="A3094" s="198" t="s">
        <v>188</v>
      </c>
      <c r="B3094" s="198" t="s">
        <v>332</v>
      </c>
      <c r="C3094" s="198">
        <v>101117520</v>
      </c>
      <c r="D3094" s="198">
        <v>201908</v>
      </c>
      <c r="E3094" s="198" t="s">
        <v>340</v>
      </c>
      <c r="F3094" s="198">
        <v>-9966.9</v>
      </c>
      <c r="G3094" s="198">
        <v>1390</v>
      </c>
    </row>
    <row r="3095" spans="1:7" x14ac:dyDescent="0.3">
      <c r="A3095" s="198" t="s">
        <v>188</v>
      </c>
      <c r="B3095" s="198" t="s">
        <v>332</v>
      </c>
      <c r="C3095" s="198">
        <v>101117520</v>
      </c>
      <c r="D3095" s="198">
        <v>201908</v>
      </c>
      <c r="E3095" s="198" t="s">
        <v>340</v>
      </c>
      <c r="F3095" s="198">
        <v>-3302.78</v>
      </c>
      <c r="G3095" s="198">
        <v>772</v>
      </c>
    </row>
    <row r="3096" spans="1:7" x14ac:dyDescent="0.3">
      <c r="A3096" s="198" t="s">
        <v>188</v>
      </c>
      <c r="B3096" s="198" t="s">
        <v>332</v>
      </c>
      <c r="C3096" s="198">
        <v>101117520</v>
      </c>
      <c r="D3096" s="198">
        <v>201908</v>
      </c>
      <c r="E3096" s="198" t="s">
        <v>340</v>
      </c>
      <c r="F3096" s="198">
        <v>-585.49</v>
      </c>
      <c r="G3096" s="198">
        <v>0</v>
      </c>
    </row>
    <row r="3097" spans="1:7" x14ac:dyDescent="0.3">
      <c r="A3097" s="198" t="s">
        <v>188</v>
      </c>
      <c r="B3097" s="198" t="s">
        <v>332</v>
      </c>
      <c r="C3097" s="198">
        <v>101117520</v>
      </c>
      <c r="D3097" s="198">
        <v>201908</v>
      </c>
      <c r="E3097" s="198" t="s">
        <v>340</v>
      </c>
      <c r="F3097" s="198">
        <v>4.57</v>
      </c>
      <c r="G3097" s="198">
        <v>0</v>
      </c>
    </row>
    <row r="3098" spans="1:7" x14ac:dyDescent="0.3">
      <c r="A3098" s="198" t="s">
        <v>188</v>
      </c>
      <c r="B3098" s="198" t="s">
        <v>332</v>
      </c>
      <c r="C3098" s="198">
        <v>101117520</v>
      </c>
      <c r="D3098" s="198">
        <v>201908</v>
      </c>
      <c r="E3098" s="198" t="s">
        <v>340</v>
      </c>
      <c r="F3098" s="198">
        <v>273.10000000000002</v>
      </c>
      <c r="G3098" s="198">
        <v>0</v>
      </c>
    </row>
    <row r="3099" spans="1:7" x14ac:dyDescent="0.3">
      <c r="A3099" s="198" t="s">
        <v>188</v>
      </c>
      <c r="B3099" s="198" t="s">
        <v>332</v>
      </c>
      <c r="C3099" s="198">
        <v>101117520</v>
      </c>
      <c r="D3099" s="198">
        <v>201908</v>
      </c>
      <c r="E3099" s="198" t="s">
        <v>340</v>
      </c>
      <c r="F3099" s="198">
        <v>1213.69</v>
      </c>
      <c r="G3099" s="198">
        <v>320</v>
      </c>
    </row>
    <row r="3100" spans="1:7" x14ac:dyDescent="0.3">
      <c r="A3100" s="198" t="s">
        <v>188</v>
      </c>
      <c r="B3100" s="198" t="s">
        <v>332</v>
      </c>
      <c r="C3100" s="198">
        <v>101117520</v>
      </c>
      <c r="D3100" s="198">
        <v>201908</v>
      </c>
      <c r="E3100" s="198" t="s">
        <v>340</v>
      </c>
      <c r="F3100" s="198">
        <v>2805.46</v>
      </c>
      <c r="G3100" s="198">
        <v>681</v>
      </c>
    </row>
    <row r="3101" spans="1:7" x14ac:dyDescent="0.3">
      <c r="A3101" s="198" t="s">
        <v>188</v>
      </c>
      <c r="B3101" s="198" t="s">
        <v>332</v>
      </c>
      <c r="C3101" s="198">
        <v>101117520</v>
      </c>
      <c r="D3101" s="198">
        <v>201908</v>
      </c>
      <c r="E3101" s="198" t="s">
        <v>336</v>
      </c>
      <c r="F3101" s="198">
        <v>-2474.4899999999998</v>
      </c>
      <c r="G3101" s="198">
        <v>2490</v>
      </c>
    </row>
    <row r="3102" spans="1:7" x14ac:dyDescent="0.3">
      <c r="A3102" s="198" t="s">
        <v>188</v>
      </c>
      <c r="B3102" s="198" t="s">
        <v>332</v>
      </c>
      <c r="C3102" s="198">
        <v>101117520</v>
      </c>
      <c r="D3102" s="198">
        <v>201908</v>
      </c>
      <c r="E3102" s="198" t="s">
        <v>336</v>
      </c>
      <c r="F3102" s="198">
        <v>-68.56</v>
      </c>
      <c r="G3102" s="198">
        <v>30</v>
      </c>
    </row>
    <row r="3103" spans="1:7" x14ac:dyDescent="0.3">
      <c r="A3103" s="198" t="s">
        <v>188</v>
      </c>
      <c r="B3103" s="198" t="s">
        <v>332</v>
      </c>
      <c r="C3103" s="198">
        <v>101117520</v>
      </c>
      <c r="D3103" s="198">
        <v>201908</v>
      </c>
      <c r="E3103" s="198" t="s">
        <v>336</v>
      </c>
      <c r="F3103" s="198">
        <v>-4.54</v>
      </c>
      <c r="G3103" s="198">
        <v>0</v>
      </c>
    </row>
    <row r="3104" spans="1:7" x14ac:dyDescent="0.3">
      <c r="A3104" s="198" t="s">
        <v>188</v>
      </c>
      <c r="B3104" s="198" t="s">
        <v>332</v>
      </c>
      <c r="C3104" s="198">
        <v>101117520</v>
      </c>
      <c r="D3104" s="198">
        <v>201908</v>
      </c>
      <c r="E3104" s="198" t="s">
        <v>336</v>
      </c>
      <c r="F3104" s="198">
        <v>20.11</v>
      </c>
      <c r="G3104" s="198">
        <v>0</v>
      </c>
    </row>
    <row r="3105" spans="1:7" x14ac:dyDescent="0.3">
      <c r="A3105" s="198" t="s">
        <v>188</v>
      </c>
      <c r="B3105" s="198" t="s">
        <v>332</v>
      </c>
      <c r="C3105" s="198">
        <v>101117520</v>
      </c>
      <c r="D3105" s="198">
        <v>201908</v>
      </c>
      <c r="E3105" s="198" t="s">
        <v>336</v>
      </c>
      <c r="F3105" s="198">
        <v>27.33</v>
      </c>
      <c r="G3105" s="198">
        <v>20</v>
      </c>
    </row>
    <row r="3106" spans="1:7" x14ac:dyDescent="0.3">
      <c r="A3106" s="198" t="s">
        <v>188</v>
      </c>
      <c r="B3106" s="198" t="s">
        <v>332</v>
      </c>
      <c r="C3106" s="198">
        <v>101117520</v>
      </c>
      <c r="D3106" s="198">
        <v>201908</v>
      </c>
      <c r="E3106" s="198" t="s">
        <v>336</v>
      </c>
      <c r="F3106" s="198">
        <v>56.47</v>
      </c>
      <c r="G3106" s="198">
        <v>30</v>
      </c>
    </row>
    <row r="3107" spans="1:7" x14ac:dyDescent="0.3">
      <c r="A3107" s="198" t="s">
        <v>188</v>
      </c>
      <c r="B3107" s="198" t="s">
        <v>332</v>
      </c>
      <c r="C3107" s="198">
        <v>101117520</v>
      </c>
      <c r="D3107" s="198">
        <v>201908</v>
      </c>
      <c r="E3107" s="198" t="s">
        <v>336</v>
      </c>
      <c r="F3107" s="198">
        <v>239.51</v>
      </c>
      <c r="G3107" s="198">
        <v>60</v>
      </c>
    </row>
    <row r="3108" spans="1:7" x14ac:dyDescent="0.3">
      <c r="A3108" s="198" t="s">
        <v>188</v>
      </c>
      <c r="B3108" s="198" t="s">
        <v>332</v>
      </c>
      <c r="C3108" s="198">
        <v>101117520</v>
      </c>
      <c r="D3108" s="198">
        <v>201908</v>
      </c>
      <c r="E3108" s="198" t="s">
        <v>336</v>
      </c>
      <c r="F3108" s="198">
        <v>311.25</v>
      </c>
      <c r="G3108" s="198">
        <v>30</v>
      </c>
    </row>
    <row r="3109" spans="1:7" x14ac:dyDescent="0.3">
      <c r="A3109" s="198" t="s">
        <v>188</v>
      </c>
      <c r="B3109" s="198" t="s">
        <v>332</v>
      </c>
      <c r="C3109" s="198">
        <v>101117520</v>
      </c>
      <c r="D3109" s="198">
        <v>201908</v>
      </c>
      <c r="E3109" s="198" t="s">
        <v>336</v>
      </c>
      <c r="F3109" s="198">
        <v>410.33</v>
      </c>
      <c r="G3109" s="198">
        <v>250</v>
      </c>
    </row>
    <row r="3110" spans="1:7" x14ac:dyDescent="0.3">
      <c r="A3110" s="198" t="s">
        <v>188</v>
      </c>
      <c r="B3110" s="198" t="s">
        <v>332</v>
      </c>
      <c r="C3110" s="198">
        <v>101117520</v>
      </c>
      <c r="D3110" s="198">
        <v>201908</v>
      </c>
      <c r="E3110" s="198" t="s">
        <v>336</v>
      </c>
      <c r="F3110" s="198">
        <v>578.69000000000005</v>
      </c>
      <c r="G3110" s="198">
        <v>30</v>
      </c>
    </row>
    <row r="3111" spans="1:7" x14ac:dyDescent="0.3">
      <c r="A3111" s="198" t="s">
        <v>188</v>
      </c>
      <c r="B3111" s="198" t="s">
        <v>332</v>
      </c>
      <c r="C3111" s="198">
        <v>101117520</v>
      </c>
      <c r="D3111" s="198">
        <v>201908</v>
      </c>
      <c r="E3111" s="198" t="s">
        <v>336</v>
      </c>
      <c r="F3111" s="198">
        <v>1126.9000000000001</v>
      </c>
      <c r="G3111" s="198">
        <v>1</v>
      </c>
    </row>
    <row r="3112" spans="1:7" x14ac:dyDescent="0.3">
      <c r="A3112" s="198" t="s">
        <v>188</v>
      </c>
      <c r="B3112" s="198" t="s">
        <v>332</v>
      </c>
      <c r="C3112" s="198">
        <v>101117520</v>
      </c>
      <c r="D3112" s="198">
        <v>201908</v>
      </c>
      <c r="E3112" s="198" t="s">
        <v>336</v>
      </c>
      <c r="F3112" s="198">
        <v>1445.41</v>
      </c>
      <c r="G3112" s="198">
        <v>1</v>
      </c>
    </row>
    <row r="3113" spans="1:7" x14ac:dyDescent="0.3">
      <c r="A3113" s="198" t="s">
        <v>188</v>
      </c>
      <c r="B3113" s="198" t="s">
        <v>332</v>
      </c>
      <c r="C3113" s="198">
        <v>101117520</v>
      </c>
      <c r="D3113" s="198">
        <v>201908</v>
      </c>
      <c r="E3113" s="198" t="s">
        <v>336</v>
      </c>
      <c r="F3113" s="198">
        <v>2543.86</v>
      </c>
      <c r="G3113" s="198">
        <v>110</v>
      </c>
    </row>
    <row r="3114" spans="1:7" x14ac:dyDescent="0.3">
      <c r="A3114" s="198" t="s">
        <v>188</v>
      </c>
      <c r="B3114" s="198" t="s">
        <v>332</v>
      </c>
      <c r="C3114" s="198">
        <v>101117520</v>
      </c>
      <c r="D3114" s="198">
        <v>201908</v>
      </c>
      <c r="E3114" s="198" t="s">
        <v>336</v>
      </c>
      <c r="F3114" s="198">
        <v>3182.2</v>
      </c>
      <c r="G3114" s="198">
        <v>280</v>
      </c>
    </row>
    <row r="3115" spans="1:7" x14ac:dyDescent="0.3">
      <c r="A3115" s="198" t="s">
        <v>188</v>
      </c>
      <c r="B3115" s="198" t="s">
        <v>332</v>
      </c>
      <c r="C3115" s="198">
        <v>101117520</v>
      </c>
      <c r="D3115" s="198">
        <v>201908</v>
      </c>
      <c r="E3115" s="198" t="s">
        <v>336</v>
      </c>
      <c r="F3115" s="198">
        <v>4318.66</v>
      </c>
      <c r="G3115" s="198">
        <v>240</v>
      </c>
    </row>
    <row r="3116" spans="1:7" x14ac:dyDescent="0.3">
      <c r="A3116" s="198" t="s">
        <v>188</v>
      </c>
      <c r="B3116" s="198" t="s">
        <v>332</v>
      </c>
      <c r="C3116" s="198">
        <v>101117520</v>
      </c>
      <c r="D3116" s="198">
        <v>201908</v>
      </c>
      <c r="E3116" s="198" t="s">
        <v>336</v>
      </c>
      <c r="F3116" s="198">
        <v>10007.91</v>
      </c>
      <c r="G3116" s="198">
        <v>1060</v>
      </c>
    </row>
    <row r="3117" spans="1:7" x14ac:dyDescent="0.3">
      <c r="A3117" s="198" t="s">
        <v>188</v>
      </c>
      <c r="B3117" s="198" t="s">
        <v>332</v>
      </c>
      <c r="C3117" s="198">
        <v>101117520</v>
      </c>
      <c r="D3117" s="198">
        <v>201908</v>
      </c>
      <c r="E3117" s="198" t="s">
        <v>336</v>
      </c>
      <c r="F3117" s="198">
        <v>12859.39</v>
      </c>
      <c r="G3117" s="198">
        <v>2320</v>
      </c>
    </row>
    <row r="3118" spans="1:7" x14ac:dyDescent="0.3">
      <c r="A3118" s="198" t="s">
        <v>188</v>
      </c>
      <c r="B3118" s="198" t="s">
        <v>332</v>
      </c>
      <c r="C3118" s="198">
        <v>101117520</v>
      </c>
      <c r="D3118" s="198">
        <v>201908</v>
      </c>
      <c r="E3118" s="198" t="s">
        <v>335</v>
      </c>
      <c r="F3118" s="198">
        <v>-13178.8</v>
      </c>
      <c r="G3118" s="198">
        <v>0</v>
      </c>
    </row>
    <row r="3119" spans="1:7" x14ac:dyDescent="0.3">
      <c r="A3119" s="198" t="s">
        <v>188</v>
      </c>
      <c r="B3119" s="198" t="s">
        <v>332</v>
      </c>
      <c r="C3119" s="198">
        <v>101117520</v>
      </c>
      <c r="D3119" s="198">
        <v>201908</v>
      </c>
      <c r="E3119" s="198" t="s">
        <v>335</v>
      </c>
      <c r="F3119" s="198">
        <v>-556.78</v>
      </c>
      <c r="G3119" s="198">
        <v>0</v>
      </c>
    </row>
    <row r="3120" spans="1:7" x14ac:dyDescent="0.3">
      <c r="A3120" s="198" t="s">
        <v>188</v>
      </c>
      <c r="B3120" s="198" t="s">
        <v>332</v>
      </c>
      <c r="C3120" s="198">
        <v>101117520</v>
      </c>
      <c r="D3120" s="198">
        <v>201908</v>
      </c>
      <c r="E3120" s="198" t="s">
        <v>335</v>
      </c>
      <c r="F3120" s="198">
        <v>4.21</v>
      </c>
      <c r="G3120" s="198">
        <v>0</v>
      </c>
    </row>
    <row r="3121" spans="1:7" x14ac:dyDescent="0.3">
      <c r="A3121" s="198" t="s">
        <v>188</v>
      </c>
      <c r="B3121" s="198" t="s">
        <v>332</v>
      </c>
      <c r="C3121" s="198">
        <v>101117520</v>
      </c>
      <c r="D3121" s="198">
        <v>201908</v>
      </c>
      <c r="E3121" s="198" t="s">
        <v>335</v>
      </c>
      <c r="F3121" s="198">
        <v>54.75</v>
      </c>
      <c r="G3121" s="198">
        <v>0</v>
      </c>
    </row>
    <row r="3122" spans="1:7" x14ac:dyDescent="0.3">
      <c r="A3122" s="198" t="s">
        <v>188</v>
      </c>
      <c r="B3122" s="198" t="s">
        <v>332</v>
      </c>
      <c r="C3122" s="198">
        <v>101117520</v>
      </c>
      <c r="D3122" s="198">
        <v>201908</v>
      </c>
      <c r="E3122" s="198" t="s">
        <v>335</v>
      </c>
      <c r="F3122" s="198">
        <v>920.75</v>
      </c>
      <c r="G3122" s="198">
        <v>0</v>
      </c>
    </row>
    <row r="3123" spans="1:7" x14ac:dyDescent="0.3">
      <c r="A3123" s="198" t="s">
        <v>188</v>
      </c>
      <c r="B3123" s="198" t="s">
        <v>332</v>
      </c>
      <c r="C3123" s="198">
        <v>101117520</v>
      </c>
      <c r="D3123" s="198">
        <v>201908</v>
      </c>
      <c r="E3123" s="198" t="s">
        <v>335</v>
      </c>
      <c r="F3123" s="198">
        <v>1320.42</v>
      </c>
      <c r="G3123" s="198">
        <v>45</v>
      </c>
    </row>
    <row r="3124" spans="1:7" x14ac:dyDescent="0.3">
      <c r="A3124" s="198" t="s">
        <v>188</v>
      </c>
      <c r="B3124" s="198" t="s">
        <v>332</v>
      </c>
      <c r="C3124" s="198">
        <v>101117520</v>
      </c>
      <c r="D3124" s="198">
        <v>201908</v>
      </c>
      <c r="E3124" s="198" t="s">
        <v>335</v>
      </c>
      <c r="F3124" s="198">
        <v>6511.07</v>
      </c>
      <c r="G3124" s="198">
        <v>1222</v>
      </c>
    </row>
    <row r="3125" spans="1:7" x14ac:dyDescent="0.3">
      <c r="A3125" s="198" t="s">
        <v>188</v>
      </c>
      <c r="B3125" s="198" t="s">
        <v>332</v>
      </c>
      <c r="C3125" s="198">
        <v>101117520</v>
      </c>
      <c r="D3125" s="198">
        <v>201908</v>
      </c>
      <c r="E3125" s="198" t="s">
        <v>335</v>
      </c>
      <c r="F3125" s="198">
        <v>33663.69</v>
      </c>
      <c r="G3125" s="198">
        <v>1480</v>
      </c>
    </row>
    <row r="3126" spans="1:7" x14ac:dyDescent="0.3">
      <c r="A3126" s="198" t="s">
        <v>188</v>
      </c>
      <c r="B3126" s="198" t="s">
        <v>332</v>
      </c>
      <c r="C3126" s="198">
        <v>101117520</v>
      </c>
      <c r="D3126" s="198">
        <v>201908</v>
      </c>
      <c r="E3126" s="198" t="s">
        <v>339</v>
      </c>
      <c r="F3126" s="198">
        <v>-12.81</v>
      </c>
      <c r="G3126" s="198">
        <v>0</v>
      </c>
    </row>
    <row r="3127" spans="1:7" x14ac:dyDescent="0.3">
      <c r="A3127" s="198" t="s">
        <v>188</v>
      </c>
      <c r="B3127" s="198" t="s">
        <v>332</v>
      </c>
      <c r="C3127" s="198">
        <v>101117520</v>
      </c>
      <c r="D3127" s="198">
        <v>201908</v>
      </c>
      <c r="E3127" s="198" t="s">
        <v>339</v>
      </c>
      <c r="F3127" s="198">
        <v>-3.46</v>
      </c>
      <c r="G3127" s="198">
        <v>0</v>
      </c>
    </row>
    <row r="3128" spans="1:7" x14ac:dyDescent="0.3">
      <c r="A3128" s="198" t="s">
        <v>188</v>
      </c>
      <c r="B3128" s="198" t="s">
        <v>332</v>
      </c>
      <c r="C3128" s="198">
        <v>101117520</v>
      </c>
      <c r="D3128" s="198">
        <v>201908</v>
      </c>
      <c r="E3128" s="198" t="s">
        <v>339</v>
      </c>
      <c r="F3128" s="198">
        <v>0</v>
      </c>
      <c r="G3128" s="198">
        <v>0</v>
      </c>
    </row>
    <row r="3129" spans="1:7" x14ac:dyDescent="0.3">
      <c r="A3129" s="198" t="s">
        <v>188</v>
      </c>
      <c r="B3129" s="198" t="s">
        <v>332</v>
      </c>
      <c r="C3129" s="198">
        <v>101117520</v>
      </c>
      <c r="D3129" s="198">
        <v>201908</v>
      </c>
      <c r="E3129" s="198" t="s">
        <v>339</v>
      </c>
      <c r="F3129" s="198">
        <v>0.01</v>
      </c>
      <c r="G3129" s="198">
        <v>0</v>
      </c>
    </row>
    <row r="3130" spans="1:7" x14ac:dyDescent="0.3">
      <c r="A3130" s="198" t="s">
        <v>188</v>
      </c>
      <c r="B3130" s="198" t="s">
        <v>332</v>
      </c>
      <c r="C3130" s="198">
        <v>101117520</v>
      </c>
      <c r="D3130" s="198">
        <v>201908</v>
      </c>
      <c r="E3130" s="198" t="s">
        <v>339</v>
      </c>
      <c r="F3130" s="198">
        <v>294.14999999999998</v>
      </c>
      <c r="G3130" s="198">
        <v>0</v>
      </c>
    </row>
    <row r="3131" spans="1:7" x14ac:dyDescent="0.3">
      <c r="A3131" s="198" t="s">
        <v>188</v>
      </c>
      <c r="B3131" s="198" t="s">
        <v>332</v>
      </c>
      <c r="C3131" s="198">
        <v>101117520</v>
      </c>
      <c r="D3131" s="198">
        <v>201908</v>
      </c>
      <c r="E3131" s="198" t="s">
        <v>339</v>
      </c>
      <c r="F3131" s="198">
        <v>489.84</v>
      </c>
      <c r="G3131" s="198">
        <v>30</v>
      </c>
    </row>
    <row r="3132" spans="1:7" x14ac:dyDescent="0.3">
      <c r="A3132" s="198" t="s">
        <v>188</v>
      </c>
      <c r="B3132" s="198" t="s">
        <v>332</v>
      </c>
      <c r="C3132" s="198">
        <v>101117520</v>
      </c>
      <c r="D3132" s="198">
        <v>201908</v>
      </c>
      <c r="E3132" s="198" t="s">
        <v>339</v>
      </c>
      <c r="F3132" s="198">
        <v>950.6</v>
      </c>
      <c r="G3132" s="198">
        <v>50</v>
      </c>
    </row>
    <row r="3133" spans="1:7" x14ac:dyDescent="0.3">
      <c r="A3133" s="198" t="s">
        <v>188</v>
      </c>
      <c r="B3133" s="198" t="s">
        <v>332</v>
      </c>
      <c r="C3133" s="198">
        <v>101117520</v>
      </c>
      <c r="D3133" s="198">
        <v>201908</v>
      </c>
      <c r="E3133" s="198" t="s">
        <v>339</v>
      </c>
      <c r="F3133" s="198">
        <v>1092.26</v>
      </c>
      <c r="G3133" s="198">
        <v>30</v>
      </c>
    </row>
    <row r="3134" spans="1:7" x14ac:dyDescent="0.3">
      <c r="A3134" s="198" t="s">
        <v>188</v>
      </c>
      <c r="B3134" s="198" t="s">
        <v>332</v>
      </c>
      <c r="C3134" s="198">
        <v>101117520</v>
      </c>
      <c r="D3134" s="198">
        <v>201908</v>
      </c>
      <c r="E3134" s="198" t="s">
        <v>339</v>
      </c>
      <c r="F3134" s="198">
        <v>1185.1400000000001</v>
      </c>
      <c r="G3134" s="198">
        <v>30</v>
      </c>
    </row>
    <row r="3135" spans="1:7" x14ac:dyDescent="0.3">
      <c r="A3135" s="198" t="s">
        <v>188</v>
      </c>
      <c r="B3135" s="198" t="s">
        <v>332</v>
      </c>
      <c r="C3135" s="198">
        <v>101117520</v>
      </c>
      <c r="D3135" s="198">
        <v>201908</v>
      </c>
      <c r="E3135" s="198" t="s">
        <v>339</v>
      </c>
      <c r="F3135" s="198">
        <v>2041.8</v>
      </c>
      <c r="G3135" s="198">
        <v>90</v>
      </c>
    </row>
    <row r="3136" spans="1:7" x14ac:dyDescent="0.3">
      <c r="A3136" s="198" t="s">
        <v>188</v>
      </c>
      <c r="B3136" s="198" t="s">
        <v>332</v>
      </c>
      <c r="C3136" s="198">
        <v>101117520</v>
      </c>
      <c r="D3136" s="198">
        <v>201908</v>
      </c>
      <c r="E3136" s="198" t="s">
        <v>339</v>
      </c>
      <c r="F3136" s="198">
        <v>3811.46</v>
      </c>
      <c r="G3136" s="198">
        <v>1</v>
      </c>
    </row>
    <row r="3137" spans="1:7" x14ac:dyDescent="0.3">
      <c r="A3137" s="198" t="s">
        <v>188</v>
      </c>
      <c r="B3137" s="198" t="s">
        <v>332</v>
      </c>
      <c r="C3137" s="198">
        <v>101117520</v>
      </c>
      <c r="D3137" s="198">
        <v>201908</v>
      </c>
      <c r="E3137" s="198" t="s">
        <v>339</v>
      </c>
      <c r="F3137" s="198">
        <v>4776.4399999999996</v>
      </c>
      <c r="G3137" s="198">
        <v>400</v>
      </c>
    </row>
    <row r="3138" spans="1:7" x14ac:dyDescent="0.3">
      <c r="A3138" s="198" t="s">
        <v>188</v>
      </c>
      <c r="B3138" s="198" t="s">
        <v>332</v>
      </c>
      <c r="C3138" s="198">
        <v>101117520</v>
      </c>
      <c r="D3138" s="198">
        <v>201908</v>
      </c>
      <c r="E3138" s="198" t="s">
        <v>339</v>
      </c>
      <c r="F3138" s="198">
        <v>7110.6</v>
      </c>
      <c r="G3138" s="198">
        <v>890</v>
      </c>
    </row>
    <row r="3139" spans="1:7" x14ac:dyDescent="0.3">
      <c r="A3139" s="198" t="s">
        <v>188</v>
      </c>
      <c r="B3139" s="198" t="s">
        <v>332</v>
      </c>
      <c r="C3139" s="198">
        <v>101117520</v>
      </c>
      <c r="D3139" s="198">
        <v>201908</v>
      </c>
      <c r="E3139" s="198" t="s">
        <v>339</v>
      </c>
      <c r="F3139" s="198">
        <v>8340.4500000000007</v>
      </c>
      <c r="G3139" s="198">
        <v>1480</v>
      </c>
    </row>
    <row r="3140" spans="1:7" x14ac:dyDescent="0.3">
      <c r="A3140" s="198" t="s">
        <v>188</v>
      </c>
      <c r="B3140" s="198" t="s">
        <v>332</v>
      </c>
      <c r="C3140" s="198">
        <v>101117520</v>
      </c>
      <c r="D3140" s="198">
        <v>201908</v>
      </c>
      <c r="E3140" s="198" t="s">
        <v>339</v>
      </c>
      <c r="F3140" s="198">
        <v>21047.03</v>
      </c>
      <c r="G3140" s="198">
        <v>395</v>
      </c>
    </row>
    <row r="3141" spans="1:7" x14ac:dyDescent="0.3">
      <c r="A3141" s="198" t="s">
        <v>188</v>
      </c>
      <c r="B3141" s="198" t="s">
        <v>332</v>
      </c>
      <c r="C3141" s="198">
        <v>101117520</v>
      </c>
      <c r="D3141" s="198">
        <v>201908</v>
      </c>
      <c r="E3141" s="198" t="s">
        <v>339</v>
      </c>
      <c r="F3141" s="198">
        <v>80607.199999999997</v>
      </c>
      <c r="G3141" s="198">
        <v>1352</v>
      </c>
    </row>
    <row r="3142" spans="1:7" x14ac:dyDescent="0.3">
      <c r="A3142" s="198" t="s">
        <v>188</v>
      </c>
      <c r="B3142" s="198" t="s">
        <v>332</v>
      </c>
      <c r="C3142" s="198">
        <v>101117520</v>
      </c>
      <c r="D3142" s="198">
        <v>201908</v>
      </c>
      <c r="E3142" s="198" t="s">
        <v>339</v>
      </c>
      <c r="F3142" s="198">
        <v>190100.97</v>
      </c>
      <c r="G3142" s="198">
        <v>2720</v>
      </c>
    </row>
    <row r="3143" spans="1:7" x14ac:dyDescent="0.3">
      <c r="A3143" s="198" t="s">
        <v>188</v>
      </c>
      <c r="B3143" s="198" t="s">
        <v>332</v>
      </c>
      <c r="C3143" s="198">
        <v>101117520</v>
      </c>
      <c r="D3143" s="198">
        <v>201908</v>
      </c>
      <c r="E3143" s="198" t="s">
        <v>341</v>
      </c>
      <c r="F3143" s="198">
        <v>9.9499999999999993</v>
      </c>
      <c r="G3143" s="198">
        <v>0</v>
      </c>
    </row>
    <row r="3144" spans="1:7" x14ac:dyDescent="0.3">
      <c r="A3144" s="198" t="s">
        <v>188</v>
      </c>
      <c r="B3144" s="198" t="s">
        <v>332</v>
      </c>
      <c r="C3144" s="198">
        <v>101117520</v>
      </c>
      <c r="D3144" s="198">
        <v>201908</v>
      </c>
      <c r="E3144" s="198" t="s">
        <v>341</v>
      </c>
      <c r="F3144" s="198">
        <v>3480.89</v>
      </c>
      <c r="G3144" s="198">
        <v>330</v>
      </c>
    </row>
    <row r="3145" spans="1:7" x14ac:dyDescent="0.3">
      <c r="A3145" s="198" t="s">
        <v>188</v>
      </c>
      <c r="B3145" s="198" t="s">
        <v>332</v>
      </c>
      <c r="C3145" s="198">
        <v>101117520</v>
      </c>
      <c r="D3145" s="198">
        <v>201908</v>
      </c>
      <c r="E3145" s="198" t="s">
        <v>333</v>
      </c>
      <c r="F3145" s="198">
        <v>1821.45</v>
      </c>
      <c r="G3145" s="198">
        <v>120</v>
      </c>
    </row>
    <row r="3146" spans="1:7" x14ac:dyDescent="0.3">
      <c r="A3146" s="198" t="s">
        <v>188</v>
      </c>
      <c r="B3146" s="198" t="s">
        <v>332</v>
      </c>
      <c r="C3146" s="198">
        <v>101117520</v>
      </c>
      <c r="D3146" s="198">
        <v>201908</v>
      </c>
      <c r="E3146" s="198" t="s">
        <v>342</v>
      </c>
      <c r="F3146" s="198">
        <v>-45.81</v>
      </c>
      <c r="G3146" s="198">
        <v>0</v>
      </c>
    </row>
    <row r="3147" spans="1:7" x14ac:dyDescent="0.3">
      <c r="A3147" s="198" t="s">
        <v>188</v>
      </c>
      <c r="B3147" s="198" t="s">
        <v>332</v>
      </c>
      <c r="C3147" s="198">
        <v>101117520</v>
      </c>
      <c r="D3147" s="198">
        <v>201908</v>
      </c>
      <c r="E3147" s="198" t="s">
        <v>342</v>
      </c>
      <c r="F3147" s="198">
        <v>-14.29</v>
      </c>
      <c r="G3147" s="198">
        <v>0</v>
      </c>
    </row>
    <row r="3148" spans="1:7" x14ac:dyDescent="0.3">
      <c r="A3148" s="198" t="s">
        <v>188</v>
      </c>
      <c r="B3148" s="198" t="s">
        <v>332</v>
      </c>
      <c r="C3148" s="198">
        <v>101117520</v>
      </c>
      <c r="D3148" s="198">
        <v>201908</v>
      </c>
      <c r="E3148" s="198" t="s">
        <v>342</v>
      </c>
      <c r="F3148" s="198">
        <v>-6.94</v>
      </c>
      <c r="G3148" s="198">
        <v>0</v>
      </c>
    </row>
    <row r="3149" spans="1:7" x14ac:dyDescent="0.3">
      <c r="A3149" s="198" t="s">
        <v>188</v>
      </c>
      <c r="B3149" s="198" t="s">
        <v>332</v>
      </c>
      <c r="C3149" s="198">
        <v>101117520</v>
      </c>
      <c r="D3149" s="198">
        <v>201908</v>
      </c>
      <c r="E3149" s="198" t="s">
        <v>342</v>
      </c>
      <c r="F3149" s="198">
        <v>-0.11</v>
      </c>
      <c r="G3149" s="198">
        <v>0</v>
      </c>
    </row>
    <row r="3150" spans="1:7" x14ac:dyDescent="0.3">
      <c r="A3150" s="198" t="s">
        <v>188</v>
      </c>
      <c r="B3150" s="198" t="s">
        <v>332</v>
      </c>
      <c r="C3150" s="198">
        <v>101118110</v>
      </c>
      <c r="D3150" s="198">
        <v>201908</v>
      </c>
      <c r="E3150" s="198" t="s">
        <v>336</v>
      </c>
      <c r="F3150" s="198">
        <v>18163.97</v>
      </c>
      <c r="G3150" s="198">
        <v>1</v>
      </c>
    </row>
    <row r="3151" spans="1:7" x14ac:dyDescent="0.3">
      <c r="A3151" s="198" t="s">
        <v>188</v>
      </c>
      <c r="B3151" s="198" t="s">
        <v>332</v>
      </c>
      <c r="C3151" s="198">
        <v>105079852</v>
      </c>
      <c r="D3151" s="198">
        <v>201908</v>
      </c>
      <c r="E3151" s="198" t="s">
        <v>336</v>
      </c>
      <c r="F3151" s="198">
        <v>-3195.46</v>
      </c>
      <c r="G3151" s="198">
        <v>3</v>
      </c>
    </row>
    <row r="3152" spans="1:7" x14ac:dyDescent="0.3">
      <c r="A3152" s="198" t="s">
        <v>188</v>
      </c>
      <c r="B3152" s="198" t="s">
        <v>332</v>
      </c>
      <c r="C3152" s="198">
        <v>105080742</v>
      </c>
      <c r="D3152" s="198">
        <v>201908</v>
      </c>
      <c r="E3152" s="198" t="s">
        <v>333</v>
      </c>
      <c r="F3152" s="198">
        <v>4813.21</v>
      </c>
      <c r="G3152" s="198">
        <v>1</v>
      </c>
    </row>
    <row r="3153" spans="1:7" x14ac:dyDescent="0.3">
      <c r="A3153" s="198" t="s">
        <v>188</v>
      </c>
      <c r="B3153" s="198" t="s">
        <v>332</v>
      </c>
      <c r="C3153" s="198">
        <v>105080858</v>
      </c>
      <c r="D3153" s="198">
        <v>201908</v>
      </c>
      <c r="E3153" s="198" t="s">
        <v>335</v>
      </c>
      <c r="F3153" s="198">
        <v>-0.02</v>
      </c>
      <c r="G3153" s="198">
        <v>0</v>
      </c>
    </row>
    <row r="3154" spans="1:7" x14ac:dyDescent="0.3">
      <c r="A3154" s="198" t="s">
        <v>188</v>
      </c>
      <c r="B3154" s="198" t="s">
        <v>332</v>
      </c>
      <c r="C3154" s="198">
        <v>105080858</v>
      </c>
      <c r="D3154" s="198">
        <v>201908</v>
      </c>
      <c r="E3154" s="198" t="s">
        <v>335</v>
      </c>
      <c r="F3154" s="198">
        <v>88.97</v>
      </c>
      <c r="G3154" s="198">
        <v>0</v>
      </c>
    </row>
    <row r="3155" spans="1:7" x14ac:dyDescent="0.3">
      <c r="A3155" s="198" t="s">
        <v>188</v>
      </c>
      <c r="B3155" s="198" t="s">
        <v>332</v>
      </c>
      <c r="C3155" s="198">
        <v>105081784</v>
      </c>
      <c r="D3155" s="198">
        <v>201908</v>
      </c>
      <c r="E3155" s="198" t="s">
        <v>335</v>
      </c>
      <c r="F3155" s="198">
        <v>-601.41</v>
      </c>
      <c r="G3155" s="198">
        <v>0</v>
      </c>
    </row>
    <row r="3156" spans="1:7" x14ac:dyDescent="0.3">
      <c r="A3156" s="198" t="s">
        <v>188</v>
      </c>
      <c r="B3156" s="198" t="s">
        <v>332</v>
      </c>
      <c r="C3156" s="198">
        <v>105081784</v>
      </c>
      <c r="D3156" s="198">
        <v>201908</v>
      </c>
      <c r="E3156" s="198" t="s">
        <v>335</v>
      </c>
      <c r="F3156" s="198">
        <v>-137.27000000000001</v>
      </c>
      <c r="G3156" s="198">
        <v>0</v>
      </c>
    </row>
    <row r="3157" spans="1:7" x14ac:dyDescent="0.3">
      <c r="A3157" s="198" t="s">
        <v>188</v>
      </c>
      <c r="B3157" s="198" t="s">
        <v>332</v>
      </c>
      <c r="C3157" s="198">
        <v>105081784</v>
      </c>
      <c r="D3157" s="198">
        <v>201908</v>
      </c>
      <c r="E3157" s="198" t="s">
        <v>335</v>
      </c>
      <c r="F3157" s="198">
        <v>-45.34</v>
      </c>
      <c r="G3157" s="198">
        <v>0</v>
      </c>
    </row>
    <row r="3158" spans="1:7" x14ac:dyDescent="0.3">
      <c r="A3158" s="198" t="s">
        <v>188</v>
      </c>
      <c r="B3158" s="198" t="s">
        <v>332</v>
      </c>
      <c r="C3158" s="198">
        <v>105081784</v>
      </c>
      <c r="D3158" s="198">
        <v>201908</v>
      </c>
      <c r="E3158" s="198" t="s">
        <v>339</v>
      </c>
      <c r="F3158" s="198">
        <v>-0.23</v>
      </c>
      <c r="G3158" s="198">
        <v>0</v>
      </c>
    </row>
    <row r="3159" spans="1:7" x14ac:dyDescent="0.3">
      <c r="A3159" s="198" t="s">
        <v>188</v>
      </c>
      <c r="B3159" s="198" t="s">
        <v>332</v>
      </c>
      <c r="C3159" s="198">
        <v>105082093</v>
      </c>
      <c r="D3159" s="198">
        <v>201908</v>
      </c>
      <c r="E3159" s="198" t="s">
        <v>336</v>
      </c>
      <c r="F3159" s="198">
        <v>5.47</v>
      </c>
      <c r="G3159" s="198">
        <v>0</v>
      </c>
    </row>
    <row r="3160" spans="1:7" x14ac:dyDescent="0.3">
      <c r="A3160" s="198" t="s">
        <v>188</v>
      </c>
      <c r="B3160" s="198" t="s">
        <v>332</v>
      </c>
      <c r="C3160" s="198">
        <v>105082093</v>
      </c>
      <c r="D3160" s="198">
        <v>201908</v>
      </c>
      <c r="E3160" s="198" t="s">
        <v>335</v>
      </c>
      <c r="F3160" s="198">
        <v>-7.0000000000000007E-2</v>
      </c>
      <c r="G3160" s="198">
        <v>0</v>
      </c>
    </row>
    <row r="3161" spans="1:7" x14ac:dyDescent="0.3">
      <c r="A3161" s="198" t="s">
        <v>188</v>
      </c>
      <c r="B3161" s="198" t="s">
        <v>332</v>
      </c>
      <c r="C3161" s="198">
        <v>105082093</v>
      </c>
      <c r="D3161" s="198">
        <v>201908</v>
      </c>
      <c r="E3161" s="198" t="s">
        <v>335</v>
      </c>
      <c r="F3161" s="198">
        <v>-0.01</v>
      </c>
      <c r="G3161" s="198">
        <v>0</v>
      </c>
    </row>
    <row r="3162" spans="1:7" x14ac:dyDescent="0.3">
      <c r="A3162" s="198" t="s">
        <v>188</v>
      </c>
      <c r="B3162" s="198" t="s">
        <v>332</v>
      </c>
      <c r="C3162" s="198">
        <v>105082093</v>
      </c>
      <c r="D3162" s="198">
        <v>201908</v>
      </c>
      <c r="E3162" s="198" t="s">
        <v>335</v>
      </c>
      <c r="F3162" s="198">
        <v>0.17</v>
      </c>
      <c r="G3162" s="198">
        <v>0</v>
      </c>
    </row>
    <row r="3163" spans="1:7" x14ac:dyDescent="0.3">
      <c r="A3163" s="198" t="s">
        <v>188</v>
      </c>
      <c r="B3163" s="198" t="s">
        <v>332</v>
      </c>
      <c r="C3163" s="198">
        <v>105082093</v>
      </c>
      <c r="D3163" s="198">
        <v>201908</v>
      </c>
      <c r="E3163" s="198" t="s">
        <v>335</v>
      </c>
      <c r="F3163" s="198">
        <v>3.8</v>
      </c>
      <c r="G3163" s="198">
        <v>0</v>
      </c>
    </row>
    <row r="3164" spans="1:7" x14ac:dyDescent="0.3">
      <c r="A3164" s="198" t="s">
        <v>188</v>
      </c>
      <c r="B3164" s="198" t="s">
        <v>332</v>
      </c>
      <c r="C3164" s="198">
        <v>105082093</v>
      </c>
      <c r="D3164" s="198">
        <v>201908</v>
      </c>
      <c r="E3164" s="198" t="s">
        <v>335</v>
      </c>
      <c r="F3164" s="198">
        <v>6.37</v>
      </c>
      <c r="G3164" s="198">
        <v>0</v>
      </c>
    </row>
    <row r="3165" spans="1:7" x14ac:dyDescent="0.3">
      <c r="A3165" s="198" t="s">
        <v>188</v>
      </c>
      <c r="B3165" s="198" t="s">
        <v>332</v>
      </c>
      <c r="C3165" s="198">
        <v>105082093</v>
      </c>
      <c r="D3165" s="198">
        <v>201908</v>
      </c>
      <c r="E3165" s="198" t="s">
        <v>335</v>
      </c>
      <c r="F3165" s="198">
        <v>13.72</v>
      </c>
      <c r="G3165" s="198">
        <v>0</v>
      </c>
    </row>
    <row r="3166" spans="1:7" x14ac:dyDescent="0.3">
      <c r="A3166" s="198" t="s">
        <v>188</v>
      </c>
      <c r="B3166" s="198" t="s">
        <v>332</v>
      </c>
      <c r="C3166" s="198">
        <v>105082093</v>
      </c>
      <c r="D3166" s="198">
        <v>201908</v>
      </c>
      <c r="E3166" s="198" t="s">
        <v>335</v>
      </c>
      <c r="F3166" s="198">
        <v>139.12</v>
      </c>
      <c r="G3166" s="198">
        <v>0</v>
      </c>
    </row>
    <row r="3167" spans="1:7" x14ac:dyDescent="0.3">
      <c r="A3167" s="198" t="s">
        <v>188</v>
      </c>
      <c r="B3167" s="198" t="s">
        <v>332</v>
      </c>
      <c r="C3167" s="198">
        <v>105083442</v>
      </c>
      <c r="D3167" s="198">
        <v>201908</v>
      </c>
      <c r="E3167" s="198" t="s">
        <v>335</v>
      </c>
      <c r="F3167" s="198">
        <v>-27.51</v>
      </c>
      <c r="G3167" s="198">
        <v>0</v>
      </c>
    </row>
    <row r="3168" spans="1:7" x14ac:dyDescent="0.3">
      <c r="A3168" s="198" t="s">
        <v>188</v>
      </c>
      <c r="B3168" s="198" t="s">
        <v>332</v>
      </c>
      <c r="C3168" s="198">
        <v>105084630</v>
      </c>
      <c r="D3168" s="198">
        <v>201908</v>
      </c>
      <c r="E3168" s="198" t="s">
        <v>335</v>
      </c>
      <c r="F3168" s="198">
        <v>-548.91999999999996</v>
      </c>
      <c r="G3168" s="198">
        <v>0</v>
      </c>
    </row>
    <row r="3169" spans="1:7" x14ac:dyDescent="0.3">
      <c r="A3169" s="198" t="s">
        <v>188</v>
      </c>
      <c r="B3169" s="198" t="s">
        <v>332</v>
      </c>
      <c r="C3169" s="198">
        <v>105085896</v>
      </c>
      <c r="D3169" s="198">
        <v>201908</v>
      </c>
      <c r="E3169" s="198" t="s">
        <v>335</v>
      </c>
      <c r="F3169" s="198">
        <v>-485.5</v>
      </c>
      <c r="G3169" s="198">
        <v>0</v>
      </c>
    </row>
    <row r="3170" spans="1:7" x14ac:dyDescent="0.3">
      <c r="A3170" s="198" t="s">
        <v>188</v>
      </c>
      <c r="B3170" s="198" t="s">
        <v>332</v>
      </c>
      <c r="C3170" s="198">
        <v>105086023</v>
      </c>
      <c r="D3170" s="198">
        <v>201908</v>
      </c>
      <c r="E3170" s="198" t="s">
        <v>336</v>
      </c>
      <c r="F3170" s="198">
        <v>568.27</v>
      </c>
      <c r="G3170" s="198">
        <v>1</v>
      </c>
    </row>
    <row r="3171" spans="1:7" x14ac:dyDescent="0.3">
      <c r="A3171" s="198" t="s">
        <v>188</v>
      </c>
      <c r="B3171" s="198" t="s">
        <v>332</v>
      </c>
      <c r="C3171" s="198">
        <v>105086023</v>
      </c>
      <c r="D3171" s="198">
        <v>201908</v>
      </c>
      <c r="E3171" s="198" t="s">
        <v>336</v>
      </c>
      <c r="F3171" s="198">
        <v>8070.66</v>
      </c>
      <c r="G3171" s="198">
        <v>1</v>
      </c>
    </row>
    <row r="3172" spans="1:7" x14ac:dyDescent="0.3">
      <c r="A3172" s="198" t="s">
        <v>188</v>
      </c>
      <c r="B3172" s="198" t="s">
        <v>332</v>
      </c>
      <c r="C3172" s="198">
        <v>105086023</v>
      </c>
      <c r="D3172" s="198">
        <v>201908</v>
      </c>
      <c r="E3172" s="198" t="s">
        <v>335</v>
      </c>
      <c r="F3172" s="198">
        <v>45374.98</v>
      </c>
      <c r="G3172" s="198">
        <v>2</v>
      </c>
    </row>
    <row r="3173" spans="1:7" x14ac:dyDescent="0.3">
      <c r="A3173" s="198" t="s">
        <v>188</v>
      </c>
      <c r="B3173" s="198" t="s">
        <v>332</v>
      </c>
      <c r="C3173" s="198">
        <v>105087348</v>
      </c>
      <c r="D3173" s="198">
        <v>201908</v>
      </c>
      <c r="E3173" s="198" t="s">
        <v>336</v>
      </c>
      <c r="F3173" s="198">
        <v>-5695.16</v>
      </c>
      <c r="G3173" s="198">
        <v>1</v>
      </c>
    </row>
    <row r="3174" spans="1:7" x14ac:dyDescent="0.3">
      <c r="A3174" s="198" t="s">
        <v>188</v>
      </c>
      <c r="B3174" s="198" t="s">
        <v>332</v>
      </c>
      <c r="C3174" s="198">
        <v>105087548</v>
      </c>
      <c r="D3174" s="198">
        <v>201908</v>
      </c>
      <c r="E3174" s="198" t="s">
        <v>336</v>
      </c>
      <c r="F3174" s="198">
        <v>514.74</v>
      </c>
      <c r="G3174" s="198">
        <v>0</v>
      </c>
    </row>
    <row r="3175" spans="1:7" x14ac:dyDescent="0.3">
      <c r="A3175" s="198" t="s">
        <v>188</v>
      </c>
      <c r="B3175" s="198" t="s">
        <v>332</v>
      </c>
      <c r="C3175" s="198">
        <v>105087587</v>
      </c>
      <c r="D3175" s="198">
        <v>201908</v>
      </c>
      <c r="E3175" s="198" t="s">
        <v>335</v>
      </c>
      <c r="F3175" s="198">
        <v>-0.02</v>
      </c>
      <c r="G3175" s="198">
        <v>0</v>
      </c>
    </row>
    <row r="3176" spans="1:7" x14ac:dyDescent="0.3">
      <c r="A3176" s="198" t="s">
        <v>188</v>
      </c>
      <c r="B3176" s="198" t="s">
        <v>332</v>
      </c>
      <c r="C3176" s="198">
        <v>105087587</v>
      </c>
      <c r="D3176" s="198">
        <v>201908</v>
      </c>
      <c r="E3176" s="198" t="s">
        <v>335</v>
      </c>
      <c r="F3176" s="198">
        <v>81.23</v>
      </c>
      <c r="G3176" s="198">
        <v>0</v>
      </c>
    </row>
    <row r="3177" spans="1:7" x14ac:dyDescent="0.3">
      <c r="A3177" s="198" t="s">
        <v>188</v>
      </c>
      <c r="B3177" s="198" t="s">
        <v>332</v>
      </c>
      <c r="C3177" s="198">
        <v>105088126</v>
      </c>
      <c r="D3177" s="198">
        <v>201908</v>
      </c>
      <c r="E3177" s="198" t="s">
        <v>336</v>
      </c>
      <c r="F3177" s="198">
        <v>1274.93</v>
      </c>
      <c r="G3177" s="198">
        <v>1</v>
      </c>
    </row>
    <row r="3178" spans="1:7" x14ac:dyDescent="0.3">
      <c r="A3178" s="198" t="s">
        <v>188</v>
      </c>
      <c r="B3178" s="198" t="s">
        <v>332</v>
      </c>
      <c r="C3178" s="198">
        <v>105088440</v>
      </c>
      <c r="D3178" s="198">
        <v>201908</v>
      </c>
      <c r="E3178" s="198" t="s">
        <v>336</v>
      </c>
      <c r="F3178" s="198">
        <v>-2127.48</v>
      </c>
      <c r="G3178" s="198">
        <v>2</v>
      </c>
    </row>
    <row r="3179" spans="1:7" x14ac:dyDescent="0.3">
      <c r="A3179" s="198" t="s">
        <v>188</v>
      </c>
      <c r="B3179" s="198" t="s">
        <v>332</v>
      </c>
      <c r="C3179" s="198">
        <v>105088463</v>
      </c>
      <c r="D3179" s="198">
        <v>201908</v>
      </c>
      <c r="E3179" s="198" t="s">
        <v>342</v>
      </c>
      <c r="F3179" s="198">
        <v>-1.92</v>
      </c>
      <c r="G3179" s="198">
        <v>0</v>
      </c>
    </row>
    <row r="3180" spans="1:7" x14ac:dyDescent="0.3">
      <c r="A3180" s="198" t="s">
        <v>188</v>
      </c>
      <c r="B3180" s="198" t="s">
        <v>332</v>
      </c>
      <c r="C3180" s="198">
        <v>105089835</v>
      </c>
      <c r="D3180" s="198">
        <v>201908</v>
      </c>
      <c r="E3180" s="198" t="s">
        <v>335</v>
      </c>
      <c r="F3180" s="198">
        <v>6520.21</v>
      </c>
      <c r="G3180" s="198">
        <v>1</v>
      </c>
    </row>
    <row r="3181" spans="1:7" x14ac:dyDescent="0.3">
      <c r="A3181" s="198" t="s">
        <v>188</v>
      </c>
      <c r="B3181" s="198" t="s">
        <v>334</v>
      </c>
      <c r="C3181" s="198">
        <v>101096152</v>
      </c>
      <c r="D3181" s="198">
        <v>201908</v>
      </c>
      <c r="E3181" s="198" t="s">
        <v>336</v>
      </c>
      <c r="F3181" s="198">
        <v>937840.48</v>
      </c>
      <c r="G3181" s="198">
        <v>1</v>
      </c>
    </row>
    <row r="3182" spans="1:7" x14ac:dyDescent="0.3">
      <c r="A3182" s="198" t="s">
        <v>188</v>
      </c>
      <c r="B3182" s="198" t="s">
        <v>334</v>
      </c>
      <c r="C3182" s="198">
        <v>101096760</v>
      </c>
      <c r="D3182" s="198">
        <v>201908</v>
      </c>
      <c r="E3182" s="198" t="s">
        <v>336</v>
      </c>
      <c r="F3182" s="198">
        <v>-0.57999999999999996</v>
      </c>
      <c r="G3182" s="198">
        <v>1</v>
      </c>
    </row>
    <row r="3183" spans="1:7" x14ac:dyDescent="0.3">
      <c r="A3183" s="198" t="s">
        <v>188</v>
      </c>
      <c r="B3183" s="198" t="s">
        <v>334</v>
      </c>
      <c r="C3183" s="198">
        <v>101096810</v>
      </c>
      <c r="D3183" s="198">
        <v>201908</v>
      </c>
      <c r="E3183" s="198" t="s">
        <v>339</v>
      </c>
      <c r="F3183" s="198">
        <v>57125.11</v>
      </c>
      <c r="G3183" s="198">
        <v>1</v>
      </c>
    </row>
    <row r="3184" spans="1:7" x14ac:dyDescent="0.3">
      <c r="A3184" s="198" t="s">
        <v>188</v>
      </c>
      <c r="B3184" s="198" t="s">
        <v>334</v>
      </c>
      <c r="C3184" s="198">
        <v>101097336</v>
      </c>
      <c r="D3184" s="198">
        <v>201908</v>
      </c>
      <c r="E3184" s="198" t="s">
        <v>336</v>
      </c>
      <c r="F3184" s="198">
        <v>12499.67</v>
      </c>
      <c r="G3184" s="198">
        <v>-3</v>
      </c>
    </row>
    <row r="3185" spans="1:7" x14ac:dyDescent="0.3">
      <c r="A3185" s="198" t="s">
        <v>188</v>
      </c>
      <c r="B3185" s="198" t="s">
        <v>334</v>
      </c>
      <c r="C3185" s="198">
        <v>101098224</v>
      </c>
      <c r="D3185" s="198">
        <v>201908</v>
      </c>
      <c r="E3185" s="198" t="s">
        <v>336</v>
      </c>
      <c r="F3185" s="198">
        <v>81.62</v>
      </c>
      <c r="G3185" s="198">
        <v>1</v>
      </c>
    </row>
    <row r="3186" spans="1:7" x14ac:dyDescent="0.3">
      <c r="A3186" s="198" t="s">
        <v>188</v>
      </c>
      <c r="B3186" s="198" t="s">
        <v>334</v>
      </c>
      <c r="C3186" s="198">
        <v>101099025</v>
      </c>
      <c r="D3186" s="198">
        <v>201908</v>
      </c>
      <c r="E3186" s="198" t="s">
        <v>336</v>
      </c>
      <c r="F3186" s="198">
        <v>-3588.25</v>
      </c>
      <c r="G3186" s="198">
        <v>-9</v>
      </c>
    </row>
    <row r="3187" spans="1:7" x14ac:dyDescent="0.3">
      <c r="A3187" s="198" t="s">
        <v>188</v>
      </c>
      <c r="B3187" s="198" t="s">
        <v>334</v>
      </c>
      <c r="C3187" s="198">
        <v>101099804</v>
      </c>
      <c r="D3187" s="198">
        <v>201908</v>
      </c>
      <c r="E3187" s="198" t="s">
        <v>335</v>
      </c>
      <c r="F3187" s="198">
        <v>-15654.79</v>
      </c>
      <c r="G3187" s="198">
        <v>-7</v>
      </c>
    </row>
    <row r="3188" spans="1:7" x14ac:dyDescent="0.3">
      <c r="A3188" s="198" t="s">
        <v>188</v>
      </c>
      <c r="B3188" s="198" t="s">
        <v>334</v>
      </c>
      <c r="C3188" s="198">
        <v>101100551</v>
      </c>
      <c r="D3188" s="198">
        <v>201908</v>
      </c>
      <c r="E3188" s="198" t="s">
        <v>335</v>
      </c>
      <c r="F3188" s="198">
        <v>-47447.99</v>
      </c>
      <c r="G3188" s="198">
        <v>-6</v>
      </c>
    </row>
    <row r="3189" spans="1:7" x14ac:dyDescent="0.3">
      <c r="A3189" s="198" t="s">
        <v>188</v>
      </c>
      <c r="B3189" s="198" t="s">
        <v>334</v>
      </c>
      <c r="C3189" s="198">
        <v>101102536</v>
      </c>
      <c r="D3189" s="198">
        <v>201908</v>
      </c>
      <c r="E3189" s="198" t="s">
        <v>333</v>
      </c>
      <c r="F3189" s="198">
        <v>-20034.810000000001</v>
      </c>
      <c r="G3189" s="198">
        <v>-7</v>
      </c>
    </row>
    <row r="3190" spans="1:7" x14ac:dyDescent="0.3">
      <c r="A3190" s="198" t="s">
        <v>188</v>
      </c>
      <c r="B3190" s="198" t="s">
        <v>334</v>
      </c>
      <c r="C3190" s="198">
        <v>101102596</v>
      </c>
      <c r="D3190" s="198">
        <v>201908</v>
      </c>
      <c r="E3190" s="198" t="s">
        <v>339</v>
      </c>
      <c r="F3190" s="198">
        <v>-66594.92</v>
      </c>
      <c r="G3190" s="198">
        <v>-7</v>
      </c>
    </row>
    <row r="3191" spans="1:7" x14ac:dyDescent="0.3">
      <c r="A3191" s="198" t="s">
        <v>188</v>
      </c>
      <c r="B3191" s="198" t="s">
        <v>334</v>
      </c>
      <c r="C3191" s="198">
        <v>101103625</v>
      </c>
      <c r="D3191" s="198">
        <v>201908</v>
      </c>
      <c r="E3191" s="198" t="s">
        <v>335</v>
      </c>
      <c r="F3191" s="198">
        <v>-3051.19</v>
      </c>
      <c r="G3191" s="198">
        <v>-8</v>
      </c>
    </row>
    <row r="3192" spans="1:7" x14ac:dyDescent="0.3">
      <c r="A3192" s="198" t="s">
        <v>188</v>
      </c>
      <c r="B3192" s="198" t="s">
        <v>334</v>
      </c>
      <c r="C3192" s="198">
        <v>101103897</v>
      </c>
      <c r="D3192" s="198">
        <v>201908</v>
      </c>
      <c r="E3192" s="198" t="s">
        <v>339</v>
      </c>
      <c r="F3192" s="198">
        <v>-123.1</v>
      </c>
      <c r="G3192" s="198">
        <v>4</v>
      </c>
    </row>
    <row r="3193" spans="1:7" x14ac:dyDescent="0.3">
      <c r="A3193" s="198" t="s">
        <v>188</v>
      </c>
      <c r="B3193" s="198" t="s">
        <v>334</v>
      </c>
      <c r="C3193" s="198">
        <v>101104513</v>
      </c>
      <c r="D3193" s="198">
        <v>201908</v>
      </c>
      <c r="E3193" s="198" t="s">
        <v>339</v>
      </c>
      <c r="F3193" s="198">
        <v>-513883.08</v>
      </c>
      <c r="G3193" s="198">
        <v>-9</v>
      </c>
    </row>
    <row r="3194" spans="1:7" x14ac:dyDescent="0.3">
      <c r="A3194" s="198" t="s">
        <v>188</v>
      </c>
      <c r="B3194" s="198" t="s">
        <v>334</v>
      </c>
      <c r="C3194" s="198">
        <v>101104654</v>
      </c>
      <c r="D3194" s="198">
        <v>201908</v>
      </c>
      <c r="E3194" s="198" t="s">
        <v>339</v>
      </c>
      <c r="F3194" s="198">
        <v>-3989.58</v>
      </c>
      <c r="G3194" s="198">
        <v>1</v>
      </c>
    </row>
    <row r="3195" spans="1:7" x14ac:dyDescent="0.3">
      <c r="A3195" s="198" t="s">
        <v>188</v>
      </c>
      <c r="B3195" s="198" t="s">
        <v>334</v>
      </c>
      <c r="C3195" s="198">
        <v>101104714</v>
      </c>
      <c r="D3195" s="198">
        <v>201908</v>
      </c>
      <c r="E3195" s="198" t="s">
        <v>339</v>
      </c>
      <c r="F3195" s="198">
        <v>565.12</v>
      </c>
      <c r="G3195" s="198">
        <v>2</v>
      </c>
    </row>
    <row r="3196" spans="1:7" x14ac:dyDescent="0.3">
      <c r="A3196" s="198" t="s">
        <v>188</v>
      </c>
      <c r="B3196" s="198" t="s">
        <v>334</v>
      </c>
      <c r="C3196" s="198">
        <v>101104726</v>
      </c>
      <c r="D3196" s="198">
        <v>201908</v>
      </c>
      <c r="E3196" s="198" t="s">
        <v>336</v>
      </c>
      <c r="F3196" s="198">
        <v>-145.55000000000001</v>
      </c>
      <c r="G3196" s="198">
        <v>-7</v>
      </c>
    </row>
    <row r="3197" spans="1:7" x14ac:dyDescent="0.3">
      <c r="A3197" s="198" t="s">
        <v>188</v>
      </c>
      <c r="B3197" s="198" t="s">
        <v>334</v>
      </c>
      <c r="C3197" s="198">
        <v>101105157</v>
      </c>
      <c r="D3197" s="198">
        <v>201908</v>
      </c>
      <c r="E3197" s="198" t="s">
        <v>336</v>
      </c>
      <c r="F3197" s="198">
        <v>-2456.4699999999998</v>
      </c>
      <c r="G3197" s="198">
        <v>2</v>
      </c>
    </row>
    <row r="3198" spans="1:7" x14ac:dyDescent="0.3">
      <c r="A3198" s="198" t="s">
        <v>188</v>
      </c>
      <c r="B3198" s="198" t="s">
        <v>334</v>
      </c>
      <c r="C3198" s="198">
        <v>101106070</v>
      </c>
      <c r="D3198" s="198">
        <v>201908</v>
      </c>
      <c r="E3198" s="198" t="s">
        <v>340</v>
      </c>
      <c r="F3198" s="198">
        <v>25348.19</v>
      </c>
      <c r="G3198" s="198">
        <v>-5</v>
      </c>
    </row>
    <row r="3199" spans="1:7" x14ac:dyDescent="0.3">
      <c r="A3199" s="198" t="s">
        <v>188</v>
      </c>
      <c r="B3199" s="198" t="s">
        <v>334</v>
      </c>
      <c r="C3199" s="198">
        <v>101106103</v>
      </c>
      <c r="D3199" s="198">
        <v>201908</v>
      </c>
      <c r="E3199" s="198" t="s">
        <v>339</v>
      </c>
      <c r="F3199" s="198">
        <v>-76667.350000000006</v>
      </c>
      <c r="G3199" s="198">
        <v>-8</v>
      </c>
    </row>
    <row r="3200" spans="1:7" x14ac:dyDescent="0.3">
      <c r="A3200" s="198" t="s">
        <v>188</v>
      </c>
      <c r="B3200" s="198" t="s">
        <v>334</v>
      </c>
      <c r="C3200" s="198">
        <v>101106744</v>
      </c>
      <c r="D3200" s="198">
        <v>201908</v>
      </c>
      <c r="E3200" s="198" t="s">
        <v>336</v>
      </c>
      <c r="F3200" s="198">
        <v>-10007.91</v>
      </c>
      <c r="G3200" s="198">
        <v>-2</v>
      </c>
    </row>
    <row r="3201" spans="1:7" x14ac:dyDescent="0.3">
      <c r="A3201" s="198" t="s">
        <v>188</v>
      </c>
      <c r="B3201" s="198" t="s">
        <v>334</v>
      </c>
      <c r="C3201" s="198">
        <v>101106880</v>
      </c>
      <c r="D3201" s="198">
        <v>201908</v>
      </c>
      <c r="E3201" s="198" t="s">
        <v>339</v>
      </c>
      <c r="F3201" s="198">
        <v>-5301.47</v>
      </c>
      <c r="G3201" s="198">
        <v>-1</v>
      </c>
    </row>
    <row r="3202" spans="1:7" x14ac:dyDescent="0.3">
      <c r="A3202" s="198" t="s">
        <v>188</v>
      </c>
      <c r="B3202" s="198" t="s">
        <v>334</v>
      </c>
      <c r="C3202" s="198">
        <v>101107216</v>
      </c>
      <c r="D3202" s="198">
        <v>201908</v>
      </c>
      <c r="E3202" s="198" t="s">
        <v>336</v>
      </c>
      <c r="F3202" s="198">
        <v>124.81</v>
      </c>
      <c r="G3202" s="198">
        <v>3</v>
      </c>
    </row>
    <row r="3203" spans="1:7" x14ac:dyDescent="0.3">
      <c r="A3203" s="198" t="s">
        <v>188</v>
      </c>
      <c r="B3203" s="198" t="s">
        <v>334</v>
      </c>
      <c r="C3203" s="198">
        <v>101107270</v>
      </c>
      <c r="D3203" s="198">
        <v>201908</v>
      </c>
      <c r="E3203" s="198" t="s">
        <v>336</v>
      </c>
      <c r="F3203" s="198">
        <v>-173.17</v>
      </c>
      <c r="G3203" s="198">
        <v>1</v>
      </c>
    </row>
    <row r="3204" spans="1:7" x14ac:dyDescent="0.3">
      <c r="A3204" s="198" t="s">
        <v>188</v>
      </c>
      <c r="B3204" s="198" t="s">
        <v>334</v>
      </c>
      <c r="C3204" s="198">
        <v>101107812</v>
      </c>
      <c r="D3204" s="198">
        <v>201908</v>
      </c>
      <c r="E3204" s="198" t="s">
        <v>336</v>
      </c>
      <c r="F3204" s="198">
        <v>-4882.5600000000004</v>
      </c>
      <c r="G3204" s="198">
        <v>-8</v>
      </c>
    </row>
    <row r="3205" spans="1:7" x14ac:dyDescent="0.3">
      <c r="A3205" s="198" t="s">
        <v>188</v>
      </c>
      <c r="B3205" s="198" t="s">
        <v>334</v>
      </c>
      <c r="C3205" s="198">
        <v>101107989</v>
      </c>
      <c r="D3205" s="198">
        <v>201908</v>
      </c>
      <c r="E3205" s="198" t="s">
        <v>336</v>
      </c>
      <c r="F3205" s="198">
        <v>-39309.07</v>
      </c>
      <c r="G3205" s="198">
        <v>-5</v>
      </c>
    </row>
    <row r="3206" spans="1:7" x14ac:dyDescent="0.3">
      <c r="A3206" s="198" t="s">
        <v>188</v>
      </c>
      <c r="B3206" s="198" t="s">
        <v>334</v>
      </c>
      <c r="C3206" s="198">
        <v>101108436</v>
      </c>
      <c r="D3206" s="198">
        <v>201908</v>
      </c>
      <c r="E3206" s="198" t="s">
        <v>336</v>
      </c>
      <c r="F3206" s="198">
        <v>720.59</v>
      </c>
      <c r="G3206" s="198">
        <v>4</v>
      </c>
    </row>
    <row r="3207" spans="1:7" x14ac:dyDescent="0.3">
      <c r="A3207" s="198" t="s">
        <v>188</v>
      </c>
      <c r="B3207" s="198" t="s">
        <v>334</v>
      </c>
      <c r="C3207" s="198">
        <v>101108922</v>
      </c>
      <c r="D3207" s="198">
        <v>201908</v>
      </c>
      <c r="E3207" s="198" t="s">
        <v>336</v>
      </c>
      <c r="F3207" s="198">
        <v>8848.94</v>
      </c>
      <c r="G3207" s="198">
        <v>1</v>
      </c>
    </row>
    <row r="3208" spans="1:7" x14ac:dyDescent="0.3">
      <c r="A3208" s="198" t="s">
        <v>188</v>
      </c>
      <c r="B3208" s="198" t="s">
        <v>334</v>
      </c>
      <c r="C3208" s="198">
        <v>101109590</v>
      </c>
      <c r="D3208" s="198">
        <v>201908</v>
      </c>
      <c r="E3208" s="198" t="s">
        <v>339</v>
      </c>
      <c r="F3208" s="198">
        <v>-2398.87</v>
      </c>
      <c r="G3208" s="198">
        <v>5</v>
      </c>
    </row>
    <row r="3209" spans="1:7" x14ac:dyDescent="0.3">
      <c r="A3209" s="198" t="s">
        <v>188</v>
      </c>
      <c r="B3209" s="198" t="s">
        <v>334</v>
      </c>
      <c r="C3209" s="198">
        <v>101110432</v>
      </c>
      <c r="D3209" s="198">
        <v>201908</v>
      </c>
      <c r="E3209" s="198" t="s">
        <v>336</v>
      </c>
      <c r="F3209" s="198">
        <v>-371.31</v>
      </c>
      <c r="G3209" s="198">
        <v>-6</v>
      </c>
    </row>
    <row r="3210" spans="1:7" x14ac:dyDescent="0.3">
      <c r="A3210" s="198" t="s">
        <v>188</v>
      </c>
      <c r="B3210" s="198" t="s">
        <v>334</v>
      </c>
      <c r="C3210" s="198">
        <v>101110819</v>
      </c>
      <c r="D3210" s="198">
        <v>201908</v>
      </c>
      <c r="E3210" s="198" t="s">
        <v>339</v>
      </c>
      <c r="F3210" s="198">
        <v>168856.78</v>
      </c>
      <c r="G3210" s="198">
        <v>1</v>
      </c>
    </row>
    <row r="3211" spans="1:7" x14ac:dyDescent="0.3">
      <c r="A3211" s="198" t="s">
        <v>188</v>
      </c>
      <c r="B3211" s="198" t="s">
        <v>334</v>
      </c>
      <c r="C3211" s="198">
        <v>101111307</v>
      </c>
      <c r="D3211" s="198">
        <v>201908</v>
      </c>
      <c r="E3211" s="198" t="s">
        <v>339</v>
      </c>
      <c r="F3211" s="198">
        <v>-6461.4</v>
      </c>
      <c r="G3211" s="198">
        <v>-8</v>
      </c>
    </row>
    <row r="3212" spans="1:7" x14ac:dyDescent="0.3">
      <c r="A3212" s="198" t="s">
        <v>188</v>
      </c>
      <c r="B3212" s="198" t="s">
        <v>334</v>
      </c>
      <c r="C3212" s="198">
        <v>101111309</v>
      </c>
      <c r="D3212" s="198">
        <v>201908</v>
      </c>
      <c r="E3212" s="198" t="s">
        <v>339</v>
      </c>
      <c r="F3212" s="198">
        <v>-678.96</v>
      </c>
      <c r="G3212" s="198">
        <v>-6</v>
      </c>
    </row>
    <row r="3213" spans="1:7" x14ac:dyDescent="0.3">
      <c r="A3213" s="198" t="s">
        <v>188</v>
      </c>
      <c r="B3213" s="198" t="s">
        <v>334</v>
      </c>
      <c r="C3213" s="198">
        <v>101111590</v>
      </c>
      <c r="D3213" s="198">
        <v>201908</v>
      </c>
      <c r="E3213" s="198" t="s">
        <v>340</v>
      </c>
      <c r="F3213" s="198">
        <v>-222.38</v>
      </c>
      <c r="G3213" s="198">
        <v>3</v>
      </c>
    </row>
    <row r="3214" spans="1:7" x14ac:dyDescent="0.3">
      <c r="A3214" s="198" t="s">
        <v>188</v>
      </c>
      <c r="B3214" s="198" t="s">
        <v>334</v>
      </c>
      <c r="C3214" s="198">
        <v>101112542</v>
      </c>
      <c r="D3214" s="198">
        <v>201908</v>
      </c>
      <c r="E3214" s="198" t="s">
        <v>336</v>
      </c>
      <c r="F3214" s="198">
        <v>90462.42</v>
      </c>
      <c r="G3214" s="198">
        <v>1</v>
      </c>
    </row>
    <row r="3215" spans="1:7" x14ac:dyDescent="0.3">
      <c r="A3215" s="198" t="s">
        <v>188</v>
      </c>
      <c r="B3215" s="198" t="s">
        <v>334</v>
      </c>
      <c r="C3215" s="198">
        <v>101112663</v>
      </c>
      <c r="D3215" s="198">
        <v>201908</v>
      </c>
      <c r="E3215" s="198" t="s">
        <v>336</v>
      </c>
      <c r="F3215" s="198">
        <v>-1337.97</v>
      </c>
      <c r="G3215" s="198">
        <v>-8</v>
      </c>
    </row>
    <row r="3216" spans="1:7" x14ac:dyDescent="0.3">
      <c r="A3216" s="198" t="s">
        <v>188</v>
      </c>
      <c r="B3216" s="198" t="s">
        <v>334</v>
      </c>
      <c r="C3216" s="198">
        <v>101112701</v>
      </c>
      <c r="D3216" s="198">
        <v>201908</v>
      </c>
      <c r="E3216" s="198" t="s">
        <v>340</v>
      </c>
      <c r="F3216" s="198">
        <v>-2309.58</v>
      </c>
      <c r="G3216" s="198">
        <v>-6</v>
      </c>
    </row>
    <row r="3217" spans="1:7" x14ac:dyDescent="0.3">
      <c r="A3217" s="198" t="s">
        <v>188</v>
      </c>
      <c r="B3217" s="198" t="s">
        <v>334</v>
      </c>
      <c r="C3217" s="198">
        <v>101112785</v>
      </c>
      <c r="D3217" s="198">
        <v>201908</v>
      </c>
      <c r="E3217" s="198" t="s">
        <v>336</v>
      </c>
      <c r="F3217" s="198">
        <v>381.41</v>
      </c>
      <c r="G3217" s="198">
        <v>3</v>
      </c>
    </row>
    <row r="3218" spans="1:7" x14ac:dyDescent="0.3">
      <c r="A3218" s="198" t="s">
        <v>188</v>
      </c>
      <c r="B3218" s="198" t="s">
        <v>334</v>
      </c>
      <c r="C3218" s="198">
        <v>101113206</v>
      </c>
      <c r="D3218" s="198">
        <v>201908</v>
      </c>
      <c r="E3218" s="198" t="s">
        <v>340</v>
      </c>
      <c r="F3218" s="198">
        <v>31461.03</v>
      </c>
      <c r="G3218" s="198">
        <v>2</v>
      </c>
    </row>
    <row r="3219" spans="1:7" x14ac:dyDescent="0.3">
      <c r="A3219" s="198" t="s">
        <v>188</v>
      </c>
      <c r="B3219" s="198" t="s">
        <v>334</v>
      </c>
      <c r="C3219" s="198">
        <v>101113726</v>
      </c>
      <c r="D3219" s="198">
        <v>201908</v>
      </c>
      <c r="E3219" s="198" t="s">
        <v>336</v>
      </c>
      <c r="F3219" s="198">
        <v>-12495.2</v>
      </c>
      <c r="G3219" s="198">
        <v>-7</v>
      </c>
    </row>
    <row r="3220" spans="1:7" x14ac:dyDescent="0.3">
      <c r="A3220" s="198" t="s">
        <v>188</v>
      </c>
      <c r="B3220" s="198" t="s">
        <v>334</v>
      </c>
      <c r="C3220" s="198">
        <v>101114185</v>
      </c>
      <c r="D3220" s="198">
        <v>201908</v>
      </c>
      <c r="E3220" s="198" t="s">
        <v>339</v>
      </c>
      <c r="F3220" s="198">
        <v>-22472.35</v>
      </c>
      <c r="G3220" s="198">
        <v>-7</v>
      </c>
    </row>
    <row r="3221" spans="1:7" x14ac:dyDescent="0.3">
      <c r="A3221" s="198" t="s">
        <v>188</v>
      </c>
      <c r="B3221" s="198" t="s">
        <v>334</v>
      </c>
      <c r="C3221" s="198">
        <v>101114186</v>
      </c>
      <c r="D3221" s="198">
        <v>201908</v>
      </c>
      <c r="E3221" s="198" t="s">
        <v>339</v>
      </c>
      <c r="F3221" s="198">
        <v>-2005.89</v>
      </c>
      <c r="G3221" s="198">
        <v>-6</v>
      </c>
    </row>
    <row r="3222" spans="1:7" x14ac:dyDescent="0.3">
      <c r="A3222" s="198" t="s">
        <v>188</v>
      </c>
      <c r="B3222" s="198" t="s">
        <v>334</v>
      </c>
      <c r="C3222" s="198">
        <v>101114324</v>
      </c>
      <c r="D3222" s="198">
        <v>201908</v>
      </c>
      <c r="E3222" s="198" t="s">
        <v>340</v>
      </c>
      <c r="F3222" s="198">
        <v>-3480.84</v>
      </c>
      <c r="G3222" s="198">
        <v>-6</v>
      </c>
    </row>
    <row r="3223" spans="1:7" x14ac:dyDescent="0.3">
      <c r="A3223" s="198" t="s">
        <v>188</v>
      </c>
      <c r="B3223" s="198" t="s">
        <v>334</v>
      </c>
      <c r="C3223" s="198">
        <v>101114407</v>
      </c>
      <c r="D3223" s="198">
        <v>201908</v>
      </c>
      <c r="E3223" s="198" t="s">
        <v>339</v>
      </c>
      <c r="F3223" s="198">
        <v>-19594.72</v>
      </c>
      <c r="G3223" s="198">
        <v>5</v>
      </c>
    </row>
    <row r="3224" spans="1:7" x14ac:dyDescent="0.3">
      <c r="A3224" s="198" t="s">
        <v>188</v>
      </c>
      <c r="B3224" s="198" t="s">
        <v>334</v>
      </c>
      <c r="C3224" s="198">
        <v>101114857</v>
      </c>
      <c r="D3224" s="198">
        <v>201908</v>
      </c>
      <c r="E3224" s="198" t="s">
        <v>339</v>
      </c>
      <c r="F3224" s="198">
        <v>-13756.27</v>
      </c>
      <c r="G3224" s="198">
        <v>-7</v>
      </c>
    </row>
    <row r="3225" spans="1:7" x14ac:dyDescent="0.3">
      <c r="A3225" s="198" t="s">
        <v>188</v>
      </c>
      <c r="B3225" s="198" t="s">
        <v>334</v>
      </c>
      <c r="C3225" s="198">
        <v>101115147</v>
      </c>
      <c r="D3225" s="198">
        <v>201908</v>
      </c>
      <c r="E3225" s="198" t="s">
        <v>340</v>
      </c>
      <c r="F3225" s="198">
        <v>-31615.97</v>
      </c>
      <c r="G3225" s="198">
        <v>1</v>
      </c>
    </row>
    <row r="3226" spans="1:7" x14ac:dyDescent="0.3">
      <c r="A3226" s="198" t="s">
        <v>188</v>
      </c>
      <c r="B3226" s="198" t="s">
        <v>334</v>
      </c>
      <c r="C3226" s="198">
        <v>101115186</v>
      </c>
      <c r="D3226" s="198">
        <v>201908</v>
      </c>
      <c r="E3226" s="198" t="s">
        <v>339</v>
      </c>
      <c r="F3226" s="198">
        <v>16265.83</v>
      </c>
      <c r="G3226" s="198">
        <v>2</v>
      </c>
    </row>
    <row r="3227" spans="1:7" x14ac:dyDescent="0.3">
      <c r="A3227" s="198" t="s">
        <v>188</v>
      </c>
      <c r="B3227" s="198" t="s">
        <v>334</v>
      </c>
      <c r="C3227" s="198">
        <v>101115445</v>
      </c>
      <c r="D3227" s="198">
        <v>201908</v>
      </c>
      <c r="E3227" s="198" t="s">
        <v>339</v>
      </c>
      <c r="F3227" s="198">
        <v>-8890.07</v>
      </c>
      <c r="G3227" s="198">
        <v>-8</v>
      </c>
    </row>
    <row r="3228" spans="1:7" x14ac:dyDescent="0.3">
      <c r="A3228" s="198" t="s">
        <v>188</v>
      </c>
      <c r="B3228" s="198" t="s">
        <v>334</v>
      </c>
      <c r="C3228" s="198">
        <v>101115456</v>
      </c>
      <c r="D3228" s="198">
        <v>201908</v>
      </c>
      <c r="E3228" s="198" t="s">
        <v>341</v>
      </c>
      <c r="F3228" s="198">
        <v>-4728.4399999999996</v>
      </c>
      <c r="G3228" s="198">
        <v>-7</v>
      </c>
    </row>
    <row r="3229" spans="1:7" x14ac:dyDescent="0.3">
      <c r="A3229" s="198" t="s">
        <v>188</v>
      </c>
      <c r="B3229" s="198" t="s">
        <v>334</v>
      </c>
      <c r="C3229" s="198">
        <v>101115472</v>
      </c>
      <c r="D3229" s="198">
        <v>201908</v>
      </c>
      <c r="E3229" s="198" t="s">
        <v>339</v>
      </c>
      <c r="F3229" s="198">
        <v>-1.1000000000000001</v>
      </c>
      <c r="G3229" s="198">
        <v>3</v>
      </c>
    </row>
    <row r="3230" spans="1:7" x14ac:dyDescent="0.3">
      <c r="A3230" s="198" t="s">
        <v>188</v>
      </c>
      <c r="B3230" s="198" t="s">
        <v>334</v>
      </c>
      <c r="C3230" s="198">
        <v>101115661</v>
      </c>
      <c r="D3230" s="198">
        <v>201908</v>
      </c>
      <c r="E3230" s="198" t="s">
        <v>336</v>
      </c>
      <c r="F3230" s="198">
        <v>-24916.9</v>
      </c>
      <c r="G3230" s="198">
        <v>-8</v>
      </c>
    </row>
    <row r="3231" spans="1:7" x14ac:dyDescent="0.3">
      <c r="A3231" s="198" t="s">
        <v>188</v>
      </c>
      <c r="B3231" s="198" t="s">
        <v>334</v>
      </c>
      <c r="C3231" s="198">
        <v>101115725</v>
      </c>
      <c r="D3231" s="198">
        <v>201908</v>
      </c>
      <c r="E3231" s="198" t="s">
        <v>339</v>
      </c>
      <c r="F3231" s="198">
        <v>-1187.6099999999999</v>
      </c>
      <c r="G3231" s="198">
        <v>-8</v>
      </c>
    </row>
    <row r="3232" spans="1:7" x14ac:dyDescent="0.3">
      <c r="A3232" s="198" t="s">
        <v>188</v>
      </c>
      <c r="B3232" s="198" t="s">
        <v>334</v>
      </c>
      <c r="C3232" s="198">
        <v>101115788</v>
      </c>
      <c r="D3232" s="198">
        <v>201908</v>
      </c>
      <c r="E3232" s="198" t="s">
        <v>339</v>
      </c>
      <c r="F3232" s="198">
        <v>-29303.59</v>
      </c>
      <c r="G3232" s="198">
        <v>-7</v>
      </c>
    </row>
    <row r="3233" spans="1:7" x14ac:dyDescent="0.3">
      <c r="A3233" s="198" t="s">
        <v>188</v>
      </c>
      <c r="B3233" s="198" t="s">
        <v>334</v>
      </c>
      <c r="C3233" s="198">
        <v>101115950</v>
      </c>
      <c r="D3233" s="198">
        <v>201908</v>
      </c>
      <c r="E3233" s="198" t="s">
        <v>342</v>
      </c>
      <c r="F3233" s="198">
        <v>5180.7299999999996</v>
      </c>
      <c r="G3233" s="198">
        <v>2</v>
      </c>
    </row>
    <row r="3234" spans="1:7" x14ac:dyDescent="0.3">
      <c r="A3234" s="198" t="s">
        <v>188</v>
      </c>
      <c r="B3234" s="198" t="s">
        <v>334</v>
      </c>
      <c r="C3234" s="198">
        <v>101116194</v>
      </c>
      <c r="D3234" s="198">
        <v>201908</v>
      </c>
      <c r="E3234" s="198" t="s">
        <v>336</v>
      </c>
      <c r="F3234" s="198">
        <v>-0.81</v>
      </c>
      <c r="G3234" s="198">
        <v>2</v>
      </c>
    </row>
    <row r="3235" spans="1:7" x14ac:dyDescent="0.3">
      <c r="A3235" s="198" t="s">
        <v>188</v>
      </c>
      <c r="B3235" s="198" t="s">
        <v>334</v>
      </c>
      <c r="C3235" s="198">
        <v>101116281</v>
      </c>
      <c r="D3235" s="198">
        <v>201908</v>
      </c>
      <c r="E3235" s="198" t="s">
        <v>335</v>
      </c>
      <c r="F3235" s="198">
        <v>94938.69</v>
      </c>
      <c r="G3235" s="198">
        <v>4</v>
      </c>
    </row>
    <row r="3236" spans="1:7" x14ac:dyDescent="0.3">
      <c r="A3236" s="198" t="s">
        <v>188</v>
      </c>
      <c r="B3236" s="198" t="s">
        <v>334</v>
      </c>
      <c r="C3236" s="198">
        <v>101116598</v>
      </c>
      <c r="D3236" s="198">
        <v>201908</v>
      </c>
      <c r="E3236" s="198" t="s">
        <v>342</v>
      </c>
      <c r="F3236" s="198">
        <v>-86.3</v>
      </c>
      <c r="G3236" s="198">
        <v>3</v>
      </c>
    </row>
    <row r="3237" spans="1:7" x14ac:dyDescent="0.3">
      <c r="A3237" s="198" t="s">
        <v>188</v>
      </c>
      <c r="B3237" s="198" t="s">
        <v>334</v>
      </c>
      <c r="C3237" s="198">
        <v>101116677</v>
      </c>
      <c r="D3237" s="198">
        <v>201908</v>
      </c>
      <c r="E3237" s="198" t="s">
        <v>336</v>
      </c>
      <c r="F3237" s="198">
        <v>218.92</v>
      </c>
      <c r="G3237" s="198">
        <v>2</v>
      </c>
    </row>
    <row r="3238" spans="1:7" x14ac:dyDescent="0.3">
      <c r="A3238" s="198" t="s">
        <v>188</v>
      </c>
      <c r="B3238" s="198" t="s">
        <v>334</v>
      </c>
      <c r="C3238" s="198">
        <v>101116868</v>
      </c>
      <c r="D3238" s="198">
        <v>201908</v>
      </c>
      <c r="E3238" s="198" t="s">
        <v>340</v>
      </c>
      <c r="F3238" s="198">
        <v>-2725.18</v>
      </c>
      <c r="G3238" s="198">
        <v>4</v>
      </c>
    </row>
    <row r="3239" spans="1:7" x14ac:dyDescent="0.3">
      <c r="A3239" s="198" t="s">
        <v>188</v>
      </c>
      <c r="B3239" s="198" t="s">
        <v>334</v>
      </c>
      <c r="C3239" s="198">
        <v>101117254</v>
      </c>
      <c r="D3239" s="198">
        <v>201908</v>
      </c>
      <c r="E3239" s="198" t="s">
        <v>340</v>
      </c>
      <c r="F3239" s="198">
        <v>-5977.55</v>
      </c>
      <c r="G3239" s="198">
        <v>1</v>
      </c>
    </row>
    <row r="3240" spans="1:7" x14ac:dyDescent="0.3">
      <c r="A3240" s="198" t="s">
        <v>188</v>
      </c>
      <c r="B3240" s="198" t="s">
        <v>334</v>
      </c>
      <c r="C3240" s="198">
        <v>101117331</v>
      </c>
      <c r="D3240" s="198">
        <v>201908</v>
      </c>
      <c r="E3240" s="198" t="s">
        <v>335</v>
      </c>
      <c r="F3240" s="198">
        <v>-77239.75</v>
      </c>
      <c r="G3240" s="198">
        <v>-8</v>
      </c>
    </row>
    <row r="3241" spans="1:7" x14ac:dyDescent="0.3">
      <c r="A3241" s="198" t="s">
        <v>188</v>
      </c>
      <c r="B3241" s="198" t="s">
        <v>334</v>
      </c>
      <c r="C3241" s="198">
        <v>101117390</v>
      </c>
      <c r="D3241" s="198">
        <v>201908</v>
      </c>
      <c r="E3241" s="198" t="s">
        <v>336</v>
      </c>
      <c r="F3241" s="198">
        <v>-1274.93</v>
      </c>
      <c r="G3241" s="198">
        <v>-6</v>
      </c>
    </row>
    <row r="3242" spans="1:7" x14ac:dyDescent="0.3">
      <c r="A3242" s="198" t="s">
        <v>188</v>
      </c>
      <c r="B3242" s="198" t="s">
        <v>334</v>
      </c>
      <c r="C3242" s="198">
        <v>101117513</v>
      </c>
      <c r="D3242" s="198">
        <v>201908</v>
      </c>
      <c r="E3242" s="198" t="s">
        <v>340</v>
      </c>
      <c r="F3242" s="198">
        <v>5099.59</v>
      </c>
      <c r="G3242" s="198">
        <v>-5</v>
      </c>
    </row>
    <row r="3243" spans="1:7" x14ac:dyDescent="0.3">
      <c r="A3243" s="198" t="s">
        <v>188</v>
      </c>
      <c r="B3243" s="198" t="s">
        <v>334</v>
      </c>
      <c r="C3243" s="198">
        <v>101117646</v>
      </c>
      <c r="D3243" s="198">
        <v>201908</v>
      </c>
      <c r="E3243" s="198" t="s">
        <v>341</v>
      </c>
      <c r="F3243" s="198">
        <v>11195.91</v>
      </c>
      <c r="G3243" s="198">
        <v>2</v>
      </c>
    </row>
    <row r="3244" spans="1:7" x14ac:dyDescent="0.3">
      <c r="A3244" s="198" t="s">
        <v>188</v>
      </c>
      <c r="B3244" s="198" t="s">
        <v>334</v>
      </c>
      <c r="C3244" s="198">
        <v>101117759</v>
      </c>
      <c r="D3244" s="198">
        <v>201908</v>
      </c>
      <c r="E3244" s="198" t="s">
        <v>336</v>
      </c>
      <c r="F3244" s="198">
        <v>-416.97</v>
      </c>
      <c r="G3244" s="198">
        <v>-7</v>
      </c>
    </row>
    <row r="3245" spans="1:7" x14ac:dyDescent="0.3">
      <c r="A3245" s="198" t="s">
        <v>188</v>
      </c>
      <c r="B3245" s="198" t="s">
        <v>334</v>
      </c>
      <c r="C3245" s="198">
        <v>101118024</v>
      </c>
      <c r="D3245" s="198">
        <v>201908</v>
      </c>
      <c r="E3245" s="198" t="s">
        <v>336</v>
      </c>
      <c r="F3245" s="198">
        <v>-213.45</v>
      </c>
      <c r="G3245" s="198">
        <v>-7</v>
      </c>
    </row>
    <row r="3246" spans="1:7" x14ac:dyDescent="0.3">
      <c r="A3246" s="198" t="s">
        <v>188</v>
      </c>
      <c r="B3246" s="198" t="s">
        <v>334</v>
      </c>
      <c r="C3246" s="198">
        <v>101118092</v>
      </c>
      <c r="D3246" s="198">
        <v>201908</v>
      </c>
      <c r="E3246" s="198" t="s">
        <v>342</v>
      </c>
      <c r="F3246" s="198">
        <v>23.93</v>
      </c>
      <c r="G3246" s="198">
        <v>2</v>
      </c>
    </row>
    <row r="3247" spans="1:7" x14ac:dyDescent="0.3">
      <c r="A3247" s="198" t="s">
        <v>188</v>
      </c>
      <c r="B3247" s="198" t="s">
        <v>334</v>
      </c>
      <c r="C3247" s="198">
        <v>101118110</v>
      </c>
      <c r="D3247" s="198">
        <v>201908</v>
      </c>
      <c r="E3247" s="198" t="s">
        <v>336</v>
      </c>
      <c r="F3247" s="198">
        <v>-49673.96</v>
      </c>
      <c r="G3247" s="198">
        <v>-8</v>
      </c>
    </row>
    <row r="3248" spans="1:7" x14ac:dyDescent="0.3">
      <c r="A3248" s="198" t="s">
        <v>188</v>
      </c>
      <c r="B3248" s="198" t="s">
        <v>334</v>
      </c>
      <c r="C3248" s="198">
        <v>101118163</v>
      </c>
      <c r="D3248" s="198">
        <v>201908</v>
      </c>
      <c r="E3248" s="198" t="s">
        <v>339</v>
      </c>
      <c r="F3248" s="198">
        <v>39.18</v>
      </c>
      <c r="G3248" s="198">
        <v>1</v>
      </c>
    </row>
    <row r="3249" spans="1:7" x14ac:dyDescent="0.3">
      <c r="A3249" s="198" t="s">
        <v>188</v>
      </c>
      <c r="B3249" s="198" t="s">
        <v>334</v>
      </c>
      <c r="C3249" s="198">
        <v>101118205</v>
      </c>
      <c r="D3249" s="198">
        <v>201908</v>
      </c>
      <c r="E3249" s="198" t="s">
        <v>336</v>
      </c>
      <c r="F3249" s="198">
        <v>-730.4</v>
      </c>
      <c r="G3249" s="198">
        <v>5</v>
      </c>
    </row>
    <row r="3250" spans="1:7" x14ac:dyDescent="0.3">
      <c r="A3250" s="198" t="s">
        <v>188</v>
      </c>
      <c r="B3250" s="198" t="s">
        <v>334</v>
      </c>
      <c r="C3250" s="198">
        <v>101118246</v>
      </c>
      <c r="D3250" s="198">
        <v>201908</v>
      </c>
      <c r="E3250" s="198" t="s">
        <v>336</v>
      </c>
      <c r="F3250" s="198">
        <v>54.97</v>
      </c>
      <c r="G3250" s="198">
        <v>3</v>
      </c>
    </row>
    <row r="3251" spans="1:7" x14ac:dyDescent="0.3">
      <c r="A3251" s="198" t="s">
        <v>188</v>
      </c>
      <c r="B3251" s="198" t="s">
        <v>334</v>
      </c>
      <c r="C3251" s="198">
        <v>101118363</v>
      </c>
      <c r="D3251" s="198">
        <v>201908</v>
      </c>
      <c r="E3251" s="198" t="s">
        <v>339</v>
      </c>
      <c r="F3251" s="198">
        <v>954.94</v>
      </c>
      <c r="G3251" s="198">
        <v>4</v>
      </c>
    </row>
    <row r="3252" spans="1:7" x14ac:dyDescent="0.3">
      <c r="A3252" s="198" t="s">
        <v>188</v>
      </c>
      <c r="B3252" s="198" t="s">
        <v>334</v>
      </c>
      <c r="C3252" s="198">
        <v>101118600</v>
      </c>
      <c r="D3252" s="198">
        <v>201908</v>
      </c>
      <c r="E3252" s="198" t="s">
        <v>339</v>
      </c>
      <c r="F3252" s="198">
        <v>-4.57</v>
      </c>
      <c r="G3252" s="198">
        <v>3</v>
      </c>
    </row>
    <row r="3253" spans="1:7" x14ac:dyDescent="0.3">
      <c r="A3253" s="198" t="s">
        <v>188</v>
      </c>
      <c r="B3253" s="198" t="s">
        <v>334</v>
      </c>
      <c r="C3253" s="198">
        <v>101118815</v>
      </c>
      <c r="D3253" s="198">
        <v>201908</v>
      </c>
      <c r="E3253" s="198" t="s">
        <v>339</v>
      </c>
      <c r="F3253" s="198">
        <v>4192.99</v>
      </c>
      <c r="G3253" s="198">
        <v>1</v>
      </c>
    </row>
    <row r="3254" spans="1:7" x14ac:dyDescent="0.3">
      <c r="A3254" s="198" t="s">
        <v>188</v>
      </c>
      <c r="B3254" s="198" t="s">
        <v>334</v>
      </c>
      <c r="C3254" s="198">
        <v>101118981</v>
      </c>
      <c r="D3254" s="198">
        <v>201908</v>
      </c>
      <c r="E3254" s="198" t="s">
        <v>342</v>
      </c>
      <c r="F3254" s="198">
        <v>14.32</v>
      </c>
      <c r="G3254" s="198">
        <v>2</v>
      </c>
    </row>
    <row r="3255" spans="1:7" x14ac:dyDescent="0.3">
      <c r="A3255" s="198" t="s">
        <v>188</v>
      </c>
      <c r="B3255" s="198" t="s">
        <v>334</v>
      </c>
      <c r="C3255" s="198">
        <v>101119060</v>
      </c>
      <c r="D3255" s="198">
        <v>201908</v>
      </c>
      <c r="E3255" s="198" t="s">
        <v>336</v>
      </c>
      <c r="F3255" s="198">
        <v>9699.18</v>
      </c>
      <c r="G3255" s="198">
        <v>1</v>
      </c>
    </row>
    <row r="3256" spans="1:7" x14ac:dyDescent="0.3">
      <c r="A3256" s="198" t="s">
        <v>188</v>
      </c>
      <c r="B3256" s="198" t="s">
        <v>334</v>
      </c>
      <c r="C3256" s="198">
        <v>101119171</v>
      </c>
      <c r="D3256" s="198">
        <v>201908</v>
      </c>
      <c r="E3256" s="198" t="s">
        <v>340</v>
      </c>
      <c r="F3256" s="198">
        <v>-912.65</v>
      </c>
      <c r="G3256" s="198">
        <v>3</v>
      </c>
    </row>
    <row r="3257" spans="1:7" x14ac:dyDescent="0.3">
      <c r="A3257" s="198" t="s">
        <v>188</v>
      </c>
      <c r="B3257" s="198" t="s">
        <v>334</v>
      </c>
      <c r="C3257" s="198">
        <v>101119503</v>
      </c>
      <c r="D3257" s="198">
        <v>201908</v>
      </c>
      <c r="E3257" s="198" t="s">
        <v>336</v>
      </c>
      <c r="F3257" s="198">
        <v>978.3</v>
      </c>
      <c r="G3257" s="198">
        <v>-5</v>
      </c>
    </row>
    <row r="3258" spans="1:7" x14ac:dyDescent="0.3">
      <c r="A3258" s="198" t="s">
        <v>188</v>
      </c>
      <c r="B3258" s="198" t="s">
        <v>334</v>
      </c>
      <c r="C3258" s="198">
        <v>101119554</v>
      </c>
      <c r="D3258" s="198">
        <v>201908</v>
      </c>
      <c r="E3258" s="198" t="s">
        <v>339</v>
      </c>
      <c r="F3258" s="198">
        <v>355.83</v>
      </c>
      <c r="G3258" s="198">
        <v>3</v>
      </c>
    </row>
    <row r="3259" spans="1:7" x14ac:dyDescent="0.3">
      <c r="A3259" s="198" t="s">
        <v>188</v>
      </c>
      <c r="B3259" s="198" t="s">
        <v>334</v>
      </c>
      <c r="C3259" s="198">
        <v>101119761</v>
      </c>
      <c r="D3259" s="198">
        <v>201908</v>
      </c>
      <c r="E3259" s="198" t="s">
        <v>336</v>
      </c>
      <c r="F3259" s="198">
        <v>2909.4</v>
      </c>
      <c r="G3259" s="198">
        <v>1</v>
      </c>
    </row>
    <row r="3260" spans="1:7" x14ac:dyDescent="0.3">
      <c r="A3260" s="198" t="s">
        <v>188</v>
      </c>
      <c r="B3260" s="198" t="s">
        <v>334</v>
      </c>
      <c r="C3260" s="198">
        <v>101119793</v>
      </c>
      <c r="D3260" s="198">
        <v>201908</v>
      </c>
      <c r="E3260" s="198" t="s">
        <v>336</v>
      </c>
      <c r="F3260" s="198">
        <v>-1126.9000000000001</v>
      </c>
      <c r="G3260" s="198">
        <v>-3</v>
      </c>
    </row>
    <row r="3261" spans="1:7" x14ac:dyDescent="0.3">
      <c r="A3261" s="198" t="s">
        <v>188</v>
      </c>
      <c r="B3261" s="198" t="s">
        <v>334</v>
      </c>
      <c r="C3261" s="198">
        <v>101119976</v>
      </c>
      <c r="D3261" s="198">
        <v>201908</v>
      </c>
      <c r="E3261" s="198" t="s">
        <v>339</v>
      </c>
      <c r="F3261" s="198">
        <v>1690.14</v>
      </c>
      <c r="G3261" s="198">
        <v>1</v>
      </c>
    </row>
    <row r="3262" spans="1:7" x14ac:dyDescent="0.3">
      <c r="A3262" s="198" t="s">
        <v>188</v>
      </c>
      <c r="B3262" s="198" t="s">
        <v>334</v>
      </c>
      <c r="C3262" s="198">
        <v>101120230</v>
      </c>
      <c r="D3262" s="198">
        <v>201908</v>
      </c>
      <c r="E3262" s="198" t="s">
        <v>336</v>
      </c>
      <c r="F3262" s="198">
        <v>374.09</v>
      </c>
      <c r="G3262" s="198">
        <v>2</v>
      </c>
    </row>
    <row r="3263" spans="1:7" x14ac:dyDescent="0.3">
      <c r="A3263" s="198" t="s">
        <v>188</v>
      </c>
      <c r="B3263" s="198" t="s">
        <v>334</v>
      </c>
      <c r="C3263" s="198">
        <v>101120650</v>
      </c>
      <c r="D3263" s="198">
        <v>201908</v>
      </c>
      <c r="E3263" s="198" t="s">
        <v>336</v>
      </c>
      <c r="F3263" s="198">
        <v>536.25</v>
      </c>
      <c r="G3263" s="198">
        <v>1</v>
      </c>
    </row>
    <row r="3264" spans="1:7" x14ac:dyDescent="0.3">
      <c r="A3264" s="198" t="s">
        <v>188</v>
      </c>
      <c r="B3264" s="198" t="s">
        <v>334</v>
      </c>
      <c r="C3264" s="198">
        <v>101120672</v>
      </c>
      <c r="D3264" s="198">
        <v>201908</v>
      </c>
      <c r="E3264" s="198" t="s">
        <v>340</v>
      </c>
      <c r="F3264" s="198">
        <v>-2328.5100000000002</v>
      </c>
      <c r="G3264" s="198">
        <v>1</v>
      </c>
    </row>
    <row r="3265" spans="1:7" x14ac:dyDescent="0.3">
      <c r="A3265" s="198" t="s">
        <v>188</v>
      </c>
      <c r="B3265" s="198" t="s">
        <v>334</v>
      </c>
      <c r="C3265" s="198">
        <v>101120918</v>
      </c>
      <c r="D3265" s="198">
        <v>201908</v>
      </c>
      <c r="E3265" s="198" t="s">
        <v>336</v>
      </c>
      <c r="F3265" s="198">
        <v>492.21</v>
      </c>
      <c r="G3265" s="198">
        <v>3</v>
      </c>
    </row>
    <row r="3266" spans="1:7" x14ac:dyDescent="0.3">
      <c r="A3266" s="198" t="s">
        <v>188</v>
      </c>
      <c r="B3266" s="198" t="s">
        <v>334</v>
      </c>
      <c r="C3266" s="198">
        <v>101120958</v>
      </c>
      <c r="D3266" s="198">
        <v>201908</v>
      </c>
      <c r="E3266" s="198" t="s">
        <v>336</v>
      </c>
      <c r="F3266" s="198">
        <v>129.31</v>
      </c>
      <c r="G3266" s="198">
        <v>2</v>
      </c>
    </row>
    <row r="3267" spans="1:7" x14ac:dyDescent="0.3">
      <c r="A3267" s="198" t="s">
        <v>188</v>
      </c>
      <c r="B3267" s="198" t="s">
        <v>334</v>
      </c>
      <c r="C3267" s="198">
        <v>101120983</v>
      </c>
      <c r="D3267" s="198">
        <v>201908</v>
      </c>
      <c r="E3267" s="198" t="s">
        <v>339</v>
      </c>
      <c r="F3267" s="198">
        <v>1620.45</v>
      </c>
      <c r="G3267" s="198">
        <v>1</v>
      </c>
    </row>
    <row r="3268" spans="1:7" x14ac:dyDescent="0.3">
      <c r="A3268" s="198" t="s">
        <v>188</v>
      </c>
      <c r="B3268" s="198" t="s">
        <v>334</v>
      </c>
      <c r="C3268" s="198">
        <v>101121115</v>
      </c>
      <c r="D3268" s="198">
        <v>201908</v>
      </c>
      <c r="E3268" s="198" t="s">
        <v>339</v>
      </c>
      <c r="F3268" s="198">
        <v>450.67</v>
      </c>
      <c r="G3268" s="198">
        <v>1</v>
      </c>
    </row>
    <row r="3269" spans="1:7" x14ac:dyDescent="0.3">
      <c r="A3269" s="198" t="s">
        <v>188</v>
      </c>
      <c r="B3269" s="198" t="s">
        <v>334</v>
      </c>
      <c r="C3269" s="198">
        <v>101121358</v>
      </c>
      <c r="D3269" s="198">
        <v>201908</v>
      </c>
      <c r="E3269" s="198" t="s">
        <v>339</v>
      </c>
      <c r="F3269" s="198">
        <v>4892.42</v>
      </c>
      <c r="G3269" s="198">
        <v>1</v>
      </c>
    </row>
    <row r="3270" spans="1:7" x14ac:dyDescent="0.3">
      <c r="A3270" s="198" t="s">
        <v>188</v>
      </c>
      <c r="B3270" s="198" t="s">
        <v>334</v>
      </c>
      <c r="C3270" s="198">
        <v>105088479</v>
      </c>
      <c r="D3270" s="198">
        <v>201908</v>
      </c>
      <c r="E3270" s="198" t="s">
        <v>336</v>
      </c>
      <c r="F3270" s="198">
        <v>183.74</v>
      </c>
      <c r="G3270" s="198">
        <v>4</v>
      </c>
    </row>
    <row r="3271" spans="1:7" x14ac:dyDescent="0.3">
      <c r="A3271" s="198" t="s">
        <v>188</v>
      </c>
      <c r="B3271" s="198" t="s">
        <v>334</v>
      </c>
      <c r="C3271" s="198">
        <v>105089442</v>
      </c>
      <c r="D3271" s="198">
        <v>201908</v>
      </c>
      <c r="E3271" s="198" t="s">
        <v>342</v>
      </c>
      <c r="F3271" s="198">
        <v>-47.86</v>
      </c>
      <c r="G3271" s="198">
        <v>2</v>
      </c>
    </row>
    <row r="3272" spans="1:7" x14ac:dyDescent="0.3">
      <c r="A3272" s="198" t="s">
        <v>189</v>
      </c>
      <c r="B3272" s="198" t="s">
        <v>332</v>
      </c>
      <c r="C3272" s="198">
        <v>101085480</v>
      </c>
      <c r="D3272" s="198">
        <v>201908</v>
      </c>
      <c r="E3272" s="198" t="s">
        <v>335</v>
      </c>
      <c r="F3272" s="198">
        <v>64.790000000000006</v>
      </c>
      <c r="G3272" s="198">
        <v>0</v>
      </c>
    </row>
    <row r="3273" spans="1:7" x14ac:dyDescent="0.3">
      <c r="A3273" s="198" t="s">
        <v>189</v>
      </c>
      <c r="B3273" s="198" t="s">
        <v>332</v>
      </c>
      <c r="C3273" s="198">
        <v>101085550</v>
      </c>
      <c r="D3273" s="198">
        <v>201908</v>
      </c>
      <c r="E3273" s="198" t="s">
        <v>336</v>
      </c>
      <c r="F3273" s="198">
        <v>-569.23</v>
      </c>
      <c r="G3273" s="198">
        <v>0</v>
      </c>
    </row>
    <row r="3274" spans="1:7" x14ac:dyDescent="0.3">
      <c r="A3274" s="198" t="s">
        <v>189</v>
      </c>
      <c r="B3274" s="198" t="s">
        <v>332</v>
      </c>
      <c r="C3274" s="198">
        <v>101092460</v>
      </c>
      <c r="D3274" s="198">
        <v>201908</v>
      </c>
      <c r="E3274" s="198" t="s">
        <v>336</v>
      </c>
      <c r="F3274" s="198">
        <v>382.42</v>
      </c>
      <c r="G3274" s="198">
        <v>6282</v>
      </c>
    </row>
    <row r="3275" spans="1:7" x14ac:dyDescent="0.3">
      <c r="A3275" s="198" t="s">
        <v>189</v>
      </c>
      <c r="B3275" s="198" t="s">
        <v>332</v>
      </c>
      <c r="C3275" s="198">
        <v>101092460</v>
      </c>
      <c r="D3275" s="198">
        <v>201908</v>
      </c>
      <c r="E3275" s="198" t="s">
        <v>335</v>
      </c>
      <c r="F3275" s="198">
        <v>62925.62</v>
      </c>
      <c r="G3275" s="198">
        <v>1686</v>
      </c>
    </row>
    <row r="3276" spans="1:7" x14ac:dyDescent="0.3">
      <c r="A3276" s="198" t="s">
        <v>189</v>
      </c>
      <c r="B3276" s="198" t="s">
        <v>332</v>
      </c>
      <c r="C3276" s="198">
        <v>101097586</v>
      </c>
      <c r="D3276" s="198">
        <v>201908</v>
      </c>
      <c r="E3276" s="198" t="s">
        <v>335</v>
      </c>
      <c r="F3276" s="198">
        <v>-14780.48</v>
      </c>
      <c r="G3276" s="198">
        <v>0</v>
      </c>
    </row>
    <row r="3277" spans="1:7" x14ac:dyDescent="0.3">
      <c r="A3277" s="198" t="s">
        <v>189</v>
      </c>
      <c r="B3277" s="198" t="s">
        <v>332</v>
      </c>
      <c r="C3277" s="198">
        <v>101099025</v>
      </c>
      <c r="D3277" s="198">
        <v>201908</v>
      </c>
      <c r="E3277" s="198" t="s">
        <v>336</v>
      </c>
      <c r="F3277" s="198">
        <v>190991.21</v>
      </c>
      <c r="G3277" s="198">
        <v>1</v>
      </c>
    </row>
    <row r="3278" spans="1:7" x14ac:dyDescent="0.3">
      <c r="A3278" s="198" t="s">
        <v>189</v>
      </c>
      <c r="B3278" s="198" t="s">
        <v>332</v>
      </c>
      <c r="C3278" s="198">
        <v>101101681</v>
      </c>
      <c r="D3278" s="198">
        <v>201908</v>
      </c>
      <c r="E3278" s="198" t="s">
        <v>336</v>
      </c>
      <c r="F3278" s="198">
        <v>6823.26</v>
      </c>
      <c r="G3278" s="198">
        <v>162</v>
      </c>
    </row>
    <row r="3279" spans="1:7" x14ac:dyDescent="0.3">
      <c r="A3279" s="198" t="s">
        <v>189</v>
      </c>
      <c r="B3279" s="198" t="s">
        <v>332</v>
      </c>
      <c r="C3279" s="198">
        <v>101101681</v>
      </c>
      <c r="D3279" s="198">
        <v>201908</v>
      </c>
      <c r="E3279" s="198" t="s">
        <v>336</v>
      </c>
      <c r="F3279" s="198">
        <v>14679.69</v>
      </c>
      <c r="G3279" s="198">
        <v>835</v>
      </c>
    </row>
    <row r="3280" spans="1:7" x14ac:dyDescent="0.3">
      <c r="A3280" s="198" t="s">
        <v>189</v>
      </c>
      <c r="B3280" s="198" t="s">
        <v>332</v>
      </c>
      <c r="C3280" s="198">
        <v>101101681</v>
      </c>
      <c r="D3280" s="198">
        <v>201908</v>
      </c>
      <c r="E3280" s="198" t="s">
        <v>336</v>
      </c>
      <c r="F3280" s="198">
        <v>40743.61</v>
      </c>
      <c r="G3280" s="198">
        <v>2444</v>
      </c>
    </row>
    <row r="3281" spans="1:7" x14ac:dyDescent="0.3">
      <c r="A3281" s="198" t="s">
        <v>189</v>
      </c>
      <c r="B3281" s="198" t="s">
        <v>332</v>
      </c>
      <c r="C3281" s="198">
        <v>101101681</v>
      </c>
      <c r="D3281" s="198">
        <v>201908</v>
      </c>
      <c r="E3281" s="198" t="s">
        <v>336</v>
      </c>
      <c r="F3281" s="198">
        <v>104245.36</v>
      </c>
      <c r="G3281" s="198">
        <v>2126</v>
      </c>
    </row>
    <row r="3282" spans="1:7" x14ac:dyDescent="0.3">
      <c r="A3282" s="198" t="s">
        <v>189</v>
      </c>
      <c r="B3282" s="198" t="s">
        <v>332</v>
      </c>
      <c r="C3282" s="198">
        <v>101101681</v>
      </c>
      <c r="D3282" s="198">
        <v>201908</v>
      </c>
      <c r="E3282" s="198" t="s">
        <v>335</v>
      </c>
      <c r="F3282" s="198">
        <v>49274.65</v>
      </c>
      <c r="G3282" s="198">
        <v>1902</v>
      </c>
    </row>
    <row r="3283" spans="1:7" x14ac:dyDescent="0.3">
      <c r="A3283" s="198" t="s">
        <v>189</v>
      </c>
      <c r="B3283" s="198" t="s">
        <v>332</v>
      </c>
      <c r="C3283" s="198">
        <v>101101681</v>
      </c>
      <c r="D3283" s="198">
        <v>201908</v>
      </c>
      <c r="E3283" s="198" t="s">
        <v>339</v>
      </c>
      <c r="F3283" s="198">
        <v>7494.58</v>
      </c>
      <c r="G3283" s="198">
        <v>165</v>
      </c>
    </row>
    <row r="3284" spans="1:7" x14ac:dyDescent="0.3">
      <c r="A3284" s="198" t="s">
        <v>189</v>
      </c>
      <c r="B3284" s="198" t="s">
        <v>332</v>
      </c>
      <c r="C3284" s="198">
        <v>101101681</v>
      </c>
      <c r="D3284" s="198">
        <v>201908</v>
      </c>
      <c r="E3284" s="198" t="s">
        <v>339</v>
      </c>
      <c r="F3284" s="198">
        <v>8521</v>
      </c>
      <c r="G3284" s="198">
        <v>150</v>
      </c>
    </row>
    <row r="3285" spans="1:7" x14ac:dyDescent="0.3">
      <c r="A3285" s="198" t="s">
        <v>189</v>
      </c>
      <c r="B3285" s="198" t="s">
        <v>332</v>
      </c>
      <c r="C3285" s="198">
        <v>101101681</v>
      </c>
      <c r="D3285" s="198">
        <v>201908</v>
      </c>
      <c r="E3285" s="198" t="s">
        <v>339</v>
      </c>
      <c r="F3285" s="198">
        <v>70917.08</v>
      </c>
      <c r="G3285" s="198">
        <v>1254</v>
      </c>
    </row>
    <row r="3286" spans="1:7" x14ac:dyDescent="0.3">
      <c r="A3286" s="198" t="s">
        <v>189</v>
      </c>
      <c r="B3286" s="198" t="s">
        <v>332</v>
      </c>
      <c r="C3286" s="198">
        <v>101101681</v>
      </c>
      <c r="D3286" s="198">
        <v>201908</v>
      </c>
      <c r="E3286" s="198" t="s">
        <v>342</v>
      </c>
      <c r="F3286" s="198">
        <v>-501.51</v>
      </c>
      <c r="G3286" s="198">
        <v>0</v>
      </c>
    </row>
    <row r="3287" spans="1:7" x14ac:dyDescent="0.3">
      <c r="A3287" s="198" t="s">
        <v>189</v>
      </c>
      <c r="B3287" s="198" t="s">
        <v>332</v>
      </c>
      <c r="C3287" s="198">
        <v>101102596</v>
      </c>
      <c r="D3287" s="198">
        <v>201908</v>
      </c>
      <c r="E3287" s="198" t="s">
        <v>339</v>
      </c>
      <c r="F3287" s="198">
        <v>75129.75</v>
      </c>
      <c r="G3287" s="198">
        <v>1</v>
      </c>
    </row>
    <row r="3288" spans="1:7" x14ac:dyDescent="0.3">
      <c r="A3288" s="198" t="s">
        <v>189</v>
      </c>
      <c r="B3288" s="198" t="s">
        <v>332</v>
      </c>
      <c r="C3288" s="198">
        <v>101109810</v>
      </c>
      <c r="D3288" s="198">
        <v>201908</v>
      </c>
      <c r="E3288" s="198" t="s">
        <v>335</v>
      </c>
      <c r="F3288" s="198">
        <v>-354.54</v>
      </c>
      <c r="G3288" s="198">
        <v>0</v>
      </c>
    </row>
    <row r="3289" spans="1:7" x14ac:dyDescent="0.3">
      <c r="A3289" s="198" t="s">
        <v>189</v>
      </c>
      <c r="B3289" s="198" t="s">
        <v>332</v>
      </c>
      <c r="C3289" s="198">
        <v>101110144</v>
      </c>
      <c r="D3289" s="198">
        <v>201908</v>
      </c>
      <c r="E3289" s="198" t="s">
        <v>335</v>
      </c>
      <c r="F3289" s="198">
        <v>-0.08</v>
      </c>
      <c r="G3289" s="198">
        <v>0</v>
      </c>
    </row>
    <row r="3290" spans="1:7" x14ac:dyDescent="0.3">
      <c r="A3290" s="198" t="s">
        <v>189</v>
      </c>
      <c r="B3290" s="198" t="s">
        <v>332</v>
      </c>
      <c r="C3290" s="198">
        <v>101110144</v>
      </c>
      <c r="D3290" s="198">
        <v>201908</v>
      </c>
      <c r="E3290" s="198" t="s">
        <v>339</v>
      </c>
      <c r="F3290" s="198">
        <v>18.55</v>
      </c>
      <c r="G3290" s="198">
        <v>0</v>
      </c>
    </row>
    <row r="3291" spans="1:7" x14ac:dyDescent="0.3">
      <c r="A3291" s="198" t="s">
        <v>189</v>
      </c>
      <c r="B3291" s="198" t="s">
        <v>332</v>
      </c>
      <c r="C3291" s="198">
        <v>101110930</v>
      </c>
      <c r="D3291" s="198">
        <v>201908</v>
      </c>
      <c r="E3291" s="198" t="s">
        <v>335</v>
      </c>
      <c r="F3291" s="198">
        <v>300.33999999999997</v>
      </c>
      <c r="G3291" s="198">
        <v>0</v>
      </c>
    </row>
    <row r="3292" spans="1:7" x14ac:dyDescent="0.3">
      <c r="A3292" s="198" t="s">
        <v>189</v>
      </c>
      <c r="B3292" s="198" t="s">
        <v>332</v>
      </c>
      <c r="C3292" s="198">
        <v>101117520</v>
      </c>
      <c r="D3292" s="198">
        <v>201908</v>
      </c>
      <c r="E3292" s="198" t="s">
        <v>340</v>
      </c>
      <c r="F3292" s="198">
        <v>-17273.52</v>
      </c>
      <c r="G3292" s="198">
        <v>1688</v>
      </c>
    </row>
    <row r="3293" spans="1:7" x14ac:dyDescent="0.3">
      <c r="A3293" s="198" t="s">
        <v>189</v>
      </c>
      <c r="B3293" s="198" t="s">
        <v>332</v>
      </c>
      <c r="C3293" s="198">
        <v>101117520</v>
      </c>
      <c r="D3293" s="198">
        <v>201908</v>
      </c>
      <c r="E3293" s="198" t="s">
        <v>340</v>
      </c>
      <c r="F3293" s="198">
        <v>-4774.8999999999996</v>
      </c>
      <c r="G3293" s="198">
        <v>282</v>
      </c>
    </row>
    <row r="3294" spans="1:7" x14ac:dyDescent="0.3">
      <c r="A3294" s="198" t="s">
        <v>189</v>
      </c>
      <c r="B3294" s="198" t="s">
        <v>332</v>
      </c>
      <c r="C3294" s="198">
        <v>101117520</v>
      </c>
      <c r="D3294" s="198">
        <v>201908</v>
      </c>
      <c r="E3294" s="198" t="s">
        <v>340</v>
      </c>
      <c r="F3294" s="198">
        <v>-104.82</v>
      </c>
      <c r="G3294" s="198">
        <v>0</v>
      </c>
    </row>
    <row r="3295" spans="1:7" x14ac:dyDescent="0.3">
      <c r="A3295" s="198" t="s">
        <v>189</v>
      </c>
      <c r="B3295" s="198" t="s">
        <v>332</v>
      </c>
      <c r="C3295" s="198">
        <v>101117520</v>
      </c>
      <c r="D3295" s="198">
        <v>201908</v>
      </c>
      <c r="E3295" s="198" t="s">
        <v>340</v>
      </c>
      <c r="F3295" s="198">
        <v>988.52</v>
      </c>
      <c r="G3295" s="198">
        <v>0</v>
      </c>
    </row>
    <row r="3296" spans="1:7" x14ac:dyDescent="0.3">
      <c r="A3296" s="198" t="s">
        <v>189</v>
      </c>
      <c r="B3296" s="198" t="s">
        <v>332</v>
      </c>
      <c r="C3296" s="198">
        <v>101117520</v>
      </c>
      <c r="D3296" s="198">
        <v>201908</v>
      </c>
      <c r="E3296" s="198" t="s">
        <v>340</v>
      </c>
      <c r="F3296" s="198">
        <v>4662.71</v>
      </c>
      <c r="G3296" s="198">
        <v>500</v>
      </c>
    </row>
    <row r="3297" spans="1:7" x14ac:dyDescent="0.3">
      <c r="A3297" s="198" t="s">
        <v>189</v>
      </c>
      <c r="B3297" s="198" t="s">
        <v>332</v>
      </c>
      <c r="C3297" s="198">
        <v>101117520</v>
      </c>
      <c r="D3297" s="198">
        <v>201908</v>
      </c>
      <c r="E3297" s="198" t="s">
        <v>340</v>
      </c>
      <c r="F3297" s="198">
        <v>11849.06</v>
      </c>
      <c r="G3297" s="198">
        <v>466</v>
      </c>
    </row>
    <row r="3298" spans="1:7" x14ac:dyDescent="0.3">
      <c r="A3298" s="198" t="s">
        <v>189</v>
      </c>
      <c r="B3298" s="198" t="s">
        <v>332</v>
      </c>
      <c r="C3298" s="198">
        <v>101117520</v>
      </c>
      <c r="D3298" s="198">
        <v>201908</v>
      </c>
      <c r="E3298" s="198" t="s">
        <v>336</v>
      </c>
      <c r="F3298" s="198">
        <v>-428.19</v>
      </c>
      <c r="G3298" s="198">
        <v>99</v>
      </c>
    </row>
    <row r="3299" spans="1:7" x14ac:dyDescent="0.3">
      <c r="A3299" s="198" t="s">
        <v>189</v>
      </c>
      <c r="B3299" s="198" t="s">
        <v>332</v>
      </c>
      <c r="C3299" s="198">
        <v>101117520</v>
      </c>
      <c r="D3299" s="198">
        <v>201908</v>
      </c>
      <c r="E3299" s="198" t="s">
        <v>336</v>
      </c>
      <c r="F3299" s="198">
        <v>-79.59</v>
      </c>
      <c r="G3299" s="198">
        <v>94</v>
      </c>
    </row>
    <row r="3300" spans="1:7" x14ac:dyDescent="0.3">
      <c r="A3300" s="198" t="s">
        <v>189</v>
      </c>
      <c r="B3300" s="198" t="s">
        <v>332</v>
      </c>
      <c r="C3300" s="198">
        <v>101117520</v>
      </c>
      <c r="D3300" s="198">
        <v>201908</v>
      </c>
      <c r="E3300" s="198" t="s">
        <v>336</v>
      </c>
      <c r="F3300" s="198">
        <v>-4.4400000000000004</v>
      </c>
      <c r="G3300" s="198">
        <v>0</v>
      </c>
    </row>
    <row r="3301" spans="1:7" x14ac:dyDescent="0.3">
      <c r="A3301" s="198" t="s">
        <v>189</v>
      </c>
      <c r="B3301" s="198" t="s">
        <v>332</v>
      </c>
      <c r="C3301" s="198">
        <v>101117520</v>
      </c>
      <c r="D3301" s="198">
        <v>201908</v>
      </c>
      <c r="E3301" s="198" t="s">
        <v>336</v>
      </c>
      <c r="F3301" s="198">
        <v>1.66</v>
      </c>
      <c r="G3301" s="198">
        <v>0</v>
      </c>
    </row>
    <row r="3302" spans="1:7" x14ac:dyDescent="0.3">
      <c r="A3302" s="198" t="s">
        <v>189</v>
      </c>
      <c r="B3302" s="198" t="s">
        <v>332</v>
      </c>
      <c r="C3302" s="198">
        <v>101117520</v>
      </c>
      <c r="D3302" s="198">
        <v>201908</v>
      </c>
      <c r="E3302" s="198" t="s">
        <v>336</v>
      </c>
      <c r="F3302" s="198">
        <v>129.85</v>
      </c>
      <c r="G3302" s="198">
        <v>2</v>
      </c>
    </row>
    <row r="3303" spans="1:7" x14ac:dyDescent="0.3">
      <c r="A3303" s="198" t="s">
        <v>189</v>
      </c>
      <c r="B3303" s="198" t="s">
        <v>332</v>
      </c>
      <c r="C3303" s="198">
        <v>101117520</v>
      </c>
      <c r="D3303" s="198">
        <v>201908</v>
      </c>
      <c r="E3303" s="198" t="s">
        <v>336</v>
      </c>
      <c r="F3303" s="198">
        <v>215.27</v>
      </c>
      <c r="G3303" s="198">
        <v>0</v>
      </c>
    </row>
    <row r="3304" spans="1:7" x14ac:dyDescent="0.3">
      <c r="A3304" s="198" t="s">
        <v>189</v>
      </c>
      <c r="B3304" s="198" t="s">
        <v>332</v>
      </c>
      <c r="C3304" s="198">
        <v>101117520</v>
      </c>
      <c r="D3304" s="198">
        <v>201908</v>
      </c>
      <c r="E3304" s="198" t="s">
        <v>336</v>
      </c>
      <c r="F3304" s="198">
        <v>1289.81</v>
      </c>
      <c r="G3304" s="198">
        <v>57</v>
      </c>
    </row>
    <row r="3305" spans="1:7" x14ac:dyDescent="0.3">
      <c r="A3305" s="198" t="s">
        <v>189</v>
      </c>
      <c r="B3305" s="198" t="s">
        <v>332</v>
      </c>
      <c r="C3305" s="198">
        <v>101117520</v>
      </c>
      <c r="D3305" s="198">
        <v>201908</v>
      </c>
      <c r="E3305" s="198" t="s">
        <v>336</v>
      </c>
      <c r="F3305" s="198">
        <v>2025.88</v>
      </c>
      <c r="G3305" s="198">
        <v>35</v>
      </c>
    </row>
    <row r="3306" spans="1:7" x14ac:dyDescent="0.3">
      <c r="A3306" s="198" t="s">
        <v>189</v>
      </c>
      <c r="B3306" s="198" t="s">
        <v>332</v>
      </c>
      <c r="C3306" s="198">
        <v>101117520</v>
      </c>
      <c r="D3306" s="198">
        <v>201908</v>
      </c>
      <c r="E3306" s="198" t="s">
        <v>336</v>
      </c>
      <c r="F3306" s="198">
        <v>4448.34</v>
      </c>
      <c r="G3306" s="198">
        <v>188</v>
      </c>
    </row>
    <row r="3307" spans="1:7" x14ac:dyDescent="0.3">
      <c r="A3307" s="198" t="s">
        <v>189</v>
      </c>
      <c r="B3307" s="198" t="s">
        <v>332</v>
      </c>
      <c r="C3307" s="198">
        <v>101117520</v>
      </c>
      <c r="D3307" s="198">
        <v>201908</v>
      </c>
      <c r="E3307" s="198" t="s">
        <v>336</v>
      </c>
      <c r="F3307" s="198">
        <v>9754.43</v>
      </c>
      <c r="G3307" s="198">
        <v>250</v>
      </c>
    </row>
    <row r="3308" spans="1:7" x14ac:dyDescent="0.3">
      <c r="A3308" s="198" t="s">
        <v>189</v>
      </c>
      <c r="B3308" s="198" t="s">
        <v>332</v>
      </c>
      <c r="C3308" s="198">
        <v>101117520</v>
      </c>
      <c r="D3308" s="198">
        <v>201908</v>
      </c>
      <c r="E3308" s="198" t="s">
        <v>336</v>
      </c>
      <c r="F3308" s="198">
        <v>17432.669999999998</v>
      </c>
      <c r="G3308" s="198">
        <v>4141</v>
      </c>
    </row>
    <row r="3309" spans="1:7" x14ac:dyDescent="0.3">
      <c r="A3309" s="198" t="s">
        <v>189</v>
      </c>
      <c r="B3309" s="198" t="s">
        <v>332</v>
      </c>
      <c r="C3309" s="198">
        <v>101117520</v>
      </c>
      <c r="D3309" s="198">
        <v>201908</v>
      </c>
      <c r="E3309" s="198" t="s">
        <v>335</v>
      </c>
      <c r="F3309" s="198">
        <v>-19791.78</v>
      </c>
      <c r="G3309" s="198">
        <v>0</v>
      </c>
    </row>
    <row r="3310" spans="1:7" x14ac:dyDescent="0.3">
      <c r="A3310" s="198" t="s">
        <v>189</v>
      </c>
      <c r="B3310" s="198" t="s">
        <v>332</v>
      </c>
      <c r="C3310" s="198">
        <v>101117520</v>
      </c>
      <c r="D3310" s="198">
        <v>201908</v>
      </c>
      <c r="E3310" s="198" t="s">
        <v>335</v>
      </c>
      <c r="F3310" s="198">
        <v>-4852.1499999999996</v>
      </c>
      <c r="G3310" s="198">
        <v>0</v>
      </c>
    </row>
    <row r="3311" spans="1:7" x14ac:dyDescent="0.3">
      <c r="A3311" s="198" t="s">
        <v>189</v>
      </c>
      <c r="B3311" s="198" t="s">
        <v>332</v>
      </c>
      <c r="C3311" s="198">
        <v>101117520</v>
      </c>
      <c r="D3311" s="198">
        <v>201908</v>
      </c>
      <c r="E3311" s="198" t="s">
        <v>335</v>
      </c>
      <c r="F3311" s="198">
        <v>355.61</v>
      </c>
      <c r="G3311" s="198">
        <v>0</v>
      </c>
    </row>
    <row r="3312" spans="1:7" x14ac:dyDescent="0.3">
      <c r="A3312" s="198" t="s">
        <v>189</v>
      </c>
      <c r="B3312" s="198" t="s">
        <v>332</v>
      </c>
      <c r="C3312" s="198">
        <v>101117520</v>
      </c>
      <c r="D3312" s="198">
        <v>201908</v>
      </c>
      <c r="E3312" s="198" t="s">
        <v>335</v>
      </c>
      <c r="F3312" s="198">
        <v>378.9</v>
      </c>
      <c r="G3312" s="198">
        <v>0</v>
      </c>
    </row>
    <row r="3313" spans="1:7" x14ac:dyDescent="0.3">
      <c r="A3313" s="198" t="s">
        <v>189</v>
      </c>
      <c r="B3313" s="198" t="s">
        <v>332</v>
      </c>
      <c r="C3313" s="198">
        <v>101117520</v>
      </c>
      <c r="D3313" s="198">
        <v>201908</v>
      </c>
      <c r="E3313" s="198" t="s">
        <v>335</v>
      </c>
      <c r="F3313" s="198">
        <v>44140.2</v>
      </c>
      <c r="G3313" s="198">
        <v>276</v>
      </c>
    </row>
    <row r="3314" spans="1:7" x14ac:dyDescent="0.3">
      <c r="A3314" s="198" t="s">
        <v>189</v>
      </c>
      <c r="B3314" s="198" t="s">
        <v>332</v>
      </c>
      <c r="C3314" s="198">
        <v>101117520</v>
      </c>
      <c r="D3314" s="198">
        <v>201908</v>
      </c>
      <c r="E3314" s="198" t="s">
        <v>335</v>
      </c>
      <c r="F3314" s="198">
        <v>71008.070000000007</v>
      </c>
      <c r="G3314" s="198">
        <v>4920</v>
      </c>
    </row>
    <row r="3315" spans="1:7" x14ac:dyDescent="0.3">
      <c r="A3315" s="198" t="s">
        <v>189</v>
      </c>
      <c r="B3315" s="198" t="s">
        <v>332</v>
      </c>
      <c r="C3315" s="198">
        <v>101117520</v>
      </c>
      <c r="D3315" s="198">
        <v>201908</v>
      </c>
      <c r="E3315" s="198" t="s">
        <v>339</v>
      </c>
      <c r="F3315" s="198">
        <v>-405.45</v>
      </c>
      <c r="G3315" s="198">
        <v>0</v>
      </c>
    </row>
    <row r="3316" spans="1:7" x14ac:dyDescent="0.3">
      <c r="A3316" s="198" t="s">
        <v>189</v>
      </c>
      <c r="B3316" s="198" t="s">
        <v>332</v>
      </c>
      <c r="C3316" s="198">
        <v>101117520</v>
      </c>
      <c r="D3316" s="198">
        <v>201908</v>
      </c>
      <c r="E3316" s="198" t="s">
        <v>339</v>
      </c>
      <c r="F3316" s="198">
        <v>0.02</v>
      </c>
      <c r="G3316" s="198">
        <v>0</v>
      </c>
    </row>
    <row r="3317" spans="1:7" x14ac:dyDescent="0.3">
      <c r="A3317" s="198" t="s">
        <v>189</v>
      </c>
      <c r="B3317" s="198" t="s">
        <v>332</v>
      </c>
      <c r="C3317" s="198">
        <v>101117520</v>
      </c>
      <c r="D3317" s="198">
        <v>201908</v>
      </c>
      <c r="E3317" s="198" t="s">
        <v>339</v>
      </c>
      <c r="F3317" s="198">
        <v>0.24</v>
      </c>
      <c r="G3317" s="198">
        <v>0</v>
      </c>
    </row>
    <row r="3318" spans="1:7" x14ac:dyDescent="0.3">
      <c r="A3318" s="198" t="s">
        <v>189</v>
      </c>
      <c r="B3318" s="198" t="s">
        <v>332</v>
      </c>
      <c r="C3318" s="198">
        <v>101117520</v>
      </c>
      <c r="D3318" s="198">
        <v>201908</v>
      </c>
      <c r="E3318" s="198" t="s">
        <v>339</v>
      </c>
      <c r="F3318" s="198">
        <v>1.69</v>
      </c>
      <c r="G3318" s="198">
        <v>0</v>
      </c>
    </row>
    <row r="3319" spans="1:7" x14ac:dyDescent="0.3">
      <c r="A3319" s="198" t="s">
        <v>189</v>
      </c>
      <c r="B3319" s="198" t="s">
        <v>332</v>
      </c>
      <c r="C3319" s="198">
        <v>101117520</v>
      </c>
      <c r="D3319" s="198">
        <v>201908</v>
      </c>
      <c r="E3319" s="198" t="s">
        <v>339</v>
      </c>
      <c r="F3319" s="198">
        <v>147.27000000000001</v>
      </c>
      <c r="G3319" s="198">
        <v>0</v>
      </c>
    </row>
    <row r="3320" spans="1:7" x14ac:dyDescent="0.3">
      <c r="A3320" s="198" t="s">
        <v>189</v>
      </c>
      <c r="B3320" s="198" t="s">
        <v>332</v>
      </c>
      <c r="C3320" s="198">
        <v>101117520</v>
      </c>
      <c r="D3320" s="198">
        <v>201908</v>
      </c>
      <c r="E3320" s="198" t="s">
        <v>339</v>
      </c>
      <c r="F3320" s="198">
        <v>2012.41</v>
      </c>
      <c r="G3320" s="198">
        <v>0</v>
      </c>
    </row>
    <row r="3321" spans="1:7" x14ac:dyDescent="0.3">
      <c r="A3321" s="198" t="s">
        <v>189</v>
      </c>
      <c r="B3321" s="198" t="s">
        <v>332</v>
      </c>
      <c r="C3321" s="198">
        <v>101117520</v>
      </c>
      <c r="D3321" s="198">
        <v>201908</v>
      </c>
      <c r="E3321" s="198" t="s">
        <v>339</v>
      </c>
      <c r="F3321" s="198">
        <v>3224.17</v>
      </c>
      <c r="G3321" s="198">
        <v>36</v>
      </c>
    </row>
    <row r="3322" spans="1:7" x14ac:dyDescent="0.3">
      <c r="A3322" s="198" t="s">
        <v>189</v>
      </c>
      <c r="B3322" s="198" t="s">
        <v>332</v>
      </c>
      <c r="C3322" s="198">
        <v>101117520</v>
      </c>
      <c r="D3322" s="198">
        <v>201908</v>
      </c>
      <c r="E3322" s="198" t="s">
        <v>339</v>
      </c>
      <c r="F3322" s="198">
        <v>6598.73</v>
      </c>
      <c r="G3322" s="198">
        <v>66</v>
      </c>
    </row>
    <row r="3323" spans="1:7" x14ac:dyDescent="0.3">
      <c r="A3323" s="198" t="s">
        <v>189</v>
      </c>
      <c r="B3323" s="198" t="s">
        <v>332</v>
      </c>
      <c r="C3323" s="198">
        <v>101117520</v>
      </c>
      <c r="D3323" s="198">
        <v>201908</v>
      </c>
      <c r="E3323" s="198" t="s">
        <v>339</v>
      </c>
      <c r="F3323" s="198">
        <v>6856.16</v>
      </c>
      <c r="G3323" s="198">
        <v>60</v>
      </c>
    </row>
    <row r="3324" spans="1:7" x14ac:dyDescent="0.3">
      <c r="A3324" s="198" t="s">
        <v>189</v>
      </c>
      <c r="B3324" s="198" t="s">
        <v>332</v>
      </c>
      <c r="C3324" s="198">
        <v>101117520</v>
      </c>
      <c r="D3324" s="198">
        <v>201908</v>
      </c>
      <c r="E3324" s="198" t="s">
        <v>339</v>
      </c>
      <c r="F3324" s="198">
        <v>16944.63</v>
      </c>
      <c r="G3324" s="198">
        <v>84</v>
      </c>
    </row>
    <row r="3325" spans="1:7" x14ac:dyDescent="0.3">
      <c r="A3325" s="198" t="s">
        <v>189</v>
      </c>
      <c r="B3325" s="198" t="s">
        <v>332</v>
      </c>
      <c r="C3325" s="198">
        <v>101117520</v>
      </c>
      <c r="D3325" s="198">
        <v>201908</v>
      </c>
      <c r="E3325" s="198" t="s">
        <v>339</v>
      </c>
      <c r="F3325" s="198">
        <v>74773.53</v>
      </c>
      <c r="G3325" s="198">
        <v>2420</v>
      </c>
    </row>
    <row r="3326" spans="1:7" x14ac:dyDescent="0.3">
      <c r="A3326" s="198" t="s">
        <v>189</v>
      </c>
      <c r="B3326" s="198" t="s">
        <v>332</v>
      </c>
      <c r="C3326" s="198">
        <v>101117520</v>
      </c>
      <c r="D3326" s="198">
        <v>201908</v>
      </c>
      <c r="E3326" s="198" t="s">
        <v>339</v>
      </c>
      <c r="F3326" s="198">
        <v>131406.63</v>
      </c>
      <c r="G3326" s="198">
        <v>5100</v>
      </c>
    </row>
    <row r="3327" spans="1:7" x14ac:dyDescent="0.3">
      <c r="A3327" s="198" t="s">
        <v>189</v>
      </c>
      <c r="B3327" s="198" t="s">
        <v>332</v>
      </c>
      <c r="C3327" s="198">
        <v>101117520</v>
      </c>
      <c r="D3327" s="198">
        <v>201908</v>
      </c>
      <c r="E3327" s="198" t="s">
        <v>339</v>
      </c>
      <c r="F3327" s="198">
        <v>260351.29</v>
      </c>
      <c r="G3327" s="198">
        <v>1008</v>
      </c>
    </row>
    <row r="3328" spans="1:7" x14ac:dyDescent="0.3">
      <c r="A3328" s="198" t="s">
        <v>189</v>
      </c>
      <c r="B3328" s="198" t="s">
        <v>332</v>
      </c>
      <c r="C3328" s="198">
        <v>101117520</v>
      </c>
      <c r="D3328" s="198">
        <v>201908</v>
      </c>
      <c r="E3328" s="198" t="s">
        <v>341</v>
      </c>
      <c r="F3328" s="198">
        <v>252.41</v>
      </c>
      <c r="G3328" s="198">
        <v>0</v>
      </c>
    </row>
    <row r="3329" spans="1:7" x14ac:dyDescent="0.3">
      <c r="A3329" s="198" t="s">
        <v>189</v>
      </c>
      <c r="B3329" s="198" t="s">
        <v>332</v>
      </c>
      <c r="C3329" s="198">
        <v>101117520</v>
      </c>
      <c r="D3329" s="198">
        <v>201908</v>
      </c>
      <c r="E3329" s="198" t="s">
        <v>341</v>
      </c>
      <c r="F3329" s="198">
        <v>37724.86</v>
      </c>
      <c r="G3329" s="198">
        <v>1292</v>
      </c>
    </row>
    <row r="3330" spans="1:7" x14ac:dyDescent="0.3">
      <c r="A3330" s="198" t="s">
        <v>189</v>
      </c>
      <c r="B3330" s="198" t="s">
        <v>332</v>
      </c>
      <c r="C3330" s="198">
        <v>101117520</v>
      </c>
      <c r="D3330" s="198">
        <v>201908</v>
      </c>
      <c r="E3330" s="198" t="s">
        <v>333</v>
      </c>
      <c r="F3330" s="198">
        <v>52115.78</v>
      </c>
      <c r="G3330" s="198">
        <v>818</v>
      </c>
    </row>
    <row r="3331" spans="1:7" x14ac:dyDescent="0.3">
      <c r="A3331" s="198" t="s">
        <v>189</v>
      </c>
      <c r="B3331" s="198" t="s">
        <v>332</v>
      </c>
      <c r="C3331" s="198">
        <v>101117520</v>
      </c>
      <c r="D3331" s="198">
        <v>201908</v>
      </c>
      <c r="E3331" s="198" t="s">
        <v>342</v>
      </c>
      <c r="F3331" s="198">
        <v>-54.84</v>
      </c>
      <c r="G3331" s="198">
        <v>0</v>
      </c>
    </row>
    <row r="3332" spans="1:7" x14ac:dyDescent="0.3">
      <c r="A3332" s="198" t="s">
        <v>189</v>
      </c>
      <c r="B3332" s="198" t="s">
        <v>332</v>
      </c>
      <c r="C3332" s="198">
        <v>101117520</v>
      </c>
      <c r="D3332" s="198">
        <v>201908</v>
      </c>
      <c r="E3332" s="198" t="s">
        <v>342</v>
      </c>
      <c r="F3332" s="198">
        <v>-13.24</v>
      </c>
      <c r="G3332" s="198">
        <v>0</v>
      </c>
    </row>
    <row r="3333" spans="1:7" x14ac:dyDescent="0.3">
      <c r="A3333" s="198" t="s">
        <v>189</v>
      </c>
      <c r="B3333" s="198" t="s">
        <v>332</v>
      </c>
      <c r="C3333" s="198">
        <v>105081784</v>
      </c>
      <c r="D3333" s="198">
        <v>201908</v>
      </c>
      <c r="E3333" s="198" t="s">
        <v>335</v>
      </c>
      <c r="F3333" s="198">
        <v>-920.82</v>
      </c>
      <c r="G3333" s="198">
        <v>0</v>
      </c>
    </row>
    <row r="3334" spans="1:7" x14ac:dyDescent="0.3">
      <c r="A3334" s="198" t="s">
        <v>189</v>
      </c>
      <c r="B3334" s="198" t="s">
        <v>332</v>
      </c>
      <c r="C3334" s="198">
        <v>105081784</v>
      </c>
      <c r="D3334" s="198">
        <v>201908</v>
      </c>
      <c r="E3334" s="198" t="s">
        <v>339</v>
      </c>
      <c r="F3334" s="198">
        <v>-0.48</v>
      </c>
      <c r="G3334" s="198">
        <v>0</v>
      </c>
    </row>
    <row r="3335" spans="1:7" x14ac:dyDescent="0.3">
      <c r="A3335" s="198" t="s">
        <v>189</v>
      </c>
      <c r="B3335" s="198" t="s">
        <v>332</v>
      </c>
      <c r="C3335" s="198">
        <v>105082093</v>
      </c>
      <c r="D3335" s="198">
        <v>201908</v>
      </c>
      <c r="E3335" s="198" t="s">
        <v>336</v>
      </c>
      <c r="F3335" s="198">
        <v>174.74</v>
      </c>
      <c r="G3335" s="198">
        <v>0</v>
      </c>
    </row>
    <row r="3336" spans="1:7" x14ac:dyDescent="0.3">
      <c r="A3336" s="198" t="s">
        <v>189</v>
      </c>
      <c r="B3336" s="198" t="s">
        <v>332</v>
      </c>
      <c r="C3336" s="198">
        <v>105082093</v>
      </c>
      <c r="D3336" s="198">
        <v>201908</v>
      </c>
      <c r="E3336" s="198" t="s">
        <v>335</v>
      </c>
      <c r="F3336" s="198">
        <v>-0.84</v>
      </c>
      <c r="G3336" s="198">
        <v>0</v>
      </c>
    </row>
    <row r="3337" spans="1:7" x14ac:dyDescent="0.3">
      <c r="A3337" s="198" t="s">
        <v>189</v>
      </c>
      <c r="B3337" s="198" t="s">
        <v>332</v>
      </c>
      <c r="C3337" s="198">
        <v>105082093</v>
      </c>
      <c r="D3337" s="198">
        <v>201908</v>
      </c>
      <c r="E3337" s="198" t="s">
        <v>335</v>
      </c>
      <c r="F3337" s="198">
        <v>541.62</v>
      </c>
      <c r="G3337" s="198">
        <v>0</v>
      </c>
    </row>
    <row r="3338" spans="1:7" x14ac:dyDescent="0.3">
      <c r="A3338" s="198" t="s">
        <v>189</v>
      </c>
      <c r="B3338" s="198" t="s">
        <v>334</v>
      </c>
      <c r="C3338" s="198">
        <v>101096152</v>
      </c>
      <c r="D3338" s="198">
        <v>201908</v>
      </c>
      <c r="E3338" s="198" t="s">
        <v>336</v>
      </c>
      <c r="F3338" s="198">
        <v>278534.37</v>
      </c>
      <c r="G3338" s="198">
        <v>1</v>
      </c>
    </row>
    <row r="3339" spans="1:7" x14ac:dyDescent="0.3">
      <c r="A3339" s="198" t="s">
        <v>189</v>
      </c>
      <c r="B3339" s="198" t="s">
        <v>334</v>
      </c>
      <c r="C3339" s="198">
        <v>101096760</v>
      </c>
      <c r="D3339" s="198">
        <v>201908</v>
      </c>
      <c r="E3339" s="198" t="s">
        <v>336</v>
      </c>
      <c r="F3339" s="198">
        <v>-0.65</v>
      </c>
      <c r="G3339" s="198">
        <v>1</v>
      </c>
    </row>
    <row r="3340" spans="1:7" x14ac:dyDescent="0.3">
      <c r="A3340" s="198" t="s">
        <v>189</v>
      </c>
      <c r="B3340" s="198" t="s">
        <v>334</v>
      </c>
      <c r="C3340" s="198">
        <v>101096810</v>
      </c>
      <c r="D3340" s="198">
        <v>201908</v>
      </c>
      <c r="E3340" s="198" t="s">
        <v>339</v>
      </c>
      <c r="F3340" s="198">
        <v>84629.79</v>
      </c>
      <c r="G3340" s="198">
        <v>1</v>
      </c>
    </row>
    <row r="3341" spans="1:7" x14ac:dyDescent="0.3">
      <c r="A3341" s="198" t="s">
        <v>189</v>
      </c>
      <c r="B3341" s="198" t="s">
        <v>334</v>
      </c>
      <c r="C3341" s="198">
        <v>101097336</v>
      </c>
      <c r="D3341" s="198">
        <v>201908</v>
      </c>
      <c r="E3341" s="198" t="s">
        <v>336</v>
      </c>
      <c r="F3341" s="198">
        <v>11895.21</v>
      </c>
      <c r="G3341" s="198">
        <v>-3</v>
      </c>
    </row>
    <row r="3342" spans="1:7" x14ac:dyDescent="0.3">
      <c r="A3342" s="198" t="s">
        <v>189</v>
      </c>
      <c r="B3342" s="198" t="s">
        <v>334</v>
      </c>
      <c r="C3342" s="198">
        <v>101098224</v>
      </c>
      <c r="D3342" s="198">
        <v>201908</v>
      </c>
      <c r="E3342" s="198" t="s">
        <v>336</v>
      </c>
      <c r="F3342" s="198">
        <v>184.55</v>
      </c>
      <c r="G3342" s="198">
        <v>1</v>
      </c>
    </row>
    <row r="3343" spans="1:7" x14ac:dyDescent="0.3">
      <c r="A3343" s="198" t="s">
        <v>189</v>
      </c>
      <c r="B3343" s="198" t="s">
        <v>334</v>
      </c>
      <c r="C3343" s="198">
        <v>101099025</v>
      </c>
      <c r="D3343" s="198">
        <v>201908</v>
      </c>
      <c r="E3343" s="198" t="s">
        <v>336</v>
      </c>
      <c r="F3343" s="198">
        <v>-273638.27</v>
      </c>
      <c r="G3343" s="198">
        <v>-9</v>
      </c>
    </row>
    <row r="3344" spans="1:7" x14ac:dyDescent="0.3">
      <c r="A3344" s="198" t="s">
        <v>189</v>
      </c>
      <c r="B3344" s="198" t="s">
        <v>334</v>
      </c>
      <c r="C3344" s="198">
        <v>101099804</v>
      </c>
      <c r="D3344" s="198">
        <v>201908</v>
      </c>
      <c r="E3344" s="198" t="s">
        <v>335</v>
      </c>
      <c r="F3344" s="198">
        <v>-68046.740000000005</v>
      </c>
      <c r="G3344" s="198">
        <v>-7</v>
      </c>
    </row>
    <row r="3345" spans="1:7" x14ac:dyDescent="0.3">
      <c r="A3345" s="198" t="s">
        <v>189</v>
      </c>
      <c r="B3345" s="198" t="s">
        <v>334</v>
      </c>
      <c r="C3345" s="198">
        <v>101100551</v>
      </c>
      <c r="D3345" s="198">
        <v>201908</v>
      </c>
      <c r="E3345" s="198" t="s">
        <v>335</v>
      </c>
      <c r="F3345" s="198">
        <v>-53939.33</v>
      </c>
      <c r="G3345" s="198">
        <v>-6</v>
      </c>
    </row>
    <row r="3346" spans="1:7" x14ac:dyDescent="0.3">
      <c r="A3346" s="198" t="s">
        <v>189</v>
      </c>
      <c r="B3346" s="198" t="s">
        <v>334</v>
      </c>
      <c r="C3346" s="198">
        <v>101102536</v>
      </c>
      <c r="D3346" s="198">
        <v>201908</v>
      </c>
      <c r="E3346" s="198" t="s">
        <v>333</v>
      </c>
      <c r="F3346" s="198">
        <v>-34833.06</v>
      </c>
      <c r="G3346" s="198">
        <v>-7</v>
      </c>
    </row>
    <row r="3347" spans="1:7" x14ac:dyDescent="0.3">
      <c r="A3347" s="198" t="s">
        <v>189</v>
      </c>
      <c r="B3347" s="198" t="s">
        <v>334</v>
      </c>
      <c r="C3347" s="198">
        <v>101102596</v>
      </c>
      <c r="D3347" s="198">
        <v>201908</v>
      </c>
      <c r="E3347" s="198" t="s">
        <v>339</v>
      </c>
      <c r="F3347" s="198">
        <v>-191609.26</v>
      </c>
      <c r="G3347" s="198">
        <v>-7</v>
      </c>
    </row>
    <row r="3348" spans="1:7" x14ac:dyDescent="0.3">
      <c r="A3348" s="198" t="s">
        <v>189</v>
      </c>
      <c r="B3348" s="198" t="s">
        <v>334</v>
      </c>
      <c r="C3348" s="198">
        <v>101103625</v>
      </c>
      <c r="D3348" s="198">
        <v>201908</v>
      </c>
      <c r="E3348" s="198" t="s">
        <v>335</v>
      </c>
      <c r="F3348" s="198">
        <v>-42409.43</v>
      </c>
      <c r="G3348" s="198">
        <v>-8</v>
      </c>
    </row>
    <row r="3349" spans="1:7" x14ac:dyDescent="0.3">
      <c r="A3349" s="198" t="s">
        <v>189</v>
      </c>
      <c r="B3349" s="198" t="s">
        <v>334</v>
      </c>
      <c r="C3349" s="198">
        <v>101104513</v>
      </c>
      <c r="D3349" s="198">
        <v>201908</v>
      </c>
      <c r="E3349" s="198" t="s">
        <v>339</v>
      </c>
      <c r="F3349" s="198">
        <v>-106077.61</v>
      </c>
      <c r="G3349" s="198">
        <v>-9</v>
      </c>
    </row>
    <row r="3350" spans="1:7" x14ac:dyDescent="0.3">
      <c r="A3350" s="198" t="s">
        <v>189</v>
      </c>
      <c r="B3350" s="198" t="s">
        <v>334</v>
      </c>
      <c r="C3350" s="198">
        <v>101104654</v>
      </c>
      <c r="D3350" s="198">
        <v>201908</v>
      </c>
      <c r="E3350" s="198" t="s">
        <v>339</v>
      </c>
      <c r="F3350" s="198">
        <v>-5910.5</v>
      </c>
      <c r="G3350" s="198">
        <v>1</v>
      </c>
    </row>
    <row r="3351" spans="1:7" x14ac:dyDescent="0.3">
      <c r="A3351" s="198" t="s">
        <v>189</v>
      </c>
      <c r="B3351" s="198" t="s">
        <v>334</v>
      </c>
      <c r="C3351" s="198">
        <v>101104714</v>
      </c>
      <c r="D3351" s="198">
        <v>201908</v>
      </c>
      <c r="E3351" s="198" t="s">
        <v>339</v>
      </c>
      <c r="F3351" s="198">
        <v>7086.52</v>
      </c>
      <c r="G3351" s="198">
        <v>2</v>
      </c>
    </row>
    <row r="3352" spans="1:7" x14ac:dyDescent="0.3">
      <c r="A3352" s="198" t="s">
        <v>189</v>
      </c>
      <c r="B3352" s="198" t="s">
        <v>334</v>
      </c>
      <c r="C3352" s="198">
        <v>101104726</v>
      </c>
      <c r="D3352" s="198">
        <v>201908</v>
      </c>
      <c r="E3352" s="198" t="s">
        <v>336</v>
      </c>
      <c r="F3352" s="198">
        <v>-3484.62</v>
      </c>
      <c r="G3352" s="198">
        <v>-7</v>
      </c>
    </row>
    <row r="3353" spans="1:7" x14ac:dyDescent="0.3">
      <c r="A3353" s="198" t="s">
        <v>189</v>
      </c>
      <c r="B3353" s="198" t="s">
        <v>334</v>
      </c>
      <c r="C3353" s="198">
        <v>101105157</v>
      </c>
      <c r="D3353" s="198">
        <v>201908</v>
      </c>
      <c r="E3353" s="198" t="s">
        <v>336</v>
      </c>
      <c r="F3353" s="198">
        <v>-1140.81</v>
      </c>
      <c r="G3353" s="198">
        <v>2</v>
      </c>
    </row>
    <row r="3354" spans="1:7" x14ac:dyDescent="0.3">
      <c r="A3354" s="198" t="s">
        <v>189</v>
      </c>
      <c r="B3354" s="198" t="s">
        <v>334</v>
      </c>
      <c r="C3354" s="198">
        <v>101106070</v>
      </c>
      <c r="D3354" s="198">
        <v>201908</v>
      </c>
      <c r="E3354" s="198" t="s">
        <v>340</v>
      </c>
      <c r="F3354" s="198">
        <v>16354.37</v>
      </c>
      <c r="G3354" s="198">
        <v>-5</v>
      </c>
    </row>
    <row r="3355" spans="1:7" x14ac:dyDescent="0.3">
      <c r="A3355" s="198" t="s">
        <v>189</v>
      </c>
      <c r="B3355" s="198" t="s">
        <v>334</v>
      </c>
      <c r="C3355" s="198">
        <v>101106880</v>
      </c>
      <c r="D3355" s="198">
        <v>201908</v>
      </c>
      <c r="E3355" s="198" t="s">
        <v>339</v>
      </c>
      <c r="F3355" s="198">
        <v>-22.64</v>
      </c>
      <c r="G3355" s="198">
        <v>-1</v>
      </c>
    </row>
    <row r="3356" spans="1:7" x14ac:dyDescent="0.3">
      <c r="A3356" s="198" t="s">
        <v>189</v>
      </c>
      <c r="B3356" s="198" t="s">
        <v>334</v>
      </c>
      <c r="C3356" s="198">
        <v>101107270</v>
      </c>
      <c r="D3356" s="198">
        <v>201908</v>
      </c>
      <c r="E3356" s="198" t="s">
        <v>336</v>
      </c>
      <c r="F3356" s="198">
        <v>-391.53</v>
      </c>
      <c r="G3356" s="198">
        <v>1</v>
      </c>
    </row>
    <row r="3357" spans="1:7" x14ac:dyDescent="0.3">
      <c r="A3357" s="198" t="s">
        <v>189</v>
      </c>
      <c r="B3357" s="198" t="s">
        <v>334</v>
      </c>
      <c r="C3357" s="198">
        <v>101107812</v>
      </c>
      <c r="D3357" s="198">
        <v>201908</v>
      </c>
      <c r="E3357" s="198" t="s">
        <v>336</v>
      </c>
      <c r="F3357" s="198">
        <v>-6545.14</v>
      </c>
      <c r="G3357" s="198">
        <v>-8</v>
      </c>
    </row>
    <row r="3358" spans="1:7" x14ac:dyDescent="0.3">
      <c r="A3358" s="198" t="s">
        <v>189</v>
      </c>
      <c r="B3358" s="198" t="s">
        <v>334</v>
      </c>
      <c r="C3358" s="198">
        <v>101107989</v>
      </c>
      <c r="D3358" s="198">
        <v>201908</v>
      </c>
      <c r="E3358" s="198" t="s">
        <v>336</v>
      </c>
      <c r="F3358" s="198">
        <v>-22503.57</v>
      </c>
      <c r="G3358" s="198">
        <v>-5</v>
      </c>
    </row>
    <row r="3359" spans="1:7" x14ac:dyDescent="0.3">
      <c r="A3359" s="198" t="s">
        <v>189</v>
      </c>
      <c r="B3359" s="198" t="s">
        <v>334</v>
      </c>
      <c r="C3359" s="198">
        <v>101108436</v>
      </c>
      <c r="D3359" s="198">
        <v>201908</v>
      </c>
      <c r="E3359" s="198" t="s">
        <v>336</v>
      </c>
      <c r="F3359" s="198">
        <v>2996.82</v>
      </c>
      <c r="G3359" s="198">
        <v>4</v>
      </c>
    </row>
    <row r="3360" spans="1:7" x14ac:dyDescent="0.3">
      <c r="A3360" s="198" t="s">
        <v>189</v>
      </c>
      <c r="B3360" s="198" t="s">
        <v>334</v>
      </c>
      <c r="C3360" s="198">
        <v>101108922</v>
      </c>
      <c r="D3360" s="198">
        <v>201908</v>
      </c>
      <c r="E3360" s="198" t="s">
        <v>336</v>
      </c>
      <c r="F3360" s="198">
        <v>87197.05</v>
      </c>
      <c r="G3360" s="198">
        <v>1</v>
      </c>
    </row>
    <row r="3361" spans="1:7" x14ac:dyDescent="0.3">
      <c r="A3361" s="198" t="s">
        <v>189</v>
      </c>
      <c r="B3361" s="198" t="s">
        <v>334</v>
      </c>
      <c r="C3361" s="198">
        <v>101109590</v>
      </c>
      <c r="D3361" s="198">
        <v>201908</v>
      </c>
      <c r="E3361" s="198" t="s">
        <v>339</v>
      </c>
      <c r="F3361" s="198">
        <v>-2184.31</v>
      </c>
      <c r="G3361" s="198">
        <v>5</v>
      </c>
    </row>
    <row r="3362" spans="1:7" x14ac:dyDescent="0.3">
      <c r="A3362" s="198" t="s">
        <v>189</v>
      </c>
      <c r="B3362" s="198" t="s">
        <v>334</v>
      </c>
      <c r="C3362" s="198">
        <v>101110403</v>
      </c>
      <c r="D3362" s="198">
        <v>201908</v>
      </c>
      <c r="E3362" s="198" t="s">
        <v>336</v>
      </c>
      <c r="F3362" s="198">
        <v>-64.959999999999994</v>
      </c>
      <c r="G3362" s="198">
        <v>-2</v>
      </c>
    </row>
    <row r="3363" spans="1:7" x14ac:dyDescent="0.3">
      <c r="A3363" s="198" t="s">
        <v>189</v>
      </c>
      <c r="B3363" s="198" t="s">
        <v>334</v>
      </c>
      <c r="C3363" s="198">
        <v>101110432</v>
      </c>
      <c r="D3363" s="198">
        <v>201908</v>
      </c>
      <c r="E3363" s="198" t="s">
        <v>336</v>
      </c>
      <c r="F3363" s="198">
        <v>-274.22000000000003</v>
      </c>
      <c r="G3363" s="198">
        <v>-6</v>
      </c>
    </row>
    <row r="3364" spans="1:7" x14ac:dyDescent="0.3">
      <c r="A3364" s="198" t="s">
        <v>189</v>
      </c>
      <c r="B3364" s="198" t="s">
        <v>334</v>
      </c>
      <c r="C3364" s="198">
        <v>101110819</v>
      </c>
      <c r="D3364" s="198">
        <v>201908</v>
      </c>
      <c r="E3364" s="198" t="s">
        <v>339</v>
      </c>
      <c r="F3364" s="198">
        <v>164226.04999999999</v>
      </c>
      <c r="G3364" s="198">
        <v>1</v>
      </c>
    </row>
    <row r="3365" spans="1:7" x14ac:dyDescent="0.3">
      <c r="A3365" s="198" t="s">
        <v>189</v>
      </c>
      <c r="B3365" s="198" t="s">
        <v>334</v>
      </c>
      <c r="C3365" s="198">
        <v>101111309</v>
      </c>
      <c r="D3365" s="198">
        <v>201908</v>
      </c>
      <c r="E3365" s="198" t="s">
        <v>339</v>
      </c>
      <c r="F3365" s="198">
        <v>-4170.32</v>
      </c>
      <c r="G3365" s="198">
        <v>-6</v>
      </c>
    </row>
    <row r="3366" spans="1:7" x14ac:dyDescent="0.3">
      <c r="A3366" s="198" t="s">
        <v>189</v>
      </c>
      <c r="B3366" s="198" t="s">
        <v>334</v>
      </c>
      <c r="C3366" s="198">
        <v>101111590</v>
      </c>
      <c r="D3366" s="198">
        <v>201908</v>
      </c>
      <c r="E3366" s="198" t="s">
        <v>340</v>
      </c>
      <c r="F3366" s="198">
        <v>-69.63</v>
      </c>
      <c r="G3366" s="198">
        <v>3</v>
      </c>
    </row>
    <row r="3367" spans="1:7" x14ac:dyDescent="0.3">
      <c r="A3367" s="198" t="s">
        <v>189</v>
      </c>
      <c r="B3367" s="198" t="s">
        <v>334</v>
      </c>
      <c r="C3367" s="198">
        <v>101112542</v>
      </c>
      <c r="D3367" s="198">
        <v>201908</v>
      </c>
      <c r="E3367" s="198" t="s">
        <v>336</v>
      </c>
      <c r="F3367" s="198">
        <v>44964.959999999999</v>
      </c>
      <c r="G3367" s="198">
        <v>1</v>
      </c>
    </row>
    <row r="3368" spans="1:7" x14ac:dyDescent="0.3">
      <c r="A3368" s="198" t="s">
        <v>189</v>
      </c>
      <c r="B3368" s="198" t="s">
        <v>334</v>
      </c>
      <c r="C3368" s="198">
        <v>101112663</v>
      </c>
      <c r="D3368" s="198">
        <v>201908</v>
      </c>
      <c r="E3368" s="198" t="s">
        <v>336</v>
      </c>
      <c r="F3368" s="198">
        <v>-245.23</v>
      </c>
      <c r="G3368" s="198">
        <v>-8</v>
      </c>
    </row>
    <row r="3369" spans="1:7" x14ac:dyDescent="0.3">
      <c r="A3369" s="198" t="s">
        <v>189</v>
      </c>
      <c r="B3369" s="198" t="s">
        <v>334</v>
      </c>
      <c r="C3369" s="198">
        <v>101112701</v>
      </c>
      <c r="D3369" s="198">
        <v>201908</v>
      </c>
      <c r="E3369" s="198" t="s">
        <v>340</v>
      </c>
      <c r="F3369" s="198">
        <v>-6929.76</v>
      </c>
      <c r="G3369" s="198">
        <v>-6</v>
      </c>
    </row>
    <row r="3370" spans="1:7" x14ac:dyDescent="0.3">
      <c r="A3370" s="198" t="s">
        <v>189</v>
      </c>
      <c r="B3370" s="198" t="s">
        <v>334</v>
      </c>
      <c r="C3370" s="198">
        <v>101113726</v>
      </c>
      <c r="D3370" s="198">
        <v>201908</v>
      </c>
      <c r="E3370" s="198" t="s">
        <v>336</v>
      </c>
      <c r="F3370" s="198">
        <v>-6756.6</v>
      </c>
      <c r="G3370" s="198">
        <v>-7</v>
      </c>
    </row>
    <row r="3371" spans="1:7" x14ac:dyDescent="0.3">
      <c r="A3371" s="198" t="s">
        <v>189</v>
      </c>
      <c r="B3371" s="198" t="s">
        <v>334</v>
      </c>
      <c r="C3371" s="198">
        <v>101114186</v>
      </c>
      <c r="D3371" s="198">
        <v>201908</v>
      </c>
      <c r="E3371" s="198" t="s">
        <v>339</v>
      </c>
      <c r="F3371" s="198">
        <v>-595.71</v>
      </c>
      <c r="G3371" s="198">
        <v>-6</v>
      </c>
    </row>
    <row r="3372" spans="1:7" x14ac:dyDescent="0.3">
      <c r="A3372" s="198" t="s">
        <v>189</v>
      </c>
      <c r="B3372" s="198" t="s">
        <v>334</v>
      </c>
      <c r="C3372" s="198">
        <v>101114324</v>
      </c>
      <c r="D3372" s="198">
        <v>201908</v>
      </c>
      <c r="E3372" s="198" t="s">
        <v>340</v>
      </c>
      <c r="F3372" s="198">
        <v>-2938.99</v>
      </c>
      <c r="G3372" s="198">
        <v>-6</v>
      </c>
    </row>
    <row r="3373" spans="1:7" x14ac:dyDescent="0.3">
      <c r="A3373" s="198" t="s">
        <v>189</v>
      </c>
      <c r="B3373" s="198" t="s">
        <v>334</v>
      </c>
      <c r="C3373" s="198">
        <v>101114407</v>
      </c>
      <c r="D3373" s="198">
        <v>201908</v>
      </c>
      <c r="E3373" s="198" t="s">
        <v>339</v>
      </c>
      <c r="F3373" s="198">
        <v>-34222.769999999997</v>
      </c>
      <c r="G3373" s="198">
        <v>5</v>
      </c>
    </row>
    <row r="3374" spans="1:7" x14ac:dyDescent="0.3">
      <c r="A3374" s="198" t="s">
        <v>189</v>
      </c>
      <c r="B3374" s="198" t="s">
        <v>334</v>
      </c>
      <c r="C3374" s="198">
        <v>101114857</v>
      </c>
      <c r="D3374" s="198">
        <v>201908</v>
      </c>
      <c r="E3374" s="198" t="s">
        <v>339</v>
      </c>
      <c r="F3374" s="198">
        <v>-11360.43</v>
      </c>
      <c r="G3374" s="198">
        <v>-7</v>
      </c>
    </row>
    <row r="3375" spans="1:7" x14ac:dyDescent="0.3">
      <c r="A3375" s="198" t="s">
        <v>189</v>
      </c>
      <c r="B3375" s="198" t="s">
        <v>334</v>
      </c>
      <c r="C3375" s="198">
        <v>101115147</v>
      </c>
      <c r="D3375" s="198">
        <v>201908</v>
      </c>
      <c r="E3375" s="198" t="s">
        <v>340</v>
      </c>
      <c r="F3375" s="198">
        <v>-8900.27</v>
      </c>
      <c r="G3375" s="198">
        <v>1</v>
      </c>
    </row>
    <row r="3376" spans="1:7" x14ac:dyDescent="0.3">
      <c r="A3376" s="198" t="s">
        <v>189</v>
      </c>
      <c r="B3376" s="198" t="s">
        <v>334</v>
      </c>
      <c r="C3376" s="198">
        <v>101115186</v>
      </c>
      <c r="D3376" s="198">
        <v>201908</v>
      </c>
      <c r="E3376" s="198" t="s">
        <v>339</v>
      </c>
      <c r="F3376" s="198">
        <v>54090.33</v>
      </c>
      <c r="G3376" s="198">
        <v>2</v>
      </c>
    </row>
    <row r="3377" spans="1:7" x14ac:dyDescent="0.3">
      <c r="A3377" s="198" t="s">
        <v>189</v>
      </c>
      <c r="B3377" s="198" t="s">
        <v>334</v>
      </c>
      <c r="C3377" s="198">
        <v>101115445</v>
      </c>
      <c r="D3377" s="198">
        <v>201908</v>
      </c>
      <c r="E3377" s="198" t="s">
        <v>339</v>
      </c>
      <c r="F3377" s="198">
        <v>-74246.509999999995</v>
      </c>
      <c r="G3377" s="198">
        <v>-8</v>
      </c>
    </row>
    <row r="3378" spans="1:7" x14ac:dyDescent="0.3">
      <c r="A3378" s="198" t="s">
        <v>189</v>
      </c>
      <c r="B3378" s="198" t="s">
        <v>334</v>
      </c>
      <c r="C3378" s="198">
        <v>101115456</v>
      </c>
      <c r="D3378" s="198">
        <v>201908</v>
      </c>
      <c r="E3378" s="198" t="s">
        <v>341</v>
      </c>
      <c r="F3378" s="198">
        <v>-36595.35</v>
      </c>
      <c r="G3378" s="198">
        <v>-7</v>
      </c>
    </row>
    <row r="3379" spans="1:7" x14ac:dyDescent="0.3">
      <c r="A3379" s="198" t="s">
        <v>189</v>
      </c>
      <c r="B3379" s="198" t="s">
        <v>334</v>
      </c>
      <c r="C3379" s="198">
        <v>101115472</v>
      </c>
      <c r="D3379" s="198">
        <v>201908</v>
      </c>
      <c r="E3379" s="198" t="s">
        <v>339</v>
      </c>
      <c r="F3379" s="198">
        <v>-0.18</v>
      </c>
      <c r="G3379" s="198">
        <v>3</v>
      </c>
    </row>
    <row r="3380" spans="1:7" x14ac:dyDescent="0.3">
      <c r="A3380" s="198" t="s">
        <v>189</v>
      </c>
      <c r="B3380" s="198" t="s">
        <v>334</v>
      </c>
      <c r="C3380" s="198">
        <v>101115725</v>
      </c>
      <c r="D3380" s="198">
        <v>201908</v>
      </c>
      <c r="E3380" s="198" t="s">
        <v>339</v>
      </c>
      <c r="F3380" s="198">
        <v>-3135.18</v>
      </c>
      <c r="G3380" s="198">
        <v>-8</v>
      </c>
    </row>
    <row r="3381" spans="1:7" x14ac:dyDescent="0.3">
      <c r="A3381" s="198" t="s">
        <v>189</v>
      </c>
      <c r="B3381" s="198" t="s">
        <v>334</v>
      </c>
      <c r="C3381" s="198">
        <v>101115788</v>
      </c>
      <c r="D3381" s="198">
        <v>201908</v>
      </c>
      <c r="E3381" s="198" t="s">
        <v>339</v>
      </c>
      <c r="F3381" s="198">
        <v>-58768.9</v>
      </c>
      <c r="G3381" s="198">
        <v>-7</v>
      </c>
    </row>
    <row r="3382" spans="1:7" x14ac:dyDescent="0.3">
      <c r="A3382" s="198" t="s">
        <v>189</v>
      </c>
      <c r="B3382" s="198" t="s">
        <v>334</v>
      </c>
      <c r="C3382" s="198">
        <v>101115950</v>
      </c>
      <c r="D3382" s="198">
        <v>201908</v>
      </c>
      <c r="E3382" s="198" t="s">
        <v>342</v>
      </c>
      <c r="F3382" s="198">
        <v>32392.52</v>
      </c>
      <c r="G3382" s="198">
        <v>2</v>
      </c>
    </row>
    <row r="3383" spans="1:7" x14ac:dyDescent="0.3">
      <c r="A3383" s="198" t="s">
        <v>189</v>
      </c>
      <c r="B3383" s="198" t="s">
        <v>334</v>
      </c>
      <c r="C3383" s="198">
        <v>101116281</v>
      </c>
      <c r="D3383" s="198">
        <v>201908</v>
      </c>
      <c r="E3383" s="198" t="s">
        <v>335</v>
      </c>
      <c r="F3383" s="198">
        <v>94071.05</v>
      </c>
      <c r="G3383" s="198">
        <v>4</v>
      </c>
    </row>
    <row r="3384" spans="1:7" x14ac:dyDescent="0.3">
      <c r="A3384" s="198" t="s">
        <v>189</v>
      </c>
      <c r="B3384" s="198" t="s">
        <v>334</v>
      </c>
      <c r="C3384" s="198">
        <v>101116598</v>
      </c>
      <c r="D3384" s="198">
        <v>201908</v>
      </c>
      <c r="E3384" s="198" t="s">
        <v>342</v>
      </c>
      <c r="F3384" s="198">
        <v>-159.44999999999999</v>
      </c>
      <c r="G3384" s="198">
        <v>3</v>
      </c>
    </row>
    <row r="3385" spans="1:7" x14ac:dyDescent="0.3">
      <c r="A3385" s="198" t="s">
        <v>189</v>
      </c>
      <c r="B3385" s="198" t="s">
        <v>334</v>
      </c>
      <c r="C3385" s="198">
        <v>101116677</v>
      </c>
      <c r="D3385" s="198">
        <v>201908</v>
      </c>
      <c r="E3385" s="198" t="s">
        <v>336</v>
      </c>
      <c r="F3385" s="198">
        <v>2257.98</v>
      </c>
      <c r="G3385" s="198">
        <v>2</v>
      </c>
    </row>
    <row r="3386" spans="1:7" x14ac:dyDescent="0.3">
      <c r="A3386" s="198" t="s">
        <v>189</v>
      </c>
      <c r="B3386" s="198" t="s">
        <v>334</v>
      </c>
      <c r="C3386" s="198">
        <v>101116727</v>
      </c>
      <c r="D3386" s="198">
        <v>201908</v>
      </c>
      <c r="E3386" s="198" t="s">
        <v>342</v>
      </c>
      <c r="F3386" s="198">
        <v>-1.81</v>
      </c>
      <c r="G3386" s="198">
        <v>2</v>
      </c>
    </row>
    <row r="3387" spans="1:7" x14ac:dyDescent="0.3">
      <c r="A3387" s="198" t="s">
        <v>189</v>
      </c>
      <c r="B3387" s="198" t="s">
        <v>334</v>
      </c>
      <c r="C3387" s="198">
        <v>101116868</v>
      </c>
      <c r="D3387" s="198">
        <v>201908</v>
      </c>
      <c r="E3387" s="198" t="s">
        <v>340</v>
      </c>
      <c r="F3387" s="198">
        <v>-593.02</v>
      </c>
      <c r="G3387" s="198">
        <v>4</v>
      </c>
    </row>
    <row r="3388" spans="1:7" x14ac:dyDescent="0.3">
      <c r="A3388" s="198" t="s">
        <v>189</v>
      </c>
      <c r="B3388" s="198" t="s">
        <v>334</v>
      </c>
      <c r="C3388" s="198">
        <v>101117254</v>
      </c>
      <c r="D3388" s="198">
        <v>201908</v>
      </c>
      <c r="E3388" s="198" t="s">
        <v>340</v>
      </c>
      <c r="F3388" s="198">
        <v>-19435.240000000002</v>
      </c>
      <c r="G3388" s="198">
        <v>1</v>
      </c>
    </row>
    <row r="3389" spans="1:7" x14ac:dyDescent="0.3">
      <c r="A3389" s="198" t="s">
        <v>189</v>
      </c>
      <c r="B3389" s="198" t="s">
        <v>334</v>
      </c>
      <c r="C3389" s="198">
        <v>101117331</v>
      </c>
      <c r="D3389" s="198">
        <v>201908</v>
      </c>
      <c r="E3389" s="198" t="s">
        <v>335</v>
      </c>
      <c r="F3389" s="198">
        <v>-33664.449999999997</v>
      </c>
      <c r="G3389" s="198">
        <v>-8</v>
      </c>
    </row>
    <row r="3390" spans="1:7" x14ac:dyDescent="0.3">
      <c r="A3390" s="198" t="s">
        <v>189</v>
      </c>
      <c r="B3390" s="198" t="s">
        <v>334</v>
      </c>
      <c r="C3390" s="198">
        <v>101117513</v>
      </c>
      <c r="D3390" s="198">
        <v>201908</v>
      </c>
      <c r="E3390" s="198" t="s">
        <v>340</v>
      </c>
      <c r="F3390" s="198">
        <v>2940.85</v>
      </c>
      <c r="G3390" s="198">
        <v>-5</v>
      </c>
    </row>
    <row r="3391" spans="1:7" x14ac:dyDescent="0.3">
      <c r="A3391" s="198" t="s">
        <v>189</v>
      </c>
      <c r="B3391" s="198" t="s">
        <v>334</v>
      </c>
      <c r="C3391" s="198">
        <v>101117646</v>
      </c>
      <c r="D3391" s="198">
        <v>201908</v>
      </c>
      <c r="E3391" s="198" t="s">
        <v>341</v>
      </c>
      <c r="F3391" s="198">
        <v>15576</v>
      </c>
      <c r="G3391" s="198">
        <v>2</v>
      </c>
    </row>
    <row r="3392" spans="1:7" x14ac:dyDescent="0.3">
      <c r="A3392" s="198" t="s">
        <v>189</v>
      </c>
      <c r="B3392" s="198" t="s">
        <v>334</v>
      </c>
      <c r="C3392" s="198">
        <v>101118024</v>
      </c>
      <c r="D3392" s="198">
        <v>201908</v>
      </c>
      <c r="E3392" s="198" t="s">
        <v>336</v>
      </c>
      <c r="F3392" s="198">
        <v>-97.71</v>
      </c>
      <c r="G3392" s="198">
        <v>-7</v>
      </c>
    </row>
    <row r="3393" spans="1:7" x14ac:dyDescent="0.3">
      <c r="A3393" s="198" t="s">
        <v>189</v>
      </c>
      <c r="B3393" s="198" t="s">
        <v>334</v>
      </c>
      <c r="C3393" s="198">
        <v>101118110</v>
      </c>
      <c r="D3393" s="198">
        <v>201908</v>
      </c>
      <c r="E3393" s="198" t="s">
        <v>336</v>
      </c>
      <c r="F3393" s="198">
        <v>-5033.24</v>
      </c>
      <c r="G3393" s="198">
        <v>-8</v>
      </c>
    </row>
    <row r="3394" spans="1:7" x14ac:dyDescent="0.3">
      <c r="A3394" s="198" t="s">
        <v>189</v>
      </c>
      <c r="B3394" s="198" t="s">
        <v>334</v>
      </c>
      <c r="C3394" s="198">
        <v>101118163</v>
      </c>
      <c r="D3394" s="198">
        <v>201908</v>
      </c>
      <c r="E3394" s="198" t="s">
        <v>339</v>
      </c>
      <c r="F3394" s="198">
        <v>35.53</v>
      </c>
      <c r="G3394" s="198">
        <v>1</v>
      </c>
    </row>
    <row r="3395" spans="1:7" x14ac:dyDescent="0.3">
      <c r="A3395" s="198" t="s">
        <v>189</v>
      </c>
      <c r="B3395" s="198" t="s">
        <v>334</v>
      </c>
      <c r="C3395" s="198">
        <v>101118205</v>
      </c>
      <c r="D3395" s="198">
        <v>201908</v>
      </c>
      <c r="E3395" s="198" t="s">
        <v>336</v>
      </c>
      <c r="F3395" s="198">
        <v>-3594.34</v>
      </c>
      <c r="G3395" s="198">
        <v>5</v>
      </c>
    </row>
    <row r="3396" spans="1:7" x14ac:dyDescent="0.3">
      <c r="A3396" s="198" t="s">
        <v>189</v>
      </c>
      <c r="B3396" s="198" t="s">
        <v>334</v>
      </c>
      <c r="C3396" s="198">
        <v>101118246</v>
      </c>
      <c r="D3396" s="198">
        <v>201908</v>
      </c>
      <c r="E3396" s="198" t="s">
        <v>336</v>
      </c>
      <c r="F3396" s="198">
        <v>319.57</v>
      </c>
      <c r="G3396" s="198">
        <v>3</v>
      </c>
    </row>
    <row r="3397" spans="1:7" x14ac:dyDescent="0.3">
      <c r="A3397" s="198" t="s">
        <v>189</v>
      </c>
      <c r="B3397" s="198" t="s">
        <v>334</v>
      </c>
      <c r="C3397" s="198">
        <v>101118363</v>
      </c>
      <c r="D3397" s="198">
        <v>201908</v>
      </c>
      <c r="E3397" s="198" t="s">
        <v>339</v>
      </c>
      <c r="F3397" s="198">
        <v>364.4</v>
      </c>
      <c r="G3397" s="198">
        <v>4</v>
      </c>
    </row>
    <row r="3398" spans="1:7" x14ac:dyDescent="0.3">
      <c r="A3398" s="198" t="s">
        <v>189</v>
      </c>
      <c r="B3398" s="198" t="s">
        <v>334</v>
      </c>
      <c r="C3398" s="198">
        <v>101118600</v>
      </c>
      <c r="D3398" s="198">
        <v>201908</v>
      </c>
      <c r="E3398" s="198" t="s">
        <v>339</v>
      </c>
      <c r="F3398" s="198">
        <v>-2.5099999999999998</v>
      </c>
      <c r="G3398" s="198">
        <v>3</v>
      </c>
    </row>
    <row r="3399" spans="1:7" x14ac:dyDescent="0.3">
      <c r="A3399" s="198" t="s">
        <v>189</v>
      </c>
      <c r="B3399" s="198" t="s">
        <v>334</v>
      </c>
      <c r="C3399" s="198">
        <v>101118815</v>
      </c>
      <c r="D3399" s="198">
        <v>201908</v>
      </c>
      <c r="E3399" s="198" t="s">
        <v>339</v>
      </c>
      <c r="F3399" s="198">
        <v>6748.86</v>
      </c>
      <c r="G3399" s="198">
        <v>1</v>
      </c>
    </row>
    <row r="3400" spans="1:7" x14ac:dyDescent="0.3">
      <c r="A3400" s="198" t="s">
        <v>189</v>
      </c>
      <c r="B3400" s="198" t="s">
        <v>334</v>
      </c>
      <c r="C3400" s="198">
        <v>101118976</v>
      </c>
      <c r="D3400" s="198">
        <v>201908</v>
      </c>
      <c r="E3400" s="198" t="s">
        <v>336</v>
      </c>
      <c r="F3400" s="198">
        <v>79.59</v>
      </c>
      <c r="G3400" s="198">
        <v>-4</v>
      </c>
    </row>
    <row r="3401" spans="1:7" x14ac:dyDescent="0.3">
      <c r="A3401" s="198" t="s">
        <v>189</v>
      </c>
      <c r="B3401" s="198" t="s">
        <v>334</v>
      </c>
      <c r="C3401" s="198">
        <v>101119060</v>
      </c>
      <c r="D3401" s="198">
        <v>201908</v>
      </c>
      <c r="E3401" s="198" t="s">
        <v>336</v>
      </c>
      <c r="F3401" s="198">
        <v>34480.720000000001</v>
      </c>
      <c r="G3401" s="198">
        <v>1</v>
      </c>
    </row>
    <row r="3402" spans="1:7" x14ac:dyDescent="0.3">
      <c r="A3402" s="198" t="s">
        <v>189</v>
      </c>
      <c r="B3402" s="198" t="s">
        <v>334</v>
      </c>
      <c r="C3402" s="198">
        <v>101119171</v>
      </c>
      <c r="D3402" s="198">
        <v>201908</v>
      </c>
      <c r="E3402" s="198" t="s">
        <v>340</v>
      </c>
      <c r="F3402" s="198">
        <v>-334.24</v>
      </c>
      <c r="G3402" s="198">
        <v>3</v>
      </c>
    </row>
    <row r="3403" spans="1:7" x14ac:dyDescent="0.3">
      <c r="A3403" s="198" t="s">
        <v>189</v>
      </c>
      <c r="B3403" s="198" t="s">
        <v>334</v>
      </c>
      <c r="C3403" s="198">
        <v>101119503</v>
      </c>
      <c r="D3403" s="198">
        <v>201908</v>
      </c>
      <c r="E3403" s="198" t="s">
        <v>336</v>
      </c>
      <c r="F3403" s="198">
        <v>246.03</v>
      </c>
      <c r="G3403" s="198">
        <v>-5</v>
      </c>
    </row>
    <row r="3404" spans="1:7" x14ac:dyDescent="0.3">
      <c r="A3404" s="198" t="s">
        <v>189</v>
      </c>
      <c r="B3404" s="198" t="s">
        <v>334</v>
      </c>
      <c r="C3404" s="198">
        <v>101119554</v>
      </c>
      <c r="D3404" s="198">
        <v>201908</v>
      </c>
      <c r="E3404" s="198" t="s">
        <v>339</v>
      </c>
      <c r="F3404" s="198">
        <v>1570.94</v>
      </c>
      <c r="G3404" s="198">
        <v>3</v>
      </c>
    </row>
    <row r="3405" spans="1:7" x14ac:dyDescent="0.3">
      <c r="A3405" s="198" t="s">
        <v>189</v>
      </c>
      <c r="B3405" s="198" t="s">
        <v>334</v>
      </c>
      <c r="C3405" s="198">
        <v>101119761</v>
      </c>
      <c r="D3405" s="198">
        <v>201908</v>
      </c>
      <c r="E3405" s="198" t="s">
        <v>336</v>
      </c>
      <c r="F3405" s="198">
        <v>1374.05</v>
      </c>
      <c r="G3405" s="198">
        <v>1</v>
      </c>
    </row>
    <row r="3406" spans="1:7" x14ac:dyDescent="0.3">
      <c r="A3406" s="198" t="s">
        <v>189</v>
      </c>
      <c r="B3406" s="198" t="s">
        <v>334</v>
      </c>
      <c r="C3406" s="198">
        <v>101119976</v>
      </c>
      <c r="D3406" s="198">
        <v>201908</v>
      </c>
      <c r="E3406" s="198" t="s">
        <v>339</v>
      </c>
      <c r="F3406" s="198">
        <v>2405.0300000000002</v>
      </c>
      <c r="G3406" s="198">
        <v>1</v>
      </c>
    </row>
    <row r="3407" spans="1:7" x14ac:dyDescent="0.3">
      <c r="A3407" s="198" t="s">
        <v>189</v>
      </c>
      <c r="B3407" s="198" t="s">
        <v>334</v>
      </c>
      <c r="C3407" s="198">
        <v>101120650</v>
      </c>
      <c r="D3407" s="198">
        <v>201908</v>
      </c>
      <c r="E3407" s="198" t="s">
        <v>336</v>
      </c>
      <c r="F3407" s="198">
        <v>568.77</v>
      </c>
      <c r="G3407" s="198">
        <v>1</v>
      </c>
    </row>
    <row r="3408" spans="1:7" x14ac:dyDescent="0.3">
      <c r="A3408" s="198" t="s">
        <v>189</v>
      </c>
      <c r="B3408" s="198" t="s">
        <v>334</v>
      </c>
      <c r="C3408" s="198">
        <v>101120672</v>
      </c>
      <c r="D3408" s="198">
        <v>201908</v>
      </c>
      <c r="E3408" s="198" t="s">
        <v>340</v>
      </c>
      <c r="F3408" s="198">
        <v>-31410.97</v>
      </c>
      <c r="G3408" s="198">
        <v>1</v>
      </c>
    </row>
    <row r="3409" spans="1:7" x14ac:dyDescent="0.3">
      <c r="A3409" s="198" t="s">
        <v>189</v>
      </c>
      <c r="B3409" s="198" t="s">
        <v>334</v>
      </c>
      <c r="C3409" s="198">
        <v>101120918</v>
      </c>
      <c r="D3409" s="198">
        <v>201908</v>
      </c>
      <c r="E3409" s="198" t="s">
        <v>336</v>
      </c>
      <c r="F3409" s="198">
        <v>522.11</v>
      </c>
      <c r="G3409" s="198">
        <v>3</v>
      </c>
    </row>
    <row r="3410" spans="1:7" x14ac:dyDescent="0.3">
      <c r="A3410" s="198" t="s">
        <v>189</v>
      </c>
      <c r="B3410" s="198" t="s">
        <v>334</v>
      </c>
      <c r="C3410" s="198">
        <v>101120958</v>
      </c>
      <c r="D3410" s="198">
        <v>201908</v>
      </c>
      <c r="E3410" s="198" t="s">
        <v>336</v>
      </c>
      <c r="F3410" s="198">
        <v>11671.19</v>
      </c>
      <c r="G3410" s="198">
        <v>2</v>
      </c>
    </row>
    <row r="3411" spans="1:7" x14ac:dyDescent="0.3">
      <c r="A3411" s="198" t="s">
        <v>189</v>
      </c>
      <c r="B3411" s="198" t="s">
        <v>334</v>
      </c>
      <c r="C3411" s="198">
        <v>101121183</v>
      </c>
      <c r="D3411" s="198">
        <v>201908</v>
      </c>
      <c r="E3411" s="198" t="s">
        <v>336</v>
      </c>
      <c r="F3411" s="198">
        <v>91.58</v>
      </c>
      <c r="G3411" s="198">
        <v>3</v>
      </c>
    </row>
    <row r="3412" spans="1:7" x14ac:dyDescent="0.3">
      <c r="A3412" s="198" t="s">
        <v>189</v>
      </c>
      <c r="B3412" s="198" t="s">
        <v>334</v>
      </c>
      <c r="C3412" s="198">
        <v>101121358</v>
      </c>
      <c r="D3412" s="198">
        <v>201908</v>
      </c>
      <c r="E3412" s="198" t="s">
        <v>339</v>
      </c>
      <c r="F3412" s="198">
        <v>31870.28</v>
      </c>
      <c r="G3412" s="198">
        <v>1</v>
      </c>
    </row>
    <row r="3413" spans="1:7" x14ac:dyDescent="0.3">
      <c r="A3413" s="198" t="s">
        <v>189</v>
      </c>
      <c r="B3413" s="198" t="s">
        <v>334</v>
      </c>
      <c r="C3413" s="198">
        <v>101121567</v>
      </c>
      <c r="D3413" s="198">
        <v>201908</v>
      </c>
      <c r="E3413" s="198" t="s">
        <v>336</v>
      </c>
      <c r="F3413" s="198">
        <v>11490.99</v>
      </c>
      <c r="G3413" s="198">
        <v>1</v>
      </c>
    </row>
    <row r="3414" spans="1:7" x14ac:dyDescent="0.3">
      <c r="A3414" s="198" t="s">
        <v>189</v>
      </c>
      <c r="B3414" s="198" t="s">
        <v>334</v>
      </c>
      <c r="C3414" s="198">
        <v>105089442</v>
      </c>
      <c r="D3414" s="198">
        <v>201908</v>
      </c>
      <c r="E3414" s="198" t="s">
        <v>342</v>
      </c>
      <c r="F3414" s="198">
        <v>-65.23</v>
      </c>
      <c r="G3414" s="198">
        <v>2</v>
      </c>
    </row>
    <row r="3415" spans="1:7" x14ac:dyDescent="0.3">
      <c r="A3415" s="198" t="s">
        <v>190</v>
      </c>
      <c r="B3415" s="198" t="s">
        <v>332</v>
      </c>
      <c r="C3415" s="198">
        <v>101085550</v>
      </c>
      <c r="D3415" s="198">
        <v>201908</v>
      </c>
      <c r="E3415" s="198" t="s">
        <v>336</v>
      </c>
      <c r="F3415" s="198">
        <v>1.1299999999999999</v>
      </c>
      <c r="G3415" s="198">
        <v>0</v>
      </c>
    </row>
    <row r="3416" spans="1:7" x14ac:dyDescent="0.3">
      <c r="A3416" s="198" t="s">
        <v>190</v>
      </c>
      <c r="B3416" s="198" t="s">
        <v>332</v>
      </c>
      <c r="C3416" s="198">
        <v>101092460</v>
      </c>
      <c r="D3416" s="198">
        <v>201908</v>
      </c>
      <c r="E3416" s="198" t="s">
        <v>336</v>
      </c>
      <c r="F3416" s="198">
        <v>188.36</v>
      </c>
      <c r="G3416" s="198">
        <v>1</v>
      </c>
    </row>
    <row r="3417" spans="1:7" x14ac:dyDescent="0.3">
      <c r="A3417" s="198" t="s">
        <v>190</v>
      </c>
      <c r="B3417" s="198" t="s">
        <v>332</v>
      </c>
      <c r="C3417" s="198">
        <v>101097336</v>
      </c>
      <c r="D3417" s="198">
        <v>201908</v>
      </c>
      <c r="E3417" s="198" t="s">
        <v>336</v>
      </c>
      <c r="F3417" s="198">
        <v>209.29</v>
      </c>
      <c r="G3417" s="198">
        <v>1</v>
      </c>
    </row>
    <row r="3418" spans="1:7" x14ac:dyDescent="0.3">
      <c r="A3418" s="198" t="s">
        <v>190</v>
      </c>
      <c r="B3418" s="198" t="s">
        <v>332</v>
      </c>
      <c r="C3418" s="198">
        <v>101098976</v>
      </c>
      <c r="D3418" s="198">
        <v>201908</v>
      </c>
      <c r="E3418" s="198" t="s">
        <v>335</v>
      </c>
      <c r="F3418" s="198">
        <v>-0.06</v>
      </c>
      <c r="G3418" s="198">
        <v>0</v>
      </c>
    </row>
    <row r="3419" spans="1:7" x14ac:dyDescent="0.3">
      <c r="A3419" s="198" t="s">
        <v>190</v>
      </c>
      <c r="B3419" s="198" t="s">
        <v>332</v>
      </c>
      <c r="C3419" s="198">
        <v>101103235</v>
      </c>
      <c r="D3419" s="198">
        <v>201908</v>
      </c>
      <c r="E3419" s="198" t="s">
        <v>336</v>
      </c>
      <c r="F3419" s="198">
        <v>-5215.47</v>
      </c>
      <c r="G3419" s="198">
        <v>0</v>
      </c>
    </row>
    <row r="3420" spans="1:7" x14ac:dyDescent="0.3">
      <c r="A3420" s="198" t="s">
        <v>190</v>
      </c>
      <c r="B3420" s="198" t="s">
        <v>332</v>
      </c>
      <c r="C3420" s="198">
        <v>101103235</v>
      </c>
      <c r="D3420" s="198">
        <v>201908</v>
      </c>
      <c r="E3420" s="198" t="s">
        <v>336</v>
      </c>
      <c r="F3420" s="198">
        <v>5.46</v>
      </c>
      <c r="G3420" s="198">
        <v>0</v>
      </c>
    </row>
    <row r="3421" spans="1:7" x14ac:dyDescent="0.3">
      <c r="A3421" s="198" t="s">
        <v>190</v>
      </c>
      <c r="B3421" s="198" t="s">
        <v>332</v>
      </c>
      <c r="C3421" s="198">
        <v>101106288</v>
      </c>
      <c r="D3421" s="198">
        <v>201908</v>
      </c>
      <c r="E3421" s="198" t="s">
        <v>339</v>
      </c>
      <c r="F3421" s="198">
        <v>3225.07</v>
      </c>
      <c r="G3421" s="198">
        <v>1</v>
      </c>
    </row>
    <row r="3422" spans="1:7" x14ac:dyDescent="0.3">
      <c r="A3422" s="198" t="s">
        <v>190</v>
      </c>
      <c r="B3422" s="198" t="s">
        <v>332</v>
      </c>
      <c r="C3422" s="198">
        <v>101107997</v>
      </c>
      <c r="D3422" s="198">
        <v>201908</v>
      </c>
      <c r="E3422" s="198" t="s">
        <v>339</v>
      </c>
      <c r="F3422" s="198">
        <v>-0.02</v>
      </c>
      <c r="G3422" s="198">
        <v>0</v>
      </c>
    </row>
    <row r="3423" spans="1:7" x14ac:dyDescent="0.3">
      <c r="A3423" s="198" t="s">
        <v>190</v>
      </c>
      <c r="B3423" s="198" t="s">
        <v>332</v>
      </c>
      <c r="C3423" s="198">
        <v>101109104</v>
      </c>
      <c r="D3423" s="198">
        <v>201908</v>
      </c>
      <c r="E3423" s="198" t="s">
        <v>335</v>
      </c>
      <c r="F3423" s="198">
        <v>0</v>
      </c>
      <c r="G3423" s="198">
        <v>0</v>
      </c>
    </row>
    <row r="3424" spans="1:7" x14ac:dyDescent="0.3">
      <c r="A3424" s="198" t="s">
        <v>190</v>
      </c>
      <c r="B3424" s="198" t="s">
        <v>332</v>
      </c>
      <c r="C3424" s="198">
        <v>101109310</v>
      </c>
      <c r="D3424" s="198">
        <v>201908</v>
      </c>
      <c r="E3424" s="198" t="s">
        <v>339</v>
      </c>
      <c r="F3424" s="198">
        <v>6.37</v>
      </c>
      <c r="G3424" s="198">
        <v>0</v>
      </c>
    </row>
    <row r="3425" spans="1:7" x14ac:dyDescent="0.3">
      <c r="A3425" s="198" t="s">
        <v>190</v>
      </c>
      <c r="B3425" s="198" t="s">
        <v>332</v>
      </c>
      <c r="C3425" s="198">
        <v>101110144</v>
      </c>
      <c r="D3425" s="198">
        <v>201908</v>
      </c>
      <c r="E3425" s="198" t="s">
        <v>335</v>
      </c>
      <c r="F3425" s="198">
        <v>0</v>
      </c>
      <c r="G3425" s="198">
        <v>0</v>
      </c>
    </row>
    <row r="3426" spans="1:7" x14ac:dyDescent="0.3">
      <c r="A3426" s="198" t="s">
        <v>190</v>
      </c>
      <c r="B3426" s="198" t="s">
        <v>332</v>
      </c>
      <c r="C3426" s="198">
        <v>101110144</v>
      </c>
      <c r="D3426" s="198">
        <v>201908</v>
      </c>
      <c r="E3426" s="198" t="s">
        <v>335</v>
      </c>
      <c r="F3426" s="198">
        <v>0.04</v>
      </c>
      <c r="G3426" s="198">
        <v>0</v>
      </c>
    </row>
    <row r="3427" spans="1:7" x14ac:dyDescent="0.3">
      <c r="A3427" s="198" t="s">
        <v>190</v>
      </c>
      <c r="B3427" s="198" t="s">
        <v>332</v>
      </c>
      <c r="C3427" s="198">
        <v>101110144</v>
      </c>
      <c r="D3427" s="198">
        <v>201908</v>
      </c>
      <c r="E3427" s="198" t="s">
        <v>335</v>
      </c>
      <c r="F3427" s="198">
        <v>0.06</v>
      </c>
      <c r="G3427" s="198">
        <v>0</v>
      </c>
    </row>
    <row r="3428" spans="1:7" x14ac:dyDescent="0.3">
      <c r="A3428" s="198" t="s">
        <v>190</v>
      </c>
      <c r="B3428" s="198" t="s">
        <v>332</v>
      </c>
      <c r="C3428" s="198">
        <v>101110144</v>
      </c>
      <c r="D3428" s="198">
        <v>201908</v>
      </c>
      <c r="E3428" s="198" t="s">
        <v>335</v>
      </c>
      <c r="F3428" s="198">
        <v>0.09</v>
      </c>
      <c r="G3428" s="198">
        <v>0</v>
      </c>
    </row>
    <row r="3429" spans="1:7" x14ac:dyDescent="0.3">
      <c r="A3429" s="198" t="s">
        <v>190</v>
      </c>
      <c r="B3429" s="198" t="s">
        <v>332</v>
      </c>
      <c r="C3429" s="198">
        <v>101110144</v>
      </c>
      <c r="D3429" s="198">
        <v>201908</v>
      </c>
      <c r="E3429" s="198" t="s">
        <v>335</v>
      </c>
      <c r="F3429" s="198">
        <v>0.36</v>
      </c>
      <c r="G3429" s="198">
        <v>0</v>
      </c>
    </row>
    <row r="3430" spans="1:7" x14ac:dyDescent="0.3">
      <c r="A3430" s="198" t="s">
        <v>190</v>
      </c>
      <c r="B3430" s="198" t="s">
        <v>332</v>
      </c>
      <c r="C3430" s="198">
        <v>101110144</v>
      </c>
      <c r="D3430" s="198">
        <v>201908</v>
      </c>
      <c r="E3430" s="198" t="s">
        <v>335</v>
      </c>
      <c r="F3430" s="198">
        <v>715.97</v>
      </c>
      <c r="G3430" s="198">
        <v>0</v>
      </c>
    </row>
    <row r="3431" spans="1:7" x14ac:dyDescent="0.3">
      <c r="A3431" s="198" t="s">
        <v>190</v>
      </c>
      <c r="B3431" s="198" t="s">
        <v>332</v>
      </c>
      <c r="C3431" s="198">
        <v>101110144</v>
      </c>
      <c r="D3431" s="198">
        <v>201908</v>
      </c>
      <c r="E3431" s="198" t="s">
        <v>339</v>
      </c>
      <c r="F3431" s="198">
        <v>0.14000000000000001</v>
      </c>
      <c r="G3431" s="198">
        <v>0</v>
      </c>
    </row>
    <row r="3432" spans="1:7" x14ac:dyDescent="0.3">
      <c r="A3432" s="198" t="s">
        <v>190</v>
      </c>
      <c r="B3432" s="198" t="s">
        <v>332</v>
      </c>
      <c r="C3432" s="198">
        <v>101110144</v>
      </c>
      <c r="D3432" s="198">
        <v>201908</v>
      </c>
      <c r="E3432" s="198" t="s">
        <v>339</v>
      </c>
      <c r="F3432" s="198">
        <v>20.45</v>
      </c>
      <c r="G3432" s="198">
        <v>0</v>
      </c>
    </row>
    <row r="3433" spans="1:7" x14ac:dyDescent="0.3">
      <c r="A3433" s="198" t="s">
        <v>190</v>
      </c>
      <c r="B3433" s="198" t="s">
        <v>332</v>
      </c>
      <c r="C3433" s="198">
        <v>101110798</v>
      </c>
      <c r="D3433" s="198">
        <v>201908</v>
      </c>
      <c r="E3433" s="198" t="s">
        <v>336</v>
      </c>
      <c r="F3433" s="198">
        <v>10.34</v>
      </c>
      <c r="G3433" s="198">
        <v>0</v>
      </c>
    </row>
    <row r="3434" spans="1:7" x14ac:dyDescent="0.3">
      <c r="A3434" s="198" t="s">
        <v>190</v>
      </c>
      <c r="B3434" s="198" t="s">
        <v>332</v>
      </c>
      <c r="C3434" s="198">
        <v>101110930</v>
      </c>
      <c r="D3434" s="198">
        <v>201908</v>
      </c>
      <c r="E3434" s="198" t="s">
        <v>335</v>
      </c>
      <c r="F3434" s="198">
        <v>50.11</v>
      </c>
      <c r="G3434" s="198">
        <v>0</v>
      </c>
    </row>
    <row r="3435" spans="1:7" x14ac:dyDescent="0.3">
      <c r="A3435" s="198" t="s">
        <v>190</v>
      </c>
      <c r="B3435" s="198" t="s">
        <v>332</v>
      </c>
      <c r="C3435" s="198">
        <v>101111659</v>
      </c>
      <c r="D3435" s="198">
        <v>201908</v>
      </c>
      <c r="E3435" s="198" t="s">
        <v>342</v>
      </c>
      <c r="F3435" s="198">
        <v>-8.35</v>
      </c>
      <c r="G3435" s="198">
        <v>0</v>
      </c>
    </row>
    <row r="3436" spans="1:7" x14ac:dyDescent="0.3">
      <c r="A3436" s="198" t="s">
        <v>190</v>
      </c>
      <c r="B3436" s="198" t="s">
        <v>332</v>
      </c>
      <c r="C3436" s="198">
        <v>101111723</v>
      </c>
      <c r="D3436" s="198">
        <v>201908</v>
      </c>
      <c r="E3436" s="198" t="s">
        <v>340</v>
      </c>
      <c r="F3436" s="198">
        <v>2.97</v>
      </c>
      <c r="G3436" s="198">
        <v>0</v>
      </c>
    </row>
    <row r="3437" spans="1:7" x14ac:dyDescent="0.3">
      <c r="A3437" s="198" t="s">
        <v>190</v>
      </c>
      <c r="B3437" s="198" t="s">
        <v>332</v>
      </c>
      <c r="C3437" s="198">
        <v>101111874</v>
      </c>
      <c r="D3437" s="198">
        <v>201908</v>
      </c>
      <c r="E3437" s="198" t="s">
        <v>339</v>
      </c>
      <c r="F3437" s="198">
        <v>1322</v>
      </c>
      <c r="G3437" s="198">
        <v>1</v>
      </c>
    </row>
    <row r="3438" spans="1:7" x14ac:dyDescent="0.3">
      <c r="A3438" s="198" t="s">
        <v>190</v>
      </c>
      <c r="B3438" s="198" t="s">
        <v>332</v>
      </c>
      <c r="C3438" s="198">
        <v>101113571</v>
      </c>
      <c r="D3438" s="198">
        <v>201908</v>
      </c>
      <c r="E3438" s="198" t="s">
        <v>340</v>
      </c>
      <c r="F3438" s="198">
        <v>930.01</v>
      </c>
      <c r="G3438" s="198">
        <v>1</v>
      </c>
    </row>
    <row r="3439" spans="1:7" x14ac:dyDescent="0.3">
      <c r="A3439" s="198" t="s">
        <v>190</v>
      </c>
      <c r="B3439" s="198" t="s">
        <v>332</v>
      </c>
      <c r="C3439" s="198">
        <v>101113571</v>
      </c>
      <c r="D3439" s="198">
        <v>201908</v>
      </c>
      <c r="E3439" s="198" t="s">
        <v>336</v>
      </c>
      <c r="F3439" s="198">
        <v>-0.37</v>
      </c>
      <c r="G3439" s="198">
        <v>0</v>
      </c>
    </row>
    <row r="3440" spans="1:7" x14ac:dyDescent="0.3">
      <c r="A3440" s="198" t="s">
        <v>190</v>
      </c>
      <c r="B3440" s="198" t="s">
        <v>332</v>
      </c>
      <c r="C3440" s="198">
        <v>101115895</v>
      </c>
      <c r="D3440" s="198">
        <v>201908</v>
      </c>
      <c r="E3440" s="198" t="s">
        <v>340</v>
      </c>
      <c r="F3440" s="198">
        <v>-422.41</v>
      </c>
      <c r="G3440" s="198">
        <v>1</v>
      </c>
    </row>
    <row r="3441" spans="1:7" x14ac:dyDescent="0.3">
      <c r="A3441" s="198" t="s">
        <v>190</v>
      </c>
      <c r="B3441" s="198" t="s">
        <v>332</v>
      </c>
      <c r="C3441" s="198">
        <v>101115920</v>
      </c>
      <c r="D3441" s="198">
        <v>201908</v>
      </c>
      <c r="E3441" s="198" t="s">
        <v>335</v>
      </c>
      <c r="F3441" s="198">
        <v>-14.73</v>
      </c>
      <c r="G3441" s="198">
        <v>0</v>
      </c>
    </row>
    <row r="3442" spans="1:7" x14ac:dyDescent="0.3">
      <c r="A3442" s="198" t="s">
        <v>190</v>
      </c>
      <c r="B3442" s="198" t="s">
        <v>332</v>
      </c>
      <c r="C3442" s="198">
        <v>101116142</v>
      </c>
      <c r="D3442" s="198">
        <v>201908</v>
      </c>
      <c r="E3442" s="198" t="s">
        <v>335</v>
      </c>
      <c r="F3442" s="198">
        <v>-16.48</v>
      </c>
      <c r="G3442" s="198">
        <v>0</v>
      </c>
    </row>
    <row r="3443" spans="1:7" x14ac:dyDescent="0.3">
      <c r="A3443" s="198" t="s">
        <v>190</v>
      </c>
      <c r="B3443" s="198" t="s">
        <v>332</v>
      </c>
      <c r="C3443" s="198">
        <v>101116525</v>
      </c>
      <c r="D3443" s="198">
        <v>201908</v>
      </c>
      <c r="E3443" s="198" t="s">
        <v>335</v>
      </c>
      <c r="F3443" s="198">
        <v>-43.98</v>
      </c>
      <c r="G3443" s="198">
        <v>0</v>
      </c>
    </row>
    <row r="3444" spans="1:7" x14ac:dyDescent="0.3">
      <c r="A3444" s="198" t="s">
        <v>190</v>
      </c>
      <c r="B3444" s="198" t="s">
        <v>332</v>
      </c>
      <c r="C3444" s="198">
        <v>101116685</v>
      </c>
      <c r="D3444" s="198">
        <v>201908</v>
      </c>
      <c r="E3444" s="198" t="s">
        <v>340</v>
      </c>
      <c r="F3444" s="198">
        <v>4.05</v>
      </c>
      <c r="G3444" s="198">
        <v>0</v>
      </c>
    </row>
    <row r="3445" spans="1:7" x14ac:dyDescent="0.3">
      <c r="A3445" s="198" t="s">
        <v>190</v>
      </c>
      <c r="B3445" s="198" t="s">
        <v>332</v>
      </c>
      <c r="C3445" s="198">
        <v>101117520</v>
      </c>
      <c r="D3445" s="198">
        <v>201908</v>
      </c>
      <c r="E3445" s="198" t="s">
        <v>340</v>
      </c>
      <c r="F3445" s="198">
        <v>3.65</v>
      </c>
      <c r="G3445" s="198">
        <v>0</v>
      </c>
    </row>
    <row r="3446" spans="1:7" x14ac:dyDescent="0.3">
      <c r="A3446" s="198" t="s">
        <v>190</v>
      </c>
      <c r="B3446" s="198" t="s">
        <v>332</v>
      </c>
      <c r="C3446" s="198">
        <v>101117520</v>
      </c>
      <c r="D3446" s="198">
        <v>201908</v>
      </c>
      <c r="E3446" s="198" t="s">
        <v>340</v>
      </c>
      <c r="F3446" s="198">
        <v>276.57</v>
      </c>
      <c r="G3446" s="198">
        <v>1</v>
      </c>
    </row>
    <row r="3447" spans="1:7" x14ac:dyDescent="0.3">
      <c r="A3447" s="198" t="s">
        <v>190</v>
      </c>
      <c r="B3447" s="198" t="s">
        <v>332</v>
      </c>
      <c r="C3447" s="198">
        <v>101117520</v>
      </c>
      <c r="D3447" s="198">
        <v>201908</v>
      </c>
      <c r="E3447" s="198" t="s">
        <v>336</v>
      </c>
      <c r="F3447" s="198">
        <v>0</v>
      </c>
      <c r="G3447" s="198">
        <v>0</v>
      </c>
    </row>
    <row r="3448" spans="1:7" x14ac:dyDescent="0.3">
      <c r="A3448" s="198" t="s">
        <v>190</v>
      </c>
      <c r="B3448" s="198" t="s">
        <v>332</v>
      </c>
      <c r="C3448" s="198">
        <v>101117520</v>
      </c>
      <c r="D3448" s="198">
        <v>201908</v>
      </c>
      <c r="E3448" s="198" t="s">
        <v>336</v>
      </c>
      <c r="F3448" s="198">
        <v>384.92</v>
      </c>
      <c r="G3448" s="198">
        <v>1</v>
      </c>
    </row>
    <row r="3449" spans="1:7" x14ac:dyDescent="0.3">
      <c r="A3449" s="198" t="s">
        <v>190</v>
      </c>
      <c r="B3449" s="198" t="s">
        <v>332</v>
      </c>
      <c r="C3449" s="198">
        <v>101117520</v>
      </c>
      <c r="D3449" s="198">
        <v>201908</v>
      </c>
      <c r="E3449" s="198" t="s">
        <v>336</v>
      </c>
      <c r="F3449" s="198">
        <v>1272.83</v>
      </c>
      <c r="G3449" s="198">
        <v>1</v>
      </c>
    </row>
    <row r="3450" spans="1:7" x14ac:dyDescent="0.3">
      <c r="A3450" s="198" t="s">
        <v>190</v>
      </c>
      <c r="B3450" s="198" t="s">
        <v>332</v>
      </c>
      <c r="C3450" s="198">
        <v>101117520</v>
      </c>
      <c r="D3450" s="198">
        <v>201908</v>
      </c>
      <c r="E3450" s="198" t="s">
        <v>336</v>
      </c>
      <c r="F3450" s="198">
        <v>2523.42</v>
      </c>
      <c r="G3450" s="198">
        <v>1</v>
      </c>
    </row>
    <row r="3451" spans="1:7" x14ac:dyDescent="0.3">
      <c r="A3451" s="198" t="s">
        <v>190</v>
      </c>
      <c r="B3451" s="198" t="s">
        <v>332</v>
      </c>
      <c r="C3451" s="198">
        <v>101117520</v>
      </c>
      <c r="D3451" s="198">
        <v>201908</v>
      </c>
      <c r="E3451" s="198" t="s">
        <v>335</v>
      </c>
      <c r="F3451" s="198">
        <v>637.49</v>
      </c>
      <c r="G3451" s="198">
        <v>2</v>
      </c>
    </row>
    <row r="3452" spans="1:7" x14ac:dyDescent="0.3">
      <c r="A3452" s="198" t="s">
        <v>190</v>
      </c>
      <c r="B3452" s="198" t="s">
        <v>332</v>
      </c>
      <c r="C3452" s="198">
        <v>101117520</v>
      </c>
      <c r="D3452" s="198">
        <v>201908</v>
      </c>
      <c r="E3452" s="198" t="s">
        <v>339</v>
      </c>
      <c r="F3452" s="198">
        <v>0</v>
      </c>
      <c r="G3452" s="198">
        <v>0</v>
      </c>
    </row>
    <row r="3453" spans="1:7" x14ac:dyDescent="0.3">
      <c r="A3453" s="198" t="s">
        <v>190</v>
      </c>
      <c r="B3453" s="198" t="s">
        <v>332</v>
      </c>
      <c r="C3453" s="198">
        <v>101117520</v>
      </c>
      <c r="D3453" s="198">
        <v>201908</v>
      </c>
      <c r="E3453" s="198" t="s">
        <v>339</v>
      </c>
      <c r="F3453" s="198">
        <v>10.74</v>
      </c>
      <c r="G3453" s="198">
        <v>0</v>
      </c>
    </row>
    <row r="3454" spans="1:7" x14ac:dyDescent="0.3">
      <c r="A3454" s="198" t="s">
        <v>190</v>
      </c>
      <c r="B3454" s="198" t="s">
        <v>332</v>
      </c>
      <c r="C3454" s="198">
        <v>101117520</v>
      </c>
      <c r="D3454" s="198">
        <v>201908</v>
      </c>
      <c r="E3454" s="198" t="s">
        <v>339</v>
      </c>
      <c r="F3454" s="198">
        <v>305.43</v>
      </c>
      <c r="G3454" s="198">
        <v>0</v>
      </c>
    </row>
    <row r="3455" spans="1:7" x14ac:dyDescent="0.3">
      <c r="A3455" s="198" t="s">
        <v>190</v>
      </c>
      <c r="B3455" s="198" t="s">
        <v>332</v>
      </c>
      <c r="C3455" s="198">
        <v>101117520</v>
      </c>
      <c r="D3455" s="198">
        <v>201908</v>
      </c>
      <c r="E3455" s="198" t="s">
        <v>339</v>
      </c>
      <c r="F3455" s="198">
        <v>831.42</v>
      </c>
      <c r="G3455" s="198">
        <v>1</v>
      </c>
    </row>
    <row r="3456" spans="1:7" x14ac:dyDescent="0.3">
      <c r="A3456" s="198" t="s">
        <v>190</v>
      </c>
      <c r="B3456" s="198" t="s">
        <v>332</v>
      </c>
      <c r="C3456" s="198">
        <v>101117520</v>
      </c>
      <c r="D3456" s="198">
        <v>201908</v>
      </c>
      <c r="E3456" s="198" t="s">
        <v>339</v>
      </c>
      <c r="F3456" s="198">
        <v>3318.85</v>
      </c>
      <c r="G3456" s="198">
        <v>1</v>
      </c>
    </row>
    <row r="3457" spans="1:7" x14ac:dyDescent="0.3">
      <c r="A3457" s="198" t="s">
        <v>190</v>
      </c>
      <c r="B3457" s="198" t="s">
        <v>332</v>
      </c>
      <c r="C3457" s="198">
        <v>101117520</v>
      </c>
      <c r="D3457" s="198">
        <v>201908</v>
      </c>
      <c r="E3457" s="198" t="s">
        <v>339</v>
      </c>
      <c r="F3457" s="198">
        <v>4036.22</v>
      </c>
      <c r="G3457" s="198">
        <v>1</v>
      </c>
    </row>
    <row r="3458" spans="1:7" x14ac:dyDescent="0.3">
      <c r="A3458" s="198" t="s">
        <v>190</v>
      </c>
      <c r="B3458" s="198" t="s">
        <v>332</v>
      </c>
      <c r="C3458" s="198">
        <v>101117520</v>
      </c>
      <c r="D3458" s="198">
        <v>201908</v>
      </c>
      <c r="E3458" s="198" t="s">
        <v>339</v>
      </c>
      <c r="F3458" s="198">
        <v>8864.9</v>
      </c>
      <c r="G3458" s="198">
        <v>1</v>
      </c>
    </row>
    <row r="3459" spans="1:7" x14ac:dyDescent="0.3">
      <c r="A3459" s="198" t="s">
        <v>190</v>
      </c>
      <c r="B3459" s="198" t="s">
        <v>332</v>
      </c>
      <c r="C3459" s="198">
        <v>101117520</v>
      </c>
      <c r="D3459" s="198">
        <v>201908</v>
      </c>
      <c r="E3459" s="198" t="s">
        <v>333</v>
      </c>
      <c r="F3459" s="198">
        <v>2611.25</v>
      </c>
      <c r="G3459" s="198">
        <v>1</v>
      </c>
    </row>
    <row r="3460" spans="1:7" x14ac:dyDescent="0.3">
      <c r="A3460" s="198" t="s">
        <v>190</v>
      </c>
      <c r="B3460" s="198" t="s">
        <v>332</v>
      </c>
      <c r="C3460" s="198">
        <v>105081784</v>
      </c>
      <c r="D3460" s="198">
        <v>201908</v>
      </c>
      <c r="E3460" s="198" t="s">
        <v>335</v>
      </c>
      <c r="F3460" s="198">
        <v>-0.03</v>
      </c>
      <c r="G3460" s="198">
        <v>0</v>
      </c>
    </row>
    <row r="3461" spans="1:7" x14ac:dyDescent="0.3">
      <c r="A3461" s="198" t="s">
        <v>190</v>
      </c>
      <c r="B3461" s="198" t="s">
        <v>332</v>
      </c>
      <c r="C3461" s="198">
        <v>105082093</v>
      </c>
      <c r="D3461" s="198">
        <v>201908</v>
      </c>
      <c r="E3461" s="198" t="s">
        <v>335</v>
      </c>
      <c r="F3461" s="198">
        <v>5279.82</v>
      </c>
      <c r="G3461" s="198">
        <v>0</v>
      </c>
    </row>
    <row r="3462" spans="1:7" x14ac:dyDescent="0.3">
      <c r="A3462" s="198" t="s">
        <v>190</v>
      </c>
      <c r="B3462" s="198" t="s">
        <v>332</v>
      </c>
      <c r="C3462" s="198">
        <v>105082247</v>
      </c>
      <c r="D3462" s="198">
        <v>201908</v>
      </c>
      <c r="E3462" s="198" t="s">
        <v>335</v>
      </c>
      <c r="F3462" s="198">
        <v>-0.03</v>
      </c>
      <c r="G3462" s="198">
        <v>0</v>
      </c>
    </row>
    <row r="3463" spans="1:7" x14ac:dyDescent="0.3">
      <c r="A3463" s="198" t="s">
        <v>190</v>
      </c>
      <c r="B3463" s="198" t="s">
        <v>332</v>
      </c>
      <c r="C3463" s="198">
        <v>105083442</v>
      </c>
      <c r="D3463" s="198">
        <v>201908</v>
      </c>
      <c r="E3463" s="198" t="s">
        <v>335</v>
      </c>
      <c r="F3463" s="198">
        <v>-0.12</v>
      </c>
      <c r="G3463" s="198">
        <v>0</v>
      </c>
    </row>
    <row r="3464" spans="1:7" x14ac:dyDescent="0.3">
      <c r="A3464" s="198" t="s">
        <v>190</v>
      </c>
      <c r="B3464" s="198" t="s">
        <v>332</v>
      </c>
      <c r="C3464" s="198">
        <v>105084513</v>
      </c>
      <c r="D3464" s="198">
        <v>201908</v>
      </c>
      <c r="E3464" s="198" t="s">
        <v>335</v>
      </c>
      <c r="F3464" s="198">
        <v>1954.37</v>
      </c>
      <c r="G3464" s="198">
        <v>0</v>
      </c>
    </row>
    <row r="3465" spans="1:7" x14ac:dyDescent="0.3">
      <c r="A3465" s="198" t="s">
        <v>190</v>
      </c>
      <c r="B3465" s="198" t="s">
        <v>332</v>
      </c>
      <c r="C3465" s="198">
        <v>105085193</v>
      </c>
      <c r="D3465" s="198">
        <v>201908</v>
      </c>
      <c r="E3465" s="198" t="s">
        <v>336</v>
      </c>
      <c r="F3465" s="198">
        <v>306.08999999999997</v>
      </c>
      <c r="G3465" s="198">
        <v>1</v>
      </c>
    </row>
    <row r="3466" spans="1:7" x14ac:dyDescent="0.3">
      <c r="A3466" s="198" t="s">
        <v>190</v>
      </c>
      <c r="B3466" s="198" t="s">
        <v>332</v>
      </c>
      <c r="C3466" s="198">
        <v>105086654</v>
      </c>
      <c r="D3466" s="198">
        <v>201908</v>
      </c>
      <c r="E3466" s="198" t="s">
        <v>339</v>
      </c>
      <c r="F3466" s="198">
        <v>0.14000000000000001</v>
      </c>
      <c r="G3466" s="198">
        <v>0</v>
      </c>
    </row>
    <row r="3467" spans="1:7" x14ac:dyDescent="0.3">
      <c r="A3467" s="198" t="s">
        <v>190</v>
      </c>
      <c r="B3467" s="198" t="s">
        <v>332</v>
      </c>
      <c r="C3467" s="198">
        <v>105087348</v>
      </c>
      <c r="D3467" s="198">
        <v>201908</v>
      </c>
      <c r="E3467" s="198" t="s">
        <v>336</v>
      </c>
      <c r="F3467" s="198">
        <v>502.31</v>
      </c>
      <c r="G3467" s="198">
        <v>2</v>
      </c>
    </row>
    <row r="3468" spans="1:7" x14ac:dyDescent="0.3">
      <c r="A3468" s="198" t="s">
        <v>190</v>
      </c>
      <c r="B3468" s="198" t="s">
        <v>332</v>
      </c>
      <c r="C3468" s="198">
        <v>105087939</v>
      </c>
      <c r="D3468" s="198">
        <v>201908</v>
      </c>
      <c r="E3468" s="198" t="s">
        <v>335</v>
      </c>
      <c r="F3468" s="198">
        <v>-0.04</v>
      </c>
      <c r="G3468" s="198">
        <v>0</v>
      </c>
    </row>
    <row r="3469" spans="1:7" x14ac:dyDescent="0.3">
      <c r="A3469" s="198" t="s">
        <v>190</v>
      </c>
      <c r="B3469" s="198" t="s">
        <v>332</v>
      </c>
      <c r="C3469" s="198">
        <v>105088971</v>
      </c>
      <c r="D3469" s="198">
        <v>201908</v>
      </c>
      <c r="E3469" s="198" t="s">
        <v>340</v>
      </c>
      <c r="F3469" s="198">
        <v>4.87</v>
      </c>
      <c r="G3469" s="198">
        <v>0</v>
      </c>
    </row>
    <row r="3470" spans="1:7" x14ac:dyDescent="0.3">
      <c r="A3470" s="198" t="s">
        <v>190</v>
      </c>
      <c r="B3470" s="198" t="s">
        <v>332</v>
      </c>
      <c r="C3470" s="198">
        <v>105089489</v>
      </c>
      <c r="D3470" s="198">
        <v>201908</v>
      </c>
      <c r="E3470" s="198" t="s">
        <v>336</v>
      </c>
      <c r="F3470" s="198">
        <v>340.07</v>
      </c>
      <c r="G3470" s="198">
        <v>1</v>
      </c>
    </row>
    <row r="3471" spans="1:7" x14ac:dyDescent="0.3">
      <c r="A3471" s="198" t="s">
        <v>190</v>
      </c>
      <c r="B3471" s="198" t="s">
        <v>332</v>
      </c>
      <c r="C3471" s="198">
        <v>105089881</v>
      </c>
      <c r="D3471" s="198">
        <v>201908</v>
      </c>
      <c r="E3471" s="198" t="s">
        <v>335</v>
      </c>
      <c r="F3471" s="198">
        <v>362.39</v>
      </c>
      <c r="G3471" s="198">
        <v>1</v>
      </c>
    </row>
    <row r="3472" spans="1:7" x14ac:dyDescent="0.3">
      <c r="A3472" s="198" t="s">
        <v>190</v>
      </c>
      <c r="B3472" s="198" t="s">
        <v>332</v>
      </c>
      <c r="C3472" s="198">
        <v>105089933</v>
      </c>
      <c r="D3472" s="198">
        <v>201908</v>
      </c>
      <c r="E3472" s="198" t="s">
        <v>336</v>
      </c>
      <c r="F3472" s="198">
        <v>251.15</v>
      </c>
      <c r="G3472" s="198">
        <v>1</v>
      </c>
    </row>
    <row r="3473" spans="1:7" x14ac:dyDescent="0.3">
      <c r="A3473" s="198" t="s">
        <v>190</v>
      </c>
      <c r="B3473" s="198" t="s">
        <v>334</v>
      </c>
      <c r="C3473" s="198">
        <v>101098224</v>
      </c>
      <c r="D3473" s="198">
        <v>201908</v>
      </c>
      <c r="E3473" s="198" t="s">
        <v>336</v>
      </c>
      <c r="F3473" s="198">
        <v>3.54</v>
      </c>
      <c r="G3473" s="198">
        <v>1</v>
      </c>
    </row>
    <row r="3474" spans="1:7" x14ac:dyDescent="0.3">
      <c r="A3474" s="198" t="s">
        <v>190</v>
      </c>
      <c r="B3474" s="198" t="s">
        <v>334</v>
      </c>
      <c r="C3474" s="198">
        <v>101107270</v>
      </c>
      <c r="D3474" s="198">
        <v>201908</v>
      </c>
      <c r="E3474" s="198" t="s">
        <v>336</v>
      </c>
      <c r="F3474" s="198">
        <v>-7.53</v>
      </c>
      <c r="G3474" s="198">
        <v>1</v>
      </c>
    </row>
    <row r="3475" spans="1:7" x14ac:dyDescent="0.3">
      <c r="A3475" s="198" t="s">
        <v>190</v>
      </c>
      <c r="B3475" s="198" t="s">
        <v>334</v>
      </c>
      <c r="C3475" s="198">
        <v>101119909</v>
      </c>
      <c r="D3475" s="198">
        <v>201908</v>
      </c>
      <c r="E3475" s="198" t="s">
        <v>336</v>
      </c>
      <c r="F3475" s="198">
        <v>-389.88</v>
      </c>
      <c r="G3475" s="198">
        <v>1</v>
      </c>
    </row>
    <row r="3476" spans="1:7" x14ac:dyDescent="0.3">
      <c r="A3476" s="198" t="s">
        <v>191</v>
      </c>
      <c r="B3476" s="198" t="s">
        <v>334</v>
      </c>
      <c r="C3476" s="198">
        <v>101096760</v>
      </c>
      <c r="D3476" s="198">
        <v>201908</v>
      </c>
      <c r="E3476" s="198" t="s">
        <v>336</v>
      </c>
      <c r="F3476" s="198">
        <v>-0.03</v>
      </c>
      <c r="G3476" s="198">
        <v>1</v>
      </c>
    </row>
    <row r="3477" spans="1:7" x14ac:dyDescent="0.3">
      <c r="A3477" s="198" t="s">
        <v>191</v>
      </c>
      <c r="B3477" s="198" t="s">
        <v>334</v>
      </c>
      <c r="C3477" s="198">
        <v>101096810</v>
      </c>
      <c r="D3477" s="198">
        <v>201908</v>
      </c>
      <c r="E3477" s="198" t="s">
        <v>339</v>
      </c>
      <c r="F3477" s="198">
        <v>10578.73</v>
      </c>
      <c r="G3477" s="198">
        <v>1</v>
      </c>
    </row>
    <row r="3478" spans="1:7" x14ac:dyDescent="0.3">
      <c r="A3478" s="198" t="s">
        <v>191</v>
      </c>
      <c r="B3478" s="198" t="s">
        <v>334</v>
      </c>
      <c r="C3478" s="198">
        <v>101098224</v>
      </c>
      <c r="D3478" s="198">
        <v>201908</v>
      </c>
      <c r="E3478" s="198" t="s">
        <v>336</v>
      </c>
      <c r="F3478" s="198">
        <v>7.1</v>
      </c>
      <c r="G3478" s="198">
        <v>1</v>
      </c>
    </row>
    <row r="3479" spans="1:7" x14ac:dyDescent="0.3">
      <c r="A3479" s="198" t="s">
        <v>191</v>
      </c>
      <c r="B3479" s="198" t="s">
        <v>334</v>
      </c>
      <c r="C3479" s="198">
        <v>101104654</v>
      </c>
      <c r="D3479" s="198">
        <v>201908</v>
      </c>
      <c r="E3479" s="198" t="s">
        <v>339</v>
      </c>
      <c r="F3479" s="198">
        <v>-738.81</v>
      </c>
      <c r="G3479" s="198">
        <v>1</v>
      </c>
    </row>
    <row r="3480" spans="1:7" x14ac:dyDescent="0.3">
      <c r="A3480" s="198" t="s">
        <v>191</v>
      </c>
      <c r="B3480" s="198" t="s">
        <v>334</v>
      </c>
      <c r="C3480" s="198">
        <v>101107270</v>
      </c>
      <c r="D3480" s="198">
        <v>201908</v>
      </c>
      <c r="E3480" s="198" t="s">
        <v>336</v>
      </c>
      <c r="F3480" s="198">
        <v>-15.05</v>
      </c>
      <c r="G3480" s="198">
        <v>1</v>
      </c>
    </row>
    <row r="3481" spans="1:7" x14ac:dyDescent="0.3">
      <c r="A3481" s="198" t="s">
        <v>191</v>
      </c>
      <c r="B3481" s="198" t="s">
        <v>334</v>
      </c>
      <c r="C3481" s="198">
        <v>101118163</v>
      </c>
      <c r="D3481" s="198">
        <v>201908</v>
      </c>
      <c r="E3481" s="198" t="s">
        <v>339</v>
      </c>
      <c r="F3481" s="198">
        <v>6.38</v>
      </c>
      <c r="G3481" s="198">
        <v>1</v>
      </c>
    </row>
    <row r="3482" spans="1:7" x14ac:dyDescent="0.3">
      <c r="A3482" s="198" t="s">
        <v>191</v>
      </c>
      <c r="B3482" s="198" t="s">
        <v>334</v>
      </c>
      <c r="C3482" s="198">
        <v>101120650</v>
      </c>
      <c r="D3482" s="198">
        <v>201908</v>
      </c>
      <c r="E3482" s="198" t="s">
        <v>336</v>
      </c>
      <c r="F3482" s="198">
        <v>32.51</v>
      </c>
      <c r="G3482" s="198">
        <v>1</v>
      </c>
    </row>
    <row r="3483" spans="1:7" x14ac:dyDescent="0.3">
      <c r="A3483" s="198" t="s">
        <v>191</v>
      </c>
      <c r="B3483" s="198" t="s">
        <v>334</v>
      </c>
      <c r="C3483" s="198">
        <v>101120918</v>
      </c>
      <c r="D3483" s="198">
        <v>201908</v>
      </c>
      <c r="E3483" s="198" t="s">
        <v>336</v>
      </c>
      <c r="F3483" s="198">
        <v>29.88</v>
      </c>
      <c r="G3483" s="198">
        <v>3</v>
      </c>
    </row>
    <row r="3484" spans="1:7" x14ac:dyDescent="0.3">
      <c r="A3484" s="198" t="s">
        <v>192</v>
      </c>
      <c r="B3484" s="198" t="s">
        <v>334</v>
      </c>
      <c r="C3484" s="198">
        <v>101096810</v>
      </c>
      <c r="D3484" s="198">
        <v>201908</v>
      </c>
      <c r="E3484" s="198" t="s">
        <v>339</v>
      </c>
      <c r="F3484" s="198">
        <v>2115.7600000000002</v>
      </c>
      <c r="G3484" s="198">
        <v>1</v>
      </c>
    </row>
    <row r="3485" spans="1:7" x14ac:dyDescent="0.3">
      <c r="A3485" s="198" t="s">
        <v>192</v>
      </c>
      <c r="B3485" s="198" t="s">
        <v>334</v>
      </c>
      <c r="C3485" s="198">
        <v>101104654</v>
      </c>
      <c r="D3485" s="198">
        <v>201908</v>
      </c>
      <c r="E3485" s="198" t="s">
        <v>339</v>
      </c>
      <c r="F3485" s="198">
        <v>-147.77000000000001</v>
      </c>
      <c r="G3485" s="198">
        <v>1</v>
      </c>
    </row>
    <row r="3486" spans="1:7" x14ac:dyDescent="0.3">
      <c r="A3486" s="198" t="s">
        <v>192</v>
      </c>
      <c r="B3486" s="198" t="s">
        <v>334</v>
      </c>
      <c r="C3486" s="198">
        <v>101119909</v>
      </c>
      <c r="D3486" s="198">
        <v>201908</v>
      </c>
      <c r="E3486" s="198" t="s">
        <v>336</v>
      </c>
      <c r="F3486" s="198">
        <v>-18.559999999999999</v>
      </c>
      <c r="G3486" s="198">
        <v>1</v>
      </c>
    </row>
    <row r="3487" spans="1:7" x14ac:dyDescent="0.3">
      <c r="A3487" s="198" t="s">
        <v>182</v>
      </c>
      <c r="B3487" s="198" t="s">
        <v>334</v>
      </c>
      <c r="C3487" s="198">
        <v>111023788</v>
      </c>
      <c r="D3487" s="198">
        <v>201909</v>
      </c>
      <c r="E3487" s="198" t="s">
        <v>335</v>
      </c>
      <c r="F3487" s="198">
        <v>-13408.98</v>
      </c>
      <c r="G3487" s="198">
        <v>4</v>
      </c>
    </row>
    <row r="3488" spans="1:7" x14ac:dyDescent="0.3">
      <c r="A3488" s="198" t="s">
        <v>183</v>
      </c>
      <c r="B3488" s="198" t="s">
        <v>332</v>
      </c>
      <c r="C3488" s="198">
        <v>111023826</v>
      </c>
      <c r="D3488" s="198">
        <v>201909</v>
      </c>
      <c r="E3488" s="198" t="s">
        <v>336</v>
      </c>
      <c r="F3488" s="198">
        <v>-20800.64</v>
      </c>
      <c r="G3488" s="198">
        <v>0</v>
      </c>
    </row>
    <row r="3489" spans="1:7" x14ac:dyDescent="0.3">
      <c r="A3489" s="198" t="s">
        <v>183</v>
      </c>
      <c r="B3489" s="198" t="s">
        <v>332</v>
      </c>
      <c r="C3489" s="198">
        <v>111024248</v>
      </c>
      <c r="D3489" s="198">
        <v>201909</v>
      </c>
      <c r="E3489" s="198" t="s">
        <v>333</v>
      </c>
      <c r="F3489" s="198">
        <v>2481.5100000000002</v>
      </c>
      <c r="G3489" s="198">
        <v>1</v>
      </c>
    </row>
    <row r="3490" spans="1:7" x14ac:dyDescent="0.3">
      <c r="A3490" s="198" t="s">
        <v>183</v>
      </c>
      <c r="B3490" s="198" t="s">
        <v>334</v>
      </c>
      <c r="C3490" s="198">
        <v>111023506</v>
      </c>
      <c r="D3490" s="198">
        <v>201909</v>
      </c>
      <c r="E3490" s="198" t="s">
        <v>333</v>
      </c>
      <c r="F3490" s="198">
        <v>-6283.6</v>
      </c>
      <c r="G3490" s="198">
        <v>1</v>
      </c>
    </row>
    <row r="3491" spans="1:7" x14ac:dyDescent="0.3">
      <c r="A3491" s="198" t="s">
        <v>183</v>
      </c>
      <c r="B3491" s="198" t="s">
        <v>334</v>
      </c>
      <c r="C3491" s="198">
        <v>111024065</v>
      </c>
      <c r="D3491" s="198">
        <v>201909</v>
      </c>
      <c r="E3491" s="198" t="s">
        <v>336</v>
      </c>
      <c r="F3491" s="198">
        <v>-7122.3</v>
      </c>
      <c r="G3491" s="198">
        <v>1</v>
      </c>
    </row>
    <row r="3492" spans="1:7" x14ac:dyDescent="0.3">
      <c r="A3492" s="198" t="s">
        <v>183</v>
      </c>
      <c r="B3492" s="198" t="s">
        <v>334</v>
      </c>
      <c r="C3492" s="198">
        <v>111024065</v>
      </c>
      <c r="D3492" s="198">
        <v>201909</v>
      </c>
      <c r="E3492" s="198" t="s">
        <v>336</v>
      </c>
      <c r="F3492" s="198">
        <v>3341.92</v>
      </c>
      <c r="G3492" s="198">
        <v>-5</v>
      </c>
    </row>
    <row r="3493" spans="1:7" x14ac:dyDescent="0.3">
      <c r="A3493" s="198" t="s">
        <v>183</v>
      </c>
      <c r="B3493" s="198" t="s">
        <v>334</v>
      </c>
      <c r="C3493" s="198">
        <v>111024245</v>
      </c>
      <c r="D3493" s="198">
        <v>201909</v>
      </c>
      <c r="E3493" s="198" t="s">
        <v>333</v>
      </c>
      <c r="F3493" s="198">
        <v>-5828.14</v>
      </c>
      <c r="G3493" s="198">
        <v>1</v>
      </c>
    </row>
    <row r="3494" spans="1:7" x14ac:dyDescent="0.3">
      <c r="A3494" s="198" t="s">
        <v>183</v>
      </c>
      <c r="B3494" s="198" t="s">
        <v>334</v>
      </c>
      <c r="C3494" s="198">
        <v>111024248</v>
      </c>
      <c r="D3494" s="198">
        <v>201909</v>
      </c>
      <c r="E3494" s="198" t="s">
        <v>333</v>
      </c>
      <c r="F3494" s="198">
        <v>-2481.5100000000002</v>
      </c>
      <c r="G3494" s="198">
        <v>-5</v>
      </c>
    </row>
    <row r="3495" spans="1:7" x14ac:dyDescent="0.3">
      <c r="A3495" s="198" t="s">
        <v>183</v>
      </c>
      <c r="B3495" s="198" t="s">
        <v>334</v>
      </c>
      <c r="C3495" s="198">
        <v>111024979</v>
      </c>
      <c r="D3495" s="198">
        <v>201909</v>
      </c>
      <c r="E3495" s="198" t="s">
        <v>333</v>
      </c>
      <c r="F3495" s="198">
        <v>-18.73</v>
      </c>
      <c r="G3495" s="198">
        <v>3</v>
      </c>
    </row>
    <row r="3496" spans="1:7" x14ac:dyDescent="0.3">
      <c r="A3496" s="198" t="s">
        <v>183</v>
      </c>
      <c r="B3496" s="198" t="s">
        <v>334</v>
      </c>
      <c r="C3496" s="198">
        <v>111025064</v>
      </c>
      <c r="D3496" s="198">
        <v>201909</v>
      </c>
      <c r="E3496" s="198" t="s">
        <v>333</v>
      </c>
      <c r="F3496" s="198">
        <v>751.71</v>
      </c>
      <c r="G3496" s="198">
        <v>4</v>
      </c>
    </row>
    <row r="3497" spans="1:7" x14ac:dyDescent="0.3">
      <c r="A3497" s="198" t="s">
        <v>337</v>
      </c>
      <c r="B3497" s="198" t="s">
        <v>332</v>
      </c>
      <c r="C3497" s="198">
        <v>111014685</v>
      </c>
      <c r="D3497" s="198">
        <v>201909</v>
      </c>
      <c r="E3497" s="198" t="s">
        <v>333</v>
      </c>
      <c r="F3497" s="198">
        <v>5.83</v>
      </c>
      <c r="G3497" s="198">
        <v>0</v>
      </c>
    </row>
    <row r="3498" spans="1:7" x14ac:dyDescent="0.3">
      <c r="A3498" s="198" t="s">
        <v>184</v>
      </c>
      <c r="B3498" s="198" t="s">
        <v>334</v>
      </c>
      <c r="C3498" s="198">
        <v>111023544</v>
      </c>
      <c r="D3498" s="198">
        <v>201909</v>
      </c>
      <c r="E3498" s="198" t="s">
        <v>333</v>
      </c>
      <c r="F3498" s="198">
        <v>-23.96</v>
      </c>
      <c r="G3498" s="198">
        <v>3</v>
      </c>
    </row>
    <row r="3499" spans="1:7" x14ac:dyDescent="0.3">
      <c r="A3499" s="198" t="s">
        <v>184</v>
      </c>
      <c r="B3499" s="198" t="s">
        <v>334</v>
      </c>
      <c r="C3499" s="198">
        <v>111023947</v>
      </c>
      <c r="D3499" s="198">
        <v>201909</v>
      </c>
      <c r="E3499" s="198" t="s">
        <v>333</v>
      </c>
      <c r="F3499" s="198">
        <v>17046.61</v>
      </c>
      <c r="G3499" s="198">
        <v>-2</v>
      </c>
    </row>
    <row r="3500" spans="1:7" x14ac:dyDescent="0.3">
      <c r="A3500" s="198" t="s">
        <v>184</v>
      </c>
      <c r="B3500" s="198" t="s">
        <v>334</v>
      </c>
      <c r="C3500" s="198">
        <v>111025120</v>
      </c>
      <c r="D3500" s="198">
        <v>201909</v>
      </c>
      <c r="E3500" s="198" t="s">
        <v>333</v>
      </c>
      <c r="F3500" s="198">
        <v>226.85</v>
      </c>
      <c r="G3500" s="198">
        <v>3</v>
      </c>
    </row>
    <row r="3501" spans="1:7" x14ac:dyDescent="0.3">
      <c r="A3501" s="198" t="s">
        <v>338</v>
      </c>
      <c r="B3501" s="198" t="s">
        <v>332</v>
      </c>
      <c r="C3501" s="198">
        <v>111014685</v>
      </c>
      <c r="D3501" s="198">
        <v>201909</v>
      </c>
      <c r="E3501" s="198" t="s">
        <v>333</v>
      </c>
      <c r="F3501" s="198">
        <v>81.599999999999994</v>
      </c>
      <c r="G3501" s="198">
        <v>0</v>
      </c>
    </row>
    <row r="3502" spans="1:7" x14ac:dyDescent="0.3">
      <c r="A3502" s="198" t="s">
        <v>186</v>
      </c>
      <c r="B3502" s="198" t="s">
        <v>332</v>
      </c>
      <c r="C3502" s="198">
        <v>101090422</v>
      </c>
      <c r="D3502" s="198">
        <v>201909</v>
      </c>
      <c r="E3502" s="198" t="s">
        <v>335</v>
      </c>
      <c r="F3502" s="198">
        <v>2.2799999999999998</v>
      </c>
      <c r="G3502" s="198">
        <v>0</v>
      </c>
    </row>
    <row r="3503" spans="1:7" x14ac:dyDescent="0.3">
      <c r="A3503" s="198" t="s">
        <v>186</v>
      </c>
      <c r="B3503" s="198" t="s">
        <v>332</v>
      </c>
      <c r="C3503" s="198">
        <v>101094619</v>
      </c>
      <c r="D3503" s="198">
        <v>201909</v>
      </c>
      <c r="E3503" s="198" t="s">
        <v>339</v>
      </c>
      <c r="F3503" s="198">
        <v>2091.73</v>
      </c>
      <c r="G3503" s="198">
        <v>0</v>
      </c>
    </row>
    <row r="3504" spans="1:7" x14ac:dyDescent="0.3">
      <c r="A3504" s="198" t="s">
        <v>186</v>
      </c>
      <c r="B3504" s="198" t="s">
        <v>332</v>
      </c>
      <c r="C3504" s="198">
        <v>101098053</v>
      </c>
      <c r="D3504" s="198">
        <v>201909</v>
      </c>
      <c r="E3504" s="198" t="s">
        <v>340</v>
      </c>
      <c r="F3504" s="198">
        <v>0</v>
      </c>
      <c r="G3504" s="198">
        <v>0</v>
      </c>
    </row>
    <row r="3505" spans="1:7" x14ac:dyDescent="0.3">
      <c r="A3505" s="198" t="s">
        <v>186</v>
      </c>
      <c r="B3505" s="198" t="s">
        <v>332</v>
      </c>
      <c r="C3505" s="198">
        <v>101098053</v>
      </c>
      <c r="D3505" s="198">
        <v>201909</v>
      </c>
      <c r="E3505" s="198" t="s">
        <v>340</v>
      </c>
      <c r="F3505" s="198">
        <v>2705.93</v>
      </c>
      <c r="G3505" s="198">
        <v>1</v>
      </c>
    </row>
    <row r="3506" spans="1:7" x14ac:dyDescent="0.3">
      <c r="A3506" s="198" t="s">
        <v>186</v>
      </c>
      <c r="B3506" s="198" t="s">
        <v>332</v>
      </c>
      <c r="C3506" s="198">
        <v>101098053</v>
      </c>
      <c r="D3506" s="198">
        <v>201909</v>
      </c>
      <c r="E3506" s="198" t="s">
        <v>336</v>
      </c>
      <c r="F3506" s="198">
        <v>475.13</v>
      </c>
      <c r="G3506" s="198">
        <v>0</v>
      </c>
    </row>
    <row r="3507" spans="1:7" x14ac:dyDescent="0.3">
      <c r="A3507" s="198" t="s">
        <v>186</v>
      </c>
      <c r="B3507" s="198" t="s">
        <v>332</v>
      </c>
      <c r="C3507" s="198">
        <v>101098053</v>
      </c>
      <c r="D3507" s="198">
        <v>201909</v>
      </c>
      <c r="E3507" s="198" t="s">
        <v>339</v>
      </c>
      <c r="F3507" s="198">
        <v>22.14</v>
      </c>
      <c r="G3507" s="198">
        <v>0</v>
      </c>
    </row>
    <row r="3508" spans="1:7" x14ac:dyDescent="0.3">
      <c r="A3508" s="198" t="s">
        <v>186</v>
      </c>
      <c r="B3508" s="198" t="s">
        <v>332</v>
      </c>
      <c r="C3508" s="198">
        <v>101098053</v>
      </c>
      <c r="D3508" s="198">
        <v>201909</v>
      </c>
      <c r="E3508" s="198" t="s">
        <v>339</v>
      </c>
      <c r="F3508" s="198">
        <v>4714.25</v>
      </c>
      <c r="G3508" s="198">
        <v>0</v>
      </c>
    </row>
    <row r="3509" spans="1:7" x14ac:dyDescent="0.3">
      <c r="A3509" s="198" t="s">
        <v>186</v>
      </c>
      <c r="B3509" s="198" t="s">
        <v>332</v>
      </c>
      <c r="C3509" s="198">
        <v>101098053</v>
      </c>
      <c r="D3509" s="198">
        <v>201909</v>
      </c>
      <c r="E3509" s="198" t="s">
        <v>341</v>
      </c>
      <c r="F3509" s="198">
        <v>429.63</v>
      </c>
      <c r="G3509" s="198">
        <v>0</v>
      </c>
    </row>
    <row r="3510" spans="1:7" x14ac:dyDescent="0.3">
      <c r="A3510" s="198" t="s">
        <v>186</v>
      </c>
      <c r="B3510" s="198" t="s">
        <v>332</v>
      </c>
      <c r="C3510" s="198">
        <v>101098053</v>
      </c>
      <c r="D3510" s="198">
        <v>201909</v>
      </c>
      <c r="E3510" s="198" t="s">
        <v>333</v>
      </c>
      <c r="F3510" s="198">
        <v>-16963.009999999998</v>
      </c>
      <c r="G3510" s="198">
        <v>1</v>
      </c>
    </row>
    <row r="3511" spans="1:7" x14ac:dyDescent="0.3">
      <c r="A3511" s="198" t="s">
        <v>186</v>
      </c>
      <c r="B3511" s="198" t="s">
        <v>332</v>
      </c>
      <c r="C3511" s="198">
        <v>101104726</v>
      </c>
      <c r="D3511" s="198">
        <v>201909</v>
      </c>
      <c r="E3511" s="198" t="s">
        <v>336</v>
      </c>
      <c r="F3511" s="198">
        <v>2675.56</v>
      </c>
      <c r="G3511" s="198">
        <v>1</v>
      </c>
    </row>
    <row r="3512" spans="1:7" x14ac:dyDescent="0.3">
      <c r="A3512" s="198" t="s">
        <v>186</v>
      </c>
      <c r="B3512" s="198" t="s">
        <v>332</v>
      </c>
      <c r="C3512" s="198">
        <v>101108166</v>
      </c>
      <c r="D3512" s="198">
        <v>201909</v>
      </c>
      <c r="E3512" s="198" t="s">
        <v>335</v>
      </c>
      <c r="F3512" s="198">
        <v>1.34</v>
      </c>
      <c r="G3512" s="198">
        <v>0</v>
      </c>
    </row>
    <row r="3513" spans="1:7" x14ac:dyDescent="0.3">
      <c r="A3513" s="198" t="s">
        <v>186</v>
      </c>
      <c r="B3513" s="198" t="s">
        <v>332</v>
      </c>
      <c r="C3513" s="198">
        <v>101108787</v>
      </c>
      <c r="D3513" s="198">
        <v>201909</v>
      </c>
      <c r="E3513" s="198" t="s">
        <v>339</v>
      </c>
      <c r="F3513" s="198">
        <v>1.63</v>
      </c>
      <c r="G3513" s="198">
        <v>0</v>
      </c>
    </row>
    <row r="3514" spans="1:7" x14ac:dyDescent="0.3">
      <c r="A3514" s="198" t="s">
        <v>186</v>
      </c>
      <c r="B3514" s="198" t="s">
        <v>332</v>
      </c>
      <c r="C3514" s="198">
        <v>101109390</v>
      </c>
      <c r="D3514" s="198">
        <v>201909</v>
      </c>
      <c r="E3514" s="198" t="s">
        <v>341</v>
      </c>
      <c r="F3514" s="198">
        <v>8330.27</v>
      </c>
      <c r="G3514" s="198">
        <v>1</v>
      </c>
    </row>
    <row r="3515" spans="1:7" x14ac:dyDescent="0.3">
      <c r="A3515" s="198" t="s">
        <v>186</v>
      </c>
      <c r="B3515" s="198" t="s">
        <v>332</v>
      </c>
      <c r="C3515" s="198">
        <v>101110144</v>
      </c>
      <c r="D3515" s="198">
        <v>201909</v>
      </c>
      <c r="E3515" s="198" t="s">
        <v>335</v>
      </c>
      <c r="F3515" s="198">
        <v>-4.6900000000000004</v>
      </c>
      <c r="G3515" s="198">
        <v>0</v>
      </c>
    </row>
    <row r="3516" spans="1:7" x14ac:dyDescent="0.3">
      <c r="A3516" s="198" t="s">
        <v>186</v>
      </c>
      <c r="B3516" s="198" t="s">
        <v>332</v>
      </c>
      <c r="C3516" s="198">
        <v>101110144</v>
      </c>
      <c r="D3516" s="198">
        <v>201909</v>
      </c>
      <c r="E3516" s="198" t="s">
        <v>335</v>
      </c>
      <c r="F3516" s="198">
        <v>-0.01</v>
      </c>
      <c r="G3516" s="198">
        <v>0</v>
      </c>
    </row>
    <row r="3517" spans="1:7" x14ac:dyDescent="0.3">
      <c r="A3517" s="198" t="s">
        <v>186</v>
      </c>
      <c r="B3517" s="198" t="s">
        <v>332</v>
      </c>
      <c r="C3517" s="198">
        <v>101110144</v>
      </c>
      <c r="D3517" s="198">
        <v>201909</v>
      </c>
      <c r="E3517" s="198" t="s">
        <v>335</v>
      </c>
      <c r="F3517" s="198">
        <v>1.85</v>
      </c>
      <c r="G3517" s="198">
        <v>0</v>
      </c>
    </row>
    <row r="3518" spans="1:7" x14ac:dyDescent="0.3">
      <c r="A3518" s="198" t="s">
        <v>186</v>
      </c>
      <c r="B3518" s="198" t="s">
        <v>332</v>
      </c>
      <c r="C3518" s="198">
        <v>101110144</v>
      </c>
      <c r="D3518" s="198">
        <v>201909</v>
      </c>
      <c r="E3518" s="198" t="s">
        <v>335</v>
      </c>
      <c r="F3518" s="198">
        <v>4.5599999999999996</v>
      </c>
      <c r="G3518" s="198">
        <v>0</v>
      </c>
    </row>
    <row r="3519" spans="1:7" x14ac:dyDescent="0.3">
      <c r="A3519" s="198" t="s">
        <v>186</v>
      </c>
      <c r="B3519" s="198" t="s">
        <v>332</v>
      </c>
      <c r="C3519" s="198">
        <v>101110144</v>
      </c>
      <c r="D3519" s="198">
        <v>201909</v>
      </c>
      <c r="E3519" s="198" t="s">
        <v>339</v>
      </c>
      <c r="F3519" s="198">
        <v>17.86</v>
      </c>
      <c r="G3519" s="198">
        <v>0</v>
      </c>
    </row>
    <row r="3520" spans="1:7" x14ac:dyDescent="0.3">
      <c r="A3520" s="198" t="s">
        <v>186</v>
      </c>
      <c r="B3520" s="198" t="s">
        <v>332</v>
      </c>
      <c r="C3520" s="198">
        <v>101112494</v>
      </c>
      <c r="D3520" s="198">
        <v>201909</v>
      </c>
      <c r="E3520" s="198" t="s">
        <v>335</v>
      </c>
      <c r="F3520" s="198">
        <v>-2431.87</v>
      </c>
      <c r="G3520" s="198">
        <v>0</v>
      </c>
    </row>
    <row r="3521" spans="1:7" x14ac:dyDescent="0.3">
      <c r="A3521" s="198" t="s">
        <v>186</v>
      </c>
      <c r="B3521" s="198" t="s">
        <v>332</v>
      </c>
      <c r="C3521" s="198">
        <v>101112494</v>
      </c>
      <c r="D3521" s="198">
        <v>201909</v>
      </c>
      <c r="E3521" s="198" t="s">
        <v>339</v>
      </c>
      <c r="F3521" s="198">
        <v>9.4499999999999993</v>
      </c>
      <c r="G3521" s="198">
        <v>0</v>
      </c>
    </row>
    <row r="3522" spans="1:7" x14ac:dyDescent="0.3">
      <c r="A3522" s="198" t="s">
        <v>186</v>
      </c>
      <c r="B3522" s="198" t="s">
        <v>332</v>
      </c>
      <c r="C3522" s="198">
        <v>101112494</v>
      </c>
      <c r="D3522" s="198">
        <v>201909</v>
      </c>
      <c r="E3522" s="198" t="s">
        <v>339</v>
      </c>
      <c r="F3522" s="198">
        <v>36.700000000000003</v>
      </c>
      <c r="G3522" s="198">
        <v>0</v>
      </c>
    </row>
    <row r="3523" spans="1:7" x14ac:dyDescent="0.3">
      <c r="A3523" s="198" t="s">
        <v>186</v>
      </c>
      <c r="B3523" s="198" t="s">
        <v>332</v>
      </c>
      <c r="C3523" s="198">
        <v>101113448</v>
      </c>
      <c r="D3523" s="198">
        <v>201909</v>
      </c>
      <c r="E3523" s="198" t="s">
        <v>333</v>
      </c>
      <c r="F3523" s="198">
        <v>7.47</v>
      </c>
      <c r="G3523" s="198">
        <v>0</v>
      </c>
    </row>
    <row r="3524" spans="1:7" x14ac:dyDescent="0.3">
      <c r="A3524" s="198" t="s">
        <v>186</v>
      </c>
      <c r="B3524" s="198" t="s">
        <v>332</v>
      </c>
      <c r="C3524" s="198">
        <v>101117504</v>
      </c>
      <c r="D3524" s="198">
        <v>201909</v>
      </c>
      <c r="E3524" s="198" t="s">
        <v>336</v>
      </c>
      <c r="F3524" s="198">
        <v>4707.5</v>
      </c>
      <c r="G3524" s="198">
        <v>1</v>
      </c>
    </row>
    <row r="3525" spans="1:7" x14ac:dyDescent="0.3">
      <c r="A3525" s="198" t="s">
        <v>186</v>
      </c>
      <c r="B3525" s="198" t="s">
        <v>332</v>
      </c>
      <c r="C3525" s="198">
        <v>101117520</v>
      </c>
      <c r="D3525" s="198">
        <v>201909</v>
      </c>
      <c r="E3525" s="198" t="s">
        <v>340</v>
      </c>
      <c r="F3525" s="198">
        <v>-1.1599999999999999</v>
      </c>
      <c r="G3525" s="198">
        <v>0</v>
      </c>
    </row>
    <row r="3526" spans="1:7" x14ac:dyDescent="0.3">
      <c r="A3526" s="198" t="s">
        <v>186</v>
      </c>
      <c r="B3526" s="198" t="s">
        <v>332</v>
      </c>
      <c r="C3526" s="198">
        <v>101117520</v>
      </c>
      <c r="D3526" s="198">
        <v>201909</v>
      </c>
      <c r="E3526" s="198" t="s">
        <v>340</v>
      </c>
      <c r="F3526" s="198">
        <v>0.01</v>
      </c>
      <c r="G3526" s="198">
        <v>0</v>
      </c>
    </row>
    <row r="3527" spans="1:7" x14ac:dyDescent="0.3">
      <c r="A3527" s="198" t="s">
        <v>186</v>
      </c>
      <c r="B3527" s="198" t="s">
        <v>332</v>
      </c>
      <c r="C3527" s="198">
        <v>101117520</v>
      </c>
      <c r="D3527" s="198">
        <v>201909</v>
      </c>
      <c r="E3527" s="198" t="s">
        <v>336</v>
      </c>
      <c r="F3527" s="198">
        <v>-1297.74</v>
      </c>
      <c r="G3527" s="198">
        <v>0</v>
      </c>
    </row>
    <row r="3528" spans="1:7" x14ac:dyDescent="0.3">
      <c r="A3528" s="198" t="s">
        <v>186</v>
      </c>
      <c r="B3528" s="198" t="s">
        <v>332</v>
      </c>
      <c r="C3528" s="198">
        <v>101117520</v>
      </c>
      <c r="D3528" s="198">
        <v>201909</v>
      </c>
      <c r="E3528" s="198" t="s">
        <v>336</v>
      </c>
      <c r="F3528" s="198">
        <v>-198.96</v>
      </c>
      <c r="G3528" s="198">
        <v>0</v>
      </c>
    </row>
    <row r="3529" spans="1:7" x14ac:dyDescent="0.3">
      <c r="A3529" s="198" t="s">
        <v>186</v>
      </c>
      <c r="B3529" s="198" t="s">
        <v>332</v>
      </c>
      <c r="C3529" s="198">
        <v>101117520</v>
      </c>
      <c r="D3529" s="198">
        <v>201909</v>
      </c>
      <c r="E3529" s="198" t="s">
        <v>336</v>
      </c>
      <c r="F3529" s="198">
        <v>-17.21</v>
      </c>
      <c r="G3529" s="198">
        <v>0</v>
      </c>
    </row>
    <row r="3530" spans="1:7" x14ac:dyDescent="0.3">
      <c r="A3530" s="198" t="s">
        <v>186</v>
      </c>
      <c r="B3530" s="198" t="s">
        <v>332</v>
      </c>
      <c r="C3530" s="198">
        <v>101117520</v>
      </c>
      <c r="D3530" s="198">
        <v>201909</v>
      </c>
      <c r="E3530" s="198" t="s">
        <v>336</v>
      </c>
      <c r="F3530" s="198">
        <v>859.82</v>
      </c>
      <c r="G3530" s="198">
        <v>1</v>
      </c>
    </row>
    <row r="3531" spans="1:7" x14ac:dyDescent="0.3">
      <c r="A3531" s="198" t="s">
        <v>186</v>
      </c>
      <c r="B3531" s="198" t="s">
        <v>332</v>
      </c>
      <c r="C3531" s="198">
        <v>101117520</v>
      </c>
      <c r="D3531" s="198">
        <v>201909</v>
      </c>
      <c r="E3531" s="198" t="s">
        <v>336</v>
      </c>
      <c r="F3531" s="198">
        <v>5087.58</v>
      </c>
      <c r="G3531" s="198">
        <v>0</v>
      </c>
    </row>
    <row r="3532" spans="1:7" x14ac:dyDescent="0.3">
      <c r="A3532" s="198" t="s">
        <v>186</v>
      </c>
      <c r="B3532" s="198" t="s">
        <v>332</v>
      </c>
      <c r="C3532" s="198">
        <v>101117520</v>
      </c>
      <c r="D3532" s="198">
        <v>201909</v>
      </c>
      <c r="E3532" s="198" t="s">
        <v>336</v>
      </c>
      <c r="F3532" s="198">
        <v>7698.08</v>
      </c>
      <c r="G3532" s="198">
        <v>1</v>
      </c>
    </row>
    <row r="3533" spans="1:7" x14ac:dyDescent="0.3">
      <c r="A3533" s="198" t="s">
        <v>186</v>
      </c>
      <c r="B3533" s="198" t="s">
        <v>332</v>
      </c>
      <c r="C3533" s="198">
        <v>101117520</v>
      </c>
      <c r="D3533" s="198">
        <v>201909</v>
      </c>
      <c r="E3533" s="198" t="s">
        <v>335</v>
      </c>
      <c r="F3533" s="198">
        <v>5.51</v>
      </c>
      <c r="G3533" s="198">
        <v>0</v>
      </c>
    </row>
    <row r="3534" spans="1:7" x14ac:dyDescent="0.3">
      <c r="A3534" s="198" t="s">
        <v>186</v>
      </c>
      <c r="B3534" s="198" t="s">
        <v>332</v>
      </c>
      <c r="C3534" s="198">
        <v>101117520</v>
      </c>
      <c r="D3534" s="198">
        <v>201909</v>
      </c>
      <c r="E3534" s="198" t="s">
        <v>335</v>
      </c>
      <c r="F3534" s="198">
        <v>11.82</v>
      </c>
      <c r="G3534" s="198">
        <v>0</v>
      </c>
    </row>
    <row r="3535" spans="1:7" x14ac:dyDescent="0.3">
      <c r="A3535" s="198" t="s">
        <v>186</v>
      </c>
      <c r="B3535" s="198" t="s">
        <v>332</v>
      </c>
      <c r="C3535" s="198">
        <v>101117520</v>
      </c>
      <c r="D3535" s="198">
        <v>201909</v>
      </c>
      <c r="E3535" s="198" t="s">
        <v>335</v>
      </c>
      <c r="F3535" s="198">
        <v>20.16</v>
      </c>
      <c r="G3535" s="198">
        <v>0</v>
      </c>
    </row>
    <row r="3536" spans="1:7" x14ac:dyDescent="0.3">
      <c r="A3536" s="198" t="s">
        <v>186</v>
      </c>
      <c r="B3536" s="198" t="s">
        <v>332</v>
      </c>
      <c r="C3536" s="198">
        <v>101117520</v>
      </c>
      <c r="D3536" s="198">
        <v>201909</v>
      </c>
      <c r="E3536" s="198" t="s">
        <v>339</v>
      </c>
      <c r="F3536" s="198">
        <v>-1880.98</v>
      </c>
      <c r="G3536" s="198">
        <v>0</v>
      </c>
    </row>
    <row r="3537" spans="1:7" x14ac:dyDescent="0.3">
      <c r="A3537" s="198" t="s">
        <v>186</v>
      </c>
      <c r="B3537" s="198" t="s">
        <v>332</v>
      </c>
      <c r="C3537" s="198">
        <v>101117520</v>
      </c>
      <c r="D3537" s="198">
        <v>201909</v>
      </c>
      <c r="E3537" s="198" t="s">
        <v>339</v>
      </c>
      <c r="F3537" s="198">
        <v>0</v>
      </c>
      <c r="G3537" s="198">
        <v>0</v>
      </c>
    </row>
    <row r="3538" spans="1:7" x14ac:dyDescent="0.3">
      <c r="A3538" s="198" t="s">
        <v>186</v>
      </c>
      <c r="B3538" s="198" t="s">
        <v>332</v>
      </c>
      <c r="C3538" s="198">
        <v>101117520</v>
      </c>
      <c r="D3538" s="198">
        <v>201909</v>
      </c>
      <c r="E3538" s="198" t="s">
        <v>339</v>
      </c>
      <c r="F3538" s="198">
        <v>13.05</v>
      </c>
      <c r="G3538" s="198">
        <v>0</v>
      </c>
    </row>
    <row r="3539" spans="1:7" x14ac:dyDescent="0.3">
      <c r="A3539" s="198" t="s">
        <v>186</v>
      </c>
      <c r="B3539" s="198" t="s">
        <v>332</v>
      </c>
      <c r="C3539" s="198">
        <v>101117520</v>
      </c>
      <c r="D3539" s="198">
        <v>201909</v>
      </c>
      <c r="E3539" s="198" t="s">
        <v>339</v>
      </c>
      <c r="F3539" s="198">
        <v>1080.3900000000001</v>
      </c>
      <c r="G3539" s="198">
        <v>0</v>
      </c>
    </row>
    <row r="3540" spans="1:7" x14ac:dyDescent="0.3">
      <c r="A3540" s="198" t="s">
        <v>186</v>
      </c>
      <c r="B3540" s="198" t="s">
        <v>332</v>
      </c>
      <c r="C3540" s="198">
        <v>101117520</v>
      </c>
      <c r="D3540" s="198">
        <v>201909</v>
      </c>
      <c r="E3540" s="198" t="s">
        <v>341</v>
      </c>
      <c r="F3540" s="198">
        <v>4629.97</v>
      </c>
      <c r="G3540" s="198">
        <v>1</v>
      </c>
    </row>
    <row r="3541" spans="1:7" x14ac:dyDescent="0.3">
      <c r="A3541" s="198" t="s">
        <v>186</v>
      </c>
      <c r="B3541" s="198" t="s">
        <v>332</v>
      </c>
      <c r="C3541" s="198">
        <v>101117520</v>
      </c>
      <c r="D3541" s="198">
        <v>201909</v>
      </c>
      <c r="E3541" s="198" t="s">
        <v>341</v>
      </c>
      <c r="F3541" s="198">
        <v>18854.37</v>
      </c>
      <c r="G3541" s="198">
        <v>3</v>
      </c>
    </row>
    <row r="3542" spans="1:7" x14ac:dyDescent="0.3">
      <c r="A3542" s="198" t="s">
        <v>186</v>
      </c>
      <c r="B3542" s="198" t="s">
        <v>332</v>
      </c>
      <c r="C3542" s="198">
        <v>101117803</v>
      </c>
      <c r="D3542" s="198">
        <v>201909</v>
      </c>
      <c r="E3542" s="198" t="s">
        <v>339</v>
      </c>
      <c r="F3542" s="198">
        <v>301.43</v>
      </c>
      <c r="G3542" s="198">
        <v>0</v>
      </c>
    </row>
    <row r="3543" spans="1:7" x14ac:dyDescent="0.3">
      <c r="A3543" s="198" t="s">
        <v>186</v>
      </c>
      <c r="B3543" s="198" t="s">
        <v>334</v>
      </c>
      <c r="C3543" s="198">
        <v>101093153</v>
      </c>
      <c r="D3543" s="198">
        <v>201909</v>
      </c>
      <c r="E3543" s="198" t="s">
        <v>339</v>
      </c>
      <c r="F3543" s="198">
        <v>32042.93</v>
      </c>
      <c r="G3543" s="198">
        <v>2</v>
      </c>
    </row>
    <row r="3544" spans="1:7" x14ac:dyDescent="0.3">
      <c r="A3544" s="198" t="s">
        <v>186</v>
      </c>
      <c r="B3544" s="198" t="s">
        <v>334</v>
      </c>
      <c r="C3544" s="198">
        <v>101094529</v>
      </c>
      <c r="D3544" s="198">
        <v>201909</v>
      </c>
      <c r="E3544" s="198" t="s">
        <v>339</v>
      </c>
      <c r="F3544" s="198">
        <v>221601.8</v>
      </c>
      <c r="G3544" s="198">
        <v>1</v>
      </c>
    </row>
    <row r="3545" spans="1:7" x14ac:dyDescent="0.3">
      <c r="A3545" s="198" t="s">
        <v>186</v>
      </c>
      <c r="B3545" s="198" t="s">
        <v>334</v>
      </c>
      <c r="C3545" s="198">
        <v>101096152</v>
      </c>
      <c r="D3545" s="198">
        <v>201909</v>
      </c>
      <c r="E3545" s="198" t="s">
        <v>336</v>
      </c>
      <c r="F3545" s="198">
        <v>394.05</v>
      </c>
      <c r="G3545" s="198">
        <v>4</v>
      </c>
    </row>
    <row r="3546" spans="1:7" x14ac:dyDescent="0.3">
      <c r="A3546" s="198" t="s">
        <v>186</v>
      </c>
      <c r="B3546" s="198" t="s">
        <v>334</v>
      </c>
      <c r="C3546" s="198">
        <v>101096810</v>
      </c>
      <c r="D3546" s="198">
        <v>201909</v>
      </c>
      <c r="E3546" s="198" t="s">
        <v>339</v>
      </c>
      <c r="F3546" s="198">
        <v>808.93</v>
      </c>
      <c r="G3546" s="198">
        <v>2</v>
      </c>
    </row>
    <row r="3547" spans="1:7" x14ac:dyDescent="0.3">
      <c r="A3547" s="198" t="s">
        <v>186</v>
      </c>
      <c r="B3547" s="198" t="s">
        <v>334</v>
      </c>
      <c r="C3547" s="198">
        <v>101103897</v>
      </c>
      <c r="D3547" s="198">
        <v>201909</v>
      </c>
      <c r="E3547" s="198" t="s">
        <v>339</v>
      </c>
      <c r="F3547" s="198">
        <v>523.54999999999995</v>
      </c>
      <c r="G3547" s="198">
        <v>3</v>
      </c>
    </row>
    <row r="3548" spans="1:7" x14ac:dyDescent="0.3">
      <c r="A3548" s="198" t="s">
        <v>186</v>
      </c>
      <c r="B3548" s="198" t="s">
        <v>334</v>
      </c>
      <c r="C3548" s="198">
        <v>101104654</v>
      </c>
      <c r="D3548" s="198">
        <v>201909</v>
      </c>
      <c r="E3548" s="198" t="s">
        <v>339</v>
      </c>
      <c r="F3548" s="198">
        <v>-33.25</v>
      </c>
      <c r="G3548" s="198">
        <v>1</v>
      </c>
    </row>
    <row r="3549" spans="1:7" x14ac:dyDescent="0.3">
      <c r="A3549" s="198" t="s">
        <v>186</v>
      </c>
      <c r="B3549" s="198" t="s">
        <v>334</v>
      </c>
      <c r="C3549" s="198">
        <v>101104714</v>
      </c>
      <c r="D3549" s="198">
        <v>201909</v>
      </c>
      <c r="E3549" s="198" t="s">
        <v>339</v>
      </c>
      <c r="F3549" s="198">
        <v>-197</v>
      </c>
      <c r="G3549" s="198">
        <v>4</v>
      </c>
    </row>
    <row r="3550" spans="1:7" x14ac:dyDescent="0.3">
      <c r="A3550" s="198" t="s">
        <v>186</v>
      </c>
      <c r="B3550" s="198" t="s">
        <v>334</v>
      </c>
      <c r="C3550" s="198">
        <v>101104868</v>
      </c>
      <c r="D3550" s="198">
        <v>201909</v>
      </c>
      <c r="E3550" s="198" t="s">
        <v>335</v>
      </c>
      <c r="F3550" s="198">
        <v>2854.21</v>
      </c>
      <c r="G3550" s="198">
        <v>1</v>
      </c>
    </row>
    <row r="3551" spans="1:7" x14ac:dyDescent="0.3">
      <c r="A3551" s="198" t="s">
        <v>186</v>
      </c>
      <c r="B3551" s="198" t="s">
        <v>334</v>
      </c>
      <c r="C3551" s="198">
        <v>101106208</v>
      </c>
      <c r="D3551" s="198">
        <v>201909</v>
      </c>
      <c r="E3551" s="198" t="s">
        <v>339</v>
      </c>
      <c r="F3551" s="198">
        <v>5123.59</v>
      </c>
      <c r="G3551" s="198">
        <v>1</v>
      </c>
    </row>
    <row r="3552" spans="1:7" x14ac:dyDescent="0.3">
      <c r="A3552" s="198" t="s">
        <v>186</v>
      </c>
      <c r="B3552" s="198" t="s">
        <v>334</v>
      </c>
      <c r="C3552" s="198">
        <v>101106973</v>
      </c>
      <c r="D3552" s="198">
        <v>201909</v>
      </c>
      <c r="E3552" s="198" t="s">
        <v>335</v>
      </c>
      <c r="F3552" s="198">
        <v>10069.02</v>
      </c>
      <c r="G3552" s="198">
        <v>1</v>
      </c>
    </row>
    <row r="3553" spans="1:7" x14ac:dyDescent="0.3">
      <c r="A3553" s="198" t="s">
        <v>186</v>
      </c>
      <c r="B3553" s="198" t="s">
        <v>334</v>
      </c>
      <c r="C3553" s="198">
        <v>101107216</v>
      </c>
      <c r="D3553" s="198">
        <v>201909</v>
      </c>
      <c r="E3553" s="198" t="s">
        <v>336</v>
      </c>
      <c r="F3553" s="198">
        <v>-557.32000000000005</v>
      </c>
      <c r="G3553" s="198">
        <v>4</v>
      </c>
    </row>
    <row r="3554" spans="1:7" x14ac:dyDescent="0.3">
      <c r="A3554" s="198" t="s">
        <v>186</v>
      </c>
      <c r="B3554" s="198" t="s">
        <v>334</v>
      </c>
      <c r="C3554" s="198">
        <v>101109590</v>
      </c>
      <c r="D3554" s="198">
        <v>201909</v>
      </c>
      <c r="E3554" s="198" t="s">
        <v>339</v>
      </c>
      <c r="F3554" s="198">
        <v>-2974.48</v>
      </c>
      <c r="G3554" s="198">
        <v>3</v>
      </c>
    </row>
    <row r="3555" spans="1:7" x14ac:dyDescent="0.3">
      <c r="A3555" s="198" t="s">
        <v>186</v>
      </c>
      <c r="B3555" s="198" t="s">
        <v>334</v>
      </c>
      <c r="C3555" s="198">
        <v>101110388</v>
      </c>
      <c r="D3555" s="198">
        <v>201909</v>
      </c>
      <c r="E3555" s="198" t="s">
        <v>336</v>
      </c>
      <c r="F3555" s="198">
        <v>929.63</v>
      </c>
      <c r="G3555" s="198">
        <v>2</v>
      </c>
    </row>
    <row r="3556" spans="1:7" x14ac:dyDescent="0.3">
      <c r="A3556" s="198" t="s">
        <v>186</v>
      </c>
      <c r="B3556" s="198" t="s">
        <v>334</v>
      </c>
      <c r="C3556" s="198">
        <v>101110819</v>
      </c>
      <c r="D3556" s="198">
        <v>201909</v>
      </c>
      <c r="E3556" s="198" t="s">
        <v>339</v>
      </c>
      <c r="F3556" s="198">
        <v>53431.23</v>
      </c>
      <c r="G3556" s="198">
        <v>4</v>
      </c>
    </row>
    <row r="3557" spans="1:7" x14ac:dyDescent="0.3">
      <c r="A3557" s="198" t="s">
        <v>186</v>
      </c>
      <c r="B3557" s="198" t="s">
        <v>334</v>
      </c>
      <c r="C3557" s="198">
        <v>101111200</v>
      </c>
      <c r="D3557" s="198">
        <v>201909</v>
      </c>
      <c r="E3557" s="198" t="s">
        <v>340</v>
      </c>
      <c r="F3557" s="198">
        <v>438.84</v>
      </c>
      <c r="G3557" s="198">
        <v>1</v>
      </c>
    </row>
    <row r="3558" spans="1:7" x14ac:dyDescent="0.3">
      <c r="A3558" s="198" t="s">
        <v>186</v>
      </c>
      <c r="B3558" s="198" t="s">
        <v>334</v>
      </c>
      <c r="C3558" s="198">
        <v>101111229</v>
      </c>
      <c r="D3558" s="198">
        <v>201909</v>
      </c>
      <c r="E3558" s="198" t="s">
        <v>339</v>
      </c>
      <c r="F3558" s="198">
        <v>6.36</v>
      </c>
      <c r="G3558" s="198">
        <v>2</v>
      </c>
    </row>
    <row r="3559" spans="1:7" x14ac:dyDescent="0.3">
      <c r="A3559" s="198" t="s">
        <v>186</v>
      </c>
      <c r="B3559" s="198" t="s">
        <v>334</v>
      </c>
      <c r="C3559" s="198">
        <v>101111448</v>
      </c>
      <c r="D3559" s="198">
        <v>201909</v>
      </c>
      <c r="E3559" s="198" t="s">
        <v>340</v>
      </c>
      <c r="F3559" s="198">
        <v>-3439.21</v>
      </c>
      <c r="G3559" s="198">
        <v>1</v>
      </c>
    </row>
    <row r="3560" spans="1:7" x14ac:dyDescent="0.3">
      <c r="A3560" s="198" t="s">
        <v>186</v>
      </c>
      <c r="B3560" s="198" t="s">
        <v>334</v>
      </c>
      <c r="C3560" s="198">
        <v>101112542</v>
      </c>
      <c r="D3560" s="198">
        <v>201909</v>
      </c>
      <c r="E3560" s="198" t="s">
        <v>336</v>
      </c>
      <c r="F3560" s="198">
        <v>-1155.82</v>
      </c>
      <c r="G3560" s="198">
        <v>4</v>
      </c>
    </row>
    <row r="3561" spans="1:7" x14ac:dyDescent="0.3">
      <c r="A3561" s="198" t="s">
        <v>186</v>
      </c>
      <c r="B3561" s="198" t="s">
        <v>334</v>
      </c>
      <c r="C3561" s="198">
        <v>101112785</v>
      </c>
      <c r="D3561" s="198">
        <v>201909</v>
      </c>
      <c r="E3561" s="198" t="s">
        <v>336</v>
      </c>
      <c r="F3561" s="198">
        <v>-15498.5</v>
      </c>
      <c r="G3561" s="198">
        <v>4</v>
      </c>
    </row>
    <row r="3562" spans="1:7" x14ac:dyDescent="0.3">
      <c r="A3562" s="198" t="s">
        <v>186</v>
      </c>
      <c r="B3562" s="198" t="s">
        <v>334</v>
      </c>
      <c r="C3562" s="198">
        <v>101112926</v>
      </c>
      <c r="D3562" s="198">
        <v>201909</v>
      </c>
      <c r="E3562" s="198" t="s">
        <v>336</v>
      </c>
      <c r="F3562" s="198">
        <v>-4707.5</v>
      </c>
      <c r="G3562" s="198">
        <v>-7</v>
      </c>
    </row>
    <row r="3563" spans="1:7" x14ac:dyDescent="0.3">
      <c r="A3563" s="198" t="s">
        <v>186</v>
      </c>
      <c r="B3563" s="198" t="s">
        <v>334</v>
      </c>
      <c r="C3563" s="198">
        <v>101113206</v>
      </c>
      <c r="D3563" s="198">
        <v>201909</v>
      </c>
      <c r="E3563" s="198" t="s">
        <v>340</v>
      </c>
      <c r="F3563" s="198">
        <v>2815.59</v>
      </c>
      <c r="G3563" s="198">
        <v>2</v>
      </c>
    </row>
    <row r="3564" spans="1:7" x14ac:dyDescent="0.3">
      <c r="A3564" s="198" t="s">
        <v>186</v>
      </c>
      <c r="B3564" s="198" t="s">
        <v>334</v>
      </c>
      <c r="C3564" s="198">
        <v>101113536</v>
      </c>
      <c r="D3564" s="198">
        <v>201909</v>
      </c>
      <c r="E3564" s="198" t="s">
        <v>336</v>
      </c>
      <c r="F3564" s="198">
        <v>-2388.9</v>
      </c>
      <c r="G3564" s="198">
        <v>1</v>
      </c>
    </row>
    <row r="3565" spans="1:7" x14ac:dyDescent="0.3">
      <c r="A3565" s="198" t="s">
        <v>186</v>
      </c>
      <c r="B3565" s="198" t="s">
        <v>334</v>
      </c>
      <c r="C3565" s="198">
        <v>101114109</v>
      </c>
      <c r="D3565" s="198">
        <v>201909</v>
      </c>
      <c r="E3565" s="198" t="s">
        <v>341</v>
      </c>
      <c r="F3565" s="198">
        <v>-41035.69</v>
      </c>
      <c r="G3565" s="198">
        <v>-6</v>
      </c>
    </row>
    <row r="3566" spans="1:7" x14ac:dyDescent="0.3">
      <c r="A3566" s="198" t="s">
        <v>186</v>
      </c>
      <c r="B3566" s="198" t="s">
        <v>334</v>
      </c>
      <c r="C3566" s="198">
        <v>101114228</v>
      </c>
      <c r="D3566" s="198">
        <v>201909</v>
      </c>
      <c r="E3566" s="198" t="s">
        <v>336</v>
      </c>
      <c r="F3566" s="198">
        <v>-3286.4</v>
      </c>
      <c r="G3566" s="198">
        <v>2</v>
      </c>
    </row>
    <row r="3567" spans="1:7" x14ac:dyDescent="0.3">
      <c r="A3567" s="198" t="s">
        <v>186</v>
      </c>
      <c r="B3567" s="198" t="s">
        <v>334</v>
      </c>
      <c r="C3567" s="198">
        <v>101114858</v>
      </c>
      <c r="D3567" s="198">
        <v>201909</v>
      </c>
      <c r="E3567" s="198" t="s">
        <v>341</v>
      </c>
      <c r="F3567" s="198">
        <v>-4629.97</v>
      </c>
      <c r="G3567" s="198">
        <v>-5</v>
      </c>
    </row>
    <row r="3568" spans="1:7" x14ac:dyDescent="0.3">
      <c r="A3568" s="198" t="s">
        <v>186</v>
      </c>
      <c r="B3568" s="198" t="s">
        <v>334</v>
      </c>
      <c r="C3568" s="198">
        <v>101115147</v>
      </c>
      <c r="D3568" s="198">
        <v>201909</v>
      </c>
      <c r="E3568" s="198" t="s">
        <v>340</v>
      </c>
      <c r="F3568" s="198">
        <v>-967.29</v>
      </c>
      <c r="G3568" s="198">
        <v>2</v>
      </c>
    </row>
    <row r="3569" spans="1:7" x14ac:dyDescent="0.3">
      <c r="A3569" s="198" t="s">
        <v>186</v>
      </c>
      <c r="B3569" s="198" t="s">
        <v>334</v>
      </c>
      <c r="C3569" s="198">
        <v>101116281</v>
      </c>
      <c r="D3569" s="198">
        <v>201909</v>
      </c>
      <c r="E3569" s="198" t="s">
        <v>335</v>
      </c>
      <c r="F3569" s="198">
        <v>-16.28</v>
      </c>
      <c r="G3569" s="198">
        <v>3</v>
      </c>
    </row>
    <row r="3570" spans="1:7" x14ac:dyDescent="0.3">
      <c r="A3570" s="198" t="s">
        <v>186</v>
      </c>
      <c r="B3570" s="198" t="s">
        <v>334</v>
      </c>
      <c r="C3570" s="198">
        <v>101116868</v>
      </c>
      <c r="D3570" s="198">
        <v>201909</v>
      </c>
      <c r="E3570" s="198" t="s">
        <v>340</v>
      </c>
      <c r="F3570" s="198">
        <v>-2897.03</v>
      </c>
      <c r="G3570" s="198">
        <v>-8</v>
      </c>
    </row>
    <row r="3571" spans="1:7" x14ac:dyDescent="0.3">
      <c r="A3571" s="198" t="s">
        <v>186</v>
      </c>
      <c r="B3571" s="198" t="s">
        <v>334</v>
      </c>
      <c r="C3571" s="198">
        <v>101117142</v>
      </c>
      <c r="D3571" s="198">
        <v>201909</v>
      </c>
      <c r="E3571" s="198" t="s">
        <v>336</v>
      </c>
      <c r="F3571" s="198">
        <v>7816.28</v>
      </c>
      <c r="G3571" s="198">
        <v>2</v>
      </c>
    </row>
    <row r="3572" spans="1:7" x14ac:dyDescent="0.3">
      <c r="A3572" s="198" t="s">
        <v>186</v>
      </c>
      <c r="B3572" s="198" t="s">
        <v>334</v>
      </c>
      <c r="C3572" s="198">
        <v>101117254</v>
      </c>
      <c r="D3572" s="198">
        <v>201909</v>
      </c>
      <c r="E3572" s="198" t="s">
        <v>340</v>
      </c>
      <c r="F3572" s="198">
        <v>1696.45</v>
      </c>
      <c r="G3572" s="198">
        <v>2</v>
      </c>
    </row>
    <row r="3573" spans="1:7" x14ac:dyDescent="0.3">
      <c r="A3573" s="198" t="s">
        <v>186</v>
      </c>
      <c r="B3573" s="198" t="s">
        <v>334</v>
      </c>
      <c r="C3573" s="198">
        <v>101117451</v>
      </c>
      <c r="D3573" s="198">
        <v>201909</v>
      </c>
      <c r="E3573" s="198" t="s">
        <v>336</v>
      </c>
      <c r="F3573" s="198">
        <v>222.32</v>
      </c>
      <c r="G3573" s="198">
        <v>-6</v>
      </c>
    </row>
    <row r="3574" spans="1:7" x14ac:dyDescent="0.3">
      <c r="A3574" s="198" t="s">
        <v>186</v>
      </c>
      <c r="B3574" s="198" t="s">
        <v>334</v>
      </c>
      <c r="C3574" s="198">
        <v>101118163</v>
      </c>
      <c r="D3574" s="198">
        <v>201909</v>
      </c>
      <c r="E3574" s="198" t="s">
        <v>339</v>
      </c>
      <c r="F3574" s="198">
        <v>1199.43</v>
      </c>
      <c r="G3574" s="198">
        <v>1</v>
      </c>
    </row>
    <row r="3575" spans="1:7" x14ac:dyDescent="0.3">
      <c r="A3575" s="198" t="s">
        <v>186</v>
      </c>
      <c r="B3575" s="198" t="s">
        <v>334</v>
      </c>
      <c r="C3575" s="198">
        <v>101118205</v>
      </c>
      <c r="D3575" s="198">
        <v>201909</v>
      </c>
      <c r="E3575" s="198" t="s">
        <v>336</v>
      </c>
      <c r="F3575" s="198">
        <v>-394.72</v>
      </c>
      <c r="G3575" s="198">
        <v>2</v>
      </c>
    </row>
    <row r="3576" spans="1:7" x14ac:dyDescent="0.3">
      <c r="A3576" s="198" t="s">
        <v>186</v>
      </c>
      <c r="B3576" s="198" t="s">
        <v>334</v>
      </c>
      <c r="C3576" s="198">
        <v>101118258</v>
      </c>
      <c r="D3576" s="198">
        <v>201909</v>
      </c>
      <c r="E3576" s="198" t="s">
        <v>336</v>
      </c>
      <c r="F3576" s="198">
        <v>3.15</v>
      </c>
      <c r="G3576" s="198">
        <v>2</v>
      </c>
    </row>
    <row r="3577" spans="1:7" x14ac:dyDescent="0.3">
      <c r="A3577" s="198" t="s">
        <v>186</v>
      </c>
      <c r="B3577" s="198" t="s">
        <v>334</v>
      </c>
      <c r="C3577" s="198">
        <v>101118363</v>
      </c>
      <c r="D3577" s="198">
        <v>201909</v>
      </c>
      <c r="E3577" s="198" t="s">
        <v>339</v>
      </c>
      <c r="F3577" s="198">
        <v>1627.7</v>
      </c>
      <c r="G3577" s="198">
        <v>3</v>
      </c>
    </row>
    <row r="3578" spans="1:7" x14ac:dyDescent="0.3">
      <c r="A3578" s="198" t="s">
        <v>186</v>
      </c>
      <c r="B3578" s="198" t="s">
        <v>334</v>
      </c>
      <c r="C3578" s="198">
        <v>101118365</v>
      </c>
      <c r="D3578" s="198">
        <v>201909</v>
      </c>
      <c r="E3578" s="198" t="s">
        <v>339</v>
      </c>
      <c r="F3578" s="198">
        <v>39.94</v>
      </c>
      <c r="G3578" s="198">
        <v>3</v>
      </c>
    </row>
    <row r="3579" spans="1:7" x14ac:dyDescent="0.3">
      <c r="A3579" s="198" t="s">
        <v>186</v>
      </c>
      <c r="B3579" s="198" t="s">
        <v>334</v>
      </c>
      <c r="C3579" s="198">
        <v>101118402</v>
      </c>
      <c r="D3579" s="198">
        <v>201909</v>
      </c>
      <c r="E3579" s="198" t="s">
        <v>336</v>
      </c>
      <c r="F3579" s="198">
        <v>-5770.64</v>
      </c>
      <c r="G3579" s="198">
        <v>2</v>
      </c>
    </row>
    <row r="3580" spans="1:7" x14ac:dyDescent="0.3">
      <c r="A3580" s="198" t="s">
        <v>186</v>
      </c>
      <c r="B3580" s="198" t="s">
        <v>334</v>
      </c>
      <c r="C3580" s="198">
        <v>101118496</v>
      </c>
      <c r="D3580" s="198">
        <v>201909</v>
      </c>
      <c r="E3580" s="198" t="s">
        <v>339</v>
      </c>
      <c r="F3580" s="198">
        <v>15518.01</v>
      </c>
      <c r="G3580" s="198">
        <v>3</v>
      </c>
    </row>
    <row r="3581" spans="1:7" x14ac:dyDescent="0.3">
      <c r="A3581" s="198" t="s">
        <v>186</v>
      </c>
      <c r="B3581" s="198" t="s">
        <v>334</v>
      </c>
      <c r="C3581" s="198">
        <v>101118815</v>
      </c>
      <c r="D3581" s="198">
        <v>201909</v>
      </c>
      <c r="E3581" s="198" t="s">
        <v>339</v>
      </c>
      <c r="F3581" s="198">
        <v>-9648.7900000000009</v>
      </c>
      <c r="G3581" s="198">
        <v>3</v>
      </c>
    </row>
    <row r="3582" spans="1:7" x14ac:dyDescent="0.3">
      <c r="A3582" s="198" t="s">
        <v>186</v>
      </c>
      <c r="B3582" s="198" t="s">
        <v>334</v>
      </c>
      <c r="C3582" s="198">
        <v>101118869</v>
      </c>
      <c r="D3582" s="198">
        <v>201909</v>
      </c>
      <c r="E3582" s="198" t="s">
        <v>336</v>
      </c>
      <c r="F3582" s="198">
        <v>-8790.74</v>
      </c>
      <c r="G3582" s="198">
        <v>-5</v>
      </c>
    </row>
    <row r="3583" spans="1:7" x14ac:dyDescent="0.3">
      <c r="A3583" s="198" t="s">
        <v>186</v>
      </c>
      <c r="B3583" s="198" t="s">
        <v>334</v>
      </c>
      <c r="C3583" s="198">
        <v>101118948</v>
      </c>
      <c r="D3583" s="198">
        <v>201909</v>
      </c>
      <c r="E3583" s="198" t="s">
        <v>339</v>
      </c>
      <c r="F3583" s="198">
        <v>474.42</v>
      </c>
      <c r="G3583" s="198">
        <v>4</v>
      </c>
    </row>
    <row r="3584" spans="1:7" x14ac:dyDescent="0.3">
      <c r="A3584" s="198" t="s">
        <v>186</v>
      </c>
      <c r="B3584" s="198" t="s">
        <v>334</v>
      </c>
      <c r="C3584" s="198">
        <v>101119060</v>
      </c>
      <c r="D3584" s="198">
        <v>201909</v>
      </c>
      <c r="E3584" s="198" t="s">
        <v>336</v>
      </c>
      <c r="F3584" s="198">
        <v>-571.21</v>
      </c>
      <c r="G3584" s="198">
        <v>2</v>
      </c>
    </row>
    <row r="3585" spans="1:7" x14ac:dyDescent="0.3">
      <c r="A3585" s="198" t="s">
        <v>186</v>
      </c>
      <c r="B3585" s="198" t="s">
        <v>334</v>
      </c>
      <c r="C3585" s="198">
        <v>101119089</v>
      </c>
      <c r="D3585" s="198">
        <v>201909</v>
      </c>
      <c r="E3585" s="198" t="s">
        <v>336</v>
      </c>
      <c r="F3585" s="198">
        <v>-808.71</v>
      </c>
      <c r="G3585" s="198">
        <v>-6</v>
      </c>
    </row>
    <row r="3586" spans="1:7" x14ac:dyDescent="0.3">
      <c r="A3586" s="198" t="s">
        <v>186</v>
      </c>
      <c r="B3586" s="198" t="s">
        <v>334</v>
      </c>
      <c r="C3586" s="198">
        <v>101119344</v>
      </c>
      <c r="D3586" s="198">
        <v>201909</v>
      </c>
      <c r="E3586" s="198" t="s">
        <v>339</v>
      </c>
      <c r="F3586" s="198">
        <v>-642.15</v>
      </c>
      <c r="G3586" s="198">
        <v>3</v>
      </c>
    </row>
    <row r="3587" spans="1:7" x14ac:dyDescent="0.3">
      <c r="A3587" s="198" t="s">
        <v>186</v>
      </c>
      <c r="B3587" s="198" t="s">
        <v>334</v>
      </c>
      <c r="C3587" s="198">
        <v>101119418</v>
      </c>
      <c r="D3587" s="198">
        <v>201909</v>
      </c>
      <c r="E3587" s="198" t="s">
        <v>339</v>
      </c>
      <c r="F3587" s="198">
        <v>-3405.51</v>
      </c>
      <c r="G3587" s="198">
        <v>3</v>
      </c>
    </row>
    <row r="3588" spans="1:7" x14ac:dyDescent="0.3">
      <c r="A3588" s="198" t="s">
        <v>186</v>
      </c>
      <c r="B3588" s="198" t="s">
        <v>334</v>
      </c>
      <c r="C3588" s="198">
        <v>101119554</v>
      </c>
      <c r="D3588" s="198">
        <v>201909</v>
      </c>
      <c r="E3588" s="198" t="s">
        <v>339</v>
      </c>
      <c r="F3588" s="198">
        <v>-119.1</v>
      </c>
      <c r="G3588" s="198">
        <v>3</v>
      </c>
    </row>
    <row r="3589" spans="1:7" x14ac:dyDescent="0.3">
      <c r="A3589" s="198" t="s">
        <v>186</v>
      </c>
      <c r="B3589" s="198" t="s">
        <v>334</v>
      </c>
      <c r="C3589" s="198">
        <v>101119803</v>
      </c>
      <c r="D3589" s="198">
        <v>201909</v>
      </c>
      <c r="E3589" s="198" t="s">
        <v>336</v>
      </c>
      <c r="F3589" s="198">
        <v>1817.88</v>
      </c>
      <c r="G3589" s="198">
        <v>4</v>
      </c>
    </row>
    <row r="3590" spans="1:7" x14ac:dyDescent="0.3">
      <c r="A3590" s="198" t="s">
        <v>186</v>
      </c>
      <c r="B3590" s="198" t="s">
        <v>334</v>
      </c>
      <c r="C3590" s="198">
        <v>101119908</v>
      </c>
      <c r="D3590" s="198">
        <v>201909</v>
      </c>
      <c r="E3590" s="198" t="s">
        <v>339</v>
      </c>
      <c r="F3590" s="198">
        <v>-519.72</v>
      </c>
      <c r="G3590" s="198">
        <v>3</v>
      </c>
    </row>
    <row r="3591" spans="1:7" x14ac:dyDescent="0.3">
      <c r="A3591" s="198" t="s">
        <v>186</v>
      </c>
      <c r="B3591" s="198" t="s">
        <v>334</v>
      </c>
      <c r="C3591" s="198">
        <v>101119947</v>
      </c>
      <c r="D3591" s="198">
        <v>201909</v>
      </c>
      <c r="E3591" s="198" t="s">
        <v>336</v>
      </c>
      <c r="F3591" s="198">
        <v>9710.09</v>
      </c>
      <c r="G3591" s="198">
        <v>1</v>
      </c>
    </row>
    <row r="3592" spans="1:7" x14ac:dyDescent="0.3">
      <c r="A3592" s="198" t="s">
        <v>186</v>
      </c>
      <c r="B3592" s="198" t="s">
        <v>334</v>
      </c>
      <c r="C3592" s="198">
        <v>101119976</v>
      </c>
      <c r="D3592" s="198">
        <v>201909</v>
      </c>
      <c r="E3592" s="198" t="s">
        <v>339</v>
      </c>
      <c r="F3592" s="198">
        <v>11268.86</v>
      </c>
      <c r="G3592" s="198">
        <v>3</v>
      </c>
    </row>
    <row r="3593" spans="1:7" x14ac:dyDescent="0.3">
      <c r="A3593" s="198" t="s">
        <v>186</v>
      </c>
      <c r="B3593" s="198" t="s">
        <v>334</v>
      </c>
      <c r="C3593" s="198">
        <v>101120040</v>
      </c>
      <c r="D3593" s="198">
        <v>201909</v>
      </c>
      <c r="E3593" s="198" t="s">
        <v>339</v>
      </c>
      <c r="F3593" s="198">
        <v>1288.3</v>
      </c>
      <c r="G3593" s="198">
        <v>1</v>
      </c>
    </row>
    <row r="3594" spans="1:7" x14ac:dyDescent="0.3">
      <c r="A3594" s="198" t="s">
        <v>186</v>
      </c>
      <c r="B3594" s="198" t="s">
        <v>334</v>
      </c>
      <c r="C3594" s="198">
        <v>101120404</v>
      </c>
      <c r="D3594" s="198">
        <v>201909</v>
      </c>
      <c r="E3594" s="198" t="s">
        <v>336</v>
      </c>
      <c r="F3594" s="198">
        <v>-7642.77</v>
      </c>
      <c r="G3594" s="198">
        <v>4</v>
      </c>
    </row>
    <row r="3595" spans="1:7" x14ac:dyDescent="0.3">
      <c r="A3595" s="198" t="s">
        <v>186</v>
      </c>
      <c r="B3595" s="198" t="s">
        <v>334</v>
      </c>
      <c r="C3595" s="198">
        <v>101120548</v>
      </c>
      <c r="D3595" s="198">
        <v>201909</v>
      </c>
      <c r="E3595" s="198" t="s">
        <v>339</v>
      </c>
      <c r="F3595" s="198">
        <v>-35.03</v>
      </c>
      <c r="G3595" s="198">
        <v>3</v>
      </c>
    </row>
    <row r="3596" spans="1:7" x14ac:dyDescent="0.3">
      <c r="A3596" s="198" t="s">
        <v>186</v>
      </c>
      <c r="B3596" s="198" t="s">
        <v>334</v>
      </c>
      <c r="C3596" s="198">
        <v>101120650</v>
      </c>
      <c r="D3596" s="198">
        <v>201909</v>
      </c>
      <c r="E3596" s="198" t="s">
        <v>336</v>
      </c>
      <c r="F3596" s="198">
        <v>0.66</v>
      </c>
      <c r="G3596" s="198">
        <v>2</v>
      </c>
    </row>
    <row r="3597" spans="1:7" x14ac:dyDescent="0.3">
      <c r="A3597" s="198" t="s">
        <v>186</v>
      </c>
      <c r="B3597" s="198" t="s">
        <v>334</v>
      </c>
      <c r="C3597" s="198">
        <v>101120672</v>
      </c>
      <c r="D3597" s="198">
        <v>201909</v>
      </c>
      <c r="E3597" s="198" t="s">
        <v>340</v>
      </c>
      <c r="F3597" s="198">
        <v>4240.67</v>
      </c>
      <c r="G3597" s="198">
        <v>1</v>
      </c>
    </row>
    <row r="3598" spans="1:7" x14ac:dyDescent="0.3">
      <c r="A3598" s="198" t="s">
        <v>186</v>
      </c>
      <c r="B3598" s="198" t="s">
        <v>334</v>
      </c>
      <c r="C3598" s="198">
        <v>101120918</v>
      </c>
      <c r="D3598" s="198">
        <v>201909</v>
      </c>
      <c r="E3598" s="198" t="s">
        <v>336</v>
      </c>
      <c r="F3598" s="198">
        <v>-130.32</v>
      </c>
      <c r="G3598" s="198">
        <v>3</v>
      </c>
    </row>
    <row r="3599" spans="1:7" x14ac:dyDescent="0.3">
      <c r="A3599" s="198" t="s">
        <v>186</v>
      </c>
      <c r="B3599" s="198" t="s">
        <v>334</v>
      </c>
      <c r="C3599" s="198">
        <v>101120983</v>
      </c>
      <c r="D3599" s="198">
        <v>201909</v>
      </c>
      <c r="E3599" s="198" t="s">
        <v>339</v>
      </c>
      <c r="F3599" s="198">
        <v>-8863.2099999999991</v>
      </c>
      <c r="G3599" s="198">
        <v>4</v>
      </c>
    </row>
    <row r="3600" spans="1:7" x14ac:dyDescent="0.3">
      <c r="A3600" s="198" t="s">
        <v>186</v>
      </c>
      <c r="B3600" s="198" t="s">
        <v>334</v>
      </c>
      <c r="C3600" s="198">
        <v>101121115</v>
      </c>
      <c r="D3600" s="198">
        <v>201909</v>
      </c>
      <c r="E3600" s="198" t="s">
        <v>339</v>
      </c>
      <c r="F3600" s="198">
        <v>-3105.02</v>
      </c>
      <c r="G3600" s="198">
        <v>2</v>
      </c>
    </row>
    <row r="3601" spans="1:7" x14ac:dyDescent="0.3">
      <c r="A3601" s="198" t="s">
        <v>186</v>
      </c>
      <c r="B3601" s="198" t="s">
        <v>334</v>
      </c>
      <c r="C3601" s="198">
        <v>101121637</v>
      </c>
      <c r="D3601" s="198">
        <v>201909</v>
      </c>
      <c r="E3601" s="198" t="s">
        <v>339</v>
      </c>
      <c r="F3601" s="198">
        <v>45788.62</v>
      </c>
      <c r="G3601" s="198">
        <v>1</v>
      </c>
    </row>
    <row r="3602" spans="1:7" x14ac:dyDescent="0.3">
      <c r="A3602" s="198" t="s">
        <v>187</v>
      </c>
      <c r="B3602" s="198" t="s">
        <v>332</v>
      </c>
      <c r="C3602" s="198">
        <v>101100456</v>
      </c>
      <c r="D3602" s="198">
        <v>201909</v>
      </c>
      <c r="E3602" s="198" t="s">
        <v>335</v>
      </c>
      <c r="F3602" s="198">
        <v>242.83</v>
      </c>
      <c r="G3602" s="198">
        <v>0</v>
      </c>
    </row>
    <row r="3603" spans="1:7" x14ac:dyDescent="0.3">
      <c r="A3603" s="198" t="s">
        <v>187</v>
      </c>
      <c r="B3603" s="198" t="s">
        <v>332</v>
      </c>
      <c r="C3603" s="198">
        <v>101102283</v>
      </c>
      <c r="D3603" s="198">
        <v>201909</v>
      </c>
      <c r="E3603" s="198" t="s">
        <v>339</v>
      </c>
      <c r="F3603" s="198">
        <v>-617.01</v>
      </c>
      <c r="G3603" s="198">
        <v>0</v>
      </c>
    </row>
    <row r="3604" spans="1:7" x14ac:dyDescent="0.3">
      <c r="A3604" s="198" t="s">
        <v>187</v>
      </c>
      <c r="B3604" s="198" t="s">
        <v>332</v>
      </c>
      <c r="C3604" s="198">
        <v>101106288</v>
      </c>
      <c r="D3604" s="198">
        <v>201909</v>
      </c>
      <c r="E3604" s="198" t="s">
        <v>336</v>
      </c>
      <c r="F3604" s="198">
        <v>663.83</v>
      </c>
      <c r="G3604" s="198">
        <v>0</v>
      </c>
    </row>
    <row r="3605" spans="1:7" x14ac:dyDescent="0.3">
      <c r="A3605" s="198" t="s">
        <v>187</v>
      </c>
      <c r="B3605" s="198" t="s">
        <v>332</v>
      </c>
      <c r="C3605" s="198">
        <v>101106288</v>
      </c>
      <c r="D3605" s="198">
        <v>201909</v>
      </c>
      <c r="E3605" s="198" t="s">
        <v>336</v>
      </c>
      <c r="F3605" s="198">
        <v>1546.24</v>
      </c>
      <c r="G3605" s="198">
        <v>0</v>
      </c>
    </row>
    <row r="3606" spans="1:7" x14ac:dyDescent="0.3">
      <c r="A3606" s="198" t="s">
        <v>187</v>
      </c>
      <c r="B3606" s="198" t="s">
        <v>332</v>
      </c>
      <c r="C3606" s="198">
        <v>101106542</v>
      </c>
      <c r="D3606" s="198">
        <v>201909</v>
      </c>
      <c r="E3606" s="198" t="s">
        <v>335</v>
      </c>
      <c r="F3606" s="198">
        <v>8.65</v>
      </c>
      <c r="G3606" s="198">
        <v>0</v>
      </c>
    </row>
    <row r="3607" spans="1:7" x14ac:dyDescent="0.3">
      <c r="A3607" s="198" t="s">
        <v>187</v>
      </c>
      <c r="B3607" s="198" t="s">
        <v>332</v>
      </c>
      <c r="C3607" s="198">
        <v>101110144</v>
      </c>
      <c r="D3607" s="198">
        <v>201909</v>
      </c>
      <c r="E3607" s="198" t="s">
        <v>339</v>
      </c>
      <c r="F3607" s="198">
        <v>6.85</v>
      </c>
      <c r="G3607" s="198">
        <v>0</v>
      </c>
    </row>
    <row r="3608" spans="1:7" x14ac:dyDescent="0.3">
      <c r="A3608" s="198" t="s">
        <v>187</v>
      </c>
      <c r="B3608" s="198" t="s">
        <v>332</v>
      </c>
      <c r="C3608" s="198">
        <v>101111978</v>
      </c>
      <c r="D3608" s="198">
        <v>201909</v>
      </c>
      <c r="E3608" s="198" t="s">
        <v>341</v>
      </c>
      <c r="F3608" s="198">
        <v>19010.5</v>
      </c>
      <c r="G3608" s="198">
        <v>1</v>
      </c>
    </row>
    <row r="3609" spans="1:7" x14ac:dyDescent="0.3">
      <c r="A3609" s="198" t="s">
        <v>187</v>
      </c>
      <c r="B3609" s="198" t="s">
        <v>332</v>
      </c>
      <c r="C3609" s="198">
        <v>101117520</v>
      </c>
      <c r="D3609" s="198">
        <v>201909</v>
      </c>
      <c r="E3609" s="198" t="s">
        <v>340</v>
      </c>
      <c r="F3609" s="198">
        <v>-0.11</v>
      </c>
      <c r="G3609" s="198">
        <v>0</v>
      </c>
    </row>
    <row r="3610" spans="1:7" x14ac:dyDescent="0.3">
      <c r="A3610" s="198" t="s">
        <v>187</v>
      </c>
      <c r="B3610" s="198" t="s">
        <v>332</v>
      </c>
      <c r="C3610" s="198">
        <v>101117520</v>
      </c>
      <c r="D3610" s="198">
        <v>201909</v>
      </c>
      <c r="E3610" s="198" t="s">
        <v>340</v>
      </c>
      <c r="F3610" s="198">
        <v>0.04</v>
      </c>
      <c r="G3610" s="198">
        <v>0</v>
      </c>
    </row>
    <row r="3611" spans="1:7" x14ac:dyDescent="0.3">
      <c r="A3611" s="198" t="s">
        <v>187</v>
      </c>
      <c r="B3611" s="198" t="s">
        <v>332</v>
      </c>
      <c r="C3611" s="198">
        <v>101117520</v>
      </c>
      <c r="D3611" s="198">
        <v>201909</v>
      </c>
      <c r="E3611" s="198" t="s">
        <v>340</v>
      </c>
      <c r="F3611" s="198">
        <v>0.78</v>
      </c>
      <c r="G3611" s="198">
        <v>0</v>
      </c>
    </row>
    <row r="3612" spans="1:7" x14ac:dyDescent="0.3">
      <c r="A3612" s="198" t="s">
        <v>187</v>
      </c>
      <c r="B3612" s="198" t="s">
        <v>332</v>
      </c>
      <c r="C3612" s="198">
        <v>101117520</v>
      </c>
      <c r="D3612" s="198">
        <v>201909</v>
      </c>
      <c r="E3612" s="198" t="s">
        <v>340</v>
      </c>
      <c r="F3612" s="198">
        <v>288.04000000000002</v>
      </c>
      <c r="G3612" s="198">
        <v>50</v>
      </c>
    </row>
    <row r="3613" spans="1:7" x14ac:dyDescent="0.3">
      <c r="A3613" s="198" t="s">
        <v>187</v>
      </c>
      <c r="B3613" s="198" t="s">
        <v>332</v>
      </c>
      <c r="C3613" s="198">
        <v>101117520</v>
      </c>
      <c r="D3613" s="198">
        <v>201909</v>
      </c>
      <c r="E3613" s="198" t="s">
        <v>336</v>
      </c>
      <c r="F3613" s="198">
        <v>-989.29</v>
      </c>
      <c r="G3613" s="198">
        <v>0</v>
      </c>
    </row>
    <row r="3614" spans="1:7" x14ac:dyDescent="0.3">
      <c r="A3614" s="198" t="s">
        <v>187</v>
      </c>
      <c r="B3614" s="198" t="s">
        <v>332</v>
      </c>
      <c r="C3614" s="198">
        <v>101117520</v>
      </c>
      <c r="D3614" s="198">
        <v>201909</v>
      </c>
      <c r="E3614" s="198" t="s">
        <v>336</v>
      </c>
      <c r="F3614" s="198">
        <v>-177.09</v>
      </c>
      <c r="G3614" s="198">
        <v>0</v>
      </c>
    </row>
    <row r="3615" spans="1:7" x14ac:dyDescent="0.3">
      <c r="A3615" s="198" t="s">
        <v>187</v>
      </c>
      <c r="B3615" s="198" t="s">
        <v>332</v>
      </c>
      <c r="C3615" s="198">
        <v>101117520</v>
      </c>
      <c r="D3615" s="198">
        <v>201909</v>
      </c>
      <c r="E3615" s="198" t="s">
        <v>336</v>
      </c>
      <c r="F3615" s="198">
        <v>-70.03</v>
      </c>
      <c r="G3615" s="198">
        <v>0</v>
      </c>
    </row>
    <row r="3616" spans="1:7" x14ac:dyDescent="0.3">
      <c r="A3616" s="198" t="s">
        <v>187</v>
      </c>
      <c r="B3616" s="198" t="s">
        <v>332</v>
      </c>
      <c r="C3616" s="198">
        <v>101117520</v>
      </c>
      <c r="D3616" s="198">
        <v>201909</v>
      </c>
      <c r="E3616" s="198" t="s">
        <v>336</v>
      </c>
      <c r="F3616" s="198">
        <v>-37.74</v>
      </c>
      <c r="G3616" s="198">
        <v>20</v>
      </c>
    </row>
    <row r="3617" spans="1:7" x14ac:dyDescent="0.3">
      <c r="A3617" s="198" t="s">
        <v>187</v>
      </c>
      <c r="B3617" s="198" t="s">
        <v>332</v>
      </c>
      <c r="C3617" s="198">
        <v>101117520</v>
      </c>
      <c r="D3617" s="198">
        <v>201909</v>
      </c>
      <c r="E3617" s="198" t="s">
        <v>336</v>
      </c>
      <c r="F3617" s="198">
        <v>24.72</v>
      </c>
      <c r="G3617" s="198">
        <v>0</v>
      </c>
    </row>
    <row r="3618" spans="1:7" x14ac:dyDescent="0.3">
      <c r="A3618" s="198" t="s">
        <v>187</v>
      </c>
      <c r="B3618" s="198" t="s">
        <v>332</v>
      </c>
      <c r="C3618" s="198">
        <v>101117520</v>
      </c>
      <c r="D3618" s="198">
        <v>201909</v>
      </c>
      <c r="E3618" s="198" t="s">
        <v>336</v>
      </c>
      <c r="F3618" s="198">
        <v>29.19</v>
      </c>
      <c r="G3618" s="198">
        <v>0</v>
      </c>
    </row>
    <row r="3619" spans="1:7" x14ac:dyDescent="0.3">
      <c r="A3619" s="198" t="s">
        <v>187</v>
      </c>
      <c r="B3619" s="198" t="s">
        <v>332</v>
      </c>
      <c r="C3619" s="198">
        <v>101117520</v>
      </c>
      <c r="D3619" s="198">
        <v>201909</v>
      </c>
      <c r="E3619" s="198" t="s">
        <v>336</v>
      </c>
      <c r="F3619" s="198">
        <v>910.77</v>
      </c>
      <c r="G3619" s="198">
        <v>0</v>
      </c>
    </row>
    <row r="3620" spans="1:7" x14ac:dyDescent="0.3">
      <c r="A3620" s="198" t="s">
        <v>187</v>
      </c>
      <c r="B3620" s="198" t="s">
        <v>332</v>
      </c>
      <c r="C3620" s="198">
        <v>101117520</v>
      </c>
      <c r="D3620" s="198">
        <v>201909</v>
      </c>
      <c r="E3620" s="198" t="s">
        <v>336</v>
      </c>
      <c r="F3620" s="198">
        <v>1074.5899999999999</v>
      </c>
      <c r="G3620" s="198">
        <v>32</v>
      </c>
    </row>
    <row r="3621" spans="1:7" x14ac:dyDescent="0.3">
      <c r="A3621" s="198" t="s">
        <v>187</v>
      </c>
      <c r="B3621" s="198" t="s">
        <v>332</v>
      </c>
      <c r="C3621" s="198">
        <v>101117520</v>
      </c>
      <c r="D3621" s="198">
        <v>201909</v>
      </c>
      <c r="E3621" s="198" t="s">
        <v>336</v>
      </c>
      <c r="F3621" s="198">
        <v>15632.94</v>
      </c>
      <c r="G3621" s="198">
        <v>0</v>
      </c>
    </row>
    <row r="3622" spans="1:7" x14ac:dyDescent="0.3">
      <c r="A3622" s="198" t="s">
        <v>187</v>
      </c>
      <c r="B3622" s="198" t="s">
        <v>332</v>
      </c>
      <c r="C3622" s="198">
        <v>101117520</v>
      </c>
      <c r="D3622" s="198">
        <v>201909</v>
      </c>
      <c r="E3622" s="198" t="s">
        <v>335</v>
      </c>
      <c r="F3622" s="198">
        <v>-162.41</v>
      </c>
      <c r="G3622" s="198">
        <v>0</v>
      </c>
    </row>
    <row r="3623" spans="1:7" x14ac:dyDescent="0.3">
      <c r="A3623" s="198" t="s">
        <v>187</v>
      </c>
      <c r="B3623" s="198" t="s">
        <v>332</v>
      </c>
      <c r="C3623" s="198">
        <v>101117520</v>
      </c>
      <c r="D3623" s="198">
        <v>201909</v>
      </c>
      <c r="E3623" s="198" t="s">
        <v>335</v>
      </c>
      <c r="F3623" s="198">
        <v>10.52</v>
      </c>
      <c r="G3623" s="198">
        <v>0</v>
      </c>
    </row>
    <row r="3624" spans="1:7" x14ac:dyDescent="0.3">
      <c r="A3624" s="198" t="s">
        <v>187</v>
      </c>
      <c r="B3624" s="198" t="s">
        <v>332</v>
      </c>
      <c r="C3624" s="198">
        <v>101117520</v>
      </c>
      <c r="D3624" s="198">
        <v>201909</v>
      </c>
      <c r="E3624" s="198" t="s">
        <v>335</v>
      </c>
      <c r="F3624" s="198">
        <v>19.04</v>
      </c>
      <c r="G3624" s="198">
        <v>0</v>
      </c>
    </row>
    <row r="3625" spans="1:7" x14ac:dyDescent="0.3">
      <c r="A3625" s="198" t="s">
        <v>187</v>
      </c>
      <c r="B3625" s="198" t="s">
        <v>332</v>
      </c>
      <c r="C3625" s="198">
        <v>101117520</v>
      </c>
      <c r="D3625" s="198">
        <v>201909</v>
      </c>
      <c r="E3625" s="198" t="s">
        <v>339</v>
      </c>
      <c r="F3625" s="198">
        <v>-385.61</v>
      </c>
      <c r="G3625" s="198">
        <v>0</v>
      </c>
    </row>
    <row r="3626" spans="1:7" x14ac:dyDescent="0.3">
      <c r="A3626" s="198" t="s">
        <v>187</v>
      </c>
      <c r="B3626" s="198" t="s">
        <v>332</v>
      </c>
      <c r="C3626" s="198">
        <v>101117520</v>
      </c>
      <c r="D3626" s="198">
        <v>201909</v>
      </c>
      <c r="E3626" s="198" t="s">
        <v>339</v>
      </c>
      <c r="F3626" s="198">
        <v>0.93</v>
      </c>
      <c r="G3626" s="198">
        <v>0</v>
      </c>
    </row>
    <row r="3627" spans="1:7" x14ac:dyDescent="0.3">
      <c r="A3627" s="198" t="s">
        <v>187</v>
      </c>
      <c r="B3627" s="198" t="s">
        <v>332</v>
      </c>
      <c r="C3627" s="198">
        <v>101117520</v>
      </c>
      <c r="D3627" s="198">
        <v>201909</v>
      </c>
      <c r="E3627" s="198" t="s">
        <v>339</v>
      </c>
      <c r="F3627" s="198">
        <v>1.94</v>
      </c>
      <c r="G3627" s="198">
        <v>0</v>
      </c>
    </row>
    <row r="3628" spans="1:7" x14ac:dyDescent="0.3">
      <c r="A3628" s="198" t="s">
        <v>187</v>
      </c>
      <c r="B3628" s="198" t="s">
        <v>332</v>
      </c>
      <c r="C3628" s="198">
        <v>101117520</v>
      </c>
      <c r="D3628" s="198">
        <v>201909</v>
      </c>
      <c r="E3628" s="198" t="s">
        <v>339</v>
      </c>
      <c r="F3628" s="198">
        <v>22.01</v>
      </c>
      <c r="G3628" s="198">
        <v>0</v>
      </c>
    </row>
    <row r="3629" spans="1:7" x14ac:dyDescent="0.3">
      <c r="A3629" s="198" t="s">
        <v>187</v>
      </c>
      <c r="B3629" s="198" t="s">
        <v>332</v>
      </c>
      <c r="C3629" s="198">
        <v>101117520</v>
      </c>
      <c r="D3629" s="198">
        <v>201909</v>
      </c>
      <c r="E3629" s="198" t="s">
        <v>339</v>
      </c>
      <c r="F3629" s="198">
        <v>294.56</v>
      </c>
      <c r="G3629" s="198">
        <v>0</v>
      </c>
    </row>
    <row r="3630" spans="1:7" x14ac:dyDescent="0.3">
      <c r="A3630" s="198" t="s">
        <v>187</v>
      </c>
      <c r="B3630" s="198" t="s">
        <v>332</v>
      </c>
      <c r="C3630" s="198">
        <v>101117520</v>
      </c>
      <c r="D3630" s="198">
        <v>201909</v>
      </c>
      <c r="E3630" s="198" t="s">
        <v>339</v>
      </c>
      <c r="F3630" s="198">
        <v>832.34</v>
      </c>
      <c r="G3630" s="198">
        <v>0</v>
      </c>
    </row>
    <row r="3631" spans="1:7" x14ac:dyDescent="0.3">
      <c r="A3631" s="198" t="s">
        <v>187</v>
      </c>
      <c r="B3631" s="198" t="s">
        <v>332</v>
      </c>
      <c r="C3631" s="198">
        <v>101117520</v>
      </c>
      <c r="D3631" s="198">
        <v>201909</v>
      </c>
      <c r="E3631" s="198" t="s">
        <v>339</v>
      </c>
      <c r="F3631" s="198">
        <v>1663.85</v>
      </c>
      <c r="G3631" s="198">
        <v>0</v>
      </c>
    </row>
    <row r="3632" spans="1:7" x14ac:dyDescent="0.3">
      <c r="A3632" s="198" t="s">
        <v>187</v>
      </c>
      <c r="B3632" s="198" t="s">
        <v>332</v>
      </c>
      <c r="C3632" s="198">
        <v>101117520</v>
      </c>
      <c r="D3632" s="198">
        <v>201909</v>
      </c>
      <c r="E3632" s="198" t="s">
        <v>339</v>
      </c>
      <c r="F3632" s="198">
        <v>4745.12</v>
      </c>
      <c r="G3632" s="198">
        <v>0</v>
      </c>
    </row>
    <row r="3633" spans="1:7" x14ac:dyDescent="0.3">
      <c r="A3633" s="198" t="s">
        <v>187</v>
      </c>
      <c r="B3633" s="198" t="s">
        <v>332</v>
      </c>
      <c r="C3633" s="198">
        <v>101117520</v>
      </c>
      <c r="D3633" s="198">
        <v>201909</v>
      </c>
      <c r="E3633" s="198" t="s">
        <v>339</v>
      </c>
      <c r="F3633" s="198">
        <v>9228.36</v>
      </c>
      <c r="G3633" s="198">
        <v>0</v>
      </c>
    </row>
    <row r="3634" spans="1:7" x14ac:dyDescent="0.3">
      <c r="A3634" s="198" t="s">
        <v>187</v>
      </c>
      <c r="B3634" s="198" t="s">
        <v>332</v>
      </c>
      <c r="C3634" s="198">
        <v>101117520</v>
      </c>
      <c r="D3634" s="198">
        <v>201909</v>
      </c>
      <c r="E3634" s="198" t="s">
        <v>341</v>
      </c>
      <c r="F3634" s="198">
        <v>-22.66</v>
      </c>
      <c r="G3634" s="198">
        <v>0</v>
      </c>
    </row>
    <row r="3635" spans="1:7" x14ac:dyDescent="0.3">
      <c r="A3635" s="198" t="s">
        <v>187</v>
      </c>
      <c r="B3635" s="198" t="s">
        <v>332</v>
      </c>
      <c r="C3635" s="198">
        <v>101117520</v>
      </c>
      <c r="D3635" s="198">
        <v>201909</v>
      </c>
      <c r="E3635" s="198" t="s">
        <v>341</v>
      </c>
      <c r="F3635" s="198">
        <v>1851.5</v>
      </c>
      <c r="G3635" s="198">
        <v>0</v>
      </c>
    </row>
    <row r="3636" spans="1:7" x14ac:dyDescent="0.3">
      <c r="A3636" s="198" t="s">
        <v>187</v>
      </c>
      <c r="B3636" s="198" t="s">
        <v>332</v>
      </c>
      <c r="C3636" s="198">
        <v>101117520</v>
      </c>
      <c r="D3636" s="198">
        <v>201909</v>
      </c>
      <c r="E3636" s="198" t="s">
        <v>341</v>
      </c>
      <c r="F3636" s="198">
        <v>42742.93</v>
      </c>
      <c r="G3636" s="198">
        <v>1755</v>
      </c>
    </row>
    <row r="3637" spans="1:7" x14ac:dyDescent="0.3">
      <c r="A3637" s="198" t="s">
        <v>187</v>
      </c>
      <c r="B3637" s="198" t="s">
        <v>332</v>
      </c>
      <c r="C3637" s="198">
        <v>101117520</v>
      </c>
      <c r="D3637" s="198">
        <v>201909</v>
      </c>
      <c r="E3637" s="198" t="s">
        <v>342</v>
      </c>
      <c r="F3637" s="198">
        <v>34175.86</v>
      </c>
      <c r="G3637" s="198">
        <v>4440</v>
      </c>
    </row>
    <row r="3638" spans="1:7" x14ac:dyDescent="0.3">
      <c r="A3638" s="198" t="s">
        <v>187</v>
      </c>
      <c r="B3638" s="198" t="s">
        <v>332</v>
      </c>
      <c r="C3638" s="198">
        <v>105081784</v>
      </c>
      <c r="D3638" s="198">
        <v>201909</v>
      </c>
      <c r="E3638" s="198" t="s">
        <v>339</v>
      </c>
      <c r="F3638" s="198">
        <v>1.74</v>
      </c>
      <c r="G3638" s="198">
        <v>0</v>
      </c>
    </row>
    <row r="3639" spans="1:7" x14ac:dyDescent="0.3">
      <c r="A3639" s="198" t="s">
        <v>187</v>
      </c>
      <c r="B3639" s="198" t="s">
        <v>332</v>
      </c>
      <c r="C3639" s="198">
        <v>105082093</v>
      </c>
      <c r="D3639" s="198">
        <v>201909</v>
      </c>
      <c r="E3639" s="198" t="s">
        <v>335</v>
      </c>
      <c r="F3639" s="198">
        <v>-122.09</v>
      </c>
      <c r="G3639" s="198">
        <v>0</v>
      </c>
    </row>
    <row r="3640" spans="1:7" x14ac:dyDescent="0.3">
      <c r="A3640" s="198" t="s">
        <v>187</v>
      </c>
      <c r="B3640" s="198" t="s">
        <v>332</v>
      </c>
      <c r="C3640" s="198">
        <v>105082093</v>
      </c>
      <c r="D3640" s="198">
        <v>201909</v>
      </c>
      <c r="E3640" s="198" t="s">
        <v>335</v>
      </c>
      <c r="F3640" s="198">
        <v>134.44</v>
      </c>
      <c r="G3640" s="198">
        <v>0</v>
      </c>
    </row>
    <row r="3641" spans="1:7" x14ac:dyDescent="0.3">
      <c r="A3641" s="198" t="s">
        <v>187</v>
      </c>
      <c r="B3641" s="198" t="s">
        <v>334</v>
      </c>
      <c r="C3641" s="198">
        <v>101093153</v>
      </c>
      <c r="D3641" s="198">
        <v>201909</v>
      </c>
      <c r="E3641" s="198" t="s">
        <v>339</v>
      </c>
      <c r="F3641" s="198">
        <v>8353.2800000000007</v>
      </c>
      <c r="G3641" s="198">
        <v>2</v>
      </c>
    </row>
    <row r="3642" spans="1:7" x14ac:dyDescent="0.3">
      <c r="A3642" s="198" t="s">
        <v>187</v>
      </c>
      <c r="B3642" s="198" t="s">
        <v>334</v>
      </c>
      <c r="C3642" s="198">
        <v>101093226</v>
      </c>
      <c r="D3642" s="198">
        <v>201909</v>
      </c>
      <c r="E3642" s="198" t="s">
        <v>342</v>
      </c>
      <c r="F3642" s="198">
        <v>438.8</v>
      </c>
      <c r="G3642" s="198">
        <v>2</v>
      </c>
    </row>
    <row r="3643" spans="1:7" x14ac:dyDescent="0.3">
      <c r="A3643" s="198" t="s">
        <v>187</v>
      </c>
      <c r="B3643" s="198" t="s">
        <v>334</v>
      </c>
      <c r="C3643" s="198">
        <v>101094529</v>
      </c>
      <c r="D3643" s="198">
        <v>201909</v>
      </c>
      <c r="E3643" s="198" t="s">
        <v>339</v>
      </c>
      <c r="F3643" s="198">
        <v>23695.31</v>
      </c>
      <c r="G3643" s="198">
        <v>1</v>
      </c>
    </row>
    <row r="3644" spans="1:7" x14ac:dyDescent="0.3">
      <c r="A3644" s="198" t="s">
        <v>187</v>
      </c>
      <c r="B3644" s="198" t="s">
        <v>334</v>
      </c>
      <c r="C3644" s="198">
        <v>101096152</v>
      </c>
      <c r="D3644" s="198">
        <v>201909</v>
      </c>
      <c r="E3644" s="198" t="s">
        <v>336</v>
      </c>
      <c r="F3644" s="198">
        <v>772.78</v>
      </c>
      <c r="G3644" s="198">
        <v>4</v>
      </c>
    </row>
    <row r="3645" spans="1:7" x14ac:dyDescent="0.3">
      <c r="A3645" s="198" t="s">
        <v>187</v>
      </c>
      <c r="B3645" s="198" t="s">
        <v>334</v>
      </c>
      <c r="C3645" s="198">
        <v>101096810</v>
      </c>
      <c r="D3645" s="198">
        <v>201909</v>
      </c>
      <c r="E3645" s="198" t="s">
        <v>339</v>
      </c>
      <c r="F3645" s="198">
        <v>4651.3900000000003</v>
      </c>
      <c r="G3645" s="198">
        <v>2</v>
      </c>
    </row>
    <row r="3646" spans="1:7" x14ac:dyDescent="0.3">
      <c r="A3646" s="198" t="s">
        <v>187</v>
      </c>
      <c r="B3646" s="198" t="s">
        <v>334</v>
      </c>
      <c r="C3646" s="198">
        <v>101101762</v>
      </c>
      <c r="D3646" s="198">
        <v>201909</v>
      </c>
      <c r="E3646" s="198" t="s">
        <v>336</v>
      </c>
      <c r="F3646" s="198">
        <v>-2073.77</v>
      </c>
      <c r="G3646" s="198">
        <v>4</v>
      </c>
    </row>
    <row r="3647" spans="1:7" x14ac:dyDescent="0.3">
      <c r="A3647" s="198" t="s">
        <v>187</v>
      </c>
      <c r="B3647" s="198" t="s">
        <v>334</v>
      </c>
      <c r="C3647" s="198">
        <v>101103897</v>
      </c>
      <c r="D3647" s="198">
        <v>201909</v>
      </c>
      <c r="E3647" s="198" t="s">
        <v>339</v>
      </c>
      <c r="F3647" s="198">
        <v>12.46</v>
      </c>
      <c r="G3647" s="198">
        <v>3</v>
      </c>
    </row>
    <row r="3648" spans="1:7" x14ac:dyDescent="0.3">
      <c r="A3648" s="198" t="s">
        <v>187</v>
      </c>
      <c r="B3648" s="198" t="s">
        <v>334</v>
      </c>
      <c r="C3648" s="198">
        <v>101104654</v>
      </c>
      <c r="D3648" s="198">
        <v>201909</v>
      </c>
      <c r="E3648" s="198" t="s">
        <v>339</v>
      </c>
      <c r="F3648" s="198">
        <v>-191.18</v>
      </c>
      <c r="G3648" s="198">
        <v>1</v>
      </c>
    </row>
    <row r="3649" spans="1:7" x14ac:dyDescent="0.3">
      <c r="A3649" s="198" t="s">
        <v>187</v>
      </c>
      <c r="B3649" s="198" t="s">
        <v>334</v>
      </c>
      <c r="C3649" s="198">
        <v>101104714</v>
      </c>
      <c r="D3649" s="198">
        <v>201909</v>
      </c>
      <c r="E3649" s="198" t="s">
        <v>339</v>
      </c>
      <c r="F3649" s="198">
        <v>-13.98</v>
      </c>
      <c r="G3649" s="198">
        <v>4</v>
      </c>
    </row>
    <row r="3650" spans="1:7" x14ac:dyDescent="0.3">
      <c r="A3650" s="198" t="s">
        <v>187</v>
      </c>
      <c r="B3650" s="198" t="s">
        <v>334</v>
      </c>
      <c r="C3650" s="198">
        <v>101104868</v>
      </c>
      <c r="D3650" s="198">
        <v>201909</v>
      </c>
      <c r="E3650" s="198" t="s">
        <v>335</v>
      </c>
      <c r="F3650" s="198">
        <v>4382.8999999999996</v>
      </c>
      <c r="G3650" s="198">
        <v>1</v>
      </c>
    </row>
    <row r="3651" spans="1:7" x14ac:dyDescent="0.3">
      <c r="A3651" s="198" t="s">
        <v>187</v>
      </c>
      <c r="B3651" s="198" t="s">
        <v>334</v>
      </c>
      <c r="C3651" s="198">
        <v>101106208</v>
      </c>
      <c r="D3651" s="198">
        <v>201909</v>
      </c>
      <c r="E3651" s="198" t="s">
        <v>339</v>
      </c>
      <c r="F3651" s="198">
        <v>1322.22</v>
      </c>
      <c r="G3651" s="198">
        <v>1</v>
      </c>
    </row>
    <row r="3652" spans="1:7" x14ac:dyDescent="0.3">
      <c r="A3652" s="198" t="s">
        <v>187</v>
      </c>
      <c r="B3652" s="198" t="s">
        <v>334</v>
      </c>
      <c r="C3652" s="198">
        <v>101106973</v>
      </c>
      <c r="D3652" s="198">
        <v>201909</v>
      </c>
      <c r="E3652" s="198" t="s">
        <v>335</v>
      </c>
      <c r="F3652" s="198">
        <v>12552.03</v>
      </c>
      <c r="G3652" s="198">
        <v>1</v>
      </c>
    </row>
    <row r="3653" spans="1:7" x14ac:dyDescent="0.3">
      <c r="A3653" s="198" t="s">
        <v>187</v>
      </c>
      <c r="B3653" s="198" t="s">
        <v>334</v>
      </c>
      <c r="C3653" s="198">
        <v>101107216</v>
      </c>
      <c r="D3653" s="198">
        <v>201909</v>
      </c>
      <c r="E3653" s="198" t="s">
        <v>336</v>
      </c>
      <c r="F3653" s="198">
        <v>-491.61</v>
      </c>
      <c r="G3653" s="198">
        <v>4</v>
      </c>
    </row>
    <row r="3654" spans="1:7" x14ac:dyDescent="0.3">
      <c r="A3654" s="198" t="s">
        <v>187</v>
      </c>
      <c r="B3654" s="198" t="s">
        <v>334</v>
      </c>
      <c r="C3654" s="198">
        <v>101108284</v>
      </c>
      <c r="D3654" s="198">
        <v>201909</v>
      </c>
      <c r="E3654" s="198" t="s">
        <v>336</v>
      </c>
      <c r="F3654" s="198">
        <v>14218.13</v>
      </c>
      <c r="G3654" s="198">
        <v>1</v>
      </c>
    </row>
    <row r="3655" spans="1:7" x14ac:dyDescent="0.3">
      <c r="A3655" s="198" t="s">
        <v>187</v>
      </c>
      <c r="B3655" s="198" t="s">
        <v>334</v>
      </c>
      <c r="C3655" s="198">
        <v>101108436</v>
      </c>
      <c r="D3655" s="198">
        <v>201909</v>
      </c>
      <c r="E3655" s="198" t="s">
        <v>336</v>
      </c>
      <c r="F3655" s="198">
        <v>-14.32</v>
      </c>
      <c r="G3655" s="198">
        <v>2</v>
      </c>
    </row>
    <row r="3656" spans="1:7" x14ac:dyDescent="0.3">
      <c r="A3656" s="198" t="s">
        <v>187</v>
      </c>
      <c r="B3656" s="198" t="s">
        <v>334</v>
      </c>
      <c r="C3656" s="198">
        <v>101108922</v>
      </c>
      <c r="D3656" s="198">
        <v>201909</v>
      </c>
      <c r="E3656" s="198" t="s">
        <v>336</v>
      </c>
      <c r="F3656" s="198">
        <v>-38.06</v>
      </c>
      <c r="G3656" s="198">
        <v>2</v>
      </c>
    </row>
    <row r="3657" spans="1:7" x14ac:dyDescent="0.3">
      <c r="A3657" s="198" t="s">
        <v>187</v>
      </c>
      <c r="B3657" s="198" t="s">
        <v>334</v>
      </c>
      <c r="C3657" s="198">
        <v>101109590</v>
      </c>
      <c r="D3657" s="198">
        <v>201909</v>
      </c>
      <c r="E3657" s="198" t="s">
        <v>339</v>
      </c>
      <c r="F3657" s="198">
        <v>-53.38</v>
      </c>
      <c r="G3657" s="198">
        <v>3</v>
      </c>
    </row>
    <row r="3658" spans="1:7" x14ac:dyDescent="0.3">
      <c r="A3658" s="198" t="s">
        <v>187</v>
      </c>
      <c r="B3658" s="198" t="s">
        <v>334</v>
      </c>
      <c r="C3658" s="198">
        <v>101110388</v>
      </c>
      <c r="D3658" s="198">
        <v>201909</v>
      </c>
      <c r="E3658" s="198" t="s">
        <v>336</v>
      </c>
      <c r="F3658" s="198">
        <v>11.9</v>
      </c>
      <c r="G3658" s="198">
        <v>2</v>
      </c>
    </row>
    <row r="3659" spans="1:7" x14ac:dyDescent="0.3">
      <c r="A3659" s="198" t="s">
        <v>187</v>
      </c>
      <c r="B3659" s="198" t="s">
        <v>334</v>
      </c>
      <c r="C3659" s="198">
        <v>101110819</v>
      </c>
      <c r="D3659" s="198">
        <v>201909</v>
      </c>
      <c r="E3659" s="198" t="s">
        <v>339</v>
      </c>
      <c r="F3659" s="198">
        <v>15174.51</v>
      </c>
      <c r="G3659" s="198">
        <v>4</v>
      </c>
    </row>
    <row r="3660" spans="1:7" x14ac:dyDescent="0.3">
      <c r="A3660" s="198" t="s">
        <v>187</v>
      </c>
      <c r="B3660" s="198" t="s">
        <v>334</v>
      </c>
      <c r="C3660" s="198">
        <v>101111200</v>
      </c>
      <c r="D3660" s="198">
        <v>201909</v>
      </c>
      <c r="E3660" s="198" t="s">
        <v>340</v>
      </c>
      <c r="F3660" s="198">
        <v>1170.22</v>
      </c>
      <c r="G3660" s="198">
        <v>1</v>
      </c>
    </row>
    <row r="3661" spans="1:7" x14ac:dyDescent="0.3">
      <c r="A3661" s="198" t="s">
        <v>187</v>
      </c>
      <c r="B3661" s="198" t="s">
        <v>334</v>
      </c>
      <c r="C3661" s="198">
        <v>101111229</v>
      </c>
      <c r="D3661" s="198">
        <v>201909</v>
      </c>
      <c r="E3661" s="198" t="s">
        <v>339</v>
      </c>
      <c r="F3661" s="198">
        <v>0.14000000000000001</v>
      </c>
      <c r="G3661" s="198">
        <v>2</v>
      </c>
    </row>
    <row r="3662" spans="1:7" x14ac:dyDescent="0.3">
      <c r="A3662" s="198" t="s">
        <v>187</v>
      </c>
      <c r="B3662" s="198" t="s">
        <v>334</v>
      </c>
      <c r="C3662" s="198">
        <v>101111448</v>
      </c>
      <c r="D3662" s="198">
        <v>201909</v>
      </c>
      <c r="E3662" s="198" t="s">
        <v>340</v>
      </c>
      <c r="F3662" s="198">
        <v>-637.91</v>
      </c>
      <c r="G3662" s="198">
        <v>1</v>
      </c>
    </row>
    <row r="3663" spans="1:7" x14ac:dyDescent="0.3">
      <c r="A3663" s="198" t="s">
        <v>187</v>
      </c>
      <c r="B3663" s="198" t="s">
        <v>334</v>
      </c>
      <c r="C3663" s="198">
        <v>101111565</v>
      </c>
      <c r="D3663" s="198">
        <v>201909</v>
      </c>
      <c r="E3663" s="198" t="s">
        <v>342</v>
      </c>
      <c r="F3663" s="198">
        <v>-34175.86</v>
      </c>
      <c r="G3663" s="198">
        <v>-5</v>
      </c>
    </row>
    <row r="3664" spans="1:7" x14ac:dyDescent="0.3">
      <c r="A3664" s="198" t="s">
        <v>187</v>
      </c>
      <c r="B3664" s="198" t="s">
        <v>334</v>
      </c>
      <c r="C3664" s="198">
        <v>101112542</v>
      </c>
      <c r="D3664" s="198">
        <v>201909</v>
      </c>
      <c r="E3664" s="198" t="s">
        <v>336</v>
      </c>
      <c r="F3664" s="198">
        <v>-56.9</v>
      </c>
      <c r="G3664" s="198">
        <v>4</v>
      </c>
    </row>
    <row r="3665" spans="1:7" x14ac:dyDescent="0.3">
      <c r="A3665" s="198" t="s">
        <v>187</v>
      </c>
      <c r="B3665" s="198" t="s">
        <v>334</v>
      </c>
      <c r="C3665" s="198">
        <v>101112658</v>
      </c>
      <c r="D3665" s="198">
        <v>201909</v>
      </c>
      <c r="E3665" s="198" t="s">
        <v>336</v>
      </c>
      <c r="F3665" s="198">
        <v>86</v>
      </c>
      <c r="G3665" s="198">
        <v>2</v>
      </c>
    </row>
    <row r="3666" spans="1:7" x14ac:dyDescent="0.3">
      <c r="A3666" s="198" t="s">
        <v>187</v>
      </c>
      <c r="B3666" s="198" t="s">
        <v>334</v>
      </c>
      <c r="C3666" s="198">
        <v>101112785</v>
      </c>
      <c r="D3666" s="198">
        <v>201909</v>
      </c>
      <c r="E3666" s="198" t="s">
        <v>336</v>
      </c>
      <c r="F3666" s="198">
        <v>-5570.1</v>
      </c>
      <c r="G3666" s="198">
        <v>4</v>
      </c>
    </row>
    <row r="3667" spans="1:7" x14ac:dyDescent="0.3">
      <c r="A3667" s="198" t="s">
        <v>187</v>
      </c>
      <c r="B3667" s="198" t="s">
        <v>334</v>
      </c>
      <c r="C3667" s="198">
        <v>101113536</v>
      </c>
      <c r="D3667" s="198">
        <v>201909</v>
      </c>
      <c r="E3667" s="198" t="s">
        <v>336</v>
      </c>
      <c r="F3667" s="198">
        <v>-616.49</v>
      </c>
      <c r="G3667" s="198">
        <v>1</v>
      </c>
    </row>
    <row r="3668" spans="1:7" x14ac:dyDescent="0.3">
      <c r="A3668" s="198" t="s">
        <v>187</v>
      </c>
      <c r="B3668" s="198" t="s">
        <v>334</v>
      </c>
      <c r="C3668" s="198">
        <v>101114109</v>
      </c>
      <c r="D3668" s="198">
        <v>201909</v>
      </c>
      <c r="E3668" s="198" t="s">
        <v>341</v>
      </c>
      <c r="F3668" s="198">
        <v>-47902.38</v>
      </c>
      <c r="G3668" s="198">
        <v>-6</v>
      </c>
    </row>
    <row r="3669" spans="1:7" x14ac:dyDescent="0.3">
      <c r="A3669" s="198" t="s">
        <v>187</v>
      </c>
      <c r="B3669" s="198" t="s">
        <v>334</v>
      </c>
      <c r="C3669" s="198">
        <v>101114141</v>
      </c>
      <c r="D3669" s="198">
        <v>201909</v>
      </c>
      <c r="E3669" s="198" t="s">
        <v>336</v>
      </c>
      <c r="F3669" s="198">
        <v>3797.36</v>
      </c>
      <c r="G3669" s="198">
        <v>4</v>
      </c>
    </row>
    <row r="3670" spans="1:7" x14ac:dyDescent="0.3">
      <c r="A3670" s="198" t="s">
        <v>187</v>
      </c>
      <c r="B3670" s="198" t="s">
        <v>334</v>
      </c>
      <c r="C3670" s="198">
        <v>101115147</v>
      </c>
      <c r="D3670" s="198">
        <v>201909</v>
      </c>
      <c r="E3670" s="198" t="s">
        <v>340</v>
      </c>
      <c r="F3670" s="198">
        <v>-404.31</v>
      </c>
      <c r="G3670" s="198">
        <v>2</v>
      </c>
    </row>
    <row r="3671" spans="1:7" x14ac:dyDescent="0.3">
      <c r="A3671" s="198" t="s">
        <v>187</v>
      </c>
      <c r="B3671" s="198" t="s">
        <v>334</v>
      </c>
      <c r="C3671" s="198">
        <v>101115949</v>
      </c>
      <c r="D3671" s="198">
        <v>201909</v>
      </c>
      <c r="E3671" s="198" t="s">
        <v>342</v>
      </c>
      <c r="F3671" s="198">
        <v>9337.26</v>
      </c>
      <c r="G3671" s="198">
        <v>2</v>
      </c>
    </row>
    <row r="3672" spans="1:7" x14ac:dyDescent="0.3">
      <c r="A3672" s="198" t="s">
        <v>187</v>
      </c>
      <c r="B3672" s="198" t="s">
        <v>334</v>
      </c>
      <c r="C3672" s="198">
        <v>101115950</v>
      </c>
      <c r="D3672" s="198">
        <v>201909</v>
      </c>
      <c r="E3672" s="198" t="s">
        <v>342</v>
      </c>
      <c r="F3672" s="198">
        <v>0.25</v>
      </c>
      <c r="G3672" s="198">
        <v>3</v>
      </c>
    </row>
    <row r="3673" spans="1:7" x14ac:dyDescent="0.3">
      <c r="A3673" s="198" t="s">
        <v>187</v>
      </c>
      <c r="B3673" s="198" t="s">
        <v>334</v>
      </c>
      <c r="C3673" s="198">
        <v>101116194</v>
      </c>
      <c r="D3673" s="198">
        <v>201909</v>
      </c>
      <c r="E3673" s="198" t="s">
        <v>336</v>
      </c>
      <c r="F3673" s="198">
        <v>24.68</v>
      </c>
      <c r="G3673" s="198">
        <v>-5</v>
      </c>
    </row>
    <row r="3674" spans="1:7" x14ac:dyDescent="0.3">
      <c r="A3674" s="198" t="s">
        <v>187</v>
      </c>
      <c r="B3674" s="198" t="s">
        <v>334</v>
      </c>
      <c r="C3674" s="198">
        <v>101116281</v>
      </c>
      <c r="D3674" s="198">
        <v>201909</v>
      </c>
      <c r="E3674" s="198" t="s">
        <v>335</v>
      </c>
      <c r="F3674" s="198">
        <v>-0.52</v>
      </c>
      <c r="G3674" s="198">
        <v>3</v>
      </c>
    </row>
    <row r="3675" spans="1:7" x14ac:dyDescent="0.3">
      <c r="A3675" s="198" t="s">
        <v>187</v>
      </c>
      <c r="B3675" s="198" t="s">
        <v>334</v>
      </c>
      <c r="C3675" s="198">
        <v>101116868</v>
      </c>
      <c r="D3675" s="198">
        <v>201909</v>
      </c>
      <c r="E3675" s="198" t="s">
        <v>340</v>
      </c>
      <c r="F3675" s="198">
        <v>-108.32</v>
      </c>
      <c r="G3675" s="198">
        <v>-8</v>
      </c>
    </row>
    <row r="3676" spans="1:7" x14ac:dyDescent="0.3">
      <c r="A3676" s="198" t="s">
        <v>187</v>
      </c>
      <c r="B3676" s="198" t="s">
        <v>334</v>
      </c>
      <c r="C3676" s="198">
        <v>101117254</v>
      </c>
      <c r="D3676" s="198">
        <v>201909</v>
      </c>
      <c r="E3676" s="198" t="s">
        <v>340</v>
      </c>
      <c r="F3676" s="198">
        <v>1602.48</v>
      </c>
      <c r="G3676" s="198">
        <v>2</v>
      </c>
    </row>
    <row r="3677" spans="1:7" x14ac:dyDescent="0.3">
      <c r="A3677" s="198" t="s">
        <v>187</v>
      </c>
      <c r="B3677" s="198" t="s">
        <v>334</v>
      </c>
      <c r="C3677" s="198">
        <v>101117451</v>
      </c>
      <c r="D3677" s="198">
        <v>201909</v>
      </c>
      <c r="E3677" s="198" t="s">
        <v>336</v>
      </c>
      <c r="F3677" s="198">
        <v>170.03</v>
      </c>
      <c r="G3677" s="198">
        <v>-6</v>
      </c>
    </row>
    <row r="3678" spans="1:7" x14ac:dyDescent="0.3">
      <c r="A3678" s="198" t="s">
        <v>187</v>
      </c>
      <c r="B3678" s="198" t="s">
        <v>334</v>
      </c>
      <c r="C3678" s="198">
        <v>101117646</v>
      </c>
      <c r="D3678" s="198">
        <v>201909</v>
      </c>
      <c r="E3678" s="198" t="s">
        <v>341</v>
      </c>
      <c r="F3678" s="198">
        <v>-0.14000000000000001</v>
      </c>
      <c r="G3678" s="198">
        <v>3</v>
      </c>
    </row>
    <row r="3679" spans="1:7" x14ac:dyDescent="0.3">
      <c r="A3679" s="198" t="s">
        <v>187</v>
      </c>
      <c r="B3679" s="198" t="s">
        <v>334</v>
      </c>
      <c r="C3679" s="198">
        <v>101118163</v>
      </c>
      <c r="D3679" s="198">
        <v>201909</v>
      </c>
      <c r="E3679" s="198" t="s">
        <v>339</v>
      </c>
      <c r="F3679" s="198">
        <v>3198.52</v>
      </c>
      <c r="G3679" s="198">
        <v>1</v>
      </c>
    </row>
    <row r="3680" spans="1:7" x14ac:dyDescent="0.3">
      <c r="A3680" s="198" t="s">
        <v>187</v>
      </c>
      <c r="B3680" s="198" t="s">
        <v>334</v>
      </c>
      <c r="C3680" s="198">
        <v>101118186</v>
      </c>
      <c r="D3680" s="198">
        <v>201909</v>
      </c>
      <c r="E3680" s="198" t="s">
        <v>336</v>
      </c>
      <c r="F3680" s="198">
        <v>154.44</v>
      </c>
      <c r="G3680" s="198">
        <v>1</v>
      </c>
    </row>
    <row r="3681" spans="1:7" x14ac:dyDescent="0.3">
      <c r="A3681" s="198" t="s">
        <v>187</v>
      </c>
      <c r="B3681" s="198" t="s">
        <v>334</v>
      </c>
      <c r="C3681" s="198">
        <v>101118205</v>
      </c>
      <c r="D3681" s="198">
        <v>201909</v>
      </c>
      <c r="E3681" s="198" t="s">
        <v>336</v>
      </c>
      <c r="F3681" s="198">
        <v>-13.09</v>
      </c>
      <c r="G3681" s="198">
        <v>2</v>
      </c>
    </row>
    <row r="3682" spans="1:7" x14ac:dyDescent="0.3">
      <c r="A3682" s="198" t="s">
        <v>187</v>
      </c>
      <c r="B3682" s="198" t="s">
        <v>334</v>
      </c>
      <c r="C3682" s="198">
        <v>101118258</v>
      </c>
      <c r="D3682" s="198">
        <v>201909</v>
      </c>
      <c r="E3682" s="198" t="s">
        <v>336</v>
      </c>
      <c r="F3682" s="198">
        <v>0.03</v>
      </c>
      <c r="G3682" s="198">
        <v>2</v>
      </c>
    </row>
    <row r="3683" spans="1:7" x14ac:dyDescent="0.3">
      <c r="A3683" s="198" t="s">
        <v>187</v>
      </c>
      <c r="B3683" s="198" t="s">
        <v>334</v>
      </c>
      <c r="C3683" s="198">
        <v>101118363</v>
      </c>
      <c r="D3683" s="198">
        <v>201909</v>
      </c>
      <c r="E3683" s="198" t="s">
        <v>339</v>
      </c>
      <c r="F3683" s="198">
        <v>46.39</v>
      </c>
      <c r="G3683" s="198">
        <v>3</v>
      </c>
    </row>
    <row r="3684" spans="1:7" x14ac:dyDescent="0.3">
      <c r="A3684" s="198" t="s">
        <v>187</v>
      </c>
      <c r="B3684" s="198" t="s">
        <v>334</v>
      </c>
      <c r="C3684" s="198">
        <v>101118402</v>
      </c>
      <c r="D3684" s="198">
        <v>201909</v>
      </c>
      <c r="E3684" s="198" t="s">
        <v>336</v>
      </c>
      <c r="F3684" s="198">
        <v>-170.58</v>
      </c>
      <c r="G3684" s="198">
        <v>2</v>
      </c>
    </row>
    <row r="3685" spans="1:7" x14ac:dyDescent="0.3">
      <c r="A3685" s="198" t="s">
        <v>187</v>
      </c>
      <c r="B3685" s="198" t="s">
        <v>334</v>
      </c>
      <c r="C3685" s="198">
        <v>101118496</v>
      </c>
      <c r="D3685" s="198">
        <v>201909</v>
      </c>
      <c r="E3685" s="198" t="s">
        <v>339</v>
      </c>
      <c r="F3685" s="198">
        <v>2089.64</v>
      </c>
      <c r="G3685" s="198">
        <v>3</v>
      </c>
    </row>
    <row r="3686" spans="1:7" x14ac:dyDescent="0.3">
      <c r="A3686" s="198" t="s">
        <v>187</v>
      </c>
      <c r="B3686" s="198" t="s">
        <v>334</v>
      </c>
      <c r="C3686" s="198">
        <v>101118815</v>
      </c>
      <c r="D3686" s="198">
        <v>201909</v>
      </c>
      <c r="E3686" s="198" t="s">
        <v>339</v>
      </c>
      <c r="F3686" s="198">
        <v>-437.9</v>
      </c>
      <c r="G3686" s="198">
        <v>3</v>
      </c>
    </row>
    <row r="3687" spans="1:7" x14ac:dyDescent="0.3">
      <c r="A3687" s="198" t="s">
        <v>187</v>
      </c>
      <c r="B3687" s="198" t="s">
        <v>334</v>
      </c>
      <c r="C3687" s="198">
        <v>101118948</v>
      </c>
      <c r="D3687" s="198">
        <v>201909</v>
      </c>
      <c r="E3687" s="198" t="s">
        <v>339</v>
      </c>
      <c r="F3687" s="198">
        <v>6.53</v>
      </c>
      <c r="G3687" s="198">
        <v>4</v>
      </c>
    </row>
    <row r="3688" spans="1:7" x14ac:dyDescent="0.3">
      <c r="A3688" s="198" t="s">
        <v>187</v>
      </c>
      <c r="B3688" s="198" t="s">
        <v>334</v>
      </c>
      <c r="C3688" s="198">
        <v>101119060</v>
      </c>
      <c r="D3688" s="198">
        <v>201909</v>
      </c>
      <c r="E3688" s="198" t="s">
        <v>336</v>
      </c>
      <c r="F3688" s="198">
        <v>-458.44</v>
      </c>
      <c r="G3688" s="198">
        <v>2</v>
      </c>
    </row>
    <row r="3689" spans="1:7" x14ac:dyDescent="0.3">
      <c r="A3689" s="198" t="s">
        <v>187</v>
      </c>
      <c r="B3689" s="198" t="s">
        <v>334</v>
      </c>
      <c r="C3689" s="198">
        <v>101119171</v>
      </c>
      <c r="D3689" s="198">
        <v>201909</v>
      </c>
      <c r="E3689" s="198" t="s">
        <v>340</v>
      </c>
      <c r="F3689" s="198">
        <v>0.78</v>
      </c>
      <c r="G3689" s="198">
        <v>2</v>
      </c>
    </row>
    <row r="3690" spans="1:7" x14ac:dyDescent="0.3">
      <c r="A3690" s="198" t="s">
        <v>187</v>
      </c>
      <c r="B3690" s="198" t="s">
        <v>334</v>
      </c>
      <c r="C3690" s="198">
        <v>101119344</v>
      </c>
      <c r="D3690" s="198">
        <v>201909</v>
      </c>
      <c r="E3690" s="198" t="s">
        <v>339</v>
      </c>
      <c r="F3690" s="198">
        <v>-4010.12</v>
      </c>
      <c r="G3690" s="198">
        <v>3</v>
      </c>
    </row>
    <row r="3691" spans="1:7" x14ac:dyDescent="0.3">
      <c r="A3691" s="198" t="s">
        <v>187</v>
      </c>
      <c r="B3691" s="198" t="s">
        <v>334</v>
      </c>
      <c r="C3691" s="198">
        <v>101119418</v>
      </c>
      <c r="D3691" s="198">
        <v>201909</v>
      </c>
      <c r="E3691" s="198" t="s">
        <v>339</v>
      </c>
      <c r="F3691" s="198">
        <v>-233.36</v>
      </c>
      <c r="G3691" s="198">
        <v>3</v>
      </c>
    </row>
    <row r="3692" spans="1:7" x14ac:dyDescent="0.3">
      <c r="A3692" s="198" t="s">
        <v>187</v>
      </c>
      <c r="B3692" s="198" t="s">
        <v>334</v>
      </c>
      <c r="C3692" s="198">
        <v>101119718</v>
      </c>
      <c r="D3692" s="198">
        <v>201909</v>
      </c>
      <c r="E3692" s="198" t="s">
        <v>341</v>
      </c>
      <c r="F3692" s="198">
        <v>-8.82</v>
      </c>
      <c r="G3692" s="198">
        <v>3</v>
      </c>
    </row>
    <row r="3693" spans="1:7" x14ac:dyDescent="0.3">
      <c r="A3693" s="198" t="s">
        <v>187</v>
      </c>
      <c r="B3693" s="198" t="s">
        <v>334</v>
      </c>
      <c r="C3693" s="198">
        <v>101119719</v>
      </c>
      <c r="D3693" s="198">
        <v>201909</v>
      </c>
      <c r="E3693" s="198" t="s">
        <v>339</v>
      </c>
      <c r="F3693" s="198">
        <v>-10.31</v>
      </c>
      <c r="G3693" s="198">
        <v>3</v>
      </c>
    </row>
    <row r="3694" spans="1:7" x14ac:dyDescent="0.3">
      <c r="A3694" s="198" t="s">
        <v>187</v>
      </c>
      <c r="B3694" s="198" t="s">
        <v>334</v>
      </c>
      <c r="C3694" s="198">
        <v>101119761</v>
      </c>
      <c r="D3694" s="198">
        <v>201909</v>
      </c>
      <c r="E3694" s="198" t="s">
        <v>336</v>
      </c>
      <c r="F3694" s="198">
        <v>-35.92</v>
      </c>
      <c r="G3694" s="198">
        <v>2</v>
      </c>
    </row>
    <row r="3695" spans="1:7" x14ac:dyDescent="0.3">
      <c r="A3695" s="198" t="s">
        <v>187</v>
      </c>
      <c r="B3695" s="198" t="s">
        <v>334</v>
      </c>
      <c r="C3695" s="198">
        <v>101119908</v>
      </c>
      <c r="D3695" s="198">
        <v>201909</v>
      </c>
      <c r="E3695" s="198" t="s">
        <v>339</v>
      </c>
      <c r="F3695" s="198">
        <v>-18.690000000000001</v>
      </c>
      <c r="G3695" s="198">
        <v>3</v>
      </c>
    </row>
    <row r="3696" spans="1:7" x14ac:dyDescent="0.3">
      <c r="A3696" s="198" t="s">
        <v>187</v>
      </c>
      <c r="B3696" s="198" t="s">
        <v>334</v>
      </c>
      <c r="C3696" s="198">
        <v>101119947</v>
      </c>
      <c r="D3696" s="198">
        <v>201909</v>
      </c>
      <c r="E3696" s="198" t="s">
        <v>336</v>
      </c>
      <c r="F3696" s="198">
        <v>637.35</v>
      </c>
      <c r="G3696" s="198">
        <v>1</v>
      </c>
    </row>
    <row r="3697" spans="1:7" x14ac:dyDescent="0.3">
      <c r="A3697" s="198" t="s">
        <v>187</v>
      </c>
      <c r="B3697" s="198" t="s">
        <v>334</v>
      </c>
      <c r="C3697" s="198">
        <v>101119976</v>
      </c>
      <c r="D3697" s="198">
        <v>201909</v>
      </c>
      <c r="E3697" s="198" t="s">
        <v>339</v>
      </c>
      <c r="F3697" s="198">
        <v>1930.85</v>
      </c>
      <c r="G3697" s="198">
        <v>3</v>
      </c>
    </row>
    <row r="3698" spans="1:7" x14ac:dyDescent="0.3">
      <c r="A3698" s="198" t="s">
        <v>187</v>
      </c>
      <c r="B3698" s="198" t="s">
        <v>334</v>
      </c>
      <c r="C3698" s="198">
        <v>101120040</v>
      </c>
      <c r="D3698" s="198">
        <v>201909</v>
      </c>
      <c r="E3698" s="198" t="s">
        <v>339</v>
      </c>
      <c r="F3698" s="198">
        <v>3435.44</v>
      </c>
      <c r="G3698" s="198">
        <v>1</v>
      </c>
    </row>
    <row r="3699" spans="1:7" x14ac:dyDescent="0.3">
      <c r="A3699" s="198" t="s">
        <v>187</v>
      </c>
      <c r="B3699" s="198" t="s">
        <v>334</v>
      </c>
      <c r="C3699" s="198">
        <v>101120230</v>
      </c>
      <c r="D3699" s="198">
        <v>201909</v>
      </c>
      <c r="E3699" s="198" t="s">
        <v>336</v>
      </c>
      <c r="F3699" s="198">
        <v>21.72</v>
      </c>
      <c r="G3699" s="198">
        <v>3</v>
      </c>
    </row>
    <row r="3700" spans="1:7" x14ac:dyDescent="0.3">
      <c r="A3700" s="198" t="s">
        <v>187</v>
      </c>
      <c r="B3700" s="198" t="s">
        <v>334</v>
      </c>
      <c r="C3700" s="198">
        <v>101120650</v>
      </c>
      <c r="D3700" s="198">
        <v>201909</v>
      </c>
      <c r="E3700" s="198" t="s">
        <v>336</v>
      </c>
      <c r="F3700" s="198">
        <v>0.51</v>
      </c>
      <c r="G3700" s="198">
        <v>2</v>
      </c>
    </row>
    <row r="3701" spans="1:7" x14ac:dyDescent="0.3">
      <c r="A3701" s="198" t="s">
        <v>187</v>
      </c>
      <c r="B3701" s="198" t="s">
        <v>334</v>
      </c>
      <c r="C3701" s="198">
        <v>101120672</v>
      </c>
      <c r="D3701" s="198">
        <v>201909</v>
      </c>
      <c r="E3701" s="198" t="s">
        <v>340</v>
      </c>
      <c r="F3701" s="198">
        <v>245.11</v>
      </c>
      <c r="G3701" s="198">
        <v>1</v>
      </c>
    </row>
    <row r="3702" spans="1:7" x14ac:dyDescent="0.3">
      <c r="A3702" s="198" t="s">
        <v>187</v>
      </c>
      <c r="B3702" s="198" t="s">
        <v>334</v>
      </c>
      <c r="C3702" s="198">
        <v>101120918</v>
      </c>
      <c r="D3702" s="198">
        <v>201909</v>
      </c>
      <c r="E3702" s="198" t="s">
        <v>336</v>
      </c>
      <c r="F3702" s="198">
        <v>-99.66</v>
      </c>
      <c r="G3702" s="198">
        <v>3</v>
      </c>
    </row>
    <row r="3703" spans="1:7" x14ac:dyDescent="0.3">
      <c r="A3703" s="198" t="s">
        <v>187</v>
      </c>
      <c r="B3703" s="198" t="s">
        <v>334</v>
      </c>
      <c r="C3703" s="198">
        <v>101121115</v>
      </c>
      <c r="D3703" s="198">
        <v>201909</v>
      </c>
      <c r="E3703" s="198" t="s">
        <v>339</v>
      </c>
      <c r="F3703" s="198">
        <v>-36.93</v>
      </c>
      <c r="G3703" s="198">
        <v>2</v>
      </c>
    </row>
    <row r="3704" spans="1:7" x14ac:dyDescent="0.3">
      <c r="A3704" s="198" t="s">
        <v>187</v>
      </c>
      <c r="B3704" s="198" t="s">
        <v>334</v>
      </c>
      <c r="C3704" s="198">
        <v>101121244</v>
      </c>
      <c r="D3704" s="198">
        <v>201909</v>
      </c>
      <c r="E3704" s="198" t="s">
        <v>336</v>
      </c>
      <c r="F3704" s="198">
        <v>129.69</v>
      </c>
      <c r="G3704" s="198">
        <v>1</v>
      </c>
    </row>
    <row r="3705" spans="1:7" x14ac:dyDescent="0.3">
      <c r="A3705" s="198" t="s">
        <v>187</v>
      </c>
      <c r="B3705" s="198" t="s">
        <v>334</v>
      </c>
      <c r="C3705" s="198">
        <v>101121358</v>
      </c>
      <c r="D3705" s="198">
        <v>201909</v>
      </c>
      <c r="E3705" s="198" t="s">
        <v>339</v>
      </c>
      <c r="F3705" s="198">
        <v>113.99</v>
      </c>
      <c r="G3705" s="198">
        <v>4</v>
      </c>
    </row>
    <row r="3706" spans="1:7" x14ac:dyDescent="0.3">
      <c r="A3706" s="198" t="s">
        <v>187</v>
      </c>
      <c r="B3706" s="198" t="s">
        <v>334</v>
      </c>
      <c r="C3706" s="198">
        <v>101121637</v>
      </c>
      <c r="D3706" s="198">
        <v>201909</v>
      </c>
      <c r="E3706" s="198" t="s">
        <v>339</v>
      </c>
      <c r="F3706" s="198">
        <v>1995.65</v>
      </c>
      <c r="G3706" s="198">
        <v>1</v>
      </c>
    </row>
    <row r="3707" spans="1:7" x14ac:dyDescent="0.3">
      <c r="A3707" s="198" t="s">
        <v>187</v>
      </c>
      <c r="B3707" s="198" t="s">
        <v>334</v>
      </c>
      <c r="C3707" s="198">
        <v>101122118</v>
      </c>
      <c r="D3707" s="198">
        <v>201909</v>
      </c>
      <c r="E3707" s="198" t="s">
        <v>340</v>
      </c>
      <c r="F3707" s="198">
        <v>123.37</v>
      </c>
      <c r="G3707" s="198">
        <v>1</v>
      </c>
    </row>
    <row r="3708" spans="1:7" x14ac:dyDescent="0.3">
      <c r="A3708" s="198" t="s">
        <v>187</v>
      </c>
      <c r="B3708" s="198" t="s">
        <v>334</v>
      </c>
      <c r="C3708" s="198">
        <v>101123346</v>
      </c>
      <c r="D3708" s="198">
        <v>201909</v>
      </c>
      <c r="E3708" s="198" t="s">
        <v>335</v>
      </c>
      <c r="F3708" s="198">
        <v>1060.6099999999999</v>
      </c>
      <c r="G3708" s="198">
        <v>1</v>
      </c>
    </row>
    <row r="3709" spans="1:7" x14ac:dyDescent="0.3">
      <c r="A3709" s="198" t="s">
        <v>187</v>
      </c>
      <c r="B3709" s="198" t="s">
        <v>334</v>
      </c>
      <c r="C3709" s="198">
        <v>105088479</v>
      </c>
      <c r="D3709" s="198">
        <v>201909</v>
      </c>
      <c r="E3709" s="198" t="s">
        <v>336</v>
      </c>
      <c r="F3709" s="198">
        <v>144.09</v>
      </c>
      <c r="G3709" s="198">
        <v>1</v>
      </c>
    </row>
    <row r="3710" spans="1:7" x14ac:dyDescent="0.3">
      <c r="A3710" s="198" t="s">
        <v>188</v>
      </c>
      <c r="B3710" s="198" t="s">
        <v>332</v>
      </c>
      <c r="C3710" s="198">
        <v>101066841</v>
      </c>
      <c r="D3710" s="198">
        <v>201909</v>
      </c>
      <c r="E3710" s="198" t="s">
        <v>335</v>
      </c>
      <c r="F3710" s="198">
        <v>4623.82</v>
      </c>
      <c r="G3710" s="198">
        <v>0</v>
      </c>
    </row>
    <row r="3711" spans="1:7" x14ac:dyDescent="0.3">
      <c r="A3711" s="198" t="s">
        <v>188</v>
      </c>
      <c r="B3711" s="198" t="s">
        <v>332</v>
      </c>
      <c r="C3711" s="198">
        <v>101066841</v>
      </c>
      <c r="D3711" s="198">
        <v>201909</v>
      </c>
      <c r="E3711" s="198" t="s">
        <v>335</v>
      </c>
      <c r="F3711" s="198">
        <v>5756.04</v>
      </c>
      <c r="G3711" s="198">
        <v>0</v>
      </c>
    </row>
    <row r="3712" spans="1:7" x14ac:dyDescent="0.3">
      <c r="A3712" s="198" t="s">
        <v>188</v>
      </c>
      <c r="B3712" s="198" t="s">
        <v>332</v>
      </c>
      <c r="C3712" s="198">
        <v>101083474</v>
      </c>
      <c r="D3712" s="198">
        <v>201909</v>
      </c>
      <c r="E3712" s="198" t="s">
        <v>335</v>
      </c>
      <c r="F3712" s="198">
        <v>471.46</v>
      </c>
      <c r="G3712" s="198">
        <v>0</v>
      </c>
    </row>
    <row r="3713" spans="1:7" x14ac:dyDescent="0.3">
      <c r="A3713" s="198" t="s">
        <v>188</v>
      </c>
      <c r="B3713" s="198" t="s">
        <v>332</v>
      </c>
      <c r="C3713" s="198">
        <v>101083474</v>
      </c>
      <c r="D3713" s="198">
        <v>201909</v>
      </c>
      <c r="E3713" s="198" t="s">
        <v>335</v>
      </c>
      <c r="F3713" s="198">
        <v>1634.03</v>
      </c>
      <c r="G3713" s="198">
        <v>0</v>
      </c>
    </row>
    <row r="3714" spans="1:7" x14ac:dyDescent="0.3">
      <c r="A3714" s="198" t="s">
        <v>188</v>
      </c>
      <c r="B3714" s="198" t="s">
        <v>332</v>
      </c>
      <c r="C3714" s="198">
        <v>101092460</v>
      </c>
      <c r="D3714" s="198">
        <v>201909</v>
      </c>
      <c r="E3714" s="198" t="s">
        <v>336</v>
      </c>
      <c r="F3714" s="198">
        <v>-201.62</v>
      </c>
      <c r="G3714" s="198">
        <v>0</v>
      </c>
    </row>
    <row r="3715" spans="1:7" x14ac:dyDescent="0.3">
      <c r="A3715" s="198" t="s">
        <v>188</v>
      </c>
      <c r="B3715" s="198" t="s">
        <v>332</v>
      </c>
      <c r="C3715" s="198">
        <v>101096770</v>
      </c>
      <c r="D3715" s="198">
        <v>201909</v>
      </c>
      <c r="E3715" s="198" t="s">
        <v>335</v>
      </c>
      <c r="F3715" s="198">
        <v>17441.8</v>
      </c>
      <c r="G3715" s="198">
        <v>0</v>
      </c>
    </row>
    <row r="3716" spans="1:7" x14ac:dyDescent="0.3">
      <c r="A3716" s="198" t="s">
        <v>188</v>
      </c>
      <c r="B3716" s="198" t="s">
        <v>332</v>
      </c>
      <c r="C3716" s="198">
        <v>101097586</v>
      </c>
      <c r="D3716" s="198">
        <v>201909</v>
      </c>
      <c r="E3716" s="198" t="s">
        <v>340</v>
      </c>
      <c r="F3716" s="198">
        <v>0.01</v>
      </c>
      <c r="G3716" s="198">
        <v>0</v>
      </c>
    </row>
    <row r="3717" spans="1:7" x14ac:dyDescent="0.3">
      <c r="A3717" s="198" t="s">
        <v>188</v>
      </c>
      <c r="B3717" s="198" t="s">
        <v>332</v>
      </c>
      <c r="C3717" s="198">
        <v>101097586</v>
      </c>
      <c r="D3717" s="198">
        <v>201909</v>
      </c>
      <c r="E3717" s="198" t="s">
        <v>340</v>
      </c>
      <c r="F3717" s="198">
        <v>0.03</v>
      </c>
      <c r="G3717" s="198">
        <v>0</v>
      </c>
    </row>
    <row r="3718" spans="1:7" x14ac:dyDescent="0.3">
      <c r="A3718" s="198" t="s">
        <v>188</v>
      </c>
      <c r="B3718" s="198" t="s">
        <v>332</v>
      </c>
      <c r="C3718" s="198">
        <v>101097586</v>
      </c>
      <c r="D3718" s="198">
        <v>201909</v>
      </c>
      <c r="E3718" s="198" t="s">
        <v>340</v>
      </c>
      <c r="F3718" s="198">
        <v>0.1</v>
      </c>
      <c r="G3718" s="198">
        <v>0</v>
      </c>
    </row>
    <row r="3719" spans="1:7" x14ac:dyDescent="0.3">
      <c r="A3719" s="198" t="s">
        <v>188</v>
      </c>
      <c r="B3719" s="198" t="s">
        <v>332</v>
      </c>
      <c r="C3719" s="198">
        <v>101097586</v>
      </c>
      <c r="D3719" s="198">
        <v>201909</v>
      </c>
      <c r="E3719" s="198" t="s">
        <v>340</v>
      </c>
      <c r="F3719" s="198">
        <v>75439.570000000007</v>
      </c>
      <c r="G3719" s="198">
        <v>5</v>
      </c>
    </row>
    <row r="3720" spans="1:7" x14ac:dyDescent="0.3">
      <c r="A3720" s="198" t="s">
        <v>188</v>
      </c>
      <c r="B3720" s="198" t="s">
        <v>332</v>
      </c>
      <c r="C3720" s="198">
        <v>101097586</v>
      </c>
      <c r="D3720" s="198">
        <v>201909</v>
      </c>
      <c r="E3720" s="198" t="s">
        <v>335</v>
      </c>
      <c r="F3720" s="198">
        <v>17.72</v>
      </c>
      <c r="G3720" s="198">
        <v>0</v>
      </c>
    </row>
    <row r="3721" spans="1:7" x14ac:dyDescent="0.3">
      <c r="A3721" s="198" t="s">
        <v>188</v>
      </c>
      <c r="B3721" s="198" t="s">
        <v>332</v>
      </c>
      <c r="C3721" s="198">
        <v>101097586</v>
      </c>
      <c r="D3721" s="198">
        <v>201909</v>
      </c>
      <c r="E3721" s="198" t="s">
        <v>335</v>
      </c>
      <c r="F3721" s="198">
        <v>233.15</v>
      </c>
      <c r="G3721" s="198">
        <v>0</v>
      </c>
    </row>
    <row r="3722" spans="1:7" x14ac:dyDescent="0.3">
      <c r="A3722" s="198" t="s">
        <v>188</v>
      </c>
      <c r="B3722" s="198" t="s">
        <v>332</v>
      </c>
      <c r="C3722" s="198">
        <v>101097586</v>
      </c>
      <c r="D3722" s="198">
        <v>201909</v>
      </c>
      <c r="E3722" s="198" t="s">
        <v>335</v>
      </c>
      <c r="F3722" s="198">
        <v>262.42</v>
      </c>
      <c r="G3722" s="198">
        <v>0</v>
      </c>
    </row>
    <row r="3723" spans="1:7" x14ac:dyDescent="0.3">
      <c r="A3723" s="198" t="s">
        <v>188</v>
      </c>
      <c r="B3723" s="198" t="s">
        <v>332</v>
      </c>
      <c r="C3723" s="198">
        <v>101097586</v>
      </c>
      <c r="D3723" s="198">
        <v>201909</v>
      </c>
      <c r="E3723" s="198" t="s">
        <v>335</v>
      </c>
      <c r="F3723" s="198">
        <v>280.81</v>
      </c>
      <c r="G3723" s="198">
        <v>0</v>
      </c>
    </row>
    <row r="3724" spans="1:7" x14ac:dyDescent="0.3">
      <c r="A3724" s="198" t="s">
        <v>188</v>
      </c>
      <c r="B3724" s="198" t="s">
        <v>332</v>
      </c>
      <c r="C3724" s="198">
        <v>101097586</v>
      </c>
      <c r="D3724" s="198">
        <v>201909</v>
      </c>
      <c r="E3724" s="198" t="s">
        <v>339</v>
      </c>
      <c r="F3724" s="198">
        <v>5265.69</v>
      </c>
      <c r="G3724" s="198">
        <v>0</v>
      </c>
    </row>
    <row r="3725" spans="1:7" x14ac:dyDescent="0.3">
      <c r="A3725" s="198" t="s">
        <v>188</v>
      </c>
      <c r="B3725" s="198" t="s">
        <v>332</v>
      </c>
      <c r="C3725" s="198">
        <v>101097586</v>
      </c>
      <c r="D3725" s="198">
        <v>201909</v>
      </c>
      <c r="E3725" s="198" t="s">
        <v>339</v>
      </c>
      <c r="F3725" s="198">
        <v>7476.21</v>
      </c>
      <c r="G3725" s="198">
        <v>0</v>
      </c>
    </row>
    <row r="3726" spans="1:7" x14ac:dyDescent="0.3">
      <c r="A3726" s="198" t="s">
        <v>188</v>
      </c>
      <c r="B3726" s="198" t="s">
        <v>332</v>
      </c>
      <c r="C3726" s="198">
        <v>101097841</v>
      </c>
      <c r="D3726" s="198">
        <v>201909</v>
      </c>
      <c r="E3726" s="198" t="s">
        <v>339</v>
      </c>
      <c r="F3726" s="198">
        <v>12.17</v>
      </c>
      <c r="G3726" s="198">
        <v>0</v>
      </c>
    </row>
    <row r="3727" spans="1:7" x14ac:dyDescent="0.3">
      <c r="A3727" s="198" t="s">
        <v>188</v>
      </c>
      <c r="B3727" s="198" t="s">
        <v>332</v>
      </c>
      <c r="C3727" s="198">
        <v>101098867</v>
      </c>
      <c r="D3727" s="198">
        <v>201909</v>
      </c>
      <c r="E3727" s="198" t="s">
        <v>340</v>
      </c>
      <c r="F3727" s="198">
        <v>-0.8</v>
      </c>
      <c r="G3727" s="198">
        <v>0</v>
      </c>
    </row>
    <row r="3728" spans="1:7" x14ac:dyDescent="0.3">
      <c r="A3728" s="198" t="s">
        <v>188</v>
      </c>
      <c r="B3728" s="198" t="s">
        <v>332</v>
      </c>
      <c r="C3728" s="198">
        <v>101098867</v>
      </c>
      <c r="D3728" s="198">
        <v>201909</v>
      </c>
      <c r="E3728" s="198" t="s">
        <v>340</v>
      </c>
      <c r="F3728" s="198">
        <v>20596.89</v>
      </c>
      <c r="G3728" s="198">
        <v>3</v>
      </c>
    </row>
    <row r="3729" spans="1:7" x14ac:dyDescent="0.3">
      <c r="A3729" s="198" t="s">
        <v>188</v>
      </c>
      <c r="B3729" s="198" t="s">
        <v>332</v>
      </c>
      <c r="C3729" s="198">
        <v>101098867</v>
      </c>
      <c r="D3729" s="198">
        <v>201909</v>
      </c>
      <c r="E3729" s="198" t="s">
        <v>341</v>
      </c>
      <c r="F3729" s="198">
        <v>-232.22</v>
      </c>
      <c r="G3729" s="198">
        <v>0</v>
      </c>
    </row>
    <row r="3730" spans="1:7" x14ac:dyDescent="0.3">
      <c r="A3730" s="198" t="s">
        <v>188</v>
      </c>
      <c r="B3730" s="198" t="s">
        <v>332</v>
      </c>
      <c r="C3730" s="198">
        <v>101102283</v>
      </c>
      <c r="D3730" s="198">
        <v>201909</v>
      </c>
      <c r="E3730" s="198" t="s">
        <v>339</v>
      </c>
      <c r="F3730" s="198">
        <v>-128.37</v>
      </c>
      <c r="G3730" s="198">
        <v>0</v>
      </c>
    </row>
    <row r="3731" spans="1:7" x14ac:dyDescent="0.3">
      <c r="A3731" s="198" t="s">
        <v>188</v>
      </c>
      <c r="B3731" s="198" t="s">
        <v>332</v>
      </c>
      <c r="C3731" s="198">
        <v>101102591</v>
      </c>
      <c r="D3731" s="198">
        <v>201909</v>
      </c>
      <c r="E3731" s="198" t="s">
        <v>335</v>
      </c>
      <c r="F3731" s="198">
        <v>193.64</v>
      </c>
      <c r="G3731" s="198">
        <v>0</v>
      </c>
    </row>
    <row r="3732" spans="1:7" x14ac:dyDescent="0.3">
      <c r="A3732" s="198" t="s">
        <v>188</v>
      </c>
      <c r="B3732" s="198" t="s">
        <v>332</v>
      </c>
      <c r="C3732" s="198">
        <v>101102599</v>
      </c>
      <c r="D3732" s="198">
        <v>201909</v>
      </c>
      <c r="E3732" s="198" t="s">
        <v>339</v>
      </c>
      <c r="F3732" s="198">
        <v>-1.91</v>
      </c>
      <c r="G3732" s="198">
        <v>0</v>
      </c>
    </row>
    <row r="3733" spans="1:7" x14ac:dyDescent="0.3">
      <c r="A3733" s="198" t="s">
        <v>188</v>
      </c>
      <c r="B3733" s="198" t="s">
        <v>332</v>
      </c>
      <c r="C3733" s="198">
        <v>101102605</v>
      </c>
      <c r="D3733" s="198">
        <v>201909</v>
      </c>
      <c r="E3733" s="198" t="s">
        <v>335</v>
      </c>
      <c r="F3733" s="198">
        <v>5.75</v>
      </c>
      <c r="G3733" s="198">
        <v>0</v>
      </c>
    </row>
    <row r="3734" spans="1:7" x14ac:dyDescent="0.3">
      <c r="A3734" s="198" t="s">
        <v>188</v>
      </c>
      <c r="B3734" s="198" t="s">
        <v>332</v>
      </c>
      <c r="C3734" s="198">
        <v>101102605</v>
      </c>
      <c r="D3734" s="198">
        <v>201909</v>
      </c>
      <c r="E3734" s="198" t="s">
        <v>339</v>
      </c>
      <c r="F3734" s="198">
        <v>5756.8</v>
      </c>
      <c r="G3734" s="198">
        <v>3</v>
      </c>
    </row>
    <row r="3735" spans="1:7" x14ac:dyDescent="0.3">
      <c r="A3735" s="198" t="s">
        <v>188</v>
      </c>
      <c r="B3735" s="198" t="s">
        <v>332</v>
      </c>
      <c r="C3735" s="198">
        <v>101103576</v>
      </c>
      <c r="D3735" s="198">
        <v>201909</v>
      </c>
      <c r="E3735" s="198" t="s">
        <v>335</v>
      </c>
      <c r="F3735" s="198">
        <v>-45.8</v>
      </c>
      <c r="G3735" s="198">
        <v>0</v>
      </c>
    </row>
    <row r="3736" spans="1:7" x14ac:dyDescent="0.3">
      <c r="A3736" s="198" t="s">
        <v>188</v>
      </c>
      <c r="B3736" s="198" t="s">
        <v>332</v>
      </c>
      <c r="C3736" s="198">
        <v>101104046</v>
      </c>
      <c r="D3736" s="198">
        <v>201909</v>
      </c>
      <c r="E3736" s="198" t="s">
        <v>335</v>
      </c>
      <c r="F3736" s="198">
        <v>-103.78</v>
      </c>
      <c r="G3736" s="198">
        <v>0</v>
      </c>
    </row>
    <row r="3737" spans="1:7" x14ac:dyDescent="0.3">
      <c r="A3737" s="198" t="s">
        <v>188</v>
      </c>
      <c r="B3737" s="198" t="s">
        <v>332</v>
      </c>
      <c r="C3737" s="198">
        <v>101107482</v>
      </c>
      <c r="D3737" s="198">
        <v>201909</v>
      </c>
      <c r="E3737" s="198" t="s">
        <v>340</v>
      </c>
      <c r="F3737" s="198">
        <v>0.01</v>
      </c>
      <c r="G3737" s="198">
        <v>0</v>
      </c>
    </row>
    <row r="3738" spans="1:7" x14ac:dyDescent="0.3">
      <c r="A3738" s="198" t="s">
        <v>188</v>
      </c>
      <c r="B3738" s="198" t="s">
        <v>332</v>
      </c>
      <c r="C3738" s="198">
        <v>101107482</v>
      </c>
      <c r="D3738" s="198">
        <v>201909</v>
      </c>
      <c r="E3738" s="198" t="s">
        <v>340</v>
      </c>
      <c r="F3738" s="198">
        <v>1161.18</v>
      </c>
      <c r="G3738" s="198">
        <v>1</v>
      </c>
    </row>
    <row r="3739" spans="1:7" x14ac:dyDescent="0.3">
      <c r="A3739" s="198" t="s">
        <v>188</v>
      </c>
      <c r="B3739" s="198" t="s">
        <v>332</v>
      </c>
      <c r="C3739" s="198">
        <v>101107482</v>
      </c>
      <c r="D3739" s="198">
        <v>201909</v>
      </c>
      <c r="E3739" s="198" t="s">
        <v>339</v>
      </c>
      <c r="F3739" s="198">
        <v>1316.4</v>
      </c>
      <c r="G3739" s="198">
        <v>0</v>
      </c>
    </row>
    <row r="3740" spans="1:7" x14ac:dyDescent="0.3">
      <c r="A3740" s="198" t="s">
        <v>188</v>
      </c>
      <c r="B3740" s="198" t="s">
        <v>332</v>
      </c>
      <c r="C3740" s="198">
        <v>101107482</v>
      </c>
      <c r="D3740" s="198">
        <v>201909</v>
      </c>
      <c r="E3740" s="198" t="s">
        <v>341</v>
      </c>
      <c r="F3740" s="198">
        <v>58.61</v>
      </c>
      <c r="G3740" s="198">
        <v>0</v>
      </c>
    </row>
    <row r="3741" spans="1:7" x14ac:dyDescent="0.3">
      <c r="A3741" s="198" t="s">
        <v>188</v>
      </c>
      <c r="B3741" s="198" t="s">
        <v>332</v>
      </c>
      <c r="C3741" s="198">
        <v>101108406</v>
      </c>
      <c r="D3741" s="198">
        <v>201909</v>
      </c>
      <c r="E3741" s="198" t="s">
        <v>340</v>
      </c>
      <c r="F3741" s="198">
        <v>18.059999999999999</v>
      </c>
      <c r="G3741" s="198">
        <v>0</v>
      </c>
    </row>
    <row r="3742" spans="1:7" x14ac:dyDescent="0.3">
      <c r="A3742" s="198" t="s">
        <v>188</v>
      </c>
      <c r="B3742" s="198" t="s">
        <v>332</v>
      </c>
      <c r="C3742" s="198">
        <v>101110144</v>
      </c>
      <c r="D3742" s="198">
        <v>201909</v>
      </c>
      <c r="E3742" s="198" t="s">
        <v>335</v>
      </c>
      <c r="F3742" s="198">
        <v>1</v>
      </c>
      <c r="G3742" s="198">
        <v>0</v>
      </c>
    </row>
    <row r="3743" spans="1:7" x14ac:dyDescent="0.3">
      <c r="A3743" s="198" t="s">
        <v>188</v>
      </c>
      <c r="B3743" s="198" t="s">
        <v>332</v>
      </c>
      <c r="C3743" s="198">
        <v>101110282</v>
      </c>
      <c r="D3743" s="198">
        <v>201909</v>
      </c>
      <c r="E3743" s="198" t="s">
        <v>339</v>
      </c>
      <c r="F3743" s="198">
        <v>31860.33</v>
      </c>
      <c r="G3743" s="198">
        <v>1</v>
      </c>
    </row>
    <row r="3744" spans="1:7" x14ac:dyDescent="0.3">
      <c r="A3744" s="198" t="s">
        <v>188</v>
      </c>
      <c r="B3744" s="198" t="s">
        <v>332</v>
      </c>
      <c r="C3744" s="198">
        <v>101110282</v>
      </c>
      <c r="D3744" s="198">
        <v>201909</v>
      </c>
      <c r="E3744" s="198" t="s">
        <v>342</v>
      </c>
      <c r="F3744" s="198">
        <v>3145.19</v>
      </c>
      <c r="G3744" s="198">
        <v>0</v>
      </c>
    </row>
    <row r="3745" spans="1:7" x14ac:dyDescent="0.3">
      <c r="A3745" s="198" t="s">
        <v>188</v>
      </c>
      <c r="B3745" s="198" t="s">
        <v>332</v>
      </c>
      <c r="C3745" s="198">
        <v>101110930</v>
      </c>
      <c r="D3745" s="198">
        <v>201909</v>
      </c>
      <c r="E3745" s="198" t="s">
        <v>335</v>
      </c>
      <c r="F3745" s="198">
        <v>6.4</v>
      </c>
      <c r="G3745" s="198">
        <v>0</v>
      </c>
    </row>
    <row r="3746" spans="1:7" x14ac:dyDescent="0.3">
      <c r="A3746" s="198" t="s">
        <v>188</v>
      </c>
      <c r="B3746" s="198" t="s">
        <v>332</v>
      </c>
      <c r="C3746" s="198">
        <v>101110930</v>
      </c>
      <c r="D3746" s="198">
        <v>201909</v>
      </c>
      <c r="E3746" s="198" t="s">
        <v>335</v>
      </c>
      <c r="F3746" s="198">
        <v>32.86</v>
      </c>
      <c r="G3746" s="198">
        <v>0</v>
      </c>
    </row>
    <row r="3747" spans="1:7" x14ac:dyDescent="0.3">
      <c r="A3747" s="198" t="s">
        <v>188</v>
      </c>
      <c r="B3747" s="198" t="s">
        <v>332</v>
      </c>
      <c r="C3747" s="198">
        <v>101117520</v>
      </c>
      <c r="D3747" s="198">
        <v>201909</v>
      </c>
      <c r="E3747" s="198" t="s">
        <v>340</v>
      </c>
      <c r="F3747" s="198">
        <v>-1.63</v>
      </c>
      <c r="G3747" s="198">
        <v>0</v>
      </c>
    </row>
    <row r="3748" spans="1:7" x14ac:dyDescent="0.3">
      <c r="A3748" s="198" t="s">
        <v>188</v>
      </c>
      <c r="B3748" s="198" t="s">
        <v>332</v>
      </c>
      <c r="C3748" s="198">
        <v>101117520</v>
      </c>
      <c r="D3748" s="198">
        <v>201909</v>
      </c>
      <c r="E3748" s="198" t="s">
        <v>340</v>
      </c>
      <c r="F3748" s="198">
        <v>0.01</v>
      </c>
      <c r="G3748" s="198">
        <v>0</v>
      </c>
    </row>
    <row r="3749" spans="1:7" x14ac:dyDescent="0.3">
      <c r="A3749" s="198" t="s">
        <v>188</v>
      </c>
      <c r="B3749" s="198" t="s">
        <v>332</v>
      </c>
      <c r="C3749" s="198">
        <v>101117520</v>
      </c>
      <c r="D3749" s="198">
        <v>201909</v>
      </c>
      <c r="E3749" s="198" t="s">
        <v>340</v>
      </c>
      <c r="F3749" s="198">
        <v>0.2</v>
      </c>
      <c r="G3749" s="198">
        <v>0</v>
      </c>
    </row>
    <row r="3750" spans="1:7" x14ac:dyDescent="0.3">
      <c r="A3750" s="198" t="s">
        <v>188</v>
      </c>
      <c r="B3750" s="198" t="s">
        <v>332</v>
      </c>
      <c r="C3750" s="198">
        <v>101117520</v>
      </c>
      <c r="D3750" s="198">
        <v>201909</v>
      </c>
      <c r="E3750" s="198" t="s">
        <v>340</v>
      </c>
      <c r="F3750" s="198">
        <v>34.19</v>
      </c>
      <c r="G3750" s="198">
        <v>0</v>
      </c>
    </row>
    <row r="3751" spans="1:7" x14ac:dyDescent="0.3">
      <c r="A3751" s="198" t="s">
        <v>188</v>
      </c>
      <c r="B3751" s="198" t="s">
        <v>332</v>
      </c>
      <c r="C3751" s="198">
        <v>101117520</v>
      </c>
      <c r="D3751" s="198">
        <v>201909</v>
      </c>
      <c r="E3751" s="198" t="s">
        <v>340</v>
      </c>
      <c r="F3751" s="198">
        <v>101802.19</v>
      </c>
      <c r="G3751" s="198">
        <v>14630</v>
      </c>
    </row>
    <row r="3752" spans="1:7" x14ac:dyDescent="0.3">
      <c r="A3752" s="198" t="s">
        <v>188</v>
      </c>
      <c r="B3752" s="198" t="s">
        <v>332</v>
      </c>
      <c r="C3752" s="198">
        <v>101117520</v>
      </c>
      <c r="D3752" s="198">
        <v>201909</v>
      </c>
      <c r="E3752" s="198" t="s">
        <v>336</v>
      </c>
      <c r="F3752" s="198">
        <v>-751.67</v>
      </c>
      <c r="G3752" s="198">
        <v>0</v>
      </c>
    </row>
    <row r="3753" spans="1:7" x14ac:dyDescent="0.3">
      <c r="A3753" s="198" t="s">
        <v>188</v>
      </c>
      <c r="B3753" s="198" t="s">
        <v>332</v>
      </c>
      <c r="C3753" s="198">
        <v>101117520</v>
      </c>
      <c r="D3753" s="198">
        <v>201909</v>
      </c>
      <c r="E3753" s="198" t="s">
        <v>336</v>
      </c>
      <c r="F3753" s="198">
        <v>-235.64</v>
      </c>
      <c r="G3753" s="198">
        <v>110</v>
      </c>
    </row>
    <row r="3754" spans="1:7" x14ac:dyDescent="0.3">
      <c r="A3754" s="198" t="s">
        <v>188</v>
      </c>
      <c r="B3754" s="198" t="s">
        <v>332</v>
      </c>
      <c r="C3754" s="198">
        <v>101117520</v>
      </c>
      <c r="D3754" s="198">
        <v>201909</v>
      </c>
      <c r="E3754" s="198" t="s">
        <v>336</v>
      </c>
      <c r="F3754" s="198">
        <v>-209.08</v>
      </c>
      <c r="G3754" s="198">
        <v>0</v>
      </c>
    </row>
    <row r="3755" spans="1:7" x14ac:dyDescent="0.3">
      <c r="A3755" s="198" t="s">
        <v>188</v>
      </c>
      <c r="B3755" s="198" t="s">
        <v>332</v>
      </c>
      <c r="C3755" s="198">
        <v>101117520</v>
      </c>
      <c r="D3755" s="198">
        <v>201909</v>
      </c>
      <c r="E3755" s="198" t="s">
        <v>336</v>
      </c>
      <c r="F3755" s="198">
        <v>-45.07</v>
      </c>
      <c r="G3755" s="198">
        <v>0</v>
      </c>
    </row>
    <row r="3756" spans="1:7" x14ac:dyDescent="0.3">
      <c r="A3756" s="198" t="s">
        <v>188</v>
      </c>
      <c r="B3756" s="198" t="s">
        <v>332</v>
      </c>
      <c r="C3756" s="198">
        <v>101117520</v>
      </c>
      <c r="D3756" s="198">
        <v>201909</v>
      </c>
      <c r="E3756" s="198" t="s">
        <v>336</v>
      </c>
      <c r="F3756" s="198">
        <v>0</v>
      </c>
      <c r="G3756" s="198">
        <v>0</v>
      </c>
    </row>
    <row r="3757" spans="1:7" x14ac:dyDescent="0.3">
      <c r="A3757" s="198" t="s">
        <v>188</v>
      </c>
      <c r="B3757" s="198" t="s">
        <v>332</v>
      </c>
      <c r="C3757" s="198">
        <v>101117520</v>
      </c>
      <c r="D3757" s="198">
        <v>201909</v>
      </c>
      <c r="E3757" s="198" t="s">
        <v>336</v>
      </c>
      <c r="F3757" s="198">
        <v>32.25</v>
      </c>
      <c r="G3757" s="198">
        <v>0</v>
      </c>
    </row>
    <row r="3758" spans="1:7" x14ac:dyDescent="0.3">
      <c r="A3758" s="198" t="s">
        <v>188</v>
      </c>
      <c r="B3758" s="198" t="s">
        <v>332</v>
      </c>
      <c r="C3758" s="198">
        <v>101117520</v>
      </c>
      <c r="D3758" s="198">
        <v>201909</v>
      </c>
      <c r="E3758" s="198" t="s">
        <v>336</v>
      </c>
      <c r="F3758" s="198">
        <v>69.069999999999993</v>
      </c>
      <c r="G3758" s="198">
        <v>0</v>
      </c>
    </row>
    <row r="3759" spans="1:7" x14ac:dyDescent="0.3">
      <c r="A3759" s="198" t="s">
        <v>188</v>
      </c>
      <c r="B3759" s="198" t="s">
        <v>332</v>
      </c>
      <c r="C3759" s="198">
        <v>101117520</v>
      </c>
      <c r="D3759" s="198">
        <v>201909</v>
      </c>
      <c r="E3759" s="198" t="s">
        <v>336</v>
      </c>
      <c r="F3759" s="198">
        <v>98.88</v>
      </c>
      <c r="G3759" s="198">
        <v>0</v>
      </c>
    </row>
    <row r="3760" spans="1:7" x14ac:dyDescent="0.3">
      <c r="A3760" s="198" t="s">
        <v>188</v>
      </c>
      <c r="B3760" s="198" t="s">
        <v>332</v>
      </c>
      <c r="C3760" s="198">
        <v>101117520</v>
      </c>
      <c r="D3760" s="198">
        <v>201909</v>
      </c>
      <c r="E3760" s="198" t="s">
        <v>335</v>
      </c>
      <c r="F3760" s="198">
        <v>-4690.03</v>
      </c>
      <c r="G3760" s="198">
        <v>0</v>
      </c>
    </row>
    <row r="3761" spans="1:7" x14ac:dyDescent="0.3">
      <c r="A3761" s="198" t="s">
        <v>188</v>
      </c>
      <c r="B3761" s="198" t="s">
        <v>332</v>
      </c>
      <c r="C3761" s="198">
        <v>101117520</v>
      </c>
      <c r="D3761" s="198">
        <v>201909</v>
      </c>
      <c r="E3761" s="198" t="s">
        <v>335</v>
      </c>
      <c r="F3761" s="198">
        <v>19.25</v>
      </c>
      <c r="G3761" s="198">
        <v>0</v>
      </c>
    </row>
    <row r="3762" spans="1:7" x14ac:dyDescent="0.3">
      <c r="A3762" s="198" t="s">
        <v>188</v>
      </c>
      <c r="B3762" s="198" t="s">
        <v>332</v>
      </c>
      <c r="C3762" s="198">
        <v>101117520</v>
      </c>
      <c r="D3762" s="198">
        <v>201909</v>
      </c>
      <c r="E3762" s="198" t="s">
        <v>335</v>
      </c>
      <c r="F3762" s="198">
        <v>92.22</v>
      </c>
      <c r="G3762" s="198">
        <v>0</v>
      </c>
    </row>
    <row r="3763" spans="1:7" x14ac:dyDescent="0.3">
      <c r="A3763" s="198" t="s">
        <v>188</v>
      </c>
      <c r="B3763" s="198" t="s">
        <v>332</v>
      </c>
      <c r="C3763" s="198">
        <v>101117520</v>
      </c>
      <c r="D3763" s="198">
        <v>201909</v>
      </c>
      <c r="E3763" s="198" t="s">
        <v>335</v>
      </c>
      <c r="F3763" s="198">
        <v>455.74</v>
      </c>
      <c r="G3763" s="198">
        <v>0</v>
      </c>
    </row>
    <row r="3764" spans="1:7" x14ac:dyDescent="0.3">
      <c r="A3764" s="198" t="s">
        <v>188</v>
      </c>
      <c r="B3764" s="198" t="s">
        <v>332</v>
      </c>
      <c r="C3764" s="198">
        <v>101117520</v>
      </c>
      <c r="D3764" s="198">
        <v>201909</v>
      </c>
      <c r="E3764" s="198" t="s">
        <v>339</v>
      </c>
      <c r="F3764" s="198">
        <v>-358.37</v>
      </c>
      <c r="G3764" s="198">
        <v>0</v>
      </c>
    </row>
    <row r="3765" spans="1:7" x14ac:dyDescent="0.3">
      <c r="A3765" s="198" t="s">
        <v>188</v>
      </c>
      <c r="B3765" s="198" t="s">
        <v>332</v>
      </c>
      <c r="C3765" s="198">
        <v>101117520</v>
      </c>
      <c r="D3765" s="198">
        <v>201909</v>
      </c>
      <c r="E3765" s="198" t="s">
        <v>339</v>
      </c>
      <c r="F3765" s="198">
        <v>0.15</v>
      </c>
      <c r="G3765" s="198">
        <v>0</v>
      </c>
    </row>
    <row r="3766" spans="1:7" x14ac:dyDescent="0.3">
      <c r="A3766" s="198" t="s">
        <v>188</v>
      </c>
      <c r="B3766" s="198" t="s">
        <v>332</v>
      </c>
      <c r="C3766" s="198">
        <v>101117520</v>
      </c>
      <c r="D3766" s="198">
        <v>201909</v>
      </c>
      <c r="E3766" s="198" t="s">
        <v>339</v>
      </c>
      <c r="F3766" s="198">
        <v>0.41</v>
      </c>
      <c r="G3766" s="198">
        <v>0</v>
      </c>
    </row>
    <row r="3767" spans="1:7" x14ac:dyDescent="0.3">
      <c r="A3767" s="198" t="s">
        <v>188</v>
      </c>
      <c r="B3767" s="198" t="s">
        <v>332</v>
      </c>
      <c r="C3767" s="198">
        <v>101117520</v>
      </c>
      <c r="D3767" s="198">
        <v>201909</v>
      </c>
      <c r="E3767" s="198" t="s">
        <v>339</v>
      </c>
      <c r="F3767" s="198">
        <v>1.32</v>
      </c>
      <c r="G3767" s="198">
        <v>0</v>
      </c>
    </row>
    <row r="3768" spans="1:7" x14ac:dyDescent="0.3">
      <c r="A3768" s="198" t="s">
        <v>188</v>
      </c>
      <c r="B3768" s="198" t="s">
        <v>332</v>
      </c>
      <c r="C3768" s="198">
        <v>101117520</v>
      </c>
      <c r="D3768" s="198">
        <v>201909</v>
      </c>
      <c r="E3768" s="198" t="s">
        <v>339</v>
      </c>
      <c r="F3768" s="198">
        <v>40.369999999999997</v>
      </c>
      <c r="G3768" s="198">
        <v>0</v>
      </c>
    </row>
    <row r="3769" spans="1:7" x14ac:dyDescent="0.3">
      <c r="A3769" s="198" t="s">
        <v>188</v>
      </c>
      <c r="B3769" s="198" t="s">
        <v>332</v>
      </c>
      <c r="C3769" s="198">
        <v>101117520</v>
      </c>
      <c r="D3769" s="198">
        <v>201909</v>
      </c>
      <c r="E3769" s="198" t="s">
        <v>339</v>
      </c>
      <c r="F3769" s="198">
        <v>40.630000000000003</v>
      </c>
      <c r="G3769" s="198">
        <v>0</v>
      </c>
    </row>
    <row r="3770" spans="1:7" x14ac:dyDescent="0.3">
      <c r="A3770" s="198" t="s">
        <v>188</v>
      </c>
      <c r="B3770" s="198" t="s">
        <v>332</v>
      </c>
      <c r="C3770" s="198">
        <v>101117520</v>
      </c>
      <c r="D3770" s="198">
        <v>201909</v>
      </c>
      <c r="E3770" s="198" t="s">
        <v>339</v>
      </c>
      <c r="F3770" s="198">
        <v>47.74</v>
      </c>
      <c r="G3770" s="198">
        <v>0</v>
      </c>
    </row>
    <row r="3771" spans="1:7" x14ac:dyDescent="0.3">
      <c r="A3771" s="198" t="s">
        <v>188</v>
      </c>
      <c r="B3771" s="198" t="s">
        <v>332</v>
      </c>
      <c r="C3771" s="198">
        <v>101117520</v>
      </c>
      <c r="D3771" s="198">
        <v>201909</v>
      </c>
      <c r="E3771" s="198" t="s">
        <v>339</v>
      </c>
      <c r="F3771" s="198">
        <v>2349.21</v>
      </c>
      <c r="G3771" s="198">
        <v>0</v>
      </c>
    </row>
    <row r="3772" spans="1:7" x14ac:dyDescent="0.3">
      <c r="A3772" s="198" t="s">
        <v>188</v>
      </c>
      <c r="B3772" s="198" t="s">
        <v>332</v>
      </c>
      <c r="C3772" s="198">
        <v>101117520</v>
      </c>
      <c r="D3772" s="198">
        <v>201909</v>
      </c>
      <c r="E3772" s="198" t="s">
        <v>339</v>
      </c>
      <c r="F3772" s="198">
        <v>17468.2</v>
      </c>
      <c r="G3772" s="198">
        <v>0</v>
      </c>
    </row>
    <row r="3773" spans="1:7" x14ac:dyDescent="0.3">
      <c r="A3773" s="198" t="s">
        <v>188</v>
      </c>
      <c r="B3773" s="198" t="s">
        <v>332</v>
      </c>
      <c r="C3773" s="198">
        <v>101117520</v>
      </c>
      <c r="D3773" s="198">
        <v>201909</v>
      </c>
      <c r="E3773" s="198" t="s">
        <v>339</v>
      </c>
      <c r="F3773" s="198">
        <v>49833.25</v>
      </c>
      <c r="G3773" s="198">
        <v>3720</v>
      </c>
    </row>
    <row r="3774" spans="1:7" x14ac:dyDescent="0.3">
      <c r="A3774" s="198" t="s">
        <v>188</v>
      </c>
      <c r="B3774" s="198" t="s">
        <v>332</v>
      </c>
      <c r="C3774" s="198">
        <v>101117520</v>
      </c>
      <c r="D3774" s="198">
        <v>201909</v>
      </c>
      <c r="E3774" s="198" t="s">
        <v>341</v>
      </c>
      <c r="F3774" s="198">
        <v>-377.32</v>
      </c>
      <c r="G3774" s="198">
        <v>0</v>
      </c>
    </row>
    <row r="3775" spans="1:7" x14ac:dyDescent="0.3">
      <c r="A3775" s="198" t="s">
        <v>188</v>
      </c>
      <c r="B3775" s="198" t="s">
        <v>332</v>
      </c>
      <c r="C3775" s="198">
        <v>101117520</v>
      </c>
      <c r="D3775" s="198">
        <v>201909</v>
      </c>
      <c r="E3775" s="198" t="s">
        <v>341</v>
      </c>
      <c r="F3775" s="198">
        <v>61.03</v>
      </c>
      <c r="G3775" s="198">
        <v>0</v>
      </c>
    </row>
    <row r="3776" spans="1:7" x14ac:dyDescent="0.3">
      <c r="A3776" s="198" t="s">
        <v>188</v>
      </c>
      <c r="B3776" s="198" t="s">
        <v>332</v>
      </c>
      <c r="C3776" s="198">
        <v>101117520</v>
      </c>
      <c r="D3776" s="198">
        <v>201909</v>
      </c>
      <c r="E3776" s="198" t="s">
        <v>333</v>
      </c>
      <c r="F3776" s="198">
        <v>3.36</v>
      </c>
      <c r="G3776" s="198">
        <v>0</v>
      </c>
    </row>
    <row r="3777" spans="1:7" x14ac:dyDescent="0.3">
      <c r="A3777" s="198" t="s">
        <v>188</v>
      </c>
      <c r="B3777" s="198" t="s">
        <v>332</v>
      </c>
      <c r="C3777" s="198">
        <v>101117520</v>
      </c>
      <c r="D3777" s="198">
        <v>201909</v>
      </c>
      <c r="E3777" s="198" t="s">
        <v>342</v>
      </c>
      <c r="F3777" s="198">
        <v>456.7</v>
      </c>
      <c r="G3777" s="198">
        <v>20</v>
      </c>
    </row>
    <row r="3778" spans="1:7" x14ac:dyDescent="0.3">
      <c r="A3778" s="198" t="s">
        <v>188</v>
      </c>
      <c r="B3778" s="198" t="s">
        <v>332</v>
      </c>
      <c r="C3778" s="198">
        <v>101117520</v>
      </c>
      <c r="D3778" s="198">
        <v>201909</v>
      </c>
      <c r="E3778" s="198" t="s">
        <v>342</v>
      </c>
      <c r="F3778" s="198">
        <v>10896.82</v>
      </c>
      <c r="G3778" s="198">
        <v>0</v>
      </c>
    </row>
    <row r="3779" spans="1:7" x14ac:dyDescent="0.3">
      <c r="A3779" s="198" t="s">
        <v>188</v>
      </c>
      <c r="B3779" s="198" t="s">
        <v>332</v>
      </c>
      <c r="C3779" s="198">
        <v>101118110</v>
      </c>
      <c r="D3779" s="198">
        <v>201909</v>
      </c>
      <c r="E3779" s="198" t="s">
        <v>336</v>
      </c>
      <c r="F3779" s="198">
        <v>-23762.93</v>
      </c>
      <c r="G3779" s="198">
        <v>0</v>
      </c>
    </row>
    <row r="3780" spans="1:7" x14ac:dyDescent="0.3">
      <c r="A3780" s="198" t="s">
        <v>188</v>
      </c>
      <c r="B3780" s="198" t="s">
        <v>332</v>
      </c>
      <c r="C3780" s="198">
        <v>105080742</v>
      </c>
      <c r="D3780" s="198">
        <v>201909</v>
      </c>
      <c r="E3780" s="198" t="s">
        <v>333</v>
      </c>
      <c r="F3780" s="198">
        <v>9.14</v>
      </c>
      <c r="G3780" s="198">
        <v>0</v>
      </c>
    </row>
    <row r="3781" spans="1:7" x14ac:dyDescent="0.3">
      <c r="A3781" s="198" t="s">
        <v>188</v>
      </c>
      <c r="B3781" s="198" t="s">
        <v>332</v>
      </c>
      <c r="C3781" s="198">
        <v>105080858</v>
      </c>
      <c r="D3781" s="198">
        <v>201909</v>
      </c>
      <c r="E3781" s="198" t="s">
        <v>335</v>
      </c>
      <c r="F3781" s="198">
        <v>-31.93</v>
      </c>
      <c r="G3781" s="198">
        <v>0</v>
      </c>
    </row>
    <row r="3782" spans="1:7" x14ac:dyDescent="0.3">
      <c r="A3782" s="198" t="s">
        <v>188</v>
      </c>
      <c r="B3782" s="198" t="s">
        <v>332</v>
      </c>
      <c r="C3782" s="198">
        <v>105080858</v>
      </c>
      <c r="D3782" s="198">
        <v>201909</v>
      </c>
      <c r="E3782" s="198" t="s">
        <v>335</v>
      </c>
      <c r="F3782" s="198">
        <v>99.41</v>
      </c>
      <c r="G3782" s="198">
        <v>0</v>
      </c>
    </row>
    <row r="3783" spans="1:7" x14ac:dyDescent="0.3">
      <c r="A3783" s="198" t="s">
        <v>188</v>
      </c>
      <c r="B3783" s="198" t="s">
        <v>332</v>
      </c>
      <c r="C3783" s="198">
        <v>105082093</v>
      </c>
      <c r="D3783" s="198">
        <v>201909</v>
      </c>
      <c r="E3783" s="198" t="s">
        <v>335</v>
      </c>
      <c r="F3783" s="198">
        <v>-128.66999999999999</v>
      </c>
      <c r="G3783" s="198">
        <v>0</v>
      </c>
    </row>
    <row r="3784" spans="1:7" x14ac:dyDescent="0.3">
      <c r="A3784" s="198" t="s">
        <v>188</v>
      </c>
      <c r="B3784" s="198" t="s">
        <v>332</v>
      </c>
      <c r="C3784" s="198">
        <v>105082093</v>
      </c>
      <c r="D3784" s="198">
        <v>201909</v>
      </c>
      <c r="E3784" s="198" t="s">
        <v>335</v>
      </c>
      <c r="F3784" s="198">
        <v>-17.690000000000001</v>
      </c>
      <c r="G3784" s="198">
        <v>0</v>
      </c>
    </row>
    <row r="3785" spans="1:7" x14ac:dyDescent="0.3">
      <c r="A3785" s="198" t="s">
        <v>188</v>
      </c>
      <c r="B3785" s="198" t="s">
        <v>332</v>
      </c>
      <c r="C3785" s="198">
        <v>105082093</v>
      </c>
      <c r="D3785" s="198">
        <v>201909</v>
      </c>
      <c r="E3785" s="198" t="s">
        <v>335</v>
      </c>
      <c r="F3785" s="198">
        <v>-16.34</v>
      </c>
      <c r="G3785" s="198">
        <v>0</v>
      </c>
    </row>
    <row r="3786" spans="1:7" x14ac:dyDescent="0.3">
      <c r="A3786" s="198" t="s">
        <v>188</v>
      </c>
      <c r="B3786" s="198" t="s">
        <v>332</v>
      </c>
      <c r="C3786" s="198">
        <v>105082093</v>
      </c>
      <c r="D3786" s="198">
        <v>201909</v>
      </c>
      <c r="E3786" s="198" t="s">
        <v>335</v>
      </c>
      <c r="F3786" s="198">
        <v>0.55000000000000004</v>
      </c>
      <c r="G3786" s="198">
        <v>0</v>
      </c>
    </row>
    <row r="3787" spans="1:7" x14ac:dyDescent="0.3">
      <c r="A3787" s="198" t="s">
        <v>188</v>
      </c>
      <c r="B3787" s="198" t="s">
        <v>332</v>
      </c>
      <c r="C3787" s="198">
        <v>105082093</v>
      </c>
      <c r="D3787" s="198">
        <v>201909</v>
      </c>
      <c r="E3787" s="198" t="s">
        <v>335</v>
      </c>
      <c r="F3787" s="198">
        <v>6.26</v>
      </c>
      <c r="G3787" s="198">
        <v>0</v>
      </c>
    </row>
    <row r="3788" spans="1:7" x14ac:dyDescent="0.3">
      <c r="A3788" s="198" t="s">
        <v>188</v>
      </c>
      <c r="B3788" s="198" t="s">
        <v>332</v>
      </c>
      <c r="C3788" s="198">
        <v>105082093</v>
      </c>
      <c r="D3788" s="198">
        <v>201909</v>
      </c>
      <c r="E3788" s="198" t="s">
        <v>335</v>
      </c>
      <c r="F3788" s="198">
        <v>10.119999999999999</v>
      </c>
      <c r="G3788" s="198">
        <v>0</v>
      </c>
    </row>
    <row r="3789" spans="1:7" x14ac:dyDescent="0.3">
      <c r="A3789" s="198" t="s">
        <v>188</v>
      </c>
      <c r="B3789" s="198" t="s">
        <v>332</v>
      </c>
      <c r="C3789" s="198">
        <v>105082093</v>
      </c>
      <c r="D3789" s="198">
        <v>201909</v>
      </c>
      <c r="E3789" s="198" t="s">
        <v>335</v>
      </c>
      <c r="F3789" s="198">
        <v>17.850000000000001</v>
      </c>
      <c r="G3789" s="198">
        <v>0</v>
      </c>
    </row>
    <row r="3790" spans="1:7" x14ac:dyDescent="0.3">
      <c r="A3790" s="198" t="s">
        <v>188</v>
      </c>
      <c r="B3790" s="198" t="s">
        <v>332</v>
      </c>
      <c r="C3790" s="198">
        <v>105082093</v>
      </c>
      <c r="D3790" s="198">
        <v>201909</v>
      </c>
      <c r="E3790" s="198" t="s">
        <v>335</v>
      </c>
      <c r="F3790" s="198">
        <v>204.74</v>
      </c>
      <c r="G3790" s="198">
        <v>0</v>
      </c>
    </row>
    <row r="3791" spans="1:7" x14ac:dyDescent="0.3">
      <c r="A3791" s="198" t="s">
        <v>188</v>
      </c>
      <c r="B3791" s="198" t="s">
        <v>332</v>
      </c>
      <c r="C3791" s="198">
        <v>105084776</v>
      </c>
      <c r="D3791" s="198">
        <v>201909</v>
      </c>
      <c r="E3791" s="198" t="s">
        <v>339</v>
      </c>
      <c r="F3791" s="198">
        <v>13.02</v>
      </c>
      <c r="G3791" s="198">
        <v>0</v>
      </c>
    </row>
    <row r="3792" spans="1:7" x14ac:dyDescent="0.3">
      <c r="A3792" s="198" t="s">
        <v>188</v>
      </c>
      <c r="B3792" s="198" t="s">
        <v>332</v>
      </c>
      <c r="C3792" s="198">
        <v>105086023</v>
      </c>
      <c r="D3792" s="198">
        <v>201909</v>
      </c>
      <c r="E3792" s="198" t="s">
        <v>335</v>
      </c>
      <c r="F3792" s="198">
        <v>-6327.12</v>
      </c>
      <c r="G3792" s="198">
        <v>0</v>
      </c>
    </row>
    <row r="3793" spans="1:7" x14ac:dyDescent="0.3">
      <c r="A3793" s="198" t="s">
        <v>188</v>
      </c>
      <c r="B3793" s="198" t="s">
        <v>332</v>
      </c>
      <c r="C3793" s="198">
        <v>105086228</v>
      </c>
      <c r="D3793" s="198">
        <v>201909</v>
      </c>
      <c r="E3793" s="198" t="s">
        <v>339</v>
      </c>
      <c r="F3793" s="198">
        <v>-5298.57</v>
      </c>
      <c r="G3793" s="198">
        <v>0</v>
      </c>
    </row>
    <row r="3794" spans="1:7" x14ac:dyDescent="0.3">
      <c r="A3794" s="198" t="s">
        <v>188</v>
      </c>
      <c r="B3794" s="198" t="s">
        <v>332</v>
      </c>
      <c r="C3794" s="198">
        <v>105087587</v>
      </c>
      <c r="D3794" s="198">
        <v>201909</v>
      </c>
      <c r="E3794" s="198" t="s">
        <v>335</v>
      </c>
      <c r="F3794" s="198">
        <v>-38.94</v>
      </c>
      <c r="G3794" s="198">
        <v>0</v>
      </c>
    </row>
    <row r="3795" spans="1:7" x14ac:dyDescent="0.3">
      <c r="A3795" s="198" t="s">
        <v>188</v>
      </c>
      <c r="B3795" s="198" t="s">
        <v>332</v>
      </c>
      <c r="C3795" s="198">
        <v>105087587</v>
      </c>
      <c r="D3795" s="198">
        <v>201909</v>
      </c>
      <c r="E3795" s="198" t="s">
        <v>335</v>
      </c>
      <c r="F3795" s="198">
        <v>92.25</v>
      </c>
      <c r="G3795" s="198">
        <v>0</v>
      </c>
    </row>
    <row r="3796" spans="1:7" x14ac:dyDescent="0.3">
      <c r="A3796" s="198" t="s">
        <v>188</v>
      </c>
      <c r="B3796" s="198" t="s">
        <v>332</v>
      </c>
      <c r="C3796" s="198">
        <v>105088126</v>
      </c>
      <c r="D3796" s="198">
        <v>201909</v>
      </c>
      <c r="E3796" s="198" t="s">
        <v>336</v>
      </c>
      <c r="F3796" s="198">
        <v>-721.21</v>
      </c>
      <c r="G3796" s="198">
        <v>1</v>
      </c>
    </row>
    <row r="3797" spans="1:7" x14ac:dyDescent="0.3">
      <c r="A3797" s="198" t="s">
        <v>188</v>
      </c>
      <c r="B3797" s="198" t="s">
        <v>332</v>
      </c>
      <c r="C3797" s="198">
        <v>105089231</v>
      </c>
      <c r="D3797" s="198">
        <v>201909</v>
      </c>
      <c r="E3797" s="198" t="s">
        <v>339</v>
      </c>
      <c r="F3797" s="198">
        <v>10030.91</v>
      </c>
      <c r="G3797" s="198">
        <v>1</v>
      </c>
    </row>
    <row r="3798" spans="1:7" x14ac:dyDescent="0.3">
      <c r="A3798" s="198" t="s">
        <v>188</v>
      </c>
      <c r="B3798" s="198" t="s">
        <v>332</v>
      </c>
      <c r="C3798" s="198">
        <v>105089835</v>
      </c>
      <c r="D3798" s="198">
        <v>201909</v>
      </c>
      <c r="E3798" s="198" t="s">
        <v>335</v>
      </c>
      <c r="F3798" s="198">
        <v>-906.61</v>
      </c>
      <c r="G3798" s="198">
        <v>0</v>
      </c>
    </row>
    <row r="3799" spans="1:7" x14ac:dyDescent="0.3">
      <c r="A3799" s="198" t="s">
        <v>188</v>
      </c>
      <c r="B3799" s="198" t="s">
        <v>334</v>
      </c>
      <c r="C3799" s="198">
        <v>101093153</v>
      </c>
      <c r="D3799" s="198">
        <v>201909</v>
      </c>
      <c r="E3799" s="198" t="s">
        <v>339</v>
      </c>
      <c r="F3799" s="198">
        <v>3432.47</v>
      </c>
      <c r="G3799" s="198">
        <v>2</v>
      </c>
    </row>
    <row r="3800" spans="1:7" x14ac:dyDescent="0.3">
      <c r="A3800" s="198" t="s">
        <v>188</v>
      </c>
      <c r="B3800" s="198" t="s">
        <v>334</v>
      </c>
      <c r="C3800" s="198">
        <v>101093226</v>
      </c>
      <c r="D3800" s="198">
        <v>201909</v>
      </c>
      <c r="E3800" s="198" t="s">
        <v>342</v>
      </c>
      <c r="F3800" s="198">
        <v>535859.17000000004</v>
      </c>
      <c r="G3800" s="198">
        <v>2</v>
      </c>
    </row>
    <row r="3801" spans="1:7" x14ac:dyDescent="0.3">
      <c r="A3801" s="198" t="s">
        <v>188</v>
      </c>
      <c r="B3801" s="198" t="s">
        <v>334</v>
      </c>
      <c r="C3801" s="198">
        <v>101096152</v>
      </c>
      <c r="D3801" s="198">
        <v>201909</v>
      </c>
      <c r="E3801" s="198" t="s">
        <v>336</v>
      </c>
      <c r="F3801" s="198">
        <v>3872</v>
      </c>
      <c r="G3801" s="198">
        <v>4</v>
      </c>
    </row>
    <row r="3802" spans="1:7" x14ac:dyDescent="0.3">
      <c r="A3802" s="198" t="s">
        <v>188</v>
      </c>
      <c r="B3802" s="198" t="s">
        <v>334</v>
      </c>
      <c r="C3802" s="198">
        <v>101096810</v>
      </c>
      <c r="D3802" s="198">
        <v>201909</v>
      </c>
      <c r="E3802" s="198" t="s">
        <v>339</v>
      </c>
      <c r="F3802" s="198">
        <v>5460.3</v>
      </c>
      <c r="G3802" s="198">
        <v>2</v>
      </c>
    </row>
    <row r="3803" spans="1:7" x14ac:dyDescent="0.3">
      <c r="A3803" s="198" t="s">
        <v>188</v>
      </c>
      <c r="B3803" s="198" t="s">
        <v>334</v>
      </c>
      <c r="C3803" s="198">
        <v>101098201</v>
      </c>
      <c r="D3803" s="198">
        <v>201909</v>
      </c>
      <c r="E3803" s="198" t="s">
        <v>336</v>
      </c>
      <c r="F3803" s="198">
        <v>-73188.02</v>
      </c>
      <c r="G3803" s="198">
        <v>1</v>
      </c>
    </row>
    <row r="3804" spans="1:7" x14ac:dyDescent="0.3">
      <c r="A3804" s="198" t="s">
        <v>188</v>
      </c>
      <c r="B3804" s="198" t="s">
        <v>334</v>
      </c>
      <c r="C3804" s="198">
        <v>101103897</v>
      </c>
      <c r="D3804" s="198">
        <v>201909</v>
      </c>
      <c r="E3804" s="198" t="s">
        <v>339</v>
      </c>
      <c r="F3804" s="198">
        <v>17.84</v>
      </c>
      <c r="G3804" s="198">
        <v>3</v>
      </c>
    </row>
    <row r="3805" spans="1:7" x14ac:dyDescent="0.3">
      <c r="A3805" s="198" t="s">
        <v>188</v>
      </c>
      <c r="B3805" s="198" t="s">
        <v>334</v>
      </c>
      <c r="C3805" s="198">
        <v>101104654</v>
      </c>
      <c r="D3805" s="198">
        <v>201909</v>
      </c>
      <c r="E3805" s="198" t="s">
        <v>339</v>
      </c>
      <c r="F3805" s="198">
        <v>-224.43</v>
      </c>
      <c r="G3805" s="198">
        <v>1</v>
      </c>
    </row>
    <row r="3806" spans="1:7" x14ac:dyDescent="0.3">
      <c r="A3806" s="198" t="s">
        <v>188</v>
      </c>
      <c r="B3806" s="198" t="s">
        <v>334</v>
      </c>
      <c r="C3806" s="198">
        <v>101104714</v>
      </c>
      <c r="D3806" s="198">
        <v>201909</v>
      </c>
      <c r="E3806" s="198" t="s">
        <v>339</v>
      </c>
      <c r="F3806" s="198">
        <v>-1.22</v>
      </c>
      <c r="G3806" s="198">
        <v>4</v>
      </c>
    </row>
    <row r="3807" spans="1:7" x14ac:dyDescent="0.3">
      <c r="A3807" s="198" t="s">
        <v>188</v>
      </c>
      <c r="B3807" s="198" t="s">
        <v>334</v>
      </c>
      <c r="C3807" s="198">
        <v>101104868</v>
      </c>
      <c r="D3807" s="198">
        <v>201909</v>
      </c>
      <c r="E3807" s="198" t="s">
        <v>335</v>
      </c>
      <c r="F3807" s="198">
        <v>432301.09</v>
      </c>
      <c r="G3807" s="198">
        <v>1</v>
      </c>
    </row>
    <row r="3808" spans="1:7" x14ac:dyDescent="0.3">
      <c r="A3808" s="198" t="s">
        <v>188</v>
      </c>
      <c r="B3808" s="198" t="s">
        <v>334</v>
      </c>
      <c r="C3808" s="198">
        <v>101106973</v>
      </c>
      <c r="D3808" s="198">
        <v>201909</v>
      </c>
      <c r="E3808" s="198" t="s">
        <v>335</v>
      </c>
      <c r="F3808" s="198">
        <v>108647.14</v>
      </c>
      <c r="G3808" s="198">
        <v>1</v>
      </c>
    </row>
    <row r="3809" spans="1:7" x14ac:dyDescent="0.3">
      <c r="A3809" s="198" t="s">
        <v>188</v>
      </c>
      <c r="B3809" s="198" t="s">
        <v>334</v>
      </c>
      <c r="C3809" s="198">
        <v>101107216</v>
      </c>
      <c r="D3809" s="198">
        <v>201909</v>
      </c>
      <c r="E3809" s="198" t="s">
        <v>336</v>
      </c>
      <c r="F3809" s="198">
        <v>-41.54</v>
      </c>
      <c r="G3809" s="198">
        <v>4</v>
      </c>
    </row>
    <row r="3810" spans="1:7" x14ac:dyDescent="0.3">
      <c r="A3810" s="198" t="s">
        <v>188</v>
      </c>
      <c r="B3810" s="198" t="s">
        <v>334</v>
      </c>
      <c r="C3810" s="198">
        <v>101108284</v>
      </c>
      <c r="D3810" s="198">
        <v>201909</v>
      </c>
      <c r="E3810" s="198" t="s">
        <v>336</v>
      </c>
      <c r="F3810" s="198">
        <v>56036.47</v>
      </c>
      <c r="G3810" s="198">
        <v>1</v>
      </c>
    </row>
    <row r="3811" spans="1:7" x14ac:dyDescent="0.3">
      <c r="A3811" s="198" t="s">
        <v>188</v>
      </c>
      <c r="B3811" s="198" t="s">
        <v>334</v>
      </c>
      <c r="C3811" s="198">
        <v>101108436</v>
      </c>
      <c r="D3811" s="198">
        <v>201909</v>
      </c>
      <c r="E3811" s="198" t="s">
        <v>336</v>
      </c>
      <c r="F3811" s="198">
        <v>-272.56</v>
      </c>
      <c r="G3811" s="198">
        <v>2</v>
      </c>
    </row>
    <row r="3812" spans="1:7" x14ac:dyDescent="0.3">
      <c r="A3812" s="198" t="s">
        <v>188</v>
      </c>
      <c r="B3812" s="198" t="s">
        <v>334</v>
      </c>
      <c r="C3812" s="198">
        <v>101108922</v>
      </c>
      <c r="D3812" s="198">
        <v>201909</v>
      </c>
      <c r="E3812" s="198" t="s">
        <v>336</v>
      </c>
      <c r="F3812" s="198">
        <v>-1096.6300000000001</v>
      </c>
      <c r="G3812" s="198">
        <v>2</v>
      </c>
    </row>
    <row r="3813" spans="1:7" x14ac:dyDescent="0.3">
      <c r="A3813" s="198" t="s">
        <v>188</v>
      </c>
      <c r="B3813" s="198" t="s">
        <v>334</v>
      </c>
      <c r="C3813" s="198">
        <v>101109590</v>
      </c>
      <c r="D3813" s="198">
        <v>201909</v>
      </c>
      <c r="E3813" s="198" t="s">
        <v>339</v>
      </c>
      <c r="F3813" s="198">
        <v>-13309.32</v>
      </c>
      <c r="G3813" s="198">
        <v>3</v>
      </c>
    </row>
    <row r="3814" spans="1:7" x14ac:dyDescent="0.3">
      <c r="A3814" s="198" t="s">
        <v>188</v>
      </c>
      <c r="B3814" s="198" t="s">
        <v>334</v>
      </c>
      <c r="C3814" s="198">
        <v>101110819</v>
      </c>
      <c r="D3814" s="198">
        <v>201909</v>
      </c>
      <c r="E3814" s="198" t="s">
        <v>339</v>
      </c>
      <c r="F3814" s="198">
        <v>75665.81</v>
      </c>
      <c r="G3814" s="198">
        <v>4</v>
      </c>
    </row>
    <row r="3815" spans="1:7" x14ac:dyDescent="0.3">
      <c r="A3815" s="198" t="s">
        <v>188</v>
      </c>
      <c r="B3815" s="198" t="s">
        <v>334</v>
      </c>
      <c r="C3815" s="198">
        <v>101111200</v>
      </c>
      <c r="D3815" s="198">
        <v>201909</v>
      </c>
      <c r="E3815" s="198" t="s">
        <v>340</v>
      </c>
      <c r="F3815" s="198">
        <v>1682.16</v>
      </c>
      <c r="G3815" s="198">
        <v>1</v>
      </c>
    </row>
    <row r="3816" spans="1:7" x14ac:dyDescent="0.3">
      <c r="A3816" s="198" t="s">
        <v>188</v>
      </c>
      <c r="B3816" s="198" t="s">
        <v>334</v>
      </c>
      <c r="C3816" s="198">
        <v>101111448</v>
      </c>
      <c r="D3816" s="198">
        <v>201909</v>
      </c>
      <c r="E3816" s="198" t="s">
        <v>340</v>
      </c>
      <c r="F3816" s="198">
        <v>-87131.38</v>
      </c>
      <c r="G3816" s="198">
        <v>1</v>
      </c>
    </row>
    <row r="3817" spans="1:7" x14ac:dyDescent="0.3">
      <c r="A3817" s="198" t="s">
        <v>188</v>
      </c>
      <c r="B3817" s="198" t="s">
        <v>334</v>
      </c>
      <c r="C3817" s="198">
        <v>101112542</v>
      </c>
      <c r="D3817" s="198">
        <v>201909</v>
      </c>
      <c r="E3817" s="198" t="s">
        <v>336</v>
      </c>
      <c r="F3817" s="198">
        <v>-7531.98</v>
      </c>
      <c r="G3817" s="198">
        <v>4</v>
      </c>
    </row>
    <row r="3818" spans="1:7" x14ac:dyDescent="0.3">
      <c r="A3818" s="198" t="s">
        <v>188</v>
      </c>
      <c r="B3818" s="198" t="s">
        <v>334</v>
      </c>
      <c r="C3818" s="198">
        <v>101112658</v>
      </c>
      <c r="D3818" s="198">
        <v>201909</v>
      </c>
      <c r="E3818" s="198" t="s">
        <v>336</v>
      </c>
      <c r="F3818" s="198">
        <v>4142.6899999999996</v>
      </c>
      <c r="G3818" s="198">
        <v>2</v>
      </c>
    </row>
    <row r="3819" spans="1:7" x14ac:dyDescent="0.3">
      <c r="A3819" s="198" t="s">
        <v>188</v>
      </c>
      <c r="B3819" s="198" t="s">
        <v>334</v>
      </c>
      <c r="C3819" s="198">
        <v>101112785</v>
      </c>
      <c r="D3819" s="198">
        <v>201909</v>
      </c>
      <c r="E3819" s="198" t="s">
        <v>336</v>
      </c>
      <c r="F3819" s="198">
        <v>-897.39</v>
      </c>
      <c r="G3819" s="198">
        <v>4</v>
      </c>
    </row>
    <row r="3820" spans="1:7" x14ac:dyDescent="0.3">
      <c r="A3820" s="198" t="s">
        <v>188</v>
      </c>
      <c r="B3820" s="198" t="s">
        <v>334</v>
      </c>
      <c r="C3820" s="198">
        <v>101113206</v>
      </c>
      <c r="D3820" s="198">
        <v>201909</v>
      </c>
      <c r="E3820" s="198" t="s">
        <v>340</v>
      </c>
      <c r="F3820" s="198">
        <v>11567.9</v>
      </c>
      <c r="G3820" s="198">
        <v>2</v>
      </c>
    </row>
    <row r="3821" spans="1:7" x14ac:dyDescent="0.3">
      <c r="A3821" s="198" t="s">
        <v>188</v>
      </c>
      <c r="B3821" s="198" t="s">
        <v>334</v>
      </c>
      <c r="C3821" s="198">
        <v>101113683</v>
      </c>
      <c r="D3821" s="198">
        <v>201909</v>
      </c>
      <c r="E3821" s="198" t="s">
        <v>342</v>
      </c>
      <c r="F3821" s="198">
        <v>-456.7</v>
      </c>
      <c r="G3821" s="198">
        <v>-1</v>
      </c>
    </row>
    <row r="3822" spans="1:7" x14ac:dyDescent="0.3">
      <c r="A3822" s="198" t="s">
        <v>188</v>
      </c>
      <c r="B3822" s="198" t="s">
        <v>334</v>
      </c>
      <c r="C3822" s="198">
        <v>101114407</v>
      </c>
      <c r="D3822" s="198">
        <v>201909</v>
      </c>
      <c r="E3822" s="198" t="s">
        <v>339</v>
      </c>
      <c r="F3822" s="198">
        <v>-136145.1</v>
      </c>
      <c r="G3822" s="198">
        <v>-9</v>
      </c>
    </row>
    <row r="3823" spans="1:7" x14ac:dyDescent="0.3">
      <c r="A3823" s="198" t="s">
        <v>188</v>
      </c>
      <c r="B3823" s="198" t="s">
        <v>334</v>
      </c>
      <c r="C3823" s="198">
        <v>101115147</v>
      </c>
      <c r="D3823" s="198">
        <v>201909</v>
      </c>
      <c r="E3823" s="198" t="s">
        <v>340</v>
      </c>
      <c r="F3823" s="198">
        <v>-40592.639999999999</v>
      </c>
      <c r="G3823" s="198">
        <v>2</v>
      </c>
    </row>
    <row r="3824" spans="1:7" x14ac:dyDescent="0.3">
      <c r="A3824" s="198" t="s">
        <v>188</v>
      </c>
      <c r="B3824" s="198" t="s">
        <v>334</v>
      </c>
      <c r="C3824" s="198">
        <v>101115186</v>
      </c>
      <c r="D3824" s="198">
        <v>201909</v>
      </c>
      <c r="E3824" s="198" t="s">
        <v>339</v>
      </c>
      <c r="F3824" s="198">
        <v>8.94</v>
      </c>
      <c r="G3824" s="198">
        <v>2</v>
      </c>
    </row>
    <row r="3825" spans="1:7" x14ac:dyDescent="0.3">
      <c r="A3825" s="198" t="s">
        <v>188</v>
      </c>
      <c r="B3825" s="198" t="s">
        <v>334</v>
      </c>
      <c r="C3825" s="198">
        <v>101115950</v>
      </c>
      <c r="D3825" s="198">
        <v>201909</v>
      </c>
      <c r="E3825" s="198" t="s">
        <v>342</v>
      </c>
      <c r="F3825" s="198">
        <v>22.78</v>
      </c>
      <c r="G3825" s="198">
        <v>3</v>
      </c>
    </row>
    <row r="3826" spans="1:7" x14ac:dyDescent="0.3">
      <c r="A3826" s="198" t="s">
        <v>188</v>
      </c>
      <c r="B3826" s="198" t="s">
        <v>334</v>
      </c>
      <c r="C3826" s="198">
        <v>101116194</v>
      </c>
      <c r="D3826" s="198">
        <v>201909</v>
      </c>
      <c r="E3826" s="198" t="s">
        <v>336</v>
      </c>
      <c r="F3826" s="198">
        <v>828.42</v>
      </c>
      <c r="G3826" s="198">
        <v>-5</v>
      </c>
    </row>
    <row r="3827" spans="1:7" x14ac:dyDescent="0.3">
      <c r="A3827" s="198" t="s">
        <v>188</v>
      </c>
      <c r="B3827" s="198" t="s">
        <v>334</v>
      </c>
      <c r="C3827" s="198">
        <v>101116281</v>
      </c>
      <c r="D3827" s="198">
        <v>201909</v>
      </c>
      <c r="E3827" s="198" t="s">
        <v>335</v>
      </c>
      <c r="F3827" s="198">
        <v>-140.36000000000001</v>
      </c>
      <c r="G3827" s="198">
        <v>3</v>
      </c>
    </row>
    <row r="3828" spans="1:7" x14ac:dyDescent="0.3">
      <c r="A3828" s="198" t="s">
        <v>188</v>
      </c>
      <c r="B3828" s="198" t="s">
        <v>334</v>
      </c>
      <c r="C3828" s="198">
        <v>101116677</v>
      </c>
      <c r="D3828" s="198">
        <v>201909</v>
      </c>
      <c r="E3828" s="198" t="s">
        <v>336</v>
      </c>
      <c r="F3828" s="198">
        <v>9.2799999999999994</v>
      </c>
      <c r="G3828" s="198">
        <v>3</v>
      </c>
    </row>
    <row r="3829" spans="1:7" x14ac:dyDescent="0.3">
      <c r="A3829" s="198" t="s">
        <v>188</v>
      </c>
      <c r="B3829" s="198" t="s">
        <v>334</v>
      </c>
      <c r="C3829" s="198">
        <v>101116868</v>
      </c>
      <c r="D3829" s="198">
        <v>201909</v>
      </c>
      <c r="E3829" s="198" t="s">
        <v>340</v>
      </c>
      <c r="F3829" s="198">
        <v>-258945.94</v>
      </c>
      <c r="G3829" s="198">
        <v>-8</v>
      </c>
    </row>
    <row r="3830" spans="1:7" x14ac:dyDescent="0.3">
      <c r="A3830" s="198" t="s">
        <v>188</v>
      </c>
      <c r="B3830" s="198" t="s">
        <v>334</v>
      </c>
      <c r="C3830" s="198">
        <v>101117254</v>
      </c>
      <c r="D3830" s="198">
        <v>201909</v>
      </c>
      <c r="E3830" s="198" t="s">
        <v>340</v>
      </c>
      <c r="F3830" s="198">
        <v>4148.01</v>
      </c>
      <c r="G3830" s="198">
        <v>2</v>
      </c>
    </row>
    <row r="3831" spans="1:7" x14ac:dyDescent="0.3">
      <c r="A3831" s="198" t="s">
        <v>188</v>
      </c>
      <c r="B3831" s="198" t="s">
        <v>334</v>
      </c>
      <c r="C3831" s="198">
        <v>101117451</v>
      </c>
      <c r="D3831" s="198">
        <v>201909</v>
      </c>
      <c r="E3831" s="198" t="s">
        <v>336</v>
      </c>
      <c r="F3831" s="198">
        <v>431.58</v>
      </c>
      <c r="G3831" s="198">
        <v>-6</v>
      </c>
    </row>
    <row r="3832" spans="1:7" x14ac:dyDescent="0.3">
      <c r="A3832" s="198" t="s">
        <v>188</v>
      </c>
      <c r="B3832" s="198" t="s">
        <v>334</v>
      </c>
      <c r="C3832" s="198">
        <v>101117646</v>
      </c>
      <c r="D3832" s="198">
        <v>201909</v>
      </c>
      <c r="E3832" s="198" t="s">
        <v>341</v>
      </c>
      <c r="F3832" s="198">
        <v>-8.4</v>
      </c>
      <c r="G3832" s="198">
        <v>3</v>
      </c>
    </row>
    <row r="3833" spans="1:7" x14ac:dyDescent="0.3">
      <c r="A3833" s="198" t="s">
        <v>188</v>
      </c>
      <c r="B3833" s="198" t="s">
        <v>334</v>
      </c>
      <c r="C3833" s="198">
        <v>101117817</v>
      </c>
      <c r="D3833" s="198">
        <v>201909</v>
      </c>
      <c r="E3833" s="198" t="s">
        <v>339</v>
      </c>
      <c r="F3833" s="198">
        <v>7834.13</v>
      </c>
      <c r="G3833" s="198">
        <v>1</v>
      </c>
    </row>
    <row r="3834" spans="1:7" x14ac:dyDescent="0.3">
      <c r="A3834" s="198" t="s">
        <v>188</v>
      </c>
      <c r="B3834" s="198" t="s">
        <v>334</v>
      </c>
      <c r="C3834" s="198">
        <v>101118163</v>
      </c>
      <c r="D3834" s="198">
        <v>201909</v>
      </c>
      <c r="E3834" s="198" t="s">
        <v>339</v>
      </c>
      <c r="F3834" s="198">
        <v>17192.25</v>
      </c>
      <c r="G3834" s="198">
        <v>1</v>
      </c>
    </row>
    <row r="3835" spans="1:7" x14ac:dyDescent="0.3">
      <c r="A3835" s="198" t="s">
        <v>188</v>
      </c>
      <c r="B3835" s="198" t="s">
        <v>334</v>
      </c>
      <c r="C3835" s="198">
        <v>101118186</v>
      </c>
      <c r="D3835" s="198">
        <v>201909</v>
      </c>
      <c r="E3835" s="198" t="s">
        <v>336</v>
      </c>
      <c r="F3835" s="198">
        <v>34489.879999999997</v>
      </c>
      <c r="G3835" s="198">
        <v>1</v>
      </c>
    </row>
    <row r="3836" spans="1:7" x14ac:dyDescent="0.3">
      <c r="A3836" s="198" t="s">
        <v>188</v>
      </c>
      <c r="B3836" s="198" t="s">
        <v>334</v>
      </c>
      <c r="C3836" s="198">
        <v>101118205</v>
      </c>
      <c r="D3836" s="198">
        <v>201909</v>
      </c>
      <c r="E3836" s="198" t="s">
        <v>336</v>
      </c>
      <c r="F3836" s="198">
        <v>-55.49</v>
      </c>
      <c r="G3836" s="198">
        <v>2</v>
      </c>
    </row>
    <row r="3837" spans="1:7" x14ac:dyDescent="0.3">
      <c r="A3837" s="198" t="s">
        <v>188</v>
      </c>
      <c r="B3837" s="198" t="s">
        <v>334</v>
      </c>
      <c r="C3837" s="198">
        <v>101118363</v>
      </c>
      <c r="D3837" s="198">
        <v>201909</v>
      </c>
      <c r="E3837" s="198" t="s">
        <v>339</v>
      </c>
      <c r="F3837" s="198">
        <v>85.12</v>
      </c>
      <c r="G3837" s="198">
        <v>3</v>
      </c>
    </row>
    <row r="3838" spans="1:7" x14ac:dyDescent="0.3">
      <c r="A3838" s="198" t="s">
        <v>188</v>
      </c>
      <c r="B3838" s="198" t="s">
        <v>334</v>
      </c>
      <c r="C3838" s="198">
        <v>101118496</v>
      </c>
      <c r="D3838" s="198">
        <v>201909</v>
      </c>
      <c r="E3838" s="198" t="s">
        <v>339</v>
      </c>
      <c r="F3838" s="198">
        <v>1780.12</v>
      </c>
      <c r="G3838" s="198">
        <v>3</v>
      </c>
    </row>
    <row r="3839" spans="1:7" x14ac:dyDescent="0.3">
      <c r="A3839" s="198" t="s">
        <v>188</v>
      </c>
      <c r="B3839" s="198" t="s">
        <v>334</v>
      </c>
      <c r="C3839" s="198">
        <v>101118815</v>
      </c>
      <c r="D3839" s="198">
        <v>201909</v>
      </c>
      <c r="E3839" s="198" t="s">
        <v>339</v>
      </c>
      <c r="F3839" s="198">
        <v>-545.38</v>
      </c>
      <c r="G3839" s="198">
        <v>3</v>
      </c>
    </row>
    <row r="3840" spans="1:7" x14ac:dyDescent="0.3">
      <c r="A3840" s="198" t="s">
        <v>188</v>
      </c>
      <c r="B3840" s="198" t="s">
        <v>334</v>
      </c>
      <c r="C3840" s="198">
        <v>101118860</v>
      </c>
      <c r="D3840" s="198">
        <v>201909</v>
      </c>
      <c r="E3840" s="198" t="s">
        <v>342</v>
      </c>
      <c r="F3840" s="198">
        <v>2995.68</v>
      </c>
      <c r="G3840" s="198">
        <v>4</v>
      </c>
    </row>
    <row r="3841" spans="1:7" x14ac:dyDescent="0.3">
      <c r="A3841" s="198" t="s">
        <v>188</v>
      </c>
      <c r="B3841" s="198" t="s">
        <v>334</v>
      </c>
      <c r="C3841" s="198">
        <v>101119060</v>
      </c>
      <c r="D3841" s="198">
        <v>201909</v>
      </c>
      <c r="E3841" s="198" t="s">
        <v>336</v>
      </c>
      <c r="F3841" s="198">
        <v>-1175.6400000000001</v>
      </c>
      <c r="G3841" s="198">
        <v>2</v>
      </c>
    </row>
    <row r="3842" spans="1:7" x14ac:dyDescent="0.3">
      <c r="A3842" s="198" t="s">
        <v>188</v>
      </c>
      <c r="B3842" s="198" t="s">
        <v>334</v>
      </c>
      <c r="C3842" s="198">
        <v>101119171</v>
      </c>
      <c r="D3842" s="198">
        <v>201909</v>
      </c>
      <c r="E3842" s="198" t="s">
        <v>340</v>
      </c>
      <c r="F3842" s="198">
        <v>79.59</v>
      </c>
      <c r="G3842" s="198">
        <v>2</v>
      </c>
    </row>
    <row r="3843" spans="1:7" x14ac:dyDescent="0.3">
      <c r="A3843" s="198" t="s">
        <v>188</v>
      </c>
      <c r="B3843" s="198" t="s">
        <v>334</v>
      </c>
      <c r="C3843" s="198">
        <v>101119554</v>
      </c>
      <c r="D3843" s="198">
        <v>201909</v>
      </c>
      <c r="E3843" s="198" t="s">
        <v>339</v>
      </c>
      <c r="F3843" s="198">
        <v>-2.3199999999999998</v>
      </c>
      <c r="G3843" s="198">
        <v>3</v>
      </c>
    </row>
    <row r="3844" spans="1:7" x14ac:dyDescent="0.3">
      <c r="A3844" s="198" t="s">
        <v>188</v>
      </c>
      <c r="B3844" s="198" t="s">
        <v>334</v>
      </c>
      <c r="C3844" s="198">
        <v>101119761</v>
      </c>
      <c r="D3844" s="198">
        <v>201909</v>
      </c>
      <c r="E3844" s="198" t="s">
        <v>336</v>
      </c>
      <c r="F3844" s="198">
        <v>-2074.2800000000002</v>
      </c>
      <c r="G3844" s="198">
        <v>2</v>
      </c>
    </row>
    <row r="3845" spans="1:7" x14ac:dyDescent="0.3">
      <c r="A3845" s="198" t="s">
        <v>188</v>
      </c>
      <c r="B3845" s="198" t="s">
        <v>334</v>
      </c>
      <c r="C3845" s="198">
        <v>101119947</v>
      </c>
      <c r="D3845" s="198">
        <v>201909</v>
      </c>
      <c r="E3845" s="198" t="s">
        <v>336</v>
      </c>
      <c r="F3845" s="198">
        <v>1915.88</v>
      </c>
      <c r="G3845" s="198">
        <v>1</v>
      </c>
    </row>
    <row r="3846" spans="1:7" x14ac:dyDescent="0.3">
      <c r="A3846" s="198" t="s">
        <v>188</v>
      </c>
      <c r="B3846" s="198" t="s">
        <v>334</v>
      </c>
      <c r="C3846" s="198">
        <v>101119976</v>
      </c>
      <c r="D3846" s="198">
        <v>201909</v>
      </c>
      <c r="E3846" s="198" t="s">
        <v>339</v>
      </c>
      <c r="F3846" s="198">
        <v>140.88999999999999</v>
      </c>
      <c r="G3846" s="198">
        <v>3</v>
      </c>
    </row>
    <row r="3847" spans="1:7" x14ac:dyDescent="0.3">
      <c r="A3847" s="198" t="s">
        <v>188</v>
      </c>
      <c r="B3847" s="198" t="s">
        <v>334</v>
      </c>
      <c r="C3847" s="198">
        <v>101120040</v>
      </c>
      <c r="D3847" s="198">
        <v>201909</v>
      </c>
      <c r="E3847" s="198" t="s">
        <v>339</v>
      </c>
      <c r="F3847" s="198">
        <v>18465.54</v>
      </c>
      <c r="G3847" s="198">
        <v>1</v>
      </c>
    </row>
    <row r="3848" spans="1:7" x14ac:dyDescent="0.3">
      <c r="A3848" s="198" t="s">
        <v>188</v>
      </c>
      <c r="B3848" s="198" t="s">
        <v>334</v>
      </c>
      <c r="C3848" s="198">
        <v>101120230</v>
      </c>
      <c r="D3848" s="198">
        <v>201909</v>
      </c>
      <c r="E3848" s="198" t="s">
        <v>336</v>
      </c>
      <c r="F3848" s="198">
        <v>2352.46</v>
      </c>
      <c r="G3848" s="198">
        <v>3</v>
      </c>
    </row>
    <row r="3849" spans="1:7" x14ac:dyDescent="0.3">
      <c r="A3849" s="198" t="s">
        <v>188</v>
      </c>
      <c r="B3849" s="198" t="s">
        <v>334</v>
      </c>
      <c r="C3849" s="198">
        <v>101120650</v>
      </c>
      <c r="D3849" s="198">
        <v>201909</v>
      </c>
      <c r="E3849" s="198" t="s">
        <v>336</v>
      </c>
      <c r="F3849" s="198">
        <v>1.28</v>
      </c>
      <c r="G3849" s="198">
        <v>2</v>
      </c>
    </row>
    <row r="3850" spans="1:7" x14ac:dyDescent="0.3">
      <c r="A3850" s="198" t="s">
        <v>188</v>
      </c>
      <c r="B3850" s="198" t="s">
        <v>334</v>
      </c>
      <c r="C3850" s="198">
        <v>101120672</v>
      </c>
      <c r="D3850" s="198">
        <v>201909</v>
      </c>
      <c r="E3850" s="198" t="s">
        <v>340</v>
      </c>
      <c r="F3850" s="198">
        <v>1046.08</v>
      </c>
      <c r="G3850" s="198">
        <v>1</v>
      </c>
    </row>
    <row r="3851" spans="1:7" x14ac:dyDescent="0.3">
      <c r="A3851" s="198" t="s">
        <v>188</v>
      </c>
      <c r="B3851" s="198" t="s">
        <v>334</v>
      </c>
      <c r="C3851" s="198">
        <v>101120918</v>
      </c>
      <c r="D3851" s="198">
        <v>201909</v>
      </c>
      <c r="E3851" s="198" t="s">
        <v>336</v>
      </c>
      <c r="F3851" s="198">
        <v>-253.02</v>
      </c>
      <c r="G3851" s="198">
        <v>3</v>
      </c>
    </row>
    <row r="3852" spans="1:7" x14ac:dyDescent="0.3">
      <c r="A3852" s="198" t="s">
        <v>188</v>
      </c>
      <c r="B3852" s="198" t="s">
        <v>334</v>
      </c>
      <c r="C3852" s="198">
        <v>101120958</v>
      </c>
      <c r="D3852" s="198">
        <v>201909</v>
      </c>
      <c r="E3852" s="198" t="s">
        <v>336</v>
      </c>
      <c r="F3852" s="198">
        <v>0.98</v>
      </c>
      <c r="G3852" s="198">
        <v>2</v>
      </c>
    </row>
    <row r="3853" spans="1:7" x14ac:dyDescent="0.3">
      <c r="A3853" s="198" t="s">
        <v>188</v>
      </c>
      <c r="B3853" s="198" t="s">
        <v>334</v>
      </c>
      <c r="C3853" s="198">
        <v>101120983</v>
      </c>
      <c r="D3853" s="198">
        <v>201909</v>
      </c>
      <c r="E3853" s="198" t="s">
        <v>339</v>
      </c>
      <c r="F3853" s="198">
        <v>-304.81</v>
      </c>
      <c r="G3853" s="198">
        <v>4</v>
      </c>
    </row>
    <row r="3854" spans="1:7" x14ac:dyDescent="0.3">
      <c r="A3854" s="198" t="s">
        <v>188</v>
      </c>
      <c r="B3854" s="198" t="s">
        <v>334</v>
      </c>
      <c r="C3854" s="198">
        <v>101121115</v>
      </c>
      <c r="D3854" s="198">
        <v>201909</v>
      </c>
      <c r="E3854" s="198" t="s">
        <v>339</v>
      </c>
      <c r="F3854" s="198">
        <v>-72.72</v>
      </c>
      <c r="G3854" s="198">
        <v>2</v>
      </c>
    </row>
    <row r="3855" spans="1:7" x14ac:dyDescent="0.3">
      <c r="A3855" s="198" t="s">
        <v>188</v>
      </c>
      <c r="B3855" s="198" t="s">
        <v>334</v>
      </c>
      <c r="C3855" s="198">
        <v>101121244</v>
      </c>
      <c r="D3855" s="198">
        <v>201909</v>
      </c>
      <c r="E3855" s="198" t="s">
        <v>336</v>
      </c>
      <c r="F3855" s="198">
        <v>13257.39</v>
      </c>
      <c r="G3855" s="198">
        <v>1</v>
      </c>
    </row>
    <row r="3856" spans="1:7" x14ac:dyDescent="0.3">
      <c r="A3856" s="198" t="s">
        <v>188</v>
      </c>
      <c r="B3856" s="198" t="s">
        <v>334</v>
      </c>
      <c r="C3856" s="198">
        <v>101121358</v>
      </c>
      <c r="D3856" s="198">
        <v>201909</v>
      </c>
      <c r="E3856" s="198" t="s">
        <v>339</v>
      </c>
      <c r="F3856" s="198">
        <v>899.61</v>
      </c>
      <c r="G3856" s="198">
        <v>4</v>
      </c>
    </row>
    <row r="3857" spans="1:7" x14ac:dyDescent="0.3">
      <c r="A3857" s="198" t="s">
        <v>188</v>
      </c>
      <c r="B3857" s="198" t="s">
        <v>334</v>
      </c>
      <c r="C3857" s="198">
        <v>101121637</v>
      </c>
      <c r="D3857" s="198">
        <v>201909</v>
      </c>
      <c r="E3857" s="198" t="s">
        <v>339</v>
      </c>
      <c r="F3857" s="198">
        <v>12141.94</v>
      </c>
      <c r="G3857" s="198">
        <v>1</v>
      </c>
    </row>
    <row r="3858" spans="1:7" x14ac:dyDescent="0.3">
      <c r="A3858" s="198" t="s">
        <v>188</v>
      </c>
      <c r="B3858" s="198" t="s">
        <v>334</v>
      </c>
      <c r="C3858" s="198">
        <v>101121992</v>
      </c>
      <c r="D3858" s="198">
        <v>201909</v>
      </c>
      <c r="E3858" s="198" t="s">
        <v>336</v>
      </c>
      <c r="F3858" s="198">
        <v>-27223.119999999999</v>
      </c>
      <c r="G3858" s="198">
        <v>1</v>
      </c>
    </row>
    <row r="3859" spans="1:7" x14ac:dyDescent="0.3">
      <c r="A3859" s="198" t="s">
        <v>188</v>
      </c>
      <c r="B3859" s="198" t="s">
        <v>334</v>
      </c>
      <c r="C3859" s="198">
        <v>101122118</v>
      </c>
      <c r="D3859" s="198">
        <v>201909</v>
      </c>
      <c r="E3859" s="198" t="s">
        <v>340</v>
      </c>
      <c r="F3859" s="198">
        <v>38506.26</v>
      </c>
      <c r="G3859" s="198">
        <v>1</v>
      </c>
    </row>
    <row r="3860" spans="1:7" x14ac:dyDescent="0.3">
      <c r="A3860" s="198" t="s">
        <v>188</v>
      </c>
      <c r="B3860" s="198" t="s">
        <v>334</v>
      </c>
      <c r="C3860" s="198">
        <v>105088479</v>
      </c>
      <c r="D3860" s="198">
        <v>201909</v>
      </c>
      <c r="E3860" s="198" t="s">
        <v>336</v>
      </c>
      <c r="F3860" s="198">
        <v>51.08</v>
      </c>
      <c r="G3860" s="198">
        <v>1</v>
      </c>
    </row>
    <row r="3861" spans="1:7" x14ac:dyDescent="0.3">
      <c r="A3861" s="198" t="s">
        <v>188</v>
      </c>
      <c r="B3861" s="198" t="s">
        <v>334</v>
      </c>
      <c r="C3861" s="198">
        <v>105089698</v>
      </c>
      <c r="D3861" s="198">
        <v>201909</v>
      </c>
      <c r="E3861" s="198" t="s">
        <v>336</v>
      </c>
      <c r="F3861" s="198">
        <v>1955.17</v>
      </c>
      <c r="G3861" s="198">
        <v>2</v>
      </c>
    </row>
    <row r="3862" spans="1:7" x14ac:dyDescent="0.3">
      <c r="A3862" s="198" t="s">
        <v>189</v>
      </c>
      <c r="B3862" s="198" t="s">
        <v>332</v>
      </c>
      <c r="C3862" s="198">
        <v>101085480</v>
      </c>
      <c r="D3862" s="198">
        <v>201909</v>
      </c>
      <c r="E3862" s="198" t="s">
        <v>335</v>
      </c>
      <c r="F3862" s="198">
        <v>62.43</v>
      </c>
      <c r="G3862" s="198">
        <v>0</v>
      </c>
    </row>
    <row r="3863" spans="1:7" x14ac:dyDescent="0.3">
      <c r="A3863" s="198" t="s">
        <v>189</v>
      </c>
      <c r="B3863" s="198" t="s">
        <v>332</v>
      </c>
      <c r="C3863" s="198">
        <v>101096770</v>
      </c>
      <c r="D3863" s="198">
        <v>201909</v>
      </c>
      <c r="E3863" s="198" t="s">
        <v>335</v>
      </c>
      <c r="F3863" s="198">
        <v>30834.45</v>
      </c>
      <c r="G3863" s="198">
        <v>0</v>
      </c>
    </row>
    <row r="3864" spans="1:7" x14ac:dyDescent="0.3">
      <c r="A3864" s="198" t="s">
        <v>189</v>
      </c>
      <c r="B3864" s="198" t="s">
        <v>332</v>
      </c>
      <c r="C3864" s="198">
        <v>101097586</v>
      </c>
      <c r="D3864" s="198">
        <v>201909</v>
      </c>
      <c r="E3864" s="198" t="s">
        <v>335</v>
      </c>
      <c r="F3864" s="198">
        <v>511.14</v>
      </c>
      <c r="G3864" s="198">
        <v>0</v>
      </c>
    </row>
    <row r="3865" spans="1:7" x14ac:dyDescent="0.3">
      <c r="A3865" s="198" t="s">
        <v>189</v>
      </c>
      <c r="B3865" s="198" t="s">
        <v>332</v>
      </c>
      <c r="C3865" s="198">
        <v>101099025</v>
      </c>
      <c r="D3865" s="198">
        <v>201909</v>
      </c>
      <c r="E3865" s="198" t="s">
        <v>336</v>
      </c>
      <c r="F3865" s="198">
        <v>-1903.86</v>
      </c>
      <c r="G3865" s="198">
        <v>0</v>
      </c>
    </row>
    <row r="3866" spans="1:7" x14ac:dyDescent="0.3">
      <c r="A3866" s="198" t="s">
        <v>189</v>
      </c>
      <c r="B3866" s="198" t="s">
        <v>332</v>
      </c>
      <c r="C3866" s="198">
        <v>101101681</v>
      </c>
      <c r="D3866" s="198">
        <v>201909</v>
      </c>
      <c r="E3866" s="198" t="s">
        <v>336</v>
      </c>
      <c r="F3866" s="198">
        <v>-8612.66</v>
      </c>
      <c r="G3866" s="198">
        <v>0</v>
      </c>
    </row>
    <row r="3867" spans="1:7" x14ac:dyDescent="0.3">
      <c r="A3867" s="198" t="s">
        <v>189</v>
      </c>
      <c r="B3867" s="198" t="s">
        <v>332</v>
      </c>
      <c r="C3867" s="198">
        <v>101101681</v>
      </c>
      <c r="D3867" s="198">
        <v>201909</v>
      </c>
      <c r="E3867" s="198" t="s">
        <v>336</v>
      </c>
      <c r="F3867" s="198">
        <v>-1148.82</v>
      </c>
      <c r="G3867" s="198">
        <v>0</v>
      </c>
    </row>
    <row r="3868" spans="1:7" x14ac:dyDescent="0.3">
      <c r="A3868" s="198" t="s">
        <v>189</v>
      </c>
      <c r="B3868" s="198" t="s">
        <v>332</v>
      </c>
      <c r="C3868" s="198">
        <v>101101681</v>
      </c>
      <c r="D3868" s="198">
        <v>201909</v>
      </c>
      <c r="E3868" s="198" t="s">
        <v>336</v>
      </c>
      <c r="F3868" s="198">
        <v>-1072.21</v>
      </c>
      <c r="G3868" s="198">
        <v>118</v>
      </c>
    </row>
    <row r="3869" spans="1:7" x14ac:dyDescent="0.3">
      <c r="A3869" s="198" t="s">
        <v>189</v>
      </c>
      <c r="B3869" s="198" t="s">
        <v>332</v>
      </c>
      <c r="C3869" s="198">
        <v>101101681</v>
      </c>
      <c r="D3869" s="198">
        <v>201909</v>
      </c>
      <c r="E3869" s="198" t="s">
        <v>335</v>
      </c>
      <c r="F3869" s="198">
        <v>-6762.36</v>
      </c>
      <c r="G3869" s="198">
        <v>0</v>
      </c>
    </row>
    <row r="3870" spans="1:7" x14ac:dyDescent="0.3">
      <c r="A3870" s="198" t="s">
        <v>189</v>
      </c>
      <c r="B3870" s="198" t="s">
        <v>332</v>
      </c>
      <c r="C3870" s="198">
        <v>101101681</v>
      </c>
      <c r="D3870" s="198">
        <v>201909</v>
      </c>
      <c r="E3870" s="198" t="s">
        <v>339</v>
      </c>
      <c r="F3870" s="198">
        <v>-1932.57</v>
      </c>
      <c r="G3870" s="198">
        <v>0</v>
      </c>
    </row>
    <row r="3871" spans="1:7" x14ac:dyDescent="0.3">
      <c r="A3871" s="198" t="s">
        <v>189</v>
      </c>
      <c r="B3871" s="198" t="s">
        <v>332</v>
      </c>
      <c r="C3871" s="198">
        <v>101101681</v>
      </c>
      <c r="D3871" s="198">
        <v>201909</v>
      </c>
      <c r="E3871" s="198" t="s">
        <v>339</v>
      </c>
      <c r="F3871" s="198">
        <v>1.87</v>
      </c>
      <c r="G3871" s="198">
        <v>0</v>
      </c>
    </row>
    <row r="3872" spans="1:7" x14ac:dyDescent="0.3">
      <c r="A3872" s="198" t="s">
        <v>189</v>
      </c>
      <c r="B3872" s="198" t="s">
        <v>332</v>
      </c>
      <c r="C3872" s="198">
        <v>101101681</v>
      </c>
      <c r="D3872" s="198">
        <v>201909</v>
      </c>
      <c r="E3872" s="198" t="s">
        <v>339</v>
      </c>
      <c r="F3872" s="198">
        <v>282.45999999999998</v>
      </c>
      <c r="G3872" s="198">
        <v>0</v>
      </c>
    </row>
    <row r="3873" spans="1:7" x14ac:dyDescent="0.3">
      <c r="A3873" s="198" t="s">
        <v>189</v>
      </c>
      <c r="B3873" s="198" t="s">
        <v>332</v>
      </c>
      <c r="C3873" s="198">
        <v>101107867</v>
      </c>
      <c r="D3873" s="198">
        <v>201909</v>
      </c>
      <c r="E3873" s="198" t="s">
        <v>339</v>
      </c>
      <c r="F3873" s="198">
        <v>159.88</v>
      </c>
      <c r="G3873" s="198">
        <v>0</v>
      </c>
    </row>
    <row r="3874" spans="1:7" x14ac:dyDescent="0.3">
      <c r="A3874" s="198" t="s">
        <v>189</v>
      </c>
      <c r="B3874" s="198" t="s">
        <v>332</v>
      </c>
      <c r="C3874" s="198">
        <v>101110144</v>
      </c>
      <c r="D3874" s="198">
        <v>201909</v>
      </c>
      <c r="E3874" s="198" t="s">
        <v>335</v>
      </c>
      <c r="F3874" s="198">
        <v>-142.59</v>
      </c>
      <c r="G3874" s="198">
        <v>0</v>
      </c>
    </row>
    <row r="3875" spans="1:7" x14ac:dyDescent="0.3">
      <c r="A3875" s="198" t="s">
        <v>189</v>
      </c>
      <c r="B3875" s="198" t="s">
        <v>332</v>
      </c>
      <c r="C3875" s="198">
        <v>101110930</v>
      </c>
      <c r="D3875" s="198">
        <v>201909</v>
      </c>
      <c r="E3875" s="198" t="s">
        <v>335</v>
      </c>
      <c r="F3875" s="198">
        <v>28.6</v>
      </c>
      <c r="G3875" s="198">
        <v>0</v>
      </c>
    </row>
    <row r="3876" spans="1:7" x14ac:dyDescent="0.3">
      <c r="A3876" s="198" t="s">
        <v>189</v>
      </c>
      <c r="B3876" s="198" t="s">
        <v>332</v>
      </c>
      <c r="C3876" s="198">
        <v>101117520</v>
      </c>
      <c r="D3876" s="198">
        <v>201909</v>
      </c>
      <c r="E3876" s="198" t="s">
        <v>340</v>
      </c>
      <c r="F3876" s="198">
        <v>-13.88</v>
      </c>
      <c r="G3876" s="198">
        <v>0</v>
      </c>
    </row>
    <row r="3877" spans="1:7" x14ac:dyDescent="0.3">
      <c r="A3877" s="198" t="s">
        <v>189</v>
      </c>
      <c r="B3877" s="198" t="s">
        <v>332</v>
      </c>
      <c r="C3877" s="198">
        <v>101117520</v>
      </c>
      <c r="D3877" s="198">
        <v>201909</v>
      </c>
      <c r="E3877" s="198" t="s">
        <v>340</v>
      </c>
      <c r="F3877" s="198">
        <v>0.84</v>
      </c>
      <c r="G3877" s="198">
        <v>0</v>
      </c>
    </row>
    <row r="3878" spans="1:7" x14ac:dyDescent="0.3">
      <c r="A3878" s="198" t="s">
        <v>189</v>
      </c>
      <c r="B3878" s="198" t="s">
        <v>332</v>
      </c>
      <c r="C3878" s="198">
        <v>101117520</v>
      </c>
      <c r="D3878" s="198">
        <v>201909</v>
      </c>
      <c r="E3878" s="198" t="s">
        <v>340</v>
      </c>
      <c r="F3878" s="198">
        <v>49.62</v>
      </c>
      <c r="G3878" s="198">
        <v>0</v>
      </c>
    </row>
    <row r="3879" spans="1:7" x14ac:dyDescent="0.3">
      <c r="A3879" s="198" t="s">
        <v>189</v>
      </c>
      <c r="B3879" s="198" t="s">
        <v>332</v>
      </c>
      <c r="C3879" s="198">
        <v>101117520</v>
      </c>
      <c r="D3879" s="198">
        <v>201909</v>
      </c>
      <c r="E3879" s="198" t="s">
        <v>340</v>
      </c>
      <c r="F3879" s="198">
        <v>115980.07</v>
      </c>
      <c r="G3879" s="198">
        <v>9096</v>
      </c>
    </row>
    <row r="3880" spans="1:7" x14ac:dyDescent="0.3">
      <c r="A3880" s="198" t="s">
        <v>189</v>
      </c>
      <c r="B3880" s="198" t="s">
        <v>332</v>
      </c>
      <c r="C3880" s="198">
        <v>101117520</v>
      </c>
      <c r="D3880" s="198">
        <v>201909</v>
      </c>
      <c r="E3880" s="198" t="s">
        <v>336</v>
      </c>
      <c r="F3880" s="198">
        <v>108.63</v>
      </c>
      <c r="G3880" s="198">
        <v>0</v>
      </c>
    </row>
    <row r="3881" spans="1:7" x14ac:dyDescent="0.3">
      <c r="A3881" s="198" t="s">
        <v>189</v>
      </c>
      <c r="B3881" s="198" t="s">
        <v>332</v>
      </c>
      <c r="C3881" s="198">
        <v>101117520</v>
      </c>
      <c r="D3881" s="198">
        <v>201909</v>
      </c>
      <c r="E3881" s="198" t="s">
        <v>336</v>
      </c>
      <c r="F3881" s="198">
        <v>216.27</v>
      </c>
      <c r="G3881" s="198">
        <v>0</v>
      </c>
    </row>
    <row r="3882" spans="1:7" x14ac:dyDescent="0.3">
      <c r="A3882" s="198" t="s">
        <v>189</v>
      </c>
      <c r="B3882" s="198" t="s">
        <v>332</v>
      </c>
      <c r="C3882" s="198">
        <v>101117520</v>
      </c>
      <c r="D3882" s="198">
        <v>201909</v>
      </c>
      <c r="E3882" s="198" t="s">
        <v>335</v>
      </c>
      <c r="F3882" s="198">
        <v>36.08</v>
      </c>
      <c r="G3882" s="198">
        <v>0</v>
      </c>
    </row>
    <row r="3883" spans="1:7" x14ac:dyDescent="0.3">
      <c r="A3883" s="198" t="s">
        <v>189</v>
      </c>
      <c r="B3883" s="198" t="s">
        <v>332</v>
      </c>
      <c r="C3883" s="198">
        <v>101117520</v>
      </c>
      <c r="D3883" s="198">
        <v>201909</v>
      </c>
      <c r="E3883" s="198" t="s">
        <v>335</v>
      </c>
      <c r="F3883" s="198">
        <v>167.78</v>
      </c>
      <c r="G3883" s="198">
        <v>0</v>
      </c>
    </row>
    <row r="3884" spans="1:7" x14ac:dyDescent="0.3">
      <c r="A3884" s="198" t="s">
        <v>189</v>
      </c>
      <c r="B3884" s="198" t="s">
        <v>332</v>
      </c>
      <c r="C3884" s="198">
        <v>101117520</v>
      </c>
      <c r="D3884" s="198">
        <v>201909</v>
      </c>
      <c r="E3884" s="198" t="s">
        <v>335</v>
      </c>
      <c r="F3884" s="198">
        <v>684.45</v>
      </c>
      <c r="G3884" s="198">
        <v>0</v>
      </c>
    </row>
    <row r="3885" spans="1:7" x14ac:dyDescent="0.3">
      <c r="A3885" s="198" t="s">
        <v>189</v>
      </c>
      <c r="B3885" s="198" t="s">
        <v>332</v>
      </c>
      <c r="C3885" s="198">
        <v>101117520</v>
      </c>
      <c r="D3885" s="198">
        <v>201909</v>
      </c>
      <c r="E3885" s="198" t="s">
        <v>339</v>
      </c>
      <c r="F3885" s="198">
        <v>-5.69</v>
      </c>
      <c r="G3885" s="198">
        <v>0</v>
      </c>
    </row>
    <row r="3886" spans="1:7" x14ac:dyDescent="0.3">
      <c r="A3886" s="198" t="s">
        <v>189</v>
      </c>
      <c r="B3886" s="198" t="s">
        <v>332</v>
      </c>
      <c r="C3886" s="198">
        <v>101117520</v>
      </c>
      <c r="D3886" s="198">
        <v>201909</v>
      </c>
      <c r="E3886" s="198" t="s">
        <v>339</v>
      </c>
      <c r="F3886" s="198">
        <v>2.4500000000000002</v>
      </c>
      <c r="G3886" s="198">
        <v>0</v>
      </c>
    </row>
    <row r="3887" spans="1:7" x14ac:dyDescent="0.3">
      <c r="A3887" s="198" t="s">
        <v>189</v>
      </c>
      <c r="B3887" s="198" t="s">
        <v>332</v>
      </c>
      <c r="C3887" s="198">
        <v>101117520</v>
      </c>
      <c r="D3887" s="198">
        <v>201909</v>
      </c>
      <c r="E3887" s="198" t="s">
        <v>339</v>
      </c>
      <c r="F3887" s="198">
        <v>360.98</v>
      </c>
      <c r="G3887" s="198">
        <v>0</v>
      </c>
    </row>
    <row r="3888" spans="1:7" x14ac:dyDescent="0.3">
      <c r="A3888" s="198" t="s">
        <v>189</v>
      </c>
      <c r="B3888" s="198" t="s">
        <v>332</v>
      </c>
      <c r="C3888" s="198">
        <v>101117520</v>
      </c>
      <c r="D3888" s="198">
        <v>201909</v>
      </c>
      <c r="E3888" s="198" t="s">
        <v>339</v>
      </c>
      <c r="F3888" s="198">
        <v>957.29</v>
      </c>
      <c r="G3888" s="198">
        <v>0</v>
      </c>
    </row>
    <row r="3889" spans="1:7" x14ac:dyDescent="0.3">
      <c r="A3889" s="198" t="s">
        <v>189</v>
      </c>
      <c r="B3889" s="198" t="s">
        <v>332</v>
      </c>
      <c r="C3889" s="198">
        <v>101117520</v>
      </c>
      <c r="D3889" s="198">
        <v>201909</v>
      </c>
      <c r="E3889" s="198" t="s">
        <v>339</v>
      </c>
      <c r="F3889" s="198">
        <v>24039.66</v>
      </c>
      <c r="G3889" s="198">
        <v>0</v>
      </c>
    </row>
    <row r="3890" spans="1:7" x14ac:dyDescent="0.3">
      <c r="A3890" s="198" t="s">
        <v>189</v>
      </c>
      <c r="B3890" s="198" t="s">
        <v>332</v>
      </c>
      <c r="C3890" s="198">
        <v>101117520</v>
      </c>
      <c r="D3890" s="198">
        <v>201909</v>
      </c>
      <c r="E3890" s="198" t="s">
        <v>339</v>
      </c>
      <c r="F3890" s="198">
        <v>276731.27</v>
      </c>
      <c r="G3890" s="198">
        <v>5170</v>
      </c>
    </row>
    <row r="3891" spans="1:7" x14ac:dyDescent="0.3">
      <c r="A3891" s="198" t="s">
        <v>189</v>
      </c>
      <c r="B3891" s="198" t="s">
        <v>332</v>
      </c>
      <c r="C3891" s="198">
        <v>101117520</v>
      </c>
      <c r="D3891" s="198">
        <v>201909</v>
      </c>
      <c r="E3891" s="198" t="s">
        <v>341</v>
      </c>
      <c r="F3891" s="198">
        <v>-1910.21</v>
      </c>
      <c r="G3891" s="198">
        <v>0</v>
      </c>
    </row>
    <row r="3892" spans="1:7" x14ac:dyDescent="0.3">
      <c r="A3892" s="198" t="s">
        <v>189</v>
      </c>
      <c r="B3892" s="198" t="s">
        <v>332</v>
      </c>
      <c r="C3892" s="198">
        <v>101117520</v>
      </c>
      <c r="D3892" s="198">
        <v>201909</v>
      </c>
      <c r="E3892" s="198" t="s">
        <v>341</v>
      </c>
      <c r="F3892" s="198">
        <v>1548.78</v>
      </c>
      <c r="G3892" s="198">
        <v>0</v>
      </c>
    </row>
    <row r="3893" spans="1:7" x14ac:dyDescent="0.3">
      <c r="A3893" s="198" t="s">
        <v>189</v>
      </c>
      <c r="B3893" s="198" t="s">
        <v>332</v>
      </c>
      <c r="C3893" s="198">
        <v>101117520</v>
      </c>
      <c r="D3893" s="198">
        <v>201909</v>
      </c>
      <c r="E3893" s="198" t="s">
        <v>333</v>
      </c>
      <c r="F3893" s="198">
        <v>72.53</v>
      </c>
      <c r="G3893" s="198">
        <v>0</v>
      </c>
    </row>
    <row r="3894" spans="1:7" x14ac:dyDescent="0.3">
      <c r="A3894" s="198" t="s">
        <v>189</v>
      </c>
      <c r="B3894" s="198" t="s">
        <v>332</v>
      </c>
      <c r="C3894" s="198">
        <v>105082093</v>
      </c>
      <c r="D3894" s="198">
        <v>201909</v>
      </c>
      <c r="E3894" s="198" t="s">
        <v>335</v>
      </c>
      <c r="F3894" s="198">
        <v>-1503.73</v>
      </c>
      <c r="G3894" s="198">
        <v>0</v>
      </c>
    </row>
    <row r="3895" spans="1:7" x14ac:dyDescent="0.3">
      <c r="A3895" s="198" t="s">
        <v>189</v>
      </c>
      <c r="B3895" s="198" t="s">
        <v>332</v>
      </c>
      <c r="C3895" s="198">
        <v>105082093</v>
      </c>
      <c r="D3895" s="198">
        <v>201909</v>
      </c>
      <c r="E3895" s="198" t="s">
        <v>335</v>
      </c>
      <c r="F3895" s="198">
        <v>1441.18</v>
      </c>
      <c r="G3895" s="198">
        <v>0</v>
      </c>
    </row>
    <row r="3896" spans="1:7" x14ac:dyDescent="0.3">
      <c r="A3896" s="198" t="s">
        <v>189</v>
      </c>
      <c r="B3896" s="198" t="s">
        <v>334</v>
      </c>
      <c r="C3896" s="198">
        <v>101093153</v>
      </c>
      <c r="D3896" s="198">
        <v>201909</v>
      </c>
      <c r="E3896" s="198" t="s">
        <v>339</v>
      </c>
      <c r="F3896" s="198">
        <v>41929.61</v>
      </c>
      <c r="G3896" s="198">
        <v>2</v>
      </c>
    </row>
    <row r="3897" spans="1:7" x14ac:dyDescent="0.3">
      <c r="A3897" s="198" t="s">
        <v>189</v>
      </c>
      <c r="B3897" s="198" t="s">
        <v>334</v>
      </c>
      <c r="C3897" s="198">
        <v>101093226</v>
      </c>
      <c r="D3897" s="198">
        <v>201909</v>
      </c>
      <c r="E3897" s="198" t="s">
        <v>342</v>
      </c>
      <c r="F3897" s="198">
        <v>176019.53</v>
      </c>
      <c r="G3897" s="198">
        <v>2</v>
      </c>
    </row>
    <row r="3898" spans="1:7" x14ac:dyDescent="0.3">
      <c r="A3898" s="198" t="s">
        <v>189</v>
      </c>
      <c r="B3898" s="198" t="s">
        <v>334</v>
      </c>
      <c r="C3898" s="198">
        <v>101096152</v>
      </c>
      <c r="D3898" s="198">
        <v>201909</v>
      </c>
      <c r="E3898" s="198" t="s">
        <v>336</v>
      </c>
      <c r="F3898" s="198">
        <v>1149.98</v>
      </c>
      <c r="G3898" s="198">
        <v>4</v>
      </c>
    </row>
    <row r="3899" spans="1:7" x14ac:dyDescent="0.3">
      <c r="A3899" s="198" t="s">
        <v>189</v>
      </c>
      <c r="B3899" s="198" t="s">
        <v>334</v>
      </c>
      <c r="C3899" s="198">
        <v>101096810</v>
      </c>
      <c r="D3899" s="198">
        <v>201909</v>
      </c>
      <c r="E3899" s="198" t="s">
        <v>339</v>
      </c>
      <c r="F3899" s="198">
        <v>8089.39</v>
      </c>
      <c r="G3899" s="198">
        <v>2</v>
      </c>
    </row>
    <row r="3900" spans="1:7" x14ac:dyDescent="0.3">
      <c r="A3900" s="198" t="s">
        <v>189</v>
      </c>
      <c r="B3900" s="198" t="s">
        <v>334</v>
      </c>
      <c r="C3900" s="198">
        <v>101104654</v>
      </c>
      <c r="D3900" s="198">
        <v>201909</v>
      </c>
      <c r="E3900" s="198" t="s">
        <v>339</v>
      </c>
      <c r="F3900" s="198">
        <v>-332.48</v>
      </c>
      <c r="G3900" s="198">
        <v>1</v>
      </c>
    </row>
    <row r="3901" spans="1:7" x14ac:dyDescent="0.3">
      <c r="A3901" s="198" t="s">
        <v>189</v>
      </c>
      <c r="B3901" s="198" t="s">
        <v>334</v>
      </c>
      <c r="C3901" s="198">
        <v>101104714</v>
      </c>
      <c r="D3901" s="198">
        <v>201909</v>
      </c>
      <c r="E3901" s="198" t="s">
        <v>339</v>
      </c>
      <c r="F3901" s="198">
        <v>-15.24</v>
      </c>
      <c r="G3901" s="198">
        <v>4</v>
      </c>
    </row>
    <row r="3902" spans="1:7" x14ac:dyDescent="0.3">
      <c r="A3902" s="198" t="s">
        <v>189</v>
      </c>
      <c r="B3902" s="198" t="s">
        <v>334</v>
      </c>
      <c r="C3902" s="198">
        <v>101104868</v>
      </c>
      <c r="D3902" s="198">
        <v>201909</v>
      </c>
      <c r="E3902" s="198" t="s">
        <v>335</v>
      </c>
      <c r="F3902" s="198">
        <v>211259.75</v>
      </c>
      <c r="G3902" s="198">
        <v>1</v>
      </c>
    </row>
    <row r="3903" spans="1:7" x14ac:dyDescent="0.3">
      <c r="A3903" s="198" t="s">
        <v>189</v>
      </c>
      <c r="B3903" s="198" t="s">
        <v>334</v>
      </c>
      <c r="C3903" s="198">
        <v>101106973</v>
      </c>
      <c r="D3903" s="198">
        <v>201909</v>
      </c>
      <c r="E3903" s="198" t="s">
        <v>335</v>
      </c>
      <c r="F3903" s="198">
        <v>167269.57999999999</v>
      </c>
      <c r="G3903" s="198">
        <v>1</v>
      </c>
    </row>
    <row r="3904" spans="1:7" x14ac:dyDescent="0.3">
      <c r="A3904" s="198" t="s">
        <v>189</v>
      </c>
      <c r="B3904" s="198" t="s">
        <v>334</v>
      </c>
      <c r="C3904" s="198">
        <v>101108284</v>
      </c>
      <c r="D3904" s="198">
        <v>201909</v>
      </c>
      <c r="E3904" s="198" t="s">
        <v>336</v>
      </c>
      <c r="F3904" s="198">
        <v>162101.38</v>
      </c>
      <c r="G3904" s="198">
        <v>1</v>
      </c>
    </row>
    <row r="3905" spans="1:7" x14ac:dyDescent="0.3">
      <c r="A3905" s="198" t="s">
        <v>189</v>
      </c>
      <c r="B3905" s="198" t="s">
        <v>334</v>
      </c>
      <c r="C3905" s="198">
        <v>101108436</v>
      </c>
      <c r="D3905" s="198">
        <v>201909</v>
      </c>
      <c r="E3905" s="198" t="s">
        <v>336</v>
      </c>
      <c r="F3905" s="198">
        <v>-1133.44</v>
      </c>
      <c r="G3905" s="198">
        <v>2</v>
      </c>
    </row>
    <row r="3906" spans="1:7" x14ac:dyDescent="0.3">
      <c r="A3906" s="198" t="s">
        <v>189</v>
      </c>
      <c r="B3906" s="198" t="s">
        <v>334</v>
      </c>
      <c r="C3906" s="198">
        <v>101108922</v>
      </c>
      <c r="D3906" s="198">
        <v>201909</v>
      </c>
      <c r="E3906" s="198" t="s">
        <v>336</v>
      </c>
      <c r="F3906" s="198">
        <v>-10806.2</v>
      </c>
      <c r="G3906" s="198">
        <v>2</v>
      </c>
    </row>
    <row r="3907" spans="1:7" x14ac:dyDescent="0.3">
      <c r="A3907" s="198" t="s">
        <v>189</v>
      </c>
      <c r="B3907" s="198" t="s">
        <v>334</v>
      </c>
      <c r="C3907" s="198">
        <v>101109590</v>
      </c>
      <c r="D3907" s="198">
        <v>201909</v>
      </c>
      <c r="E3907" s="198" t="s">
        <v>339</v>
      </c>
      <c r="F3907" s="198">
        <v>-12118.99</v>
      </c>
      <c r="G3907" s="198">
        <v>3</v>
      </c>
    </row>
    <row r="3908" spans="1:7" x14ac:dyDescent="0.3">
      <c r="A3908" s="198" t="s">
        <v>189</v>
      </c>
      <c r="B3908" s="198" t="s">
        <v>334</v>
      </c>
      <c r="C3908" s="198">
        <v>101110819</v>
      </c>
      <c r="D3908" s="198">
        <v>201909</v>
      </c>
      <c r="E3908" s="198" t="s">
        <v>339</v>
      </c>
      <c r="F3908" s="198">
        <v>73590.720000000001</v>
      </c>
      <c r="G3908" s="198">
        <v>4</v>
      </c>
    </row>
    <row r="3909" spans="1:7" x14ac:dyDescent="0.3">
      <c r="A3909" s="198" t="s">
        <v>189</v>
      </c>
      <c r="B3909" s="198" t="s">
        <v>334</v>
      </c>
      <c r="C3909" s="198">
        <v>101111200</v>
      </c>
      <c r="D3909" s="198">
        <v>201909</v>
      </c>
      <c r="E3909" s="198" t="s">
        <v>340</v>
      </c>
      <c r="F3909" s="198">
        <v>3803.06</v>
      </c>
      <c r="G3909" s="198">
        <v>1</v>
      </c>
    </row>
    <row r="3910" spans="1:7" x14ac:dyDescent="0.3">
      <c r="A3910" s="198" t="s">
        <v>189</v>
      </c>
      <c r="B3910" s="198" t="s">
        <v>334</v>
      </c>
      <c r="C3910" s="198">
        <v>101111448</v>
      </c>
      <c r="D3910" s="198">
        <v>201909</v>
      </c>
      <c r="E3910" s="198" t="s">
        <v>340</v>
      </c>
      <c r="F3910" s="198">
        <v>-30766.23</v>
      </c>
      <c r="G3910" s="198">
        <v>1</v>
      </c>
    </row>
    <row r="3911" spans="1:7" x14ac:dyDescent="0.3">
      <c r="A3911" s="198" t="s">
        <v>189</v>
      </c>
      <c r="B3911" s="198" t="s">
        <v>334</v>
      </c>
      <c r="C3911" s="198">
        <v>101112542</v>
      </c>
      <c r="D3911" s="198">
        <v>201909</v>
      </c>
      <c r="E3911" s="198" t="s">
        <v>336</v>
      </c>
      <c r="F3911" s="198">
        <v>-3743.82</v>
      </c>
      <c r="G3911" s="198">
        <v>4</v>
      </c>
    </row>
    <row r="3912" spans="1:7" x14ac:dyDescent="0.3">
      <c r="A3912" s="198" t="s">
        <v>189</v>
      </c>
      <c r="B3912" s="198" t="s">
        <v>334</v>
      </c>
      <c r="C3912" s="198">
        <v>101112658</v>
      </c>
      <c r="D3912" s="198">
        <v>201909</v>
      </c>
      <c r="E3912" s="198" t="s">
        <v>336</v>
      </c>
      <c r="F3912" s="198">
        <v>10867.07</v>
      </c>
      <c r="G3912" s="198">
        <v>2</v>
      </c>
    </row>
    <row r="3913" spans="1:7" x14ac:dyDescent="0.3">
      <c r="A3913" s="198" t="s">
        <v>189</v>
      </c>
      <c r="B3913" s="198" t="s">
        <v>334</v>
      </c>
      <c r="C3913" s="198">
        <v>101114407</v>
      </c>
      <c r="D3913" s="198">
        <v>201909</v>
      </c>
      <c r="E3913" s="198" t="s">
        <v>339</v>
      </c>
      <c r="F3913" s="198">
        <v>-237781.07</v>
      </c>
      <c r="G3913" s="198">
        <v>-9</v>
      </c>
    </row>
    <row r="3914" spans="1:7" x14ac:dyDescent="0.3">
      <c r="A3914" s="198" t="s">
        <v>189</v>
      </c>
      <c r="B3914" s="198" t="s">
        <v>334</v>
      </c>
      <c r="C3914" s="198">
        <v>101115147</v>
      </c>
      <c r="D3914" s="198">
        <v>201909</v>
      </c>
      <c r="E3914" s="198" t="s">
        <v>340</v>
      </c>
      <c r="F3914" s="198">
        <v>-11427.32</v>
      </c>
      <c r="G3914" s="198">
        <v>2</v>
      </c>
    </row>
    <row r="3915" spans="1:7" x14ac:dyDescent="0.3">
      <c r="A3915" s="198" t="s">
        <v>189</v>
      </c>
      <c r="B3915" s="198" t="s">
        <v>334</v>
      </c>
      <c r="C3915" s="198">
        <v>101115186</v>
      </c>
      <c r="D3915" s="198">
        <v>201909</v>
      </c>
      <c r="E3915" s="198" t="s">
        <v>339</v>
      </c>
      <c r="F3915" s="198">
        <v>29.76</v>
      </c>
      <c r="G3915" s="198">
        <v>2</v>
      </c>
    </row>
    <row r="3916" spans="1:7" x14ac:dyDescent="0.3">
      <c r="A3916" s="198" t="s">
        <v>189</v>
      </c>
      <c r="B3916" s="198" t="s">
        <v>334</v>
      </c>
      <c r="C3916" s="198">
        <v>101115950</v>
      </c>
      <c r="D3916" s="198">
        <v>201909</v>
      </c>
      <c r="E3916" s="198" t="s">
        <v>342</v>
      </c>
      <c r="F3916" s="198">
        <v>142.32</v>
      </c>
      <c r="G3916" s="198">
        <v>3</v>
      </c>
    </row>
    <row r="3917" spans="1:7" x14ac:dyDescent="0.3">
      <c r="A3917" s="198" t="s">
        <v>189</v>
      </c>
      <c r="B3917" s="198" t="s">
        <v>334</v>
      </c>
      <c r="C3917" s="198">
        <v>101116281</v>
      </c>
      <c r="D3917" s="198">
        <v>201909</v>
      </c>
      <c r="E3917" s="198" t="s">
        <v>335</v>
      </c>
      <c r="F3917" s="198">
        <v>-139.09</v>
      </c>
      <c r="G3917" s="198">
        <v>3</v>
      </c>
    </row>
    <row r="3918" spans="1:7" x14ac:dyDescent="0.3">
      <c r="A3918" s="198" t="s">
        <v>189</v>
      </c>
      <c r="B3918" s="198" t="s">
        <v>334</v>
      </c>
      <c r="C3918" s="198">
        <v>101116677</v>
      </c>
      <c r="D3918" s="198">
        <v>201909</v>
      </c>
      <c r="E3918" s="198" t="s">
        <v>336</v>
      </c>
      <c r="F3918" s="198">
        <v>95.65</v>
      </c>
      <c r="G3918" s="198">
        <v>3</v>
      </c>
    </row>
    <row r="3919" spans="1:7" x14ac:dyDescent="0.3">
      <c r="A3919" s="198" t="s">
        <v>189</v>
      </c>
      <c r="B3919" s="198" t="s">
        <v>334</v>
      </c>
      <c r="C3919" s="198">
        <v>101116727</v>
      </c>
      <c r="D3919" s="198">
        <v>201909</v>
      </c>
      <c r="E3919" s="198" t="s">
        <v>342</v>
      </c>
      <c r="F3919" s="198">
        <v>-7.12</v>
      </c>
      <c r="G3919" s="198">
        <v>3</v>
      </c>
    </row>
    <row r="3920" spans="1:7" x14ac:dyDescent="0.3">
      <c r="A3920" s="198" t="s">
        <v>189</v>
      </c>
      <c r="B3920" s="198" t="s">
        <v>334</v>
      </c>
      <c r="C3920" s="198">
        <v>101116868</v>
      </c>
      <c r="D3920" s="198">
        <v>201909</v>
      </c>
      <c r="E3920" s="198" t="s">
        <v>340</v>
      </c>
      <c r="F3920" s="198">
        <v>-56347.42</v>
      </c>
      <c r="G3920" s="198">
        <v>-8</v>
      </c>
    </row>
    <row r="3921" spans="1:7" x14ac:dyDescent="0.3">
      <c r="A3921" s="198" t="s">
        <v>189</v>
      </c>
      <c r="B3921" s="198" t="s">
        <v>334</v>
      </c>
      <c r="C3921" s="198">
        <v>101117254</v>
      </c>
      <c r="D3921" s="198">
        <v>201909</v>
      </c>
      <c r="E3921" s="198" t="s">
        <v>340</v>
      </c>
      <c r="F3921" s="198">
        <v>13486.71</v>
      </c>
      <c r="G3921" s="198">
        <v>2</v>
      </c>
    </row>
    <row r="3922" spans="1:7" x14ac:dyDescent="0.3">
      <c r="A3922" s="198" t="s">
        <v>189</v>
      </c>
      <c r="B3922" s="198" t="s">
        <v>334</v>
      </c>
      <c r="C3922" s="198">
        <v>101117451</v>
      </c>
      <c r="D3922" s="198">
        <v>201909</v>
      </c>
      <c r="E3922" s="198" t="s">
        <v>336</v>
      </c>
      <c r="F3922" s="198">
        <v>457.74</v>
      </c>
      <c r="G3922" s="198">
        <v>-6</v>
      </c>
    </row>
    <row r="3923" spans="1:7" x14ac:dyDescent="0.3">
      <c r="A3923" s="198" t="s">
        <v>189</v>
      </c>
      <c r="B3923" s="198" t="s">
        <v>334</v>
      </c>
      <c r="C3923" s="198">
        <v>101117646</v>
      </c>
      <c r="D3923" s="198">
        <v>201909</v>
      </c>
      <c r="E3923" s="198" t="s">
        <v>341</v>
      </c>
      <c r="F3923" s="198">
        <v>-11.7</v>
      </c>
      <c r="G3923" s="198">
        <v>3</v>
      </c>
    </row>
    <row r="3924" spans="1:7" x14ac:dyDescent="0.3">
      <c r="A3924" s="198" t="s">
        <v>189</v>
      </c>
      <c r="B3924" s="198" t="s">
        <v>334</v>
      </c>
      <c r="C3924" s="198">
        <v>101117817</v>
      </c>
      <c r="D3924" s="198">
        <v>201909</v>
      </c>
      <c r="E3924" s="198" t="s">
        <v>339</v>
      </c>
      <c r="F3924" s="198">
        <v>25213.54</v>
      </c>
      <c r="G3924" s="198">
        <v>1</v>
      </c>
    </row>
    <row r="3925" spans="1:7" x14ac:dyDescent="0.3">
      <c r="A3925" s="198" t="s">
        <v>189</v>
      </c>
      <c r="B3925" s="198" t="s">
        <v>334</v>
      </c>
      <c r="C3925" s="198">
        <v>101118163</v>
      </c>
      <c r="D3925" s="198">
        <v>201909</v>
      </c>
      <c r="E3925" s="198" t="s">
        <v>339</v>
      </c>
      <c r="F3925" s="198">
        <v>15592.91</v>
      </c>
      <c r="G3925" s="198">
        <v>1</v>
      </c>
    </row>
    <row r="3926" spans="1:7" x14ac:dyDescent="0.3">
      <c r="A3926" s="198" t="s">
        <v>189</v>
      </c>
      <c r="B3926" s="198" t="s">
        <v>334</v>
      </c>
      <c r="C3926" s="198">
        <v>101118186</v>
      </c>
      <c r="D3926" s="198">
        <v>201909</v>
      </c>
      <c r="E3926" s="198" t="s">
        <v>336</v>
      </c>
      <c r="F3926" s="198">
        <v>40875.15</v>
      </c>
      <c r="G3926" s="198">
        <v>1</v>
      </c>
    </row>
    <row r="3927" spans="1:7" x14ac:dyDescent="0.3">
      <c r="A3927" s="198" t="s">
        <v>189</v>
      </c>
      <c r="B3927" s="198" t="s">
        <v>334</v>
      </c>
      <c r="C3927" s="198">
        <v>101118205</v>
      </c>
      <c r="D3927" s="198">
        <v>201909</v>
      </c>
      <c r="E3927" s="198" t="s">
        <v>336</v>
      </c>
      <c r="F3927" s="198">
        <v>-273.02999999999997</v>
      </c>
      <c r="G3927" s="198">
        <v>2</v>
      </c>
    </row>
    <row r="3928" spans="1:7" x14ac:dyDescent="0.3">
      <c r="A3928" s="198" t="s">
        <v>189</v>
      </c>
      <c r="B3928" s="198" t="s">
        <v>334</v>
      </c>
      <c r="C3928" s="198">
        <v>101118363</v>
      </c>
      <c r="D3928" s="198">
        <v>201909</v>
      </c>
      <c r="E3928" s="198" t="s">
        <v>339</v>
      </c>
      <c r="F3928" s="198">
        <v>32.49</v>
      </c>
      <c r="G3928" s="198">
        <v>3</v>
      </c>
    </row>
    <row r="3929" spans="1:7" x14ac:dyDescent="0.3">
      <c r="A3929" s="198" t="s">
        <v>189</v>
      </c>
      <c r="B3929" s="198" t="s">
        <v>334</v>
      </c>
      <c r="C3929" s="198">
        <v>101118496</v>
      </c>
      <c r="D3929" s="198">
        <v>201909</v>
      </c>
      <c r="E3929" s="198" t="s">
        <v>339</v>
      </c>
      <c r="F3929" s="198">
        <v>5630.06</v>
      </c>
      <c r="G3929" s="198">
        <v>3</v>
      </c>
    </row>
    <row r="3930" spans="1:7" x14ac:dyDescent="0.3">
      <c r="A3930" s="198" t="s">
        <v>189</v>
      </c>
      <c r="B3930" s="198" t="s">
        <v>334</v>
      </c>
      <c r="C3930" s="198">
        <v>101118815</v>
      </c>
      <c r="D3930" s="198">
        <v>201909</v>
      </c>
      <c r="E3930" s="198" t="s">
        <v>339</v>
      </c>
      <c r="F3930" s="198">
        <v>-877.81</v>
      </c>
      <c r="G3930" s="198">
        <v>3</v>
      </c>
    </row>
    <row r="3931" spans="1:7" x14ac:dyDescent="0.3">
      <c r="A3931" s="198" t="s">
        <v>189</v>
      </c>
      <c r="B3931" s="198" t="s">
        <v>334</v>
      </c>
      <c r="C3931" s="198">
        <v>101119060</v>
      </c>
      <c r="D3931" s="198">
        <v>201909</v>
      </c>
      <c r="E3931" s="198" t="s">
        <v>336</v>
      </c>
      <c r="F3931" s="198">
        <v>-4179.4799999999996</v>
      </c>
      <c r="G3931" s="198">
        <v>2</v>
      </c>
    </row>
    <row r="3932" spans="1:7" x14ac:dyDescent="0.3">
      <c r="A3932" s="198" t="s">
        <v>189</v>
      </c>
      <c r="B3932" s="198" t="s">
        <v>334</v>
      </c>
      <c r="C3932" s="198">
        <v>101119171</v>
      </c>
      <c r="D3932" s="198">
        <v>201909</v>
      </c>
      <c r="E3932" s="198" t="s">
        <v>340</v>
      </c>
      <c r="F3932" s="198">
        <v>29.15</v>
      </c>
      <c r="G3932" s="198">
        <v>2</v>
      </c>
    </row>
    <row r="3933" spans="1:7" x14ac:dyDescent="0.3">
      <c r="A3933" s="198" t="s">
        <v>189</v>
      </c>
      <c r="B3933" s="198" t="s">
        <v>334</v>
      </c>
      <c r="C3933" s="198">
        <v>101119554</v>
      </c>
      <c r="D3933" s="198">
        <v>201909</v>
      </c>
      <c r="E3933" s="198" t="s">
        <v>339</v>
      </c>
      <c r="F3933" s="198">
        <v>-10.26</v>
      </c>
      <c r="G3933" s="198">
        <v>3</v>
      </c>
    </row>
    <row r="3934" spans="1:7" x14ac:dyDescent="0.3">
      <c r="A3934" s="198" t="s">
        <v>189</v>
      </c>
      <c r="B3934" s="198" t="s">
        <v>334</v>
      </c>
      <c r="C3934" s="198">
        <v>101119761</v>
      </c>
      <c r="D3934" s="198">
        <v>201909</v>
      </c>
      <c r="E3934" s="198" t="s">
        <v>336</v>
      </c>
      <c r="F3934" s="198">
        <v>-979.63</v>
      </c>
      <c r="G3934" s="198">
        <v>2</v>
      </c>
    </row>
    <row r="3935" spans="1:7" x14ac:dyDescent="0.3">
      <c r="A3935" s="198" t="s">
        <v>189</v>
      </c>
      <c r="B3935" s="198" t="s">
        <v>334</v>
      </c>
      <c r="C3935" s="198">
        <v>101119947</v>
      </c>
      <c r="D3935" s="198">
        <v>201909</v>
      </c>
      <c r="E3935" s="198" t="s">
        <v>336</v>
      </c>
      <c r="F3935" s="198">
        <v>2114.04</v>
      </c>
      <c r="G3935" s="198">
        <v>1</v>
      </c>
    </row>
    <row r="3936" spans="1:7" x14ac:dyDescent="0.3">
      <c r="A3936" s="198" t="s">
        <v>189</v>
      </c>
      <c r="B3936" s="198" t="s">
        <v>334</v>
      </c>
      <c r="C3936" s="198">
        <v>101119976</v>
      </c>
      <c r="D3936" s="198">
        <v>201909</v>
      </c>
      <c r="E3936" s="198" t="s">
        <v>339</v>
      </c>
      <c r="F3936" s="198">
        <v>200.46</v>
      </c>
      <c r="G3936" s="198">
        <v>3</v>
      </c>
    </row>
    <row r="3937" spans="1:7" x14ac:dyDescent="0.3">
      <c r="A3937" s="198" t="s">
        <v>189</v>
      </c>
      <c r="B3937" s="198" t="s">
        <v>334</v>
      </c>
      <c r="C3937" s="198">
        <v>101120040</v>
      </c>
      <c r="D3937" s="198">
        <v>201909</v>
      </c>
      <c r="E3937" s="198" t="s">
        <v>339</v>
      </c>
      <c r="F3937" s="198">
        <v>16747.82</v>
      </c>
      <c r="G3937" s="198">
        <v>1</v>
      </c>
    </row>
    <row r="3938" spans="1:7" x14ac:dyDescent="0.3">
      <c r="A3938" s="198" t="s">
        <v>189</v>
      </c>
      <c r="B3938" s="198" t="s">
        <v>334</v>
      </c>
      <c r="C3938" s="198">
        <v>101120650</v>
      </c>
      <c r="D3938" s="198">
        <v>201909</v>
      </c>
      <c r="E3938" s="198" t="s">
        <v>336</v>
      </c>
      <c r="F3938" s="198">
        <v>1.36</v>
      </c>
      <c r="G3938" s="198">
        <v>2</v>
      </c>
    </row>
    <row r="3939" spans="1:7" x14ac:dyDescent="0.3">
      <c r="A3939" s="198" t="s">
        <v>189</v>
      </c>
      <c r="B3939" s="198" t="s">
        <v>334</v>
      </c>
      <c r="C3939" s="198">
        <v>101120672</v>
      </c>
      <c r="D3939" s="198">
        <v>201909</v>
      </c>
      <c r="E3939" s="198" t="s">
        <v>340</v>
      </c>
      <c r="F3939" s="198">
        <v>14111.3</v>
      </c>
      <c r="G3939" s="198">
        <v>1</v>
      </c>
    </row>
    <row r="3940" spans="1:7" x14ac:dyDescent="0.3">
      <c r="A3940" s="198" t="s">
        <v>189</v>
      </c>
      <c r="B3940" s="198" t="s">
        <v>334</v>
      </c>
      <c r="C3940" s="198">
        <v>101120918</v>
      </c>
      <c r="D3940" s="198">
        <v>201909</v>
      </c>
      <c r="E3940" s="198" t="s">
        <v>336</v>
      </c>
      <c r="F3940" s="198">
        <v>-268.39999999999998</v>
      </c>
      <c r="G3940" s="198">
        <v>3</v>
      </c>
    </row>
    <row r="3941" spans="1:7" x14ac:dyDescent="0.3">
      <c r="A3941" s="198" t="s">
        <v>189</v>
      </c>
      <c r="B3941" s="198" t="s">
        <v>334</v>
      </c>
      <c r="C3941" s="198">
        <v>101120958</v>
      </c>
      <c r="D3941" s="198">
        <v>201909</v>
      </c>
      <c r="E3941" s="198" t="s">
        <v>336</v>
      </c>
      <c r="F3941" s="198">
        <v>87.92</v>
      </c>
      <c r="G3941" s="198">
        <v>2</v>
      </c>
    </row>
    <row r="3942" spans="1:7" x14ac:dyDescent="0.3">
      <c r="A3942" s="198" t="s">
        <v>189</v>
      </c>
      <c r="B3942" s="198" t="s">
        <v>334</v>
      </c>
      <c r="C3942" s="198">
        <v>101121183</v>
      </c>
      <c r="D3942" s="198">
        <v>201909</v>
      </c>
      <c r="E3942" s="198" t="s">
        <v>336</v>
      </c>
      <c r="F3942" s="198">
        <v>-55.2</v>
      </c>
      <c r="G3942" s="198">
        <v>2</v>
      </c>
    </row>
    <row r="3943" spans="1:7" x14ac:dyDescent="0.3">
      <c r="A3943" s="198" t="s">
        <v>189</v>
      </c>
      <c r="B3943" s="198" t="s">
        <v>334</v>
      </c>
      <c r="C3943" s="198">
        <v>101121358</v>
      </c>
      <c r="D3943" s="198">
        <v>201909</v>
      </c>
      <c r="E3943" s="198" t="s">
        <v>339</v>
      </c>
      <c r="F3943" s="198">
        <v>5860.38</v>
      </c>
      <c r="G3943" s="198">
        <v>4</v>
      </c>
    </row>
    <row r="3944" spans="1:7" x14ac:dyDescent="0.3">
      <c r="A3944" s="198" t="s">
        <v>189</v>
      </c>
      <c r="B3944" s="198" t="s">
        <v>334</v>
      </c>
      <c r="C3944" s="198">
        <v>101121567</v>
      </c>
      <c r="D3944" s="198">
        <v>201909</v>
      </c>
      <c r="E3944" s="198" t="s">
        <v>336</v>
      </c>
      <c r="F3944" s="198">
        <v>19.89</v>
      </c>
      <c r="G3944" s="198">
        <v>2</v>
      </c>
    </row>
    <row r="3945" spans="1:7" x14ac:dyDescent="0.3">
      <c r="A3945" s="198" t="s">
        <v>189</v>
      </c>
      <c r="B3945" s="198" t="s">
        <v>334</v>
      </c>
      <c r="C3945" s="198">
        <v>101121637</v>
      </c>
      <c r="D3945" s="198">
        <v>201909</v>
      </c>
      <c r="E3945" s="198" t="s">
        <v>339</v>
      </c>
      <c r="F3945" s="198">
        <v>315.81</v>
      </c>
      <c r="G3945" s="198">
        <v>1</v>
      </c>
    </row>
    <row r="3946" spans="1:7" x14ac:dyDescent="0.3">
      <c r="A3946" s="198" t="s">
        <v>189</v>
      </c>
      <c r="B3946" s="198" t="s">
        <v>334</v>
      </c>
      <c r="C3946" s="198">
        <v>101122118</v>
      </c>
      <c r="D3946" s="198">
        <v>201909</v>
      </c>
      <c r="E3946" s="198" t="s">
        <v>340</v>
      </c>
      <c r="F3946" s="198">
        <v>10341.82</v>
      </c>
      <c r="G3946" s="198">
        <v>1</v>
      </c>
    </row>
    <row r="3947" spans="1:7" x14ac:dyDescent="0.3">
      <c r="A3947" s="198" t="s">
        <v>189</v>
      </c>
      <c r="B3947" s="198" t="s">
        <v>334</v>
      </c>
      <c r="C3947" s="198">
        <v>105089698</v>
      </c>
      <c r="D3947" s="198">
        <v>201909</v>
      </c>
      <c r="E3947" s="198" t="s">
        <v>336</v>
      </c>
      <c r="F3947" s="198">
        <v>769.65</v>
      </c>
      <c r="G3947" s="198">
        <v>2</v>
      </c>
    </row>
    <row r="3948" spans="1:7" x14ac:dyDescent="0.3">
      <c r="A3948" s="198" t="s">
        <v>190</v>
      </c>
      <c r="B3948" s="198" t="s">
        <v>332</v>
      </c>
      <c r="C3948" s="198">
        <v>101083474</v>
      </c>
      <c r="D3948" s="198">
        <v>201909</v>
      </c>
      <c r="E3948" s="198" t="s">
        <v>335</v>
      </c>
      <c r="F3948" s="198">
        <v>301.02999999999997</v>
      </c>
      <c r="G3948" s="198">
        <v>0</v>
      </c>
    </row>
    <row r="3949" spans="1:7" x14ac:dyDescent="0.3">
      <c r="A3949" s="198" t="s">
        <v>190</v>
      </c>
      <c r="B3949" s="198" t="s">
        <v>332</v>
      </c>
      <c r="C3949" s="198">
        <v>101106288</v>
      </c>
      <c r="D3949" s="198">
        <v>201909</v>
      </c>
      <c r="E3949" s="198" t="s">
        <v>339</v>
      </c>
      <c r="F3949" s="198">
        <v>1.21</v>
      </c>
      <c r="G3949" s="198">
        <v>0</v>
      </c>
    </row>
    <row r="3950" spans="1:7" x14ac:dyDescent="0.3">
      <c r="A3950" s="198" t="s">
        <v>190</v>
      </c>
      <c r="B3950" s="198" t="s">
        <v>332</v>
      </c>
      <c r="C3950" s="198">
        <v>101109104</v>
      </c>
      <c r="D3950" s="198">
        <v>201909</v>
      </c>
      <c r="E3950" s="198" t="s">
        <v>335</v>
      </c>
      <c r="F3950" s="198">
        <v>-4.43</v>
      </c>
      <c r="G3950" s="198">
        <v>0</v>
      </c>
    </row>
    <row r="3951" spans="1:7" x14ac:dyDescent="0.3">
      <c r="A3951" s="198" t="s">
        <v>190</v>
      </c>
      <c r="B3951" s="198" t="s">
        <v>332</v>
      </c>
      <c r="C3951" s="198">
        <v>101110144</v>
      </c>
      <c r="D3951" s="198">
        <v>201909</v>
      </c>
      <c r="E3951" s="198" t="s">
        <v>335</v>
      </c>
      <c r="F3951" s="198">
        <v>-2.2799999999999998</v>
      </c>
      <c r="G3951" s="198">
        <v>0</v>
      </c>
    </row>
    <row r="3952" spans="1:7" x14ac:dyDescent="0.3">
      <c r="A3952" s="198" t="s">
        <v>190</v>
      </c>
      <c r="B3952" s="198" t="s">
        <v>332</v>
      </c>
      <c r="C3952" s="198">
        <v>101110144</v>
      </c>
      <c r="D3952" s="198">
        <v>201909</v>
      </c>
      <c r="E3952" s="198" t="s">
        <v>335</v>
      </c>
      <c r="F3952" s="198">
        <v>0.33</v>
      </c>
      <c r="G3952" s="198">
        <v>0</v>
      </c>
    </row>
    <row r="3953" spans="1:7" x14ac:dyDescent="0.3">
      <c r="A3953" s="198" t="s">
        <v>190</v>
      </c>
      <c r="B3953" s="198" t="s">
        <v>332</v>
      </c>
      <c r="C3953" s="198">
        <v>101110144</v>
      </c>
      <c r="D3953" s="198">
        <v>201909</v>
      </c>
      <c r="E3953" s="198" t="s">
        <v>335</v>
      </c>
      <c r="F3953" s="198">
        <v>0.45</v>
      </c>
      <c r="G3953" s="198">
        <v>0</v>
      </c>
    </row>
    <row r="3954" spans="1:7" x14ac:dyDescent="0.3">
      <c r="A3954" s="198" t="s">
        <v>190</v>
      </c>
      <c r="B3954" s="198" t="s">
        <v>332</v>
      </c>
      <c r="C3954" s="198">
        <v>101110144</v>
      </c>
      <c r="D3954" s="198">
        <v>201909</v>
      </c>
      <c r="E3954" s="198" t="s">
        <v>335</v>
      </c>
      <c r="F3954" s="198">
        <v>0.48</v>
      </c>
      <c r="G3954" s="198">
        <v>0</v>
      </c>
    </row>
    <row r="3955" spans="1:7" x14ac:dyDescent="0.3">
      <c r="A3955" s="198" t="s">
        <v>190</v>
      </c>
      <c r="B3955" s="198" t="s">
        <v>332</v>
      </c>
      <c r="C3955" s="198">
        <v>101110144</v>
      </c>
      <c r="D3955" s="198">
        <v>201909</v>
      </c>
      <c r="E3955" s="198" t="s">
        <v>335</v>
      </c>
      <c r="F3955" s="198">
        <v>0.51</v>
      </c>
      <c r="G3955" s="198">
        <v>0</v>
      </c>
    </row>
    <row r="3956" spans="1:7" x14ac:dyDescent="0.3">
      <c r="A3956" s="198" t="s">
        <v>190</v>
      </c>
      <c r="B3956" s="198" t="s">
        <v>332</v>
      </c>
      <c r="C3956" s="198">
        <v>101110144</v>
      </c>
      <c r="D3956" s="198">
        <v>201909</v>
      </c>
      <c r="E3956" s="198" t="s">
        <v>335</v>
      </c>
      <c r="F3956" s="198">
        <v>0.77</v>
      </c>
      <c r="G3956" s="198">
        <v>0</v>
      </c>
    </row>
    <row r="3957" spans="1:7" x14ac:dyDescent="0.3">
      <c r="A3957" s="198" t="s">
        <v>190</v>
      </c>
      <c r="B3957" s="198" t="s">
        <v>332</v>
      </c>
      <c r="C3957" s="198">
        <v>101110144</v>
      </c>
      <c r="D3957" s="198">
        <v>201909</v>
      </c>
      <c r="E3957" s="198" t="s">
        <v>335</v>
      </c>
      <c r="F3957" s="198">
        <v>2.91</v>
      </c>
      <c r="G3957" s="198">
        <v>0</v>
      </c>
    </row>
    <row r="3958" spans="1:7" x14ac:dyDescent="0.3">
      <c r="A3958" s="198" t="s">
        <v>190</v>
      </c>
      <c r="B3958" s="198" t="s">
        <v>332</v>
      </c>
      <c r="C3958" s="198">
        <v>101110144</v>
      </c>
      <c r="D3958" s="198">
        <v>201909</v>
      </c>
      <c r="E3958" s="198" t="s">
        <v>339</v>
      </c>
      <c r="F3958" s="198">
        <v>8.82</v>
      </c>
      <c r="G3958" s="198">
        <v>0</v>
      </c>
    </row>
    <row r="3959" spans="1:7" x14ac:dyDescent="0.3">
      <c r="A3959" s="198" t="s">
        <v>190</v>
      </c>
      <c r="B3959" s="198" t="s">
        <v>332</v>
      </c>
      <c r="C3959" s="198">
        <v>101110930</v>
      </c>
      <c r="D3959" s="198">
        <v>201909</v>
      </c>
      <c r="E3959" s="198" t="s">
        <v>335</v>
      </c>
      <c r="F3959" s="198">
        <v>5.0999999999999996</v>
      </c>
      <c r="G3959" s="198">
        <v>0</v>
      </c>
    </row>
    <row r="3960" spans="1:7" x14ac:dyDescent="0.3">
      <c r="A3960" s="198" t="s">
        <v>190</v>
      </c>
      <c r="B3960" s="198" t="s">
        <v>332</v>
      </c>
      <c r="C3960" s="198">
        <v>101111723</v>
      </c>
      <c r="D3960" s="198">
        <v>201909</v>
      </c>
      <c r="E3960" s="198" t="s">
        <v>340</v>
      </c>
      <c r="F3960" s="198">
        <v>0</v>
      </c>
      <c r="G3960" s="198">
        <v>0</v>
      </c>
    </row>
    <row r="3961" spans="1:7" x14ac:dyDescent="0.3">
      <c r="A3961" s="198" t="s">
        <v>190</v>
      </c>
      <c r="B3961" s="198" t="s">
        <v>332</v>
      </c>
      <c r="C3961" s="198">
        <v>101112007</v>
      </c>
      <c r="D3961" s="198">
        <v>201909</v>
      </c>
      <c r="E3961" s="198" t="s">
        <v>336</v>
      </c>
      <c r="F3961" s="198">
        <v>-150.76</v>
      </c>
      <c r="G3961" s="198">
        <v>0</v>
      </c>
    </row>
    <row r="3962" spans="1:7" x14ac:dyDescent="0.3">
      <c r="A3962" s="198" t="s">
        <v>190</v>
      </c>
      <c r="B3962" s="198" t="s">
        <v>332</v>
      </c>
      <c r="C3962" s="198">
        <v>101113571</v>
      </c>
      <c r="D3962" s="198">
        <v>201909</v>
      </c>
      <c r="E3962" s="198" t="s">
        <v>336</v>
      </c>
      <c r="F3962" s="198">
        <v>5.17</v>
      </c>
      <c r="G3962" s="198">
        <v>0</v>
      </c>
    </row>
    <row r="3963" spans="1:7" x14ac:dyDescent="0.3">
      <c r="A3963" s="198" t="s">
        <v>190</v>
      </c>
      <c r="B3963" s="198" t="s">
        <v>332</v>
      </c>
      <c r="C3963" s="198">
        <v>101113571</v>
      </c>
      <c r="D3963" s="198">
        <v>201909</v>
      </c>
      <c r="E3963" s="198" t="s">
        <v>336</v>
      </c>
      <c r="F3963" s="198">
        <v>95.63</v>
      </c>
      <c r="G3963" s="198">
        <v>0</v>
      </c>
    </row>
    <row r="3964" spans="1:7" x14ac:dyDescent="0.3">
      <c r="A3964" s="198" t="s">
        <v>190</v>
      </c>
      <c r="B3964" s="198" t="s">
        <v>332</v>
      </c>
      <c r="C3964" s="198">
        <v>101115895</v>
      </c>
      <c r="D3964" s="198">
        <v>201909</v>
      </c>
      <c r="E3964" s="198" t="s">
        <v>340</v>
      </c>
      <c r="F3964" s="198">
        <v>4.43</v>
      </c>
      <c r="G3964" s="198">
        <v>0</v>
      </c>
    </row>
    <row r="3965" spans="1:7" x14ac:dyDescent="0.3">
      <c r="A3965" s="198" t="s">
        <v>190</v>
      </c>
      <c r="B3965" s="198" t="s">
        <v>332</v>
      </c>
      <c r="C3965" s="198">
        <v>101115920</v>
      </c>
      <c r="D3965" s="198">
        <v>201909</v>
      </c>
      <c r="E3965" s="198" t="s">
        <v>335</v>
      </c>
      <c r="F3965" s="198">
        <v>0.52</v>
      </c>
      <c r="G3965" s="198">
        <v>0</v>
      </c>
    </row>
    <row r="3966" spans="1:7" x14ac:dyDescent="0.3">
      <c r="A3966" s="198" t="s">
        <v>190</v>
      </c>
      <c r="B3966" s="198" t="s">
        <v>332</v>
      </c>
      <c r="C3966" s="198">
        <v>101116142</v>
      </c>
      <c r="D3966" s="198">
        <v>201909</v>
      </c>
      <c r="E3966" s="198" t="s">
        <v>335</v>
      </c>
      <c r="F3966" s="198">
        <v>0.56999999999999995</v>
      </c>
      <c r="G3966" s="198">
        <v>0</v>
      </c>
    </row>
    <row r="3967" spans="1:7" x14ac:dyDescent="0.3">
      <c r="A3967" s="198" t="s">
        <v>190</v>
      </c>
      <c r="B3967" s="198" t="s">
        <v>332</v>
      </c>
      <c r="C3967" s="198">
        <v>101116525</v>
      </c>
      <c r="D3967" s="198">
        <v>201909</v>
      </c>
      <c r="E3967" s="198" t="s">
        <v>335</v>
      </c>
      <c r="F3967" s="198">
        <v>1.54</v>
      </c>
      <c r="G3967" s="198">
        <v>0</v>
      </c>
    </row>
    <row r="3968" spans="1:7" x14ac:dyDescent="0.3">
      <c r="A3968" s="198" t="s">
        <v>190</v>
      </c>
      <c r="B3968" s="198" t="s">
        <v>332</v>
      </c>
      <c r="C3968" s="198">
        <v>101116685</v>
      </c>
      <c r="D3968" s="198">
        <v>201909</v>
      </c>
      <c r="E3968" s="198" t="s">
        <v>340</v>
      </c>
      <c r="F3968" s="198">
        <v>0.01</v>
      </c>
      <c r="G3968" s="198">
        <v>0</v>
      </c>
    </row>
    <row r="3969" spans="1:7" x14ac:dyDescent="0.3">
      <c r="A3969" s="198" t="s">
        <v>190</v>
      </c>
      <c r="B3969" s="198" t="s">
        <v>332</v>
      </c>
      <c r="C3969" s="198">
        <v>101117520</v>
      </c>
      <c r="D3969" s="198">
        <v>201909</v>
      </c>
      <c r="E3969" s="198" t="s">
        <v>340</v>
      </c>
      <c r="F3969" s="198">
        <v>0</v>
      </c>
      <c r="G3969" s="198">
        <v>0</v>
      </c>
    </row>
    <row r="3970" spans="1:7" x14ac:dyDescent="0.3">
      <c r="A3970" s="198" t="s">
        <v>190</v>
      </c>
      <c r="B3970" s="198" t="s">
        <v>332</v>
      </c>
      <c r="C3970" s="198">
        <v>101117520</v>
      </c>
      <c r="D3970" s="198">
        <v>201909</v>
      </c>
      <c r="E3970" s="198" t="s">
        <v>340</v>
      </c>
      <c r="F3970" s="198">
        <v>324.83999999999997</v>
      </c>
      <c r="G3970" s="198">
        <v>1</v>
      </c>
    </row>
    <row r="3971" spans="1:7" x14ac:dyDescent="0.3">
      <c r="A3971" s="198" t="s">
        <v>190</v>
      </c>
      <c r="B3971" s="198" t="s">
        <v>332</v>
      </c>
      <c r="C3971" s="198">
        <v>101117520</v>
      </c>
      <c r="D3971" s="198">
        <v>201909</v>
      </c>
      <c r="E3971" s="198" t="s">
        <v>336</v>
      </c>
      <c r="F3971" s="198">
        <v>-155.15</v>
      </c>
      <c r="G3971" s="198">
        <v>0</v>
      </c>
    </row>
    <row r="3972" spans="1:7" x14ac:dyDescent="0.3">
      <c r="A3972" s="198" t="s">
        <v>190</v>
      </c>
      <c r="B3972" s="198" t="s">
        <v>332</v>
      </c>
      <c r="C3972" s="198">
        <v>101117520</v>
      </c>
      <c r="D3972" s="198">
        <v>201909</v>
      </c>
      <c r="E3972" s="198" t="s">
        <v>336</v>
      </c>
      <c r="F3972" s="198">
        <v>28.85</v>
      </c>
      <c r="G3972" s="198">
        <v>0</v>
      </c>
    </row>
    <row r="3973" spans="1:7" x14ac:dyDescent="0.3">
      <c r="A3973" s="198" t="s">
        <v>190</v>
      </c>
      <c r="B3973" s="198" t="s">
        <v>332</v>
      </c>
      <c r="C3973" s="198">
        <v>101117520</v>
      </c>
      <c r="D3973" s="198">
        <v>201909</v>
      </c>
      <c r="E3973" s="198" t="s">
        <v>339</v>
      </c>
      <c r="F3973" s="198">
        <v>1.24</v>
      </c>
      <c r="G3973" s="198">
        <v>0</v>
      </c>
    </row>
    <row r="3974" spans="1:7" x14ac:dyDescent="0.3">
      <c r="A3974" s="198" t="s">
        <v>190</v>
      </c>
      <c r="B3974" s="198" t="s">
        <v>332</v>
      </c>
      <c r="C3974" s="198">
        <v>101117520</v>
      </c>
      <c r="D3974" s="198">
        <v>201909</v>
      </c>
      <c r="E3974" s="198" t="s">
        <v>339</v>
      </c>
      <c r="F3974" s="198">
        <v>842.23</v>
      </c>
      <c r="G3974" s="198">
        <v>0</v>
      </c>
    </row>
    <row r="3975" spans="1:7" x14ac:dyDescent="0.3">
      <c r="A3975" s="198" t="s">
        <v>190</v>
      </c>
      <c r="B3975" s="198" t="s">
        <v>332</v>
      </c>
      <c r="C3975" s="198">
        <v>101117520</v>
      </c>
      <c r="D3975" s="198">
        <v>201909</v>
      </c>
      <c r="E3975" s="198" t="s">
        <v>339</v>
      </c>
      <c r="F3975" s="198">
        <v>2605.8000000000002</v>
      </c>
      <c r="G3975" s="198">
        <v>0</v>
      </c>
    </row>
    <row r="3976" spans="1:7" x14ac:dyDescent="0.3">
      <c r="A3976" s="198" t="s">
        <v>190</v>
      </c>
      <c r="B3976" s="198" t="s">
        <v>332</v>
      </c>
      <c r="C3976" s="198">
        <v>101117520</v>
      </c>
      <c r="D3976" s="198">
        <v>201909</v>
      </c>
      <c r="E3976" s="198" t="s">
        <v>333</v>
      </c>
      <c r="F3976" s="198">
        <v>748.7</v>
      </c>
      <c r="G3976" s="198">
        <v>0</v>
      </c>
    </row>
    <row r="3977" spans="1:7" x14ac:dyDescent="0.3">
      <c r="A3977" s="198" t="s">
        <v>190</v>
      </c>
      <c r="B3977" s="198" t="s">
        <v>332</v>
      </c>
      <c r="C3977" s="198">
        <v>105082093</v>
      </c>
      <c r="D3977" s="198">
        <v>201909</v>
      </c>
      <c r="E3977" s="198" t="s">
        <v>335</v>
      </c>
      <c r="F3977" s="198">
        <v>-191728.57</v>
      </c>
      <c r="G3977" s="198">
        <v>0</v>
      </c>
    </row>
    <row r="3978" spans="1:7" x14ac:dyDescent="0.3">
      <c r="A3978" s="198" t="s">
        <v>190</v>
      </c>
      <c r="B3978" s="198" t="s">
        <v>332</v>
      </c>
      <c r="C3978" s="198">
        <v>105082093</v>
      </c>
      <c r="D3978" s="198">
        <v>201909</v>
      </c>
      <c r="E3978" s="198" t="s">
        <v>335</v>
      </c>
      <c r="F3978" s="198">
        <v>3.47</v>
      </c>
      <c r="G3978" s="198">
        <v>0</v>
      </c>
    </row>
    <row r="3979" spans="1:7" x14ac:dyDescent="0.3">
      <c r="A3979" s="198" t="s">
        <v>190</v>
      </c>
      <c r="B3979" s="198" t="s">
        <v>332</v>
      </c>
      <c r="C3979" s="198">
        <v>105084513</v>
      </c>
      <c r="D3979" s="198">
        <v>201909</v>
      </c>
      <c r="E3979" s="198" t="s">
        <v>335</v>
      </c>
      <c r="F3979" s="198">
        <v>1.28</v>
      </c>
      <c r="G3979" s="198">
        <v>0</v>
      </c>
    </row>
    <row r="3980" spans="1:7" x14ac:dyDescent="0.3">
      <c r="A3980" s="198" t="s">
        <v>190</v>
      </c>
      <c r="B3980" s="198" t="s">
        <v>332</v>
      </c>
      <c r="C3980" s="198">
        <v>105086907</v>
      </c>
      <c r="D3980" s="198">
        <v>201909</v>
      </c>
      <c r="E3980" s="198" t="s">
        <v>336</v>
      </c>
      <c r="F3980" s="198">
        <v>-91.84</v>
      </c>
      <c r="G3980" s="198">
        <v>1</v>
      </c>
    </row>
    <row r="3981" spans="1:7" x14ac:dyDescent="0.3">
      <c r="A3981" s="198" t="s">
        <v>190</v>
      </c>
      <c r="B3981" s="198" t="s">
        <v>332</v>
      </c>
      <c r="C3981" s="198">
        <v>105088971</v>
      </c>
      <c r="D3981" s="198">
        <v>201909</v>
      </c>
      <c r="E3981" s="198" t="s">
        <v>340</v>
      </c>
      <c r="F3981" s="198">
        <v>0.01</v>
      </c>
      <c r="G3981" s="198">
        <v>0</v>
      </c>
    </row>
    <row r="3982" spans="1:7" x14ac:dyDescent="0.3">
      <c r="A3982" s="198" t="s">
        <v>190</v>
      </c>
      <c r="B3982" s="198" t="s">
        <v>332</v>
      </c>
      <c r="C3982" s="198">
        <v>105089881</v>
      </c>
      <c r="D3982" s="198">
        <v>201909</v>
      </c>
      <c r="E3982" s="198" t="s">
        <v>335</v>
      </c>
      <c r="F3982" s="198">
        <v>-47.32</v>
      </c>
      <c r="G3982" s="198">
        <v>0</v>
      </c>
    </row>
    <row r="3983" spans="1:7" x14ac:dyDescent="0.3">
      <c r="A3983" s="198" t="s">
        <v>190</v>
      </c>
      <c r="B3983" s="198" t="s">
        <v>332</v>
      </c>
      <c r="C3983" s="198">
        <v>186572308</v>
      </c>
      <c r="D3983" s="198">
        <v>201909</v>
      </c>
      <c r="E3983" s="198" t="s">
        <v>335</v>
      </c>
      <c r="F3983" s="198">
        <v>189.3</v>
      </c>
      <c r="G3983" s="198">
        <v>0</v>
      </c>
    </row>
    <row r="3984" spans="1:7" x14ac:dyDescent="0.3">
      <c r="A3984" s="198" t="s">
        <v>190</v>
      </c>
      <c r="B3984" s="198" t="s">
        <v>334</v>
      </c>
      <c r="C3984" s="198">
        <v>101106208</v>
      </c>
      <c r="D3984" s="198">
        <v>201909</v>
      </c>
      <c r="E3984" s="198" t="s">
        <v>339</v>
      </c>
      <c r="F3984" s="198">
        <v>1735.43</v>
      </c>
      <c r="G3984" s="198">
        <v>1</v>
      </c>
    </row>
    <row r="3985" spans="1:7" x14ac:dyDescent="0.3">
      <c r="A3985" s="198" t="s">
        <v>190</v>
      </c>
      <c r="B3985" s="198" t="s">
        <v>334</v>
      </c>
      <c r="C3985" s="198">
        <v>101111200</v>
      </c>
      <c r="D3985" s="198">
        <v>201909</v>
      </c>
      <c r="E3985" s="198" t="s">
        <v>340</v>
      </c>
      <c r="F3985" s="198">
        <v>73.12</v>
      </c>
      <c r="G3985" s="198">
        <v>1</v>
      </c>
    </row>
    <row r="3986" spans="1:7" x14ac:dyDescent="0.3">
      <c r="A3986" s="198" t="s">
        <v>190</v>
      </c>
      <c r="B3986" s="198" t="s">
        <v>334</v>
      </c>
      <c r="C3986" s="198">
        <v>101113536</v>
      </c>
      <c r="D3986" s="198">
        <v>201909</v>
      </c>
      <c r="E3986" s="198" t="s">
        <v>336</v>
      </c>
      <c r="F3986" s="198">
        <v>-809.15</v>
      </c>
      <c r="G3986" s="198">
        <v>1</v>
      </c>
    </row>
    <row r="3987" spans="1:7" x14ac:dyDescent="0.3">
      <c r="A3987" s="198" t="s">
        <v>191</v>
      </c>
      <c r="B3987" s="198" t="s">
        <v>332</v>
      </c>
      <c r="C3987" s="198">
        <v>101108611</v>
      </c>
      <c r="D3987" s="198">
        <v>201909</v>
      </c>
      <c r="E3987" s="198" t="s">
        <v>336</v>
      </c>
      <c r="F3987" s="198">
        <v>5072.93</v>
      </c>
      <c r="G3987" s="198">
        <v>1</v>
      </c>
    </row>
    <row r="3988" spans="1:7" x14ac:dyDescent="0.3">
      <c r="A3988" s="198" t="s">
        <v>191</v>
      </c>
      <c r="B3988" s="198" t="s">
        <v>334</v>
      </c>
      <c r="C3988" s="198">
        <v>101096810</v>
      </c>
      <c r="D3988" s="198">
        <v>201909</v>
      </c>
      <c r="E3988" s="198" t="s">
        <v>339</v>
      </c>
      <c r="F3988" s="198">
        <v>1011.16</v>
      </c>
      <c r="G3988" s="198">
        <v>2</v>
      </c>
    </row>
    <row r="3989" spans="1:7" x14ac:dyDescent="0.3">
      <c r="A3989" s="198" t="s">
        <v>191</v>
      </c>
      <c r="B3989" s="198" t="s">
        <v>334</v>
      </c>
      <c r="C3989" s="198">
        <v>101104654</v>
      </c>
      <c r="D3989" s="198">
        <v>201909</v>
      </c>
      <c r="E3989" s="198" t="s">
        <v>339</v>
      </c>
      <c r="F3989" s="198">
        <v>-41.56</v>
      </c>
      <c r="G3989" s="198">
        <v>1</v>
      </c>
    </row>
    <row r="3990" spans="1:7" x14ac:dyDescent="0.3">
      <c r="A3990" s="198" t="s">
        <v>191</v>
      </c>
      <c r="B3990" s="198" t="s">
        <v>334</v>
      </c>
      <c r="C3990" s="198">
        <v>101111200</v>
      </c>
      <c r="D3990" s="198">
        <v>201909</v>
      </c>
      <c r="E3990" s="198" t="s">
        <v>340</v>
      </c>
      <c r="F3990" s="198">
        <v>146.28</v>
      </c>
      <c r="G3990" s="198">
        <v>1</v>
      </c>
    </row>
    <row r="3991" spans="1:7" x14ac:dyDescent="0.3">
      <c r="A3991" s="198" t="s">
        <v>191</v>
      </c>
      <c r="B3991" s="198" t="s">
        <v>334</v>
      </c>
      <c r="C3991" s="198">
        <v>101117451</v>
      </c>
      <c r="D3991" s="198">
        <v>201909</v>
      </c>
      <c r="E3991" s="198" t="s">
        <v>336</v>
      </c>
      <c r="F3991" s="198">
        <v>26.18</v>
      </c>
      <c r="G3991" s="198">
        <v>-6</v>
      </c>
    </row>
    <row r="3992" spans="1:7" x14ac:dyDescent="0.3">
      <c r="A3992" s="198" t="s">
        <v>191</v>
      </c>
      <c r="B3992" s="198" t="s">
        <v>334</v>
      </c>
      <c r="C3992" s="198">
        <v>101118163</v>
      </c>
      <c r="D3992" s="198">
        <v>201909</v>
      </c>
      <c r="E3992" s="198" t="s">
        <v>339</v>
      </c>
      <c r="F3992" s="198">
        <v>2798.73</v>
      </c>
      <c r="G3992" s="198">
        <v>1</v>
      </c>
    </row>
    <row r="3993" spans="1:7" x14ac:dyDescent="0.3">
      <c r="A3993" s="198" t="s">
        <v>191</v>
      </c>
      <c r="B3993" s="198" t="s">
        <v>334</v>
      </c>
      <c r="C3993" s="198">
        <v>101120040</v>
      </c>
      <c r="D3993" s="198">
        <v>201909</v>
      </c>
      <c r="E3993" s="198" t="s">
        <v>339</v>
      </c>
      <c r="F3993" s="198">
        <v>3006.02</v>
      </c>
      <c r="G3993" s="198">
        <v>1</v>
      </c>
    </row>
    <row r="3994" spans="1:7" x14ac:dyDescent="0.3">
      <c r="A3994" s="198" t="s">
        <v>191</v>
      </c>
      <c r="B3994" s="198" t="s">
        <v>334</v>
      </c>
      <c r="C3994" s="198">
        <v>101120488</v>
      </c>
      <c r="D3994" s="198">
        <v>201909</v>
      </c>
      <c r="E3994" s="198" t="s">
        <v>336</v>
      </c>
      <c r="F3994" s="198">
        <v>-5072.93</v>
      </c>
      <c r="G3994" s="198">
        <v>-6</v>
      </c>
    </row>
    <row r="3995" spans="1:7" x14ac:dyDescent="0.3">
      <c r="A3995" s="198" t="s">
        <v>191</v>
      </c>
      <c r="B3995" s="198" t="s">
        <v>334</v>
      </c>
      <c r="C3995" s="198">
        <v>101120650</v>
      </c>
      <c r="D3995" s="198">
        <v>201909</v>
      </c>
      <c r="E3995" s="198" t="s">
        <v>336</v>
      </c>
      <c r="F3995" s="198">
        <v>7.0000000000000007E-2</v>
      </c>
      <c r="G3995" s="198">
        <v>2</v>
      </c>
    </row>
    <row r="3996" spans="1:7" x14ac:dyDescent="0.3">
      <c r="A3996" s="198" t="s">
        <v>191</v>
      </c>
      <c r="B3996" s="198" t="s">
        <v>334</v>
      </c>
      <c r="C3996" s="198">
        <v>101120918</v>
      </c>
      <c r="D3996" s="198">
        <v>201909</v>
      </c>
      <c r="E3996" s="198" t="s">
        <v>336</v>
      </c>
      <c r="F3996" s="198">
        <v>-15.37</v>
      </c>
      <c r="G3996" s="198">
        <v>3</v>
      </c>
    </row>
    <row r="3997" spans="1:7" x14ac:dyDescent="0.3">
      <c r="A3997" s="198" t="s">
        <v>192</v>
      </c>
      <c r="B3997" s="198" t="s">
        <v>334</v>
      </c>
      <c r="C3997" s="198">
        <v>101096810</v>
      </c>
      <c r="D3997" s="198">
        <v>201909</v>
      </c>
      <c r="E3997" s="198" t="s">
        <v>339</v>
      </c>
      <c r="F3997" s="198">
        <v>202.23</v>
      </c>
      <c r="G3997" s="198">
        <v>2</v>
      </c>
    </row>
    <row r="3998" spans="1:7" x14ac:dyDescent="0.3">
      <c r="A3998" s="198" t="s">
        <v>192</v>
      </c>
      <c r="B3998" s="198" t="s">
        <v>334</v>
      </c>
      <c r="C3998" s="198">
        <v>101104654</v>
      </c>
      <c r="D3998" s="198">
        <v>201909</v>
      </c>
      <c r="E3998" s="198" t="s">
        <v>339</v>
      </c>
      <c r="F3998" s="198">
        <v>-8.32</v>
      </c>
      <c r="G3998" s="198">
        <v>1</v>
      </c>
    </row>
    <row r="3999" spans="1:7" x14ac:dyDescent="0.3">
      <c r="A3999" s="198" t="s">
        <v>192</v>
      </c>
      <c r="B3999" s="198" t="s">
        <v>334</v>
      </c>
      <c r="C3999" s="198">
        <v>101106208</v>
      </c>
      <c r="D3999" s="198">
        <v>201909</v>
      </c>
      <c r="E3999" s="198" t="s">
        <v>339</v>
      </c>
      <c r="F3999" s="198">
        <v>82.65</v>
      </c>
      <c r="G3999" s="198">
        <v>1</v>
      </c>
    </row>
    <row r="4000" spans="1:7" x14ac:dyDescent="0.3">
      <c r="A4000" s="198" t="s">
        <v>192</v>
      </c>
      <c r="B4000" s="198" t="s">
        <v>334</v>
      </c>
      <c r="C4000" s="198">
        <v>101113536</v>
      </c>
      <c r="D4000" s="198">
        <v>201909</v>
      </c>
      <c r="E4000" s="198" t="s">
        <v>336</v>
      </c>
      <c r="F4000" s="198">
        <v>-38.53</v>
      </c>
      <c r="G4000" s="198">
        <v>1</v>
      </c>
    </row>
    <row r="4001" spans="1:7" x14ac:dyDescent="0.3">
      <c r="A4001" s="198" t="s">
        <v>128</v>
      </c>
      <c r="B4001" s="198"/>
      <c r="C4001" s="198" t="s">
        <v>370</v>
      </c>
      <c r="D4001" s="198" t="s">
        <v>131</v>
      </c>
      <c r="E4001" s="198" t="s">
        <v>132</v>
      </c>
      <c r="F4001" s="198" t="s">
        <v>133</v>
      </c>
      <c r="G4001" s="198" t="s">
        <v>134</v>
      </c>
    </row>
    <row r="4002" spans="1:7" x14ac:dyDescent="0.3">
      <c r="A4002" s="198" t="s">
        <v>182</v>
      </c>
      <c r="B4002" s="198"/>
      <c r="C4002" s="198">
        <v>111023788</v>
      </c>
      <c r="D4002" s="198">
        <v>201911</v>
      </c>
      <c r="E4002" s="198" t="s">
        <v>335</v>
      </c>
      <c r="F4002" s="198">
        <v>-4289.8</v>
      </c>
      <c r="G4002" s="198">
        <v>1</v>
      </c>
    </row>
    <row r="4003" spans="1:7" x14ac:dyDescent="0.3">
      <c r="A4003" s="198" t="s">
        <v>182</v>
      </c>
      <c r="B4003" s="198"/>
      <c r="C4003" s="198">
        <v>111023316</v>
      </c>
      <c r="D4003" s="198">
        <v>201912</v>
      </c>
      <c r="E4003" s="198" t="s">
        <v>333</v>
      </c>
      <c r="F4003" s="198">
        <v>60822.78</v>
      </c>
      <c r="G4003" s="198">
        <v>1</v>
      </c>
    </row>
    <row r="4004" spans="1:7" x14ac:dyDescent="0.3">
      <c r="A4004" s="198" t="s">
        <v>183</v>
      </c>
      <c r="B4004" s="198"/>
      <c r="C4004" s="198">
        <v>111022400</v>
      </c>
      <c r="D4004" s="198">
        <v>201910</v>
      </c>
      <c r="E4004" s="198" t="s">
        <v>333</v>
      </c>
      <c r="F4004" s="198">
        <v>7863.53</v>
      </c>
      <c r="G4004" s="198">
        <v>0</v>
      </c>
    </row>
    <row r="4005" spans="1:7" x14ac:dyDescent="0.3">
      <c r="A4005" s="198" t="s">
        <v>183</v>
      </c>
      <c r="B4005" s="198"/>
      <c r="C4005" s="198">
        <v>111023537</v>
      </c>
      <c r="D4005" s="198">
        <v>201910</v>
      </c>
      <c r="E4005" s="198" t="s">
        <v>333</v>
      </c>
      <c r="F4005" s="198">
        <v>17135.689999999999</v>
      </c>
      <c r="G4005" s="198">
        <v>1</v>
      </c>
    </row>
    <row r="4006" spans="1:7" x14ac:dyDescent="0.3">
      <c r="A4006" s="198" t="s">
        <v>183</v>
      </c>
      <c r="B4006" s="198"/>
      <c r="C4006" s="198">
        <v>111021455</v>
      </c>
      <c r="D4006" s="198">
        <v>201911</v>
      </c>
      <c r="E4006" s="198" t="s">
        <v>333</v>
      </c>
      <c r="F4006" s="198">
        <v>0</v>
      </c>
      <c r="G4006" s="198">
        <v>0</v>
      </c>
    </row>
    <row r="4007" spans="1:7" x14ac:dyDescent="0.3">
      <c r="A4007" s="198" t="s">
        <v>183</v>
      </c>
      <c r="B4007" s="198"/>
      <c r="C4007" s="198">
        <v>111022345</v>
      </c>
      <c r="D4007" s="198">
        <v>201911</v>
      </c>
      <c r="E4007" s="198" t="s">
        <v>333</v>
      </c>
      <c r="F4007" s="198">
        <v>0</v>
      </c>
      <c r="G4007" s="198">
        <v>0</v>
      </c>
    </row>
    <row r="4008" spans="1:7" x14ac:dyDescent="0.3">
      <c r="A4008" s="198" t="s">
        <v>183</v>
      </c>
      <c r="B4008" s="198"/>
      <c r="C4008" s="198">
        <v>111022815</v>
      </c>
      <c r="D4008" s="198">
        <v>201911</v>
      </c>
      <c r="E4008" s="198" t="s">
        <v>333</v>
      </c>
      <c r="F4008" s="198">
        <v>-69.91</v>
      </c>
      <c r="G4008" s="198">
        <v>1</v>
      </c>
    </row>
    <row r="4009" spans="1:7" x14ac:dyDescent="0.3">
      <c r="A4009" s="198" t="s">
        <v>183</v>
      </c>
      <c r="B4009" s="198"/>
      <c r="C4009" s="198">
        <v>111023069</v>
      </c>
      <c r="D4009" s="198">
        <v>201911</v>
      </c>
      <c r="E4009" s="198" t="s">
        <v>333</v>
      </c>
      <c r="F4009" s="198">
        <v>0</v>
      </c>
      <c r="G4009" s="198">
        <v>0</v>
      </c>
    </row>
    <row r="4010" spans="1:7" x14ac:dyDescent="0.3">
      <c r="A4010" s="198" t="s">
        <v>183</v>
      </c>
      <c r="B4010" s="198"/>
      <c r="C4010" s="198">
        <v>111023116</v>
      </c>
      <c r="D4010" s="198">
        <v>201911</v>
      </c>
      <c r="E4010" s="198" t="s">
        <v>333</v>
      </c>
      <c r="F4010" s="198">
        <v>0</v>
      </c>
      <c r="G4010" s="198">
        <v>0</v>
      </c>
    </row>
    <row r="4011" spans="1:7" x14ac:dyDescent="0.3">
      <c r="A4011" s="198" t="s">
        <v>183</v>
      </c>
      <c r="B4011" s="198"/>
      <c r="C4011" s="198">
        <v>111023366</v>
      </c>
      <c r="D4011" s="198">
        <v>201911</v>
      </c>
      <c r="E4011" s="198" t="s">
        <v>333</v>
      </c>
      <c r="F4011" s="198">
        <v>0</v>
      </c>
      <c r="G4011" s="198">
        <v>0</v>
      </c>
    </row>
    <row r="4012" spans="1:7" x14ac:dyDescent="0.3">
      <c r="A4012" s="198" t="s">
        <v>183</v>
      </c>
      <c r="B4012" s="198"/>
      <c r="C4012" s="198">
        <v>111023367</v>
      </c>
      <c r="D4012" s="198">
        <v>201911</v>
      </c>
      <c r="E4012" s="198" t="s">
        <v>333</v>
      </c>
      <c r="F4012" s="198">
        <v>0</v>
      </c>
      <c r="G4012" s="198">
        <v>0</v>
      </c>
    </row>
    <row r="4013" spans="1:7" x14ac:dyDescent="0.3">
      <c r="A4013" s="198" t="s">
        <v>183</v>
      </c>
      <c r="B4013" s="198"/>
      <c r="C4013" s="198">
        <v>111023624</v>
      </c>
      <c r="D4013" s="198">
        <v>201911</v>
      </c>
      <c r="E4013" s="198" t="s">
        <v>339</v>
      </c>
      <c r="F4013" s="198">
        <v>23658.33</v>
      </c>
      <c r="G4013" s="198">
        <v>0</v>
      </c>
    </row>
    <row r="4014" spans="1:7" x14ac:dyDescent="0.3">
      <c r="A4014" s="198" t="s">
        <v>183</v>
      </c>
      <c r="B4014" s="198"/>
      <c r="C4014" s="198">
        <v>111023967</v>
      </c>
      <c r="D4014" s="198">
        <v>201911</v>
      </c>
      <c r="E4014" s="198" t="s">
        <v>336</v>
      </c>
      <c r="F4014" s="198">
        <v>6702.13</v>
      </c>
      <c r="G4014" s="198">
        <v>1</v>
      </c>
    </row>
    <row r="4015" spans="1:7" x14ac:dyDescent="0.3">
      <c r="A4015" s="198" t="s">
        <v>183</v>
      </c>
      <c r="B4015" s="198"/>
      <c r="C4015" s="198">
        <v>111024308</v>
      </c>
      <c r="D4015" s="198">
        <v>201911</v>
      </c>
      <c r="E4015" s="198" t="s">
        <v>333</v>
      </c>
      <c r="F4015" s="198">
        <v>0</v>
      </c>
      <c r="G4015" s="198">
        <v>0</v>
      </c>
    </row>
    <row r="4016" spans="1:7" x14ac:dyDescent="0.3">
      <c r="A4016" s="198" t="s">
        <v>183</v>
      </c>
      <c r="B4016" s="198"/>
      <c r="C4016" s="198">
        <v>111024426</v>
      </c>
      <c r="D4016" s="198">
        <v>201911</v>
      </c>
      <c r="E4016" s="198" t="s">
        <v>333</v>
      </c>
      <c r="F4016" s="198">
        <v>-15312.78</v>
      </c>
      <c r="G4016" s="198">
        <v>1</v>
      </c>
    </row>
    <row r="4017" spans="1:7" x14ac:dyDescent="0.3">
      <c r="A4017" s="198" t="s">
        <v>183</v>
      </c>
      <c r="B4017" s="198"/>
      <c r="C4017" s="198">
        <v>111025064</v>
      </c>
      <c r="D4017" s="198">
        <v>201911</v>
      </c>
      <c r="E4017" s="198" t="s">
        <v>333</v>
      </c>
      <c r="F4017" s="198">
        <v>56.89</v>
      </c>
      <c r="G4017" s="198">
        <v>1</v>
      </c>
    </row>
    <row r="4018" spans="1:7" x14ac:dyDescent="0.3">
      <c r="A4018" s="198" t="s">
        <v>183</v>
      </c>
      <c r="B4018" s="198"/>
      <c r="C4018" s="198">
        <v>111023506</v>
      </c>
      <c r="D4018" s="198">
        <v>201912</v>
      </c>
      <c r="E4018" s="198" t="s">
        <v>333</v>
      </c>
      <c r="F4018" s="198">
        <v>39.49</v>
      </c>
      <c r="G4018" s="198">
        <v>1</v>
      </c>
    </row>
    <row r="4019" spans="1:7" x14ac:dyDescent="0.3">
      <c r="A4019" s="198" t="s">
        <v>183</v>
      </c>
      <c r="B4019" s="198"/>
      <c r="C4019" s="198">
        <v>111023952</v>
      </c>
      <c r="D4019" s="198">
        <v>201912</v>
      </c>
      <c r="E4019" s="198" t="s">
        <v>333</v>
      </c>
      <c r="F4019" s="198">
        <v>1917.79</v>
      </c>
      <c r="G4019" s="198">
        <v>1</v>
      </c>
    </row>
    <row r="4020" spans="1:7" x14ac:dyDescent="0.3">
      <c r="A4020" s="198" t="s">
        <v>183</v>
      </c>
      <c r="B4020" s="198"/>
      <c r="C4020" s="198">
        <v>111023953</v>
      </c>
      <c r="D4020" s="198">
        <v>201912</v>
      </c>
      <c r="E4020" s="198" t="s">
        <v>333</v>
      </c>
      <c r="F4020" s="198">
        <v>1832.52</v>
      </c>
      <c r="G4020" s="198">
        <v>1</v>
      </c>
    </row>
    <row r="4021" spans="1:7" x14ac:dyDescent="0.3">
      <c r="A4021" s="198" t="s">
        <v>183</v>
      </c>
      <c r="B4021" s="198"/>
      <c r="C4021" s="198">
        <v>111023954</v>
      </c>
      <c r="D4021" s="198">
        <v>201912</v>
      </c>
      <c r="E4021" s="198" t="s">
        <v>333</v>
      </c>
      <c r="F4021" s="198">
        <v>3775.96</v>
      </c>
      <c r="G4021" s="198">
        <v>1</v>
      </c>
    </row>
    <row r="4022" spans="1:7" x14ac:dyDescent="0.3">
      <c r="A4022" s="198" t="s">
        <v>183</v>
      </c>
      <c r="B4022" s="198"/>
      <c r="C4022" s="198">
        <v>111023974</v>
      </c>
      <c r="D4022" s="198">
        <v>201912</v>
      </c>
      <c r="E4022" s="198" t="s">
        <v>333</v>
      </c>
      <c r="F4022" s="198">
        <v>1512</v>
      </c>
      <c r="G4022" s="198">
        <v>1</v>
      </c>
    </row>
    <row r="4023" spans="1:7" x14ac:dyDescent="0.3">
      <c r="A4023" s="198" t="s">
        <v>183</v>
      </c>
      <c r="B4023" s="198"/>
      <c r="C4023" s="198">
        <v>111024445</v>
      </c>
      <c r="D4023" s="198">
        <v>201912</v>
      </c>
      <c r="E4023" s="198" t="s">
        <v>333</v>
      </c>
      <c r="F4023" s="198">
        <v>11322.49</v>
      </c>
      <c r="G4023" s="198">
        <v>1</v>
      </c>
    </row>
    <row r="4024" spans="1:7" x14ac:dyDescent="0.3">
      <c r="A4024" s="198" t="s">
        <v>183</v>
      </c>
      <c r="B4024" s="198"/>
      <c r="C4024" s="198">
        <v>111024979</v>
      </c>
      <c r="D4024" s="198">
        <v>201912</v>
      </c>
      <c r="E4024" s="198" t="s">
        <v>333</v>
      </c>
      <c r="F4024" s="198">
        <v>-16928.07</v>
      </c>
      <c r="G4024" s="198">
        <v>1</v>
      </c>
    </row>
    <row r="4025" spans="1:7" x14ac:dyDescent="0.3">
      <c r="A4025" s="198" t="s">
        <v>184</v>
      </c>
      <c r="B4025" s="198"/>
      <c r="C4025" s="198">
        <v>111024318</v>
      </c>
      <c r="D4025" s="198">
        <v>201910</v>
      </c>
      <c r="E4025" s="198" t="s">
        <v>336</v>
      </c>
      <c r="F4025" s="198">
        <v>-8506.84</v>
      </c>
      <c r="G4025" s="198">
        <v>4</v>
      </c>
    </row>
    <row r="4026" spans="1:7" x14ac:dyDescent="0.3">
      <c r="A4026" s="198" t="s">
        <v>184</v>
      </c>
      <c r="B4026" s="198"/>
      <c r="C4026" s="198">
        <v>111023366</v>
      </c>
      <c r="D4026" s="198">
        <v>201911</v>
      </c>
      <c r="E4026" s="198" t="s">
        <v>333</v>
      </c>
      <c r="F4026" s="198">
        <v>0</v>
      </c>
      <c r="G4026" s="198">
        <v>0</v>
      </c>
    </row>
    <row r="4027" spans="1:7" x14ac:dyDescent="0.3">
      <c r="A4027" s="198" t="s">
        <v>184</v>
      </c>
      <c r="B4027" s="198"/>
      <c r="C4027" s="198">
        <v>111024775</v>
      </c>
      <c r="D4027" s="198">
        <v>201911</v>
      </c>
      <c r="E4027" s="198" t="s">
        <v>333</v>
      </c>
      <c r="F4027" s="198">
        <v>-1213</v>
      </c>
      <c r="G4027" s="198">
        <v>1</v>
      </c>
    </row>
    <row r="4028" spans="1:7" x14ac:dyDescent="0.3">
      <c r="A4028" s="198" t="s">
        <v>184</v>
      </c>
      <c r="B4028" s="198"/>
      <c r="C4028" s="198">
        <v>111024781</v>
      </c>
      <c r="D4028" s="198">
        <v>201911</v>
      </c>
      <c r="E4028" s="198" t="s">
        <v>333</v>
      </c>
      <c r="F4028" s="198">
        <v>12398.09</v>
      </c>
      <c r="G4028" s="198">
        <v>1</v>
      </c>
    </row>
    <row r="4029" spans="1:7" x14ac:dyDescent="0.3">
      <c r="A4029" s="198" t="s">
        <v>184</v>
      </c>
      <c r="B4029" s="198"/>
      <c r="C4029" s="198">
        <v>111025120</v>
      </c>
      <c r="D4029" s="198">
        <v>201911</v>
      </c>
      <c r="E4029" s="198" t="s">
        <v>333</v>
      </c>
      <c r="F4029" s="198">
        <v>592.51</v>
      </c>
      <c r="G4029" s="198">
        <v>1</v>
      </c>
    </row>
    <row r="4030" spans="1:7" x14ac:dyDescent="0.3">
      <c r="A4030" s="198" t="s">
        <v>184</v>
      </c>
      <c r="B4030" s="198"/>
      <c r="C4030" s="198">
        <v>111023186</v>
      </c>
      <c r="D4030" s="198">
        <v>201912</v>
      </c>
      <c r="E4030" s="198" t="s">
        <v>333</v>
      </c>
      <c r="F4030" s="198">
        <v>-2525</v>
      </c>
      <c r="G4030" s="198">
        <v>1</v>
      </c>
    </row>
    <row r="4031" spans="1:7" x14ac:dyDescent="0.3">
      <c r="A4031" s="198" t="s">
        <v>184</v>
      </c>
      <c r="B4031" s="198"/>
      <c r="C4031" s="198">
        <v>111023544</v>
      </c>
      <c r="D4031" s="198">
        <v>201912</v>
      </c>
      <c r="E4031" s="198" t="s">
        <v>333</v>
      </c>
      <c r="F4031" s="198">
        <v>-30274.880000000001</v>
      </c>
      <c r="G4031" s="198">
        <v>1</v>
      </c>
    </row>
    <row r="4032" spans="1:7" x14ac:dyDescent="0.3">
      <c r="A4032" s="198" t="s">
        <v>184</v>
      </c>
      <c r="B4032" s="198"/>
      <c r="C4032" s="198">
        <v>111023896</v>
      </c>
      <c r="D4032" s="198">
        <v>201912</v>
      </c>
      <c r="E4032" s="198" t="s">
        <v>336</v>
      </c>
      <c r="F4032" s="198">
        <v>11034.01</v>
      </c>
      <c r="G4032" s="198">
        <v>1</v>
      </c>
    </row>
    <row r="4033" spans="1:7" x14ac:dyDescent="0.3">
      <c r="A4033" s="198" t="s">
        <v>184</v>
      </c>
      <c r="B4033" s="198"/>
      <c r="C4033" s="198">
        <v>111024318</v>
      </c>
      <c r="D4033" s="198">
        <v>201912</v>
      </c>
      <c r="E4033" s="198" t="s">
        <v>336</v>
      </c>
      <c r="F4033" s="198">
        <v>195.37</v>
      </c>
      <c r="G4033" s="198">
        <v>1</v>
      </c>
    </row>
    <row r="4034" spans="1:7" x14ac:dyDescent="0.3">
      <c r="A4034" s="198" t="s">
        <v>185</v>
      </c>
      <c r="B4034" s="198"/>
      <c r="C4034" s="198">
        <v>101097482</v>
      </c>
      <c r="D4034" s="198">
        <v>201912</v>
      </c>
      <c r="E4034" s="198" t="s">
        <v>339</v>
      </c>
      <c r="F4034" s="198">
        <v>-1988.97</v>
      </c>
      <c r="G4034" s="198">
        <v>-11</v>
      </c>
    </row>
    <row r="4035" spans="1:7" x14ac:dyDescent="0.3">
      <c r="A4035" s="198" t="s">
        <v>185</v>
      </c>
      <c r="B4035" s="198"/>
      <c r="C4035" s="198">
        <v>101105151</v>
      </c>
      <c r="D4035" s="198">
        <v>201912</v>
      </c>
      <c r="E4035" s="198" t="s">
        <v>336</v>
      </c>
      <c r="F4035" s="198">
        <v>6968.14</v>
      </c>
      <c r="G4035" s="198">
        <v>1700</v>
      </c>
    </row>
    <row r="4036" spans="1:7" x14ac:dyDescent="0.3">
      <c r="A4036" s="198" t="s">
        <v>186</v>
      </c>
      <c r="B4036" s="198"/>
      <c r="C4036" s="198">
        <v>101090422</v>
      </c>
      <c r="D4036" s="198">
        <v>201910</v>
      </c>
      <c r="E4036" s="198" t="s">
        <v>335</v>
      </c>
      <c r="F4036" s="198">
        <v>-0.04</v>
      </c>
      <c r="G4036" s="198">
        <v>0</v>
      </c>
    </row>
    <row r="4037" spans="1:7" x14ac:dyDescent="0.3">
      <c r="A4037" s="198" t="s">
        <v>186</v>
      </c>
      <c r="B4037" s="198"/>
      <c r="C4037" s="198">
        <v>101090422</v>
      </c>
      <c r="D4037" s="198">
        <v>201910</v>
      </c>
      <c r="E4037" s="198" t="s">
        <v>335</v>
      </c>
      <c r="F4037" s="198">
        <v>3.93</v>
      </c>
      <c r="G4037" s="198">
        <v>0</v>
      </c>
    </row>
    <row r="4038" spans="1:7" x14ac:dyDescent="0.3">
      <c r="A4038" s="198" t="s">
        <v>186</v>
      </c>
      <c r="B4038" s="198"/>
      <c r="C4038" s="198">
        <v>101090422</v>
      </c>
      <c r="D4038" s="198">
        <v>201910</v>
      </c>
      <c r="E4038" s="198" t="s">
        <v>335</v>
      </c>
      <c r="F4038" s="198">
        <v>5.42</v>
      </c>
      <c r="G4038" s="198">
        <v>0</v>
      </c>
    </row>
    <row r="4039" spans="1:7" x14ac:dyDescent="0.3">
      <c r="A4039" s="198" t="s">
        <v>186</v>
      </c>
      <c r="B4039" s="198"/>
      <c r="C4039" s="198">
        <v>101090422</v>
      </c>
      <c r="D4039" s="198">
        <v>201910</v>
      </c>
      <c r="E4039" s="198" t="s">
        <v>335</v>
      </c>
      <c r="F4039" s="198">
        <v>6.64</v>
      </c>
      <c r="G4039" s="198">
        <v>0</v>
      </c>
    </row>
    <row r="4040" spans="1:7" x14ac:dyDescent="0.3">
      <c r="A4040" s="198" t="s">
        <v>186</v>
      </c>
      <c r="B4040" s="198"/>
      <c r="C4040" s="198">
        <v>101090422</v>
      </c>
      <c r="D4040" s="198">
        <v>201910</v>
      </c>
      <c r="E4040" s="198" t="s">
        <v>335</v>
      </c>
      <c r="F4040" s="198">
        <v>13.34</v>
      </c>
      <c r="G4040" s="198">
        <v>0</v>
      </c>
    </row>
    <row r="4041" spans="1:7" x14ac:dyDescent="0.3">
      <c r="A4041" s="198" t="s">
        <v>186</v>
      </c>
      <c r="B4041" s="198"/>
      <c r="C4041" s="198">
        <v>101093153</v>
      </c>
      <c r="D4041" s="198">
        <v>201910</v>
      </c>
      <c r="E4041" s="198" t="s">
        <v>339</v>
      </c>
      <c r="F4041" s="198">
        <v>-165.24</v>
      </c>
      <c r="G4041" s="198">
        <v>2</v>
      </c>
    </row>
    <row r="4042" spans="1:7" x14ac:dyDescent="0.3">
      <c r="A4042" s="198" t="s">
        <v>186</v>
      </c>
      <c r="B4042" s="198"/>
      <c r="C4042" s="198">
        <v>101094529</v>
      </c>
      <c r="D4042" s="198">
        <v>201910</v>
      </c>
      <c r="E4042" s="198" t="s">
        <v>339</v>
      </c>
      <c r="F4042" s="198">
        <v>4646.55</v>
      </c>
      <c r="G4042" s="198">
        <v>3</v>
      </c>
    </row>
    <row r="4043" spans="1:7" x14ac:dyDescent="0.3">
      <c r="A4043" s="198" t="s">
        <v>186</v>
      </c>
      <c r="B4043" s="198"/>
      <c r="C4043" s="198">
        <v>101096152</v>
      </c>
      <c r="D4043" s="198">
        <v>201910</v>
      </c>
      <c r="E4043" s="198" t="s">
        <v>336</v>
      </c>
      <c r="F4043" s="198">
        <v>898.81</v>
      </c>
      <c r="G4043" s="198">
        <v>4</v>
      </c>
    </row>
    <row r="4044" spans="1:7" x14ac:dyDescent="0.3">
      <c r="A4044" s="198" t="s">
        <v>186</v>
      </c>
      <c r="B4044" s="198"/>
      <c r="C4044" s="198">
        <v>101096810</v>
      </c>
      <c r="D4044" s="198">
        <v>201910</v>
      </c>
      <c r="E4044" s="198" t="s">
        <v>339</v>
      </c>
      <c r="F4044" s="198">
        <v>14.27</v>
      </c>
      <c r="G4044" s="198">
        <v>5</v>
      </c>
    </row>
    <row r="4045" spans="1:7" x14ac:dyDescent="0.3">
      <c r="A4045" s="198" t="s">
        <v>186</v>
      </c>
      <c r="B4045" s="198"/>
      <c r="C4045" s="198">
        <v>101096830</v>
      </c>
      <c r="D4045" s="198">
        <v>201910</v>
      </c>
      <c r="E4045" s="198" t="s">
        <v>335</v>
      </c>
      <c r="F4045" s="198">
        <v>-0.1</v>
      </c>
      <c r="G4045" s="198">
        <v>0</v>
      </c>
    </row>
    <row r="4046" spans="1:7" x14ac:dyDescent="0.3">
      <c r="A4046" s="198" t="s">
        <v>186</v>
      </c>
      <c r="B4046" s="198"/>
      <c r="C4046" s="198">
        <v>101099126</v>
      </c>
      <c r="D4046" s="198">
        <v>201910</v>
      </c>
      <c r="E4046" s="198" t="s">
        <v>336</v>
      </c>
      <c r="F4046" s="198">
        <v>21.06</v>
      </c>
      <c r="G4046" s="198">
        <v>0</v>
      </c>
    </row>
    <row r="4047" spans="1:7" x14ac:dyDescent="0.3">
      <c r="A4047" s="198" t="s">
        <v>186</v>
      </c>
      <c r="B4047" s="198"/>
      <c r="C4047" s="198">
        <v>101099126</v>
      </c>
      <c r="D4047" s="198">
        <v>201910</v>
      </c>
      <c r="E4047" s="198" t="s">
        <v>336</v>
      </c>
      <c r="F4047" s="198">
        <v>71.05</v>
      </c>
      <c r="G4047" s="198">
        <v>0</v>
      </c>
    </row>
    <row r="4048" spans="1:7" x14ac:dyDescent="0.3">
      <c r="A4048" s="198" t="s">
        <v>186</v>
      </c>
      <c r="B4048" s="198"/>
      <c r="C4048" s="198">
        <v>101100369</v>
      </c>
      <c r="D4048" s="198">
        <v>201910</v>
      </c>
      <c r="E4048" s="198" t="s">
        <v>339</v>
      </c>
      <c r="F4048" s="198">
        <v>3.13</v>
      </c>
      <c r="G4048" s="198">
        <v>0</v>
      </c>
    </row>
    <row r="4049" spans="1:7" x14ac:dyDescent="0.3">
      <c r="A4049" s="198" t="s">
        <v>186</v>
      </c>
      <c r="B4049" s="198"/>
      <c r="C4049" s="198">
        <v>101102591</v>
      </c>
      <c r="D4049" s="198">
        <v>201910</v>
      </c>
      <c r="E4049" s="198" t="s">
        <v>335</v>
      </c>
      <c r="F4049" s="198">
        <v>0.76</v>
      </c>
      <c r="G4049" s="198">
        <v>0</v>
      </c>
    </row>
    <row r="4050" spans="1:7" x14ac:dyDescent="0.3">
      <c r="A4050" s="198" t="s">
        <v>186</v>
      </c>
      <c r="B4050" s="198"/>
      <c r="C4050" s="198">
        <v>101102591</v>
      </c>
      <c r="D4050" s="198">
        <v>201910</v>
      </c>
      <c r="E4050" s="198" t="s">
        <v>335</v>
      </c>
      <c r="F4050" s="198">
        <v>2.17</v>
      </c>
      <c r="G4050" s="198">
        <v>0</v>
      </c>
    </row>
    <row r="4051" spans="1:7" x14ac:dyDescent="0.3">
      <c r="A4051" s="198" t="s">
        <v>186</v>
      </c>
      <c r="B4051" s="198"/>
      <c r="C4051" s="198">
        <v>101103897</v>
      </c>
      <c r="D4051" s="198">
        <v>201910</v>
      </c>
      <c r="E4051" s="198" t="s">
        <v>339</v>
      </c>
      <c r="F4051" s="198">
        <v>-90030.05</v>
      </c>
      <c r="G4051" s="198">
        <v>-9</v>
      </c>
    </row>
    <row r="4052" spans="1:7" x14ac:dyDescent="0.3">
      <c r="A4052" s="198" t="s">
        <v>186</v>
      </c>
      <c r="B4052" s="198"/>
      <c r="C4052" s="198">
        <v>101103897</v>
      </c>
      <c r="D4052" s="198">
        <v>201910</v>
      </c>
      <c r="E4052" s="198" t="s">
        <v>339</v>
      </c>
      <c r="F4052" s="198">
        <v>29938</v>
      </c>
      <c r="G4052" s="198">
        <v>1</v>
      </c>
    </row>
    <row r="4053" spans="1:7" x14ac:dyDescent="0.3">
      <c r="A4053" s="198" t="s">
        <v>186</v>
      </c>
      <c r="B4053" s="198"/>
      <c r="C4053" s="198">
        <v>101103897</v>
      </c>
      <c r="D4053" s="198">
        <v>201910</v>
      </c>
      <c r="E4053" s="198" t="s">
        <v>339</v>
      </c>
      <c r="F4053" s="198">
        <v>41840.800000000003</v>
      </c>
      <c r="G4053" s="198">
        <v>1</v>
      </c>
    </row>
    <row r="4054" spans="1:7" x14ac:dyDescent="0.3">
      <c r="A4054" s="198" t="s">
        <v>186</v>
      </c>
      <c r="B4054" s="198"/>
      <c r="C4054" s="198">
        <v>101104868</v>
      </c>
      <c r="D4054" s="198">
        <v>201910</v>
      </c>
      <c r="E4054" s="198" t="s">
        <v>335</v>
      </c>
      <c r="F4054" s="198">
        <v>187.27</v>
      </c>
      <c r="G4054" s="198">
        <v>2</v>
      </c>
    </row>
    <row r="4055" spans="1:7" x14ac:dyDescent="0.3">
      <c r="A4055" s="198" t="s">
        <v>186</v>
      </c>
      <c r="B4055" s="198"/>
      <c r="C4055" s="198">
        <v>101105510</v>
      </c>
      <c r="D4055" s="198">
        <v>201910</v>
      </c>
      <c r="E4055" s="198" t="s">
        <v>336</v>
      </c>
      <c r="F4055" s="198">
        <v>4599.07</v>
      </c>
      <c r="G4055" s="198">
        <v>2</v>
      </c>
    </row>
    <row r="4056" spans="1:7" x14ac:dyDescent="0.3">
      <c r="A4056" s="198" t="s">
        <v>186</v>
      </c>
      <c r="B4056" s="198"/>
      <c r="C4056" s="198">
        <v>101105585</v>
      </c>
      <c r="D4056" s="198">
        <v>201910</v>
      </c>
      <c r="E4056" s="198" t="s">
        <v>339</v>
      </c>
      <c r="F4056" s="198">
        <v>21.44</v>
      </c>
      <c r="G4056" s="198">
        <v>0</v>
      </c>
    </row>
    <row r="4057" spans="1:7" x14ac:dyDescent="0.3">
      <c r="A4057" s="198" t="s">
        <v>186</v>
      </c>
      <c r="B4057" s="198"/>
      <c r="C4057" s="198">
        <v>101105889</v>
      </c>
      <c r="D4057" s="198">
        <v>201910</v>
      </c>
      <c r="E4057" s="198" t="s">
        <v>339</v>
      </c>
      <c r="F4057" s="198">
        <v>179.63</v>
      </c>
      <c r="G4057" s="198">
        <v>0</v>
      </c>
    </row>
    <row r="4058" spans="1:7" x14ac:dyDescent="0.3">
      <c r="A4058" s="198" t="s">
        <v>186</v>
      </c>
      <c r="B4058" s="198"/>
      <c r="C4058" s="198">
        <v>101105889</v>
      </c>
      <c r="D4058" s="198">
        <v>201910</v>
      </c>
      <c r="E4058" s="198" t="s">
        <v>339</v>
      </c>
      <c r="F4058" s="198">
        <v>783.95</v>
      </c>
      <c r="G4058" s="198">
        <v>0</v>
      </c>
    </row>
    <row r="4059" spans="1:7" x14ac:dyDescent="0.3">
      <c r="A4059" s="198" t="s">
        <v>186</v>
      </c>
      <c r="B4059" s="198"/>
      <c r="C4059" s="198">
        <v>101106659</v>
      </c>
      <c r="D4059" s="198">
        <v>201910</v>
      </c>
      <c r="E4059" s="198" t="s">
        <v>336</v>
      </c>
      <c r="F4059" s="198">
        <v>193.19</v>
      </c>
      <c r="G4059" s="198">
        <v>0</v>
      </c>
    </row>
    <row r="4060" spans="1:7" x14ac:dyDescent="0.3">
      <c r="A4060" s="198" t="s">
        <v>186</v>
      </c>
      <c r="B4060" s="198"/>
      <c r="C4060" s="198">
        <v>101106973</v>
      </c>
      <c r="D4060" s="198">
        <v>201910</v>
      </c>
      <c r="E4060" s="198" t="s">
        <v>335</v>
      </c>
      <c r="F4060" s="198">
        <v>1649.59</v>
      </c>
      <c r="G4060" s="198">
        <v>3</v>
      </c>
    </row>
    <row r="4061" spans="1:7" x14ac:dyDescent="0.3">
      <c r="A4061" s="198" t="s">
        <v>186</v>
      </c>
      <c r="B4061" s="198"/>
      <c r="C4061" s="198">
        <v>101107216</v>
      </c>
      <c r="D4061" s="198">
        <v>201910</v>
      </c>
      <c r="E4061" s="198" t="s">
        <v>336</v>
      </c>
      <c r="F4061" s="198">
        <v>-30332.79</v>
      </c>
      <c r="G4061" s="198">
        <v>-8</v>
      </c>
    </row>
    <row r="4062" spans="1:7" x14ac:dyDescent="0.3">
      <c r="A4062" s="198" t="s">
        <v>186</v>
      </c>
      <c r="B4062" s="198"/>
      <c r="C4062" s="198">
        <v>101107216</v>
      </c>
      <c r="D4062" s="198">
        <v>201910</v>
      </c>
      <c r="E4062" s="198" t="s">
        <v>336</v>
      </c>
      <c r="F4062" s="198">
        <v>27476.42</v>
      </c>
      <c r="G4062" s="198">
        <v>1</v>
      </c>
    </row>
    <row r="4063" spans="1:7" x14ac:dyDescent="0.3">
      <c r="A4063" s="198" t="s">
        <v>186</v>
      </c>
      <c r="B4063" s="198"/>
      <c r="C4063" s="198">
        <v>101107812</v>
      </c>
      <c r="D4063" s="198">
        <v>201910</v>
      </c>
      <c r="E4063" s="198" t="s">
        <v>336</v>
      </c>
      <c r="F4063" s="198">
        <v>3.45</v>
      </c>
      <c r="G4063" s="198">
        <v>0</v>
      </c>
    </row>
    <row r="4064" spans="1:7" x14ac:dyDescent="0.3">
      <c r="A4064" s="198" t="s">
        <v>186</v>
      </c>
      <c r="B4064" s="198"/>
      <c r="C4064" s="198">
        <v>101107812</v>
      </c>
      <c r="D4064" s="198">
        <v>201910</v>
      </c>
      <c r="E4064" s="198" t="s">
        <v>336</v>
      </c>
      <c r="F4064" s="198">
        <v>36.950000000000003</v>
      </c>
      <c r="G4064" s="198">
        <v>0</v>
      </c>
    </row>
    <row r="4065" spans="1:7" x14ac:dyDescent="0.3">
      <c r="A4065" s="198" t="s">
        <v>186</v>
      </c>
      <c r="B4065" s="198"/>
      <c r="C4065" s="198">
        <v>101109288</v>
      </c>
      <c r="D4065" s="198">
        <v>201910</v>
      </c>
      <c r="E4065" s="198" t="s">
        <v>340</v>
      </c>
      <c r="F4065" s="198">
        <v>-16.87</v>
      </c>
      <c r="G4065" s="198">
        <v>0</v>
      </c>
    </row>
    <row r="4066" spans="1:7" x14ac:dyDescent="0.3">
      <c r="A4066" s="198" t="s">
        <v>186</v>
      </c>
      <c r="B4066" s="198"/>
      <c r="C4066" s="198">
        <v>101109288</v>
      </c>
      <c r="D4066" s="198">
        <v>201910</v>
      </c>
      <c r="E4066" s="198" t="s">
        <v>340</v>
      </c>
      <c r="F4066" s="198">
        <v>-13.02</v>
      </c>
      <c r="G4066" s="198">
        <v>0</v>
      </c>
    </row>
    <row r="4067" spans="1:7" x14ac:dyDescent="0.3">
      <c r="A4067" s="198" t="s">
        <v>186</v>
      </c>
      <c r="B4067" s="198"/>
      <c r="C4067" s="198">
        <v>101109390</v>
      </c>
      <c r="D4067" s="198">
        <v>201910</v>
      </c>
      <c r="E4067" s="198" t="s">
        <v>339</v>
      </c>
      <c r="F4067" s="198">
        <v>26.48</v>
      </c>
      <c r="G4067" s="198">
        <v>0</v>
      </c>
    </row>
    <row r="4068" spans="1:7" x14ac:dyDescent="0.3">
      <c r="A4068" s="198" t="s">
        <v>186</v>
      </c>
      <c r="B4068" s="198"/>
      <c r="C4068" s="198">
        <v>101109390</v>
      </c>
      <c r="D4068" s="198">
        <v>201910</v>
      </c>
      <c r="E4068" s="198" t="s">
        <v>339</v>
      </c>
      <c r="F4068" s="198">
        <v>48.74</v>
      </c>
      <c r="G4068" s="198">
        <v>0</v>
      </c>
    </row>
    <row r="4069" spans="1:7" x14ac:dyDescent="0.3">
      <c r="A4069" s="198" t="s">
        <v>186</v>
      </c>
      <c r="B4069" s="198"/>
      <c r="C4069" s="198">
        <v>101109390</v>
      </c>
      <c r="D4069" s="198">
        <v>201910</v>
      </c>
      <c r="E4069" s="198" t="s">
        <v>339</v>
      </c>
      <c r="F4069" s="198">
        <v>59.69</v>
      </c>
      <c r="G4069" s="198">
        <v>0</v>
      </c>
    </row>
    <row r="4070" spans="1:7" x14ac:dyDescent="0.3">
      <c r="A4070" s="198" t="s">
        <v>186</v>
      </c>
      <c r="B4070" s="198"/>
      <c r="C4070" s="198">
        <v>101109590</v>
      </c>
      <c r="D4070" s="198">
        <v>201910</v>
      </c>
      <c r="E4070" s="198" t="s">
        <v>339</v>
      </c>
      <c r="F4070" s="198">
        <v>-50223.98</v>
      </c>
      <c r="G4070" s="198">
        <v>-11</v>
      </c>
    </row>
    <row r="4071" spans="1:7" x14ac:dyDescent="0.3">
      <c r="A4071" s="198" t="s">
        <v>186</v>
      </c>
      <c r="B4071" s="198"/>
      <c r="C4071" s="198">
        <v>101109590</v>
      </c>
      <c r="D4071" s="198">
        <v>201910</v>
      </c>
      <c r="E4071" s="198" t="s">
        <v>339</v>
      </c>
      <c r="F4071" s="198">
        <v>10548.77</v>
      </c>
      <c r="G4071" s="198">
        <v>1</v>
      </c>
    </row>
    <row r="4072" spans="1:7" x14ac:dyDescent="0.3">
      <c r="A4072" s="198" t="s">
        <v>186</v>
      </c>
      <c r="B4072" s="198"/>
      <c r="C4072" s="198">
        <v>101109590</v>
      </c>
      <c r="D4072" s="198">
        <v>201910</v>
      </c>
      <c r="E4072" s="198" t="s">
        <v>339</v>
      </c>
      <c r="F4072" s="198">
        <v>27386.6</v>
      </c>
      <c r="G4072" s="198">
        <v>3</v>
      </c>
    </row>
    <row r="4073" spans="1:7" x14ac:dyDescent="0.3">
      <c r="A4073" s="198" t="s">
        <v>186</v>
      </c>
      <c r="B4073" s="198"/>
      <c r="C4073" s="198">
        <v>101109654</v>
      </c>
      <c r="D4073" s="198">
        <v>201910</v>
      </c>
      <c r="E4073" s="198" t="s">
        <v>340</v>
      </c>
      <c r="F4073" s="198">
        <v>-1373.17</v>
      </c>
      <c r="G4073" s="198">
        <v>0</v>
      </c>
    </row>
    <row r="4074" spans="1:7" x14ac:dyDescent="0.3">
      <c r="A4074" s="198" t="s">
        <v>186</v>
      </c>
      <c r="B4074" s="198"/>
      <c r="C4074" s="198">
        <v>101109654</v>
      </c>
      <c r="D4074" s="198">
        <v>201910</v>
      </c>
      <c r="E4074" s="198" t="s">
        <v>340</v>
      </c>
      <c r="F4074" s="198">
        <v>-1089.54</v>
      </c>
      <c r="G4074" s="198">
        <v>0</v>
      </c>
    </row>
    <row r="4075" spans="1:7" x14ac:dyDescent="0.3">
      <c r="A4075" s="198" t="s">
        <v>186</v>
      </c>
      <c r="B4075" s="198"/>
      <c r="C4075" s="198">
        <v>101110388</v>
      </c>
      <c r="D4075" s="198">
        <v>201910</v>
      </c>
      <c r="E4075" s="198" t="s">
        <v>336</v>
      </c>
      <c r="F4075" s="198">
        <v>-6922.7</v>
      </c>
      <c r="G4075" s="198">
        <v>-6</v>
      </c>
    </row>
    <row r="4076" spans="1:7" x14ac:dyDescent="0.3">
      <c r="A4076" s="198" t="s">
        <v>186</v>
      </c>
      <c r="B4076" s="198"/>
      <c r="C4076" s="198">
        <v>101110388</v>
      </c>
      <c r="D4076" s="198">
        <v>201910</v>
      </c>
      <c r="E4076" s="198" t="s">
        <v>336</v>
      </c>
      <c r="F4076" s="198">
        <v>5556.59</v>
      </c>
      <c r="G4076" s="198">
        <v>1</v>
      </c>
    </row>
    <row r="4077" spans="1:7" x14ac:dyDescent="0.3">
      <c r="A4077" s="198" t="s">
        <v>186</v>
      </c>
      <c r="B4077" s="198"/>
      <c r="C4077" s="198">
        <v>101110819</v>
      </c>
      <c r="D4077" s="198">
        <v>201910</v>
      </c>
      <c r="E4077" s="198" t="s">
        <v>339</v>
      </c>
      <c r="F4077" s="198">
        <v>10741.13</v>
      </c>
      <c r="G4077" s="198">
        <v>5</v>
      </c>
    </row>
    <row r="4078" spans="1:7" x14ac:dyDescent="0.3">
      <c r="A4078" s="198" t="s">
        <v>186</v>
      </c>
      <c r="B4078" s="198"/>
      <c r="C4078" s="198">
        <v>101110930</v>
      </c>
      <c r="D4078" s="198">
        <v>201910</v>
      </c>
      <c r="E4078" s="198" t="s">
        <v>335</v>
      </c>
      <c r="F4078" s="198">
        <v>118.68</v>
      </c>
      <c r="G4078" s="198">
        <v>0</v>
      </c>
    </row>
    <row r="4079" spans="1:7" x14ac:dyDescent="0.3">
      <c r="A4079" s="198" t="s">
        <v>186</v>
      </c>
      <c r="B4079" s="198"/>
      <c r="C4079" s="198">
        <v>101111229</v>
      </c>
      <c r="D4079" s="198">
        <v>201910</v>
      </c>
      <c r="E4079" s="198" t="s">
        <v>339</v>
      </c>
      <c r="F4079" s="198">
        <v>-781.18</v>
      </c>
      <c r="G4079" s="198">
        <v>3</v>
      </c>
    </row>
    <row r="4080" spans="1:7" x14ac:dyDescent="0.3">
      <c r="A4080" s="198" t="s">
        <v>186</v>
      </c>
      <c r="B4080" s="198"/>
      <c r="C4080" s="198">
        <v>101111307</v>
      </c>
      <c r="D4080" s="198">
        <v>201910</v>
      </c>
      <c r="E4080" s="198" t="s">
        <v>339</v>
      </c>
      <c r="F4080" s="198">
        <v>217</v>
      </c>
      <c r="G4080" s="198">
        <v>0</v>
      </c>
    </row>
    <row r="4081" spans="1:7" x14ac:dyDescent="0.3">
      <c r="A4081" s="198" t="s">
        <v>186</v>
      </c>
      <c r="B4081" s="198"/>
      <c r="C4081" s="198">
        <v>101111307</v>
      </c>
      <c r="D4081" s="198">
        <v>201910</v>
      </c>
      <c r="E4081" s="198" t="s">
        <v>339</v>
      </c>
      <c r="F4081" s="198">
        <v>510.24</v>
      </c>
      <c r="G4081" s="198">
        <v>0</v>
      </c>
    </row>
    <row r="4082" spans="1:7" x14ac:dyDescent="0.3">
      <c r="A4082" s="198" t="s">
        <v>186</v>
      </c>
      <c r="B4082" s="198"/>
      <c r="C4082" s="198">
        <v>101111307</v>
      </c>
      <c r="D4082" s="198">
        <v>201910</v>
      </c>
      <c r="E4082" s="198" t="s">
        <v>339</v>
      </c>
      <c r="F4082" s="198">
        <v>589.99</v>
      </c>
      <c r="G4082" s="198">
        <v>0</v>
      </c>
    </row>
    <row r="4083" spans="1:7" x14ac:dyDescent="0.3">
      <c r="A4083" s="198" t="s">
        <v>186</v>
      </c>
      <c r="B4083" s="198"/>
      <c r="C4083" s="198">
        <v>101111307</v>
      </c>
      <c r="D4083" s="198">
        <v>201910</v>
      </c>
      <c r="E4083" s="198" t="s">
        <v>339</v>
      </c>
      <c r="F4083" s="198">
        <v>2520.0300000000002</v>
      </c>
      <c r="G4083" s="198">
        <v>0</v>
      </c>
    </row>
    <row r="4084" spans="1:7" x14ac:dyDescent="0.3">
      <c r="A4084" s="198" t="s">
        <v>186</v>
      </c>
      <c r="B4084" s="198"/>
      <c r="C4084" s="198">
        <v>101111448</v>
      </c>
      <c r="D4084" s="198">
        <v>201910</v>
      </c>
      <c r="E4084" s="198" t="s">
        <v>340</v>
      </c>
      <c r="F4084" s="198">
        <v>-1592.56</v>
      </c>
      <c r="G4084" s="198">
        <v>3</v>
      </c>
    </row>
    <row r="4085" spans="1:7" x14ac:dyDescent="0.3">
      <c r="A4085" s="198" t="s">
        <v>186</v>
      </c>
      <c r="B4085" s="198"/>
      <c r="C4085" s="198">
        <v>101111590</v>
      </c>
      <c r="D4085" s="198">
        <v>201910</v>
      </c>
      <c r="E4085" s="198" t="s">
        <v>340</v>
      </c>
      <c r="F4085" s="198">
        <v>-3147.04</v>
      </c>
      <c r="G4085" s="198">
        <v>-5</v>
      </c>
    </row>
    <row r="4086" spans="1:7" x14ac:dyDescent="0.3">
      <c r="A4086" s="198" t="s">
        <v>186</v>
      </c>
      <c r="B4086" s="198"/>
      <c r="C4086" s="198">
        <v>101111590</v>
      </c>
      <c r="D4086" s="198">
        <v>201910</v>
      </c>
      <c r="E4086" s="198" t="s">
        <v>340</v>
      </c>
      <c r="F4086" s="198">
        <v>-2245.19</v>
      </c>
      <c r="G4086" s="198">
        <v>1</v>
      </c>
    </row>
    <row r="4087" spans="1:7" x14ac:dyDescent="0.3">
      <c r="A4087" s="198" t="s">
        <v>186</v>
      </c>
      <c r="B4087" s="198"/>
      <c r="C4087" s="198">
        <v>101112542</v>
      </c>
      <c r="D4087" s="198">
        <v>201910</v>
      </c>
      <c r="E4087" s="198" t="s">
        <v>336</v>
      </c>
      <c r="F4087" s="198">
        <v>71.87</v>
      </c>
      <c r="G4087" s="198">
        <v>5</v>
      </c>
    </row>
    <row r="4088" spans="1:7" x14ac:dyDescent="0.3">
      <c r="A4088" s="198" t="s">
        <v>186</v>
      </c>
      <c r="B4088" s="198"/>
      <c r="C4088" s="198">
        <v>101112663</v>
      </c>
      <c r="D4088" s="198">
        <v>201910</v>
      </c>
      <c r="E4088" s="198" t="s">
        <v>336</v>
      </c>
      <c r="F4088" s="198">
        <v>49.2</v>
      </c>
      <c r="G4088" s="198">
        <v>0</v>
      </c>
    </row>
    <row r="4089" spans="1:7" x14ac:dyDescent="0.3">
      <c r="A4089" s="198" t="s">
        <v>186</v>
      </c>
      <c r="B4089" s="198"/>
      <c r="C4089" s="198">
        <v>101112752</v>
      </c>
      <c r="D4089" s="198">
        <v>201910</v>
      </c>
      <c r="E4089" s="198" t="s">
        <v>336</v>
      </c>
      <c r="F4089" s="198">
        <v>22.98</v>
      </c>
      <c r="G4089" s="198">
        <v>0</v>
      </c>
    </row>
    <row r="4090" spans="1:7" x14ac:dyDescent="0.3">
      <c r="A4090" s="198" t="s">
        <v>186</v>
      </c>
      <c r="B4090" s="198"/>
      <c r="C4090" s="198">
        <v>101112752</v>
      </c>
      <c r="D4090" s="198">
        <v>201910</v>
      </c>
      <c r="E4090" s="198" t="s">
        <v>336</v>
      </c>
      <c r="F4090" s="198">
        <v>58.19</v>
      </c>
      <c r="G4090" s="198">
        <v>0</v>
      </c>
    </row>
    <row r="4091" spans="1:7" x14ac:dyDescent="0.3">
      <c r="A4091" s="198" t="s">
        <v>186</v>
      </c>
      <c r="B4091" s="198"/>
      <c r="C4091" s="198">
        <v>101112785</v>
      </c>
      <c r="D4091" s="198">
        <v>201910</v>
      </c>
      <c r="E4091" s="198" t="s">
        <v>336</v>
      </c>
      <c r="F4091" s="198">
        <v>-71203.37</v>
      </c>
      <c r="G4091" s="198">
        <v>-8</v>
      </c>
    </row>
    <row r="4092" spans="1:7" x14ac:dyDescent="0.3">
      <c r="A4092" s="198" t="s">
        <v>186</v>
      </c>
      <c r="B4092" s="198"/>
      <c r="C4092" s="198">
        <v>101112785</v>
      </c>
      <c r="D4092" s="198">
        <v>201910</v>
      </c>
      <c r="E4092" s="198" t="s">
        <v>336</v>
      </c>
      <c r="F4092" s="198">
        <v>-28221.26</v>
      </c>
      <c r="G4092" s="198">
        <v>1</v>
      </c>
    </row>
    <row r="4093" spans="1:7" x14ac:dyDescent="0.3">
      <c r="A4093" s="198" t="s">
        <v>186</v>
      </c>
      <c r="B4093" s="198"/>
      <c r="C4093" s="198">
        <v>101112785</v>
      </c>
      <c r="D4093" s="198">
        <v>201910</v>
      </c>
      <c r="E4093" s="198" t="s">
        <v>336</v>
      </c>
      <c r="F4093" s="198">
        <v>62787.63</v>
      </c>
      <c r="G4093" s="198">
        <v>7</v>
      </c>
    </row>
    <row r="4094" spans="1:7" x14ac:dyDescent="0.3">
      <c r="A4094" s="198" t="s">
        <v>186</v>
      </c>
      <c r="B4094" s="198"/>
      <c r="C4094" s="198">
        <v>101113206</v>
      </c>
      <c r="D4094" s="198">
        <v>201910</v>
      </c>
      <c r="E4094" s="198" t="s">
        <v>340</v>
      </c>
      <c r="F4094" s="198">
        <v>-2714.13</v>
      </c>
      <c r="G4094" s="198">
        <v>-5</v>
      </c>
    </row>
    <row r="4095" spans="1:7" x14ac:dyDescent="0.3">
      <c r="A4095" s="198" t="s">
        <v>186</v>
      </c>
      <c r="B4095" s="198"/>
      <c r="C4095" s="198">
        <v>101113206</v>
      </c>
      <c r="D4095" s="198">
        <v>201910</v>
      </c>
      <c r="E4095" s="198" t="s">
        <v>340</v>
      </c>
      <c r="F4095" s="198">
        <v>0</v>
      </c>
      <c r="G4095" s="198">
        <v>0</v>
      </c>
    </row>
    <row r="4096" spans="1:7" x14ac:dyDescent="0.3">
      <c r="A4096" s="198" t="s">
        <v>186</v>
      </c>
      <c r="B4096" s="198"/>
      <c r="C4096" s="198">
        <v>101113206</v>
      </c>
      <c r="D4096" s="198">
        <v>201910</v>
      </c>
      <c r="E4096" s="198" t="s">
        <v>340</v>
      </c>
      <c r="F4096" s="198">
        <v>839.18</v>
      </c>
      <c r="G4096" s="198">
        <v>2</v>
      </c>
    </row>
    <row r="4097" spans="1:7" x14ac:dyDescent="0.3">
      <c r="A4097" s="198" t="s">
        <v>186</v>
      </c>
      <c r="B4097" s="198"/>
      <c r="C4097" s="198">
        <v>101114228</v>
      </c>
      <c r="D4097" s="198">
        <v>201910</v>
      </c>
      <c r="E4097" s="198" t="s">
        <v>336</v>
      </c>
      <c r="F4097" s="198">
        <v>-7819.75</v>
      </c>
      <c r="G4097" s="198">
        <v>-7</v>
      </c>
    </row>
    <row r="4098" spans="1:7" x14ac:dyDescent="0.3">
      <c r="A4098" s="198" t="s">
        <v>186</v>
      </c>
      <c r="B4098" s="198"/>
      <c r="C4098" s="198">
        <v>101114228</v>
      </c>
      <c r="D4098" s="198">
        <v>201910</v>
      </c>
      <c r="E4098" s="198" t="s">
        <v>336</v>
      </c>
      <c r="F4098" s="198">
        <v>7397.51</v>
      </c>
      <c r="G4098" s="198">
        <v>1</v>
      </c>
    </row>
    <row r="4099" spans="1:7" x14ac:dyDescent="0.3">
      <c r="A4099" s="198" t="s">
        <v>186</v>
      </c>
      <c r="B4099" s="198"/>
      <c r="C4099" s="198">
        <v>101114249</v>
      </c>
      <c r="D4099" s="198">
        <v>201910</v>
      </c>
      <c r="E4099" s="198" t="s">
        <v>336</v>
      </c>
      <c r="F4099" s="198">
        <v>-363.34</v>
      </c>
      <c r="G4099" s="198">
        <v>0</v>
      </c>
    </row>
    <row r="4100" spans="1:7" x14ac:dyDescent="0.3">
      <c r="A4100" s="198" t="s">
        <v>186</v>
      </c>
      <c r="B4100" s="198"/>
      <c r="C4100" s="198">
        <v>101114492</v>
      </c>
      <c r="D4100" s="198">
        <v>201910</v>
      </c>
      <c r="E4100" s="198" t="s">
        <v>336</v>
      </c>
      <c r="F4100" s="198">
        <v>-787.56</v>
      </c>
      <c r="G4100" s="198">
        <v>0</v>
      </c>
    </row>
    <row r="4101" spans="1:7" x14ac:dyDescent="0.3">
      <c r="A4101" s="198" t="s">
        <v>186</v>
      </c>
      <c r="B4101" s="198"/>
      <c r="C4101" s="198">
        <v>101114857</v>
      </c>
      <c r="D4101" s="198">
        <v>201910</v>
      </c>
      <c r="E4101" s="198" t="s">
        <v>339</v>
      </c>
      <c r="F4101" s="198">
        <v>14.41</v>
      </c>
      <c r="G4101" s="198">
        <v>0</v>
      </c>
    </row>
    <row r="4102" spans="1:7" x14ac:dyDescent="0.3">
      <c r="A4102" s="198" t="s">
        <v>186</v>
      </c>
      <c r="B4102" s="198"/>
      <c r="C4102" s="198">
        <v>101115147</v>
      </c>
      <c r="D4102" s="198">
        <v>201910</v>
      </c>
      <c r="E4102" s="198" t="s">
        <v>340</v>
      </c>
      <c r="F4102" s="198">
        <v>38.51</v>
      </c>
      <c r="G4102" s="198">
        <v>4</v>
      </c>
    </row>
    <row r="4103" spans="1:7" x14ac:dyDescent="0.3">
      <c r="A4103" s="198" t="s">
        <v>186</v>
      </c>
      <c r="B4103" s="198"/>
      <c r="C4103" s="198">
        <v>101115225</v>
      </c>
      <c r="D4103" s="198">
        <v>201910</v>
      </c>
      <c r="E4103" s="198" t="s">
        <v>336</v>
      </c>
      <c r="F4103" s="198">
        <v>-50.15</v>
      </c>
      <c r="G4103" s="198">
        <v>0</v>
      </c>
    </row>
    <row r="4104" spans="1:7" x14ac:dyDescent="0.3">
      <c r="A4104" s="198" t="s">
        <v>186</v>
      </c>
      <c r="B4104" s="198"/>
      <c r="C4104" s="198">
        <v>101115472</v>
      </c>
      <c r="D4104" s="198">
        <v>201910</v>
      </c>
      <c r="E4104" s="198" t="s">
        <v>339</v>
      </c>
      <c r="F4104" s="198">
        <v>-28311.83</v>
      </c>
      <c r="G4104" s="198">
        <v>-6</v>
      </c>
    </row>
    <row r="4105" spans="1:7" x14ac:dyDescent="0.3">
      <c r="A4105" s="198" t="s">
        <v>186</v>
      </c>
      <c r="B4105" s="198"/>
      <c r="C4105" s="198">
        <v>101115472</v>
      </c>
      <c r="D4105" s="198">
        <v>201910</v>
      </c>
      <c r="E4105" s="198" t="s">
        <v>339</v>
      </c>
      <c r="F4105" s="198">
        <v>18652.73</v>
      </c>
      <c r="G4105" s="198">
        <v>1</v>
      </c>
    </row>
    <row r="4106" spans="1:7" x14ac:dyDescent="0.3">
      <c r="A4106" s="198" t="s">
        <v>186</v>
      </c>
      <c r="B4106" s="198"/>
      <c r="C4106" s="198">
        <v>101115725</v>
      </c>
      <c r="D4106" s="198">
        <v>201910</v>
      </c>
      <c r="E4106" s="198" t="s">
        <v>339</v>
      </c>
      <c r="F4106" s="198">
        <v>42.64</v>
      </c>
      <c r="G4106" s="198">
        <v>0</v>
      </c>
    </row>
    <row r="4107" spans="1:7" x14ac:dyDescent="0.3">
      <c r="A4107" s="198" t="s">
        <v>186</v>
      </c>
      <c r="B4107" s="198"/>
      <c r="C4107" s="198">
        <v>101115788</v>
      </c>
      <c r="D4107" s="198">
        <v>201910</v>
      </c>
      <c r="E4107" s="198" t="s">
        <v>339</v>
      </c>
      <c r="F4107" s="198">
        <v>19.77</v>
      </c>
      <c r="G4107" s="198">
        <v>0</v>
      </c>
    </row>
    <row r="4108" spans="1:7" x14ac:dyDescent="0.3">
      <c r="A4108" s="198" t="s">
        <v>186</v>
      </c>
      <c r="B4108" s="198"/>
      <c r="C4108" s="198">
        <v>101116136</v>
      </c>
      <c r="D4108" s="198">
        <v>201910</v>
      </c>
      <c r="E4108" s="198" t="s">
        <v>339</v>
      </c>
      <c r="F4108" s="198">
        <v>5194.8100000000004</v>
      </c>
      <c r="G4108" s="198">
        <v>0</v>
      </c>
    </row>
    <row r="4109" spans="1:7" x14ac:dyDescent="0.3">
      <c r="A4109" s="198" t="s">
        <v>186</v>
      </c>
      <c r="B4109" s="198"/>
      <c r="C4109" s="198">
        <v>101116281</v>
      </c>
      <c r="D4109" s="198">
        <v>201910</v>
      </c>
      <c r="E4109" s="198" t="s">
        <v>335</v>
      </c>
      <c r="F4109" s="198">
        <v>-2032.14</v>
      </c>
      <c r="G4109" s="198">
        <v>5</v>
      </c>
    </row>
    <row r="4110" spans="1:7" x14ac:dyDescent="0.3">
      <c r="A4110" s="198" t="s">
        <v>186</v>
      </c>
      <c r="B4110" s="198"/>
      <c r="C4110" s="198">
        <v>101116469</v>
      </c>
      <c r="D4110" s="198">
        <v>201910</v>
      </c>
      <c r="E4110" s="198" t="s">
        <v>336</v>
      </c>
      <c r="F4110" s="198">
        <v>22.96</v>
      </c>
      <c r="G4110" s="198">
        <v>0</v>
      </c>
    </row>
    <row r="4111" spans="1:7" x14ac:dyDescent="0.3">
      <c r="A4111" s="198" t="s">
        <v>186</v>
      </c>
      <c r="B4111" s="198"/>
      <c r="C4111" s="198">
        <v>101116469</v>
      </c>
      <c r="D4111" s="198">
        <v>201910</v>
      </c>
      <c r="E4111" s="198" t="s">
        <v>336</v>
      </c>
      <c r="F4111" s="198">
        <v>26.18</v>
      </c>
      <c r="G4111" s="198">
        <v>0</v>
      </c>
    </row>
    <row r="4112" spans="1:7" x14ac:dyDescent="0.3">
      <c r="A4112" s="198" t="s">
        <v>186</v>
      </c>
      <c r="B4112" s="198"/>
      <c r="C4112" s="198">
        <v>101116644</v>
      </c>
      <c r="D4112" s="198">
        <v>201910</v>
      </c>
      <c r="E4112" s="198" t="s">
        <v>336</v>
      </c>
      <c r="F4112" s="198">
        <v>-9610.9599999999991</v>
      </c>
      <c r="G4112" s="198">
        <v>-5</v>
      </c>
    </row>
    <row r="4113" spans="1:7" x14ac:dyDescent="0.3">
      <c r="A4113" s="198" t="s">
        <v>186</v>
      </c>
      <c r="B4113" s="198"/>
      <c r="C4113" s="198">
        <v>101116644</v>
      </c>
      <c r="D4113" s="198">
        <v>201910</v>
      </c>
      <c r="E4113" s="198" t="s">
        <v>336</v>
      </c>
      <c r="F4113" s="198">
        <v>5957.93</v>
      </c>
      <c r="G4113" s="198">
        <v>1</v>
      </c>
    </row>
    <row r="4114" spans="1:7" x14ac:dyDescent="0.3">
      <c r="A4114" s="198" t="s">
        <v>186</v>
      </c>
      <c r="B4114" s="198"/>
      <c r="C4114" s="198">
        <v>101116986</v>
      </c>
      <c r="D4114" s="198">
        <v>201910</v>
      </c>
      <c r="E4114" s="198" t="s">
        <v>339</v>
      </c>
      <c r="F4114" s="198">
        <v>104.05</v>
      </c>
      <c r="G4114" s="198">
        <v>0</v>
      </c>
    </row>
    <row r="4115" spans="1:7" x14ac:dyDescent="0.3">
      <c r="A4115" s="198" t="s">
        <v>186</v>
      </c>
      <c r="B4115" s="198"/>
      <c r="C4115" s="198">
        <v>101117142</v>
      </c>
      <c r="D4115" s="198">
        <v>201910</v>
      </c>
      <c r="E4115" s="198" t="s">
        <v>336</v>
      </c>
      <c r="F4115" s="198">
        <v>9.4600000000000009</v>
      </c>
      <c r="G4115" s="198">
        <v>2</v>
      </c>
    </row>
    <row r="4116" spans="1:7" x14ac:dyDescent="0.3">
      <c r="A4116" s="198" t="s">
        <v>186</v>
      </c>
      <c r="B4116" s="198"/>
      <c r="C4116" s="198">
        <v>101117254</v>
      </c>
      <c r="D4116" s="198">
        <v>201910</v>
      </c>
      <c r="E4116" s="198" t="s">
        <v>340</v>
      </c>
      <c r="F4116" s="198">
        <v>12.41</v>
      </c>
      <c r="G4116" s="198">
        <v>3</v>
      </c>
    </row>
    <row r="4117" spans="1:7" x14ac:dyDescent="0.3">
      <c r="A4117" s="198" t="s">
        <v>186</v>
      </c>
      <c r="B4117" s="198"/>
      <c r="C4117" s="198">
        <v>101117331</v>
      </c>
      <c r="D4117" s="198">
        <v>201910</v>
      </c>
      <c r="E4117" s="198" t="s">
        <v>335</v>
      </c>
      <c r="F4117" s="198">
        <v>-0.83</v>
      </c>
      <c r="G4117" s="198">
        <v>0</v>
      </c>
    </row>
    <row r="4118" spans="1:7" x14ac:dyDescent="0.3">
      <c r="A4118" s="198" t="s">
        <v>186</v>
      </c>
      <c r="B4118" s="198"/>
      <c r="C4118" s="198">
        <v>101117694</v>
      </c>
      <c r="D4118" s="198">
        <v>201910</v>
      </c>
      <c r="E4118" s="198" t="s">
        <v>339</v>
      </c>
      <c r="F4118" s="198">
        <v>923.19</v>
      </c>
      <c r="G4118" s="198">
        <v>0</v>
      </c>
    </row>
    <row r="4119" spans="1:7" x14ac:dyDescent="0.3">
      <c r="A4119" s="198" t="s">
        <v>186</v>
      </c>
      <c r="B4119" s="198"/>
      <c r="C4119" s="198">
        <v>101117803</v>
      </c>
      <c r="D4119" s="198">
        <v>201910</v>
      </c>
      <c r="E4119" s="198" t="s">
        <v>339</v>
      </c>
      <c r="F4119" s="198">
        <v>4932.07</v>
      </c>
      <c r="G4119" s="198">
        <v>0</v>
      </c>
    </row>
    <row r="4120" spans="1:7" x14ac:dyDescent="0.3">
      <c r="A4120" s="198" t="s">
        <v>186</v>
      </c>
      <c r="B4120" s="198"/>
      <c r="C4120" s="198">
        <v>101118205</v>
      </c>
      <c r="D4120" s="198">
        <v>201910</v>
      </c>
      <c r="E4120" s="198" t="s">
        <v>336</v>
      </c>
      <c r="F4120" s="198">
        <v>-9217.35</v>
      </c>
      <c r="G4120" s="198">
        <v>-8</v>
      </c>
    </row>
    <row r="4121" spans="1:7" x14ac:dyDescent="0.3">
      <c r="A4121" s="198" t="s">
        <v>186</v>
      </c>
      <c r="B4121" s="198"/>
      <c r="C4121" s="198">
        <v>101118205</v>
      </c>
      <c r="D4121" s="198">
        <v>201910</v>
      </c>
      <c r="E4121" s="198" t="s">
        <v>336</v>
      </c>
      <c r="F4121" s="198">
        <v>4519</v>
      </c>
      <c r="G4121" s="198">
        <v>1</v>
      </c>
    </row>
    <row r="4122" spans="1:7" x14ac:dyDescent="0.3">
      <c r="A4122" s="198" t="s">
        <v>186</v>
      </c>
      <c r="B4122" s="198"/>
      <c r="C4122" s="198">
        <v>101118258</v>
      </c>
      <c r="D4122" s="198">
        <v>201910</v>
      </c>
      <c r="E4122" s="198" t="s">
        <v>336</v>
      </c>
      <c r="F4122" s="198">
        <v>-10474.48</v>
      </c>
      <c r="G4122" s="198">
        <v>-6</v>
      </c>
    </row>
    <row r="4123" spans="1:7" x14ac:dyDescent="0.3">
      <c r="A4123" s="198" t="s">
        <v>186</v>
      </c>
      <c r="B4123" s="198"/>
      <c r="C4123" s="198">
        <v>101118258</v>
      </c>
      <c r="D4123" s="198">
        <v>201910</v>
      </c>
      <c r="E4123" s="198" t="s">
        <v>336</v>
      </c>
      <c r="F4123" s="198">
        <v>7232.41</v>
      </c>
      <c r="G4123" s="198">
        <v>1</v>
      </c>
    </row>
    <row r="4124" spans="1:7" x14ac:dyDescent="0.3">
      <c r="A4124" s="198" t="s">
        <v>186</v>
      </c>
      <c r="B4124" s="198"/>
      <c r="C4124" s="198">
        <v>101118363</v>
      </c>
      <c r="D4124" s="198">
        <v>201910</v>
      </c>
      <c r="E4124" s="198" t="s">
        <v>339</v>
      </c>
      <c r="F4124" s="198">
        <v>-139753.39000000001</v>
      </c>
      <c r="G4124" s="198">
        <v>-9</v>
      </c>
    </row>
    <row r="4125" spans="1:7" x14ac:dyDescent="0.3">
      <c r="A4125" s="198" t="s">
        <v>186</v>
      </c>
      <c r="B4125" s="198"/>
      <c r="C4125" s="198">
        <v>101118363</v>
      </c>
      <c r="D4125" s="198">
        <v>201910</v>
      </c>
      <c r="E4125" s="198" t="s">
        <v>339</v>
      </c>
      <c r="F4125" s="198">
        <v>115195.33</v>
      </c>
      <c r="G4125" s="198">
        <v>10</v>
      </c>
    </row>
    <row r="4126" spans="1:7" x14ac:dyDescent="0.3">
      <c r="A4126" s="198" t="s">
        <v>186</v>
      </c>
      <c r="B4126" s="198"/>
      <c r="C4126" s="198">
        <v>101118365</v>
      </c>
      <c r="D4126" s="198">
        <v>201910</v>
      </c>
      <c r="E4126" s="198" t="s">
        <v>339</v>
      </c>
      <c r="F4126" s="198">
        <v>-24281.8</v>
      </c>
      <c r="G4126" s="198">
        <v>-8</v>
      </c>
    </row>
    <row r="4127" spans="1:7" x14ac:dyDescent="0.3">
      <c r="A4127" s="198" t="s">
        <v>186</v>
      </c>
      <c r="B4127" s="198"/>
      <c r="C4127" s="198">
        <v>101118365</v>
      </c>
      <c r="D4127" s="198">
        <v>201910</v>
      </c>
      <c r="E4127" s="198" t="s">
        <v>339</v>
      </c>
      <c r="F4127" s="198">
        <v>24334.83</v>
      </c>
      <c r="G4127" s="198">
        <v>1</v>
      </c>
    </row>
    <row r="4128" spans="1:7" x14ac:dyDescent="0.3">
      <c r="A4128" s="198" t="s">
        <v>186</v>
      </c>
      <c r="B4128" s="198"/>
      <c r="C4128" s="198">
        <v>101118402</v>
      </c>
      <c r="D4128" s="198">
        <v>201910</v>
      </c>
      <c r="E4128" s="198" t="s">
        <v>336</v>
      </c>
      <c r="F4128" s="198">
        <v>-4043.51</v>
      </c>
      <c r="G4128" s="198">
        <v>-5</v>
      </c>
    </row>
    <row r="4129" spans="1:7" x14ac:dyDescent="0.3">
      <c r="A4129" s="198" t="s">
        <v>186</v>
      </c>
      <c r="B4129" s="198"/>
      <c r="C4129" s="198">
        <v>101118402</v>
      </c>
      <c r="D4129" s="198">
        <v>201910</v>
      </c>
      <c r="E4129" s="198" t="s">
        <v>336</v>
      </c>
      <c r="F4129" s="198">
        <v>8395.8700000000008</v>
      </c>
      <c r="G4129" s="198">
        <v>1</v>
      </c>
    </row>
    <row r="4130" spans="1:7" x14ac:dyDescent="0.3">
      <c r="A4130" s="198" t="s">
        <v>186</v>
      </c>
      <c r="B4130" s="198"/>
      <c r="C4130" s="198">
        <v>101118496</v>
      </c>
      <c r="D4130" s="198">
        <v>201910</v>
      </c>
      <c r="E4130" s="198" t="s">
        <v>339</v>
      </c>
      <c r="F4130" s="198">
        <v>-7.9</v>
      </c>
      <c r="G4130" s="198">
        <v>3</v>
      </c>
    </row>
    <row r="4131" spans="1:7" x14ac:dyDescent="0.3">
      <c r="A4131" s="198" t="s">
        <v>186</v>
      </c>
      <c r="B4131" s="198"/>
      <c r="C4131" s="198">
        <v>101118600</v>
      </c>
      <c r="D4131" s="198">
        <v>201910</v>
      </c>
      <c r="E4131" s="198" t="s">
        <v>339</v>
      </c>
      <c r="F4131" s="198">
        <v>-61713.69</v>
      </c>
      <c r="G4131" s="198">
        <v>-5</v>
      </c>
    </row>
    <row r="4132" spans="1:7" x14ac:dyDescent="0.3">
      <c r="A4132" s="198" t="s">
        <v>186</v>
      </c>
      <c r="B4132" s="198"/>
      <c r="C4132" s="198">
        <v>101118600</v>
      </c>
      <c r="D4132" s="198">
        <v>201910</v>
      </c>
      <c r="E4132" s="198" t="s">
        <v>339</v>
      </c>
      <c r="F4132" s="198">
        <v>11552.8</v>
      </c>
      <c r="G4132" s="198">
        <v>2</v>
      </c>
    </row>
    <row r="4133" spans="1:7" x14ac:dyDescent="0.3">
      <c r="A4133" s="198" t="s">
        <v>186</v>
      </c>
      <c r="B4133" s="198"/>
      <c r="C4133" s="198">
        <v>101118600</v>
      </c>
      <c r="D4133" s="198">
        <v>201910</v>
      </c>
      <c r="E4133" s="198" t="s">
        <v>339</v>
      </c>
      <c r="F4133" s="198">
        <v>30917.43</v>
      </c>
      <c r="G4133" s="198">
        <v>4</v>
      </c>
    </row>
    <row r="4134" spans="1:7" x14ac:dyDescent="0.3">
      <c r="A4134" s="198" t="s">
        <v>186</v>
      </c>
      <c r="B4134" s="198"/>
      <c r="C4134" s="198">
        <v>101118815</v>
      </c>
      <c r="D4134" s="198">
        <v>201910</v>
      </c>
      <c r="E4134" s="198" t="s">
        <v>339</v>
      </c>
      <c r="F4134" s="198">
        <v>264.45999999999998</v>
      </c>
      <c r="G4134" s="198">
        <v>4</v>
      </c>
    </row>
    <row r="4135" spans="1:7" x14ac:dyDescent="0.3">
      <c r="A4135" s="198" t="s">
        <v>186</v>
      </c>
      <c r="B4135" s="198"/>
      <c r="C4135" s="198">
        <v>101118948</v>
      </c>
      <c r="D4135" s="198">
        <v>201910</v>
      </c>
      <c r="E4135" s="198" t="s">
        <v>339</v>
      </c>
      <c r="F4135" s="198">
        <v>37.869999999999997</v>
      </c>
      <c r="G4135" s="198">
        <v>4</v>
      </c>
    </row>
    <row r="4136" spans="1:7" x14ac:dyDescent="0.3">
      <c r="A4136" s="198" t="s">
        <v>186</v>
      </c>
      <c r="B4136" s="198"/>
      <c r="C4136" s="198">
        <v>101119060</v>
      </c>
      <c r="D4136" s="198">
        <v>201910</v>
      </c>
      <c r="E4136" s="198" t="s">
        <v>336</v>
      </c>
      <c r="F4136" s="198">
        <v>-0.34</v>
      </c>
      <c r="G4136" s="198">
        <v>4</v>
      </c>
    </row>
    <row r="4137" spans="1:7" x14ac:dyDescent="0.3">
      <c r="A4137" s="198" t="s">
        <v>186</v>
      </c>
      <c r="B4137" s="198"/>
      <c r="C4137" s="198">
        <v>101119344</v>
      </c>
      <c r="D4137" s="198">
        <v>201910</v>
      </c>
      <c r="E4137" s="198" t="s">
        <v>339</v>
      </c>
      <c r="F4137" s="198">
        <v>250.71</v>
      </c>
      <c r="G4137" s="198">
        <v>2</v>
      </c>
    </row>
    <row r="4138" spans="1:7" x14ac:dyDescent="0.3">
      <c r="A4138" s="198" t="s">
        <v>186</v>
      </c>
      <c r="B4138" s="198"/>
      <c r="C4138" s="198">
        <v>101119418</v>
      </c>
      <c r="D4138" s="198">
        <v>201910</v>
      </c>
      <c r="E4138" s="198" t="s">
        <v>339</v>
      </c>
      <c r="F4138" s="198">
        <v>456.79</v>
      </c>
      <c r="G4138" s="198">
        <v>2</v>
      </c>
    </row>
    <row r="4139" spans="1:7" x14ac:dyDescent="0.3">
      <c r="A4139" s="198" t="s">
        <v>186</v>
      </c>
      <c r="B4139" s="198"/>
      <c r="C4139" s="198">
        <v>101119803</v>
      </c>
      <c r="D4139" s="198">
        <v>201910</v>
      </c>
      <c r="E4139" s="198" t="s">
        <v>336</v>
      </c>
      <c r="F4139" s="198">
        <v>-24715.88</v>
      </c>
      <c r="G4139" s="198">
        <v>-9</v>
      </c>
    </row>
    <row r="4140" spans="1:7" x14ac:dyDescent="0.3">
      <c r="A4140" s="198" t="s">
        <v>186</v>
      </c>
      <c r="B4140" s="198"/>
      <c r="C4140" s="198">
        <v>101119803</v>
      </c>
      <c r="D4140" s="198">
        <v>201910</v>
      </c>
      <c r="E4140" s="198" t="s">
        <v>336</v>
      </c>
      <c r="F4140" s="198">
        <v>25240.57</v>
      </c>
      <c r="G4140" s="198">
        <v>2</v>
      </c>
    </row>
    <row r="4141" spans="1:7" x14ac:dyDescent="0.3">
      <c r="A4141" s="198" t="s">
        <v>186</v>
      </c>
      <c r="B4141" s="198"/>
      <c r="C4141" s="198">
        <v>101119908</v>
      </c>
      <c r="D4141" s="198">
        <v>201910</v>
      </c>
      <c r="E4141" s="198" t="s">
        <v>339</v>
      </c>
      <c r="F4141" s="198">
        <v>-34333.86</v>
      </c>
      <c r="G4141" s="198">
        <v>-9</v>
      </c>
    </row>
    <row r="4142" spans="1:7" x14ac:dyDescent="0.3">
      <c r="A4142" s="198" t="s">
        <v>186</v>
      </c>
      <c r="B4142" s="198"/>
      <c r="C4142" s="198">
        <v>101119908</v>
      </c>
      <c r="D4142" s="198">
        <v>201910</v>
      </c>
      <c r="E4142" s="198" t="s">
        <v>339</v>
      </c>
      <c r="F4142" s="198">
        <v>25217.53</v>
      </c>
      <c r="G4142" s="198">
        <v>1</v>
      </c>
    </row>
    <row r="4143" spans="1:7" x14ac:dyDescent="0.3">
      <c r="A4143" s="198" t="s">
        <v>186</v>
      </c>
      <c r="B4143" s="198"/>
      <c r="C4143" s="198">
        <v>101119947</v>
      </c>
      <c r="D4143" s="198">
        <v>201910</v>
      </c>
      <c r="E4143" s="198" t="s">
        <v>336</v>
      </c>
      <c r="F4143" s="198">
        <v>-1575.21</v>
      </c>
      <c r="G4143" s="198">
        <v>2</v>
      </c>
    </row>
    <row r="4144" spans="1:7" x14ac:dyDescent="0.3">
      <c r="A4144" s="198" t="s">
        <v>186</v>
      </c>
      <c r="B4144" s="198"/>
      <c r="C4144" s="198">
        <v>101119976</v>
      </c>
      <c r="D4144" s="198">
        <v>201910</v>
      </c>
      <c r="E4144" s="198" t="s">
        <v>339</v>
      </c>
      <c r="F4144" s="198">
        <v>-27198.71</v>
      </c>
      <c r="G4144" s="198">
        <v>3</v>
      </c>
    </row>
    <row r="4145" spans="1:7" x14ac:dyDescent="0.3">
      <c r="A4145" s="198" t="s">
        <v>186</v>
      </c>
      <c r="B4145" s="198"/>
      <c r="C4145" s="198">
        <v>101120040</v>
      </c>
      <c r="D4145" s="198">
        <v>201910</v>
      </c>
      <c r="E4145" s="198" t="s">
        <v>339</v>
      </c>
      <c r="F4145" s="198">
        <v>0.77</v>
      </c>
      <c r="G4145" s="198">
        <v>2</v>
      </c>
    </row>
    <row r="4146" spans="1:7" x14ac:dyDescent="0.3">
      <c r="A4146" s="198" t="s">
        <v>186</v>
      </c>
      <c r="B4146" s="198"/>
      <c r="C4146" s="198">
        <v>101120404</v>
      </c>
      <c r="D4146" s="198">
        <v>201910</v>
      </c>
      <c r="E4146" s="198" t="s">
        <v>336</v>
      </c>
      <c r="F4146" s="198">
        <v>-15.69</v>
      </c>
      <c r="G4146" s="198">
        <v>3</v>
      </c>
    </row>
    <row r="4147" spans="1:7" x14ac:dyDescent="0.3">
      <c r="A4147" s="198" t="s">
        <v>186</v>
      </c>
      <c r="B4147" s="198"/>
      <c r="C4147" s="198">
        <v>101120548</v>
      </c>
      <c r="D4147" s="198">
        <v>201910</v>
      </c>
      <c r="E4147" s="198" t="s">
        <v>339</v>
      </c>
      <c r="F4147" s="198">
        <v>-7971.81</v>
      </c>
      <c r="G4147" s="198">
        <v>-8</v>
      </c>
    </row>
    <row r="4148" spans="1:7" x14ac:dyDescent="0.3">
      <c r="A4148" s="198" t="s">
        <v>186</v>
      </c>
      <c r="B4148" s="198"/>
      <c r="C4148" s="198">
        <v>101120548</v>
      </c>
      <c r="D4148" s="198">
        <v>201910</v>
      </c>
      <c r="E4148" s="198" t="s">
        <v>339</v>
      </c>
      <c r="F4148" s="198">
        <v>7970.26</v>
      </c>
      <c r="G4148" s="198">
        <v>1</v>
      </c>
    </row>
    <row r="4149" spans="1:7" x14ac:dyDescent="0.3">
      <c r="A4149" s="198" t="s">
        <v>186</v>
      </c>
      <c r="B4149" s="198"/>
      <c r="C4149" s="198">
        <v>101120650</v>
      </c>
      <c r="D4149" s="198">
        <v>201910</v>
      </c>
      <c r="E4149" s="198" t="s">
        <v>336</v>
      </c>
      <c r="F4149" s="198">
        <v>-954.65</v>
      </c>
      <c r="G4149" s="198">
        <v>2</v>
      </c>
    </row>
    <row r="4150" spans="1:7" x14ac:dyDescent="0.3">
      <c r="A4150" s="198" t="s">
        <v>186</v>
      </c>
      <c r="B4150" s="198"/>
      <c r="C4150" s="198">
        <v>101120672</v>
      </c>
      <c r="D4150" s="198">
        <v>201910</v>
      </c>
      <c r="E4150" s="198" t="s">
        <v>340</v>
      </c>
      <c r="F4150" s="198">
        <v>7.23</v>
      </c>
      <c r="G4150" s="198">
        <v>2</v>
      </c>
    </row>
    <row r="4151" spans="1:7" x14ac:dyDescent="0.3">
      <c r="A4151" s="198" t="s">
        <v>186</v>
      </c>
      <c r="B4151" s="198"/>
      <c r="C4151" s="198">
        <v>101120918</v>
      </c>
      <c r="D4151" s="198">
        <v>201910</v>
      </c>
      <c r="E4151" s="198" t="s">
        <v>336</v>
      </c>
      <c r="F4151" s="198">
        <v>-355.35</v>
      </c>
      <c r="G4151" s="198">
        <v>-7</v>
      </c>
    </row>
    <row r="4152" spans="1:7" x14ac:dyDescent="0.3">
      <c r="A4152" s="198" t="s">
        <v>186</v>
      </c>
      <c r="B4152" s="198"/>
      <c r="C4152" s="198">
        <v>101120983</v>
      </c>
      <c r="D4152" s="198">
        <v>201910</v>
      </c>
      <c r="E4152" s="198" t="s">
        <v>339</v>
      </c>
      <c r="F4152" s="198">
        <v>209.38</v>
      </c>
      <c r="G4152" s="198">
        <v>5</v>
      </c>
    </row>
    <row r="4153" spans="1:7" x14ac:dyDescent="0.3">
      <c r="A4153" s="198" t="s">
        <v>186</v>
      </c>
      <c r="B4153" s="198"/>
      <c r="C4153" s="198">
        <v>101121115</v>
      </c>
      <c r="D4153" s="198">
        <v>201910</v>
      </c>
      <c r="E4153" s="198" t="s">
        <v>339</v>
      </c>
      <c r="F4153" s="198">
        <v>29.66</v>
      </c>
      <c r="G4153" s="198">
        <v>3</v>
      </c>
    </row>
    <row r="4154" spans="1:7" x14ac:dyDescent="0.3">
      <c r="A4154" s="198" t="s">
        <v>186</v>
      </c>
      <c r="B4154" s="198"/>
      <c r="C4154" s="198">
        <v>101121145</v>
      </c>
      <c r="D4154" s="198">
        <v>201910</v>
      </c>
      <c r="E4154" s="198" t="s">
        <v>336</v>
      </c>
      <c r="F4154" s="198">
        <v>5825.68</v>
      </c>
      <c r="G4154" s="198">
        <v>2</v>
      </c>
    </row>
    <row r="4155" spans="1:7" x14ac:dyDescent="0.3">
      <c r="A4155" s="198" t="s">
        <v>186</v>
      </c>
      <c r="B4155" s="198"/>
      <c r="C4155" s="198">
        <v>101121637</v>
      </c>
      <c r="D4155" s="198">
        <v>201910</v>
      </c>
      <c r="E4155" s="198" t="s">
        <v>339</v>
      </c>
      <c r="F4155" s="198">
        <v>6426.85</v>
      </c>
      <c r="G4155" s="198">
        <v>4</v>
      </c>
    </row>
    <row r="4156" spans="1:7" x14ac:dyDescent="0.3">
      <c r="A4156" s="198" t="s">
        <v>186</v>
      </c>
      <c r="B4156" s="198"/>
      <c r="C4156" s="198">
        <v>101122386</v>
      </c>
      <c r="D4156" s="198">
        <v>201910</v>
      </c>
      <c r="E4156" s="198" t="s">
        <v>339</v>
      </c>
      <c r="F4156" s="198">
        <v>9487.06</v>
      </c>
      <c r="G4156" s="198">
        <v>2</v>
      </c>
    </row>
    <row r="4157" spans="1:7" x14ac:dyDescent="0.3">
      <c r="A4157" s="198" t="s">
        <v>186</v>
      </c>
      <c r="B4157" s="198"/>
      <c r="C4157" s="198">
        <v>101123260</v>
      </c>
      <c r="D4157" s="198">
        <v>201910</v>
      </c>
      <c r="E4157" s="198" t="s">
        <v>341</v>
      </c>
      <c r="F4157" s="198">
        <v>10760.76</v>
      </c>
      <c r="G4157" s="198">
        <v>2</v>
      </c>
    </row>
    <row r="4158" spans="1:7" x14ac:dyDescent="0.3">
      <c r="A4158" s="198" t="s">
        <v>186</v>
      </c>
      <c r="B4158" s="198"/>
      <c r="C4158" s="198">
        <v>111024065</v>
      </c>
      <c r="D4158" s="198">
        <v>201910</v>
      </c>
      <c r="E4158" s="198" t="s">
        <v>336</v>
      </c>
      <c r="F4158" s="198">
        <v>71.05</v>
      </c>
      <c r="G4158" s="198">
        <v>0</v>
      </c>
    </row>
    <row r="4159" spans="1:7" x14ac:dyDescent="0.3">
      <c r="A4159" s="198" t="s">
        <v>186</v>
      </c>
      <c r="B4159" s="198"/>
      <c r="C4159" s="198">
        <v>101076758</v>
      </c>
      <c r="D4159" s="198">
        <v>201911</v>
      </c>
      <c r="E4159" s="198" t="s">
        <v>339</v>
      </c>
      <c r="F4159" s="198">
        <v>0</v>
      </c>
      <c r="G4159" s="198">
        <v>0</v>
      </c>
    </row>
    <row r="4160" spans="1:7" x14ac:dyDescent="0.3">
      <c r="A4160" s="198" t="s">
        <v>186</v>
      </c>
      <c r="B4160" s="198"/>
      <c r="C4160" s="198">
        <v>101083639</v>
      </c>
      <c r="D4160" s="198">
        <v>201911</v>
      </c>
      <c r="E4160" s="198" t="s">
        <v>339</v>
      </c>
      <c r="F4160" s="198">
        <v>0</v>
      </c>
      <c r="G4160" s="198">
        <v>0</v>
      </c>
    </row>
    <row r="4161" spans="1:7" x14ac:dyDescent="0.3">
      <c r="A4161" s="198" t="s">
        <v>186</v>
      </c>
      <c r="B4161" s="198"/>
      <c r="C4161" s="198">
        <v>101084536</v>
      </c>
      <c r="D4161" s="198">
        <v>201911</v>
      </c>
      <c r="E4161" s="198" t="s">
        <v>339</v>
      </c>
      <c r="F4161" s="198">
        <v>0</v>
      </c>
      <c r="G4161" s="198">
        <v>0</v>
      </c>
    </row>
    <row r="4162" spans="1:7" x14ac:dyDescent="0.3">
      <c r="A4162" s="198" t="s">
        <v>186</v>
      </c>
      <c r="B4162" s="198"/>
      <c r="C4162" s="198">
        <v>101085303</v>
      </c>
      <c r="D4162" s="198">
        <v>201911</v>
      </c>
      <c r="E4162" s="198" t="s">
        <v>339</v>
      </c>
      <c r="F4162" s="198">
        <v>0</v>
      </c>
      <c r="G4162" s="198">
        <v>0</v>
      </c>
    </row>
    <row r="4163" spans="1:7" x14ac:dyDescent="0.3">
      <c r="A4163" s="198" t="s">
        <v>186</v>
      </c>
      <c r="B4163" s="198"/>
      <c r="C4163" s="198">
        <v>101087106</v>
      </c>
      <c r="D4163" s="198">
        <v>201911</v>
      </c>
      <c r="E4163" s="198" t="s">
        <v>339</v>
      </c>
      <c r="F4163" s="198">
        <v>0</v>
      </c>
      <c r="G4163" s="198">
        <v>0</v>
      </c>
    </row>
    <row r="4164" spans="1:7" x14ac:dyDescent="0.3">
      <c r="A4164" s="198" t="s">
        <v>186</v>
      </c>
      <c r="B4164" s="198"/>
      <c r="C4164" s="198">
        <v>101092779</v>
      </c>
      <c r="D4164" s="198">
        <v>201911</v>
      </c>
      <c r="E4164" s="198" t="s">
        <v>339</v>
      </c>
      <c r="F4164" s="198">
        <v>0</v>
      </c>
      <c r="G4164" s="198">
        <v>0</v>
      </c>
    </row>
    <row r="4165" spans="1:7" x14ac:dyDescent="0.3">
      <c r="A4165" s="198" t="s">
        <v>186</v>
      </c>
      <c r="B4165" s="198"/>
      <c r="C4165" s="198">
        <v>101093379</v>
      </c>
      <c r="D4165" s="198">
        <v>201911</v>
      </c>
      <c r="E4165" s="198" t="s">
        <v>335</v>
      </c>
      <c r="F4165" s="198">
        <v>-379.34</v>
      </c>
      <c r="G4165" s="198">
        <v>0</v>
      </c>
    </row>
    <row r="4166" spans="1:7" x14ac:dyDescent="0.3">
      <c r="A4166" s="198" t="s">
        <v>186</v>
      </c>
      <c r="B4166" s="198"/>
      <c r="C4166" s="198">
        <v>101093379</v>
      </c>
      <c r="D4166" s="198">
        <v>201911</v>
      </c>
      <c r="E4166" s="198" t="s">
        <v>335</v>
      </c>
      <c r="F4166" s="198">
        <v>-120.94</v>
      </c>
      <c r="G4166" s="198">
        <v>0</v>
      </c>
    </row>
    <row r="4167" spans="1:7" x14ac:dyDescent="0.3">
      <c r="A4167" s="198" t="s">
        <v>186</v>
      </c>
      <c r="B4167" s="198"/>
      <c r="C4167" s="198">
        <v>101094529</v>
      </c>
      <c r="D4167" s="198">
        <v>201911</v>
      </c>
      <c r="E4167" s="198" t="s">
        <v>339</v>
      </c>
      <c r="F4167" s="198">
        <v>99178.02</v>
      </c>
      <c r="G4167" s="198">
        <v>3</v>
      </c>
    </row>
    <row r="4168" spans="1:7" x14ac:dyDescent="0.3">
      <c r="A4168" s="198" t="s">
        <v>186</v>
      </c>
      <c r="B4168" s="198"/>
      <c r="C4168" s="198">
        <v>101095728</v>
      </c>
      <c r="D4168" s="198">
        <v>201911</v>
      </c>
      <c r="E4168" s="198" t="s">
        <v>339</v>
      </c>
      <c r="F4168" s="198">
        <v>0</v>
      </c>
      <c r="G4168" s="198">
        <v>0</v>
      </c>
    </row>
    <row r="4169" spans="1:7" x14ac:dyDescent="0.3">
      <c r="A4169" s="198" t="s">
        <v>186</v>
      </c>
      <c r="B4169" s="198"/>
      <c r="C4169" s="198">
        <v>101096152</v>
      </c>
      <c r="D4169" s="198">
        <v>201911</v>
      </c>
      <c r="E4169" s="198" t="s">
        <v>336</v>
      </c>
      <c r="F4169" s="198">
        <v>-96733.29</v>
      </c>
      <c r="G4169" s="198">
        <v>-9</v>
      </c>
    </row>
    <row r="4170" spans="1:7" x14ac:dyDescent="0.3">
      <c r="A4170" s="198" t="s">
        <v>186</v>
      </c>
      <c r="B4170" s="198"/>
      <c r="C4170" s="198">
        <v>101096152</v>
      </c>
      <c r="D4170" s="198">
        <v>201911</v>
      </c>
      <c r="E4170" s="198" t="s">
        <v>336</v>
      </c>
      <c r="F4170" s="198">
        <v>7273.29</v>
      </c>
      <c r="G4170" s="198">
        <v>1</v>
      </c>
    </row>
    <row r="4171" spans="1:7" x14ac:dyDescent="0.3">
      <c r="A4171" s="198" t="s">
        <v>186</v>
      </c>
      <c r="B4171" s="198"/>
      <c r="C4171" s="198">
        <v>101096152</v>
      </c>
      <c r="D4171" s="198">
        <v>201911</v>
      </c>
      <c r="E4171" s="198" t="s">
        <v>336</v>
      </c>
      <c r="F4171" s="198">
        <v>14779.99</v>
      </c>
      <c r="G4171" s="198">
        <v>1</v>
      </c>
    </row>
    <row r="4172" spans="1:7" x14ac:dyDescent="0.3">
      <c r="A4172" s="198" t="s">
        <v>186</v>
      </c>
      <c r="B4172" s="198"/>
      <c r="C4172" s="198">
        <v>101096152</v>
      </c>
      <c r="D4172" s="198">
        <v>201911</v>
      </c>
      <c r="E4172" s="198" t="s">
        <v>336</v>
      </c>
      <c r="F4172" s="198">
        <v>61224.71</v>
      </c>
      <c r="G4172" s="198">
        <v>6</v>
      </c>
    </row>
    <row r="4173" spans="1:7" x14ac:dyDescent="0.3">
      <c r="A4173" s="198" t="s">
        <v>186</v>
      </c>
      <c r="B4173" s="198"/>
      <c r="C4173" s="198">
        <v>101096810</v>
      </c>
      <c r="D4173" s="198">
        <v>201911</v>
      </c>
      <c r="E4173" s="198" t="s">
        <v>339</v>
      </c>
      <c r="F4173" s="198">
        <v>31.96</v>
      </c>
      <c r="G4173" s="198">
        <v>1</v>
      </c>
    </row>
    <row r="4174" spans="1:7" x14ac:dyDescent="0.3">
      <c r="A4174" s="198" t="s">
        <v>186</v>
      </c>
      <c r="B4174" s="198"/>
      <c r="C4174" s="198">
        <v>101097023</v>
      </c>
      <c r="D4174" s="198">
        <v>201911</v>
      </c>
      <c r="E4174" s="198" t="s">
        <v>339</v>
      </c>
      <c r="F4174" s="198">
        <v>0</v>
      </c>
      <c r="G4174" s="198">
        <v>0</v>
      </c>
    </row>
    <row r="4175" spans="1:7" x14ac:dyDescent="0.3">
      <c r="A4175" s="198" t="s">
        <v>186</v>
      </c>
      <c r="B4175" s="198"/>
      <c r="C4175" s="198">
        <v>101097319</v>
      </c>
      <c r="D4175" s="198">
        <v>201911</v>
      </c>
      <c r="E4175" s="198" t="s">
        <v>335</v>
      </c>
      <c r="F4175" s="198">
        <v>6.35</v>
      </c>
      <c r="G4175" s="198">
        <v>0</v>
      </c>
    </row>
    <row r="4176" spans="1:7" x14ac:dyDescent="0.3">
      <c r="A4176" s="198" t="s">
        <v>186</v>
      </c>
      <c r="B4176" s="198"/>
      <c r="C4176" s="198">
        <v>101099117</v>
      </c>
      <c r="D4176" s="198">
        <v>201911</v>
      </c>
      <c r="E4176" s="198" t="s">
        <v>339</v>
      </c>
      <c r="F4176" s="198">
        <v>0</v>
      </c>
      <c r="G4176" s="198">
        <v>0</v>
      </c>
    </row>
    <row r="4177" spans="1:7" x14ac:dyDescent="0.3">
      <c r="A4177" s="198" t="s">
        <v>186</v>
      </c>
      <c r="B4177" s="198"/>
      <c r="C4177" s="198">
        <v>101099826</v>
      </c>
      <c r="D4177" s="198">
        <v>201911</v>
      </c>
      <c r="E4177" s="198" t="s">
        <v>339</v>
      </c>
      <c r="F4177" s="198">
        <v>0</v>
      </c>
      <c r="G4177" s="198">
        <v>0</v>
      </c>
    </row>
    <row r="4178" spans="1:7" x14ac:dyDescent="0.3">
      <c r="A4178" s="198" t="s">
        <v>186</v>
      </c>
      <c r="B4178" s="198"/>
      <c r="C4178" s="198">
        <v>101100367</v>
      </c>
      <c r="D4178" s="198">
        <v>201911</v>
      </c>
      <c r="E4178" s="198" t="s">
        <v>339</v>
      </c>
      <c r="F4178" s="198">
        <v>0</v>
      </c>
      <c r="G4178" s="198">
        <v>0</v>
      </c>
    </row>
    <row r="4179" spans="1:7" x14ac:dyDescent="0.3">
      <c r="A4179" s="198" t="s">
        <v>186</v>
      </c>
      <c r="B4179" s="198"/>
      <c r="C4179" s="198">
        <v>101100369</v>
      </c>
      <c r="D4179" s="198">
        <v>201911</v>
      </c>
      <c r="E4179" s="198" t="s">
        <v>339</v>
      </c>
      <c r="F4179" s="198">
        <v>-4.0199999999999996</v>
      </c>
      <c r="G4179" s="198">
        <v>0</v>
      </c>
    </row>
    <row r="4180" spans="1:7" x14ac:dyDescent="0.3">
      <c r="A4180" s="198" t="s">
        <v>186</v>
      </c>
      <c r="B4180" s="198"/>
      <c r="C4180" s="198">
        <v>101100474</v>
      </c>
      <c r="D4180" s="198">
        <v>201911</v>
      </c>
      <c r="E4180" s="198" t="s">
        <v>339</v>
      </c>
      <c r="F4180" s="198">
        <v>0</v>
      </c>
      <c r="G4180" s="198">
        <v>0</v>
      </c>
    </row>
    <row r="4181" spans="1:7" x14ac:dyDescent="0.3">
      <c r="A4181" s="198" t="s">
        <v>186</v>
      </c>
      <c r="B4181" s="198"/>
      <c r="C4181" s="198">
        <v>101101754</v>
      </c>
      <c r="D4181" s="198">
        <v>201911</v>
      </c>
      <c r="E4181" s="198" t="s">
        <v>339</v>
      </c>
      <c r="F4181" s="198">
        <v>0</v>
      </c>
      <c r="G4181" s="198">
        <v>0</v>
      </c>
    </row>
    <row r="4182" spans="1:7" x14ac:dyDescent="0.3">
      <c r="A4182" s="198" t="s">
        <v>186</v>
      </c>
      <c r="B4182" s="198"/>
      <c r="C4182" s="198">
        <v>101102420</v>
      </c>
      <c r="D4182" s="198">
        <v>201911</v>
      </c>
      <c r="E4182" s="198" t="s">
        <v>339</v>
      </c>
      <c r="F4182" s="198">
        <v>0</v>
      </c>
      <c r="G4182" s="198">
        <v>0</v>
      </c>
    </row>
    <row r="4183" spans="1:7" x14ac:dyDescent="0.3">
      <c r="A4183" s="198" t="s">
        <v>186</v>
      </c>
      <c r="B4183" s="198"/>
      <c r="C4183" s="198">
        <v>101102591</v>
      </c>
      <c r="D4183" s="198">
        <v>201911</v>
      </c>
      <c r="E4183" s="198" t="s">
        <v>335</v>
      </c>
      <c r="F4183" s="198">
        <v>1.26</v>
      </c>
      <c r="G4183" s="198">
        <v>0</v>
      </c>
    </row>
    <row r="4184" spans="1:7" x14ac:dyDescent="0.3">
      <c r="A4184" s="198" t="s">
        <v>186</v>
      </c>
      <c r="B4184" s="198"/>
      <c r="C4184" s="198">
        <v>101102591</v>
      </c>
      <c r="D4184" s="198">
        <v>201911</v>
      </c>
      <c r="E4184" s="198" t="s">
        <v>335</v>
      </c>
      <c r="F4184" s="198">
        <v>3.56</v>
      </c>
      <c r="G4184" s="198">
        <v>0</v>
      </c>
    </row>
    <row r="4185" spans="1:7" x14ac:dyDescent="0.3">
      <c r="A4185" s="198" t="s">
        <v>186</v>
      </c>
      <c r="B4185" s="198"/>
      <c r="C4185" s="198">
        <v>101102925</v>
      </c>
      <c r="D4185" s="198">
        <v>201911</v>
      </c>
      <c r="E4185" s="198" t="s">
        <v>339</v>
      </c>
      <c r="F4185" s="198">
        <v>0</v>
      </c>
      <c r="G4185" s="198">
        <v>0</v>
      </c>
    </row>
    <row r="4186" spans="1:7" x14ac:dyDescent="0.3">
      <c r="A4186" s="198" t="s">
        <v>186</v>
      </c>
      <c r="B4186" s="198"/>
      <c r="C4186" s="198">
        <v>101103053</v>
      </c>
      <c r="D4186" s="198">
        <v>201911</v>
      </c>
      <c r="E4186" s="198" t="s">
        <v>336</v>
      </c>
      <c r="F4186" s="198">
        <v>0</v>
      </c>
      <c r="G4186" s="198">
        <v>0</v>
      </c>
    </row>
    <row r="4187" spans="1:7" x14ac:dyDescent="0.3">
      <c r="A4187" s="198" t="s">
        <v>186</v>
      </c>
      <c r="B4187" s="198"/>
      <c r="C4187" s="198">
        <v>101103727</v>
      </c>
      <c r="D4187" s="198">
        <v>201911</v>
      </c>
      <c r="E4187" s="198" t="s">
        <v>339</v>
      </c>
      <c r="F4187" s="198">
        <v>0</v>
      </c>
      <c r="G4187" s="198">
        <v>0</v>
      </c>
    </row>
    <row r="4188" spans="1:7" x14ac:dyDescent="0.3">
      <c r="A4188" s="198" t="s">
        <v>186</v>
      </c>
      <c r="B4188" s="198"/>
      <c r="C4188" s="198">
        <v>101103781</v>
      </c>
      <c r="D4188" s="198">
        <v>201911</v>
      </c>
      <c r="E4188" s="198" t="s">
        <v>336</v>
      </c>
      <c r="F4188" s="198">
        <v>0</v>
      </c>
      <c r="G4188" s="198">
        <v>0</v>
      </c>
    </row>
    <row r="4189" spans="1:7" x14ac:dyDescent="0.3">
      <c r="A4189" s="198" t="s">
        <v>186</v>
      </c>
      <c r="B4189" s="198"/>
      <c r="C4189" s="198">
        <v>101103783</v>
      </c>
      <c r="D4189" s="198">
        <v>201911</v>
      </c>
      <c r="E4189" s="198" t="s">
        <v>341</v>
      </c>
      <c r="F4189" s="198">
        <v>0</v>
      </c>
      <c r="G4189" s="198">
        <v>0</v>
      </c>
    </row>
    <row r="4190" spans="1:7" x14ac:dyDescent="0.3">
      <c r="A4190" s="198" t="s">
        <v>186</v>
      </c>
      <c r="B4190" s="198"/>
      <c r="C4190" s="198">
        <v>101104702</v>
      </c>
      <c r="D4190" s="198">
        <v>201911</v>
      </c>
      <c r="E4190" s="198" t="s">
        <v>339</v>
      </c>
      <c r="F4190" s="198">
        <v>0</v>
      </c>
      <c r="G4190" s="198">
        <v>0</v>
      </c>
    </row>
    <row r="4191" spans="1:7" x14ac:dyDescent="0.3">
      <c r="A4191" s="198" t="s">
        <v>186</v>
      </c>
      <c r="B4191" s="198"/>
      <c r="C4191" s="198">
        <v>101104706</v>
      </c>
      <c r="D4191" s="198">
        <v>201911</v>
      </c>
      <c r="E4191" s="198" t="s">
        <v>339</v>
      </c>
      <c r="F4191" s="198">
        <v>0</v>
      </c>
      <c r="G4191" s="198">
        <v>0</v>
      </c>
    </row>
    <row r="4192" spans="1:7" x14ac:dyDescent="0.3">
      <c r="A4192" s="198" t="s">
        <v>186</v>
      </c>
      <c r="B4192" s="198"/>
      <c r="C4192" s="198">
        <v>101104714</v>
      </c>
      <c r="D4192" s="198">
        <v>201911</v>
      </c>
      <c r="E4192" s="198" t="s">
        <v>339</v>
      </c>
      <c r="F4192" s="198">
        <v>-91364.23</v>
      </c>
      <c r="G4192" s="198">
        <v>-6</v>
      </c>
    </row>
    <row r="4193" spans="1:7" x14ac:dyDescent="0.3">
      <c r="A4193" s="198" t="s">
        <v>186</v>
      </c>
      <c r="B4193" s="198"/>
      <c r="C4193" s="198">
        <v>101104714</v>
      </c>
      <c r="D4193" s="198">
        <v>201911</v>
      </c>
      <c r="E4193" s="198" t="s">
        <v>339</v>
      </c>
      <c r="F4193" s="198">
        <v>9791.56</v>
      </c>
      <c r="G4193" s="198">
        <v>1</v>
      </c>
    </row>
    <row r="4194" spans="1:7" x14ac:dyDescent="0.3">
      <c r="A4194" s="198" t="s">
        <v>186</v>
      </c>
      <c r="B4194" s="198"/>
      <c r="C4194" s="198">
        <v>101104714</v>
      </c>
      <c r="D4194" s="198">
        <v>201911</v>
      </c>
      <c r="E4194" s="198" t="s">
        <v>339</v>
      </c>
      <c r="F4194" s="198">
        <v>12685.69</v>
      </c>
      <c r="G4194" s="198">
        <v>2</v>
      </c>
    </row>
    <row r="4195" spans="1:7" x14ac:dyDescent="0.3">
      <c r="A4195" s="198" t="s">
        <v>186</v>
      </c>
      <c r="B4195" s="198"/>
      <c r="C4195" s="198">
        <v>101104714</v>
      </c>
      <c r="D4195" s="198">
        <v>201911</v>
      </c>
      <c r="E4195" s="198" t="s">
        <v>339</v>
      </c>
      <c r="F4195" s="198">
        <v>25547.31</v>
      </c>
      <c r="G4195" s="198">
        <v>3</v>
      </c>
    </row>
    <row r="4196" spans="1:7" x14ac:dyDescent="0.3">
      <c r="A4196" s="198" t="s">
        <v>186</v>
      </c>
      <c r="B4196" s="198"/>
      <c r="C4196" s="198">
        <v>101104750</v>
      </c>
      <c r="D4196" s="198">
        <v>201911</v>
      </c>
      <c r="E4196" s="198" t="s">
        <v>339</v>
      </c>
      <c r="F4196" s="198">
        <v>0</v>
      </c>
      <c r="G4196" s="198">
        <v>0</v>
      </c>
    </row>
    <row r="4197" spans="1:7" x14ac:dyDescent="0.3">
      <c r="A4197" s="198" t="s">
        <v>186</v>
      </c>
      <c r="B4197" s="198"/>
      <c r="C4197" s="198">
        <v>101104757</v>
      </c>
      <c r="D4197" s="198">
        <v>201911</v>
      </c>
      <c r="E4197" s="198" t="s">
        <v>339</v>
      </c>
      <c r="F4197" s="198">
        <v>0</v>
      </c>
      <c r="G4197" s="198">
        <v>0</v>
      </c>
    </row>
    <row r="4198" spans="1:7" x14ac:dyDescent="0.3">
      <c r="A4198" s="198" t="s">
        <v>186</v>
      </c>
      <c r="B4198" s="198"/>
      <c r="C4198" s="198">
        <v>101104868</v>
      </c>
      <c r="D4198" s="198">
        <v>201911</v>
      </c>
      <c r="E4198" s="198" t="s">
        <v>335</v>
      </c>
      <c r="F4198" s="198">
        <v>-14.95</v>
      </c>
      <c r="G4198" s="198">
        <v>3</v>
      </c>
    </row>
    <row r="4199" spans="1:7" x14ac:dyDescent="0.3">
      <c r="A4199" s="198" t="s">
        <v>186</v>
      </c>
      <c r="B4199" s="198"/>
      <c r="C4199" s="198">
        <v>101104934</v>
      </c>
      <c r="D4199" s="198">
        <v>201911</v>
      </c>
      <c r="E4199" s="198" t="s">
        <v>339</v>
      </c>
      <c r="F4199" s="198">
        <v>0</v>
      </c>
      <c r="G4199" s="198">
        <v>0</v>
      </c>
    </row>
    <row r="4200" spans="1:7" x14ac:dyDescent="0.3">
      <c r="A4200" s="198" t="s">
        <v>186</v>
      </c>
      <c r="B4200" s="198"/>
      <c r="C4200" s="198">
        <v>101105054</v>
      </c>
      <c r="D4200" s="198">
        <v>201911</v>
      </c>
      <c r="E4200" s="198" t="s">
        <v>339</v>
      </c>
      <c r="F4200" s="198">
        <v>0</v>
      </c>
      <c r="G4200" s="198">
        <v>0</v>
      </c>
    </row>
    <row r="4201" spans="1:7" x14ac:dyDescent="0.3">
      <c r="A4201" s="198" t="s">
        <v>186</v>
      </c>
      <c r="B4201" s="198"/>
      <c r="C4201" s="198">
        <v>101105354</v>
      </c>
      <c r="D4201" s="198">
        <v>201911</v>
      </c>
      <c r="E4201" s="198" t="s">
        <v>339</v>
      </c>
      <c r="F4201" s="198">
        <v>0</v>
      </c>
      <c r="G4201" s="198">
        <v>0</v>
      </c>
    </row>
    <row r="4202" spans="1:7" x14ac:dyDescent="0.3">
      <c r="A4202" s="198" t="s">
        <v>186</v>
      </c>
      <c r="B4202" s="198"/>
      <c r="C4202" s="198">
        <v>101105585</v>
      </c>
      <c r="D4202" s="198">
        <v>201911</v>
      </c>
      <c r="E4202" s="198" t="s">
        <v>339</v>
      </c>
      <c r="F4202" s="198">
        <v>14.2</v>
      </c>
      <c r="G4202" s="198">
        <v>0</v>
      </c>
    </row>
    <row r="4203" spans="1:7" x14ac:dyDescent="0.3">
      <c r="A4203" s="198" t="s">
        <v>186</v>
      </c>
      <c r="B4203" s="198"/>
      <c r="C4203" s="198">
        <v>101106070</v>
      </c>
      <c r="D4203" s="198">
        <v>201911</v>
      </c>
      <c r="E4203" s="198" t="s">
        <v>340</v>
      </c>
      <c r="F4203" s="198">
        <v>-0.32</v>
      </c>
      <c r="G4203" s="198">
        <v>0</v>
      </c>
    </row>
    <row r="4204" spans="1:7" x14ac:dyDescent="0.3">
      <c r="A4204" s="198" t="s">
        <v>186</v>
      </c>
      <c r="B4204" s="198"/>
      <c r="C4204" s="198">
        <v>101106250</v>
      </c>
      <c r="D4204" s="198">
        <v>201911</v>
      </c>
      <c r="E4204" s="198" t="s">
        <v>339</v>
      </c>
      <c r="F4204" s="198">
        <v>0</v>
      </c>
      <c r="G4204" s="198">
        <v>0</v>
      </c>
    </row>
    <row r="4205" spans="1:7" x14ac:dyDescent="0.3">
      <c r="A4205" s="198" t="s">
        <v>186</v>
      </c>
      <c r="B4205" s="198"/>
      <c r="C4205" s="198">
        <v>101106259</v>
      </c>
      <c r="D4205" s="198">
        <v>201911</v>
      </c>
      <c r="E4205" s="198" t="s">
        <v>339</v>
      </c>
      <c r="F4205" s="198">
        <v>0</v>
      </c>
      <c r="G4205" s="198">
        <v>0</v>
      </c>
    </row>
    <row r="4206" spans="1:7" x14ac:dyDescent="0.3">
      <c r="A4206" s="198" t="s">
        <v>186</v>
      </c>
      <c r="B4206" s="198"/>
      <c r="C4206" s="198">
        <v>101106876</v>
      </c>
      <c r="D4206" s="198">
        <v>201911</v>
      </c>
      <c r="E4206" s="198" t="s">
        <v>339</v>
      </c>
      <c r="F4206" s="198">
        <v>0</v>
      </c>
      <c r="G4206" s="198">
        <v>0</v>
      </c>
    </row>
    <row r="4207" spans="1:7" x14ac:dyDescent="0.3">
      <c r="A4207" s="198" t="s">
        <v>186</v>
      </c>
      <c r="B4207" s="198"/>
      <c r="C4207" s="198">
        <v>101106973</v>
      </c>
      <c r="D4207" s="198">
        <v>201911</v>
      </c>
      <c r="E4207" s="198" t="s">
        <v>335</v>
      </c>
      <c r="F4207" s="198">
        <v>97.91</v>
      </c>
      <c r="G4207" s="198">
        <v>2</v>
      </c>
    </row>
    <row r="4208" spans="1:7" x14ac:dyDescent="0.3">
      <c r="A4208" s="198" t="s">
        <v>186</v>
      </c>
      <c r="B4208" s="198"/>
      <c r="C4208" s="198">
        <v>101107210</v>
      </c>
      <c r="D4208" s="198">
        <v>201911</v>
      </c>
      <c r="E4208" s="198" t="s">
        <v>339</v>
      </c>
      <c r="F4208" s="198">
        <v>0</v>
      </c>
      <c r="G4208" s="198">
        <v>0</v>
      </c>
    </row>
    <row r="4209" spans="1:7" x14ac:dyDescent="0.3">
      <c r="A4209" s="198" t="s">
        <v>186</v>
      </c>
      <c r="B4209" s="198"/>
      <c r="C4209" s="198">
        <v>101107216</v>
      </c>
      <c r="D4209" s="198">
        <v>201911</v>
      </c>
      <c r="E4209" s="198" t="s">
        <v>336</v>
      </c>
      <c r="F4209" s="198">
        <v>48.99</v>
      </c>
      <c r="G4209" s="198">
        <v>0</v>
      </c>
    </row>
    <row r="4210" spans="1:7" x14ac:dyDescent="0.3">
      <c r="A4210" s="198" t="s">
        <v>186</v>
      </c>
      <c r="B4210" s="198"/>
      <c r="C4210" s="198">
        <v>101107224</v>
      </c>
      <c r="D4210" s="198">
        <v>201911</v>
      </c>
      <c r="E4210" s="198" t="s">
        <v>341</v>
      </c>
      <c r="F4210" s="198">
        <v>0</v>
      </c>
      <c r="G4210" s="198">
        <v>0</v>
      </c>
    </row>
    <row r="4211" spans="1:7" x14ac:dyDescent="0.3">
      <c r="A4211" s="198" t="s">
        <v>186</v>
      </c>
      <c r="B4211" s="198"/>
      <c r="C4211" s="198">
        <v>101107342</v>
      </c>
      <c r="D4211" s="198">
        <v>201911</v>
      </c>
      <c r="E4211" s="198" t="s">
        <v>339</v>
      </c>
      <c r="F4211" s="198">
        <v>0</v>
      </c>
      <c r="G4211" s="198">
        <v>0</v>
      </c>
    </row>
    <row r="4212" spans="1:7" x14ac:dyDescent="0.3">
      <c r="A4212" s="198" t="s">
        <v>186</v>
      </c>
      <c r="B4212" s="198"/>
      <c r="C4212" s="198">
        <v>101107514</v>
      </c>
      <c r="D4212" s="198">
        <v>201911</v>
      </c>
      <c r="E4212" s="198" t="s">
        <v>336</v>
      </c>
      <c r="F4212" s="198">
        <v>86.25</v>
      </c>
      <c r="G4212" s="198">
        <v>0</v>
      </c>
    </row>
    <row r="4213" spans="1:7" x14ac:dyDescent="0.3">
      <c r="A4213" s="198" t="s">
        <v>186</v>
      </c>
      <c r="B4213" s="198"/>
      <c r="C4213" s="198">
        <v>101107652</v>
      </c>
      <c r="D4213" s="198">
        <v>201911</v>
      </c>
      <c r="E4213" s="198" t="s">
        <v>341</v>
      </c>
      <c r="F4213" s="198">
        <v>0</v>
      </c>
      <c r="G4213" s="198">
        <v>0</v>
      </c>
    </row>
    <row r="4214" spans="1:7" x14ac:dyDescent="0.3">
      <c r="A4214" s="198" t="s">
        <v>186</v>
      </c>
      <c r="B4214" s="198"/>
      <c r="C4214" s="198">
        <v>101107812</v>
      </c>
      <c r="D4214" s="198">
        <v>201911</v>
      </c>
      <c r="E4214" s="198" t="s">
        <v>336</v>
      </c>
      <c r="F4214" s="198">
        <v>595.88</v>
      </c>
      <c r="G4214" s="198">
        <v>0</v>
      </c>
    </row>
    <row r="4215" spans="1:7" x14ac:dyDescent="0.3">
      <c r="A4215" s="198" t="s">
        <v>186</v>
      </c>
      <c r="B4215" s="198"/>
      <c r="C4215" s="198">
        <v>101107812</v>
      </c>
      <c r="D4215" s="198">
        <v>201911</v>
      </c>
      <c r="E4215" s="198" t="s">
        <v>336</v>
      </c>
      <c r="F4215" s="198">
        <v>6378.37</v>
      </c>
      <c r="G4215" s="198">
        <v>0</v>
      </c>
    </row>
    <row r="4216" spans="1:7" x14ac:dyDescent="0.3">
      <c r="A4216" s="198" t="s">
        <v>186</v>
      </c>
      <c r="B4216" s="198"/>
      <c r="C4216" s="198">
        <v>101108368</v>
      </c>
      <c r="D4216" s="198">
        <v>201911</v>
      </c>
      <c r="E4216" s="198" t="s">
        <v>341</v>
      </c>
      <c r="F4216" s="198">
        <v>0</v>
      </c>
      <c r="G4216" s="198">
        <v>0</v>
      </c>
    </row>
    <row r="4217" spans="1:7" x14ac:dyDescent="0.3">
      <c r="A4217" s="198" t="s">
        <v>186</v>
      </c>
      <c r="B4217" s="198"/>
      <c r="C4217" s="198">
        <v>101108584</v>
      </c>
      <c r="D4217" s="198">
        <v>201911</v>
      </c>
      <c r="E4217" s="198" t="s">
        <v>335</v>
      </c>
      <c r="F4217" s="198">
        <v>8546.51</v>
      </c>
      <c r="G4217" s="198">
        <v>0</v>
      </c>
    </row>
    <row r="4218" spans="1:7" x14ac:dyDescent="0.3">
      <c r="A4218" s="198" t="s">
        <v>186</v>
      </c>
      <c r="B4218" s="198"/>
      <c r="C4218" s="198">
        <v>101108787</v>
      </c>
      <c r="D4218" s="198">
        <v>201911</v>
      </c>
      <c r="E4218" s="198" t="s">
        <v>339</v>
      </c>
      <c r="F4218" s="198">
        <v>0</v>
      </c>
      <c r="G4218" s="198">
        <v>0</v>
      </c>
    </row>
    <row r="4219" spans="1:7" x14ac:dyDescent="0.3">
      <c r="A4219" s="198" t="s">
        <v>186</v>
      </c>
      <c r="B4219" s="198"/>
      <c r="C4219" s="198">
        <v>101109590</v>
      </c>
      <c r="D4219" s="198">
        <v>201911</v>
      </c>
      <c r="E4219" s="198" t="s">
        <v>339</v>
      </c>
      <c r="F4219" s="198">
        <v>10.57</v>
      </c>
      <c r="G4219" s="198">
        <v>0</v>
      </c>
    </row>
    <row r="4220" spans="1:7" x14ac:dyDescent="0.3">
      <c r="A4220" s="198" t="s">
        <v>186</v>
      </c>
      <c r="B4220" s="198"/>
      <c r="C4220" s="198">
        <v>101109590</v>
      </c>
      <c r="D4220" s="198">
        <v>201911</v>
      </c>
      <c r="E4220" s="198" t="s">
        <v>339</v>
      </c>
      <c r="F4220" s="198">
        <v>27.41</v>
      </c>
      <c r="G4220" s="198">
        <v>0</v>
      </c>
    </row>
    <row r="4221" spans="1:7" x14ac:dyDescent="0.3">
      <c r="A4221" s="198" t="s">
        <v>186</v>
      </c>
      <c r="B4221" s="198"/>
      <c r="C4221" s="198">
        <v>101109989</v>
      </c>
      <c r="D4221" s="198">
        <v>201911</v>
      </c>
      <c r="E4221" s="198" t="s">
        <v>335</v>
      </c>
      <c r="F4221" s="198">
        <v>-2007.11</v>
      </c>
      <c r="G4221" s="198">
        <v>0</v>
      </c>
    </row>
    <row r="4222" spans="1:7" x14ac:dyDescent="0.3">
      <c r="A4222" s="198" t="s">
        <v>186</v>
      </c>
      <c r="B4222" s="198"/>
      <c r="C4222" s="198">
        <v>101109989</v>
      </c>
      <c r="D4222" s="198">
        <v>201911</v>
      </c>
      <c r="E4222" s="198" t="s">
        <v>335</v>
      </c>
      <c r="F4222" s="198">
        <v>-1485.36</v>
      </c>
      <c r="G4222" s="198">
        <v>0</v>
      </c>
    </row>
    <row r="4223" spans="1:7" x14ac:dyDescent="0.3">
      <c r="A4223" s="198" t="s">
        <v>186</v>
      </c>
      <c r="B4223" s="198"/>
      <c r="C4223" s="198">
        <v>101110137</v>
      </c>
      <c r="D4223" s="198">
        <v>201911</v>
      </c>
      <c r="E4223" s="198" t="s">
        <v>339</v>
      </c>
      <c r="F4223" s="198">
        <v>3.02</v>
      </c>
      <c r="G4223" s="198">
        <v>0</v>
      </c>
    </row>
    <row r="4224" spans="1:7" x14ac:dyDescent="0.3">
      <c r="A4224" s="198" t="s">
        <v>186</v>
      </c>
      <c r="B4224" s="198"/>
      <c r="C4224" s="198">
        <v>101110137</v>
      </c>
      <c r="D4224" s="198">
        <v>201911</v>
      </c>
      <c r="E4224" s="198" t="s">
        <v>339</v>
      </c>
      <c r="F4224" s="198">
        <v>5.07</v>
      </c>
      <c r="G4224" s="198">
        <v>0</v>
      </c>
    </row>
    <row r="4225" spans="1:7" x14ac:dyDescent="0.3">
      <c r="A4225" s="198" t="s">
        <v>186</v>
      </c>
      <c r="B4225" s="198"/>
      <c r="C4225" s="198">
        <v>101110137</v>
      </c>
      <c r="D4225" s="198">
        <v>201911</v>
      </c>
      <c r="E4225" s="198" t="s">
        <v>339</v>
      </c>
      <c r="F4225" s="198">
        <v>5.67</v>
      </c>
      <c r="G4225" s="198">
        <v>0</v>
      </c>
    </row>
    <row r="4226" spans="1:7" x14ac:dyDescent="0.3">
      <c r="A4226" s="198" t="s">
        <v>186</v>
      </c>
      <c r="B4226" s="198"/>
      <c r="C4226" s="198">
        <v>101110535</v>
      </c>
      <c r="D4226" s="198">
        <v>201911</v>
      </c>
      <c r="E4226" s="198" t="s">
        <v>336</v>
      </c>
      <c r="F4226" s="198">
        <v>0.05</v>
      </c>
      <c r="G4226" s="198">
        <v>0</v>
      </c>
    </row>
    <row r="4227" spans="1:7" x14ac:dyDescent="0.3">
      <c r="A4227" s="198" t="s">
        <v>186</v>
      </c>
      <c r="B4227" s="198"/>
      <c r="C4227" s="198">
        <v>101110693</v>
      </c>
      <c r="D4227" s="198">
        <v>201911</v>
      </c>
      <c r="E4227" s="198" t="s">
        <v>339</v>
      </c>
      <c r="F4227" s="198">
        <v>0</v>
      </c>
      <c r="G4227" s="198">
        <v>0</v>
      </c>
    </row>
    <row r="4228" spans="1:7" x14ac:dyDescent="0.3">
      <c r="A4228" s="198" t="s">
        <v>186</v>
      </c>
      <c r="B4228" s="198"/>
      <c r="C4228" s="198">
        <v>101110819</v>
      </c>
      <c r="D4228" s="198">
        <v>201911</v>
      </c>
      <c r="E4228" s="198" t="s">
        <v>339</v>
      </c>
      <c r="F4228" s="198">
        <v>-183410.21</v>
      </c>
      <c r="G4228" s="198">
        <v>-10</v>
      </c>
    </row>
    <row r="4229" spans="1:7" x14ac:dyDescent="0.3">
      <c r="A4229" s="198" t="s">
        <v>186</v>
      </c>
      <c r="B4229" s="198"/>
      <c r="C4229" s="198">
        <v>101110819</v>
      </c>
      <c r="D4229" s="198">
        <v>201911</v>
      </c>
      <c r="E4229" s="198" t="s">
        <v>339</v>
      </c>
      <c r="F4229" s="198">
        <v>36930.639999999999</v>
      </c>
      <c r="G4229" s="198">
        <v>2</v>
      </c>
    </row>
    <row r="4230" spans="1:7" x14ac:dyDescent="0.3">
      <c r="A4230" s="198" t="s">
        <v>186</v>
      </c>
      <c r="B4230" s="198"/>
      <c r="C4230" s="198">
        <v>101110819</v>
      </c>
      <c r="D4230" s="198">
        <v>201911</v>
      </c>
      <c r="E4230" s="198" t="s">
        <v>339</v>
      </c>
      <c r="F4230" s="198">
        <v>61384.37</v>
      </c>
      <c r="G4230" s="198">
        <v>5</v>
      </c>
    </row>
    <row r="4231" spans="1:7" x14ac:dyDescent="0.3">
      <c r="A4231" s="198" t="s">
        <v>186</v>
      </c>
      <c r="B4231" s="198"/>
      <c r="C4231" s="198">
        <v>101110819</v>
      </c>
      <c r="D4231" s="198">
        <v>201911</v>
      </c>
      <c r="E4231" s="198" t="s">
        <v>339</v>
      </c>
      <c r="F4231" s="198">
        <v>81431.13</v>
      </c>
      <c r="G4231" s="198">
        <v>5</v>
      </c>
    </row>
    <row r="4232" spans="1:7" x14ac:dyDescent="0.3">
      <c r="A4232" s="198" t="s">
        <v>186</v>
      </c>
      <c r="B4232" s="198"/>
      <c r="C4232" s="198">
        <v>101110930</v>
      </c>
      <c r="D4232" s="198">
        <v>201911</v>
      </c>
      <c r="E4232" s="198" t="s">
        <v>335</v>
      </c>
      <c r="F4232" s="198">
        <v>-4932.58</v>
      </c>
      <c r="G4232" s="198">
        <v>0</v>
      </c>
    </row>
    <row r="4233" spans="1:7" x14ac:dyDescent="0.3">
      <c r="A4233" s="198" t="s">
        <v>186</v>
      </c>
      <c r="B4233" s="198"/>
      <c r="C4233" s="198">
        <v>101110931</v>
      </c>
      <c r="D4233" s="198">
        <v>201911</v>
      </c>
      <c r="E4233" s="198" t="s">
        <v>340</v>
      </c>
      <c r="F4233" s="198">
        <v>-2.16</v>
      </c>
      <c r="G4233" s="198">
        <v>0</v>
      </c>
    </row>
    <row r="4234" spans="1:7" x14ac:dyDescent="0.3">
      <c r="A4234" s="198" t="s">
        <v>186</v>
      </c>
      <c r="B4234" s="198"/>
      <c r="C4234" s="198">
        <v>101110931</v>
      </c>
      <c r="D4234" s="198">
        <v>201911</v>
      </c>
      <c r="E4234" s="198" t="s">
        <v>340</v>
      </c>
      <c r="F4234" s="198">
        <v>-0.22</v>
      </c>
      <c r="G4234" s="198">
        <v>0</v>
      </c>
    </row>
    <row r="4235" spans="1:7" x14ac:dyDescent="0.3">
      <c r="A4235" s="198" t="s">
        <v>186</v>
      </c>
      <c r="B4235" s="198"/>
      <c r="C4235" s="198">
        <v>101111187</v>
      </c>
      <c r="D4235" s="198">
        <v>201911</v>
      </c>
      <c r="E4235" s="198" t="s">
        <v>336</v>
      </c>
      <c r="F4235" s="198">
        <v>73.760000000000005</v>
      </c>
      <c r="G4235" s="198">
        <v>0</v>
      </c>
    </row>
    <row r="4236" spans="1:7" x14ac:dyDescent="0.3">
      <c r="A4236" s="198" t="s">
        <v>186</v>
      </c>
      <c r="B4236" s="198"/>
      <c r="C4236" s="198">
        <v>101111187</v>
      </c>
      <c r="D4236" s="198">
        <v>201911</v>
      </c>
      <c r="E4236" s="198" t="s">
        <v>336</v>
      </c>
      <c r="F4236" s="198">
        <v>85.39</v>
      </c>
      <c r="G4236" s="198">
        <v>0</v>
      </c>
    </row>
    <row r="4237" spans="1:7" x14ac:dyDescent="0.3">
      <c r="A4237" s="198" t="s">
        <v>186</v>
      </c>
      <c r="B4237" s="198"/>
      <c r="C4237" s="198">
        <v>101111229</v>
      </c>
      <c r="D4237" s="198">
        <v>201911</v>
      </c>
      <c r="E4237" s="198" t="s">
        <v>339</v>
      </c>
      <c r="F4237" s="198">
        <v>-47068.33</v>
      </c>
      <c r="G4237" s="198">
        <v>-6</v>
      </c>
    </row>
    <row r="4238" spans="1:7" x14ac:dyDescent="0.3">
      <c r="A4238" s="198" t="s">
        <v>186</v>
      </c>
      <c r="B4238" s="198"/>
      <c r="C4238" s="198">
        <v>101111229</v>
      </c>
      <c r="D4238" s="198">
        <v>201911</v>
      </c>
      <c r="E4238" s="198" t="s">
        <v>339</v>
      </c>
      <c r="F4238" s="198">
        <v>12539.49</v>
      </c>
      <c r="G4238" s="198">
        <v>1</v>
      </c>
    </row>
    <row r="4239" spans="1:7" x14ac:dyDescent="0.3">
      <c r="A4239" s="198" t="s">
        <v>186</v>
      </c>
      <c r="B4239" s="198"/>
      <c r="C4239" s="198">
        <v>101111229</v>
      </c>
      <c r="D4239" s="198">
        <v>201911</v>
      </c>
      <c r="E4239" s="198" t="s">
        <v>339</v>
      </c>
      <c r="F4239" s="198">
        <v>20243.310000000001</v>
      </c>
      <c r="G4239" s="198">
        <v>2</v>
      </c>
    </row>
    <row r="4240" spans="1:7" x14ac:dyDescent="0.3">
      <c r="A4240" s="198" t="s">
        <v>186</v>
      </c>
      <c r="B4240" s="198"/>
      <c r="C4240" s="198">
        <v>101111307</v>
      </c>
      <c r="D4240" s="198">
        <v>201911</v>
      </c>
      <c r="E4240" s="198" t="s">
        <v>339</v>
      </c>
      <c r="F4240" s="198">
        <v>-2517.77</v>
      </c>
      <c r="G4240" s="198">
        <v>0</v>
      </c>
    </row>
    <row r="4241" spans="1:7" x14ac:dyDescent="0.3">
      <c r="A4241" s="198" t="s">
        <v>186</v>
      </c>
      <c r="B4241" s="198"/>
      <c r="C4241" s="198">
        <v>101111307</v>
      </c>
      <c r="D4241" s="198">
        <v>201911</v>
      </c>
      <c r="E4241" s="198" t="s">
        <v>339</v>
      </c>
      <c r="F4241" s="198">
        <v>-589.47</v>
      </c>
      <c r="G4241" s="198">
        <v>0</v>
      </c>
    </row>
    <row r="4242" spans="1:7" x14ac:dyDescent="0.3">
      <c r="A4242" s="198" t="s">
        <v>186</v>
      </c>
      <c r="B4242" s="198"/>
      <c r="C4242" s="198">
        <v>101111307</v>
      </c>
      <c r="D4242" s="198">
        <v>201911</v>
      </c>
      <c r="E4242" s="198" t="s">
        <v>339</v>
      </c>
      <c r="F4242" s="198">
        <v>-509.8</v>
      </c>
      <c r="G4242" s="198">
        <v>0</v>
      </c>
    </row>
    <row r="4243" spans="1:7" x14ac:dyDescent="0.3">
      <c r="A4243" s="198" t="s">
        <v>186</v>
      </c>
      <c r="B4243" s="198"/>
      <c r="C4243" s="198">
        <v>101111307</v>
      </c>
      <c r="D4243" s="198">
        <v>201911</v>
      </c>
      <c r="E4243" s="198" t="s">
        <v>339</v>
      </c>
      <c r="F4243" s="198">
        <v>-216.82</v>
      </c>
      <c r="G4243" s="198">
        <v>0</v>
      </c>
    </row>
    <row r="4244" spans="1:7" x14ac:dyDescent="0.3">
      <c r="A4244" s="198" t="s">
        <v>186</v>
      </c>
      <c r="B4244" s="198"/>
      <c r="C4244" s="198">
        <v>101111448</v>
      </c>
      <c r="D4244" s="198">
        <v>201911</v>
      </c>
      <c r="E4244" s="198" t="s">
        <v>340</v>
      </c>
      <c r="F4244" s="198">
        <v>2165.5</v>
      </c>
      <c r="G4244" s="198">
        <v>2</v>
      </c>
    </row>
    <row r="4245" spans="1:7" x14ac:dyDescent="0.3">
      <c r="A4245" s="198" t="s">
        <v>186</v>
      </c>
      <c r="B4245" s="198"/>
      <c r="C4245" s="198">
        <v>101112542</v>
      </c>
      <c r="D4245" s="198">
        <v>201911</v>
      </c>
      <c r="E4245" s="198" t="s">
        <v>336</v>
      </c>
      <c r="F4245" s="198">
        <v>-12797.88</v>
      </c>
      <c r="G4245" s="198">
        <v>-10</v>
      </c>
    </row>
    <row r="4246" spans="1:7" x14ac:dyDescent="0.3">
      <c r="A4246" s="198" t="s">
        <v>186</v>
      </c>
      <c r="B4246" s="198"/>
      <c r="C4246" s="198">
        <v>101112542</v>
      </c>
      <c r="D4246" s="198">
        <v>201911</v>
      </c>
      <c r="E4246" s="198" t="s">
        <v>336</v>
      </c>
      <c r="F4246" s="198">
        <v>3980.32</v>
      </c>
      <c r="G4246" s="198">
        <v>1</v>
      </c>
    </row>
    <row r="4247" spans="1:7" x14ac:dyDescent="0.3">
      <c r="A4247" s="198" t="s">
        <v>186</v>
      </c>
      <c r="B4247" s="198"/>
      <c r="C4247" s="198">
        <v>101112542</v>
      </c>
      <c r="D4247" s="198">
        <v>201911</v>
      </c>
      <c r="E4247" s="198" t="s">
        <v>336</v>
      </c>
      <c r="F4247" s="198">
        <v>6277.3</v>
      </c>
      <c r="G4247" s="198">
        <v>2</v>
      </c>
    </row>
    <row r="4248" spans="1:7" x14ac:dyDescent="0.3">
      <c r="A4248" s="198" t="s">
        <v>186</v>
      </c>
      <c r="B4248" s="198"/>
      <c r="C4248" s="198">
        <v>101112698</v>
      </c>
      <c r="D4248" s="198">
        <v>201911</v>
      </c>
      <c r="E4248" s="198" t="s">
        <v>336</v>
      </c>
      <c r="F4248" s="198">
        <v>24126.51</v>
      </c>
      <c r="G4248" s="198">
        <v>3</v>
      </c>
    </row>
    <row r="4249" spans="1:7" x14ac:dyDescent="0.3">
      <c r="A4249" s="198" t="s">
        <v>186</v>
      </c>
      <c r="B4249" s="198"/>
      <c r="C4249" s="198">
        <v>101113206</v>
      </c>
      <c r="D4249" s="198">
        <v>201911</v>
      </c>
      <c r="E4249" s="198" t="s">
        <v>340</v>
      </c>
      <c r="F4249" s="198">
        <v>-19.21</v>
      </c>
      <c r="G4249" s="198">
        <v>0</v>
      </c>
    </row>
    <row r="4250" spans="1:7" x14ac:dyDescent="0.3">
      <c r="A4250" s="198" t="s">
        <v>186</v>
      </c>
      <c r="B4250" s="198"/>
      <c r="C4250" s="198">
        <v>101114109</v>
      </c>
      <c r="D4250" s="198">
        <v>201911</v>
      </c>
      <c r="E4250" s="198" t="s">
        <v>341</v>
      </c>
      <c r="F4250" s="198">
        <v>6.61</v>
      </c>
      <c r="G4250" s="198">
        <v>0</v>
      </c>
    </row>
    <row r="4251" spans="1:7" x14ac:dyDescent="0.3">
      <c r="A4251" s="198" t="s">
        <v>186</v>
      </c>
      <c r="B4251" s="198"/>
      <c r="C4251" s="198">
        <v>101114109</v>
      </c>
      <c r="D4251" s="198">
        <v>201911</v>
      </c>
      <c r="E4251" s="198" t="s">
        <v>341</v>
      </c>
      <c r="F4251" s="198">
        <v>16.11</v>
      </c>
      <c r="G4251" s="198">
        <v>0</v>
      </c>
    </row>
    <row r="4252" spans="1:7" x14ac:dyDescent="0.3">
      <c r="A4252" s="198" t="s">
        <v>186</v>
      </c>
      <c r="B4252" s="198"/>
      <c r="C4252" s="198">
        <v>101114412</v>
      </c>
      <c r="D4252" s="198">
        <v>201911</v>
      </c>
      <c r="E4252" s="198" t="s">
        <v>339</v>
      </c>
      <c r="F4252" s="198">
        <v>-25016.01</v>
      </c>
      <c r="G4252" s="198">
        <v>3</v>
      </c>
    </row>
    <row r="4253" spans="1:7" x14ac:dyDescent="0.3">
      <c r="A4253" s="198" t="s">
        <v>186</v>
      </c>
      <c r="B4253" s="198"/>
      <c r="C4253" s="198">
        <v>101114453</v>
      </c>
      <c r="D4253" s="198">
        <v>201911</v>
      </c>
      <c r="E4253" s="198" t="s">
        <v>339</v>
      </c>
      <c r="F4253" s="198">
        <v>-43.35</v>
      </c>
      <c r="G4253" s="198">
        <v>1</v>
      </c>
    </row>
    <row r="4254" spans="1:7" x14ac:dyDescent="0.3">
      <c r="A4254" s="198" t="s">
        <v>186</v>
      </c>
      <c r="B4254" s="198"/>
      <c r="C4254" s="198">
        <v>101114521</v>
      </c>
      <c r="D4254" s="198">
        <v>201911</v>
      </c>
      <c r="E4254" s="198" t="s">
        <v>336</v>
      </c>
      <c r="F4254" s="198">
        <v>5099.74</v>
      </c>
      <c r="G4254" s="198">
        <v>2</v>
      </c>
    </row>
    <row r="4255" spans="1:7" x14ac:dyDescent="0.3">
      <c r="A4255" s="198" t="s">
        <v>186</v>
      </c>
      <c r="B4255" s="198"/>
      <c r="C4255" s="198">
        <v>101115147</v>
      </c>
      <c r="D4255" s="198">
        <v>201911</v>
      </c>
      <c r="E4255" s="198" t="s">
        <v>340</v>
      </c>
      <c r="F4255" s="198">
        <v>-1566.27</v>
      </c>
      <c r="G4255" s="198">
        <v>1</v>
      </c>
    </row>
    <row r="4256" spans="1:7" x14ac:dyDescent="0.3">
      <c r="A4256" s="198" t="s">
        <v>186</v>
      </c>
      <c r="B4256" s="198"/>
      <c r="C4256" s="198">
        <v>101115147</v>
      </c>
      <c r="D4256" s="198">
        <v>201911</v>
      </c>
      <c r="E4256" s="198" t="s">
        <v>340</v>
      </c>
      <c r="F4256" s="198">
        <v>1682.16</v>
      </c>
      <c r="G4256" s="198">
        <v>-7</v>
      </c>
    </row>
    <row r="4257" spans="1:7" x14ac:dyDescent="0.3">
      <c r="A4257" s="198" t="s">
        <v>186</v>
      </c>
      <c r="B4257" s="198"/>
      <c r="C4257" s="198">
        <v>101115725</v>
      </c>
      <c r="D4257" s="198">
        <v>201911</v>
      </c>
      <c r="E4257" s="198" t="s">
        <v>339</v>
      </c>
      <c r="F4257" s="198">
        <v>-54.56</v>
      </c>
      <c r="G4257" s="198">
        <v>0</v>
      </c>
    </row>
    <row r="4258" spans="1:7" x14ac:dyDescent="0.3">
      <c r="A4258" s="198" t="s">
        <v>186</v>
      </c>
      <c r="B4258" s="198"/>
      <c r="C4258" s="198">
        <v>101116136</v>
      </c>
      <c r="D4258" s="198">
        <v>201911</v>
      </c>
      <c r="E4258" s="198" t="s">
        <v>339</v>
      </c>
      <c r="F4258" s="198">
        <v>-3844.58</v>
      </c>
      <c r="G4258" s="198">
        <v>0</v>
      </c>
    </row>
    <row r="4259" spans="1:7" x14ac:dyDescent="0.3">
      <c r="A4259" s="198" t="s">
        <v>186</v>
      </c>
      <c r="B4259" s="198"/>
      <c r="C4259" s="198">
        <v>101116281</v>
      </c>
      <c r="D4259" s="198">
        <v>201911</v>
      </c>
      <c r="E4259" s="198" t="s">
        <v>335</v>
      </c>
      <c r="F4259" s="198">
        <v>-8951.7000000000007</v>
      </c>
      <c r="G4259" s="198">
        <v>-12</v>
      </c>
    </row>
    <row r="4260" spans="1:7" x14ac:dyDescent="0.3">
      <c r="A4260" s="198" t="s">
        <v>186</v>
      </c>
      <c r="B4260" s="198"/>
      <c r="C4260" s="198">
        <v>101116281</v>
      </c>
      <c r="D4260" s="198">
        <v>201911</v>
      </c>
      <c r="E4260" s="198" t="s">
        <v>335</v>
      </c>
      <c r="F4260" s="198">
        <v>4064.09</v>
      </c>
      <c r="G4260" s="198">
        <v>1</v>
      </c>
    </row>
    <row r="4261" spans="1:7" x14ac:dyDescent="0.3">
      <c r="A4261" s="198" t="s">
        <v>186</v>
      </c>
      <c r="B4261" s="198"/>
      <c r="C4261" s="198">
        <v>101116281</v>
      </c>
      <c r="D4261" s="198">
        <v>201911</v>
      </c>
      <c r="E4261" s="198" t="s">
        <v>335</v>
      </c>
      <c r="F4261" s="198">
        <v>6742.03</v>
      </c>
      <c r="G4261" s="198">
        <v>2</v>
      </c>
    </row>
    <row r="4262" spans="1:7" x14ac:dyDescent="0.3">
      <c r="A4262" s="198" t="s">
        <v>186</v>
      </c>
      <c r="B4262" s="198"/>
      <c r="C4262" s="198">
        <v>101116597</v>
      </c>
      <c r="D4262" s="198">
        <v>201911</v>
      </c>
      <c r="E4262" s="198" t="s">
        <v>336</v>
      </c>
      <c r="F4262" s="198">
        <v>235.89</v>
      </c>
      <c r="G4262" s="198">
        <v>1</v>
      </c>
    </row>
    <row r="4263" spans="1:7" x14ac:dyDescent="0.3">
      <c r="A4263" s="198" t="s">
        <v>186</v>
      </c>
      <c r="B4263" s="198"/>
      <c r="C4263" s="198">
        <v>101117142</v>
      </c>
      <c r="D4263" s="198">
        <v>201911</v>
      </c>
      <c r="E4263" s="198" t="s">
        <v>336</v>
      </c>
      <c r="F4263" s="198">
        <v>45.81</v>
      </c>
      <c r="G4263" s="198">
        <v>3</v>
      </c>
    </row>
    <row r="4264" spans="1:7" x14ac:dyDescent="0.3">
      <c r="A4264" s="198" t="s">
        <v>186</v>
      </c>
      <c r="B4264" s="198"/>
      <c r="C4264" s="198">
        <v>101117254</v>
      </c>
      <c r="D4264" s="198">
        <v>201911</v>
      </c>
      <c r="E4264" s="198" t="s">
        <v>340</v>
      </c>
      <c r="F4264" s="198">
        <v>-2144.4699999999998</v>
      </c>
      <c r="G4264" s="198">
        <v>1</v>
      </c>
    </row>
    <row r="4265" spans="1:7" x14ac:dyDescent="0.3">
      <c r="A4265" s="198" t="s">
        <v>186</v>
      </c>
      <c r="B4265" s="198"/>
      <c r="C4265" s="198">
        <v>101117254</v>
      </c>
      <c r="D4265" s="198">
        <v>201911</v>
      </c>
      <c r="E4265" s="198" t="s">
        <v>340</v>
      </c>
      <c r="F4265" s="198">
        <v>735.84</v>
      </c>
      <c r="G4265" s="198">
        <v>-6</v>
      </c>
    </row>
    <row r="4266" spans="1:7" x14ac:dyDescent="0.3">
      <c r="A4266" s="198" t="s">
        <v>186</v>
      </c>
      <c r="B4266" s="198"/>
      <c r="C4266" s="198">
        <v>101117331</v>
      </c>
      <c r="D4266" s="198">
        <v>201911</v>
      </c>
      <c r="E4266" s="198" t="s">
        <v>335</v>
      </c>
      <c r="F4266" s="198">
        <v>22.35</v>
      </c>
      <c r="G4266" s="198">
        <v>0</v>
      </c>
    </row>
    <row r="4267" spans="1:7" x14ac:dyDescent="0.3">
      <c r="A4267" s="198" t="s">
        <v>186</v>
      </c>
      <c r="B4267" s="198"/>
      <c r="C4267" s="198">
        <v>101117694</v>
      </c>
      <c r="D4267" s="198">
        <v>201911</v>
      </c>
      <c r="E4267" s="198" t="s">
        <v>339</v>
      </c>
      <c r="F4267" s="198">
        <v>-1.8</v>
      </c>
      <c r="G4267" s="198">
        <v>0</v>
      </c>
    </row>
    <row r="4268" spans="1:7" x14ac:dyDescent="0.3">
      <c r="A4268" s="198" t="s">
        <v>186</v>
      </c>
      <c r="B4268" s="198"/>
      <c r="C4268" s="198">
        <v>101117803</v>
      </c>
      <c r="D4268" s="198">
        <v>201911</v>
      </c>
      <c r="E4268" s="198" t="s">
        <v>339</v>
      </c>
      <c r="F4268" s="198">
        <v>-58.14</v>
      </c>
      <c r="G4268" s="198">
        <v>0</v>
      </c>
    </row>
    <row r="4269" spans="1:7" x14ac:dyDescent="0.3">
      <c r="A4269" s="198" t="s">
        <v>186</v>
      </c>
      <c r="B4269" s="198"/>
      <c r="C4269" s="198">
        <v>101118163</v>
      </c>
      <c r="D4269" s="198">
        <v>201911</v>
      </c>
      <c r="E4269" s="198" t="s">
        <v>339</v>
      </c>
      <c r="F4269" s="198">
        <v>2.61</v>
      </c>
      <c r="G4269" s="198">
        <v>1</v>
      </c>
    </row>
    <row r="4270" spans="1:7" x14ac:dyDescent="0.3">
      <c r="A4270" s="198" t="s">
        <v>186</v>
      </c>
      <c r="B4270" s="198"/>
      <c r="C4270" s="198">
        <v>101118402</v>
      </c>
      <c r="D4270" s="198">
        <v>201911</v>
      </c>
      <c r="E4270" s="198" t="s">
        <v>336</v>
      </c>
      <c r="F4270" s="198">
        <v>32.96</v>
      </c>
      <c r="G4270" s="198">
        <v>0</v>
      </c>
    </row>
    <row r="4271" spans="1:7" x14ac:dyDescent="0.3">
      <c r="A4271" s="198" t="s">
        <v>186</v>
      </c>
      <c r="B4271" s="198"/>
      <c r="C4271" s="198">
        <v>101118768</v>
      </c>
      <c r="D4271" s="198">
        <v>201911</v>
      </c>
      <c r="E4271" s="198" t="s">
        <v>339</v>
      </c>
      <c r="F4271" s="198">
        <v>171233.43</v>
      </c>
      <c r="G4271" s="198">
        <v>3</v>
      </c>
    </row>
    <row r="4272" spans="1:7" x14ac:dyDescent="0.3">
      <c r="A4272" s="198" t="s">
        <v>186</v>
      </c>
      <c r="B4272" s="198"/>
      <c r="C4272" s="198">
        <v>101118815</v>
      </c>
      <c r="D4272" s="198">
        <v>201911</v>
      </c>
      <c r="E4272" s="198" t="s">
        <v>339</v>
      </c>
      <c r="F4272" s="198">
        <v>-64798.21</v>
      </c>
      <c r="G4272" s="198">
        <v>-8</v>
      </c>
    </row>
    <row r="4273" spans="1:7" x14ac:dyDescent="0.3">
      <c r="A4273" s="198" t="s">
        <v>186</v>
      </c>
      <c r="B4273" s="198"/>
      <c r="C4273" s="198">
        <v>101118815</v>
      </c>
      <c r="D4273" s="198">
        <v>201911</v>
      </c>
      <c r="E4273" s="198" t="s">
        <v>339</v>
      </c>
      <c r="F4273" s="198">
        <v>46427.55</v>
      </c>
      <c r="G4273" s="198">
        <v>3</v>
      </c>
    </row>
    <row r="4274" spans="1:7" x14ac:dyDescent="0.3">
      <c r="A4274" s="198" t="s">
        <v>186</v>
      </c>
      <c r="B4274" s="198"/>
      <c r="C4274" s="198">
        <v>101118948</v>
      </c>
      <c r="D4274" s="198">
        <v>201911</v>
      </c>
      <c r="E4274" s="198" t="s">
        <v>339</v>
      </c>
      <c r="F4274" s="198">
        <v>-24696.92</v>
      </c>
      <c r="G4274" s="198">
        <v>-9</v>
      </c>
    </row>
    <row r="4275" spans="1:7" x14ac:dyDescent="0.3">
      <c r="A4275" s="198" t="s">
        <v>186</v>
      </c>
      <c r="B4275" s="198"/>
      <c r="C4275" s="198">
        <v>101118948</v>
      </c>
      <c r="D4275" s="198">
        <v>201911</v>
      </c>
      <c r="E4275" s="198" t="s">
        <v>339</v>
      </c>
      <c r="F4275" s="198">
        <v>20612.38</v>
      </c>
      <c r="G4275" s="198">
        <v>1</v>
      </c>
    </row>
    <row r="4276" spans="1:7" x14ac:dyDescent="0.3">
      <c r="A4276" s="198" t="s">
        <v>186</v>
      </c>
      <c r="B4276" s="198"/>
      <c r="C4276" s="198">
        <v>101119060</v>
      </c>
      <c r="D4276" s="198">
        <v>201911</v>
      </c>
      <c r="E4276" s="198" t="s">
        <v>336</v>
      </c>
      <c r="F4276" s="198">
        <v>-4141.1400000000003</v>
      </c>
      <c r="G4276" s="198">
        <v>-7</v>
      </c>
    </row>
    <row r="4277" spans="1:7" x14ac:dyDescent="0.3">
      <c r="A4277" s="198" t="s">
        <v>186</v>
      </c>
      <c r="B4277" s="198"/>
      <c r="C4277" s="198">
        <v>101119060</v>
      </c>
      <c r="D4277" s="198">
        <v>201911</v>
      </c>
      <c r="E4277" s="198" t="s">
        <v>336</v>
      </c>
      <c r="F4277" s="198">
        <v>2541.54</v>
      </c>
      <c r="G4277" s="198">
        <v>2</v>
      </c>
    </row>
    <row r="4278" spans="1:7" x14ac:dyDescent="0.3">
      <c r="A4278" s="198" t="s">
        <v>186</v>
      </c>
      <c r="B4278" s="198"/>
      <c r="C4278" s="198">
        <v>101119344</v>
      </c>
      <c r="D4278" s="198">
        <v>201911</v>
      </c>
      <c r="E4278" s="198" t="s">
        <v>339</v>
      </c>
      <c r="F4278" s="198">
        <v>-4620.74</v>
      </c>
      <c r="G4278" s="198">
        <v>-6</v>
      </c>
    </row>
    <row r="4279" spans="1:7" x14ac:dyDescent="0.3">
      <c r="A4279" s="198" t="s">
        <v>186</v>
      </c>
      <c r="B4279" s="198"/>
      <c r="C4279" s="198">
        <v>101119344</v>
      </c>
      <c r="D4279" s="198">
        <v>201911</v>
      </c>
      <c r="E4279" s="198" t="s">
        <v>339</v>
      </c>
      <c r="F4279" s="198">
        <v>7822.66</v>
      </c>
      <c r="G4279" s="198">
        <v>1</v>
      </c>
    </row>
    <row r="4280" spans="1:7" x14ac:dyDescent="0.3">
      <c r="A4280" s="198" t="s">
        <v>186</v>
      </c>
      <c r="B4280" s="198"/>
      <c r="C4280" s="198">
        <v>101119418</v>
      </c>
      <c r="D4280" s="198">
        <v>201911</v>
      </c>
      <c r="E4280" s="198" t="s">
        <v>339</v>
      </c>
      <c r="F4280" s="198">
        <v>-55842.62</v>
      </c>
      <c r="G4280" s="198">
        <v>-8</v>
      </c>
    </row>
    <row r="4281" spans="1:7" x14ac:dyDescent="0.3">
      <c r="A4281" s="198" t="s">
        <v>186</v>
      </c>
      <c r="B4281" s="198"/>
      <c r="C4281" s="198">
        <v>101119418</v>
      </c>
      <c r="D4281" s="198">
        <v>201911</v>
      </c>
      <c r="E4281" s="198" t="s">
        <v>339</v>
      </c>
      <c r="F4281" s="198">
        <v>36420.58</v>
      </c>
      <c r="G4281" s="198">
        <v>4</v>
      </c>
    </row>
    <row r="4282" spans="1:7" x14ac:dyDescent="0.3">
      <c r="A4282" s="198" t="s">
        <v>186</v>
      </c>
      <c r="B4282" s="198"/>
      <c r="C4282" s="198">
        <v>101119554</v>
      </c>
      <c r="D4282" s="198">
        <v>201911</v>
      </c>
      <c r="E4282" s="198" t="s">
        <v>339</v>
      </c>
      <c r="F4282" s="198">
        <v>-18109.48</v>
      </c>
      <c r="G4282" s="198">
        <v>-6</v>
      </c>
    </row>
    <row r="4283" spans="1:7" x14ac:dyDescent="0.3">
      <c r="A4283" s="198" t="s">
        <v>186</v>
      </c>
      <c r="B4283" s="198"/>
      <c r="C4283" s="198">
        <v>101119554</v>
      </c>
      <c r="D4283" s="198">
        <v>201911</v>
      </c>
      <c r="E4283" s="198" t="s">
        <v>339</v>
      </c>
      <c r="F4283" s="198">
        <v>15044.71</v>
      </c>
      <c r="G4283" s="198">
        <v>2</v>
      </c>
    </row>
    <row r="4284" spans="1:7" x14ac:dyDescent="0.3">
      <c r="A4284" s="198" t="s">
        <v>186</v>
      </c>
      <c r="B4284" s="198"/>
      <c r="C4284" s="198">
        <v>101119898</v>
      </c>
      <c r="D4284" s="198">
        <v>201911</v>
      </c>
      <c r="E4284" s="198" t="s">
        <v>341</v>
      </c>
      <c r="F4284" s="198">
        <v>39658.89</v>
      </c>
      <c r="G4284" s="198">
        <v>3</v>
      </c>
    </row>
    <row r="4285" spans="1:7" x14ac:dyDescent="0.3">
      <c r="A4285" s="198" t="s">
        <v>186</v>
      </c>
      <c r="B4285" s="198"/>
      <c r="C4285" s="198">
        <v>101119908</v>
      </c>
      <c r="D4285" s="198">
        <v>201911</v>
      </c>
      <c r="E4285" s="198" t="s">
        <v>339</v>
      </c>
      <c r="F4285" s="198">
        <v>24.63</v>
      </c>
      <c r="G4285" s="198">
        <v>0</v>
      </c>
    </row>
    <row r="4286" spans="1:7" x14ac:dyDescent="0.3">
      <c r="A4286" s="198" t="s">
        <v>186</v>
      </c>
      <c r="B4286" s="198"/>
      <c r="C4286" s="198">
        <v>101119947</v>
      </c>
      <c r="D4286" s="198">
        <v>201911</v>
      </c>
      <c r="E4286" s="198" t="s">
        <v>336</v>
      </c>
      <c r="F4286" s="198">
        <v>-38.520000000000003</v>
      </c>
      <c r="G4286" s="198">
        <v>3</v>
      </c>
    </row>
    <row r="4287" spans="1:7" x14ac:dyDescent="0.3">
      <c r="A4287" s="198" t="s">
        <v>186</v>
      </c>
      <c r="B4287" s="198"/>
      <c r="C4287" s="198">
        <v>101119976</v>
      </c>
      <c r="D4287" s="198">
        <v>201911</v>
      </c>
      <c r="E4287" s="198" t="s">
        <v>339</v>
      </c>
      <c r="F4287" s="198">
        <v>-119264.01</v>
      </c>
      <c r="G4287" s="198">
        <v>-7</v>
      </c>
    </row>
    <row r="4288" spans="1:7" x14ac:dyDescent="0.3">
      <c r="A4288" s="198" t="s">
        <v>186</v>
      </c>
      <c r="B4288" s="198"/>
      <c r="C4288" s="198">
        <v>101119976</v>
      </c>
      <c r="D4288" s="198">
        <v>201911</v>
      </c>
      <c r="E4288" s="198" t="s">
        <v>339</v>
      </c>
      <c r="F4288" s="198">
        <v>61709.14</v>
      </c>
      <c r="G4288" s="198">
        <v>7</v>
      </c>
    </row>
    <row r="4289" spans="1:7" x14ac:dyDescent="0.3">
      <c r="A4289" s="198" t="s">
        <v>186</v>
      </c>
      <c r="B4289" s="198"/>
      <c r="C4289" s="198">
        <v>101120040</v>
      </c>
      <c r="D4289" s="198">
        <v>201911</v>
      </c>
      <c r="E4289" s="198" t="s">
        <v>339</v>
      </c>
      <c r="F4289" s="198">
        <v>100.75</v>
      </c>
      <c r="G4289" s="198">
        <v>3</v>
      </c>
    </row>
    <row r="4290" spans="1:7" x14ac:dyDescent="0.3">
      <c r="A4290" s="198" t="s">
        <v>186</v>
      </c>
      <c r="B4290" s="198"/>
      <c r="C4290" s="198">
        <v>101120404</v>
      </c>
      <c r="D4290" s="198">
        <v>201911</v>
      </c>
      <c r="E4290" s="198" t="s">
        <v>336</v>
      </c>
      <c r="F4290" s="198">
        <v>-8886.36</v>
      </c>
      <c r="G4290" s="198">
        <v>-8</v>
      </c>
    </row>
    <row r="4291" spans="1:7" x14ac:dyDescent="0.3">
      <c r="A4291" s="198" t="s">
        <v>186</v>
      </c>
      <c r="B4291" s="198"/>
      <c r="C4291" s="198">
        <v>101120404</v>
      </c>
      <c r="D4291" s="198">
        <v>201911</v>
      </c>
      <c r="E4291" s="198" t="s">
        <v>336</v>
      </c>
      <c r="F4291" s="198">
        <v>5152.58</v>
      </c>
      <c r="G4291" s="198">
        <v>1</v>
      </c>
    </row>
    <row r="4292" spans="1:7" x14ac:dyDescent="0.3">
      <c r="A4292" s="198" t="s">
        <v>186</v>
      </c>
      <c r="B4292" s="198"/>
      <c r="C4292" s="198">
        <v>101120672</v>
      </c>
      <c r="D4292" s="198">
        <v>201911</v>
      </c>
      <c r="E4292" s="198" t="s">
        <v>340</v>
      </c>
      <c r="F4292" s="198">
        <v>-4393.5200000000004</v>
      </c>
      <c r="G4292" s="198">
        <v>1</v>
      </c>
    </row>
    <row r="4293" spans="1:7" x14ac:dyDescent="0.3">
      <c r="A4293" s="198" t="s">
        <v>186</v>
      </c>
      <c r="B4293" s="198"/>
      <c r="C4293" s="198">
        <v>101120672</v>
      </c>
      <c r="D4293" s="198">
        <v>201911</v>
      </c>
      <c r="E4293" s="198" t="s">
        <v>340</v>
      </c>
      <c r="F4293" s="198">
        <v>5191.59</v>
      </c>
      <c r="G4293" s="198">
        <v>-4</v>
      </c>
    </row>
    <row r="4294" spans="1:7" x14ac:dyDescent="0.3">
      <c r="A4294" s="198" t="s">
        <v>186</v>
      </c>
      <c r="B4294" s="198"/>
      <c r="C4294" s="198">
        <v>101120983</v>
      </c>
      <c r="D4294" s="198">
        <v>201911</v>
      </c>
      <c r="E4294" s="198" t="s">
        <v>339</v>
      </c>
      <c r="F4294" s="198">
        <v>-38467.370000000003</v>
      </c>
      <c r="G4294" s="198">
        <v>-10</v>
      </c>
    </row>
    <row r="4295" spans="1:7" x14ac:dyDescent="0.3">
      <c r="A4295" s="198" t="s">
        <v>186</v>
      </c>
      <c r="B4295" s="198"/>
      <c r="C4295" s="198">
        <v>101120983</v>
      </c>
      <c r="D4295" s="198">
        <v>201911</v>
      </c>
      <c r="E4295" s="198" t="s">
        <v>339</v>
      </c>
      <c r="F4295" s="198">
        <v>15257.25</v>
      </c>
      <c r="G4295" s="198">
        <v>1</v>
      </c>
    </row>
    <row r="4296" spans="1:7" x14ac:dyDescent="0.3">
      <c r="A4296" s="198" t="s">
        <v>186</v>
      </c>
      <c r="B4296" s="198"/>
      <c r="C4296" s="198">
        <v>101120983</v>
      </c>
      <c r="D4296" s="198">
        <v>201911</v>
      </c>
      <c r="E4296" s="198" t="s">
        <v>339</v>
      </c>
      <c r="F4296" s="198">
        <v>16258.12</v>
      </c>
      <c r="G4296" s="198">
        <v>1</v>
      </c>
    </row>
    <row r="4297" spans="1:7" x14ac:dyDescent="0.3">
      <c r="A4297" s="198" t="s">
        <v>186</v>
      </c>
      <c r="B4297" s="198"/>
      <c r="C4297" s="198">
        <v>101121115</v>
      </c>
      <c r="D4297" s="198">
        <v>201911</v>
      </c>
      <c r="E4297" s="198" t="s">
        <v>339</v>
      </c>
      <c r="F4297" s="198">
        <v>-16168.43</v>
      </c>
      <c r="G4297" s="198">
        <v>-6</v>
      </c>
    </row>
    <row r="4298" spans="1:7" x14ac:dyDescent="0.3">
      <c r="A4298" s="198" t="s">
        <v>186</v>
      </c>
      <c r="B4298" s="198"/>
      <c r="C4298" s="198">
        <v>101121115</v>
      </c>
      <c r="D4298" s="198">
        <v>201911</v>
      </c>
      <c r="E4298" s="198" t="s">
        <v>339</v>
      </c>
      <c r="F4298" s="198">
        <v>14702.29</v>
      </c>
      <c r="G4298" s="198">
        <v>1</v>
      </c>
    </row>
    <row r="4299" spans="1:7" x14ac:dyDescent="0.3">
      <c r="A4299" s="198" t="s">
        <v>186</v>
      </c>
      <c r="B4299" s="198"/>
      <c r="C4299" s="198">
        <v>101121145</v>
      </c>
      <c r="D4299" s="198">
        <v>201911</v>
      </c>
      <c r="E4299" s="198" t="s">
        <v>336</v>
      </c>
      <c r="F4299" s="198">
        <v>39.159999999999997</v>
      </c>
      <c r="G4299" s="198">
        <v>2</v>
      </c>
    </row>
    <row r="4300" spans="1:7" x14ac:dyDescent="0.3">
      <c r="A4300" s="198" t="s">
        <v>186</v>
      </c>
      <c r="B4300" s="198"/>
      <c r="C4300" s="198">
        <v>101121637</v>
      </c>
      <c r="D4300" s="198">
        <v>201911</v>
      </c>
      <c r="E4300" s="198" t="s">
        <v>339</v>
      </c>
      <c r="F4300" s="198">
        <v>-1193.03</v>
      </c>
      <c r="G4300" s="198">
        <v>3</v>
      </c>
    </row>
    <row r="4301" spans="1:7" x14ac:dyDescent="0.3">
      <c r="A4301" s="198" t="s">
        <v>186</v>
      </c>
      <c r="B4301" s="198"/>
      <c r="C4301" s="198">
        <v>101122219</v>
      </c>
      <c r="D4301" s="198">
        <v>201911</v>
      </c>
      <c r="E4301" s="198" t="s">
        <v>339</v>
      </c>
      <c r="F4301" s="198">
        <v>46004</v>
      </c>
      <c r="G4301" s="198">
        <v>3</v>
      </c>
    </row>
    <row r="4302" spans="1:7" x14ac:dyDescent="0.3">
      <c r="A4302" s="198" t="s">
        <v>186</v>
      </c>
      <c r="B4302" s="198"/>
      <c r="C4302" s="198">
        <v>101122386</v>
      </c>
      <c r="D4302" s="198">
        <v>201911</v>
      </c>
      <c r="E4302" s="198" t="s">
        <v>339</v>
      </c>
      <c r="F4302" s="198">
        <v>211.62</v>
      </c>
      <c r="G4302" s="198">
        <v>3</v>
      </c>
    </row>
    <row r="4303" spans="1:7" x14ac:dyDescent="0.3">
      <c r="A4303" s="198" t="s">
        <v>186</v>
      </c>
      <c r="B4303" s="198"/>
      <c r="C4303" s="198">
        <v>101123260</v>
      </c>
      <c r="D4303" s="198">
        <v>201911</v>
      </c>
      <c r="E4303" s="198" t="s">
        <v>341</v>
      </c>
      <c r="F4303" s="198">
        <v>5069.33</v>
      </c>
      <c r="G4303" s="198">
        <v>4</v>
      </c>
    </row>
    <row r="4304" spans="1:7" x14ac:dyDescent="0.3">
      <c r="A4304" s="198" t="s">
        <v>186</v>
      </c>
      <c r="B4304" s="198"/>
      <c r="C4304" s="198">
        <v>101069869</v>
      </c>
      <c r="D4304" s="198">
        <v>201912</v>
      </c>
      <c r="E4304" s="198" t="s">
        <v>342</v>
      </c>
      <c r="F4304" s="198">
        <v>9366.73</v>
      </c>
      <c r="G4304" s="198">
        <v>2</v>
      </c>
    </row>
    <row r="4305" spans="1:7" x14ac:dyDescent="0.3">
      <c r="A4305" s="198" t="s">
        <v>186</v>
      </c>
      <c r="B4305" s="198"/>
      <c r="C4305" s="198">
        <v>101093153</v>
      </c>
      <c r="D4305" s="198">
        <v>201912</v>
      </c>
      <c r="E4305" s="198" t="s">
        <v>339</v>
      </c>
      <c r="F4305" s="198">
        <v>-31877.69</v>
      </c>
      <c r="G4305" s="198">
        <v>-4</v>
      </c>
    </row>
    <row r="4306" spans="1:7" x14ac:dyDescent="0.3">
      <c r="A4306" s="198" t="s">
        <v>186</v>
      </c>
      <c r="B4306" s="198"/>
      <c r="C4306" s="198">
        <v>101093153</v>
      </c>
      <c r="D4306" s="198">
        <v>201912</v>
      </c>
      <c r="E4306" s="198" t="s">
        <v>339</v>
      </c>
      <c r="F4306" s="198">
        <v>7172.05</v>
      </c>
      <c r="G4306" s="198">
        <v>2</v>
      </c>
    </row>
    <row r="4307" spans="1:7" x14ac:dyDescent="0.3">
      <c r="A4307" s="198" t="s">
        <v>186</v>
      </c>
      <c r="B4307" s="198"/>
      <c r="C4307" s="198">
        <v>101093153</v>
      </c>
      <c r="D4307" s="198">
        <v>201912</v>
      </c>
      <c r="E4307" s="198" t="s">
        <v>339</v>
      </c>
      <c r="F4307" s="198">
        <v>8184.73</v>
      </c>
      <c r="G4307" s="198">
        <v>2</v>
      </c>
    </row>
    <row r="4308" spans="1:7" x14ac:dyDescent="0.3">
      <c r="A4308" s="198" t="s">
        <v>186</v>
      </c>
      <c r="B4308" s="198"/>
      <c r="C4308" s="198">
        <v>101094529</v>
      </c>
      <c r="D4308" s="198">
        <v>201912</v>
      </c>
      <c r="E4308" s="198" t="s">
        <v>339</v>
      </c>
      <c r="F4308" s="198">
        <v>-325426.37</v>
      </c>
      <c r="G4308" s="198">
        <v>-7</v>
      </c>
    </row>
    <row r="4309" spans="1:7" x14ac:dyDescent="0.3">
      <c r="A4309" s="198" t="s">
        <v>186</v>
      </c>
      <c r="B4309" s="198"/>
      <c r="C4309" s="198">
        <v>101094529</v>
      </c>
      <c r="D4309" s="198">
        <v>201912</v>
      </c>
      <c r="E4309" s="198" t="s">
        <v>339</v>
      </c>
      <c r="F4309" s="198">
        <v>8595.2099999999991</v>
      </c>
      <c r="G4309" s="198">
        <v>2</v>
      </c>
    </row>
    <row r="4310" spans="1:7" x14ac:dyDescent="0.3">
      <c r="A4310" s="198" t="s">
        <v>186</v>
      </c>
      <c r="B4310" s="198"/>
      <c r="C4310" s="198">
        <v>101094529</v>
      </c>
      <c r="D4310" s="198">
        <v>201912</v>
      </c>
      <c r="E4310" s="198" t="s">
        <v>339</v>
      </c>
      <c r="F4310" s="198">
        <v>9886.2199999999993</v>
      </c>
      <c r="G4310" s="198">
        <v>3</v>
      </c>
    </row>
    <row r="4311" spans="1:7" x14ac:dyDescent="0.3">
      <c r="A4311" s="198" t="s">
        <v>186</v>
      </c>
      <c r="B4311" s="198"/>
      <c r="C4311" s="198">
        <v>101094529</v>
      </c>
      <c r="D4311" s="198">
        <v>201912</v>
      </c>
      <c r="E4311" s="198" t="s">
        <v>339</v>
      </c>
      <c r="F4311" s="198">
        <v>18237.78</v>
      </c>
      <c r="G4311" s="198">
        <v>2</v>
      </c>
    </row>
    <row r="4312" spans="1:7" x14ac:dyDescent="0.3">
      <c r="A4312" s="198" t="s">
        <v>186</v>
      </c>
      <c r="B4312" s="198"/>
      <c r="C4312" s="198">
        <v>101094529</v>
      </c>
      <c r="D4312" s="198">
        <v>201912</v>
      </c>
      <c r="E4312" s="198" t="s">
        <v>339</v>
      </c>
      <c r="F4312" s="198">
        <v>43188.95</v>
      </c>
      <c r="G4312" s="198">
        <v>5</v>
      </c>
    </row>
    <row r="4313" spans="1:7" x14ac:dyDescent="0.3">
      <c r="A4313" s="198" t="s">
        <v>186</v>
      </c>
      <c r="B4313" s="198"/>
      <c r="C4313" s="198">
        <v>101094529</v>
      </c>
      <c r="D4313" s="198">
        <v>201912</v>
      </c>
      <c r="E4313" s="198" t="s">
        <v>339</v>
      </c>
      <c r="F4313" s="198">
        <v>173355.19</v>
      </c>
      <c r="G4313" s="198">
        <v>24</v>
      </c>
    </row>
    <row r="4314" spans="1:7" x14ac:dyDescent="0.3">
      <c r="A4314" s="198" t="s">
        <v>186</v>
      </c>
      <c r="B4314" s="198"/>
      <c r="C4314" s="198">
        <v>101095748</v>
      </c>
      <c r="D4314" s="198">
        <v>201912</v>
      </c>
      <c r="E4314" s="198" t="s">
        <v>339</v>
      </c>
      <c r="F4314" s="198">
        <v>273109.2</v>
      </c>
      <c r="G4314" s="198">
        <v>4</v>
      </c>
    </row>
    <row r="4315" spans="1:7" x14ac:dyDescent="0.3">
      <c r="A4315" s="198" t="s">
        <v>186</v>
      </c>
      <c r="B4315" s="198"/>
      <c r="C4315" s="198">
        <v>101096152</v>
      </c>
      <c r="D4315" s="198">
        <v>201912</v>
      </c>
      <c r="E4315" s="198" t="s">
        <v>336</v>
      </c>
      <c r="F4315" s="198">
        <v>-1407.37</v>
      </c>
      <c r="G4315" s="198">
        <v>0</v>
      </c>
    </row>
    <row r="4316" spans="1:7" x14ac:dyDescent="0.3">
      <c r="A4316" s="198" t="s">
        <v>186</v>
      </c>
      <c r="B4316" s="198"/>
      <c r="C4316" s="198">
        <v>101096152</v>
      </c>
      <c r="D4316" s="198">
        <v>201912</v>
      </c>
      <c r="E4316" s="198" t="s">
        <v>336</v>
      </c>
      <c r="F4316" s="198">
        <v>-337.28</v>
      </c>
      <c r="G4316" s="198">
        <v>0</v>
      </c>
    </row>
    <row r="4317" spans="1:7" x14ac:dyDescent="0.3">
      <c r="A4317" s="198" t="s">
        <v>186</v>
      </c>
      <c r="B4317" s="198"/>
      <c r="C4317" s="198">
        <v>101096152</v>
      </c>
      <c r="D4317" s="198">
        <v>201912</v>
      </c>
      <c r="E4317" s="198" t="s">
        <v>336</v>
      </c>
      <c r="F4317" s="198">
        <v>-167.74</v>
      </c>
      <c r="G4317" s="198">
        <v>0</v>
      </c>
    </row>
    <row r="4318" spans="1:7" x14ac:dyDescent="0.3">
      <c r="A4318" s="198" t="s">
        <v>186</v>
      </c>
      <c r="B4318" s="198"/>
      <c r="C4318" s="198">
        <v>101096492</v>
      </c>
      <c r="D4318" s="198">
        <v>201912</v>
      </c>
      <c r="E4318" s="198" t="s">
        <v>335</v>
      </c>
      <c r="F4318" s="198">
        <v>5215.91</v>
      </c>
      <c r="G4318" s="198">
        <v>1</v>
      </c>
    </row>
    <row r="4319" spans="1:7" x14ac:dyDescent="0.3">
      <c r="A4319" s="198" t="s">
        <v>186</v>
      </c>
      <c r="B4319" s="198"/>
      <c r="C4319" s="198">
        <v>101097021</v>
      </c>
      <c r="D4319" s="198">
        <v>201912</v>
      </c>
      <c r="E4319" s="198" t="s">
        <v>335</v>
      </c>
      <c r="F4319" s="198">
        <v>6841.52</v>
      </c>
      <c r="G4319" s="198">
        <v>5</v>
      </c>
    </row>
    <row r="4320" spans="1:7" x14ac:dyDescent="0.3">
      <c r="A4320" s="198" t="s">
        <v>186</v>
      </c>
      <c r="B4320" s="198"/>
      <c r="C4320" s="198">
        <v>101097482</v>
      </c>
      <c r="D4320" s="198">
        <v>201912</v>
      </c>
      <c r="E4320" s="198" t="s">
        <v>339</v>
      </c>
      <c r="F4320" s="198">
        <v>-15911.56</v>
      </c>
      <c r="G4320" s="198">
        <v>-11</v>
      </c>
    </row>
    <row r="4321" spans="1:7" x14ac:dyDescent="0.3">
      <c r="A4321" s="198" t="s">
        <v>186</v>
      </c>
      <c r="B4321" s="198"/>
      <c r="C4321" s="198">
        <v>101097482</v>
      </c>
      <c r="D4321" s="198">
        <v>201912</v>
      </c>
      <c r="E4321" s="198" t="s">
        <v>339</v>
      </c>
      <c r="F4321" s="198">
        <v>4415.47</v>
      </c>
      <c r="G4321" s="198">
        <v>1</v>
      </c>
    </row>
    <row r="4322" spans="1:7" x14ac:dyDescent="0.3">
      <c r="A4322" s="198" t="s">
        <v>186</v>
      </c>
      <c r="B4322" s="198"/>
      <c r="C4322" s="198">
        <v>101097482</v>
      </c>
      <c r="D4322" s="198">
        <v>201912</v>
      </c>
      <c r="E4322" s="198" t="s">
        <v>339</v>
      </c>
      <c r="F4322" s="198">
        <v>9845.2999999999993</v>
      </c>
      <c r="G4322" s="198">
        <v>1</v>
      </c>
    </row>
    <row r="4323" spans="1:7" x14ac:dyDescent="0.3">
      <c r="A4323" s="198" t="s">
        <v>186</v>
      </c>
      <c r="B4323" s="198"/>
      <c r="C4323" s="198">
        <v>101097482</v>
      </c>
      <c r="D4323" s="198">
        <v>201912</v>
      </c>
      <c r="E4323" s="198" t="s">
        <v>339</v>
      </c>
      <c r="F4323" s="198">
        <v>11993.33</v>
      </c>
      <c r="G4323" s="198">
        <v>2</v>
      </c>
    </row>
    <row r="4324" spans="1:7" x14ac:dyDescent="0.3">
      <c r="A4324" s="198" t="s">
        <v>186</v>
      </c>
      <c r="B4324" s="198"/>
      <c r="C4324" s="198">
        <v>101097482</v>
      </c>
      <c r="D4324" s="198">
        <v>201912</v>
      </c>
      <c r="E4324" s="198" t="s">
        <v>339</v>
      </c>
      <c r="F4324" s="198">
        <v>15434.23</v>
      </c>
      <c r="G4324" s="198">
        <v>2</v>
      </c>
    </row>
    <row r="4325" spans="1:7" x14ac:dyDescent="0.3">
      <c r="A4325" s="198" t="s">
        <v>186</v>
      </c>
      <c r="B4325" s="198"/>
      <c r="C4325" s="198">
        <v>101097484</v>
      </c>
      <c r="D4325" s="198">
        <v>201912</v>
      </c>
      <c r="E4325" s="198" t="s">
        <v>335</v>
      </c>
      <c r="F4325" s="198">
        <v>8.44</v>
      </c>
      <c r="G4325" s="198">
        <v>1</v>
      </c>
    </row>
    <row r="4326" spans="1:7" x14ac:dyDescent="0.3">
      <c r="A4326" s="198" t="s">
        <v>186</v>
      </c>
      <c r="B4326" s="198"/>
      <c r="C4326" s="198">
        <v>101098201</v>
      </c>
      <c r="D4326" s="198">
        <v>201912</v>
      </c>
      <c r="E4326" s="198" t="s">
        <v>336</v>
      </c>
      <c r="F4326" s="198">
        <v>1741.55</v>
      </c>
      <c r="G4326" s="198">
        <v>2</v>
      </c>
    </row>
    <row r="4327" spans="1:7" x14ac:dyDescent="0.3">
      <c r="A4327" s="198" t="s">
        <v>186</v>
      </c>
      <c r="B4327" s="198"/>
      <c r="C4327" s="198">
        <v>101098332</v>
      </c>
      <c r="D4327" s="198">
        <v>201912</v>
      </c>
      <c r="E4327" s="198" t="s">
        <v>335</v>
      </c>
      <c r="F4327" s="198">
        <v>-229521.77</v>
      </c>
      <c r="G4327" s="198">
        <v>0</v>
      </c>
    </row>
    <row r="4328" spans="1:7" x14ac:dyDescent="0.3">
      <c r="A4328" s="198" t="s">
        <v>186</v>
      </c>
      <c r="B4328" s="198"/>
      <c r="C4328" s="198">
        <v>101099002</v>
      </c>
      <c r="D4328" s="198">
        <v>201912</v>
      </c>
      <c r="E4328" s="198" t="s">
        <v>335</v>
      </c>
      <c r="F4328" s="198">
        <v>118.25</v>
      </c>
      <c r="G4328" s="198">
        <v>1</v>
      </c>
    </row>
    <row r="4329" spans="1:7" x14ac:dyDescent="0.3">
      <c r="A4329" s="198" t="s">
        <v>186</v>
      </c>
      <c r="B4329" s="198"/>
      <c r="C4329" s="198">
        <v>101100311</v>
      </c>
      <c r="D4329" s="198">
        <v>201912</v>
      </c>
      <c r="E4329" s="198" t="s">
        <v>336</v>
      </c>
      <c r="F4329" s="198">
        <v>729.6</v>
      </c>
      <c r="G4329" s="198">
        <v>1</v>
      </c>
    </row>
    <row r="4330" spans="1:7" x14ac:dyDescent="0.3">
      <c r="A4330" s="198" t="s">
        <v>186</v>
      </c>
      <c r="B4330" s="198"/>
      <c r="C4330" s="198">
        <v>101100369</v>
      </c>
      <c r="D4330" s="198">
        <v>201912</v>
      </c>
      <c r="E4330" s="198" t="s">
        <v>339</v>
      </c>
      <c r="F4330" s="198">
        <v>-1835.22</v>
      </c>
      <c r="G4330" s="198">
        <v>0</v>
      </c>
    </row>
    <row r="4331" spans="1:7" x14ac:dyDescent="0.3">
      <c r="A4331" s="198" t="s">
        <v>186</v>
      </c>
      <c r="B4331" s="198"/>
      <c r="C4331" s="198">
        <v>101100474</v>
      </c>
      <c r="D4331" s="198">
        <v>201912</v>
      </c>
      <c r="E4331" s="198" t="s">
        <v>339</v>
      </c>
      <c r="F4331" s="198">
        <v>-45201.919999999998</v>
      </c>
      <c r="G4331" s="198">
        <v>0</v>
      </c>
    </row>
    <row r="4332" spans="1:7" x14ac:dyDescent="0.3">
      <c r="A4332" s="198" t="s">
        <v>186</v>
      </c>
      <c r="B4332" s="198"/>
      <c r="C4332" s="198">
        <v>101100474</v>
      </c>
      <c r="D4332" s="198">
        <v>201912</v>
      </c>
      <c r="E4332" s="198" t="s">
        <v>339</v>
      </c>
      <c r="F4332" s="198">
        <v>-30033.71</v>
      </c>
      <c r="G4332" s="198">
        <v>0</v>
      </c>
    </row>
    <row r="4333" spans="1:7" x14ac:dyDescent="0.3">
      <c r="A4333" s="198" t="s">
        <v>186</v>
      </c>
      <c r="B4333" s="198"/>
      <c r="C4333" s="198">
        <v>101102283</v>
      </c>
      <c r="D4333" s="198">
        <v>201912</v>
      </c>
      <c r="E4333" s="198" t="s">
        <v>339</v>
      </c>
      <c r="F4333" s="198">
        <v>-340308.66</v>
      </c>
      <c r="G4333" s="198">
        <v>0</v>
      </c>
    </row>
    <row r="4334" spans="1:7" x14ac:dyDescent="0.3">
      <c r="A4334" s="198" t="s">
        <v>186</v>
      </c>
      <c r="B4334" s="198"/>
      <c r="C4334" s="198">
        <v>101102283</v>
      </c>
      <c r="D4334" s="198">
        <v>201912</v>
      </c>
      <c r="E4334" s="198" t="s">
        <v>339</v>
      </c>
      <c r="F4334" s="198">
        <v>916.16</v>
      </c>
      <c r="G4334" s="198">
        <v>0</v>
      </c>
    </row>
    <row r="4335" spans="1:7" x14ac:dyDescent="0.3">
      <c r="A4335" s="198" t="s">
        <v>186</v>
      </c>
      <c r="B4335" s="198"/>
      <c r="C4335" s="198">
        <v>101102536</v>
      </c>
      <c r="D4335" s="198">
        <v>201912</v>
      </c>
      <c r="E4335" s="198" t="s">
        <v>333</v>
      </c>
      <c r="F4335" s="198">
        <v>-1980.3</v>
      </c>
      <c r="G4335" s="198">
        <v>0</v>
      </c>
    </row>
    <row r="4336" spans="1:7" x14ac:dyDescent="0.3">
      <c r="A4336" s="198" t="s">
        <v>186</v>
      </c>
      <c r="B4336" s="198"/>
      <c r="C4336" s="198">
        <v>101102591</v>
      </c>
      <c r="D4336" s="198">
        <v>201912</v>
      </c>
      <c r="E4336" s="198" t="s">
        <v>335</v>
      </c>
      <c r="F4336" s="198">
        <v>0.39</v>
      </c>
      <c r="G4336" s="198">
        <v>0</v>
      </c>
    </row>
    <row r="4337" spans="1:7" x14ac:dyDescent="0.3">
      <c r="A4337" s="198" t="s">
        <v>186</v>
      </c>
      <c r="B4337" s="198"/>
      <c r="C4337" s="198">
        <v>101102591</v>
      </c>
      <c r="D4337" s="198">
        <v>201912</v>
      </c>
      <c r="E4337" s="198" t="s">
        <v>335</v>
      </c>
      <c r="F4337" s="198">
        <v>1.0900000000000001</v>
      </c>
      <c r="G4337" s="198">
        <v>0</v>
      </c>
    </row>
    <row r="4338" spans="1:7" x14ac:dyDescent="0.3">
      <c r="A4338" s="198" t="s">
        <v>186</v>
      </c>
      <c r="B4338" s="198"/>
      <c r="C4338" s="198">
        <v>101103897</v>
      </c>
      <c r="D4338" s="198">
        <v>201912</v>
      </c>
      <c r="E4338" s="198" t="s">
        <v>339</v>
      </c>
      <c r="F4338" s="198">
        <v>223.49</v>
      </c>
      <c r="G4338" s="198">
        <v>0</v>
      </c>
    </row>
    <row r="4339" spans="1:7" x14ac:dyDescent="0.3">
      <c r="A4339" s="198" t="s">
        <v>186</v>
      </c>
      <c r="B4339" s="198"/>
      <c r="C4339" s="198">
        <v>101103897</v>
      </c>
      <c r="D4339" s="198">
        <v>201912</v>
      </c>
      <c r="E4339" s="198" t="s">
        <v>339</v>
      </c>
      <c r="F4339" s="198">
        <v>291.95999999999998</v>
      </c>
      <c r="G4339" s="198">
        <v>0</v>
      </c>
    </row>
    <row r="4340" spans="1:7" x14ac:dyDescent="0.3">
      <c r="A4340" s="198" t="s">
        <v>186</v>
      </c>
      <c r="B4340" s="198"/>
      <c r="C4340" s="198">
        <v>101104654</v>
      </c>
      <c r="D4340" s="198">
        <v>201912</v>
      </c>
      <c r="E4340" s="198" t="s">
        <v>339</v>
      </c>
      <c r="F4340" s="198">
        <v>-1748.09</v>
      </c>
      <c r="G4340" s="198">
        <v>-9</v>
      </c>
    </row>
    <row r="4341" spans="1:7" x14ac:dyDescent="0.3">
      <c r="A4341" s="198" t="s">
        <v>186</v>
      </c>
      <c r="B4341" s="198"/>
      <c r="C4341" s="198">
        <v>101104654</v>
      </c>
      <c r="D4341" s="198">
        <v>201912</v>
      </c>
      <c r="E4341" s="198" t="s">
        <v>339</v>
      </c>
      <c r="F4341" s="198">
        <v>390.2</v>
      </c>
      <c r="G4341" s="198">
        <v>6</v>
      </c>
    </row>
    <row r="4342" spans="1:7" x14ac:dyDescent="0.3">
      <c r="A4342" s="198" t="s">
        <v>186</v>
      </c>
      <c r="B4342" s="198"/>
      <c r="C4342" s="198">
        <v>101104868</v>
      </c>
      <c r="D4342" s="198">
        <v>201912</v>
      </c>
      <c r="E4342" s="198" t="s">
        <v>335</v>
      </c>
      <c r="F4342" s="198">
        <v>-3026.53</v>
      </c>
      <c r="G4342" s="198">
        <v>-6</v>
      </c>
    </row>
    <row r="4343" spans="1:7" x14ac:dyDescent="0.3">
      <c r="A4343" s="198" t="s">
        <v>186</v>
      </c>
      <c r="B4343" s="198"/>
      <c r="C4343" s="198">
        <v>101104868</v>
      </c>
      <c r="D4343" s="198">
        <v>201912</v>
      </c>
      <c r="E4343" s="198" t="s">
        <v>335</v>
      </c>
      <c r="F4343" s="198">
        <v>3164.25</v>
      </c>
      <c r="G4343" s="198">
        <v>1</v>
      </c>
    </row>
    <row r="4344" spans="1:7" x14ac:dyDescent="0.3">
      <c r="A4344" s="198" t="s">
        <v>186</v>
      </c>
      <c r="B4344" s="198"/>
      <c r="C4344" s="198">
        <v>101105151</v>
      </c>
      <c r="D4344" s="198">
        <v>201912</v>
      </c>
      <c r="E4344" s="198" t="s">
        <v>336</v>
      </c>
      <c r="F4344" s="198">
        <v>-2024.68</v>
      </c>
      <c r="G4344" s="198">
        <v>-10</v>
      </c>
    </row>
    <row r="4345" spans="1:7" x14ac:dyDescent="0.3">
      <c r="A4345" s="198" t="s">
        <v>186</v>
      </c>
      <c r="B4345" s="198"/>
      <c r="C4345" s="198">
        <v>101105151</v>
      </c>
      <c r="D4345" s="198">
        <v>201912</v>
      </c>
      <c r="E4345" s="198" t="s">
        <v>336</v>
      </c>
      <c r="F4345" s="198">
        <v>2783.89</v>
      </c>
      <c r="G4345" s="198">
        <v>1</v>
      </c>
    </row>
    <row r="4346" spans="1:7" x14ac:dyDescent="0.3">
      <c r="A4346" s="198" t="s">
        <v>186</v>
      </c>
      <c r="B4346" s="198"/>
      <c r="C4346" s="198">
        <v>101106380</v>
      </c>
      <c r="D4346" s="198">
        <v>201912</v>
      </c>
      <c r="E4346" s="198" t="s">
        <v>339</v>
      </c>
      <c r="F4346" s="198">
        <v>-15189.8</v>
      </c>
      <c r="G4346" s="198">
        <v>-2</v>
      </c>
    </row>
    <row r="4347" spans="1:7" x14ac:dyDescent="0.3">
      <c r="A4347" s="198" t="s">
        <v>186</v>
      </c>
      <c r="B4347" s="198"/>
      <c r="C4347" s="198">
        <v>101106380</v>
      </c>
      <c r="D4347" s="198">
        <v>201912</v>
      </c>
      <c r="E4347" s="198" t="s">
        <v>339</v>
      </c>
      <c r="F4347" s="198">
        <v>3524.04</v>
      </c>
      <c r="G4347" s="198">
        <v>2</v>
      </c>
    </row>
    <row r="4348" spans="1:7" x14ac:dyDescent="0.3">
      <c r="A4348" s="198" t="s">
        <v>186</v>
      </c>
      <c r="B4348" s="198"/>
      <c r="C4348" s="198">
        <v>101106380</v>
      </c>
      <c r="D4348" s="198">
        <v>201912</v>
      </c>
      <c r="E4348" s="198" t="s">
        <v>339</v>
      </c>
      <c r="F4348" s="198">
        <v>4784.78</v>
      </c>
      <c r="G4348" s="198">
        <v>2</v>
      </c>
    </row>
    <row r="4349" spans="1:7" x14ac:dyDescent="0.3">
      <c r="A4349" s="198" t="s">
        <v>186</v>
      </c>
      <c r="B4349" s="198"/>
      <c r="C4349" s="198">
        <v>101106973</v>
      </c>
      <c r="D4349" s="198">
        <v>201912</v>
      </c>
      <c r="E4349" s="198" t="s">
        <v>335</v>
      </c>
      <c r="F4349" s="198">
        <v>-11816.52</v>
      </c>
      <c r="G4349" s="198">
        <v>-6</v>
      </c>
    </row>
    <row r="4350" spans="1:7" x14ac:dyDescent="0.3">
      <c r="A4350" s="198" t="s">
        <v>186</v>
      </c>
      <c r="B4350" s="198"/>
      <c r="C4350" s="198">
        <v>101106973</v>
      </c>
      <c r="D4350" s="198">
        <v>201912</v>
      </c>
      <c r="E4350" s="198" t="s">
        <v>335</v>
      </c>
      <c r="F4350" s="198">
        <v>11896.14</v>
      </c>
      <c r="G4350" s="198">
        <v>2</v>
      </c>
    </row>
    <row r="4351" spans="1:7" x14ac:dyDescent="0.3">
      <c r="A4351" s="198" t="s">
        <v>186</v>
      </c>
      <c r="B4351" s="198"/>
      <c r="C4351" s="198">
        <v>101107270</v>
      </c>
      <c r="D4351" s="198">
        <v>201912</v>
      </c>
      <c r="E4351" s="198" t="s">
        <v>336</v>
      </c>
      <c r="F4351" s="198">
        <v>-2123.9499999999998</v>
      </c>
      <c r="G4351" s="198">
        <v>-8</v>
      </c>
    </row>
    <row r="4352" spans="1:7" x14ac:dyDescent="0.3">
      <c r="A4352" s="198" t="s">
        <v>186</v>
      </c>
      <c r="B4352" s="198"/>
      <c r="C4352" s="198">
        <v>101108368</v>
      </c>
      <c r="D4352" s="198">
        <v>201912</v>
      </c>
      <c r="E4352" s="198" t="s">
        <v>341</v>
      </c>
      <c r="F4352" s="198">
        <v>4610.42</v>
      </c>
      <c r="G4352" s="198">
        <v>0</v>
      </c>
    </row>
    <row r="4353" spans="1:7" x14ac:dyDescent="0.3">
      <c r="A4353" s="198" t="s">
        <v>186</v>
      </c>
      <c r="B4353" s="198"/>
      <c r="C4353" s="198">
        <v>101108584</v>
      </c>
      <c r="D4353" s="198">
        <v>201912</v>
      </c>
      <c r="E4353" s="198" t="s">
        <v>335</v>
      </c>
      <c r="F4353" s="198">
        <v>121.38</v>
      </c>
      <c r="G4353" s="198">
        <v>0</v>
      </c>
    </row>
    <row r="4354" spans="1:7" x14ac:dyDescent="0.3">
      <c r="A4354" s="198" t="s">
        <v>186</v>
      </c>
      <c r="B4354" s="198"/>
      <c r="C4354" s="198">
        <v>101109288</v>
      </c>
      <c r="D4354" s="198">
        <v>201912</v>
      </c>
      <c r="E4354" s="198" t="s">
        <v>340</v>
      </c>
      <c r="F4354" s="198">
        <v>-6.4</v>
      </c>
      <c r="G4354" s="198">
        <v>0</v>
      </c>
    </row>
    <row r="4355" spans="1:7" x14ac:dyDescent="0.3">
      <c r="A4355" s="198" t="s">
        <v>186</v>
      </c>
      <c r="B4355" s="198"/>
      <c r="C4355" s="198">
        <v>101109288</v>
      </c>
      <c r="D4355" s="198">
        <v>201912</v>
      </c>
      <c r="E4355" s="198" t="s">
        <v>340</v>
      </c>
      <c r="F4355" s="198">
        <v>-5.34</v>
      </c>
      <c r="G4355" s="198">
        <v>0</v>
      </c>
    </row>
    <row r="4356" spans="1:7" x14ac:dyDescent="0.3">
      <c r="A4356" s="198" t="s">
        <v>186</v>
      </c>
      <c r="B4356" s="198"/>
      <c r="C4356" s="198">
        <v>101109590</v>
      </c>
      <c r="D4356" s="198">
        <v>201912</v>
      </c>
      <c r="E4356" s="198" t="s">
        <v>339</v>
      </c>
      <c r="F4356" s="198">
        <v>-10.039999999999999</v>
      </c>
      <c r="G4356" s="198">
        <v>0</v>
      </c>
    </row>
    <row r="4357" spans="1:7" x14ac:dyDescent="0.3">
      <c r="A4357" s="198" t="s">
        <v>186</v>
      </c>
      <c r="B4357" s="198"/>
      <c r="C4357" s="198">
        <v>101109590</v>
      </c>
      <c r="D4357" s="198">
        <v>201912</v>
      </c>
      <c r="E4357" s="198" t="s">
        <v>339</v>
      </c>
      <c r="F4357" s="198">
        <v>-3.87</v>
      </c>
      <c r="G4357" s="198">
        <v>0</v>
      </c>
    </row>
    <row r="4358" spans="1:7" x14ac:dyDescent="0.3">
      <c r="A4358" s="198" t="s">
        <v>186</v>
      </c>
      <c r="B4358" s="198"/>
      <c r="C4358" s="198">
        <v>101110432</v>
      </c>
      <c r="D4358" s="198">
        <v>201912</v>
      </c>
      <c r="E4358" s="198" t="s">
        <v>336</v>
      </c>
      <c r="F4358" s="198">
        <v>482.13</v>
      </c>
      <c r="G4358" s="198">
        <v>0</v>
      </c>
    </row>
    <row r="4359" spans="1:7" x14ac:dyDescent="0.3">
      <c r="A4359" s="198" t="s">
        <v>186</v>
      </c>
      <c r="B4359" s="198"/>
      <c r="C4359" s="198">
        <v>101110656</v>
      </c>
      <c r="D4359" s="198">
        <v>201912</v>
      </c>
      <c r="E4359" s="198" t="s">
        <v>341</v>
      </c>
      <c r="F4359" s="198">
        <v>2992.3</v>
      </c>
      <c r="G4359" s="198">
        <v>0</v>
      </c>
    </row>
    <row r="4360" spans="1:7" x14ac:dyDescent="0.3">
      <c r="A4360" s="198" t="s">
        <v>186</v>
      </c>
      <c r="B4360" s="198"/>
      <c r="C4360" s="198">
        <v>101110819</v>
      </c>
      <c r="D4360" s="198">
        <v>201912</v>
      </c>
      <c r="E4360" s="198" t="s">
        <v>339</v>
      </c>
      <c r="F4360" s="198">
        <v>-1409.51</v>
      </c>
      <c r="G4360" s="198">
        <v>0</v>
      </c>
    </row>
    <row r="4361" spans="1:7" x14ac:dyDescent="0.3">
      <c r="A4361" s="198" t="s">
        <v>186</v>
      </c>
      <c r="B4361" s="198"/>
      <c r="C4361" s="198">
        <v>101110819</v>
      </c>
      <c r="D4361" s="198">
        <v>201912</v>
      </c>
      <c r="E4361" s="198" t="s">
        <v>339</v>
      </c>
      <c r="F4361" s="198">
        <v>-1035.8599999999999</v>
      </c>
      <c r="G4361" s="198">
        <v>0</v>
      </c>
    </row>
    <row r="4362" spans="1:7" x14ac:dyDescent="0.3">
      <c r="A4362" s="198" t="s">
        <v>186</v>
      </c>
      <c r="B4362" s="198"/>
      <c r="C4362" s="198">
        <v>101110819</v>
      </c>
      <c r="D4362" s="198">
        <v>201912</v>
      </c>
      <c r="E4362" s="198" t="s">
        <v>339</v>
      </c>
      <c r="F4362" s="198">
        <v>-622.95000000000005</v>
      </c>
      <c r="G4362" s="198">
        <v>0</v>
      </c>
    </row>
    <row r="4363" spans="1:7" x14ac:dyDescent="0.3">
      <c r="A4363" s="198" t="s">
        <v>186</v>
      </c>
      <c r="B4363" s="198"/>
      <c r="C4363" s="198">
        <v>101110930</v>
      </c>
      <c r="D4363" s="198">
        <v>201912</v>
      </c>
      <c r="E4363" s="198" t="s">
        <v>335</v>
      </c>
      <c r="F4363" s="198">
        <v>0.22</v>
      </c>
      <c r="G4363" s="198">
        <v>0</v>
      </c>
    </row>
    <row r="4364" spans="1:7" x14ac:dyDescent="0.3">
      <c r="A4364" s="198" t="s">
        <v>186</v>
      </c>
      <c r="B4364" s="198"/>
      <c r="C4364" s="198">
        <v>101111200</v>
      </c>
      <c r="D4364" s="198">
        <v>201912</v>
      </c>
      <c r="E4364" s="198" t="s">
        <v>340</v>
      </c>
      <c r="F4364" s="198">
        <v>-2718.55</v>
      </c>
      <c r="G4364" s="198">
        <v>-7</v>
      </c>
    </row>
    <row r="4365" spans="1:7" x14ac:dyDescent="0.3">
      <c r="A4365" s="198" t="s">
        <v>186</v>
      </c>
      <c r="B4365" s="198"/>
      <c r="C4365" s="198">
        <v>101111200</v>
      </c>
      <c r="D4365" s="198">
        <v>201912</v>
      </c>
      <c r="E4365" s="198" t="s">
        <v>340</v>
      </c>
      <c r="F4365" s="198">
        <v>1873.8</v>
      </c>
      <c r="G4365" s="198">
        <v>2</v>
      </c>
    </row>
    <row r="4366" spans="1:7" x14ac:dyDescent="0.3">
      <c r="A4366" s="198" t="s">
        <v>186</v>
      </c>
      <c r="B4366" s="198"/>
      <c r="C4366" s="198">
        <v>101111307</v>
      </c>
      <c r="D4366" s="198">
        <v>201912</v>
      </c>
      <c r="E4366" s="198" t="s">
        <v>339</v>
      </c>
      <c r="F4366" s="198">
        <v>1.42</v>
      </c>
      <c r="G4366" s="198">
        <v>0</v>
      </c>
    </row>
    <row r="4367" spans="1:7" x14ac:dyDescent="0.3">
      <c r="A4367" s="198" t="s">
        <v>186</v>
      </c>
      <c r="B4367" s="198"/>
      <c r="C4367" s="198">
        <v>101111307</v>
      </c>
      <c r="D4367" s="198">
        <v>201912</v>
      </c>
      <c r="E4367" s="198" t="s">
        <v>339</v>
      </c>
      <c r="F4367" s="198">
        <v>3.17</v>
      </c>
      <c r="G4367" s="198">
        <v>0</v>
      </c>
    </row>
    <row r="4368" spans="1:7" x14ac:dyDescent="0.3">
      <c r="A4368" s="198" t="s">
        <v>186</v>
      </c>
      <c r="B4368" s="198"/>
      <c r="C4368" s="198">
        <v>101111307</v>
      </c>
      <c r="D4368" s="198">
        <v>201912</v>
      </c>
      <c r="E4368" s="198" t="s">
        <v>339</v>
      </c>
      <c r="F4368" s="198">
        <v>3.22</v>
      </c>
      <c r="G4368" s="198">
        <v>0</v>
      </c>
    </row>
    <row r="4369" spans="1:7" x14ac:dyDescent="0.3">
      <c r="A4369" s="198" t="s">
        <v>186</v>
      </c>
      <c r="B4369" s="198"/>
      <c r="C4369" s="198">
        <v>101111307</v>
      </c>
      <c r="D4369" s="198">
        <v>201912</v>
      </c>
      <c r="E4369" s="198" t="s">
        <v>339</v>
      </c>
      <c r="F4369" s="198">
        <v>12.92</v>
      </c>
      <c r="G4369" s="198">
        <v>0</v>
      </c>
    </row>
    <row r="4370" spans="1:7" x14ac:dyDescent="0.3">
      <c r="A4370" s="198" t="s">
        <v>186</v>
      </c>
      <c r="B4370" s="198"/>
      <c r="C4370" s="198">
        <v>101111448</v>
      </c>
      <c r="D4370" s="198">
        <v>201912</v>
      </c>
      <c r="E4370" s="198" t="s">
        <v>340</v>
      </c>
      <c r="F4370" s="198">
        <v>-4098.9399999999996</v>
      </c>
      <c r="G4370" s="198">
        <v>1</v>
      </c>
    </row>
    <row r="4371" spans="1:7" x14ac:dyDescent="0.3">
      <c r="A4371" s="198" t="s">
        <v>186</v>
      </c>
      <c r="B4371" s="198"/>
      <c r="C4371" s="198">
        <v>101111448</v>
      </c>
      <c r="D4371" s="198">
        <v>201912</v>
      </c>
      <c r="E4371" s="198" t="s">
        <v>340</v>
      </c>
      <c r="F4371" s="198">
        <v>0</v>
      </c>
      <c r="G4371" s="198">
        <v>0</v>
      </c>
    </row>
    <row r="4372" spans="1:7" x14ac:dyDescent="0.3">
      <c r="A4372" s="198" t="s">
        <v>186</v>
      </c>
      <c r="B4372" s="198"/>
      <c r="C4372" s="198">
        <v>101111448</v>
      </c>
      <c r="D4372" s="198">
        <v>201912</v>
      </c>
      <c r="E4372" s="198" t="s">
        <v>340</v>
      </c>
      <c r="F4372" s="198">
        <v>2866.27</v>
      </c>
      <c r="G4372" s="198">
        <v>-6</v>
      </c>
    </row>
    <row r="4373" spans="1:7" x14ac:dyDescent="0.3">
      <c r="A4373" s="198" t="s">
        <v>186</v>
      </c>
      <c r="B4373" s="198"/>
      <c r="C4373" s="198">
        <v>101111689</v>
      </c>
      <c r="D4373" s="198">
        <v>201912</v>
      </c>
      <c r="E4373" s="198" t="s">
        <v>336</v>
      </c>
      <c r="F4373" s="198">
        <v>405.45</v>
      </c>
      <c r="G4373" s="198">
        <v>1</v>
      </c>
    </row>
    <row r="4374" spans="1:7" x14ac:dyDescent="0.3">
      <c r="A4374" s="198" t="s">
        <v>186</v>
      </c>
      <c r="B4374" s="198"/>
      <c r="C4374" s="198">
        <v>101112203</v>
      </c>
      <c r="D4374" s="198">
        <v>201912</v>
      </c>
      <c r="E4374" s="198" t="s">
        <v>339</v>
      </c>
      <c r="F4374" s="198">
        <v>59.68</v>
      </c>
      <c r="G4374" s="198">
        <v>1</v>
      </c>
    </row>
    <row r="4375" spans="1:7" x14ac:dyDescent="0.3">
      <c r="A4375" s="198" t="s">
        <v>186</v>
      </c>
      <c r="B4375" s="198"/>
      <c r="C4375" s="198">
        <v>101112532</v>
      </c>
      <c r="D4375" s="198">
        <v>201912</v>
      </c>
      <c r="E4375" s="198" t="s">
        <v>341</v>
      </c>
      <c r="F4375" s="198">
        <v>180860.25</v>
      </c>
      <c r="G4375" s="198">
        <v>3</v>
      </c>
    </row>
    <row r="4376" spans="1:7" x14ac:dyDescent="0.3">
      <c r="A4376" s="198" t="s">
        <v>186</v>
      </c>
      <c r="B4376" s="198"/>
      <c r="C4376" s="198">
        <v>101112698</v>
      </c>
      <c r="D4376" s="198">
        <v>201912</v>
      </c>
      <c r="E4376" s="198" t="s">
        <v>336</v>
      </c>
      <c r="F4376" s="198">
        <v>451.03</v>
      </c>
      <c r="G4376" s="198">
        <v>4</v>
      </c>
    </row>
    <row r="4377" spans="1:7" x14ac:dyDescent="0.3">
      <c r="A4377" s="198" t="s">
        <v>186</v>
      </c>
      <c r="B4377" s="198"/>
      <c r="C4377" s="198">
        <v>101112785</v>
      </c>
      <c r="D4377" s="198">
        <v>201912</v>
      </c>
      <c r="E4377" s="198" t="s">
        <v>336</v>
      </c>
      <c r="F4377" s="198">
        <v>9.43</v>
      </c>
      <c r="G4377" s="198">
        <v>0</v>
      </c>
    </row>
    <row r="4378" spans="1:7" x14ac:dyDescent="0.3">
      <c r="A4378" s="198" t="s">
        <v>186</v>
      </c>
      <c r="B4378" s="198"/>
      <c r="C4378" s="198">
        <v>101112785</v>
      </c>
      <c r="D4378" s="198">
        <v>201912</v>
      </c>
      <c r="E4378" s="198" t="s">
        <v>336</v>
      </c>
      <c r="F4378" s="198">
        <v>147.97</v>
      </c>
      <c r="G4378" s="198">
        <v>0</v>
      </c>
    </row>
    <row r="4379" spans="1:7" x14ac:dyDescent="0.3">
      <c r="A4379" s="198" t="s">
        <v>186</v>
      </c>
      <c r="B4379" s="198"/>
      <c r="C4379" s="198">
        <v>101113206</v>
      </c>
      <c r="D4379" s="198">
        <v>201912</v>
      </c>
      <c r="E4379" s="198" t="s">
        <v>340</v>
      </c>
      <c r="F4379" s="198">
        <v>25.96</v>
      </c>
      <c r="G4379" s="198">
        <v>0</v>
      </c>
    </row>
    <row r="4380" spans="1:7" x14ac:dyDescent="0.3">
      <c r="A4380" s="198" t="s">
        <v>186</v>
      </c>
      <c r="B4380" s="198"/>
      <c r="C4380" s="198">
        <v>101113906</v>
      </c>
      <c r="D4380" s="198">
        <v>201912</v>
      </c>
      <c r="E4380" s="198" t="s">
        <v>339</v>
      </c>
      <c r="F4380" s="198">
        <v>115.48</v>
      </c>
      <c r="G4380" s="198">
        <v>1</v>
      </c>
    </row>
    <row r="4381" spans="1:7" x14ac:dyDescent="0.3">
      <c r="A4381" s="198" t="s">
        <v>186</v>
      </c>
      <c r="B4381" s="198"/>
      <c r="C4381" s="198">
        <v>101114109</v>
      </c>
      <c r="D4381" s="198">
        <v>201912</v>
      </c>
      <c r="E4381" s="198" t="s">
        <v>341</v>
      </c>
      <c r="F4381" s="198">
        <v>-0.01</v>
      </c>
      <c r="G4381" s="198">
        <v>0</v>
      </c>
    </row>
    <row r="4382" spans="1:7" x14ac:dyDescent="0.3">
      <c r="A4382" s="198" t="s">
        <v>186</v>
      </c>
      <c r="B4382" s="198"/>
      <c r="C4382" s="198">
        <v>101114109</v>
      </c>
      <c r="D4382" s="198">
        <v>201912</v>
      </c>
      <c r="E4382" s="198" t="s">
        <v>341</v>
      </c>
      <c r="F4382" s="198">
        <v>0</v>
      </c>
      <c r="G4382" s="198">
        <v>0</v>
      </c>
    </row>
    <row r="4383" spans="1:7" x14ac:dyDescent="0.3">
      <c r="A4383" s="198" t="s">
        <v>186</v>
      </c>
      <c r="B4383" s="198"/>
      <c r="C4383" s="198">
        <v>101114178</v>
      </c>
      <c r="D4383" s="198">
        <v>201912</v>
      </c>
      <c r="E4383" s="198" t="s">
        <v>342</v>
      </c>
      <c r="F4383" s="198">
        <v>265.01</v>
      </c>
      <c r="G4383" s="198">
        <v>1</v>
      </c>
    </row>
    <row r="4384" spans="1:7" x14ac:dyDescent="0.3">
      <c r="A4384" s="198" t="s">
        <v>186</v>
      </c>
      <c r="B4384" s="198"/>
      <c r="C4384" s="198">
        <v>101114356</v>
      </c>
      <c r="D4384" s="198">
        <v>201912</v>
      </c>
      <c r="E4384" s="198" t="s">
        <v>336</v>
      </c>
      <c r="F4384" s="198">
        <v>-1095.03</v>
      </c>
      <c r="G4384" s="198">
        <v>0</v>
      </c>
    </row>
    <row r="4385" spans="1:7" x14ac:dyDescent="0.3">
      <c r="A4385" s="198" t="s">
        <v>186</v>
      </c>
      <c r="B4385" s="198"/>
      <c r="C4385" s="198">
        <v>101114412</v>
      </c>
      <c r="D4385" s="198">
        <v>201912</v>
      </c>
      <c r="E4385" s="198" t="s">
        <v>339</v>
      </c>
      <c r="F4385" s="198">
        <v>-2.37</v>
      </c>
      <c r="G4385" s="198">
        <v>2</v>
      </c>
    </row>
    <row r="4386" spans="1:7" x14ac:dyDescent="0.3">
      <c r="A4386" s="198" t="s">
        <v>186</v>
      </c>
      <c r="B4386" s="198"/>
      <c r="C4386" s="198">
        <v>101114453</v>
      </c>
      <c r="D4386" s="198">
        <v>201912</v>
      </c>
      <c r="E4386" s="198" t="s">
        <v>339</v>
      </c>
      <c r="F4386" s="198">
        <v>-29008.59</v>
      </c>
      <c r="G4386" s="198">
        <v>-9</v>
      </c>
    </row>
    <row r="4387" spans="1:7" x14ac:dyDescent="0.3">
      <c r="A4387" s="198" t="s">
        <v>186</v>
      </c>
      <c r="B4387" s="198"/>
      <c r="C4387" s="198">
        <v>101114521</v>
      </c>
      <c r="D4387" s="198">
        <v>201912</v>
      </c>
      <c r="E4387" s="198" t="s">
        <v>336</v>
      </c>
      <c r="F4387" s="198">
        <v>-1.25</v>
      </c>
      <c r="G4387" s="198">
        <v>2</v>
      </c>
    </row>
    <row r="4388" spans="1:7" x14ac:dyDescent="0.3">
      <c r="A4388" s="198" t="s">
        <v>186</v>
      </c>
      <c r="B4388" s="198"/>
      <c r="C4388" s="198">
        <v>101114857</v>
      </c>
      <c r="D4388" s="198">
        <v>201912</v>
      </c>
      <c r="E4388" s="198" t="s">
        <v>339</v>
      </c>
      <c r="F4388" s="198">
        <v>994.61</v>
      </c>
      <c r="G4388" s="198">
        <v>0</v>
      </c>
    </row>
    <row r="4389" spans="1:7" x14ac:dyDescent="0.3">
      <c r="A4389" s="198" t="s">
        <v>186</v>
      </c>
      <c r="B4389" s="198"/>
      <c r="C4389" s="198">
        <v>101114858</v>
      </c>
      <c r="D4389" s="198">
        <v>201912</v>
      </c>
      <c r="E4389" s="198" t="s">
        <v>341</v>
      </c>
      <c r="F4389" s="198">
        <v>-4629.97</v>
      </c>
      <c r="G4389" s="198">
        <v>0</v>
      </c>
    </row>
    <row r="4390" spans="1:7" x14ac:dyDescent="0.3">
      <c r="A4390" s="198" t="s">
        <v>186</v>
      </c>
      <c r="B4390" s="198"/>
      <c r="C4390" s="198">
        <v>101114977</v>
      </c>
      <c r="D4390" s="198">
        <v>201912</v>
      </c>
      <c r="E4390" s="198" t="s">
        <v>336</v>
      </c>
      <c r="F4390" s="198">
        <v>279.33</v>
      </c>
      <c r="G4390" s="198">
        <v>1</v>
      </c>
    </row>
    <row r="4391" spans="1:7" x14ac:dyDescent="0.3">
      <c r="A4391" s="198" t="s">
        <v>186</v>
      </c>
      <c r="B4391" s="198"/>
      <c r="C4391" s="198">
        <v>101115147</v>
      </c>
      <c r="D4391" s="198">
        <v>201912</v>
      </c>
      <c r="E4391" s="198" t="s">
        <v>340</v>
      </c>
      <c r="F4391" s="198">
        <v>0.46</v>
      </c>
      <c r="G4391" s="198">
        <v>0</v>
      </c>
    </row>
    <row r="4392" spans="1:7" x14ac:dyDescent="0.3">
      <c r="A4392" s="198" t="s">
        <v>186</v>
      </c>
      <c r="B4392" s="198"/>
      <c r="C4392" s="198">
        <v>101115725</v>
      </c>
      <c r="D4392" s="198">
        <v>201912</v>
      </c>
      <c r="E4392" s="198" t="s">
        <v>339</v>
      </c>
      <c r="F4392" s="198">
        <v>-1792.33</v>
      </c>
      <c r="G4392" s="198">
        <v>0</v>
      </c>
    </row>
    <row r="4393" spans="1:7" x14ac:dyDescent="0.3">
      <c r="A4393" s="198" t="s">
        <v>186</v>
      </c>
      <c r="B4393" s="198"/>
      <c r="C4393" s="198">
        <v>101116063</v>
      </c>
      <c r="D4393" s="198">
        <v>201912</v>
      </c>
      <c r="E4393" s="198" t="s">
        <v>336</v>
      </c>
      <c r="F4393" s="198">
        <v>2.79</v>
      </c>
      <c r="G4393" s="198">
        <v>0</v>
      </c>
    </row>
    <row r="4394" spans="1:7" x14ac:dyDescent="0.3">
      <c r="A4394" s="198" t="s">
        <v>186</v>
      </c>
      <c r="B4394" s="198"/>
      <c r="C4394" s="198">
        <v>101116136</v>
      </c>
      <c r="D4394" s="198">
        <v>201912</v>
      </c>
      <c r="E4394" s="198" t="s">
        <v>339</v>
      </c>
      <c r="F4394" s="198">
        <v>-1.2</v>
      </c>
      <c r="G4394" s="198">
        <v>0</v>
      </c>
    </row>
    <row r="4395" spans="1:7" x14ac:dyDescent="0.3">
      <c r="A4395" s="198" t="s">
        <v>186</v>
      </c>
      <c r="B4395" s="198"/>
      <c r="C4395" s="198">
        <v>101116281</v>
      </c>
      <c r="D4395" s="198">
        <v>201912</v>
      </c>
      <c r="E4395" s="198" t="s">
        <v>335</v>
      </c>
      <c r="F4395" s="198">
        <v>3.34</v>
      </c>
      <c r="G4395" s="198">
        <v>0</v>
      </c>
    </row>
    <row r="4396" spans="1:7" x14ac:dyDescent="0.3">
      <c r="A4396" s="198" t="s">
        <v>186</v>
      </c>
      <c r="B4396" s="198"/>
      <c r="C4396" s="198">
        <v>101116281</v>
      </c>
      <c r="D4396" s="198">
        <v>201912</v>
      </c>
      <c r="E4396" s="198" t="s">
        <v>335</v>
      </c>
      <c r="F4396" s="198">
        <v>5.73</v>
      </c>
      <c r="G4396" s="198">
        <v>0</v>
      </c>
    </row>
    <row r="4397" spans="1:7" x14ac:dyDescent="0.3">
      <c r="A4397" s="198" t="s">
        <v>186</v>
      </c>
      <c r="B4397" s="198"/>
      <c r="C4397" s="198">
        <v>101116666</v>
      </c>
      <c r="D4397" s="198">
        <v>201912</v>
      </c>
      <c r="E4397" s="198" t="s">
        <v>336</v>
      </c>
      <c r="F4397" s="198">
        <v>342.72</v>
      </c>
      <c r="G4397" s="198">
        <v>1</v>
      </c>
    </row>
    <row r="4398" spans="1:7" x14ac:dyDescent="0.3">
      <c r="A4398" s="198" t="s">
        <v>186</v>
      </c>
      <c r="B4398" s="198"/>
      <c r="C4398" s="198">
        <v>101117053</v>
      </c>
      <c r="D4398" s="198">
        <v>201912</v>
      </c>
      <c r="E4398" s="198" t="s">
        <v>341</v>
      </c>
      <c r="F4398" s="198">
        <v>3721.87</v>
      </c>
      <c r="G4398" s="198">
        <v>2</v>
      </c>
    </row>
    <row r="4399" spans="1:7" x14ac:dyDescent="0.3">
      <c r="A4399" s="198" t="s">
        <v>186</v>
      </c>
      <c r="B4399" s="198"/>
      <c r="C4399" s="198">
        <v>101117142</v>
      </c>
      <c r="D4399" s="198">
        <v>201912</v>
      </c>
      <c r="E4399" s="198" t="s">
        <v>336</v>
      </c>
      <c r="F4399" s="198">
        <v>-7871.55</v>
      </c>
      <c r="G4399" s="198">
        <v>-7</v>
      </c>
    </row>
    <row r="4400" spans="1:7" x14ac:dyDescent="0.3">
      <c r="A4400" s="198" t="s">
        <v>186</v>
      </c>
      <c r="B4400" s="198"/>
      <c r="C4400" s="198">
        <v>101117142</v>
      </c>
      <c r="D4400" s="198">
        <v>201912</v>
      </c>
      <c r="E4400" s="198" t="s">
        <v>336</v>
      </c>
      <c r="F4400" s="198">
        <v>7871.55</v>
      </c>
      <c r="G4400" s="198">
        <v>2</v>
      </c>
    </row>
    <row r="4401" spans="1:7" x14ac:dyDescent="0.3">
      <c r="A4401" s="198" t="s">
        <v>186</v>
      </c>
      <c r="B4401" s="198"/>
      <c r="C4401" s="198">
        <v>101117420</v>
      </c>
      <c r="D4401" s="198">
        <v>201912</v>
      </c>
      <c r="E4401" s="198" t="s">
        <v>336</v>
      </c>
      <c r="F4401" s="198">
        <v>6435.63</v>
      </c>
      <c r="G4401" s="198">
        <v>4</v>
      </c>
    </row>
    <row r="4402" spans="1:7" x14ac:dyDescent="0.3">
      <c r="A4402" s="198" t="s">
        <v>186</v>
      </c>
      <c r="B4402" s="198"/>
      <c r="C4402" s="198">
        <v>101117694</v>
      </c>
      <c r="D4402" s="198">
        <v>201912</v>
      </c>
      <c r="E4402" s="198" t="s">
        <v>339</v>
      </c>
      <c r="F4402" s="198">
        <v>-827.29</v>
      </c>
      <c r="G4402" s="198">
        <v>0</v>
      </c>
    </row>
    <row r="4403" spans="1:7" x14ac:dyDescent="0.3">
      <c r="A4403" s="198" t="s">
        <v>186</v>
      </c>
      <c r="B4403" s="198"/>
      <c r="C4403" s="198">
        <v>101118163</v>
      </c>
      <c r="D4403" s="198">
        <v>201912</v>
      </c>
      <c r="E4403" s="198" t="s">
        <v>339</v>
      </c>
      <c r="F4403" s="198">
        <v>-2286.2800000000002</v>
      </c>
      <c r="G4403" s="198">
        <v>-9</v>
      </c>
    </row>
    <row r="4404" spans="1:7" x14ac:dyDescent="0.3">
      <c r="A4404" s="198" t="s">
        <v>186</v>
      </c>
      <c r="B4404" s="198"/>
      <c r="C4404" s="198">
        <v>101118335</v>
      </c>
      <c r="D4404" s="198">
        <v>201912</v>
      </c>
      <c r="E4404" s="198" t="s">
        <v>336</v>
      </c>
      <c r="F4404" s="198">
        <v>13065.48</v>
      </c>
      <c r="G4404" s="198">
        <v>3</v>
      </c>
    </row>
    <row r="4405" spans="1:7" x14ac:dyDescent="0.3">
      <c r="A4405" s="198" t="s">
        <v>186</v>
      </c>
      <c r="B4405" s="198"/>
      <c r="C4405" s="198">
        <v>101118496</v>
      </c>
      <c r="D4405" s="198">
        <v>201912</v>
      </c>
      <c r="E4405" s="198" t="s">
        <v>339</v>
      </c>
      <c r="F4405" s="198">
        <v>-15510.11</v>
      </c>
      <c r="G4405" s="198">
        <v>-6</v>
      </c>
    </row>
    <row r="4406" spans="1:7" x14ac:dyDescent="0.3">
      <c r="A4406" s="198" t="s">
        <v>186</v>
      </c>
      <c r="B4406" s="198"/>
      <c r="C4406" s="198">
        <v>101118496</v>
      </c>
      <c r="D4406" s="198">
        <v>201912</v>
      </c>
      <c r="E4406" s="198" t="s">
        <v>339</v>
      </c>
      <c r="F4406" s="198">
        <v>7817.32</v>
      </c>
      <c r="G4406" s="198">
        <v>1</v>
      </c>
    </row>
    <row r="4407" spans="1:7" x14ac:dyDescent="0.3">
      <c r="A4407" s="198" t="s">
        <v>186</v>
      </c>
      <c r="B4407" s="198"/>
      <c r="C4407" s="198">
        <v>101118768</v>
      </c>
      <c r="D4407" s="198">
        <v>201912</v>
      </c>
      <c r="E4407" s="198" t="s">
        <v>339</v>
      </c>
      <c r="F4407" s="198">
        <v>-16478.810000000001</v>
      </c>
      <c r="G4407" s="198">
        <v>4</v>
      </c>
    </row>
    <row r="4408" spans="1:7" x14ac:dyDescent="0.3">
      <c r="A4408" s="198" t="s">
        <v>186</v>
      </c>
      <c r="B4408" s="198"/>
      <c r="C4408" s="198">
        <v>101119732</v>
      </c>
      <c r="D4408" s="198">
        <v>201912</v>
      </c>
      <c r="E4408" s="198" t="s">
        <v>336</v>
      </c>
      <c r="F4408" s="198">
        <v>3322.13</v>
      </c>
      <c r="G4408" s="198">
        <v>3</v>
      </c>
    </row>
    <row r="4409" spans="1:7" x14ac:dyDescent="0.3">
      <c r="A4409" s="198" t="s">
        <v>186</v>
      </c>
      <c r="B4409" s="198"/>
      <c r="C4409" s="198">
        <v>101119898</v>
      </c>
      <c r="D4409" s="198">
        <v>201912</v>
      </c>
      <c r="E4409" s="198" t="s">
        <v>341</v>
      </c>
      <c r="F4409" s="198">
        <v>10496.11</v>
      </c>
      <c r="G4409" s="198">
        <v>4</v>
      </c>
    </row>
    <row r="4410" spans="1:7" x14ac:dyDescent="0.3">
      <c r="A4410" s="198" t="s">
        <v>186</v>
      </c>
      <c r="B4410" s="198"/>
      <c r="C4410" s="198">
        <v>101119908</v>
      </c>
      <c r="D4410" s="198">
        <v>201912</v>
      </c>
      <c r="E4410" s="198" t="s">
        <v>339</v>
      </c>
      <c r="F4410" s="198">
        <v>2262.4899999999998</v>
      </c>
      <c r="G4410" s="198">
        <v>0</v>
      </c>
    </row>
    <row r="4411" spans="1:7" x14ac:dyDescent="0.3">
      <c r="A4411" s="198" t="s">
        <v>186</v>
      </c>
      <c r="B4411" s="198"/>
      <c r="C4411" s="198">
        <v>101119947</v>
      </c>
      <c r="D4411" s="198">
        <v>201912</v>
      </c>
      <c r="E4411" s="198" t="s">
        <v>336</v>
      </c>
      <c r="F4411" s="198">
        <v>-8096.36</v>
      </c>
      <c r="G4411" s="198">
        <v>-6</v>
      </c>
    </row>
    <row r="4412" spans="1:7" x14ac:dyDescent="0.3">
      <c r="A4412" s="198" t="s">
        <v>186</v>
      </c>
      <c r="B4412" s="198"/>
      <c r="C4412" s="198">
        <v>101119947</v>
      </c>
      <c r="D4412" s="198">
        <v>201912</v>
      </c>
      <c r="E4412" s="198" t="s">
        <v>336</v>
      </c>
      <c r="F4412" s="198">
        <v>4231.76</v>
      </c>
      <c r="G4412" s="198">
        <v>1</v>
      </c>
    </row>
    <row r="4413" spans="1:7" x14ac:dyDescent="0.3">
      <c r="A4413" s="198" t="s">
        <v>186</v>
      </c>
      <c r="B4413" s="198"/>
      <c r="C4413" s="198">
        <v>101120040</v>
      </c>
      <c r="D4413" s="198">
        <v>201912</v>
      </c>
      <c r="E4413" s="198" t="s">
        <v>339</v>
      </c>
      <c r="F4413" s="198">
        <v>880.25</v>
      </c>
      <c r="G4413" s="198">
        <v>1</v>
      </c>
    </row>
    <row r="4414" spans="1:7" x14ac:dyDescent="0.3">
      <c r="A4414" s="198" t="s">
        <v>186</v>
      </c>
      <c r="B4414" s="198"/>
      <c r="C4414" s="198">
        <v>101120417</v>
      </c>
      <c r="D4414" s="198">
        <v>201912</v>
      </c>
      <c r="E4414" s="198" t="s">
        <v>339</v>
      </c>
      <c r="F4414" s="198">
        <v>75631.64</v>
      </c>
      <c r="G4414" s="198">
        <v>3</v>
      </c>
    </row>
    <row r="4415" spans="1:7" x14ac:dyDescent="0.3">
      <c r="A4415" s="198" t="s">
        <v>186</v>
      </c>
      <c r="B4415" s="198"/>
      <c r="C4415" s="198">
        <v>101120672</v>
      </c>
      <c r="D4415" s="198">
        <v>201912</v>
      </c>
      <c r="E4415" s="198" t="s">
        <v>340</v>
      </c>
      <c r="F4415" s="198">
        <v>-713.59</v>
      </c>
      <c r="G4415" s="198">
        <v>0</v>
      </c>
    </row>
    <row r="4416" spans="1:7" x14ac:dyDescent="0.3">
      <c r="A4416" s="198" t="s">
        <v>186</v>
      </c>
      <c r="B4416" s="198"/>
      <c r="C4416" s="198">
        <v>101120875</v>
      </c>
      <c r="D4416" s="198">
        <v>201912</v>
      </c>
      <c r="E4416" s="198" t="s">
        <v>336</v>
      </c>
      <c r="F4416" s="198">
        <v>8738.9500000000007</v>
      </c>
      <c r="G4416" s="198">
        <v>1</v>
      </c>
    </row>
    <row r="4417" spans="1:7" x14ac:dyDescent="0.3">
      <c r="A4417" s="198" t="s">
        <v>186</v>
      </c>
      <c r="B4417" s="198"/>
      <c r="C4417" s="198">
        <v>101120983</v>
      </c>
      <c r="D4417" s="198">
        <v>201912</v>
      </c>
      <c r="E4417" s="198" t="s">
        <v>339</v>
      </c>
      <c r="F4417" s="198">
        <v>-105.01</v>
      </c>
      <c r="G4417" s="198">
        <v>0</v>
      </c>
    </row>
    <row r="4418" spans="1:7" x14ac:dyDescent="0.3">
      <c r="A4418" s="198" t="s">
        <v>186</v>
      </c>
      <c r="B4418" s="198"/>
      <c r="C4418" s="198">
        <v>101120983</v>
      </c>
      <c r="D4418" s="198">
        <v>201912</v>
      </c>
      <c r="E4418" s="198" t="s">
        <v>339</v>
      </c>
      <c r="F4418" s="198">
        <v>-94.45</v>
      </c>
      <c r="G4418" s="198">
        <v>0</v>
      </c>
    </row>
    <row r="4419" spans="1:7" x14ac:dyDescent="0.3">
      <c r="A4419" s="198" t="s">
        <v>186</v>
      </c>
      <c r="B4419" s="198"/>
      <c r="C4419" s="198">
        <v>101121235</v>
      </c>
      <c r="D4419" s="198">
        <v>201912</v>
      </c>
      <c r="E4419" s="198" t="s">
        <v>339</v>
      </c>
      <c r="F4419" s="198">
        <v>9843.52</v>
      </c>
      <c r="G4419" s="198">
        <v>1</v>
      </c>
    </row>
    <row r="4420" spans="1:7" x14ac:dyDescent="0.3">
      <c r="A4420" s="198" t="s">
        <v>186</v>
      </c>
      <c r="B4420" s="198"/>
      <c r="C4420" s="198">
        <v>101121244</v>
      </c>
      <c r="D4420" s="198">
        <v>201912</v>
      </c>
      <c r="E4420" s="198" t="s">
        <v>336</v>
      </c>
      <c r="F4420" s="198">
        <v>511.4</v>
      </c>
      <c r="G4420" s="198">
        <v>1</v>
      </c>
    </row>
    <row r="4421" spans="1:7" x14ac:dyDescent="0.3">
      <c r="A4421" s="198" t="s">
        <v>186</v>
      </c>
      <c r="B4421" s="198"/>
      <c r="C4421" s="198">
        <v>101121637</v>
      </c>
      <c r="D4421" s="198">
        <v>201912</v>
      </c>
      <c r="E4421" s="198" t="s">
        <v>339</v>
      </c>
      <c r="F4421" s="198">
        <v>-51022.44</v>
      </c>
      <c r="G4421" s="198">
        <v>-8</v>
      </c>
    </row>
    <row r="4422" spans="1:7" x14ac:dyDescent="0.3">
      <c r="A4422" s="198" t="s">
        <v>186</v>
      </c>
      <c r="B4422" s="198"/>
      <c r="C4422" s="198">
        <v>101121637</v>
      </c>
      <c r="D4422" s="198">
        <v>201912</v>
      </c>
      <c r="E4422" s="198" t="s">
        <v>339</v>
      </c>
      <c r="F4422" s="198">
        <v>8508.81</v>
      </c>
      <c r="G4422" s="198">
        <v>1</v>
      </c>
    </row>
    <row r="4423" spans="1:7" x14ac:dyDescent="0.3">
      <c r="A4423" s="198" t="s">
        <v>186</v>
      </c>
      <c r="B4423" s="198"/>
      <c r="C4423" s="198">
        <v>101121637</v>
      </c>
      <c r="D4423" s="198">
        <v>201912</v>
      </c>
      <c r="E4423" s="198" t="s">
        <v>339</v>
      </c>
      <c r="F4423" s="198">
        <v>49395.32</v>
      </c>
      <c r="G4423" s="198">
        <v>7</v>
      </c>
    </row>
    <row r="4424" spans="1:7" x14ac:dyDescent="0.3">
      <c r="A4424" s="198" t="s">
        <v>186</v>
      </c>
      <c r="B4424" s="198"/>
      <c r="C4424" s="198">
        <v>101121764</v>
      </c>
      <c r="D4424" s="198">
        <v>201912</v>
      </c>
      <c r="E4424" s="198" t="s">
        <v>339</v>
      </c>
      <c r="F4424" s="198">
        <v>25783.62</v>
      </c>
      <c r="G4424" s="198">
        <v>5</v>
      </c>
    </row>
    <row r="4425" spans="1:7" x14ac:dyDescent="0.3">
      <c r="A4425" s="198" t="s">
        <v>186</v>
      </c>
      <c r="B4425" s="198"/>
      <c r="C4425" s="198">
        <v>101121992</v>
      </c>
      <c r="D4425" s="198">
        <v>201912</v>
      </c>
      <c r="E4425" s="198" t="s">
        <v>336</v>
      </c>
      <c r="F4425" s="198">
        <v>-563.65</v>
      </c>
      <c r="G4425" s="198">
        <v>1</v>
      </c>
    </row>
    <row r="4426" spans="1:7" x14ac:dyDescent="0.3">
      <c r="A4426" s="198" t="s">
        <v>186</v>
      </c>
      <c r="B4426" s="198"/>
      <c r="C4426" s="198">
        <v>101121992</v>
      </c>
      <c r="D4426" s="198">
        <v>201912</v>
      </c>
      <c r="E4426" s="198" t="s">
        <v>336</v>
      </c>
      <c r="F4426" s="198">
        <v>-482.19</v>
      </c>
      <c r="G4426" s="198">
        <v>1</v>
      </c>
    </row>
    <row r="4427" spans="1:7" x14ac:dyDescent="0.3">
      <c r="A4427" s="198" t="s">
        <v>186</v>
      </c>
      <c r="B4427" s="198"/>
      <c r="C4427" s="198">
        <v>101122041</v>
      </c>
      <c r="D4427" s="198">
        <v>201912</v>
      </c>
      <c r="E4427" s="198" t="s">
        <v>336</v>
      </c>
      <c r="F4427" s="198">
        <v>5411.49</v>
      </c>
      <c r="G4427" s="198">
        <v>3</v>
      </c>
    </row>
    <row r="4428" spans="1:7" x14ac:dyDescent="0.3">
      <c r="A4428" s="198" t="s">
        <v>186</v>
      </c>
      <c r="B4428" s="198"/>
      <c r="C4428" s="198">
        <v>101122219</v>
      </c>
      <c r="D4428" s="198">
        <v>201912</v>
      </c>
      <c r="E4428" s="198" t="s">
        <v>339</v>
      </c>
      <c r="F4428" s="198">
        <v>-1350.08</v>
      </c>
      <c r="G4428" s="198">
        <v>3</v>
      </c>
    </row>
    <row r="4429" spans="1:7" x14ac:dyDescent="0.3">
      <c r="A4429" s="198" t="s">
        <v>186</v>
      </c>
      <c r="B4429" s="198"/>
      <c r="C4429" s="198">
        <v>101122386</v>
      </c>
      <c r="D4429" s="198">
        <v>201912</v>
      </c>
      <c r="E4429" s="198" t="s">
        <v>339</v>
      </c>
      <c r="F4429" s="198">
        <v>899.12</v>
      </c>
      <c r="G4429" s="198">
        <v>4</v>
      </c>
    </row>
    <row r="4430" spans="1:7" x14ac:dyDescent="0.3">
      <c r="A4430" s="198" t="s">
        <v>186</v>
      </c>
      <c r="B4430" s="198"/>
      <c r="C4430" s="198">
        <v>101122698</v>
      </c>
      <c r="D4430" s="198">
        <v>201912</v>
      </c>
      <c r="E4430" s="198" t="s">
        <v>336</v>
      </c>
      <c r="F4430" s="198">
        <v>45298.53</v>
      </c>
      <c r="G4430" s="198">
        <v>5</v>
      </c>
    </row>
    <row r="4431" spans="1:7" x14ac:dyDescent="0.3">
      <c r="A4431" s="198" t="s">
        <v>186</v>
      </c>
      <c r="B4431" s="198"/>
      <c r="C4431" s="198">
        <v>101122726</v>
      </c>
      <c r="D4431" s="198">
        <v>201912</v>
      </c>
      <c r="E4431" s="198" t="s">
        <v>336</v>
      </c>
      <c r="F4431" s="198">
        <v>3252.93</v>
      </c>
      <c r="G4431" s="198">
        <v>1</v>
      </c>
    </row>
    <row r="4432" spans="1:7" x14ac:dyDescent="0.3">
      <c r="A4432" s="198" t="s">
        <v>186</v>
      </c>
      <c r="B4432" s="198"/>
      <c r="C4432" s="198">
        <v>101122748</v>
      </c>
      <c r="D4432" s="198">
        <v>201912</v>
      </c>
      <c r="E4432" s="198" t="s">
        <v>336</v>
      </c>
      <c r="F4432" s="198">
        <v>1508.45</v>
      </c>
      <c r="G4432" s="198">
        <v>3</v>
      </c>
    </row>
    <row r="4433" spans="1:7" x14ac:dyDescent="0.3">
      <c r="A4433" s="198" t="s">
        <v>186</v>
      </c>
      <c r="B4433" s="198"/>
      <c r="C4433" s="198">
        <v>101123260</v>
      </c>
      <c r="D4433" s="198">
        <v>201912</v>
      </c>
      <c r="E4433" s="198" t="s">
        <v>341</v>
      </c>
      <c r="F4433" s="198">
        <v>-554.69000000000005</v>
      </c>
      <c r="G4433" s="198">
        <v>4</v>
      </c>
    </row>
    <row r="4434" spans="1:7" x14ac:dyDescent="0.3">
      <c r="A4434" s="198" t="s">
        <v>186</v>
      </c>
      <c r="B4434" s="198"/>
      <c r="C4434" s="198">
        <v>101123606</v>
      </c>
      <c r="D4434" s="198">
        <v>201912</v>
      </c>
      <c r="E4434" s="198" t="s">
        <v>336</v>
      </c>
      <c r="F4434" s="198">
        <v>-26.51</v>
      </c>
      <c r="G4434" s="198">
        <v>2</v>
      </c>
    </row>
    <row r="4435" spans="1:7" x14ac:dyDescent="0.3">
      <c r="A4435" s="198" t="s">
        <v>186</v>
      </c>
      <c r="B4435" s="198"/>
      <c r="C4435" s="198">
        <v>101123896</v>
      </c>
      <c r="D4435" s="198">
        <v>201912</v>
      </c>
      <c r="E4435" s="198" t="s">
        <v>336</v>
      </c>
      <c r="F4435" s="198">
        <v>14524.14</v>
      </c>
      <c r="G4435" s="198">
        <v>1</v>
      </c>
    </row>
    <row r="4436" spans="1:7" x14ac:dyDescent="0.3">
      <c r="A4436" s="198" t="s">
        <v>186</v>
      </c>
      <c r="B4436" s="198"/>
      <c r="C4436" s="198">
        <v>101124693</v>
      </c>
      <c r="D4436" s="198">
        <v>201912</v>
      </c>
      <c r="E4436" s="198" t="s">
        <v>336</v>
      </c>
      <c r="F4436" s="198">
        <v>-242.36</v>
      </c>
      <c r="G4436" s="198">
        <v>1</v>
      </c>
    </row>
    <row r="4437" spans="1:7" x14ac:dyDescent="0.3">
      <c r="A4437" s="198" t="s">
        <v>187</v>
      </c>
      <c r="B4437" s="198"/>
      <c r="C4437" s="198">
        <v>101090422</v>
      </c>
      <c r="D4437" s="198">
        <v>201910</v>
      </c>
      <c r="E4437" s="198" t="s">
        <v>335</v>
      </c>
      <c r="F4437" s="198">
        <v>26.35</v>
      </c>
      <c r="G4437" s="198">
        <v>0</v>
      </c>
    </row>
    <row r="4438" spans="1:7" x14ac:dyDescent="0.3">
      <c r="A4438" s="198" t="s">
        <v>187</v>
      </c>
      <c r="B4438" s="198"/>
      <c r="C4438" s="198">
        <v>101090422</v>
      </c>
      <c r="D4438" s="198">
        <v>201910</v>
      </c>
      <c r="E4438" s="198" t="s">
        <v>335</v>
      </c>
      <c r="F4438" s="198">
        <v>384.04</v>
      </c>
      <c r="G4438" s="198">
        <v>0</v>
      </c>
    </row>
    <row r="4439" spans="1:7" x14ac:dyDescent="0.3">
      <c r="A4439" s="198" t="s">
        <v>187</v>
      </c>
      <c r="B4439" s="198"/>
      <c r="C4439" s="198">
        <v>101093153</v>
      </c>
      <c r="D4439" s="198">
        <v>201910</v>
      </c>
      <c r="E4439" s="198" t="s">
        <v>339</v>
      </c>
      <c r="F4439" s="198">
        <v>-43.08</v>
      </c>
      <c r="G4439" s="198">
        <v>2</v>
      </c>
    </row>
    <row r="4440" spans="1:7" x14ac:dyDescent="0.3">
      <c r="A4440" s="198" t="s">
        <v>187</v>
      </c>
      <c r="B4440" s="198"/>
      <c r="C4440" s="198">
        <v>101093226</v>
      </c>
      <c r="D4440" s="198">
        <v>201910</v>
      </c>
      <c r="E4440" s="198" t="s">
        <v>342</v>
      </c>
      <c r="F4440" s="198">
        <v>-0.77</v>
      </c>
      <c r="G4440" s="198">
        <v>2</v>
      </c>
    </row>
    <row r="4441" spans="1:7" x14ac:dyDescent="0.3">
      <c r="A4441" s="198" t="s">
        <v>187</v>
      </c>
      <c r="B4441" s="198"/>
      <c r="C4441" s="198">
        <v>101094529</v>
      </c>
      <c r="D4441" s="198">
        <v>201910</v>
      </c>
      <c r="E4441" s="198" t="s">
        <v>339</v>
      </c>
      <c r="F4441" s="198">
        <v>496.85</v>
      </c>
      <c r="G4441" s="198">
        <v>3</v>
      </c>
    </row>
    <row r="4442" spans="1:7" x14ac:dyDescent="0.3">
      <c r="A4442" s="198" t="s">
        <v>187</v>
      </c>
      <c r="B4442" s="198"/>
      <c r="C4442" s="198">
        <v>101095650</v>
      </c>
      <c r="D4442" s="198">
        <v>201910</v>
      </c>
      <c r="E4442" s="198" t="s">
        <v>336</v>
      </c>
      <c r="F4442" s="198">
        <v>-71.319999999999993</v>
      </c>
      <c r="G4442" s="198">
        <v>0</v>
      </c>
    </row>
    <row r="4443" spans="1:7" x14ac:dyDescent="0.3">
      <c r="A4443" s="198" t="s">
        <v>187</v>
      </c>
      <c r="B4443" s="198"/>
      <c r="C4443" s="198">
        <v>101096152</v>
      </c>
      <c r="D4443" s="198">
        <v>201910</v>
      </c>
      <c r="E4443" s="198" t="s">
        <v>336</v>
      </c>
      <c r="F4443" s="198">
        <v>1762.75</v>
      </c>
      <c r="G4443" s="198">
        <v>4</v>
      </c>
    </row>
    <row r="4444" spans="1:7" x14ac:dyDescent="0.3">
      <c r="A4444" s="198" t="s">
        <v>187</v>
      </c>
      <c r="B4444" s="198"/>
      <c r="C4444" s="198">
        <v>101096810</v>
      </c>
      <c r="D4444" s="198">
        <v>201910</v>
      </c>
      <c r="E4444" s="198" t="s">
        <v>339</v>
      </c>
      <c r="F4444" s="198">
        <v>82.1</v>
      </c>
      <c r="G4444" s="198">
        <v>5</v>
      </c>
    </row>
    <row r="4445" spans="1:7" x14ac:dyDescent="0.3">
      <c r="A4445" s="198" t="s">
        <v>187</v>
      </c>
      <c r="B4445" s="198"/>
      <c r="C4445" s="198">
        <v>101096830</v>
      </c>
      <c r="D4445" s="198">
        <v>201910</v>
      </c>
      <c r="E4445" s="198" t="s">
        <v>335</v>
      </c>
      <c r="F4445" s="198">
        <v>-0.02</v>
      </c>
      <c r="G4445" s="198">
        <v>0</v>
      </c>
    </row>
    <row r="4446" spans="1:7" x14ac:dyDescent="0.3">
      <c r="A4446" s="198" t="s">
        <v>187</v>
      </c>
      <c r="B4446" s="198"/>
      <c r="C4446" s="198">
        <v>101097586</v>
      </c>
      <c r="D4446" s="198">
        <v>201910</v>
      </c>
      <c r="E4446" s="198" t="s">
        <v>335</v>
      </c>
      <c r="F4446" s="198">
        <v>-295.47000000000003</v>
      </c>
      <c r="G4446" s="198">
        <v>0</v>
      </c>
    </row>
    <row r="4447" spans="1:7" x14ac:dyDescent="0.3">
      <c r="A4447" s="198" t="s">
        <v>187</v>
      </c>
      <c r="B4447" s="198"/>
      <c r="C4447" s="198">
        <v>101099025</v>
      </c>
      <c r="D4447" s="198">
        <v>201910</v>
      </c>
      <c r="E4447" s="198" t="s">
        <v>336</v>
      </c>
      <c r="F4447" s="198">
        <v>-310.27999999999997</v>
      </c>
      <c r="G4447" s="198">
        <v>0</v>
      </c>
    </row>
    <row r="4448" spans="1:7" x14ac:dyDescent="0.3">
      <c r="A4448" s="198" t="s">
        <v>187</v>
      </c>
      <c r="B4448" s="198"/>
      <c r="C4448" s="198">
        <v>101099126</v>
      </c>
      <c r="D4448" s="198">
        <v>201910</v>
      </c>
      <c r="E4448" s="198" t="s">
        <v>336</v>
      </c>
      <c r="F4448" s="198">
        <v>4.2300000000000004</v>
      </c>
      <c r="G4448" s="198">
        <v>0</v>
      </c>
    </row>
    <row r="4449" spans="1:7" x14ac:dyDescent="0.3">
      <c r="A4449" s="198" t="s">
        <v>187</v>
      </c>
      <c r="B4449" s="198"/>
      <c r="C4449" s="198">
        <v>101100369</v>
      </c>
      <c r="D4449" s="198">
        <v>201910</v>
      </c>
      <c r="E4449" s="198" t="s">
        <v>339</v>
      </c>
      <c r="F4449" s="198">
        <v>3.35</v>
      </c>
      <c r="G4449" s="198">
        <v>0</v>
      </c>
    </row>
    <row r="4450" spans="1:7" x14ac:dyDescent="0.3">
      <c r="A4450" s="198" t="s">
        <v>187</v>
      </c>
      <c r="B4450" s="198"/>
      <c r="C4450" s="198">
        <v>101101762</v>
      </c>
      <c r="D4450" s="198">
        <v>201910</v>
      </c>
      <c r="E4450" s="198" t="s">
        <v>336</v>
      </c>
      <c r="F4450" s="198">
        <v>-2899.23</v>
      </c>
      <c r="G4450" s="198">
        <v>-7</v>
      </c>
    </row>
    <row r="4451" spans="1:7" x14ac:dyDescent="0.3">
      <c r="A4451" s="198" t="s">
        <v>187</v>
      </c>
      <c r="B4451" s="198"/>
      <c r="C4451" s="198">
        <v>101101762</v>
      </c>
      <c r="D4451" s="198">
        <v>201910</v>
      </c>
      <c r="E4451" s="198" t="s">
        <v>336</v>
      </c>
      <c r="F4451" s="198">
        <v>834.72</v>
      </c>
      <c r="G4451" s="198">
        <v>25</v>
      </c>
    </row>
    <row r="4452" spans="1:7" x14ac:dyDescent="0.3">
      <c r="A4452" s="198" t="s">
        <v>187</v>
      </c>
      <c r="B4452" s="198"/>
      <c r="C4452" s="198">
        <v>101102591</v>
      </c>
      <c r="D4452" s="198">
        <v>201910</v>
      </c>
      <c r="E4452" s="198" t="s">
        <v>335</v>
      </c>
      <c r="F4452" s="198">
        <v>5.66</v>
      </c>
      <c r="G4452" s="198">
        <v>0</v>
      </c>
    </row>
    <row r="4453" spans="1:7" x14ac:dyDescent="0.3">
      <c r="A4453" s="198" t="s">
        <v>187</v>
      </c>
      <c r="B4453" s="198"/>
      <c r="C4453" s="198">
        <v>101102994</v>
      </c>
      <c r="D4453" s="198">
        <v>201910</v>
      </c>
      <c r="E4453" s="198" t="s">
        <v>336</v>
      </c>
      <c r="F4453" s="198">
        <v>-570.27</v>
      </c>
      <c r="G4453" s="198">
        <v>0</v>
      </c>
    </row>
    <row r="4454" spans="1:7" x14ac:dyDescent="0.3">
      <c r="A4454" s="198" t="s">
        <v>187</v>
      </c>
      <c r="B4454" s="198"/>
      <c r="C4454" s="198">
        <v>101103897</v>
      </c>
      <c r="D4454" s="198">
        <v>201910</v>
      </c>
      <c r="E4454" s="198" t="s">
        <v>339</v>
      </c>
      <c r="F4454" s="198">
        <v>-2143.83</v>
      </c>
      <c r="G4454" s="198">
        <v>-9</v>
      </c>
    </row>
    <row r="4455" spans="1:7" x14ac:dyDescent="0.3">
      <c r="A4455" s="198" t="s">
        <v>187</v>
      </c>
      <c r="B4455" s="198"/>
      <c r="C4455" s="198">
        <v>101103897</v>
      </c>
      <c r="D4455" s="198">
        <v>201910</v>
      </c>
      <c r="E4455" s="198" t="s">
        <v>339</v>
      </c>
      <c r="F4455" s="198">
        <v>21254.3</v>
      </c>
      <c r="G4455" s="198">
        <v>120</v>
      </c>
    </row>
    <row r="4456" spans="1:7" x14ac:dyDescent="0.3">
      <c r="A4456" s="198" t="s">
        <v>187</v>
      </c>
      <c r="B4456" s="198"/>
      <c r="C4456" s="198">
        <v>101104513</v>
      </c>
      <c r="D4456" s="198">
        <v>201910</v>
      </c>
      <c r="E4456" s="198" t="s">
        <v>339</v>
      </c>
      <c r="F4456" s="198">
        <v>593.41999999999996</v>
      </c>
      <c r="G4456" s="198">
        <v>0</v>
      </c>
    </row>
    <row r="4457" spans="1:7" x14ac:dyDescent="0.3">
      <c r="A4457" s="198" t="s">
        <v>187</v>
      </c>
      <c r="B4457" s="198"/>
      <c r="C4457" s="198">
        <v>101104868</v>
      </c>
      <c r="D4457" s="198">
        <v>201910</v>
      </c>
      <c r="E4457" s="198" t="s">
        <v>335</v>
      </c>
      <c r="F4457" s="198">
        <v>287.58999999999997</v>
      </c>
      <c r="G4457" s="198">
        <v>2</v>
      </c>
    </row>
    <row r="4458" spans="1:7" x14ac:dyDescent="0.3">
      <c r="A4458" s="198" t="s">
        <v>187</v>
      </c>
      <c r="B4458" s="198"/>
      <c r="C4458" s="198">
        <v>101105585</v>
      </c>
      <c r="D4458" s="198">
        <v>201910</v>
      </c>
      <c r="E4458" s="198" t="s">
        <v>339</v>
      </c>
      <c r="F4458" s="198">
        <v>8.2100000000000009</v>
      </c>
      <c r="G4458" s="198">
        <v>0</v>
      </c>
    </row>
    <row r="4459" spans="1:7" x14ac:dyDescent="0.3">
      <c r="A4459" s="198" t="s">
        <v>187</v>
      </c>
      <c r="B4459" s="198"/>
      <c r="C4459" s="198">
        <v>101105889</v>
      </c>
      <c r="D4459" s="198">
        <v>201910</v>
      </c>
      <c r="E4459" s="198" t="s">
        <v>339</v>
      </c>
      <c r="F4459" s="198">
        <v>719.23</v>
      </c>
      <c r="G4459" s="198">
        <v>0</v>
      </c>
    </row>
    <row r="4460" spans="1:7" x14ac:dyDescent="0.3">
      <c r="A4460" s="198" t="s">
        <v>187</v>
      </c>
      <c r="B4460" s="198"/>
      <c r="C4460" s="198">
        <v>101105889</v>
      </c>
      <c r="D4460" s="198">
        <v>201910</v>
      </c>
      <c r="E4460" s="198" t="s">
        <v>339</v>
      </c>
      <c r="F4460" s="198">
        <v>1532.27</v>
      </c>
      <c r="G4460" s="198">
        <v>0</v>
      </c>
    </row>
    <row r="4461" spans="1:7" x14ac:dyDescent="0.3">
      <c r="A4461" s="198" t="s">
        <v>187</v>
      </c>
      <c r="B4461" s="198"/>
      <c r="C4461" s="198">
        <v>101106645</v>
      </c>
      <c r="D4461" s="198">
        <v>201910</v>
      </c>
      <c r="E4461" s="198" t="s">
        <v>335</v>
      </c>
      <c r="F4461" s="198">
        <v>7.0000000000000007E-2</v>
      </c>
      <c r="G4461" s="198">
        <v>0</v>
      </c>
    </row>
    <row r="4462" spans="1:7" x14ac:dyDescent="0.3">
      <c r="A4462" s="198" t="s">
        <v>187</v>
      </c>
      <c r="B4462" s="198"/>
      <c r="C4462" s="198">
        <v>101106659</v>
      </c>
      <c r="D4462" s="198">
        <v>201910</v>
      </c>
      <c r="E4462" s="198" t="s">
        <v>336</v>
      </c>
      <c r="F4462" s="198">
        <v>6.39</v>
      </c>
      <c r="G4462" s="198">
        <v>0</v>
      </c>
    </row>
    <row r="4463" spans="1:7" x14ac:dyDescent="0.3">
      <c r="A4463" s="198" t="s">
        <v>187</v>
      </c>
      <c r="B4463" s="198"/>
      <c r="C4463" s="198">
        <v>101106973</v>
      </c>
      <c r="D4463" s="198">
        <v>201910</v>
      </c>
      <c r="E4463" s="198" t="s">
        <v>335</v>
      </c>
      <c r="F4463" s="198">
        <v>2056.37</v>
      </c>
      <c r="G4463" s="198">
        <v>3</v>
      </c>
    </row>
    <row r="4464" spans="1:7" x14ac:dyDescent="0.3">
      <c r="A4464" s="198" t="s">
        <v>187</v>
      </c>
      <c r="B4464" s="198"/>
      <c r="C4464" s="198">
        <v>101107216</v>
      </c>
      <c r="D4464" s="198">
        <v>201910</v>
      </c>
      <c r="E4464" s="198" t="s">
        <v>336</v>
      </c>
      <c r="F4464" s="198">
        <v>-26757.99</v>
      </c>
      <c r="G4464" s="198">
        <v>-8</v>
      </c>
    </row>
    <row r="4465" spans="1:7" x14ac:dyDescent="0.3">
      <c r="A4465" s="198" t="s">
        <v>187</v>
      </c>
      <c r="B4465" s="198"/>
      <c r="C4465" s="198">
        <v>101107216</v>
      </c>
      <c r="D4465" s="198">
        <v>201910</v>
      </c>
      <c r="E4465" s="198" t="s">
        <v>336</v>
      </c>
      <c r="F4465" s="198">
        <v>29245.279999999999</v>
      </c>
      <c r="G4465" s="198">
        <v>176</v>
      </c>
    </row>
    <row r="4466" spans="1:7" x14ac:dyDescent="0.3">
      <c r="A4466" s="198" t="s">
        <v>187</v>
      </c>
      <c r="B4466" s="198"/>
      <c r="C4466" s="198">
        <v>101107812</v>
      </c>
      <c r="D4466" s="198">
        <v>201910</v>
      </c>
      <c r="E4466" s="198" t="s">
        <v>336</v>
      </c>
      <c r="F4466" s="198">
        <v>4.5</v>
      </c>
      <c r="G4466" s="198">
        <v>0</v>
      </c>
    </row>
    <row r="4467" spans="1:7" x14ac:dyDescent="0.3">
      <c r="A4467" s="198" t="s">
        <v>187</v>
      </c>
      <c r="B4467" s="198"/>
      <c r="C4467" s="198">
        <v>101107812</v>
      </c>
      <c r="D4467" s="198">
        <v>201910</v>
      </c>
      <c r="E4467" s="198" t="s">
        <v>336</v>
      </c>
      <c r="F4467" s="198">
        <v>6.51</v>
      </c>
      <c r="G4467" s="198">
        <v>0</v>
      </c>
    </row>
    <row r="4468" spans="1:7" x14ac:dyDescent="0.3">
      <c r="A4468" s="198" t="s">
        <v>187</v>
      </c>
      <c r="B4468" s="198"/>
      <c r="C4468" s="198">
        <v>101107812</v>
      </c>
      <c r="D4468" s="198">
        <v>201910</v>
      </c>
      <c r="E4468" s="198" t="s">
        <v>336</v>
      </c>
      <c r="F4468" s="198">
        <v>10.52</v>
      </c>
      <c r="G4468" s="198">
        <v>0</v>
      </c>
    </row>
    <row r="4469" spans="1:7" x14ac:dyDescent="0.3">
      <c r="A4469" s="198" t="s">
        <v>187</v>
      </c>
      <c r="B4469" s="198"/>
      <c r="C4469" s="198">
        <v>101107812</v>
      </c>
      <c r="D4469" s="198">
        <v>201910</v>
      </c>
      <c r="E4469" s="198" t="s">
        <v>336</v>
      </c>
      <c r="F4469" s="198">
        <v>121.86</v>
      </c>
      <c r="G4469" s="198">
        <v>0</v>
      </c>
    </row>
    <row r="4470" spans="1:7" x14ac:dyDescent="0.3">
      <c r="A4470" s="198" t="s">
        <v>187</v>
      </c>
      <c r="B4470" s="198"/>
      <c r="C4470" s="198">
        <v>101108284</v>
      </c>
      <c r="D4470" s="198">
        <v>201910</v>
      </c>
      <c r="E4470" s="198" t="s">
        <v>336</v>
      </c>
      <c r="F4470" s="198">
        <v>1098.77</v>
      </c>
      <c r="G4470" s="198">
        <v>3</v>
      </c>
    </row>
    <row r="4471" spans="1:7" x14ac:dyDescent="0.3">
      <c r="A4471" s="198" t="s">
        <v>187</v>
      </c>
      <c r="B4471" s="198"/>
      <c r="C4471" s="198">
        <v>101108436</v>
      </c>
      <c r="D4471" s="198">
        <v>201910</v>
      </c>
      <c r="E4471" s="198" t="s">
        <v>336</v>
      </c>
      <c r="F4471" s="198">
        <v>-175.19</v>
      </c>
      <c r="G4471" s="198">
        <v>-7</v>
      </c>
    </row>
    <row r="4472" spans="1:7" x14ac:dyDescent="0.3">
      <c r="A4472" s="198" t="s">
        <v>187</v>
      </c>
      <c r="B4472" s="198"/>
      <c r="C4472" s="198">
        <v>101108436</v>
      </c>
      <c r="D4472" s="198">
        <v>201910</v>
      </c>
      <c r="E4472" s="198" t="s">
        <v>336</v>
      </c>
      <c r="F4472" s="198">
        <v>172.48</v>
      </c>
      <c r="G4472" s="198">
        <v>65</v>
      </c>
    </row>
    <row r="4473" spans="1:7" x14ac:dyDescent="0.3">
      <c r="A4473" s="198" t="s">
        <v>187</v>
      </c>
      <c r="B4473" s="198"/>
      <c r="C4473" s="198">
        <v>101108922</v>
      </c>
      <c r="D4473" s="198">
        <v>201910</v>
      </c>
      <c r="E4473" s="198" t="s">
        <v>336</v>
      </c>
      <c r="F4473" s="198">
        <v>-2.0499999999999998</v>
      </c>
      <c r="G4473" s="198">
        <v>3</v>
      </c>
    </row>
    <row r="4474" spans="1:7" x14ac:dyDescent="0.3">
      <c r="A4474" s="198" t="s">
        <v>187</v>
      </c>
      <c r="B4474" s="198"/>
      <c r="C4474" s="198">
        <v>101109288</v>
      </c>
      <c r="D4474" s="198">
        <v>201910</v>
      </c>
      <c r="E4474" s="198" t="s">
        <v>340</v>
      </c>
      <c r="F4474" s="198">
        <v>-37.229999999999997</v>
      </c>
      <c r="G4474" s="198">
        <v>0</v>
      </c>
    </row>
    <row r="4475" spans="1:7" x14ac:dyDescent="0.3">
      <c r="A4475" s="198" t="s">
        <v>187</v>
      </c>
      <c r="B4475" s="198"/>
      <c r="C4475" s="198">
        <v>101109390</v>
      </c>
      <c r="D4475" s="198">
        <v>201910</v>
      </c>
      <c r="E4475" s="198" t="s">
        <v>339</v>
      </c>
      <c r="F4475" s="198">
        <v>636.66</v>
      </c>
      <c r="G4475" s="198">
        <v>0</v>
      </c>
    </row>
    <row r="4476" spans="1:7" x14ac:dyDescent="0.3">
      <c r="A4476" s="198" t="s">
        <v>187</v>
      </c>
      <c r="B4476" s="198"/>
      <c r="C4476" s="198">
        <v>101109590</v>
      </c>
      <c r="D4476" s="198">
        <v>201910</v>
      </c>
      <c r="E4476" s="198" t="s">
        <v>339</v>
      </c>
      <c r="F4476" s="198">
        <v>-901.23</v>
      </c>
      <c r="G4476" s="198">
        <v>-11</v>
      </c>
    </row>
    <row r="4477" spans="1:7" x14ac:dyDescent="0.3">
      <c r="A4477" s="198" t="s">
        <v>187</v>
      </c>
      <c r="B4477" s="198"/>
      <c r="C4477" s="198">
        <v>101109590</v>
      </c>
      <c r="D4477" s="198">
        <v>201910</v>
      </c>
      <c r="E4477" s="198" t="s">
        <v>339</v>
      </c>
      <c r="F4477" s="198">
        <v>16000.75</v>
      </c>
      <c r="G4477" s="198">
        <v>560</v>
      </c>
    </row>
    <row r="4478" spans="1:7" x14ac:dyDescent="0.3">
      <c r="A4478" s="198" t="s">
        <v>187</v>
      </c>
      <c r="B4478" s="198"/>
      <c r="C4478" s="198">
        <v>101109654</v>
      </c>
      <c r="D4478" s="198">
        <v>201910</v>
      </c>
      <c r="E4478" s="198" t="s">
        <v>340</v>
      </c>
      <c r="F4478" s="198">
        <v>-9110.9</v>
      </c>
      <c r="G4478" s="198">
        <v>0</v>
      </c>
    </row>
    <row r="4479" spans="1:7" x14ac:dyDescent="0.3">
      <c r="A4479" s="198" t="s">
        <v>187</v>
      </c>
      <c r="B4479" s="198"/>
      <c r="C4479" s="198">
        <v>101110388</v>
      </c>
      <c r="D4479" s="198">
        <v>201910</v>
      </c>
      <c r="E4479" s="198" t="s">
        <v>336</v>
      </c>
      <c r="F4479" s="198">
        <v>-88.4</v>
      </c>
      <c r="G4479" s="198">
        <v>-6</v>
      </c>
    </row>
    <row r="4480" spans="1:7" x14ac:dyDescent="0.3">
      <c r="A4480" s="198" t="s">
        <v>187</v>
      </c>
      <c r="B4480" s="198"/>
      <c r="C4480" s="198">
        <v>101110388</v>
      </c>
      <c r="D4480" s="198">
        <v>201910</v>
      </c>
      <c r="E4480" s="198" t="s">
        <v>336</v>
      </c>
      <c r="F4480" s="198">
        <v>1544.55</v>
      </c>
      <c r="G4480" s="198">
        <v>60</v>
      </c>
    </row>
    <row r="4481" spans="1:7" x14ac:dyDescent="0.3">
      <c r="A4481" s="198" t="s">
        <v>187</v>
      </c>
      <c r="B4481" s="198"/>
      <c r="C4481" s="198">
        <v>101110798</v>
      </c>
      <c r="D4481" s="198">
        <v>201910</v>
      </c>
      <c r="E4481" s="198" t="s">
        <v>336</v>
      </c>
      <c r="F4481" s="198">
        <v>485.51</v>
      </c>
      <c r="G4481" s="198">
        <v>0</v>
      </c>
    </row>
    <row r="4482" spans="1:7" x14ac:dyDescent="0.3">
      <c r="A4482" s="198" t="s">
        <v>187</v>
      </c>
      <c r="B4482" s="198"/>
      <c r="C4482" s="198">
        <v>101110819</v>
      </c>
      <c r="D4482" s="198">
        <v>201910</v>
      </c>
      <c r="E4482" s="198" t="s">
        <v>339</v>
      </c>
      <c r="F4482" s="198">
        <v>3050.52</v>
      </c>
      <c r="G4482" s="198">
        <v>5</v>
      </c>
    </row>
    <row r="4483" spans="1:7" x14ac:dyDescent="0.3">
      <c r="A4483" s="198" t="s">
        <v>187</v>
      </c>
      <c r="B4483" s="198"/>
      <c r="C4483" s="198">
        <v>101110930</v>
      </c>
      <c r="D4483" s="198">
        <v>201910</v>
      </c>
      <c r="E4483" s="198" t="s">
        <v>335</v>
      </c>
      <c r="F4483" s="198">
        <v>103.66</v>
      </c>
      <c r="G4483" s="198">
        <v>0</v>
      </c>
    </row>
    <row r="4484" spans="1:7" x14ac:dyDescent="0.3">
      <c r="A4484" s="198" t="s">
        <v>187</v>
      </c>
      <c r="B4484" s="198"/>
      <c r="C4484" s="198">
        <v>101111229</v>
      </c>
      <c r="D4484" s="198">
        <v>201910</v>
      </c>
      <c r="E4484" s="198" t="s">
        <v>339</v>
      </c>
      <c r="F4484" s="198">
        <v>-16.52</v>
      </c>
      <c r="G4484" s="198">
        <v>3</v>
      </c>
    </row>
    <row r="4485" spans="1:7" x14ac:dyDescent="0.3">
      <c r="A4485" s="198" t="s">
        <v>187</v>
      </c>
      <c r="B4485" s="198"/>
      <c r="C4485" s="198">
        <v>101111307</v>
      </c>
      <c r="D4485" s="198">
        <v>201910</v>
      </c>
      <c r="E4485" s="198" t="s">
        <v>339</v>
      </c>
      <c r="F4485" s="198">
        <v>725.15</v>
      </c>
      <c r="G4485" s="198">
        <v>0</v>
      </c>
    </row>
    <row r="4486" spans="1:7" x14ac:dyDescent="0.3">
      <c r="A4486" s="198" t="s">
        <v>187</v>
      </c>
      <c r="B4486" s="198"/>
      <c r="C4486" s="198">
        <v>101111307</v>
      </c>
      <c r="D4486" s="198">
        <v>201910</v>
      </c>
      <c r="E4486" s="198" t="s">
        <v>339</v>
      </c>
      <c r="F4486" s="198">
        <v>3095.52</v>
      </c>
      <c r="G4486" s="198">
        <v>0</v>
      </c>
    </row>
    <row r="4487" spans="1:7" x14ac:dyDescent="0.3">
      <c r="A4487" s="198" t="s">
        <v>187</v>
      </c>
      <c r="B4487" s="198"/>
      <c r="C4487" s="198">
        <v>101111448</v>
      </c>
      <c r="D4487" s="198">
        <v>201910</v>
      </c>
      <c r="E4487" s="198" t="s">
        <v>340</v>
      </c>
      <c r="F4487" s="198">
        <v>-295.39</v>
      </c>
      <c r="G4487" s="198">
        <v>3</v>
      </c>
    </row>
    <row r="4488" spans="1:7" x14ac:dyDescent="0.3">
      <c r="A4488" s="198" t="s">
        <v>187</v>
      </c>
      <c r="B4488" s="198"/>
      <c r="C4488" s="198">
        <v>101111590</v>
      </c>
      <c r="D4488" s="198">
        <v>201910</v>
      </c>
      <c r="E4488" s="198" t="s">
        <v>340</v>
      </c>
      <c r="F4488" s="198">
        <v>-412.43</v>
      </c>
      <c r="G4488" s="198">
        <v>-5</v>
      </c>
    </row>
    <row r="4489" spans="1:7" x14ac:dyDescent="0.3">
      <c r="A4489" s="198" t="s">
        <v>187</v>
      </c>
      <c r="B4489" s="198"/>
      <c r="C4489" s="198">
        <v>101111590</v>
      </c>
      <c r="D4489" s="198">
        <v>201910</v>
      </c>
      <c r="E4489" s="198" t="s">
        <v>340</v>
      </c>
      <c r="F4489" s="198">
        <v>226.4</v>
      </c>
      <c r="G4489" s="198">
        <v>154</v>
      </c>
    </row>
    <row r="4490" spans="1:7" x14ac:dyDescent="0.3">
      <c r="A4490" s="198" t="s">
        <v>187</v>
      </c>
      <c r="B4490" s="198"/>
      <c r="C4490" s="198">
        <v>101112542</v>
      </c>
      <c r="D4490" s="198">
        <v>201910</v>
      </c>
      <c r="E4490" s="198" t="s">
        <v>336</v>
      </c>
      <c r="F4490" s="198">
        <v>3.53</v>
      </c>
      <c r="G4490" s="198">
        <v>5</v>
      </c>
    </row>
    <row r="4491" spans="1:7" x14ac:dyDescent="0.3">
      <c r="A4491" s="198" t="s">
        <v>187</v>
      </c>
      <c r="B4491" s="198"/>
      <c r="C4491" s="198">
        <v>101112630</v>
      </c>
      <c r="D4491" s="198">
        <v>201910</v>
      </c>
      <c r="E4491" s="198" t="s">
        <v>342</v>
      </c>
      <c r="F4491" s="198">
        <v>-2222.4499999999998</v>
      </c>
      <c r="G4491" s="198">
        <v>0</v>
      </c>
    </row>
    <row r="4492" spans="1:7" x14ac:dyDescent="0.3">
      <c r="A4492" s="198" t="s">
        <v>187</v>
      </c>
      <c r="B4492" s="198"/>
      <c r="C4492" s="198">
        <v>101112658</v>
      </c>
      <c r="D4492" s="198">
        <v>201910</v>
      </c>
      <c r="E4492" s="198" t="s">
        <v>336</v>
      </c>
      <c r="F4492" s="198">
        <v>-0.41</v>
      </c>
      <c r="G4492" s="198">
        <v>2</v>
      </c>
    </row>
    <row r="4493" spans="1:7" x14ac:dyDescent="0.3">
      <c r="A4493" s="198" t="s">
        <v>187</v>
      </c>
      <c r="B4493" s="198"/>
      <c r="C4493" s="198">
        <v>101112663</v>
      </c>
      <c r="D4493" s="198">
        <v>201910</v>
      </c>
      <c r="E4493" s="198" t="s">
        <v>336</v>
      </c>
      <c r="F4493" s="198">
        <v>22.27</v>
      </c>
      <c r="G4493" s="198">
        <v>0</v>
      </c>
    </row>
    <row r="4494" spans="1:7" x14ac:dyDescent="0.3">
      <c r="A4494" s="198" t="s">
        <v>187</v>
      </c>
      <c r="B4494" s="198"/>
      <c r="C4494" s="198">
        <v>101112752</v>
      </c>
      <c r="D4494" s="198">
        <v>201910</v>
      </c>
      <c r="E4494" s="198" t="s">
        <v>336</v>
      </c>
      <c r="F4494" s="198">
        <v>16.98</v>
      </c>
      <c r="G4494" s="198">
        <v>0</v>
      </c>
    </row>
    <row r="4495" spans="1:7" x14ac:dyDescent="0.3">
      <c r="A4495" s="198" t="s">
        <v>187</v>
      </c>
      <c r="B4495" s="198"/>
      <c r="C4495" s="198">
        <v>101112785</v>
      </c>
      <c r="D4495" s="198">
        <v>201910</v>
      </c>
      <c r="E4495" s="198" t="s">
        <v>336</v>
      </c>
      <c r="F4495" s="198">
        <v>-25590.15</v>
      </c>
      <c r="G4495" s="198">
        <v>-8</v>
      </c>
    </row>
    <row r="4496" spans="1:7" x14ac:dyDescent="0.3">
      <c r="A4496" s="198" t="s">
        <v>187</v>
      </c>
      <c r="B4496" s="198"/>
      <c r="C4496" s="198">
        <v>101112785</v>
      </c>
      <c r="D4496" s="198">
        <v>201910</v>
      </c>
      <c r="E4496" s="198" t="s">
        <v>336</v>
      </c>
      <c r="F4496" s="198">
        <v>-8075.03</v>
      </c>
      <c r="G4496" s="198">
        <v>65</v>
      </c>
    </row>
    <row r="4497" spans="1:7" x14ac:dyDescent="0.3">
      <c r="A4497" s="198" t="s">
        <v>187</v>
      </c>
      <c r="B4497" s="198"/>
      <c r="C4497" s="198">
        <v>101112785</v>
      </c>
      <c r="D4497" s="198">
        <v>201910</v>
      </c>
      <c r="E4497" s="198" t="s">
        <v>336</v>
      </c>
      <c r="F4497" s="198">
        <v>0</v>
      </c>
      <c r="G4497" s="198">
        <v>0</v>
      </c>
    </row>
    <row r="4498" spans="1:7" x14ac:dyDescent="0.3">
      <c r="A4498" s="198" t="s">
        <v>187</v>
      </c>
      <c r="B4498" s="198"/>
      <c r="C4498" s="198">
        <v>101114141</v>
      </c>
      <c r="D4498" s="198">
        <v>201910</v>
      </c>
      <c r="E4498" s="198" t="s">
        <v>336</v>
      </c>
      <c r="F4498" s="198">
        <v>489.92</v>
      </c>
      <c r="G4498" s="198">
        <v>2</v>
      </c>
    </row>
    <row r="4499" spans="1:7" x14ac:dyDescent="0.3">
      <c r="A4499" s="198" t="s">
        <v>187</v>
      </c>
      <c r="B4499" s="198"/>
      <c r="C4499" s="198">
        <v>101114228</v>
      </c>
      <c r="D4499" s="198">
        <v>201910</v>
      </c>
      <c r="E4499" s="198" t="s">
        <v>336</v>
      </c>
      <c r="F4499" s="198">
        <v>612.25</v>
      </c>
      <c r="G4499" s="198">
        <v>40</v>
      </c>
    </row>
    <row r="4500" spans="1:7" x14ac:dyDescent="0.3">
      <c r="A4500" s="198" t="s">
        <v>187</v>
      </c>
      <c r="B4500" s="198"/>
      <c r="C4500" s="198">
        <v>101114492</v>
      </c>
      <c r="D4500" s="198">
        <v>201910</v>
      </c>
      <c r="E4500" s="198" t="s">
        <v>336</v>
      </c>
      <c r="F4500" s="198">
        <v>-195.51</v>
      </c>
      <c r="G4500" s="198">
        <v>0</v>
      </c>
    </row>
    <row r="4501" spans="1:7" x14ac:dyDescent="0.3">
      <c r="A4501" s="198" t="s">
        <v>187</v>
      </c>
      <c r="B4501" s="198"/>
      <c r="C4501" s="198">
        <v>101115147</v>
      </c>
      <c r="D4501" s="198">
        <v>201910</v>
      </c>
      <c r="E4501" s="198" t="s">
        <v>340</v>
      </c>
      <c r="F4501" s="198">
        <v>16.100000000000001</v>
      </c>
      <c r="G4501" s="198">
        <v>4</v>
      </c>
    </row>
    <row r="4502" spans="1:7" x14ac:dyDescent="0.3">
      <c r="A4502" s="198" t="s">
        <v>187</v>
      </c>
      <c r="B4502" s="198"/>
      <c r="C4502" s="198">
        <v>101115225</v>
      </c>
      <c r="D4502" s="198">
        <v>201910</v>
      </c>
      <c r="E4502" s="198" t="s">
        <v>336</v>
      </c>
      <c r="F4502" s="198">
        <v>-0.61</v>
      </c>
      <c r="G4502" s="198">
        <v>0</v>
      </c>
    </row>
    <row r="4503" spans="1:7" x14ac:dyDescent="0.3">
      <c r="A4503" s="198" t="s">
        <v>187</v>
      </c>
      <c r="B4503" s="198"/>
      <c r="C4503" s="198">
        <v>101115725</v>
      </c>
      <c r="D4503" s="198">
        <v>201910</v>
      </c>
      <c r="E4503" s="198" t="s">
        <v>339</v>
      </c>
      <c r="F4503" s="198">
        <v>3.73</v>
      </c>
      <c r="G4503" s="198">
        <v>0</v>
      </c>
    </row>
    <row r="4504" spans="1:7" x14ac:dyDescent="0.3">
      <c r="A4504" s="198" t="s">
        <v>187</v>
      </c>
      <c r="B4504" s="198"/>
      <c r="C4504" s="198">
        <v>101115788</v>
      </c>
      <c r="D4504" s="198">
        <v>201910</v>
      </c>
      <c r="E4504" s="198" t="s">
        <v>339</v>
      </c>
      <c r="F4504" s="198">
        <v>13.29</v>
      </c>
      <c r="G4504" s="198">
        <v>0</v>
      </c>
    </row>
    <row r="4505" spans="1:7" x14ac:dyDescent="0.3">
      <c r="A4505" s="198" t="s">
        <v>187</v>
      </c>
      <c r="B4505" s="198"/>
      <c r="C4505" s="198">
        <v>101115949</v>
      </c>
      <c r="D4505" s="198">
        <v>201910</v>
      </c>
      <c r="E4505" s="198" t="s">
        <v>342</v>
      </c>
      <c r="F4505" s="198">
        <v>-67</v>
      </c>
      <c r="G4505" s="198">
        <v>2</v>
      </c>
    </row>
    <row r="4506" spans="1:7" x14ac:dyDescent="0.3">
      <c r="A4506" s="198" t="s">
        <v>187</v>
      </c>
      <c r="B4506" s="198"/>
      <c r="C4506" s="198">
        <v>101115950</v>
      </c>
      <c r="D4506" s="198">
        <v>201910</v>
      </c>
      <c r="E4506" s="198" t="s">
        <v>342</v>
      </c>
      <c r="F4506" s="198">
        <v>0</v>
      </c>
      <c r="G4506" s="198">
        <v>1</v>
      </c>
    </row>
    <row r="4507" spans="1:7" x14ac:dyDescent="0.3">
      <c r="A4507" s="198" t="s">
        <v>187</v>
      </c>
      <c r="B4507" s="198"/>
      <c r="C4507" s="198">
        <v>101116136</v>
      </c>
      <c r="D4507" s="198">
        <v>201910</v>
      </c>
      <c r="E4507" s="198" t="s">
        <v>339</v>
      </c>
      <c r="F4507" s="198">
        <v>731.11</v>
      </c>
      <c r="G4507" s="198">
        <v>0</v>
      </c>
    </row>
    <row r="4508" spans="1:7" x14ac:dyDescent="0.3">
      <c r="A4508" s="198" t="s">
        <v>187</v>
      </c>
      <c r="B4508" s="198"/>
      <c r="C4508" s="198">
        <v>101116281</v>
      </c>
      <c r="D4508" s="198">
        <v>201910</v>
      </c>
      <c r="E4508" s="198" t="s">
        <v>335</v>
      </c>
      <c r="F4508" s="198">
        <v>-64.38</v>
      </c>
      <c r="G4508" s="198">
        <v>5</v>
      </c>
    </row>
    <row r="4509" spans="1:7" x14ac:dyDescent="0.3">
      <c r="A4509" s="198" t="s">
        <v>187</v>
      </c>
      <c r="B4509" s="198"/>
      <c r="C4509" s="198">
        <v>101116469</v>
      </c>
      <c r="D4509" s="198">
        <v>201910</v>
      </c>
      <c r="E4509" s="198" t="s">
        <v>336</v>
      </c>
      <c r="F4509" s="198">
        <v>3.11</v>
      </c>
      <c r="G4509" s="198">
        <v>0</v>
      </c>
    </row>
    <row r="4510" spans="1:7" x14ac:dyDescent="0.3">
      <c r="A4510" s="198" t="s">
        <v>187</v>
      </c>
      <c r="B4510" s="198"/>
      <c r="C4510" s="198">
        <v>101116469</v>
      </c>
      <c r="D4510" s="198">
        <v>201910</v>
      </c>
      <c r="E4510" s="198" t="s">
        <v>336</v>
      </c>
      <c r="F4510" s="198">
        <v>71.209999999999994</v>
      </c>
      <c r="G4510" s="198">
        <v>0</v>
      </c>
    </row>
    <row r="4511" spans="1:7" x14ac:dyDescent="0.3">
      <c r="A4511" s="198" t="s">
        <v>187</v>
      </c>
      <c r="B4511" s="198"/>
      <c r="C4511" s="198">
        <v>101116644</v>
      </c>
      <c r="D4511" s="198">
        <v>201910</v>
      </c>
      <c r="E4511" s="198" t="s">
        <v>336</v>
      </c>
      <c r="F4511" s="198">
        <v>-317.47000000000003</v>
      </c>
      <c r="G4511" s="198">
        <v>-5</v>
      </c>
    </row>
    <row r="4512" spans="1:7" x14ac:dyDescent="0.3">
      <c r="A4512" s="198" t="s">
        <v>187</v>
      </c>
      <c r="B4512" s="198"/>
      <c r="C4512" s="198">
        <v>101116644</v>
      </c>
      <c r="D4512" s="198">
        <v>201910</v>
      </c>
      <c r="E4512" s="198" t="s">
        <v>336</v>
      </c>
      <c r="F4512" s="198">
        <v>1371.4</v>
      </c>
      <c r="G4512" s="198">
        <v>45</v>
      </c>
    </row>
    <row r="4513" spans="1:7" x14ac:dyDescent="0.3">
      <c r="A4513" s="198" t="s">
        <v>187</v>
      </c>
      <c r="B4513" s="198"/>
      <c r="C4513" s="198">
        <v>101116986</v>
      </c>
      <c r="D4513" s="198">
        <v>201910</v>
      </c>
      <c r="E4513" s="198" t="s">
        <v>339</v>
      </c>
      <c r="F4513" s="198">
        <v>10.68</v>
      </c>
      <c r="G4513" s="198">
        <v>0</v>
      </c>
    </row>
    <row r="4514" spans="1:7" x14ac:dyDescent="0.3">
      <c r="A4514" s="198" t="s">
        <v>187</v>
      </c>
      <c r="B4514" s="198"/>
      <c r="C4514" s="198">
        <v>101117254</v>
      </c>
      <c r="D4514" s="198">
        <v>201910</v>
      </c>
      <c r="E4514" s="198" t="s">
        <v>340</v>
      </c>
      <c r="F4514" s="198">
        <v>11.72</v>
      </c>
      <c r="G4514" s="198">
        <v>3</v>
      </c>
    </row>
    <row r="4515" spans="1:7" x14ac:dyDescent="0.3">
      <c r="A4515" s="198" t="s">
        <v>187</v>
      </c>
      <c r="B4515" s="198"/>
      <c r="C4515" s="198">
        <v>101117331</v>
      </c>
      <c r="D4515" s="198">
        <v>201910</v>
      </c>
      <c r="E4515" s="198" t="s">
        <v>335</v>
      </c>
      <c r="F4515" s="198">
        <v>-7.0000000000000007E-2</v>
      </c>
      <c r="G4515" s="198">
        <v>0</v>
      </c>
    </row>
    <row r="4516" spans="1:7" x14ac:dyDescent="0.3">
      <c r="A4516" s="198" t="s">
        <v>187</v>
      </c>
      <c r="B4516" s="198"/>
      <c r="C4516" s="198">
        <v>101117694</v>
      </c>
      <c r="D4516" s="198">
        <v>201910</v>
      </c>
      <c r="E4516" s="198" t="s">
        <v>339</v>
      </c>
      <c r="F4516" s="198">
        <v>299.20999999999998</v>
      </c>
      <c r="G4516" s="198">
        <v>0</v>
      </c>
    </row>
    <row r="4517" spans="1:7" x14ac:dyDescent="0.3">
      <c r="A4517" s="198" t="s">
        <v>187</v>
      </c>
      <c r="B4517" s="198"/>
      <c r="C4517" s="198">
        <v>101117803</v>
      </c>
      <c r="D4517" s="198">
        <v>201910</v>
      </c>
      <c r="E4517" s="198" t="s">
        <v>339</v>
      </c>
      <c r="F4517" s="198">
        <v>6113.31</v>
      </c>
      <c r="G4517" s="198">
        <v>0</v>
      </c>
    </row>
    <row r="4518" spans="1:7" x14ac:dyDescent="0.3">
      <c r="A4518" s="198" t="s">
        <v>187</v>
      </c>
      <c r="B4518" s="198"/>
      <c r="C4518" s="198">
        <v>101118110</v>
      </c>
      <c r="D4518" s="198">
        <v>201910</v>
      </c>
      <c r="E4518" s="198" t="s">
        <v>336</v>
      </c>
      <c r="F4518" s="198">
        <v>-0.2</v>
      </c>
      <c r="G4518" s="198">
        <v>0</v>
      </c>
    </row>
    <row r="4519" spans="1:7" x14ac:dyDescent="0.3">
      <c r="A4519" s="198" t="s">
        <v>187</v>
      </c>
      <c r="B4519" s="198"/>
      <c r="C4519" s="198">
        <v>101118186</v>
      </c>
      <c r="D4519" s="198">
        <v>201910</v>
      </c>
      <c r="E4519" s="198" t="s">
        <v>336</v>
      </c>
      <c r="F4519" s="198">
        <v>15.05</v>
      </c>
      <c r="G4519" s="198">
        <v>4</v>
      </c>
    </row>
    <row r="4520" spans="1:7" x14ac:dyDescent="0.3">
      <c r="A4520" s="198" t="s">
        <v>187</v>
      </c>
      <c r="B4520" s="198"/>
      <c r="C4520" s="198">
        <v>101118205</v>
      </c>
      <c r="D4520" s="198">
        <v>201910</v>
      </c>
      <c r="E4520" s="198" t="s">
        <v>336</v>
      </c>
      <c r="F4520" s="198">
        <v>-305.75</v>
      </c>
      <c r="G4520" s="198">
        <v>-8</v>
      </c>
    </row>
    <row r="4521" spans="1:7" x14ac:dyDescent="0.3">
      <c r="A4521" s="198" t="s">
        <v>187</v>
      </c>
      <c r="B4521" s="198"/>
      <c r="C4521" s="198">
        <v>101118205</v>
      </c>
      <c r="D4521" s="198">
        <v>201910</v>
      </c>
      <c r="E4521" s="198" t="s">
        <v>336</v>
      </c>
      <c r="F4521" s="198">
        <v>752.98</v>
      </c>
      <c r="G4521" s="198">
        <v>30</v>
      </c>
    </row>
    <row r="4522" spans="1:7" x14ac:dyDescent="0.3">
      <c r="A4522" s="198" t="s">
        <v>187</v>
      </c>
      <c r="B4522" s="198"/>
      <c r="C4522" s="198">
        <v>101118258</v>
      </c>
      <c r="D4522" s="198">
        <v>201910</v>
      </c>
      <c r="E4522" s="198" t="s">
        <v>336</v>
      </c>
      <c r="F4522" s="198">
        <v>-115.71</v>
      </c>
      <c r="G4522" s="198">
        <v>-6</v>
      </c>
    </row>
    <row r="4523" spans="1:7" x14ac:dyDescent="0.3">
      <c r="A4523" s="198" t="s">
        <v>187</v>
      </c>
      <c r="B4523" s="198"/>
      <c r="C4523" s="198">
        <v>101118258</v>
      </c>
      <c r="D4523" s="198">
        <v>201910</v>
      </c>
      <c r="E4523" s="198" t="s">
        <v>336</v>
      </c>
      <c r="F4523" s="198">
        <v>456.66</v>
      </c>
      <c r="G4523" s="198">
        <v>14</v>
      </c>
    </row>
    <row r="4524" spans="1:7" x14ac:dyDescent="0.3">
      <c r="A4524" s="198" t="s">
        <v>187</v>
      </c>
      <c r="B4524" s="198"/>
      <c r="C4524" s="198">
        <v>101118363</v>
      </c>
      <c r="D4524" s="198">
        <v>201910</v>
      </c>
      <c r="E4524" s="198" t="s">
        <v>339</v>
      </c>
      <c r="F4524" s="198">
        <v>-3982.14</v>
      </c>
      <c r="G4524" s="198">
        <v>-9</v>
      </c>
    </row>
    <row r="4525" spans="1:7" x14ac:dyDescent="0.3">
      <c r="A4525" s="198" t="s">
        <v>187</v>
      </c>
      <c r="B4525" s="198"/>
      <c r="C4525" s="198">
        <v>101118363</v>
      </c>
      <c r="D4525" s="198">
        <v>201910</v>
      </c>
      <c r="E4525" s="198" t="s">
        <v>339</v>
      </c>
      <c r="F4525" s="198">
        <v>22840.36</v>
      </c>
      <c r="G4525" s="198">
        <v>445</v>
      </c>
    </row>
    <row r="4526" spans="1:7" x14ac:dyDescent="0.3">
      <c r="A4526" s="198" t="s">
        <v>187</v>
      </c>
      <c r="B4526" s="198"/>
      <c r="C4526" s="198">
        <v>101118402</v>
      </c>
      <c r="D4526" s="198">
        <v>201910</v>
      </c>
      <c r="E4526" s="198" t="s">
        <v>336</v>
      </c>
      <c r="F4526" s="198">
        <v>-119.53</v>
      </c>
      <c r="G4526" s="198">
        <v>-5</v>
      </c>
    </row>
    <row r="4527" spans="1:7" x14ac:dyDescent="0.3">
      <c r="A4527" s="198" t="s">
        <v>187</v>
      </c>
      <c r="B4527" s="198"/>
      <c r="C4527" s="198">
        <v>101118402</v>
      </c>
      <c r="D4527" s="198">
        <v>201910</v>
      </c>
      <c r="E4527" s="198" t="s">
        <v>336</v>
      </c>
      <c r="F4527" s="198">
        <v>604.94000000000005</v>
      </c>
      <c r="G4527" s="198">
        <v>22</v>
      </c>
    </row>
    <row r="4528" spans="1:7" x14ac:dyDescent="0.3">
      <c r="A4528" s="198" t="s">
        <v>187</v>
      </c>
      <c r="B4528" s="198"/>
      <c r="C4528" s="198">
        <v>101118496</v>
      </c>
      <c r="D4528" s="198">
        <v>201910</v>
      </c>
      <c r="E4528" s="198" t="s">
        <v>339</v>
      </c>
      <c r="F4528" s="198">
        <v>-1.06</v>
      </c>
      <c r="G4528" s="198">
        <v>3</v>
      </c>
    </row>
    <row r="4529" spans="1:7" x14ac:dyDescent="0.3">
      <c r="A4529" s="198" t="s">
        <v>187</v>
      </c>
      <c r="B4529" s="198"/>
      <c r="C4529" s="198">
        <v>101118600</v>
      </c>
      <c r="D4529" s="198">
        <v>201910</v>
      </c>
      <c r="E4529" s="198" t="s">
        <v>339</v>
      </c>
      <c r="F4529" s="198">
        <v>-56.35</v>
      </c>
      <c r="G4529" s="198">
        <v>-5</v>
      </c>
    </row>
    <row r="4530" spans="1:7" x14ac:dyDescent="0.3">
      <c r="A4530" s="198" t="s">
        <v>187</v>
      </c>
      <c r="B4530" s="198"/>
      <c r="C4530" s="198">
        <v>101118600</v>
      </c>
      <c r="D4530" s="198">
        <v>201910</v>
      </c>
      <c r="E4530" s="198" t="s">
        <v>339</v>
      </c>
      <c r="F4530" s="198">
        <v>17028.57</v>
      </c>
      <c r="G4530" s="198">
        <v>520</v>
      </c>
    </row>
    <row r="4531" spans="1:7" x14ac:dyDescent="0.3">
      <c r="A4531" s="198" t="s">
        <v>187</v>
      </c>
      <c r="B4531" s="198"/>
      <c r="C4531" s="198">
        <v>101118815</v>
      </c>
      <c r="D4531" s="198">
        <v>201910</v>
      </c>
      <c r="E4531" s="198" t="s">
        <v>339</v>
      </c>
      <c r="F4531" s="198">
        <v>11.99</v>
      </c>
      <c r="G4531" s="198">
        <v>4</v>
      </c>
    </row>
    <row r="4532" spans="1:7" x14ac:dyDescent="0.3">
      <c r="A4532" s="198" t="s">
        <v>187</v>
      </c>
      <c r="B4532" s="198"/>
      <c r="C4532" s="198">
        <v>101118948</v>
      </c>
      <c r="D4532" s="198">
        <v>201910</v>
      </c>
      <c r="E4532" s="198" t="s">
        <v>339</v>
      </c>
      <c r="F4532" s="198">
        <v>0.53</v>
      </c>
      <c r="G4532" s="198">
        <v>4</v>
      </c>
    </row>
    <row r="4533" spans="1:7" x14ac:dyDescent="0.3">
      <c r="A4533" s="198" t="s">
        <v>187</v>
      </c>
      <c r="B4533" s="198"/>
      <c r="C4533" s="198">
        <v>101119060</v>
      </c>
      <c r="D4533" s="198">
        <v>201910</v>
      </c>
      <c r="E4533" s="198" t="s">
        <v>336</v>
      </c>
      <c r="F4533" s="198">
        <v>-0.27</v>
      </c>
      <c r="G4533" s="198">
        <v>4</v>
      </c>
    </row>
    <row r="4534" spans="1:7" x14ac:dyDescent="0.3">
      <c r="A4534" s="198" t="s">
        <v>187</v>
      </c>
      <c r="B4534" s="198"/>
      <c r="C4534" s="198">
        <v>101119171</v>
      </c>
      <c r="D4534" s="198">
        <v>201910</v>
      </c>
      <c r="E4534" s="198" t="s">
        <v>340</v>
      </c>
      <c r="F4534" s="198">
        <v>-290.54000000000002</v>
      </c>
      <c r="G4534" s="198">
        <v>25</v>
      </c>
    </row>
    <row r="4535" spans="1:7" x14ac:dyDescent="0.3">
      <c r="A4535" s="198" t="s">
        <v>187</v>
      </c>
      <c r="B4535" s="198"/>
      <c r="C4535" s="198">
        <v>101119171</v>
      </c>
      <c r="D4535" s="198">
        <v>201910</v>
      </c>
      <c r="E4535" s="198" t="s">
        <v>340</v>
      </c>
      <c r="F4535" s="198">
        <v>124.61</v>
      </c>
      <c r="G4535" s="198">
        <v>-6</v>
      </c>
    </row>
    <row r="4536" spans="1:7" x14ac:dyDescent="0.3">
      <c r="A4536" s="198" t="s">
        <v>187</v>
      </c>
      <c r="B4536" s="198"/>
      <c r="C4536" s="198">
        <v>101119344</v>
      </c>
      <c r="D4536" s="198">
        <v>201910</v>
      </c>
      <c r="E4536" s="198" t="s">
        <v>339</v>
      </c>
      <c r="F4536" s="198">
        <v>1565.73</v>
      </c>
      <c r="G4536" s="198">
        <v>2</v>
      </c>
    </row>
    <row r="4537" spans="1:7" x14ac:dyDescent="0.3">
      <c r="A4537" s="198" t="s">
        <v>187</v>
      </c>
      <c r="B4537" s="198"/>
      <c r="C4537" s="198">
        <v>101119418</v>
      </c>
      <c r="D4537" s="198">
        <v>201910</v>
      </c>
      <c r="E4537" s="198" t="s">
        <v>339</v>
      </c>
      <c r="F4537" s="198">
        <v>31.31</v>
      </c>
      <c r="G4537" s="198">
        <v>2</v>
      </c>
    </row>
    <row r="4538" spans="1:7" x14ac:dyDescent="0.3">
      <c r="A4538" s="198" t="s">
        <v>187</v>
      </c>
      <c r="B4538" s="198"/>
      <c r="C4538" s="198">
        <v>101119718</v>
      </c>
      <c r="D4538" s="198">
        <v>201910</v>
      </c>
      <c r="E4538" s="198" t="s">
        <v>341</v>
      </c>
      <c r="F4538" s="198">
        <v>-19095.25</v>
      </c>
      <c r="G4538" s="198">
        <v>-7</v>
      </c>
    </row>
    <row r="4539" spans="1:7" x14ac:dyDescent="0.3">
      <c r="A4539" s="198" t="s">
        <v>187</v>
      </c>
      <c r="B4539" s="198"/>
      <c r="C4539" s="198">
        <v>101119718</v>
      </c>
      <c r="D4539" s="198">
        <v>201910</v>
      </c>
      <c r="E4539" s="198" t="s">
        <v>341</v>
      </c>
      <c r="F4539" s="198">
        <v>19095.25</v>
      </c>
      <c r="G4539" s="198">
        <v>30</v>
      </c>
    </row>
    <row r="4540" spans="1:7" x14ac:dyDescent="0.3">
      <c r="A4540" s="198" t="s">
        <v>187</v>
      </c>
      <c r="B4540" s="198"/>
      <c r="C4540" s="198">
        <v>101119719</v>
      </c>
      <c r="D4540" s="198">
        <v>201910</v>
      </c>
      <c r="E4540" s="198" t="s">
        <v>339</v>
      </c>
      <c r="F4540" s="198">
        <v>-4845.12</v>
      </c>
      <c r="G4540" s="198">
        <v>-7</v>
      </c>
    </row>
    <row r="4541" spans="1:7" x14ac:dyDescent="0.3">
      <c r="A4541" s="198" t="s">
        <v>187</v>
      </c>
      <c r="B4541" s="198"/>
      <c r="C4541" s="198">
        <v>101119719</v>
      </c>
      <c r="D4541" s="198">
        <v>201910</v>
      </c>
      <c r="E4541" s="198" t="s">
        <v>339</v>
      </c>
      <c r="F4541" s="198">
        <v>4845.12</v>
      </c>
      <c r="G4541" s="198">
        <v>22</v>
      </c>
    </row>
    <row r="4542" spans="1:7" x14ac:dyDescent="0.3">
      <c r="A4542" s="198" t="s">
        <v>187</v>
      </c>
      <c r="B4542" s="198"/>
      <c r="C4542" s="198">
        <v>101119748</v>
      </c>
      <c r="D4542" s="198">
        <v>201910</v>
      </c>
      <c r="E4542" s="198" t="s">
        <v>342</v>
      </c>
      <c r="F4542" s="198">
        <v>57.6</v>
      </c>
      <c r="G4542" s="198">
        <v>2</v>
      </c>
    </row>
    <row r="4543" spans="1:7" x14ac:dyDescent="0.3">
      <c r="A4543" s="198" t="s">
        <v>187</v>
      </c>
      <c r="B4543" s="198"/>
      <c r="C4543" s="198">
        <v>101119761</v>
      </c>
      <c r="D4543" s="198">
        <v>201910</v>
      </c>
      <c r="E4543" s="198" t="s">
        <v>336</v>
      </c>
      <c r="F4543" s="198">
        <v>8.82</v>
      </c>
      <c r="G4543" s="198">
        <v>3</v>
      </c>
    </row>
    <row r="4544" spans="1:7" x14ac:dyDescent="0.3">
      <c r="A4544" s="198" t="s">
        <v>187</v>
      </c>
      <c r="B4544" s="198"/>
      <c r="C4544" s="198">
        <v>101119908</v>
      </c>
      <c r="D4544" s="198">
        <v>201910</v>
      </c>
      <c r="E4544" s="198" t="s">
        <v>339</v>
      </c>
      <c r="F4544" s="198">
        <v>-1234.47</v>
      </c>
      <c r="G4544" s="198">
        <v>-9</v>
      </c>
    </row>
    <row r="4545" spans="1:7" x14ac:dyDescent="0.3">
      <c r="A4545" s="198" t="s">
        <v>187</v>
      </c>
      <c r="B4545" s="198"/>
      <c r="C4545" s="198">
        <v>101119908</v>
      </c>
      <c r="D4545" s="198">
        <v>201910</v>
      </c>
      <c r="E4545" s="198" t="s">
        <v>339</v>
      </c>
      <c r="F4545" s="198">
        <v>2843.02</v>
      </c>
      <c r="G4545" s="198">
        <v>30</v>
      </c>
    </row>
    <row r="4546" spans="1:7" x14ac:dyDescent="0.3">
      <c r="A4546" s="198" t="s">
        <v>187</v>
      </c>
      <c r="B4546" s="198"/>
      <c r="C4546" s="198">
        <v>101119947</v>
      </c>
      <c r="D4546" s="198">
        <v>201910</v>
      </c>
      <c r="E4546" s="198" t="s">
        <v>336</v>
      </c>
      <c r="F4546" s="198">
        <v>-103.39</v>
      </c>
      <c r="G4546" s="198">
        <v>2</v>
      </c>
    </row>
    <row r="4547" spans="1:7" x14ac:dyDescent="0.3">
      <c r="A4547" s="198" t="s">
        <v>187</v>
      </c>
      <c r="B4547" s="198"/>
      <c r="C4547" s="198">
        <v>101119976</v>
      </c>
      <c r="D4547" s="198">
        <v>201910</v>
      </c>
      <c r="E4547" s="198" t="s">
        <v>339</v>
      </c>
      <c r="F4547" s="198">
        <v>-4660.32</v>
      </c>
      <c r="G4547" s="198">
        <v>3</v>
      </c>
    </row>
    <row r="4548" spans="1:7" x14ac:dyDescent="0.3">
      <c r="A4548" s="198" t="s">
        <v>187</v>
      </c>
      <c r="B4548" s="198"/>
      <c r="C4548" s="198">
        <v>101120040</v>
      </c>
      <c r="D4548" s="198">
        <v>201910</v>
      </c>
      <c r="E4548" s="198" t="s">
        <v>339</v>
      </c>
      <c r="F4548" s="198">
        <v>2.08</v>
      </c>
      <c r="G4548" s="198">
        <v>2</v>
      </c>
    </row>
    <row r="4549" spans="1:7" x14ac:dyDescent="0.3">
      <c r="A4549" s="198" t="s">
        <v>187</v>
      </c>
      <c r="B4549" s="198"/>
      <c r="C4549" s="198">
        <v>101120230</v>
      </c>
      <c r="D4549" s="198">
        <v>201910</v>
      </c>
      <c r="E4549" s="198" t="s">
        <v>336</v>
      </c>
      <c r="F4549" s="198">
        <v>-49.37</v>
      </c>
      <c r="G4549" s="198">
        <v>-6</v>
      </c>
    </row>
    <row r="4550" spans="1:7" x14ac:dyDescent="0.3">
      <c r="A4550" s="198" t="s">
        <v>187</v>
      </c>
      <c r="B4550" s="198"/>
      <c r="C4550" s="198">
        <v>101120230</v>
      </c>
      <c r="D4550" s="198">
        <v>201910</v>
      </c>
      <c r="E4550" s="198" t="s">
        <v>336</v>
      </c>
      <c r="F4550" s="198">
        <v>287.79000000000002</v>
      </c>
      <c r="G4550" s="198">
        <v>10</v>
      </c>
    </row>
    <row r="4551" spans="1:7" x14ac:dyDescent="0.3">
      <c r="A4551" s="198" t="s">
        <v>187</v>
      </c>
      <c r="B4551" s="198"/>
      <c r="C4551" s="198">
        <v>101120650</v>
      </c>
      <c r="D4551" s="198">
        <v>201910</v>
      </c>
      <c r="E4551" s="198" t="s">
        <v>336</v>
      </c>
      <c r="F4551" s="198">
        <v>-730.03</v>
      </c>
      <c r="G4551" s="198">
        <v>2</v>
      </c>
    </row>
    <row r="4552" spans="1:7" x14ac:dyDescent="0.3">
      <c r="A4552" s="198" t="s">
        <v>187</v>
      </c>
      <c r="B4552" s="198"/>
      <c r="C4552" s="198">
        <v>101120672</v>
      </c>
      <c r="D4552" s="198">
        <v>201910</v>
      </c>
      <c r="E4552" s="198" t="s">
        <v>340</v>
      </c>
      <c r="F4552" s="198">
        <v>0.41</v>
      </c>
      <c r="G4552" s="198">
        <v>2</v>
      </c>
    </row>
    <row r="4553" spans="1:7" x14ac:dyDescent="0.3">
      <c r="A4553" s="198" t="s">
        <v>187</v>
      </c>
      <c r="B4553" s="198"/>
      <c r="C4553" s="198">
        <v>101120918</v>
      </c>
      <c r="D4553" s="198">
        <v>201910</v>
      </c>
      <c r="E4553" s="198" t="s">
        <v>336</v>
      </c>
      <c r="F4553" s="198">
        <v>-271.72000000000003</v>
      </c>
      <c r="G4553" s="198">
        <v>-7</v>
      </c>
    </row>
    <row r="4554" spans="1:7" x14ac:dyDescent="0.3">
      <c r="A4554" s="198" t="s">
        <v>187</v>
      </c>
      <c r="B4554" s="198"/>
      <c r="C4554" s="198">
        <v>101121115</v>
      </c>
      <c r="D4554" s="198">
        <v>201910</v>
      </c>
      <c r="E4554" s="198" t="s">
        <v>339</v>
      </c>
      <c r="F4554" s="198">
        <v>0.36</v>
      </c>
      <c r="G4554" s="198">
        <v>3</v>
      </c>
    </row>
    <row r="4555" spans="1:7" x14ac:dyDescent="0.3">
      <c r="A4555" s="198" t="s">
        <v>187</v>
      </c>
      <c r="B4555" s="198"/>
      <c r="C4555" s="198">
        <v>101121244</v>
      </c>
      <c r="D4555" s="198">
        <v>201910</v>
      </c>
      <c r="E4555" s="198" t="s">
        <v>336</v>
      </c>
      <c r="F4555" s="198">
        <v>7.56</v>
      </c>
      <c r="G4555" s="198">
        <v>3</v>
      </c>
    </row>
    <row r="4556" spans="1:7" x14ac:dyDescent="0.3">
      <c r="A4556" s="198" t="s">
        <v>187</v>
      </c>
      <c r="B4556" s="198"/>
      <c r="C4556" s="198">
        <v>101121358</v>
      </c>
      <c r="D4556" s="198">
        <v>201910</v>
      </c>
      <c r="E4556" s="198" t="s">
        <v>339</v>
      </c>
      <c r="F4556" s="198">
        <v>89.21</v>
      </c>
      <c r="G4556" s="198">
        <v>5</v>
      </c>
    </row>
    <row r="4557" spans="1:7" x14ac:dyDescent="0.3">
      <c r="A4557" s="198" t="s">
        <v>187</v>
      </c>
      <c r="B4557" s="198"/>
      <c r="C4557" s="198">
        <v>101121637</v>
      </c>
      <c r="D4557" s="198">
        <v>201910</v>
      </c>
      <c r="E4557" s="198" t="s">
        <v>339</v>
      </c>
      <c r="F4557" s="198">
        <v>280.13</v>
      </c>
      <c r="G4557" s="198">
        <v>4</v>
      </c>
    </row>
    <row r="4558" spans="1:7" x14ac:dyDescent="0.3">
      <c r="A4558" s="198" t="s">
        <v>187</v>
      </c>
      <c r="B4558" s="198"/>
      <c r="C4558" s="198">
        <v>101122118</v>
      </c>
      <c r="D4558" s="198">
        <v>201910</v>
      </c>
      <c r="E4558" s="198" t="s">
        <v>340</v>
      </c>
      <c r="F4558" s="198">
        <v>-86.21</v>
      </c>
      <c r="G4558" s="198">
        <v>3</v>
      </c>
    </row>
    <row r="4559" spans="1:7" x14ac:dyDescent="0.3">
      <c r="A4559" s="198" t="s">
        <v>187</v>
      </c>
      <c r="B4559" s="198"/>
      <c r="C4559" s="198">
        <v>101123260</v>
      </c>
      <c r="D4559" s="198">
        <v>201910</v>
      </c>
      <c r="E4559" s="198" t="s">
        <v>341</v>
      </c>
      <c r="F4559" s="198">
        <v>187.79</v>
      </c>
      <c r="G4559" s="198">
        <v>2</v>
      </c>
    </row>
    <row r="4560" spans="1:7" x14ac:dyDescent="0.3">
      <c r="A4560" s="198" t="s">
        <v>187</v>
      </c>
      <c r="B4560" s="198"/>
      <c r="C4560" s="198">
        <v>101123346</v>
      </c>
      <c r="D4560" s="198">
        <v>201910</v>
      </c>
      <c r="E4560" s="198" t="s">
        <v>335</v>
      </c>
      <c r="F4560" s="198">
        <v>4052</v>
      </c>
      <c r="G4560" s="198">
        <v>3</v>
      </c>
    </row>
    <row r="4561" spans="1:7" x14ac:dyDescent="0.3">
      <c r="A4561" s="198" t="s">
        <v>187</v>
      </c>
      <c r="B4561" s="198"/>
      <c r="C4561" s="198">
        <v>105089442</v>
      </c>
      <c r="D4561" s="198">
        <v>201910</v>
      </c>
      <c r="E4561" s="198" t="s">
        <v>342</v>
      </c>
      <c r="F4561" s="198">
        <v>-307.98</v>
      </c>
      <c r="G4561" s="198">
        <v>-5</v>
      </c>
    </row>
    <row r="4562" spans="1:7" x14ac:dyDescent="0.3">
      <c r="A4562" s="198" t="s">
        <v>187</v>
      </c>
      <c r="B4562" s="198"/>
      <c r="C4562" s="198">
        <v>105089442</v>
      </c>
      <c r="D4562" s="198">
        <v>201910</v>
      </c>
      <c r="E4562" s="198" t="s">
        <v>342</v>
      </c>
      <c r="F4562" s="198">
        <v>357.51</v>
      </c>
      <c r="G4562" s="198">
        <v>120</v>
      </c>
    </row>
    <row r="4563" spans="1:7" x14ac:dyDescent="0.3">
      <c r="A4563" s="198" t="s">
        <v>187</v>
      </c>
      <c r="B4563" s="198"/>
      <c r="C4563" s="198">
        <v>101076758</v>
      </c>
      <c r="D4563" s="198">
        <v>201911</v>
      </c>
      <c r="E4563" s="198" t="s">
        <v>339</v>
      </c>
      <c r="F4563" s="198">
        <v>0</v>
      </c>
      <c r="G4563" s="198">
        <v>0</v>
      </c>
    </row>
    <row r="4564" spans="1:7" x14ac:dyDescent="0.3">
      <c r="A4564" s="198" t="s">
        <v>187</v>
      </c>
      <c r="B4564" s="198"/>
      <c r="C4564" s="198">
        <v>101083639</v>
      </c>
      <c r="D4564" s="198">
        <v>201911</v>
      </c>
      <c r="E4564" s="198" t="s">
        <v>339</v>
      </c>
      <c r="F4564" s="198">
        <v>0</v>
      </c>
      <c r="G4564" s="198">
        <v>0</v>
      </c>
    </row>
    <row r="4565" spans="1:7" x14ac:dyDescent="0.3">
      <c r="A4565" s="198" t="s">
        <v>187</v>
      </c>
      <c r="B4565" s="198"/>
      <c r="C4565" s="198">
        <v>101085303</v>
      </c>
      <c r="D4565" s="198">
        <v>201911</v>
      </c>
      <c r="E4565" s="198" t="s">
        <v>339</v>
      </c>
      <c r="F4565" s="198">
        <v>0</v>
      </c>
      <c r="G4565" s="198">
        <v>0</v>
      </c>
    </row>
    <row r="4566" spans="1:7" x14ac:dyDescent="0.3">
      <c r="A4566" s="198" t="s">
        <v>187</v>
      </c>
      <c r="B4566" s="198"/>
      <c r="C4566" s="198">
        <v>101092886</v>
      </c>
      <c r="D4566" s="198">
        <v>201911</v>
      </c>
      <c r="E4566" s="198" t="s">
        <v>335</v>
      </c>
      <c r="F4566" s="198">
        <v>0</v>
      </c>
      <c r="G4566" s="198">
        <v>0</v>
      </c>
    </row>
    <row r="4567" spans="1:7" x14ac:dyDescent="0.3">
      <c r="A4567" s="198" t="s">
        <v>187</v>
      </c>
      <c r="B4567" s="198"/>
      <c r="C4567" s="198">
        <v>101093226</v>
      </c>
      <c r="D4567" s="198">
        <v>201911</v>
      </c>
      <c r="E4567" s="198" t="s">
        <v>342</v>
      </c>
      <c r="F4567" s="198">
        <v>0</v>
      </c>
      <c r="G4567" s="198">
        <v>1</v>
      </c>
    </row>
    <row r="4568" spans="1:7" x14ac:dyDescent="0.3">
      <c r="A4568" s="198" t="s">
        <v>187</v>
      </c>
      <c r="B4568" s="198"/>
      <c r="C4568" s="198">
        <v>101093379</v>
      </c>
      <c r="D4568" s="198">
        <v>201911</v>
      </c>
      <c r="E4568" s="198" t="s">
        <v>335</v>
      </c>
      <c r="F4568" s="198">
        <v>-1451.38</v>
      </c>
      <c r="G4568" s="198">
        <v>0</v>
      </c>
    </row>
    <row r="4569" spans="1:7" x14ac:dyDescent="0.3">
      <c r="A4569" s="198" t="s">
        <v>187</v>
      </c>
      <c r="B4569" s="198"/>
      <c r="C4569" s="198">
        <v>101094132</v>
      </c>
      <c r="D4569" s="198">
        <v>201911</v>
      </c>
      <c r="E4569" s="198" t="s">
        <v>339</v>
      </c>
      <c r="F4569" s="198">
        <v>49349.37</v>
      </c>
      <c r="G4569" s="198">
        <v>3</v>
      </c>
    </row>
    <row r="4570" spans="1:7" x14ac:dyDescent="0.3">
      <c r="A4570" s="198" t="s">
        <v>187</v>
      </c>
      <c r="B4570" s="198"/>
      <c r="C4570" s="198">
        <v>101094314</v>
      </c>
      <c r="D4570" s="198">
        <v>201911</v>
      </c>
      <c r="E4570" s="198" t="s">
        <v>339</v>
      </c>
      <c r="F4570" s="198">
        <v>0</v>
      </c>
      <c r="G4570" s="198">
        <v>0</v>
      </c>
    </row>
    <row r="4571" spans="1:7" x14ac:dyDescent="0.3">
      <c r="A4571" s="198" t="s">
        <v>187</v>
      </c>
      <c r="B4571" s="198"/>
      <c r="C4571" s="198">
        <v>101094529</v>
      </c>
      <c r="D4571" s="198">
        <v>201911</v>
      </c>
      <c r="E4571" s="198" t="s">
        <v>339</v>
      </c>
      <c r="F4571" s="198">
        <v>10604.85</v>
      </c>
      <c r="G4571" s="198">
        <v>3</v>
      </c>
    </row>
    <row r="4572" spans="1:7" x14ac:dyDescent="0.3">
      <c r="A4572" s="198" t="s">
        <v>187</v>
      </c>
      <c r="B4572" s="198"/>
      <c r="C4572" s="198">
        <v>101094578</v>
      </c>
      <c r="D4572" s="198">
        <v>201911</v>
      </c>
      <c r="E4572" s="198" t="s">
        <v>339</v>
      </c>
      <c r="F4572" s="198">
        <v>0</v>
      </c>
      <c r="G4572" s="198">
        <v>0</v>
      </c>
    </row>
    <row r="4573" spans="1:7" x14ac:dyDescent="0.3">
      <c r="A4573" s="198" t="s">
        <v>187</v>
      </c>
      <c r="B4573" s="198"/>
      <c r="C4573" s="198">
        <v>101095728</v>
      </c>
      <c r="D4573" s="198">
        <v>201911</v>
      </c>
      <c r="E4573" s="198" t="s">
        <v>339</v>
      </c>
      <c r="F4573" s="198">
        <v>0</v>
      </c>
      <c r="G4573" s="198">
        <v>0</v>
      </c>
    </row>
    <row r="4574" spans="1:7" x14ac:dyDescent="0.3">
      <c r="A4574" s="198" t="s">
        <v>187</v>
      </c>
      <c r="B4574" s="198"/>
      <c r="C4574" s="198">
        <v>101096152</v>
      </c>
      <c r="D4574" s="198">
        <v>201911</v>
      </c>
      <c r="E4574" s="198" t="s">
        <v>336</v>
      </c>
      <c r="F4574" s="198">
        <v>-189711.61</v>
      </c>
      <c r="G4574" s="198">
        <v>-9</v>
      </c>
    </row>
    <row r="4575" spans="1:7" x14ac:dyDescent="0.3">
      <c r="A4575" s="198" t="s">
        <v>187</v>
      </c>
      <c r="B4575" s="198"/>
      <c r="C4575" s="198">
        <v>101096152</v>
      </c>
      <c r="D4575" s="198">
        <v>201911</v>
      </c>
      <c r="E4575" s="198" t="s">
        <v>336</v>
      </c>
      <c r="F4575" s="198">
        <v>39482.33</v>
      </c>
      <c r="G4575" s="198">
        <v>1770</v>
      </c>
    </row>
    <row r="4576" spans="1:7" x14ac:dyDescent="0.3">
      <c r="A4576" s="198" t="s">
        <v>187</v>
      </c>
      <c r="B4576" s="198"/>
      <c r="C4576" s="198">
        <v>101096152</v>
      </c>
      <c r="D4576" s="198">
        <v>201911</v>
      </c>
      <c r="E4576" s="198" t="s">
        <v>336</v>
      </c>
      <c r="F4576" s="198">
        <v>104796.61</v>
      </c>
      <c r="G4576" s="198">
        <v>3</v>
      </c>
    </row>
    <row r="4577" spans="1:7" x14ac:dyDescent="0.3">
      <c r="A4577" s="198" t="s">
        <v>187</v>
      </c>
      <c r="B4577" s="198"/>
      <c r="C4577" s="198">
        <v>101096810</v>
      </c>
      <c r="D4577" s="198">
        <v>201911</v>
      </c>
      <c r="E4577" s="198" t="s">
        <v>339</v>
      </c>
      <c r="F4577" s="198">
        <v>183.72</v>
      </c>
      <c r="G4577" s="198">
        <v>1</v>
      </c>
    </row>
    <row r="4578" spans="1:7" x14ac:dyDescent="0.3">
      <c r="A4578" s="198" t="s">
        <v>187</v>
      </c>
      <c r="B4578" s="198"/>
      <c r="C4578" s="198">
        <v>101096847</v>
      </c>
      <c r="D4578" s="198">
        <v>201911</v>
      </c>
      <c r="E4578" s="198" t="s">
        <v>339</v>
      </c>
      <c r="F4578" s="198">
        <v>0</v>
      </c>
      <c r="G4578" s="198">
        <v>0</v>
      </c>
    </row>
    <row r="4579" spans="1:7" x14ac:dyDescent="0.3">
      <c r="A4579" s="198" t="s">
        <v>187</v>
      </c>
      <c r="B4579" s="198"/>
      <c r="C4579" s="198">
        <v>101097023</v>
      </c>
      <c r="D4579" s="198">
        <v>201911</v>
      </c>
      <c r="E4579" s="198" t="s">
        <v>339</v>
      </c>
      <c r="F4579" s="198">
        <v>0</v>
      </c>
      <c r="G4579" s="198">
        <v>0</v>
      </c>
    </row>
    <row r="4580" spans="1:7" x14ac:dyDescent="0.3">
      <c r="A4580" s="198" t="s">
        <v>187</v>
      </c>
      <c r="B4580" s="198"/>
      <c r="C4580" s="198">
        <v>101097233</v>
      </c>
      <c r="D4580" s="198">
        <v>201911</v>
      </c>
      <c r="E4580" s="198" t="s">
        <v>336</v>
      </c>
      <c r="F4580" s="198">
        <v>0</v>
      </c>
      <c r="G4580" s="198">
        <v>0</v>
      </c>
    </row>
    <row r="4581" spans="1:7" x14ac:dyDescent="0.3">
      <c r="A4581" s="198" t="s">
        <v>187</v>
      </c>
      <c r="B4581" s="198"/>
      <c r="C4581" s="198">
        <v>101097319</v>
      </c>
      <c r="D4581" s="198">
        <v>201911</v>
      </c>
      <c r="E4581" s="198" t="s">
        <v>335</v>
      </c>
      <c r="F4581" s="198">
        <v>1.43</v>
      </c>
      <c r="G4581" s="198">
        <v>0</v>
      </c>
    </row>
    <row r="4582" spans="1:7" x14ac:dyDescent="0.3">
      <c r="A4582" s="198" t="s">
        <v>187</v>
      </c>
      <c r="B4582" s="198"/>
      <c r="C4582" s="198">
        <v>101097586</v>
      </c>
      <c r="D4582" s="198">
        <v>201911</v>
      </c>
      <c r="E4582" s="198" t="s">
        <v>335</v>
      </c>
      <c r="F4582" s="198">
        <v>-220.4</v>
      </c>
      <c r="G4582" s="198">
        <v>0</v>
      </c>
    </row>
    <row r="4583" spans="1:7" x14ac:dyDescent="0.3">
      <c r="A4583" s="198" t="s">
        <v>187</v>
      </c>
      <c r="B4583" s="198"/>
      <c r="C4583" s="198">
        <v>101098827</v>
      </c>
      <c r="D4583" s="198">
        <v>201911</v>
      </c>
      <c r="E4583" s="198" t="s">
        <v>342</v>
      </c>
      <c r="F4583" s="198">
        <v>0</v>
      </c>
      <c r="G4583" s="198">
        <v>0</v>
      </c>
    </row>
    <row r="4584" spans="1:7" x14ac:dyDescent="0.3">
      <c r="A4584" s="198" t="s">
        <v>187</v>
      </c>
      <c r="B4584" s="198"/>
      <c r="C4584" s="198">
        <v>101099025</v>
      </c>
      <c r="D4584" s="198">
        <v>201911</v>
      </c>
      <c r="E4584" s="198" t="s">
        <v>336</v>
      </c>
      <c r="F4584" s="198">
        <v>-124.79</v>
      </c>
      <c r="G4584" s="198">
        <v>0</v>
      </c>
    </row>
    <row r="4585" spans="1:7" x14ac:dyDescent="0.3">
      <c r="A4585" s="198" t="s">
        <v>187</v>
      </c>
      <c r="B4585" s="198"/>
      <c r="C4585" s="198">
        <v>101099117</v>
      </c>
      <c r="D4585" s="198">
        <v>201911</v>
      </c>
      <c r="E4585" s="198" t="s">
        <v>339</v>
      </c>
      <c r="F4585" s="198">
        <v>0</v>
      </c>
      <c r="G4585" s="198">
        <v>0</v>
      </c>
    </row>
    <row r="4586" spans="1:7" x14ac:dyDescent="0.3">
      <c r="A4586" s="198" t="s">
        <v>187</v>
      </c>
      <c r="B4586" s="198"/>
      <c r="C4586" s="198">
        <v>101099804</v>
      </c>
      <c r="D4586" s="198">
        <v>201911</v>
      </c>
      <c r="E4586" s="198" t="s">
        <v>335</v>
      </c>
      <c r="F4586" s="198">
        <v>1.62</v>
      </c>
      <c r="G4586" s="198">
        <v>0</v>
      </c>
    </row>
    <row r="4587" spans="1:7" x14ac:dyDescent="0.3">
      <c r="A4587" s="198" t="s">
        <v>187</v>
      </c>
      <c r="B4587" s="198"/>
      <c r="C4587" s="198">
        <v>101099826</v>
      </c>
      <c r="D4587" s="198">
        <v>201911</v>
      </c>
      <c r="E4587" s="198" t="s">
        <v>339</v>
      </c>
      <c r="F4587" s="198">
        <v>0</v>
      </c>
      <c r="G4587" s="198">
        <v>0</v>
      </c>
    </row>
    <row r="4588" spans="1:7" x14ac:dyDescent="0.3">
      <c r="A4588" s="198" t="s">
        <v>187</v>
      </c>
      <c r="B4588" s="198"/>
      <c r="C4588" s="198">
        <v>101100151</v>
      </c>
      <c r="D4588" s="198">
        <v>201911</v>
      </c>
      <c r="E4588" s="198" t="s">
        <v>339</v>
      </c>
      <c r="F4588" s="198">
        <v>0</v>
      </c>
      <c r="G4588" s="198">
        <v>0</v>
      </c>
    </row>
    <row r="4589" spans="1:7" x14ac:dyDescent="0.3">
      <c r="A4589" s="198" t="s">
        <v>187</v>
      </c>
      <c r="B4589" s="198"/>
      <c r="C4589" s="198">
        <v>101100367</v>
      </c>
      <c r="D4589" s="198">
        <v>201911</v>
      </c>
      <c r="E4589" s="198" t="s">
        <v>339</v>
      </c>
      <c r="F4589" s="198">
        <v>0</v>
      </c>
      <c r="G4589" s="198">
        <v>0</v>
      </c>
    </row>
    <row r="4590" spans="1:7" x14ac:dyDescent="0.3">
      <c r="A4590" s="198" t="s">
        <v>187</v>
      </c>
      <c r="B4590" s="198"/>
      <c r="C4590" s="198">
        <v>101100369</v>
      </c>
      <c r="D4590" s="198">
        <v>201911</v>
      </c>
      <c r="E4590" s="198" t="s">
        <v>339</v>
      </c>
      <c r="F4590" s="198">
        <v>-4.29</v>
      </c>
      <c r="G4590" s="198">
        <v>0</v>
      </c>
    </row>
    <row r="4591" spans="1:7" x14ac:dyDescent="0.3">
      <c r="A4591" s="198" t="s">
        <v>187</v>
      </c>
      <c r="B4591" s="198"/>
      <c r="C4591" s="198">
        <v>101100474</v>
      </c>
      <c r="D4591" s="198">
        <v>201911</v>
      </c>
      <c r="E4591" s="198" t="s">
        <v>339</v>
      </c>
      <c r="F4591" s="198">
        <v>0</v>
      </c>
      <c r="G4591" s="198">
        <v>0</v>
      </c>
    </row>
    <row r="4592" spans="1:7" x14ac:dyDescent="0.3">
      <c r="A4592" s="198" t="s">
        <v>187</v>
      </c>
      <c r="B4592" s="198"/>
      <c r="C4592" s="198">
        <v>101101754</v>
      </c>
      <c r="D4592" s="198">
        <v>201911</v>
      </c>
      <c r="E4592" s="198" t="s">
        <v>339</v>
      </c>
      <c r="F4592" s="198">
        <v>0</v>
      </c>
      <c r="G4592" s="198">
        <v>0</v>
      </c>
    </row>
    <row r="4593" spans="1:7" x14ac:dyDescent="0.3">
      <c r="A4593" s="198" t="s">
        <v>187</v>
      </c>
      <c r="B4593" s="198"/>
      <c r="C4593" s="198">
        <v>101102420</v>
      </c>
      <c r="D4593" s="198">
        <v>201911</v>
      </c>
      <c r="E4593" s="198" t="s">
        <v>339</v>
      </c>
      <c r="F4593" s="198">
        <v>0</v>
      </c>
      <c r="G4593" s="198">
        <v>0</v>
      </c>
    </row>
    <row r="4594" spans="1:7" x14ac:dyDescent="0.3">
      <c r="A4594" s="198" t="s">
        <v>187</v>
      </c>
      <c r="B4594" s="198"/>
      <c r="C4594" s="198">
        <v>101102591</v>
      </c>
      <c r="D4594" s="198">
        <v>201911</v>
      </c>
      <c r="E4594" s="198" t="s">
        <v>335</v>
      </c>
      <c r="F4594" s="198">
        <v>9.33</v>
      </c>
      <c r="G4594" s="198">
        <v>0</v>
      </c>
    </row>
    <row r="4595" spans="1:7" x14ac:dyDescent="0.3">
      <c r="A4595" s="198" t="s">
        <v>187</v>
      </c>
      <c r="B4595" s="198"/>
      <c r="C4595" s="198">
        <v>101102925</v>
      </c>
      <c r="D4595" s="198">
        <v>201911</v>
      </c>
      <c r="E4595" s="198" t="s">
        <v>339</v>
      </c>
      <c r="F4595" s="198">
        <v>0</v>
      </c>
      <c r="G4595" s="198">
        <v>0</v>
      </c>
    </row>
    <row r="4596" spans="1:7" x14ac:dyDescent="0.3">
      <c r="A4596" s="198" t="s">
        <v>187</v>
      </c>
      <c r="B4596" s="198"/>
      <c r="C4596" s="198">
        <v>101103053</v>
      </c>
      <c r="D4596" s="198">
        <v>201911</v>
      </c>
      <c r="E4596" s="198" t="s">
        <v>336</v>
      </c>
      <c r="F4596" s="198">
        <v>0</v>
      </c>
      <c r="G4596" s="198">
        <v>0</v>
      </c>
    </row>
    <row r="4597" spans="1:7" x14ac:dyDescent="0.3">
      <c r="A4597" s="198" t="s">
        <v>187</v>
      </c>
      <c r="B4597" s="198"/>
      <c r="C4597" s="198">
        <v>101103727</v>
      </c>
      <c r="D4597" s="198">
        <v>201911</v>
      </c>
      <c r="E4597" s="198" t="s">
        <v>339</v>
      </c>
      <c r="F4597" s="198">
        <v>0</v>
      </c>
      <c r="G4597" s="198">
        <v>0</v>
      </c>
    </row>
    <row r="4598" spans="1:7" x14ac:dyDescent="0.3">
      <c r="A4598" s="198" t="s">
        <v>187</v>
      </c>
      <c r="B4598" s="198"/>
      <c r="C4598" s="198">
        <v>101103781</v>
      </c>
      <c r="D4598" s="198">
        <v>201911</v>
      </c>
      <c r="E4598" s="198" t="s">
        <v>336</v>
      </c>
      <c r="F4598" s="198">
        <v>0</v>
      </c>
      <c r="G4598" s="198">
        <v>0</v>
      </c>
    </row>
    <row r="4599" spans="1:7" x14ac:dyDescent="0.3">
      <c r="A4599" s="198" t="s">
        <v>187</v>
      </c>
      <c r="B4599" s="198"/>
      <c r="C4599" s="198">
        <v>101103783</v>
      </c>
      <c r="D4599" s="198">
        <v>201911</v>
      </c>
      <c r="E4599" s="198" t="s">
        <v>341</v>
      </c>
      <c r="F4599" s="198">
        <v>0</v>
      </c>
      <c r="G4599" s="198">
        <v>0</v>
      </c>
    </row>
    <row r="4600" spans="1:7" x14ac:dyDescent="0.3">
      <c r="A4600" s="198" t="s">
        <v>187</v>
      </c>
      <c r="B4600" s="198"/>
      <c r="C4600" s="198">
        <v>101103784</v>
      </c>
      <c r="D4600" s="198">
        <v>201911</v>
      </c>
      <c r="E4600" s="198" t="s">
        <v>341</v>
      </c>
      <c r="F4600" s="198">
        <v>0</v>
      </c>
      <c r="G4600" s="198">
        <v>0</v>
      </c>
    </row>
    <row r="4601" spans="1:7" x14ac:dyDescent="0.3">
      <c r="A4601" s="198" t="s">
        <v>187</v>
      </c>
      <c r="B4601" s="198"/>
      <c r="C4601" s="198">
        <v>101103801</v>
      </c>
      <c r="D4601" s="198">
        <v>201911</v>
      </c>
      <c r="E4601" s="198" t="s">
        <v>335</v>
      </c>
      <c r="F4601" s="198">
        <v>0</v>
      </c>
      <c r="G4601" s="198">
        <v>0</v>
      </c>
    </row>
    <row r="4602" spans="1:7" x14ac:dyDescent="0.3">
      <c r="A4602" s="198" t="s">
        <v>187</v>
      </c>
      <c r="B4602" s="198"/>
      <c r="C4602" s="198">
        <v>101104513</v>
      </c>
      <c r="D4602" s="198">
        <v>201911</v>
      </c>
      <c r="E4602" s="198" t="s">
        <v>339</v>
      </c>
      <c r="F4602" s="198">
        <v>60</v>
      </c>
      <c r="G4602" s="198">
        <v>0</v>
      </c>
    </row>
    <row r="4603" spans="1:7" x14ac:dyDescent="0.3">
      <c r="A4603" s="198" t="s">
        <v>187</v>
      </c>
      <c r="B4603" s="198"/>
      <c r="C4603" s="198">
        <v>101104702</v>
      </c>
      <c r="D4603" s="198">
        <v>201911</v>
      </c>
      <c r="E4603" s="198" t="s">
        <v>339</v>
      </c>
      <c r="F4603" s="198">
        <v>0</v>
      </c>
      <c r="G4603" s="198">
        <v>0</v>
      </c>
    </row>
    <row r="4604" spans="1:7" x14ac:dyDescent="0.3">
      <c r="A4604" s="198" t="s">
        <v>187</v>
      </c>
      <c r="B4604" s="198"/>
      <c r="C4604" s="198">
        <v>101104714</v>
      </c>
      <c r="D4604" s="198">
        <v>201911</v>
      </c>
      <c r="E4604" s="198" t="s">
        <v>339</v>
      </c>
      <c r="F4604" s="198">
        <v>-6481.11</v>
      </c>
      <c r="G4604" s="198">
        <v>-6</v>
      </c>
    </row>
    <row r="4605" spans="1:7" x14ac:dyDescent="0.3">
      <c r="A4605" s="198" t="s">
        <v>187</v>
      </c>
      <c r="B4605" s="198"/>
      <c r="C4605" s="198">
        <v>101104714</v>
      </c>
      <c r="D4605" s="198">
        <v>201911</v>
      </c>
      <c r="E4605" s="198" t="s">
        <v>339</v>
      </c>
      <c r="F4605" s="198">
        <v>38010.199999999997</v>
      </c>
      <c r="G4605" s="198">
        <v>1072</v>
      </c>
    </row>
    <row r="4606" spans="1:7" x14ac:dyDescent="0.3">
      <c r="A4606" s="198" t="s">
        <v>187</v>
      </c>
      <c r="B4606" s="198"/>
      <c r="C4606" s="198">
        <v>101104757</v>
      </c>
      <c r="D4606" s="198">
        <v>201911</v>
      </c>
      <c r="E4606" s="198" t="s">
        <v>339</v>
      </c>
      <c r="F4606" s="198">
        <v>0</v>
      </c>
      <c r="G4606" s="198">
        <v>0</v>
      </c>
    </row>
    <row r="4607" spans="1:7" x14ac:dyDescent="0.3">
      <c r="A4607" s="198" t="s">
        <v>187</v>
      </c>
      <c r="B4607" s="198"/>
      <c r="C4607" s="198">
        <v>101104868</v>
      </c>
      <c r="D4607" s="198">
        <v>201911</v>
      </c>
      <c r="E4607" s="198" t="s">
        <v>335</v>
      </c>
      <c r="F4607" s="198">
        <v>-22.97</v>
      </c>
      <c r="G4607" s="198">
        <v>3</v>
      </c>
    </row>
    <row r="4608" spans="1:7" x14ac:dyDescent="0.3">
      <c r="A4608" s="198" t="s">
        <v>187</v>
      </c>
      <c r="B4608" s="198"/>
      <c r="C4608" s="198">
        <v>101104934</v>
      </c>
      <c r="D4608" s="198">
        <v>201911</v>
      </c>
      <c r="E4608" s="198" t="s">
        <v>339</v>
      </c>
      <c r="F4608" s="198">
        <v>0</v>
      </c>
      <c r="G4608" s="198">
        <v>0</v>
      </c>
    </row>
    <row r="4609" spans="1:7" x14ac:dyDescent="0.3">
      <c r="A4609" s="198" t="s">
        <v>187</v>
      </c>
      <c r="B4609" s="198"/>
      <c r="C4609" s="198">
        <v>101105054</v>
      </c>
      <c r="D4609" s="198">
        <v>201911</v>
      </c>
      <c r="E4609" s="198" t="s">
        <v>339</v>
      </c>
      <c r="F4609" s="198">
        <v>0</v>
      </c>
      <c r="G4609" s="198">
        <v>0</v>
      </c>
    </row>
    <row r="4610" spans="1:7" x14ac:dyDescent="0.3">
      <c r="A4610" s="198" t="s">
        <v>187</v>
      </c>
      <c r="B4610" s="198"/>
      <c r="C4610" s="198">
        <v>101105157</v>
      </c>
      <c r="D4610" s="198">
        <v>201911</v>
      </c>
      <c r="E4610" s="198" t="s">
        <v>336</v>
      </c>
      <c r="F4610" s="198">
        <v>-145.99</v>
      </c>
      <c r="G4610" s="198">
        <v>40</v>
      </c>
    </row>
    <row r="4611" spans="1:7" x14ac:dyDescent="0.3">
      <c r="A4611" s="198" t="s">
        <v>187</v>
      </c>
      <c r="B4611" s="198"/>
      <c r="C4611" s="198">
        <v>101105157</v>
      </c>
      <c r="D4611" s="198">
        <v>201911</v>
      </c>
      <c r="E4611" s="198" t="s">
        <v>336</v>
      </c>
      <c r="F4611" s="198">
        <v>146</v>
      </c>
      <c r="G4611" s="198">
        <v>-2</v>
      </c>
    </row>
    <row r="4612" spans="1:7" x14ac:dyDescent="0.3">
      <c r="A4612" s="198" t="s">
        <v>187</v>
      </c>
      <c r="B4612" s="198"/>
      <c r="C4612" s="198">
        <v>101105354</v>
      </c>
      <c r="D4612" s="198">
        <v>201911</v>
      </c>
      <c r="E4612" s="198" t="s">
        <v>339</v>
      </c>
      <c r="F4612" s="198">
        <v>0</v>
      </c>
      <c r="G4612" s="198">
        <v>0</v>
      </c>
    </row>
    <row r="4613" spans="1:7" x14ac:dyDescent="0.3">
      <c r="A4613" s="198" t="s">
        <v>187</v>
      </c>
      <c r="B4613" s="198"/>
      <c r="C4613" s="198">
        <v>101105585</v>
      </c>
      <c r="D4613" s="198">
        <v>201911</v>
      </c>
      <c r="E4613" s="198" t="s">
        <v>339</v>
      </c>
      <c r="F4613" s="198">
        <v>5.46</v>
      </c>
      <c r="G4613" s="198">
        <v>0</v>
      </c>
    </row>
    <row r="4614" spans="1:7" x14ac:dyDescent="0.3">
      <c r="A4614" s="198" t="s">
        <v>187</v>
      </c>
      <c r="B4614" s="198"/>
      <c r="C4614" s="198">
        <v>101106250</v>
      </c>
      <c r="D4614" s="198">
        <v>201911</v>
      </c>
      <c r="E4614" s="198" t="s">
        <v>339</v>
      </c>
      <c r="F4614" s="198">
        <v>0</v>
      </c>
      <c r="G4614" s="198">
        <v>0</v>
      </c>
    </row>
    <row r="4615" spans="1:7" x14ac:dyDescent="0.3">
      <c r="A4615" s="198" t="s">
        <v>187</v>
      </c>
      <c r="B4615" s="198"/>
      <c r="C4615" s="198">
        <v>101106259</v>
      </c>
      <c r="D4615" s="198">
        <v>201911</v>
      </c>
      <c r="E4615" s="198" t="s">
        <v>339</v>
      </c>
      <c r="F4615" s="198">
        <v>0</v>
      </c>
      <c r="G4615" s="198">
        <v>0</v>
      </c>
    </row>
    <row r="4616" spans="1:7" x14ac:dyDescent="0.3">
      <c r="A4616" s="198" t="s">
        <v>187</v>
      </c>
      <c r="B4616" s="198"/>
      <c r="C4616" s="198">
        <v>101106645</v>
      </c>
      <c r="D4616" s="198">
        <v>201911</v>
      </c>
      <c r="E4616" s="198" t="s">
        <v>335</v>
      </c>
      <c r="F4616" s="198">
        <v>7.0000000000000007E-2</v>
      </c>
      <c r="G4616" s="198">
        <v>0</v>
      </c>
    </row>
    <row r="4617" spans="1:7" x14ac:dyDescent="0.3">
      <c r="A4617" s="198" t="s">
        <v>187</v>
      </c>
      <c r="B4617" s="198"/>
      <c r="C4617" s="198">
        <v>101106876</v>
      </c>
      <c r="D4617" s="198">
        <v>201911</v>
      </c>
      <c r="E4617" s="198" t="s">
        <v>339</v>
      </c>
      <c r="F4617" s="198">
        <v>0</v>
      </c>
      <c r="G4617" s="198">
        <v>0</v>
      </c>
    </row>
    <row r="4618" spans="1:7" x14ac:dyDescent="0.3">
      <c r="A4618" s="198" t="s">
        <v>187</v>
      </c>
      <c r="B4618" s="198"/>
      <c r="C4618" s="198">
        <v>101106973</v>
      </c>
      <c r="D4618" s="198">
        <v>201911</v>
      </c>
      <c r="E4618" s="198" t="s">
        <v>335</v>
      </c>
      <c r="F4618" s="198">
        <v>122.02</v>
      </c>
      <c r="G4618" s="198">
        <v>2</v>
      </c>
    </row>
    <row r="4619" spans="1:7" x14ac:dyDescent="0.3">
      <c r="A4619" s="198" t="s">
        <v>187</v>
      </c>
      <c r="B4619" s="198"/>
      <c r="C4619" s="198">
        <v>101107210</v>
      </c>
      <c r="D4619" s="198">
        <v>201911</v>
      </c>
      <c r="E4619" s="198" t="s">
        <v>339</v>
      </c>
      <c r="F4619" s="198">
        <v>0</v>
      </c>
      <c r="G4619" s="198">
        <v>0</v>
      </c>
    </row>
    <row r="4620" spans="1:7" x14ac:dyDescent="0.3">
      <c r="A4620" s="198" t="s">
        <v>187</v>
      </c>
      <c r="B4620" s="198"/>
      <c r="C4620" s="198">
        <v>101107216</v>
      </c>
      <c r="D4620" s="198">
        <v>201911</v>
      </c>
      <c r="E4620" s="198" t="s">
        <v>336</v>
      </c>
      <c r="F4620" s="198">
        <v>52.13</v>
      </c>
      <c r="G4620" s="198">
        <v>0</v>
      </c>
    </row>
    <row r="4621" spans="1:7" x14ac:dyDescent="0.3">
      <c r="A4621" s="198" t="s">
        <v>187</v>
      </c>
      <c r="B4621" s="198"/>
      <c r="C4621" s="198">
        <v>101107342</v>
      </c>
      <c r="D4621" s="198">
        <v>201911</v>
      </c>
      <c r="E4621" s="198" t="s">
        <v>339</v>
      </c>
      <c r="F4621" s="198">
        <v>0</v>
      </c>
      <c r="G4621" s="198">
        <v>0</v>
      </c>
    </row>
    <row r="4622" spans="1:7" x14ac:dyDescent="0.3">
      <c r="A4622" s="198" t="s">
        <v>187</v>
      </c>
      <c r="B4622" s="198"/>
      <c r="C4622" s="198">
        <v>101107514</v>
      </c>
      <c r="D4622" s="198">
        <v>201911</v>
      </c>
      <c r="E4622" s="198" t="s">
        <v>336</v>
      </c>
      <c r="F4622" s="198">
        <v>96.45</v>
      </c>
      <c r="G4622" s="198">
        <v>0</v>
      </c>
    </row>
    <row r="4623" spans="1:7" x14ac:dyDescent="0.3">
      <c r="A4623" s="198" t="s">
        <v>187</v>
      </c>
      <c r="B4623" s="198"/>
      <c r="C4623" s="198">
        <v>101107652</v>
      </c>
      <c r="D4623" s="198">
        <v>201911</v>
      </c>
      <c r="E4623" s="198" t="s">
        <v>341</v>
      </c>
      <c r="F4623" s="198">
        <v>0</v>
      </c>
      <c r="G4623" s="198">
        <v>0</v>
      </c>
    </row>
    <row r="4624" spans="1:7" x14ac:dyDescent="0.3">
      <c r="A4624" s="198" t="s">
        <v>187</v>
      </c>
      <c r="B4624" s="198"/>
      <c r="C4624" s="198">
        <v>101107812</v>
      </c>
      <c r="D4624" s="198">
        <v>201911</v>
      </c>
      <c r="E4624" s="198" t="s">
        <v>336</v>
      </c>
      <c r="F4624" s="198">
        <v>781.44</v>
      </c>
      <c r="G4624" s="198">
        <v>0</v>
      </c>
    </row>
    <row r="4625" spans="1:7" x14ac:dyDescent="0.3">
      <c r="A4625" s="198" t="s">
        <v>187</v>
      </c>
      <c r="B4625" s="198"/>
      <c r="C4625" s="198">
        <v>101107812</v>
      </c>
      <c r="D4625" s="198">
        <v>201911</v>
      </c>
      <c r="E4625" s="198" t="s">
        <v>336</v>
      </c>
      <c r="F4625" s="198">
        <v>1124.96</v>
      </c>
      <c r="G4625" s="198">
        <v>0</v>
      </c>
    </row>
    <row r="4626" spans="1:7" x14ac:dyDescent="0.3">
      <c r="A4626" s="198" t="s">
        <v>187</v>
      </c>
      <c r="B4626" s="198"/>
      <c r="C4626" s="198">
        <v>101107812</v>
      </c>
      <c r="D4626" s="198">
        <v>201911</v>
      </c>
      <c r="E4626" s="198" t="s">
        <v>336</v>
      </c>
      <c r="F4626" s="198">
        <v>1823.88</v>
      </c>
      <c r="G4626" s="198">
        <v>0</v>
      </c>
    </row>
    <row r="4627" spans="1:7" x14ac:dyDescent="0.3">
      <c r="A4627" s="198" t="s">
        <v>187</v>
      </c>
      <c r="B4627" s="198"/>
      <c r="C4627" s="198">
        <v>101107812</v>
      </c>
      <c r="D4627" s="198">
        <v>201911</v>
      </c>
      <c r="E4627" s="198" t="s">
        <v>336</v>
      </c>
      <c r="F4627" s="198">
        <v>20915.95</v>
      </c>
      <c r="G4627" s="198">
        <v>0</v>
      </c>
    </row>
    <row r="4628" spans="1:7" x14ac:dyDescent="0.3">
      <c r="A4628" s="198" t="s">
        <v>187</v>
      </c>
      <c r="B4628" s="198"/>
      <c r="C4628" s="198">
        <v>101108284</v>
      </c>
      <c r="D4628" s="198">
        <v>201911</v>
      </c>
      <c r="E4628" s="198" t="s">
        <v>336</v>
      </c>
      <c r="F4628" s="198">
        <v>67.58</v>
      </c>
      <c r="G4628" s="198">
        <v>3</v>
      </c>
    </row>
    <row r="4629" spans="1:7" x14ac:dyDescent="0.3">
      <c r="A4629" s="198" t="s">
        <v>187</v>
      </c>
      <c r="B4629" s="198"/>
      <c r="C4629" s="198">
        <v>101108584</v>
      </c>
      <c r="D4629" s="198">
        <v>201911</v>
      </c>
      <c r="E4629" s="198" t="s">
        <v>335</v>
      </c>
      <c r="F4629" s="198">
        <v>11278.51</v>
      </c>
      <c r="G4629" s="198">
        <v>0</v>
      </c>
    </row>
    <row r="4630" spans="1:7" x14ac:dyDescent="0.3">
      <c r="A4630" s="198" t="s">
        <v>187</v>
      </c>
      <c r="B4630" s="198"/>
      <c r="C4630" s="198">
        <v>101108767</v>
      </c>
      <c r="D4630" s="198">
        <v>201911</v>
      </c>
      <c r="E4630" s="198" t="s">
        <v>336</v>
      </c>
      <c r="F4630" s="198">
        <v>184.55</v>
      </c>
      <c r="G4630" s="198">
        <v>3</v>
      </c>
    </row>
    <row r="4631" spans="1:7" x14ac:dyDescent="0.3">
      <c r="A4631" s="198" t="s">
        <v>187</v>
      </c>
      <c r="B4631" s="198"/>
      <c r="C4631" s="198">
        <v>101108787</v>
      </c>
      <c r="D4631" s="198">
        <v>201911</v>
      </c>
      <c r="E4631" s="198" t="s">
        <v>339</v>
      </c>
      <c r="F4631" s="198">
        <v>0</v>
      </c>
      <c r="G4631" s="198">
        <v>0</v>
      </c>
    </row>
    <row r="4632" spans="1:7" x14ac:dyDescent="0.3">
      <c r="A4632" s="198" t="s">
        <v>187</v>
      </c>
      <c r="B4632" s="198"/>
      <c r="C4632" s="198">
        <v>101108922</v>
      </c>
      <c r="D4632" s="198">
        <v>201911</v>
      </c>
      <c r="E4632" s="198" t="s">
        <v>336</v>
      </c>
      <c r="F4632" s="198">
        <v>-267.01</v>
      </c>
      <c r="G4632" s="198">
        <v>-6</v>
      </c>
    </row>
    <row r="4633" spans="1:7" x14ac:dyDescent="0.3">
      <c r="A4633" s="198" t="s">
        <v>187</v>
      </c>
      <c r="B4633" s="198"/>
      <c r="C4633" s="198">
        <v>101108922</v>
      </c>
      <c r="D4633" s="198">
        <v>201911</v>
      </c>
      <c r="E4633" s="198" t="s">
        <v>336</v>
      </c>
      <c r="F4633" s="198">
        <v>337.66</v>
      </c>
      <c r="G4633" s="198">
        <v>40</v>
      </c>
    </row>
    <row r="4634" spans="1:7" x14ac:dyDescent="0.3">
      <c r="A4634" s="198" t="s">
        <v>187</v>
      </c>
      <c r="B4634" s="198"/>
      <c r="C4634" s="198">
        <v>101109590</v>
      </c>
      <c r="D4634" s="198">
        <v>201911</v>
      </c>
      <c r="E4634" s="198" t="s">
        <v>339</v>
      </c>
      <c r="F4634" s="198">
        <v>26.3</v>
      </c>
      <c r="G4634" s="198">
        <v>0</v>
      </c>
    </row>
    <row r="4635" spans="1:7" x14ac:dyDescent="0.3">
      <c r="A4635" s="198" t="s">
        <v>187</v>
      </c>
      <c r="B4635" s="198"/>
      <c r="C4635" s="198">
        <v>101109989</v>
      </c>
      <c r="D4635" s="198">
        <v>201911</v>
      </c>
      <c r="E4635" s="198" t="s">
        <v>335</v>
      </c>
      <c r="F4635" s="198">
        <v>-883.7</v>
      </c>
      <c r="G4635" s="198">
        <v>0</v>
      </c>
    </row>
    <row r="4636" spans="1:7" x14ac:dyDescent="0.3">
      <c r="A4636" s="198" t="s">
        <v>187</v>
      </c>
      <c r="B4636" s="198"/>
      <c r="C4636" s="198">
        <v>101110137</v>
      </c>
      <c r="D4636" s="198">
        <v>201911</v>
      </c>
      <c r="E4636" s="198" t="s">
        <v>339</v>
      </c>
      <c r="F4636" s="198">
        <v>0.74</v>
      </c>
      <c r="G4636" s="198">
        <v>0</v>
      </c>
    </row>
    <row r="4637" spans="1:7" x14ac:dyDescent="0.3">
      <c r="A4637" s="198" t="s">
        <v>187</v>
      </c>
      <c r="B4637" s="198"/>
      <c r="C4637" s="198">
        <v>101110693</v>
      </c>
      <c r="D4637" s="198">
        <v>201911</v>
      </c>
      <c r="E4637" s="198" t="s">
        <v>339</v>
      </c>
      <c r="F4637" s="198">
        <v>0</v>
      </c>
      <c r="G4637" s="198">
        <v>0</v>
      </c>
    </row>
    <row r="4638" spans="1:7" x14ac:dyDescent="0.3">
      <c r="A4638" s="198" t="s">
        <v>187</v>
      </c>
      <c r="B4638" s="198"/>
      <c r="C4638" s="198">
        <v>101110798</v>
      </c>
      <c r="D4638" s="198">
        <v>201911</v>
      </c>
      <c r="E4638" s="198" t="s">
        <v>336</v>
      </c>
      <c r="F4638" s="198">
        <v>-2877.03</v>
      </c>
      <c r="G4638" s="198">
        <v>0</v>
      </c>
    </row>
    <row r="4639" spans="1:7" x14ac:dyDescent="0.3">
      <c r="A4639" s="198" t="s">
        <v>187</v>
      </c>
      <c r="B4639" s="198"/>
      <c r="C4639" s="198">
        <v>101110819</v>
      </c>
      <c r="D4639" s="198">
        <v>201911</v>
      </c>
      <c r="E4639" s="198" t="s">
        <v>339</v>
      </c>
      <c r="F4639" s="198">
        <v>-52088.66</v>
      </c>
      <c r="G4639" s="198">
        <v>-10</v>
      </c>
    </row>
    <row r="4640" spans="1:7" x14ac:dyDescent="0.3">
      <c r="A4640" s="198" t="s">
        <v>187</v>
      </c>
      <c r="B4640" s="198"/>
      <c r="C4640" s="198">
        <v>101110819</v>
      </c>
      <c r="D4640" s="198">
        <v>201911</v>
      </c>
      <c r="E4640" s="198" t="s">
        <v>339</v>
      </c>
      <c r="F4640" s="198">
        <v>115746.11</v>
      </c>
      <c r="G4640" s="198">
        <v>4121</v>
      </c>
    </row>
    <row r="4641" spans="1:7" x14ac:dyDescent="0.3">
      <c r="A4641" s="198" t="s">
        <v>187</v>
      </c>
      <c r="B4641" s="198"/>
      <c r="C4641" s="198">
        <v>101110930</v>
      </c>
      <c r="D4641" s="198">
        <v>201911</v>
      </c>
      <c r="E4641" s="198" t="s">
        <v>335</v>
      </c>
      <c r="F4641" s="198">
        <v>-2991.18</v>
      </c>
      <c r="G4641" s="198">
        <v>0</v>
      </c>
    </row>
    <row r="4642" spans="1:7" x14ac:dyDescent="0.3">
      <c r="A4642" s="198" t="s">
        <v>187</v>
      </c>
      <c r="B4642" s="198"/>
      <c r="C4642" s="198">
        <v>101110931</v>
      </c>
      <c r="D4642" s="198">
        <v>201911</v>
      </c>
      <c r="E4642" s="198" t="s">
        <v>340</v>
      </c>
      <c r="F4642" s="198">
        <v>1.1499999999999999</v>
      </c>
      <c r="G4642" s="198">
        <v>0</v>
      </c>
    </row>
    <row r="4643" spans="1:7" x14ac:dyDescent="0.3">
      <c r="A4643" s="198" t="s">
        <v>187</v>
      </c>
      <c r="B4643" s="198"/>
      <c r="C4643" s="198">
        <v>101111187</v>
      </c>
      <c r="D4643" s="198">
        <v>201911</v>
      </c>
      <c r="E4643" s="198" t="s">
        <v>336</v>
      </c>
      <c r="F4643" s="198">
        <v>11.44</v>
      </c>
      <c r="G4643" s="198">
        <v>0</v>
      </c>
    </row>
    <row r="4644" spans="1:7" x14ac:dyDescent="0.3">
      <c r="A4644" s="198" t="s">
        <v>187</v>
      </c>
      <c r="B4644" s="198"/>
      <c r="C4644" s="198">
        <v>101111229</v>
      </c>
      <c r="D4644" s="198">
        <v>201911</v>
      </c>
      <c r="E4644" s="198" t="s">
        <v>339</v>
      </c>
      <c r="F4644" s="198">
        <v>-996.03</v>
      </c>
      <c r="G4644" s="198">
        <v>-6</v>
      </c>
    </row>
    <row r="4645" spans="1:7" x14ac:dyDescent="0.3">
      <c r="A4645" s="198" t="s">
        <v>187</v>
      </c>
      <c r="B4645" s="198"/>
      <c r="C4645" s="198">
        <v>101111229</v>
      </c>
      <c r="D4645" s="198">
        <v>201911</v>
      </c>
      <c r="E4645" s="198" t="s">
        <v>339</v>
      </c>
      <c r="F4645" s="198">
        <v>10872.61</v>
      </c>
      <c r="G4645" s="198">
        <v>226</v>
      </c>
    </row>
    <row r="4646" spans="1:7" x14ac:dyDescent="0.3">
      <c r="A4646" s="198" t="s">
        <v>187</v>
      </c>
      <c r="B4646" s="198"/>
      <c r="C4646" s="198">
        <v>101111307</v>
      </c>
      <c r="D4646" s="198">
        <v>201911</v>
      </c>
      <c r="E4646" s="198" t="s">
        <v>339</v>
      </c>
      <c r="F4646" s="198">
        <v>-3093.31</v>
      </c>
      <c r="G4646" s="198">
        <v>0</v>
      </c>
    </row>
    <row r="4647" spans="1:7" x14ac:dyDescent="0.3">
      <c r="A4647" s="198" t="s">
        <v>187</v>
      </c>
      <c r="B4647" s="198"/>
      <c r="C4647" s="198">
        <v>101111307</v>
      </c>
      <c r="D4647" s="198">
        <v>201911</v>
      </c>
      <c r="E4647" s="198" t="s">
        <v>339</v>
      </c>
      <c r="F4647" s="198">
        <v>-724.51</v>
      </c>
      <c r="G4647" s="198">
        <v>0</v>
      </c>
    </row>
    <row r="4648" spans="1:7" x14ac:dyDescent="0.3">
      <c r="A4648" s="198" t="s">
        <v>187</v>
      </c>
      <c r="B4648" s="198"/>
      <c r="C4648" s="198">
        <v>101111448</v>
      </c>
      <c r="D4648" s="198">
        <v>201911</v>
      </c>
      <c r="E4648" s="198" t="s">
        <v>340</v>
      </c>
      <c r="F4648" s="198">
        <v>401.66</v>
      </c>
      <c r="G4648" s="198">
        <v>2</v>
      </c>
    </row>
    <row r="4649" spans="1:7" x14ac:dyDescent="0.3">
      <c r="A4649" s="198" t="s">
        <v>187</v>
      </c>
      <c r="B4649" s="198"/>
      <c r="C4649" s="198">
        <v>101112542</v>
      </c>
      <c r="D4649" s="198">
        <v>201911</v>
      </c>
      <c r="E4649" s="198" t="s">
        <v>336</v>
      </c>
      <c r="F4649" s="198">
        <v>-629.75</v>
      </c>
      <c r="G4649" s="198">
        <v>-10</v>
      </c>
    </row>
    <row r="4650" spans="1:7" x14ac:dyDescent="0.3">
      <c r="A4650" s="198" t="s">
        <v>187</v>
      </c>
      <c r="B4650" s="198"/>
      <c r="C4650" s="198">
        <v>101112542</v>
      </c>
      <c r="D4650" s="198">
        <v>201911</v>
      </c>
      <c r="E4650" s="198" t="s">
        <v>336</v>
      </c>
      <c r="F4650" s="198">
        <v>1752.92</v>
      </c>
      <c r="G4650" s="198">
        <v>102</v>
      </c>
    </row>
    <row r="4651" spans="1:7" x14ac:dyDescent="0.3">
      <c r="A4651" s="198" t="s">
        <v>187</v>
      </c>
      <c r="B4651" s="198"/>
      <c r="C4651" s="198">
        <v>101112658</v>
      </c>
      <c r="D4651" s="198">
        <v>201911</v>
      </c>
      <c r="E4651" s="198" t="s">
        <v>336</v>
      </c>
      <c r="F4651" s="198">
        <v>4.74</v>
      </c>
      <c r="G4651" s="198">
        <v>2</v>
      </c>
    </row>
    <row r="4652" spans="1:7" x14ac:dyDescent="0.3">
      <c r="A4652" s="198" t="s">
        <v>187</v>
      </c>
      <c r="B4652" s="198"/>
      <c r="C4652" s="198">
        <v>101112698</v>
      </c>
      <c r="D4652" s="198">
        <v>201911</v>
      </c>
      <c r="E4652" s="198" t="s">
        <v>336</v>
      </c>
      <c r="F4652" s="198">
        <v>376.85</v>
      </c>
      <c r="G4652" s="198">
        <v>3</v>
      </c>
    </row>
    <row r="4653" spans="1:7" x14ac:dyDescent="0.3">
      <c r="A4653" s="198" t="s">
        <v>187</v>
      </c>
      <c r="B4653" s="198"/>
      <c r="C4653" s="198">
        <v>101114109</v>
      </c>
      <c r="D4653" s="198">
        <v>201911</v>
      </c>
      <c r="E4653" s="198" t="s">
        <v>341</v>
      </c>
      <c r="F4653" s="198">
        <v>14.73</v>
      </c>
      <c r="G4653" s="198">
        <v>0</v>
      </c>
    </row>
    <row r="4654" spans="1:7" x14ac:dyDescent="0.3">
      <c r="A4654" s="198" t="s">
        <v>187</v>
      </c>
      <c r="B4654" s="198"/>
      <c r="C4654" s="198">
        <v>101114109</v>
      </c>
      <c r="D4654" s="198">
        <v>201911</v>
      </c>
      <c r="E4654" s="198" t="s">
        <v>341</v>
      </c>
      <c r="F4654" s="198">
        <v>49.55</v>
      </c>
      <c r="G4654" s="198">
        <v>0</v>
      </c>
    </row>
    <row r="4655" spans="1:7" x14ac:dyDescent="0.3">
      <c r="A4655" s="198" t="s">
        <v>187</v>
      </c>
      <c r="B4655" s="198"/>
      <c r="C4655" s="198">
        <v>101114412</v>
      </c>
      <c r="D4655" s="198">
        <v>201911</v>
      </c>
      <c r="E4655" s="198" t="s">
        <v>339</v>
      </c>
      <c r="F4655" s="198">
        <v>-13900.65</v>
      </c>
      <c r="G4655" s="198">
        <v>3</v>
      </c>
    </row>
    <row r="4656" spans="1:7" x14ac:dyDescent="0.3">
      <c r="A4656" s="198" t="s">
        <v>187</v>
      </c>
      <c r="B4656" s="198"/>
      <c r="C4656" s="198">
        <v>101114453</v>
      </c>
      <c r="D4656" s="198">
        <v>201911</v>
      </c>
      <c r="E4656" s="198" t="s">
        <v>339</v>
      </c>
      <c r="F4656" s="198">
        <v>-11.18</v>
      </c>
      <c r="G4656" s="198">
        <v>1</v>
      </c>
    </row>
    <row r="4657" spans="1:7" x14ac:dyDescent="0.3">
      <c r="A4657" s="198" t="s">
        <v>187</v>
      </c>
      <c r="B4657" s="198"/>
      <c r="C4657" s="198">
        <v>101115147</v>
      </c>
      <c r="D4657" s="198">
        <v>201911</v>
      </c>
      <c r="E4657" s="198" t="s">
        <v>340</v>
      </c>
      <c r="F4657" s="198">
        <v>-323.14</v>
      </c>
      <c r="G4657" s="198">
        <v>236</v>
      </c>
    </row>
    <row r="4658" spans="1:7" x14ac:dyDescent="0.3">
      <c r="A4658" s="198" t="s">
        <v>187</v>
      </c>
      <c r="B4658" s="198"/>
      <c r="C4658" s="198">
        <v>101115147</v>
      </c>
      <c r="D4658" s="198">
        <v>201911</v>
      </c>
      <c r="E4658" s="198" t="s">
        <v>340</v>
      </c>
      <c r="F4658" s="198">
        <v>703.11</v>
      </c>
      <c r="G4658" s="198">
        <v>-7</v>
      </c>
    </row>
    <row r="4659" spans="1:7" x14ac:dyDescent="0.3">
      <c r="A4659" s="198" t="s">
        <v>187</v>
      </c>
      <c r="B4659" s="198"/>
      <c r="C4659" s="198">
        <v>101115725</v>
      </c>
      <c r="D4659" s="198">
        <v>201911</v>
      </c>
      <c r="E4659" s="198" t="s">
        <v>339</v>
      </c>
      <c r="F4659" s="198">
        <v>-4.78</v>
      </c>
      <c r="G4659" s="198">
        <v>0</v>
      </c>
    </row>
    <row r="4660" spans="1:7" x14ac:dyDescent="0.3">
      <c r="A4660" s="198" t="s">
        <v>187</v>
      </c>
      <c r="B4660" s="198"/>
      <c r="C4660" s="198">
        <v>101115950</v>
      </c>
      <c r="D4660" s="198">
        <v>201911</v>
      </c>
      <c r="E4660" s="198" t="s">
        <v>342</v>
      </c>
      <c r="F4660" s="198">
        <v>-56.31</v>
      </c>
      <c r="G4660" s="198">
        <v>-6</v>
      </c>
    </row>
    <row r="4661" spans="1:7" x14ac:dyDescent="0.3">
      <c r="A4661" s="198" t="s">
        <v>187</v>
      </c>
      <c r="B4661" s="198"/>
      <c r="C4661" s="198">
        <v>101115950</v>
      </c>
      <c r="D4661" s="198">
        <v>201911</v>
      </c>
      <c r="E4661" s="198" t="s">
        <v>342</v>
      </c>
      <c r="F4661" s="198">
        <v>67.010000000000005</v>
      </c>
      <c r="G4661" s="198">
        <v>30</v>
      </c>
    </row>
    <row r="4662" spans="1:7" x14ac:dyDescent="0.3">
      <c r="A4662" s="198" t="s">
        <v>187</v>
      </c>
      <c r="B4662" s="198"/>
      <c r="C4662" s="198">
        <v>101116136</v>
      </c>
      <c r="D4662" s="198">
        <v>201911</v>
      </c>
      <c r="E4662" s="198" t="s">
        <v>339</v>
      </c>
      <c r="F4662" s="198">
        <v>-541.62</v>
      </c>
      <c r="G4662" s="198">
        <v>0</v>
      </c>
    </row>
    <row r="4663" spans="1:7" x14ac:dyDescent="0.3">
      <c r="A4663" s="198" t="s">
        <v>187</v>
      </c>
      <c r="B4663" s="198"/>
      <c r="C4663" s="198">
        <v>101116281</v>
      </c>
      <c r="D4663" s="198">
        <v>201911</v>
      </c>
      <c r="E4663" s="198" t="s">
        <v>335</v>
      </c>
      <c r="F4663" s="198">
        <v>-283.58</v>
      </c>
      <c r="G4663" s="198">
        <v>-12</v>
      </c>
    </row>
    <row r="4664" spans="1:7" x14ac:dyDescent="0.3">
      <c r="A4664" s="198" t="s">
        <v>187</v>
      </c>
      <c r="B4664" s="198"/>
      <c r="C4664" s="198">
        <v>101116281</v>
      </c>
      <c r="D4664" s="198">
        <v>201911</v>
      </c>
      <c r="E4664" s="198" t="s">
        <v>335</v>
      </c>
      <c r="F4664" s="198">
        <v>684.71</v>
      </c>
      <c r="G4664" s="198">
        <v>55</v>
      </c>
    </row>
    <row r="4665" spans="1:7" x14ac:dyDescent="0.3">
      <c r="A4665" s="198" t="s">
        <v>187</v>
      </c>
      <c r="B4665" s="198"/>
      <c r="C4665" s="198">
        <v>101116597</v>
      </c>
      <c r="D4665" s="198">
        <v>201911</v>
      </c>
      <c r="E4665" s="198" t="s">
        <v>336</v>
      </c>
      <c r="F4665" s="198">
        <v>60.88</v>
      </c>
      <c r="G4665" s="198">
        <v>1</v>
      </c>
    </row>
    <row r="4666" spans="1:7" x14ac:dyDescent="0.3">
      <c r="A4666" s="198" t="s">
        <v>187</v>
      </c>
      <c r="B4666" s="198"/>
      <c r="C4666" s="198">
        <v>101116991</v>
      </c>
      <c r="D4666" s="198">
        <v>201911</v>
      </c>
      <c r="E4666" s="198" t="s">
        <v>336</v>
      </c>
      <c r="F4666" s="198">
        <v>137.75</v>
      </c>
      <c r="G4666" s="198">
        <v>2</v>
      </c>
    </row>
    <row r="4667" spans="1:7" x14ac:dyDescent="0.3">
      <c r="A4667" s="198" t="s">
        <v>187</v>
      </c>
      <c r="B4667" s="198"/>
      <c r="C4667" s="198">
        <v>101117254</v>
      </c>
      <c r="D4667" s="198">
        <v>201911</v>
      </c>
      <c r="E4667" s="198" t="s">
        <v>340</v>
      </c>
      <c r="F4667" s="198">
        <v>-588.91999999999996</v>
      </c>
      <c r="G4667" s="198">
        <v>538</v>
      </c>
    </row>
    <row r="4668" spans="1:7" x14ac:dyDescent="0.3">
      <c r="A4668" s="198" t="s">
        <v>187</v>
      </c>
      <c r="B4668" s="198"/>
      <c r="C4668" s="198">
        <v>101117254</v>
      </c>
      <c r="D4668" s="198">
        <v>201911</v>
      </c>
      <c r="E4668" s="198" t="s">
        <v>340</v>
      </c>
      <c r="F4668" s="198">
        <v>695.09</v>
      </c>
      <c r="G4668" s="198">
        <v>-6</v>
      </c>
    </row>
    <row r="4669" spans="1:7" x14ac:dyDescent="0.3">
      <c r="A4669" s="198" t="s">
        <v>187</v>
      </c>
      <c r="B4669" s="198"/>
      <c r="C4669" s="198">
        <v>101117331</v>
      </c>
      <c r="D4669" s="198">
        <v>201911</v>
      </c>
      <c r="E4669" s="198" t="s">
        <v>335</v>
      </c>
      <c r="F4669" s="198">
        <v>1.1100000000000001</v>
      </c>
      <c r="G4669" s="198">
        <v>0</v>
      </c>
    </row>
    <row r="4670" spans="1:7" x14ac:dyDescent="0.3">
      <c r="A4670" s="198" t="s">
        <v>187</v>
      </c>
      <c r="B4670" s="198"/>
      <c r="C4670" s="198">
        <v>101117646</v>
      </c>
      <c r="D4670" s="198">
        <v>201911</v>
      </c>
      <c r="E4670" s="198" t="s">
        <v>341</v>
      </c>
      <c r="F4670" s="198">
        <v>-185.66</v>
      </c>
      <c r="G4670" s="198">
        <v>-5</v>
      </c>
    </row>
    <row r="4671" spans="1:7" x14ac:dyDescent="0.3">
      <c r="A4671" s="198" t="s">
        <v>187</v>
      </c>
      <c r="B4671" s="198"/>
      <c r="C4671" s="198">
        <v>101117646</v>
      </c>
      <c r="D4671" s="198">
        <v>201911</v>
      </c>
      <c r="E4671" s="198" t="s">
        <v>341</v>
      </c>
      <c r="F4671" s="198">
        <v>831.61</v>
      </c>
      <c r="G4671" s="198">
        <v>48</v>
      </c>
    </row>
    <row r="4672" spans="1:7" x14ac:dyDescent="0.3">
      <c r="A4672" s="198" t="s">
        <v>187</v>
      </c>
      <c r="B4672" s="198"/>
      <c r="C4672" s="198">
        <v>101117660</v>
      </c>
      <c r="D4672" s="198">
        <v>201911</v>
      </c>
      <c r="E4672" s="198" t="s">
        <v>342</v>
      </c>
      <c r="F4672" s="198">
        <v>155.74</v>
      </c>
      <c r="G4672" s="198">
        <v>3</v>
      </c>
    </row>
    <row r="4673" spans="1:7" x14ac:dyDescent="0.3">
      <c r="A4673" s="198" t="s">
        <v>187</v>
      </c>
      <c r="B4673" s="198"/>
      <c r="C4673" s="198">
        <v>101117694</v>
      </c>
      <c r="D4673" s="198">
        <v>201911</v>
      </c>
      <c r="E4673" s="198" t="s">
        <v>339</v>
      </c>
      <c r="F4673" s="198">
        <v>-0.59</v>
      </c>
      <c r="G4673" s="198">
        <v>0</v>
      </c>
    </row>
    <row r="4674" spans="1:7" x14ac:dyDescent="0.3">
      <c r="A4674" s="198" t="s">
        <v>187</v>
      </c>
      <c r="B4674" s="198"/>
      <c r="C4674" s="198">
        <v>101117803</v>
      </c>
      <c r="D4674" s="198">
        <v>201911</v>
      </c>
      <c r="E4674" s="198" t="s">
        <v>339</v>
      </c>
      <c r="F4674" s="198">
        <v>-73.260000000000005</v>
      </c>
      <c r="G4674" s="198">
        <v>0</v>
      </c>
    </row>
    <row r="4675" spans="1:7" x14ac:dyDescent="0.3">
      <c r="A4675" s="198" t="s">
        <v>187</v>
      </c>
      <c r="B4675" s="198"/>
      <c r="C4675" s="198">
        <v>101118115</v>
      </c>
      <c r="D4675" s="198">
        <v>201911</v>
      </c>
      <c r="E4675" s="198" t="s">
        <v>342</v>
      </c>
      <c r="F4675" s="198">
        <v>81.56</v>
      </c>
      <c r="G4675" s="198">
        <v>2</v>
      </c>
    </row>
    <row r="4676" spans="1:7" x14ac:dyDescent="0.3">
      <c r="A4676" s="198" t="s">
        <v>187</v>
      </c>
      <c r="B4676" s="198"/>
      <c r="C4676" s="198">
        <v>101118163</v>
      </c>
      <c r="D4676" s="198">
        <v>201911</v>
      </c>
      <c r="E4676" s="198" t="s">
        <v>339</v>
      </c>
      <c r="F4676" s="198">
        <v>7</v>
      </c>
      <c r="G4676" s="198">
        <v>1</v>
      </c>
    </row>
    <row r="4677" spans="1:7" x14ac:dyDescent="0.3">
      <c r="A4677" s="198" t="s">
        <v>187</v>
      </c>
      <c r="B4677" s="198"/>
      <c r="C4677" s="198">
        <v>101118186</v>
      </c>
      <c r="D4677" s="198">
        <v>201911</v>
      </c>
      <c r="E4677" s="198" t="s">
        <v>336</v>
      </c>
      <c r="F4677" s="198">
        <v>-21.36</v>
      </c>
      <c r="G4677" s="198">
        <v>4</v>
      </c>
    </row>
    <row r="4678" spans="1:7" x14ac:dyDescent="0.3">
      <c r="A4678" s="198" t="s">
        <v>187</v>
      </c>
      <c r="B4678" s="198"/>
      <c r="C4678" s="198">
        <v>101118402</v>
      </c>
      <c r="D4678" s="198">
        <v>201911</v>
      </c>
      <c r="E4678" s="198" t="s">
        <v>336</v>
      </c>
      <c r="F4678" s="198">
        <v>2.33</v>
      </c>
      <c r="G4678" s="198">
        <v>0</v>
      </c>
    </row>
    <row r="4679" spans="1:7" x14ac:dyDescent="0.3">
      <c r="A4679" s="198" t="s">
        <v>187</v>
      </c>
      <c r="B4679" s="198"/>
      <c r="C4679" s="198">
        <v>101118768</v>
      </c>
      <c r="D4679" s="198">
        <v>201911</v>
      </c>
      <c r="E4679" s="198" t="s">
        <v>339</v>
      </c>
      <c r="F4679" s="198">
        <v>62070.14</v>
      </c>
      <c r="G4679" s="198">
        <v>3</v>
      </c>
    </row>
    <row r="4680" spans="1:7" x14ac:dyDescent="0.3">
      <c r="A4680" s="198" t="s">
        <v>187</v>
      </c>
      <c r="B4680" s="198"/>
      <c r="C4680" s="198">
        <v>101118815</v>
      </c>
      <c r="D4680" s="198">
        <v>201911</v>
      </c>
      <c r="E4680" s="198" t="s">
        <v>339</v>
      </c>
      <c r="F4680" s="198">
        <v>-2940.88</v>
      </c>
      <c r="G4680" s="198">
        <v>-8</v>
      </c>
    </row>
    <row r="4681" spans="1:7" x14ac:dyDescent="0.3">
      <c r="A4681" s="198" t="s">
        <v>187</v>
      </c>
      <c r="B4681" s="198"/>
      <c r="C4681" s="198">
        <v>101118815</v>
      </c>
      <c r="D4681" s="198">
        <v>201911</v>
      </c>
      <c r="E4681" s="198" t="s">
        <v>339</v>
      </c>
      <c r="F4681" s="198">
        <v>11746.05</v>
      </c>
      <c r="G4681" s="198">
        <v>155</v>
      </c>
    </row>
    <row r="4682" spans="1:7" x14ac:dyDescent="0.3">
      <c r="A4682" s="198" t="s">
        <v>187</v>
      </c>
      <c r="B4682" s="198"/>
      <c r="C4682" s="198">
        <v>101118948</v>
      </c>
      <c r="D4682" s="198">
        <v>201911</v>
      </c>
      <c r="E4682" s="198" t="s">
        <v>339</v>
      </c>
      <c r="F4682" s="198">
        <v>-340.13</v>
      </c>
      <c r="G4682" s="198">
        <v>-9</v>
      </c>
    </row>
    <row r="4683" spans="1:7" x14ac:dyDescent="0.3">
      <c r="A4683" s="198" t="s">
        <v>187</v>
      </c>
      <c r="B4683" s="198"/>
      <c r="C4683" s="198">
        <v>101118948</v>
      </c>
      <c r="D4683" s="198">
        <v>201911</v>
      </c>
      <c r="E4683" s="198" t="s">
        <v>339</v>
      </c>
      <c r="F4683" s="198">
        <v>4461.5600000000004</v>
      </c>
      <c r="G4683" s="198">
        <v>44</v>
      </c>
    </row>
    <row r="4684" spans="1:7" x14ac:dyDescent="0.3">
      <c r="A4684" s="198" t="s">
        <v>187</v>
      </c>
      <c r="B4684" s="198"/>
      <c r="C4684" s="198">
        <v>101119060</v>
      </c>
      <c r="D4684" s="198">
        <v>201911</v>
      </c>
      <c r="E4684" s="198" t="s">
        <v>336</v>
      </c>
      <c r="F4684" s="198">
        <v>-3323.43</v>
      </c>
      <c r="G4684" s="198">
        <v>-7</v>
      </c>
    </row>
    <row r="4685" spans="1:7" x14ac:dyDescent="0.3">
      <c r="A4685" s="198" t="s">
        <v>187</v>
      </c>
      <c r="B4685" s="198"/>
      <c r="C4685" s="198">
        <v>101119060</v>
      </c>
      <c r="D4685" s="198">
        <v>201911</v>
      </c>
      <c r="E4685" s="198" t="s">
        <v>336</v>
      </c>
      <c r="F4685" s="198">
        <v>5943.94</v>
      </c>
      <c r="G4685" s="198">
        <v>1058</v>
      </c>
    </row>
    <row r="4686" spans="1:7" x14ac:dyDescent="0.3">
      <c r="A4686" s="198" t="s">
        <v>187</v>
      </c>
      <c r="B4686" s="198"/>
      <c r="C4686" s="198">
        <v>101119344</v>
      </c>
      <c r="D4686" s="198">
        <v>201911</v>
      </c>
      <c r="E4686" s="198" t="s">
        <v>339</v>
      </c>
      <c r="F4686" s="198">
        <v>-28856.7</v>
      </c>
      <c r="G4686" s="198">
        <v>-6</v>
      </c>
    </row>
    <row r="4687" spans="1:7" x14ac:dyDescent="0.3">
      <c r="A4687" s="198" t="s">
        <v>187</v>
      </c>
      <c r="B4687" s="198"/>
      <c r="C4687" s="198">
        <v>101119344</v>
      </c>
      <c r="D4687" s="198">
        <v>201911</v>
      </c>
      <c r="E4687" s="198" t="s">
        <v>339</v>
      </c>
      <c r="F4687" s="198">
        <v>25634.86</v>
      </c>
      <c r="G4687" s="198">
        <v>1</v>
      </c>
    </row>
    <row r="4688" spans="1:7" x14ac:dyDescent="0.3">
      <c r="A4688" s="198" t="s">
        <v>187</v>
      </c>
      <c r="B4688" s="198"/>
      <c r="C4688" s="198">
        <v>101119418</v>
      </c>
      <c r="D4688" s="198">
        <v>201911</v>
      </c>
      <c r="E4688" s="198" t="s">
        <v>339</v>
      </c>
      <c r="F4688" s="198">
        <v>-3826.73</v>
      </c>
      <c r="G4688" s="198">
        <v>-8</v>
      </c>
    </row>
    <row r="4689" spans="1:7" x14ac:dyDescent="0.3">
      <c r="A4689" s="198" t="s">
        <v>187</v>
      </c>
      <c r="B4689" s="198"/>
      <c r="C4689" s="198">
        <v>101119418</v>
      </c>
      <c r="D4689" s="198">
        <v>201911</v>
      </c>
      <c r="E4689" s="198" t="s">
        <v>339</v>
      </c>
      <c r="F4689" s="198">
        <v>15920.22</v>
      </c>
      <c r="G4689" s="198">
        <v>389</v>
      </c>
    </row>
    <row r="4690" spans="1:7" x14ac:dyDescent="0.3">
      <c r="A4690" s="198" t="s">
        <v>187</v>
      </c>
      <c r="B4690" s="198"/>
      <c r="C4690" s="198">
        <v>101119748</v>
      </c>
      <c r="D4690" s="198">
        <v>201911</v>
      </c>
      <c r="E4690" s="198" t="s">
        <v>342</v>
      </c>
      <c r="F4690" s="198">
        <v>2.59</v>
      </c>
      <c r="G4690" s="198">
        <v>3</v>
      </c>
    </row>
    <row r="4691" spans="1:7" x14ac:dyDescent="0.3">
      <c r="A4691" s="198" t="s">
        <v>187</v>
      </c>
      <c r="B4691" s="198"/>
      <c r="C4691" s="198">
        <v>101119761</v>
      </c>
      <c r="D4691" s="198">
        <v>201911</v>
      </c>
      <c r="E4691" s="198" t="s">
        <v>336</v>
      </c>
      <c r="F4691" s="198">
        <v>-23.29</v>
      </c>
      <c r="G4691" s="198">
        <v>-6</v>
      </c>
    </row>
    <row r="4692" spans="1:7" x14ac:dyDescent="0.3">
      <c r="A4692" s="198" t="s">
        <v>187</v>
      </c>
      <c r="B4692" s="198"/>
      <c r="C4692" s="198">
        <v>101119761</v>
      </c>
      <c r="D4692" s="198">
        <v>201911</v>
      </c>
      <c r="E4692" s="198" t="s">
        <v>336</v>
      </c>
      <c r="F4692" s="198">
        <v>60.65</v>
      </c>
      <c r="G4692" s="198">
        <v>10</v>
      </c>
    </row>
    <row r="4693" spans="1:7" x14ac:dyDescent="0.3">
      <c r="A4693" s="198" t="s">
        <v>187</v>
      </c>
      <c r="B4693" s="198"/>
      <c r="C4693" s="198">
        <v>101119898</v>
      </c>
      <c r="D4693" s="198">
        <v>201911</v>
      </c>
      <c r="E4693" s="198" t="s">
        <v>341</v>
      </c>
      <c r="F4693" s="198">
        <v>3237.12</v>
      </c>
      <c r="G4693" s="198">
        <v>3</v>
      </c>
    </row>
    <row r="4694" spans="1:7" x14ac:dyDescent="0.3">
      <c r="A4694" s="198" t="s">
        <v>187</v>
      </c>
      <c r="B4694" s="198"/>
      <c r="C4694" s="198">
        <v>101119908</v>
      </c>
      <c r="D4694" s="198">
        <v>201911</v>
      </c>
      <c r="E4694" s="198" t="s">
        <v>339</v>
      </c>
      <c r="F4694" s="198">
        <v>2.68</v>
      </c>
      <c r="G4694" s="198">
        <v>0</v>
      </c>
    </row>
    <row r="4695" spans="1:7" x14ac:dyDescent="0.3">
      <c r="A4695" s="198" t="s">
        <v>187</v>
      </c>
      <c r="B4695" s="198"/>
      <c r="C4695" s="198">
        <v>101119947</v>
      </c>
      <c r="D4695" s="198">
        <v>201911</v>
      </c>
      <c r="E4695" s="198" t="s">
        <v>336</v>
      </c>
      <c r="F4695" s="198">
        <v>-2.5299999999999998</v>
      </c>
      <c r="G4695" s="198">
        <v>3</v>
      </c>
    </row>
    <row r="4696" spans="1:7" x14ac:dyDescent="0.3">
      <c r="A4696" s="198" t="s">
        <v>187</v>
      </c>
      <c r="B4696" s="198"/>
      <c r="C4696" s="198">
        <v>101119976</v>
      </c>
      <c r="D4696" s="198">
        <v>201911</v>
      </c>
      <c r="E4696" s="198" t="s">
        <v>339</v>
      </c>
      <c r="F4696" s="198">
        <v>-20435.11</v>
      </c>
      <c r="G4696" s="198">
        <v>-7</v>
      </c>
    </row>
    <row r="4697" spans="1:7" x14ac:dyDescent="0.3">
      <c r="A4697" s="198" t="s">
        <v>187</v>
      </c>
      <c r="B4697" s="198"/>
      <c r="C4697" s="198">
        <v>101119976</v>
      </c>
      <c r="D4697" s="198">
        <v>201911</v>
      </c>
      <c r="E4697" s="198" t="s">
        <v>339</v>
      </c>
      <c r="F4697" s="198">
        <v>85281.279999999999</v>
      </c>
      <c r="G4697" s="198">
        <v>4893</v>
      </c>
    </row>
    <row r="4698" spans="1:7" x14ac:dyDescent="0.3">
      <c r="A4698" s="198" t="s">
        <v>187</v>
      </c>
      <c r="B4698" s="198"/>
      <c r="C4698" s="198">
        <v>101120040</v>
      </c>
      <c r="D4698" s="198">
        <v>201911</v>
      </c>
      <c r="E4698" s="198" t="s">
        <v>339</v>
      </c>
      <c r="F4698" s="198">
        <v>268.69</v>
      </c>
      <c r="G4698" s="198">
        <v>3</v>
      </c>
    </row>
    <row r="4699" spans="1:7" x14ac:dyDescent="0.3">
      <c r="A4699" s="198" t="s">
        <v>187</v>
      </c>
      <c r="B4699" s="198"/>
      <c r="C4699" s="198">
        <v>101120230</v>
      </c>
      <c r="D4699" s="198">
        <v>201911</v>
      </c>
      <c r="E4699" s="198" t="s">
        <v>336</v>
      </c>
      <c r="F4699" s="198">
        <v>-47.37</v>
      </c>
      <c r="G4699" s="198">
        <v>0</v>
      </c>
    </row>
    <row r="4700" spans="1:7" x14ac:dyDescent="0.3">
      <c r="A4700" s="198" t="s">
        <v>187</v>
      </c>
      <c r="B4700" s="198"/>
      <c r="C4700" s="198">
        <v>101120404</v>
      </c>
      <c r="D4700" s="198">
        <v>201911</v>
      </c>
      <c r="E4700" s="198" t="s">
        <v>336</v>
      </c>
      <c r="F4700" s="198">
        <v>3733.78</v>
      </c>
      <c r="G4700" s="198">
        <v>160</v>
      </c>
    </row>
    <row r="4701" spans="1:7" x14ac:dyDescent="0.3">
      <c r="A4701" s="198" t="s">
        <v>187</v>
      </c>
      <c r="B4701" s="198"/>
      <c r="C4701" s="198">
        <v>101120442</v>
      </c>
      <c r="D4701" s="198">
        <v>201911</v>
      </c>
      <c r="E4701" s="198" t="s">
        <v>342</v>
      </c>
      <c r="F4701" s="198">
        <v>170.29</v>
      </c>
      <c r="G4701" s="198">
        <v>1</v>
      </c>
    </row>
    <row r="4702" spans="1:7" x14ac:dyDescent="0.3">
      <c r="A4702" s="198" t="s">
        <v>187</v>
      </c>
      <c r="B4702" s="198"/>
      <c r="C4702" s="198">
        <v>101120672</v>
      </c>
      <c r="D4702" s="198">
        <v>201911</v>
      </c>
      <c r="E4702" s="198" t="s">
        <v>340</v>
      </c>
      <c r="F4702" s="198">
        <v>-341.9</v>
      </c>
      <c r="G4702" s="198">
        <v>40</v>
      </c>
    </row>
    <row r="4703" spans="1:7" x14ac:dyDescent="0.3">
      <c r="A4703" s="198" t="s">
        <v>187</v>
      </c>
      <c r="B4703" s="198"/>
      <c r="C4703" s="198">
        <v>101120672</v>
      </c>
      <c r="D4703" s="198">
        <v>201911</v>
      </c>
      <c r="E4703" s="198" t="s">
        <v>340</v>
      </c>
      <c r="F4703" s="198">
        <v>300.08</v>
      </c>
      <c r="G4703" s="198">
        <v>-4</v>
      </c>
    </row>
    <row r="4704" spans="1:7" x14ac:dyDescent="0.3">
      <c r="A4704" s="198" t="s">
        <v>187</v>
      </c>
      <c r="B4704" s="198"/>
      <c r="C4704" s="198">
        <v>101121046</v>
      </c>
      <c r="D4704" s="198">
        <v>201911</v>
      </c>
      <c r="E4704" s="198" t="s">
        <v>336</v>
      </c>
      <c r="F4704" s="198">
        <v>78.77</v>
      </c>
      <c r="G4704" s="198">
        <v>2</v>
      </c>
    </row>
    <row r="4705" spans="1:7" x14ac:dyDescent="0.3">
      <c r="A4705" s="198" t="s">
        <v>187</v>
      </c>
      <c r="B4705" s="198"/>
      <c r="C4705" s="198">
        <v>101121115</v>
      </c>
      <c r="D4705" s="198">
        <v>201911</v>
      </c>
      <c r="E4705" s="198" t="s">
        <v>339</v>
      </c>
      <c r="F4705" s="198">
        <v>-192.35</v>
      </c>
      <c r="G4705" s="198">
        <v>-6</v>
      </c>
    </row>
    <row r="4706" spans="1:7" x14ac:dyDescent="0.3">
      <c r="A4706" s="198" t="s">
        <v>187</v>
      </c>
      <c r="B4706" s="198"/>
      <c r="C4706" s="198">
        <v>101121115</v>
      </c>
      <c r="D4706" s="198">
        <v>201911</v>
      </c>
      <c r="E4706" s="198" t="s">
        <v>339</v>
      </c>
      <c r="F4706" s="198">
        <v>1479.7</v>
      </c>
      <c r="G4706" s="198">
        <v>20</v>
      </c>
    </row>
    <row r="4707" spans="1:7" x14ac:dyDescent="0.3">
      <c r="A4707" s="198" t="s">
        <v>187</v>
      </c>
      <c r="B4707" s="198"/>
      <c r="C4707" s="198">
        <v>101121244</v>
      </c>
      <c r="D4707" s="198">
        <v>201911</v>
      </c>
      <c r="E4707" s="198" t="s">
        <v>336</v>
      </c>
      <c r="F4707" s="198">
        <v>-2.2999999999999998</v>
      </c>
      <c r="G4707" s="198">
        <v>3</v>
      </c>
    </row>
    <row r="4708" spans="1:7" x14ac:dyDescent="0.3">
      <c r="A4708" s="198" t="s">
        <v>187</v>
      </c>
      <c r="B4708" s="198"/>
      <c r="C4708" s="198">
        <v>101121358</v>
      </c>
      <c r="D4708" s="198">
        <v>201911</v>
      </c>
      <c r="E4708" s="198" t="s">
        <v>339</v>
      </c>
      <c r="F4708" s="198">
        <v>-823.1</v>
      </c>
      <c r="G4708" s="198">
        <v>-10</v>
      </c>
    </row>
    <row r="4709" spans="1:7" x14ac:dyDescent="0.3">
      <c r="A4709" s="198" t="s">
        <v>187</v>
      </c>
      <c r="B4709" s="198"/>
      <c r="C4709" s="198">
        <v>101121358</v>
      </c>
      <c r="D4709" s="198">
        <v>201911</v>
      </c>
      <c r="E4709" s="198" t="s">
        <v>339</v>
      </c>
      <c r="F4709" s="198">
        <v>746.79</v>
      </c>
      <c r="G4709" s="198">
        <v>25</v>
      </c>
    </row>
    <row r="4710" spans="1:7" x14ac:dyDescent="0.3">
      <c r="A4710" s="198" t="s">
        <v>187</v>
      </c>
      <c r="B4710" s="198"/>
      <c r="C4710" s="198">
        <v>101121637</v>
      </c>
      <c r="D4710" s="198">
        <v>201911</v>
      </c>
      <c r="E4710" s="198" t="s">
        <v>339</v>
      </c>
      <c r="F4710" s="198">
        <v>-51.99</v>
      </c>
      <c r="G4710" s="198">
        <v>3</v>
      </c>
    </row>
    <row r="4711" spans="1:7" x14ac:dyDescent="0.3">
      <c r="A4711" s="198" t="s">
        <v>187</v>
      </c>
      <c r="B4711" s="198"/>
      <c r="C4711" s="198">
        <v>101122118</v>
      </c>
      <c r="D4711" s="198">
        <v>201911</v>
      </c>
      <c r="E4711" s="198" t="s">
        <v>340</v>
      </c>
      <c r="F4711" s="198">
        <v>-20.74</v>
      </c>
      <c r="G4711" s="198">
        <v>3</v>
      </c>
    </row>
    <row r="4712" spans="1:7" x14ac:dyDescent="0.3">
      <c r="A4712" s="198" t="s">
        <v>187</v>
      </c>
      <c r="B4712" s="198"/>
      <c r="C4712" s="198">
        <v>101123260</v>
      </c>
      <c r="D4712" s="198">
        <v>201911</v>
      </c>
      <c r="E4712" s="198" t="s">
        <v>341</v>
      </c>
      <c r="F4712" s="198">
        <v>88.46</v>
      </c>
      <c r="G4712" s="198">
        <v>4</v>
      </c>
    </row>
    <row r="4713" spans="1:7" x14ac:dyDescent="0.3">
      <c r="A4713" s="198" t="s">
        <v>187</v>
      </c>
      <c r="B4713" s="198"/>
      <c r="C4713" s="198">
        <v>105088479</v>
      </c>
      <c r="D4713" s="198">
        <v>201911</v>
      </c>
      <c r="E4713" s="198" t="s">
        <v>336</v>
      </c>
      <c r="F4713" s="198">
        <v>-662.48</v>
      </c>
      <c r="G4713" s="198">
        <v>-5</v>
      </c>
    </row>
    <row r="4714" spans="1:7" x14ac:dyDescent="0.3">
      <c r="A4714" s="198" t="s">
        <v>187</v>
      </c>
      <c r="B4714" s="198"/>
      <c r="C4714" s="198">
        <v>105088479</v>
      </c>
      <c r="D4714" s="198">
        <v>201911</v>
      </c>
      <c r="E4714" s="198" t="s">
        <v>336</v>
      </c>
      <c r="F4714" s="198">
        <v>810.74</v>
      </c>
      <c r="G4714" s="198">
        <v>66</v>
      </c>
    </row>
    <row r="4715" spans="1:7" x14ac:dyDescent="0.3">
      <c r="A4715" s="198" t="s">
        <v>187</v>
      </c>
      <c r="B4715" s="198"/>
      <c r="C4715" s="198">
        <v>105089442</v>
      </c>
      <c r="D4715" s="198">
        <v>201911</v>
      </c>
      <c r="E4715" s="198" t="s">
        <v>342</v>
      </c>
      <c r="F4715" s="198">
        <v>-18.059999999999999</v>
      </c>
      <c r="G4715" s="198">
        <v>0</v>
      </c>
    </row>
    <row r="4716" spans="1:7" x14ac:dyDescent="0.3">
      <c r="A4716" s="198" t="s">
        <v>187</v>
      </c>
      <c r="B4716" s="198"/>
      <c r="C4716" s="198">
        <v>101069869</v>
      </c>
      <c r="D4716" s="198">
        <v>201912</v>
      </c>
      <c r="E4716" s="198" t="s">
        <v>342</v>
      </c>
      <c r="F4716" s="198">
        <v>29661.33</v>
      </c>
      <c r="G4716" s="198">
        <v>2</v>
      </c>
    </row>
    <row r="4717" spans="1:7" x14ac:dyDescent="0.3">
      <c r="A4717" s="198" t="s">
        <v>187</v>
      </c>
      <c r="B4717" s="198"/>
      <c r="C4717" s="198">
        <v>101093153</v>
      </c>
      <c r="D4717" s="198">
        <v>201912</v>
      </c>
      <c r="E4717" s="198" t="s">
        <v>339</v>
      </c>
      <c r="F4717" s="198">
        <v>-8310.2000000000007</v>
      </c>
      <c r="G4717" s="198">
        <v>-4</v>
      </c>
    </row>
    <row r="4718" spans="1:7" x14ac:dyDescent="0.3">
      <c r="A4718" s="198" t="s">
        <v>187</v>
      </c>
      <c r="B4718" s="198"/>
      <c r="C4718" s="198">
        <v>101093153</v>
      </c>
      <c r="D4718" s="198">
        <v>201912</v>
      </c>
      <c r="E4718" s="198" t="s">
        <v>339</v>
      </c>
      <c r="F4718" s="198">
        <v>35623.57</v>
      </c>
      <c r="G4718" s="198">
        <v>4100</v>
      </c>
    </row>
    <row r="4719" spans="1:7" x14ac:dyDescent="0.3">
      <c r="A4719" s="198" t="s">
        <v>187</v>
      </c>
      <c r="B4719" s="198"/>
      <c r="C4719" s="198">
        <v>101093226</v>
      </c>
      <c r="D4719" s="198">
        <v>201912</v>
      </c>
      <c r="E4719" s="198" t="s">
        <v>342</v>
      </c>
      <c r="F4719" s="198">
        <v>-438.03</v>
      </c>
      <c r="G4719" s="198">
        <v>-5</v>
      </c>
    </row>
    <row r="4720" spans="1:7" x14ac:dyDescent="0.3">
      <c r="A4720" s="198" t="s">
        <v>187</v>
      </c>
      <c r="B4720" s="198"/>
      <c r="C4720" s="198">
        <v>101093226</v>
      </c>
      <c r="D4720" s="198">
        <v>201912</v>
      </c>
      <c r="E4720" s="198" t="s">
        <v>342</v>
      </c>
      <c r="F4720" s="198">
        <v>759.38</v>
      </c>
      <c r="G4720" s="198">
        <v>295</v>
      </c>
    </row>
    <row r="4721" spans="1:7" x14ac:dyDescent="0.3">
      <c r="A4721" s="198" t="s">
        <v>187</v>
      </c>
      <c r="B4721" s="198"/>
      <c r="C4721" s="198">
        <v>101094132</v>
      </c>
      <c r="D4721" s="198">
        <v>201912</v>
      </c>
      <c r="E4721" s="198" t="s">
        <v>339</v>
      </c>
      <c r="F4721" s="198">
        <v>1083.33</v>
      </c>
      <c r="G4721" s="198">
        <v>2</v>
      </c>
    </row>
    <row r="4722" spans="1:7" x14ac:dyDescent="0.3">
      <c r="A4722" s="198" t="s">
        <v>187</v>
      </c>
      <c r="B4722" s="198"/>
      <c r="C4722" s="198">
        <v>101094529</v>
      </c>
      <c r="D4722" s="198">
        <v>201912</v>
      </c>
      <c r="E4722" s="198" t="s">
        <v>339</v>
      </c>
      <c r="F4722" s="198">
        <v>-34797.01</v>
      </c>
      <c r="G4722" s="198">
        <v>-7</v>
      </c>
    </row>
    <row r="4723" spans="1:7" x14ac:dyDescent="0.3">
      <c r="A4723" s="198" t="s">
        <v>187</v>
      </c>
      <c r="B4723" s="198"/>
      <c r="C4723" s="198">
        <v>101094529</v>
      </c>
      <c r="D4723" s="198">
        <v>201912</v>
      </c>
      <c r="E4723" s="198" t="s">
        <v>339</v>
      </c>
      <c r="F4723" s="198">
        <v>10540</v>
      </c>
      <c r="G4723" s="198">
        <v>490</v>
      </c>
    </row>
    <row r="4724" spans="1:7" x14ac:dyDescent="0.3">
      <c r="A4724" s="198" t="s">
        <v>187</v>
      </c>
      <c r="B4724" s="198"/>
      <c r="C4724" s="198">
        <v>101094529</v>
      </c>
      <c r="D4724" s="198">
        <v>201912</v>
      </c>
      <c r="E4724" s="198" t="s">
        <v>339</v>
      </c>
      <c r="F4724" s="198">
        <v>23337.21</v>
      </c>
      <c r="G4724" s="198">
        <v>1</v>
      </c>
    </row>
    <row r="4725" spans="1:7" x14ac:dyDescent="0.3">
      <c r="A4725" s="198" t="s">
        <v>187</v>
      </c>
      <c r="B4725" s="198"/>
      <c r="C4725" s="198">
        <v>101096152</v>
      </c>
      <c r="D4725" s="198">
        <v>201912</v>
      </c>
      <c r="E4725" s="198" t="s">
        <v>336</v>
      </c>
      <c r="F4725" s="198">
        <v>-2386.39</v>
      </c>
      <c r="G4725" s="198">
        <v>0</v>
      </c>
    </row>
    <row r="4726" spans="1:7" x14ac:dyDescent="0.3">
      <c r="A4726" s="198" t="s">
        <v>187</v>
      </c>
      <c r="B4726" s="198"/>
      <c r="C4726" s="198">
        <v>101096152</v>
      </c>
      <c r="D4726" s="198">
        <v>201912</v>
      </c>
      <c r="E4726" s="198" t="s">
        <v>336</v>
      </c>
      <c r="F4726" s="198">
        <v>-969.68</v>
      </c>
      <c r="G4726" s="198">
        <v>0</v>
      </c>
    </row>
    <row r="4727" spans="1:7" x14ac:dyDescent="0.3">
      <c r="A4727" s="198" t="s">
        <v>187</v>
      </c>
      <c r="B4727" s="198"/>
      <c r="C4727" s="198">
        <v>101096492</v>
      </c>
      <c r="D4727" s="198">
        <v>201912</v>
      </c>
      <c r="E4727" s="198" t="s">
        <v>335</v>
      </c>
      <c r="F4727" s="198">
        <v>5480.58</v>
      </c>
      <c r="G4727" s="198">
        <v>1</v>
      </c>
    </row>
    <row r="4728" spans="1:7" x14ac:dyDescent="0.3">
      <c r="A4728" s="198" t="s">
        <v>187</v>
      </c>
      <c r="B4728" s="198"/>
      <c r="C4728" s="198">
        <v>101097021</v>
      </c>
      <c r="D4728" s="198">
        <v>201912</v>
      </c>
      <c r="E4728" s="198" t="s">
        <v>335</v>
      </c>
      <c r="F4728" s="198">
        <v>1816.18</v>
      </c>
      <c r="G4728" s="198">
        <v>5</v>
      </c>
    </row>
    <row r="4729" spans="1:7" x14ac:dyDescent="0.3">
      <c r="A4729" s="198" t="s">
        <v>187</v>
      </c>
      <c r="B4729" s="198"/>
      <c r="C4729" s="198">
        <v>101097482</v>
      </c>
      <c r="D4729" s="198">
        <v>201912</v>
      </c>
      <c r="E4729" s="198" t="s">
        <v>339</v>
      </c>
      <c r="F4729" s="198">
        <v>-31823.15</v>
      </c>
      <c r="G4729" s="198">
        <v>-11</v>
      </c>
    </row>
    <row r="4730" spans="1:7" x14ac:dyDescent="0.3">
      <c r="A4730" s="198" t="s">
        <v>187</v>
      </c>
      <c r="B4730" s="198"/>
      <c r="C4730" s="198">
        <v>101097482</v>
      </c>
      <c r="D4730" s="198">
        <v>201912</v>
      </c>
      <c r="E4730" s="198" t="s">
        <v>339</v>
      </c>
      <c r="F4730" s="198">
        <v>40494.94</v>
      </c>
      <c r="G4730" s="198">
        <v>1680</v>
      </c>
    </row>
    <row r="4731" spans="1:7" x14ac:dyDescent="0.3">
      <c r="A4731" s="198" t="s">
        <v>187</v>
      </c>
      <c r="B4731" s="198"/>
      <c r="C4731" s="198">
        <v>101097484</v>
      </c>
      <c r="D4731" s="198">
        <v>201912</v>
      </c>
      <c r="E4731" s="198" t="s">
        <v>335</v>
      </c>
      <c r="F4731" s="198">
        <v>22.51</v>
      </c>
      <c r="G4731" s="198">
        <v>1</v>
      </c>
    </row>
    <row r="4732" spans="1:7" x14ac:dyDescent="0.3">
      <c r="A4732" s="198" t="s">
        <v>187</v>
      </c>
      <c r="B4732" s="198"/>
      <c r="C4732" s="198">
        <v>101098201</v>
      </c>
      <c r="D4732" s="198">
        <v>201912</v>
      </c>
      <c r="E4732" s="198" t="s">
        <v>336</v>
      </c>
      <c r="F4732" s="198">
        <v>146.88</v>
      </c>
      <c r="G4732" s="198">
        <v>48</v>
      </c>
    </row>
    <row r="4733" spans="1:7" x14ac:dyDescent="0.3">
      <c r="A4733" s="198" t="s">
        <v>187</v>
      </c>
      <c r="B4733" s="198"/>
      <c r="C4733" s="198">
        <v>101099002</v>
      </c>
      <c r="D4733" s="198">
        <v>201912</v>
      </c>
      <c r="E4733" s="198" t="s">
        <v>335</v>
      </c>
      <c r="F4733" s="198">
        <v>170.79</v>
      </c>
      <c r="G4733" s="198">
        <v>1</v>
      </c>
    </row>
    <row r="4734" spans="1:7" x14ac:dyDescent="0.3">
      <c r="A4734" s="198" t="s">
        <v>187</v>
      </c>
      <c r="B4734" s="198"/>
      <c r="C4734" s="198">
        <v>101099804</v>
      </c>
      <c r="D4734" s="198">
        <v>201912</v>
      </c>
      <c r="E4734" s="198" t="s">
        <v>335</v>
      </c>
      <c r="F4734" s="198">
        <v>0.26</v>
      </c>
      <c r="G4734" s="198">
        <v>0</v>
      </c>
    </row>
    <row r="4735" spans="1:7" x14ac:dyDescent="0.3">
      <c r="A4735" s="198" t="s">
        <v>187</v>
      </c>
      <c r="B4735" s="198"/>
      <c r="C4735" s="198">
        <v>101100311</v>
      </c>
      <c r="D4735" s="198">
        <v>201912</v>
      </c>
      <c r="E4735" s="198" t="s">
        <v>336</v>
      </c>
      <c r="F4735" s="198">
        <v>188.26</v>
      </c>
      <c r="G4735" s="198">
        <v>1</v>
      </c>
    </row>
    <row r="4736" spans="1:7" x14ac:dyDescent="0.3">
      <c r="A4736" s="198" t="s">
        <v>187</v>
      </c>
      <c r="B4736" s="198"/>
      <c r="C4736" s="198">
        <v>101100369</v>
      </c>
      <c r="D4736" s="198">
        <v>201912</v>
      </c>
      <c r="E4736" s="198" t="s">
        <v>339</v>
      </c>
      <c r="F4736" s="198">
        <v>-1957.7</v>
      </c>
      <c r="G4736" s="198">
        <v>0</v>
      </c>
    </row>
    <row r="4737" spans="1:7" x14ac:dyDescent="0.3">
      <c r="A4737" s="198" t="s">
        <v>187</v>
      </c>
      <c r="B4737" s="198"/>
      <c r="C4737" s="198">
        <v>101100474</v>
      </c>
      <c r="D4737" s="198">
        <v>201912</v>
      </c>
      <c r="E4737" s="198" t="s">
        <v>339</v>
      </c>
      <c r="F4737" s="198">
        <v>-156795.62</v>
      </c>
      <c r="G4737" s="198">
        <v>0</v>
      </c>
    </row>
    <row r="4738" spans="1:7" x14ac:dyDescent="0.3">
      <c r="A4738" s="198" t="s">
        <v>187</v>
      </c>
      <c r="B4738" s="198"/>
      <c r="C4738" s="198">
        <v>101102283</v>
      </c>
      <c r="D4738" s="198">
        <v>201912</v>
      </c>
      <c r="E4738" s="198" t="s">
        <v>339</v>
      </c>
      <c r="F4738" s="198">
        <v>445.02</v>
      </c>
      <c r="G4738" s="198">
        <v>0</v>
      </c>
    </row>
    <row r="4739" spans="1:7" x14ac:dyDescent="0.3">
      <c r="A4739" s="198" t="s">
        <v>187</v>
      </c>
      <c r="B4739" s="198"/>
      <c r="C4739" s="198">
        <v>101102539</v>
      </c>
      <c r="D4739" s="198">
        <v>201912</v>
      </c>
      <c r="E4739" s="198" t="s">
        <v>336</v>
      </c>
      <c r="F4739" s="198">
        <v>-169.95</v>
      </c>
      <c r="G4739" s="198">
        <v>-5</v>
      </c>
    </row>
    <row r="4740" spans="1:7" x14ac:dyDescent="0.3">
      <c r="A4740" s="198" t="s">
        <v>187</v>
      </c>
      <c r="B4740" s="198"/>
      <c r="C4740" s="198">
        <v>101102591</v>
      </c>
      <c r="D4740" s="198">
        <v>201912</v>
      </c>
      <c r="E4740" s="198" t="s">
        <v>335</v>
      </c>
      <c r="F4740" s="198">
        <v>2.87</v>
      </c>
      <c r="G4740" s="198">
        <v>0</v>
      </c>
    </row>
    <row r="4741" spans="1:7" x14ac:dyDescent="0.3">
      <c r="A4741" s="198" t="s">
        <v>187</v>
      </c>
      <c r="B4741" s="198"/>
      <c r="C4741" s="198">
        <v>101103897</v>
      </c>
      <c r="D4741" s="198">
        <v>201912</v>
      </c>
      <c r="E4741" s="198" t="s">
        <v>339</v>
      </c>
      <c r="F4741" s="198">
        <v>169.15</v>
      </c>
      <c r="G4741" s="198">
        <v>0</v>
      </c>
    </row>
    <row r="4742" spans="1:7" x14ac:dyDescent="0.3">
      <c r="A4742" s="198" t="s">
        <v>187</v>
      </c>
      <c r="B4742" s="198"/>
      <c r="C4742" s="198">
        <v>101104513</v>
      </c>
      <c r="D4742" s="198">
        <v>201912</v>
      </c>
      <c r="E4742" s="198" t="s">
        <v>339</v>
      </c>
      <c r="F4742" s="198">
        <v>-23.7</v>
      </c>
      <c r="G4742" s="198">
        <v>0</v>
      </c>
    </row>
    <row r="4743" spans="1:7" x14ac:dyDescent="0.3">
      <c r="A4743" s="198" t="s">
        <v>187</v>
      </c>
      <c r="B4743" s="198"/>
      <c r="C4743" s="198">
        <v>101104654</v>
      </c>
      <c r="D4743" s="198">
        <v>201912</v>
      </c>
      <c r="E4743" s="198" t="s">
        <v>339</v>
      </c>
      <c r="F4743" s="198">
        <v>-10051.629999999999</v>
      </c>
      <c r="G4743" s="198">
        <v>-9</v>
      </c>
    </row>
    <row r="4744" spans="1:7" x14ac:dyDescent="0.3">
      <c r="A4744" s="198" t="s">
        <v>187</v>
      </c>
      <c r="B4744" s="198"/>
      <c r="C4744" s="198">
        <v>101104654</v>
      </c>
      <c r="D4744" s="198">
        <v>201912</v>
      </c>
      <c r="E4744" s="198" t="s">
        <v>339</v>
      </c>
      <c r="F4744" s="198">
        <v>19249.939999999999</v>
      </c>
      <c r="G4744" s="198">
        <v>148</v>
      </c>
    </row>
    <row r="4745" spans="1:7" x14ac:dyDescent="0.3">
      <c r="A4745" s="198" t="s">
        <v>187</v>
      </c>
      <c r="B4745" s="198"/>
      <c r="C4745" s="198">
        <v>101104868</v>
      </c>
      <c r="D4745" s="198">
        <v>201912</v>
      </c>
      <c r="E4745" s="198" t="s">
        <v>335</v>
      </c>
      <c r="F4745" s="198">
        <v>-4647.5200000000004</v>
      </c>
      <c r="G4745" s="198">
        <v>-6</v>
      </c>
    </row>
    <row r="4746" spans="1:7" x14ac:dyDescent="0.3">
      <c r="A4746" s="198" t="s">
        <v>187</v>
      </c>
      <c r="B4746" s="198"/>
      <c r="C4746" s="198">
        <v>101104868</v>
      </c>
      <c r="D4746" s="198">
        <v>201912</v>
      </c>
      <c r="E4746" s="198" t="s">
        <v>335</v>
      </c>
      <c r="F4746" s="198">
        <v>5994.47</v>
      </c>
      <c r="G4746" s="198">
        <v>370</v>
      </c>
    </row>
    <row r="4747" spans="1:7" x14ac:dyDescent="0.3">
      <c r="A4747" s="198" t="s">
        <v>187</v>
      </c>
      <c r="B4747" s="198"/>
      <c r="C4747" s="198">
        <v>101105151</v>
      </c>
      <c r="D4747" s="198">
        <v>201912</v>
      </c>
      <c r="E4747" s="198" t="s">
        <v>336</v>
      </c>
      <c r="F4747" s="198">
        <v>-5399.04</v>
      </c>
      <c r="G4747" s="198">
        <v>-10</v>
      </c>
    </row>
    <row r="4748" spans="1:7" x14ac:dyDescent="0.3">
      <c r="A4748" s="198" t="s">
        <v>187</v>
      </c>
      <c r="B4748" s="198"/>
      <c r="C4748" s="198">
        <v>101105151</v>
      </c>
      <c r="D4748" s="198">
        <v>201912</v>
      </c>
      <c r="E4748" s="198" t="s">
        <v>336</v>
      </c>
      <c r="F4748" s="198">
        <v>3914.32</v>
      </c>
      <c r="G4748" s="198">
        <v>350</v>
      </c>
    </row>
    <row r="4749" spans="1:7" x14ac:dyDescent="0.3">
      <c r="A4749" s="198" t="s">
        <v>187</v>
      </c>
      <c r="B4749" s="198"/>
      <c r="C4749" s="198">
        <v>101105953</v>
      </c>
      <c r="D4749" s="198">
        <v>201912</v>
      </c>
      <c r="E4749" s="198" t="s">
        <v>336</v>
      </c>
      <c r="F4749" s="198">
        <v>-594.20000000000005</v>
      </c>
      <c r="G4749" s="198">
        <v>3</v>
      </c>
    </row>
    <row r="4750" spans="1:7" x14ac:dyDescent="0.3">
      <c r="A4750" s="198" t="s">
        <v>187</v>
      </c>
      <c r="B4750" s="198"/>
      <c r="C4750" s="198">
        <v>101106380</v>
      </c>
      <c r="D4750" s="198">
        <v>201912</v>
      </c>
      <c r="E4750" s="198" t="s">
        <v>339</v>
      </c>
      <c r="F4750" s="198">
        <v>-19746.73</v>
      </c>
      <c r="G4750" s="198">
        <v>-2</v>
      </c>
    </row>
    <row r="4751" spans="1:7" x14ac:dyDescent="0.3">
      <c r="A4751" s="198" t="s">
        <v>187</v>
      </c>
      <c r="B4751" s="198"/>
      <c r="C4751" s="198">
        <v>101106380</v>
      </c>
      <c r="D4751" s="198">
        <v>201912</v>
      </c>
      <c r="E4751" s="198" t="s">
        <v>339</v>
      </c>
      <c r="F4751" s="198">
        <v>10678.4</v>
      </c>
      <c r="G4751" s="198">
        <v>1110</v>
      </c>
    </row>
    <row r="4752" spans="1:7" x14ac:dyDescent="0.3">
      <c r="A4752" s="198" t="s">
        <v>187</v>
      </c>
      <c r="B4752" s="198"/>
      <c r="C4752" s="198">
        <v>101106380</v>
      </c>
      <c r="D4752" s="198">
        <v>201912</v>
      </c>
      <c r="E4752" s="198" t="s">
        <v>339</v>
      </c>
      <c r="F4752" s="198">
        <v>42349.120000000003</v>
      </c>
      <c r="G4752" s="198">
        <v>9</v>
      </c>
    </row>
    <row r="4753" spans="1:7" x14ac:dyDescent="0.3">
      <c r="A4753" s="198" t="s">
        <v>187</v>
      </c>
      <c r="B4753" s="198"/>
      <c r="C4753" s="198">
        <v>101106973</v>
      </c>
      <c r="D4753" s="198">
        <v>201912</v>
      </c>
      <c r="E4753" s="198" t="s">
        <v>335</v>
      </c>
      <c r="F4753" s="198">
        <v>-14730.42</v>
      </c>
      <c r="G4753" s="198">
        <v>-6</v>
      </c>
    </row>
    <row r="4754" spans="1:7" x14ac:dyDescent="0.3">
      <c r="A4754" s="198" t="s">
        <v>187</v>
      </c>
      <c r="B4754" s="198"/>
      <c r="C4754" s="198">
        <v>101106973</v>
      </c>
      <c r="D4754" s="198">
        <v>201912</v>
      </c>
      <c r="E4754" s="198" t="s">
        <v>335</v>
      </c>
      <c r="F4754" s="198">
        <v>22403.73</v>
      </c>
      <c r="G4754" s="198">
        <v>1865</v>
      </c>
    </row>
    <row r="4755" spans="1:7" x14ac:dyDescent="0.3">
      <c r="A4755" s="198" t="s">
        <v>187</v>
      </c>
      <c r="B4755" s="198"/>
      <c r="C4755" s="198">
        <v>101107270</v>
      </c>
      <c r="D4755" s="198">
        <v>201912</v>
      </c>
      <c r="E4755" s="198" t="s">
        <v>336</v>
      </c>
      <c r="F4755" s="198">
        <v>-5664.01</v>
      </c>
      <c r="G4755" s="198">
        <v>-8</v>
      </c>
    </row>
    <row r="4756" spans="1:7" x14ac:dyDescent="0.3">
      <c r="A4756" s="198" t="s">
        <v>187</v>
      </c>
      <c r="B4756" s="198"/>
      <c r="C4756" s="198">
        <v>101107270</v>
      </c>
      <c r="D4756" s="198">
        <v>201912</v>
      </c>
      <c r="E4756" s="198" t="s">
        <v>336</v>
      </c>
      <c r="F4756" s="198">
        <v>803.56</v>
      </c>
      <c r="G4756" s="198">
        <v>176</v>
      </c>
    </row>
    <row r="4757" spans="1:7" x14ac:dyDescent="0.3">
      <c r="A4757" s="198" t="s">
        <v>187</v>
      </c>
      <c r="B4757" s="198"/>
      <c r="C4757" s="198">
        <v>101107270</v>
      </c>
      <c r="D4757" s="198">
        <v>201912</v>
      </c>
      <c r="E4757" s="198" t="s">
        <v>336</v>
      </c>
      <c r="F4757" s="198">
        <v>13388.12</v>
      </c>
      <c r="G4757" s="198">
        <v>6</v>
      </c>
    </row>
    <row r="4758" spans="1:7" x14ac:dyDescent="0.3">
      <c r="A4758" s="198" t="s">
        <v>187</v>
      </c>
      <c r="B4758" s="198"/>
      <c r="C4758" s="198">
        <v>101108284</v>
      </c>
      <c r="D4758" s="198">
        <v>201912</v>
      </c>
      <c r="E4758" s="198" t="s">
        <v>336</v>
      </c>
      <c r="F4758" s="198">
        <v>-15384.48</v>
      </c>
      <c r="G4758" s="198">
        <v>-7</v>
      </c>
    </row>
    <row r="4759" spans="1:7" x14ac:dyDescent="0.3">
      <c r="A4759" s="198" t="s">
        <v>187</v>
      </c>
      <c r="B4759" s="198"/>
      <c r="C4759" s="198">
        <v>101108284</v>
      </c>
      <c r="D4759" s="198">
        <v>201912</v>
      </c>
      <c r="E4759" s="198" t="s">
        <v>336</v>
      </c>
      <c r="F4759" s="198">
        <v>12744.54</v>
      </c>
      <c r="G4759" s="198">
        <v>325</v>
      </c>
    </row>
    <row r="4760" spans="1:7" x14ac:dyDescent="0.3">
      <c r="A4760" s="198" t="s">
        <v>187</v>
      </c>
      <c r="B4760" s="198"/>
      <c r="C4760" s="198">
        <v>101108377</v>
      </c>
      <c r="D4760" s="198">
        <v>201912</v>
      </c>
      <c r="E4760" s="198" t="s">
        <v>336</v>
      </c>
      <c r="F4760" s="198">
        <v>3766.08</v>
      </c>
      <c r="G4760" s="198">
        <v>5</v>
      </c>
    </row>
    <row r="4761" spans="1:7" x14ac:dyDescent="0.3">
      <c r="A4761" s="198" t="s">
        <v>187</v>
      </c>
      <c r="B4761" s="198"/>
      <c r="C4761" s="198">
        <v>101108584</v>
      </c>
      <c r="D4761" s="198">
        <v>201912</v>
      </c>
      <c r="E4761" s="198" t="s">
        <v>335</v>
      </c>
      <c r="F4761" s="198">
        <v>586.36</v>
      </c>
      <c r="G4761" s="198">
        <v>0</v>
      </c>
    </row>
    <row r="4762" spans="1:7" x14ac:dyDescent="0.3">
      <c r="A4762" s="198" t="s">
        <v>187</v>
      </c>
      <c r="B4762" s="198"/>
      <c r="C4762" s="198">
        <v>101108767</v>
      </c>
      <c r="D4762" s="198">
        <v>201912</v>
      </c>
      <c r="E4762" s="198" t="s">
        <v>336</v>
      </c>
      <c r="F4762" s="198">
        <v>-22.22</v>
      </c>
      <c r="G4762" s="198">
        <v>2</v>
      </c>
    </row>
    <row r="4763" spans="1:7" x14ac:dyDescent="0.3">
      <c r="A4763" s="198" t="s">
        <v>187</v>
      </c>
      <c r="B4763" s="198"/>
      <c r="C4763" s="198">
        <v>101108874</v>
      </c>
      <c r="D4763" s="198">
        <v>201912</v>
      </c>
      <c r="E4763" s="198" t="s">
        <v>335</v>
      </c>
      <c r="F4763" s="198">
        <v>1599.51</v>
      </c>
      <c r="G4763" s="198">
        <v>4</v>
      </c>
    </row>
    <row r="4764" spans="1:7" x14ac:dyDescent="0.3">
      <c r="A4764" s="198" t="s">
        <v>187</v>
      </c>
      <c r="B4764" s="198"/>
      <c r="C4764" s="198">
        <v>101108922</v>
      </c>
      <c r="D4764" s="198">
        <v>201912</v>
      </c>
      <c r="E4764" s="198" t="s">
        <v>336</v>
      </c>
      <c r="F4764" s="198">
        <v>0</v>
      </c>
      <c r="G4764" s="198">
        <v>0</v>
      </c>
    </row>
    <row r="4765" spans="1:7" x14ac:dyDescent="0.3">
      <c r="A4765" s="198" t="s">
        <v>187</v>
      </c>
      <c r="B4765" s="198"/>
      <c r="C4765" s="198">
        <v>101109288</v>
      </c>
      <c r="D4765" s="198">
        <v>201912</v>
      </c>
      <c r="E4765" s="198" t="s">
        <v>340</v>
      </c>
      <c r="F4765" s="198">
        <v>-4.75</v>
      </c>
      <c r="G4765" s="198">
        <v>0</v>
      </c>
    </row>
    <row r="4766" spans="1:7" x14ac:dyDescent="0.3">
      <c r="A4766" s="198" t="s">
        <v>187</v>
      </c>
      <c r="B4766" s="198"/>
      <c r="C4766" s="198">
        <v>101109590</v>
      </c>
      <c r="D4766" s="198">
        <v>201912</v>
      </c>
      <c r="E4766" s="198" t="s">
        <v>339</v>
      </c>
      <c r="F4766" s="198">
        <v>-1.56</v>
      </c>
      <c r="G4766" s="198">
        <v>0</v>
      </c>
    </row>
    <row r="4767" spans="1:7" x14ac:dyDescent="0.3">
      <c r="A4767" s="198" t="s">
        <v>187</v>
      </c>
      <c r="B4767" s="198"/>
      <c r="C4767" s="198">
        <v>101110432</v>
      </c>
      <c r="D4767" s="198">
        <v>201912</v>
      </c>
      <c r="E4767" s="198" t="s">
        <v>336</v>
      </c>
      <c r="F4767" s="198">
        <v>67.930000000000007</v>
      </c>
      <c r="G4767" s="198">
        <v>0</v>
      </c>
    </row>
    <row r="4768" spans="1:7" x14ac:dyDescent="0.3">
      <c r="A4768" s="198" t="s">
        <v>187</v>
      </c>
      <c r="B4768" s="198"/>
      <c r="C4768" s="198">
        <v>101110656</v>
      </c>
      <c r="D4768" s="198">
        <v>201912</v>
      </c>
      <c r="E4768" s="198" t="s">
        <v>341</v>
      </c>
      <c r="F4768" s="198">
        <v>24758.41</v>
      </c>
      <c r="G4768" s="198">
        <v>0</v>
      </c>
    </row>
    <row r="4769" spans="1:7" x14ac:dyDescent="0.3">
      <c r="A4769" s="198" t="s">
        <v>187</v>
      </c>
      <c r="B4769" s="198"/>
      <c r="C4769" s="198">
        <v>101110819</v>
      </c>
      <c r="D4769" s="198">
        <v>201912</v>
      </c>
      <c r="E4769" s="198" t="s">
        <v>339</v>
      </c>
      <c r="F4769" s="198">
        <v>-1913.27</v>
      </c>
      <c r="G4769" s="198">
        <v>0</v>
      </c>
    </row>
    <row r="4770" spans="1:7" x14ac:dyDescent="0.3">
      <c r="A4770" s="198" t="s">
        <v>187</v>
      </c>
      <c r="B4770" s="198"/>
      <c r="C4770" s="198">
        <v>101110930</v>
      </c>
      <c r="D4770" s="198">
        <v>201912</v>
      </c>
      <c r="E4770" s="198" t="s">
        <v>335</v>
      </c>
      <c r="F4770" s="198">
        <v>0.15</v>
      </c>
      <c r="G4770" s="198">
        <v>0</v>
      </c>
    </row>
    <row r="4771" spans="1:7" x14ac:dyDescent="0.3">
      <c r="A4771" s="198" t="s">
        <v>187</v>
      </c>
      <c r="B4771" s="198"/>
      <c r="C4771" s="198">
        <v>101111200</v>
      </c>
      <c r="D4771" s="198">
        <v>201912</v>
      </c>
      <c r="E4771" s="198" t="s">
        <v>340</v>
      </c>
      <c r="F4771" s="198">
        <v>-7249.26</v>
      </c>
      <c r="G4771" s="198">
        <v>-7</v>
      </c>
    </row>
    <row r="4772" spans="1:7" x14ac:dyDescent="0.3">
      <c r="A4772" s="198" t="s">
        <v>187</v>
      </c>
      <c r="B4772" s="198"/>
      <c r="C4772" s="198">
        <v>101111200</v>
      </c>
      <c r="D4772" s="198">
        <v>201912</v>
      </c>
      <c r="E4772" s="198" t="s">
        <v>340</v>
      </c>
      <c r="F4772" s="198">
        <v>3498.08</v>
      </c>
      <c r="G4772" s="198">
        <v>780</v>
      </c>
    </row>
    <row r="4773" spans="1:7" x14ac:dyDescent="0.3">
      <c r="A4773" s="198" t="s">
        <v>187</v>
      </c>
      <c r="B4773" s="198"/>
      <c r="C4773" s="198">
        <v>101111200</v>
      </c>
      <c r="D4773" s="198">
        <v>201912</v>
      </c>
      <c r="E4773" s="198" t="s">
        <v>340</v>
      </c>
      <c r="F4773" s="198">
        <v>12106.27</v>
      </c>
      <c r="G4773" s="198">
        <v>6</v>
      </c>
    </row>
    <row r="4774" spans="1:7" x14ac:dyDescent="0.3">
      <c r="A4774" s="198" t="s">
        <v>187</v>
      </c>
      <c r="B4774" s="198"/>
      <c r="C4774" s="198">
        <v>101111307</v>
      </c>
      <c r="D4774" s="198">
        <v>201912</v>
      </c>
      <c r="E4774" s="198" t="s">
        <v>339</v>
      </c>
      <c r="F4774" s="198">
        <v>3.71</v>
      </c>
      <c r="G4774" s="198">
        <v>0</v>
      </c>
    </row>
    <row r="4775" spans="1:7" x14ac:dyDescent="0.3">
      <c r="A4775" s="198" t="s">
        <v>187</v>
      </c>
      <c r="B4775" s="198"/>
      <c r="C4775" s="198">
        <v>101111307</v>
      </c>
      <c r="D4775" s="198">
        <v>201912</v>
      </c>
      <c r="E4775" s="198" t="s">
        <v>339</v>
      </c>
      <c r="F4775" s="198">
        <v>31.89</v>
      </c>
      <c r="G4775" s="198">
        <v>0</v>
      </c>
    </row>
    <row r="4776" spans="1:7" x14ac:dyDescent="0.3">
      <c r="A4776" s="198" t="s">
        <v>187</v>
      </c>
      <c r="B4776" s="198"/>
      <c r="C4776" s="198">
        <v>101111448</v>
      </c>
      <c r="D4776" s="198">
        <v>201912</v>
      </c>
      <c r="E4776" s="198" t="s">
        <v>340</v>
      </c>
      <c r="F4776" s="198">
        <v>-2402.0700000000002</v>
      </c>
      <c r="G4776" s="198">
        <v>250</v>
      </c>
    </row>
    <row r="4777" spans="1:7" x14ac:dyDescent="0.3">
      <c r="A4777" s="198" t="s">
        <v>187</v>
      </c>
      <c r="B4777" s="198"/>
      <c r="C4777" s="198">
        <v>101111448</v>
      </c>
      <c r="D4777" s="198">
        <v>201912</v>
      </c>
      <c r="E4777" s="198" t="s">
        <v>340</v>
      </c>
      <c r="F4777" s="198">
        <v>531.64</v>
      </c>
      <c r="G4777" s="198">
        <v>-6</v>
      </c>
    </row>
    <row r="4778" spans="1:7" x14ac:dyDescent="0.3">
      <c r="A4778" s="198" t="s">
        <v>187</v>
      </c>
      <c r="B4778" s="198"/>
      <c r="C4778" s="198">
        <v>101111689</v>
      </c>
      <c r="D4778" s="198">
        <v>201912</v>
      </c>
      <c r="E4778" s="198" t="s">
        <v>336</v>
      </c>
      <c r="F4778" s="198">
        <v>310.05</v>
      </c>
      <c r="G4778" s="198">
        <v>1</v>
      </c>
    </row>
    <row r="4779" spans="1:7" x14ac:dyDescent="0.3">
      <c r="A4779" s="198" t="s">
        <v>187</v>
      </c>
      <c r="B4779" s="198"/>
      <c r="C4779" s="198">
        <v>101112203</v>
      </c>
      <c r="D4779" s="198">
        <v>201912</v>
      </c>
      <c r="E4779" s="198" t="s">
        <v>339</v>
      </c>
      <c r="F4779" s="198">
        <v>77.569999999999993</v>
      </c>
      <c r="G4779" s="198">
        <v>1</v>
      </c>
    </row>
    <row r="4780" spans="1:7" x14ac:dyDescent="0.3">
      <c r="A4780" s="198" t="s">
        <v>187</v>
      </c>
      <c r="B4780" s="198"/>
      <c r="C4780" s="198">
        <v>101112532</v>
      </c>
      <c r="D4780" s="198">
        <v>201912</v>
      </c>
      <c r="E4780" s="198" t="s">
        <v>341</v>
      </c>
      <c r="F4780" s="198">
        <v>21805.49</v>
      </c>
      <c r="G4780" s="198">
        <v>3</v>
      </c>
    </row>
    <row r="4781" spans="1:7" x14ac:dyDescent="0.3">
      <c r="A4781" s="198" t="s">
        <v>187</v>
      </c>
      <c r="B4781" s="198"/>
      <c r="C4781" s="198">
        <v>101112658</v>
      </c>
      <c r="D4781" s="198">
        <v>201912</v>
      </c>
      <c r="E4781" s="198" t="s">
        <v>336</v>
      </c>
      <c r="F4781" s="198">
        <v>-90.33</v>
      </c>
      <c r="G4781" s="198">
        <v>-6</v>
      </c>
    </row>
    <row r="4782" spans="1:7" x14ac:dyDescent="0.3">
      <c r="A4782" s="198" t="s">
        <v>187</v>
      </c>
      <c r="B4782" s="198"/>
      <c r="C4782" s="198">
        <v>101112658</v>
      </c>
      <c r="D4782" s="198">
        <v>201912</v>
      </c>
      <c r="E4782" s="198" t="s">
        <v>336</v>
      </c>
      <c r="F4782" s="198">
        <v>141.06</v>
      </c>
      <c r="G4782" s="198">
        <v>10</v>
      </c>
    </row>
    <row r="4783" spans="1:7" x14ac:dyDescent="0.3">
      <c r="A4783" s="198" t="s">
        <v>187</v>
      </c>
      <c r="B4783" s="198"/>
      <c r="C4783" s="198">
        <v>101112698</v>
      </c>
      <c r="D4783" s="198">
        <v>201912</v>
      </c>
      <c r="E4783" s="198" t="s">
        <v>336</v>
      </c>
      <c r="F4783" s="198">
        <v>7.05</v>
      </c>
      <c r="G4783" s="198">
        <v>4</v>
      </c>
    </row>
    <row r="4784" spans="1:7" x14ac:dyDescent="0.3">
      <c r="A4784" s="198" t="s">
        <v>187</v>
      </c>
      <c r="B4784" s="198"/>
      <c r="C4784" s="198">
        <v>101112785</v>
      </c>
      <c r="D4784" s="198">
        <v>201912</v>
      </c>
      <c r="E4784" s="198" t="s">
        <v>336</v>
      </c>
      <c r="F4784" s="198">
        <v>0.87</v>
      </c>
      <c r="G4784" s="198">
        <v>0</v>
      </c>
    </row>
    <row r="4785" spans="1:7" x14ac:dyDescent="0.3">
      <c r="A4785" s="198" t="s">
        <v>187</v>
      </c>
      <c r="B4785" s="198"/>
      <c r="C4785" s="198">
        <v>101113906</v>
      </c>
      <c r="D4785" s="198">
        <v>201912</v>
      </c>
      <c r="E4785" s="198" t="s">
        <v>339</v>
      </c>
      <c r="F4785" s="198">
        <v>307.93</v>
      </c>
      <c r="G4785" s="198">
        <v>1</v>
      </c>
    </row>
    <row r="4786" spans="1:7" x14ac:dyDescent="0.3">
      <c r="A4786" s="198" t="s">
        <v>187</v>
      </c>
      <c r="B4786" s="198"/>
      <c r="C4786" s="198">
        <v>101114041</v>
      </c>
      <c r="D4786" s="198">
        <v>201912</v>
      </c>
      <c r="E4786" s="198" t="s">
        <v>341</v>
      </c>
      <c r="F4786" s="198">
        <v>-983.95</v>
      </c>
      <c r="G4786" s="198">
        <v>0</v>
      </c>
    </row>
    <row r="4787" spans="1:7" x14ac:dyDescent="0.3">
      <c r="A4787" s="198" t="s">
        <v>187</v>
      </c>
      <c r="B4787" s="198"/>
      <c r="C4787" s="198">
        <v>101114109</v>
      </c>
      <c r="D4787" s="198">
        <v>201912</v>
      </c>
      <c r="E4787" s="198" t="s">
        <v>341</v>
      </c>
      <c r="F4787" s="198">
        <v>0</v>
      </c>
      <c r="G4787" s="198">
        <v>0</v>
      </c>
    </row>
    <row r="4788" spans="1:7" x14ac:dyDescent="0.3">
      <c r="A4788" s="198" t="s">
        <v>187</v>
      </c>
      <c r="B4788" s="198"/>
      <c r="C4788" s="198">
        <v>101114109</v>
      </c>
      <c r="D4788" s="198">
        <v>201912</v>
      </c>
      <c r="E4788" s="198" t="s">
        <v>341</v>
      </c>
      <c r="F4788" s="198">
        <v>0.01</v>
      </c>
      <c r="G4788" s="198">
        <v>0</v>
      </c>
    </row>
    <row r="4789" spans="1:7" x14ac:dyDescent="0.3">
      <c r="A4789" s="198" t="s">
        <v>187</v>
      </c>
      <c r="B4789" s="198"/>
      <c r="C4789" s="198">
        <v>101114141</v>
      </c>
      <c r="D4789" s="198">
        <v>201912</v>
      </c>
      <c r="E4789" s="198" t="s">
        <v>336</v>
      </c>
      <c r="F4789" s="198">
        <v>-4287.28</v>
      </c>
      <c r="G4789" s="198">
        <v>-6</v>
      </c>
    </row>
    <row r="4790" spans="1:7" x14ac:dyDescent="0.3">
      <c r="A4790" s="198" t="s">
        <v>187</v>
      </c>
      <c r="B4790" s="198"/>
      <c r="C4790" s="198">
        <v>101114141</v>
      </c>
      <c r="D4790" s="198">
        <v>201912</v>
      </c>
      <c r="E4790" s="198" t="s">
        <v>336</v>
      </c>
      <c r="F4790" s="198">
        <v>4287.28</v>
      </c>
      <c r="G4790" s="198">
        <v>33</v>
      </c>
    </row>
    <row r="4791" spans="1:7" x14ac:dyDescent="0.3">
      <c r="A4791" s="198" t="s">
        <v>187</v>
      </c>
      <c r="B4791" s="198"/>
      <c r="C4791" s="198">
        <v>101114178</v>
      </c>
      <c r="D4791" s="198">
        <v>201912</v>
      </c>
      <c r="E4791" s="198" t="s">
        <v>342</v>
      </c>
      <c r="F4791" s="198">
        <v>706.69</v>
      </c>
      <c r="G4791" s="198">
        <v>1</v>
      </c>
    </row>
    <row r="4792" spans="1:7" x14ac:dyDescent="0.3">
      <c r="A4792" s="198" t="s">
        <v>187</v>
      </c>
      <c r="B4792" s="198"/>
      <c r="C4792" s="198">
        <v>101114356</v>
      </c>
      <c r="D4792" s="198">
        <v>201912</v>
      </c>
      <c r="E4792" s="198" t="s">
        <v>336</v>
      </c>
      <c r="F4792" s="198">
        <v>-374.97</v>
      </c>
      <c r="G4792" s="198">
        <v>0</v>
      </c>
    </row>
    <row r="4793" spans="1:7" x14ac:dyDescent="0.3">
      <c r="A4793" s="198" t="s">
        <v>187</v>
      </c>
      <c r="B4793" s="198"/>
      <c r="C4793" s="198">
        <v>101114412</v>
      </c>
      <c r="D4793" s="198">
        <v>201912</v>
      </c>
      <c r="E4793" s="198" t="s">
        <v>339</v>
      </c>
      <c r="F4793" s="198">
        <v>-1.32</v>
      </c>
      <c r="G4793" s="198">
        <v>2</v>
      </c>
    </row>
    <row r="4794" spans="1:7" x14ac:dyDescent="0.3">
      <c r="A4794" s="198" t="s">
        <v>187</v>
      </c>
      <c r="B4794" s="198"/>
      <c r="C4794" s="198">
        <v>101114453</v>
      </c>
      <c r="D4794" s="198">
        <v>201912</v>
      </c>
      <c r="E4794" s="198" t="s">
        <v>339</v>
      </c>
      <c r="F4794" s="198">
        <v>-7486.12</v>
      </c>
      <c r="G4794" s="198">
        <v>-9</v>
      </c>
    </row>
    <row r="4795" spans="1:7" x14ac:dyDescent="0.3">
      <c r="A4795" s="198" t="s">
        <v>187</v>
      </c>
      <c r="B4795" s="198"/>
      <c r="C4795" s="198">
        <v>101114453</v>
      </c>
      <c r="D4795" s="198">
        <v>201912</v>
      </c>
      <c r="E4795" s="198" t="s">
        <v>339</v>
      </c>
      <c r="F4795" s="198">
        <v>9516.7099999999991</v>
      </c>
      <c r="G4795" s="198">
        <v>22</v>
      </c>
    </row>
    <row r="4796" spans="1:7" x14ac:dyDescent="0.3">
      <c r="A4796" s="198" t="s">
        <v>187</v>
      </c>
      <c r="B4796" s="198"/>
      <c r="C4796" s="198">
        <v>101114977</v>
      </c>
      <c r="D4796" s="198">
        <v>201912</v>
      </c>
      <c r="E4796" s="198" t="s">
        <v>336</v>
      </c>
      <c r="F4796" s="198">
        <v>213.61</v>
      </c>
      <c r="G4796" s="198">
        <v>1</v>
      </c>
    </row>
    <row r="4797" spans="1:7" x14ac:dyDescent="0.3">
      <c r="A4797" s="198" t="s">
        <v>187</v>
      </c>
      <c r="B4797" s="198"/>
      <c r="C4797" s="198">
        <v>101115147</v>
      </c>
      <c r="D4797" s="198">
        <v>201912</v>
      </c>
      <c r="E4797" s="198" t="s">
        <v>340</v>
      </c>
      <c r="F4797" s="198">
        <v>0.27</v>
      </c>
      <c r="G4797" s="198">
        <v>0</v>
      </c>
    </row>
    <row r="4798" spans="1:7" x14ac:dyDescent="0.3">
      <c r="A4798" s="198" t="s">
        <v>187</v>
      </c>
      <c r="B4798" s="198"/>
      <c r="C4798" s="198">
        <v>101115725</v>
      </c>
      <c r="D4798" s="198">
        <v>201912</v>
      </c>
      <c r="E4798" s="198" t="s">
        <v>339</v>
      </c>
      <c r="F4798" s="198">
        <v>-157.07</v>
      </c>
      <c r="G4798" s="198">
        <v>0</v>
      </c>
    </row>
    <row r="4799" spans="1:7" x14ac:dyDescent="0.3">
      <c r="A4799" s="198" t="s">
        <v>187</v>
      </c>
      <c r="B4799" s="198"/>
      <c r="C4799" s="198">
        <v>101115949</v>
      </c>
      <c r="D4799" s="198">
        <v>201912</v>
      </c>
      <c r="E4799" s="198" t="s">
        <v>342</v>
      </c>
      <c r="F4799" s="198">
        <v>-9270.26</v>
      </c>
      <c r="G4799" s="198">
        <v>-4</v>
      </c>
    </row>
    <row r="4800" spans="1:7" x14ac:dyDescent="0.3">
      <c r="A4800" s="198" t="s">
        <v>187</v>
      </c>
      <c r="B4800" s="198"/>
      <c r="C4800" s="198">
        <v>101115949</v>
      </c>
      <c r="D4800" s="198">
        <v>201912</v>
      </c>
      <c r="E4800" s="198" t="s">
        <v>342</v>
      </c>
      <c r="F4800" s="198">
        <v>9270.26</v>
      </c>
      <c r="G4800" s="198">
        <v>1</v>
      </c>
    </row>
    <row r="4801" spans="1:7" x14ac:dyDescent="0.3">
      <c r="A4801" s="198" t="s">
        <v>187</v>
      </c>
      <c r="B4801" s="198"/>
      <c r="C4801" s="198">
        <v>101116136</v>
      </c>
      <c r="D4801" s="198">
        <v>201912</v>
      </c>
      <c r="E4801" s="198" t="s">
        <v>339</v>
      </c>
      <c r="F4801" s="198">
        <v>-0.24</v>
      </c>
      <c r="G4801" s="198">
        <v>0</v>
      </c>
    </row>
    <row r="4802" spans="1:7" x14ac:dyDescent="0.3">
      <c r="A4802" s="198" t="s">
        <v>187</v>
      </c>
      <c r="B4802" s="198"/>
      <c r="C4802" s="198">
        <v>101116281</v>
      </c>
      <c r="D4802" s="198">
        <v>201912</v>
      </c>
      <c r="E4802" s="198" t="s">
        <v>335</v>
      </c>
      <c r="F4802" s="198">
        <v>0.89</v>
      </c>
      <c r="G4802" s="198">
        <v>0</v>
      </c>
    </row>
    <row r="4803" spans="1:7" x14ac:dyDescent="0.3">
      <c r="A4803" s="198" t="s">
        <v>187</v>
      </c>
      <c r="B4803" s="198"/>
      <c r="C4803" s="198">
        <v>101116666</v>
      </c>
      <c r="D4803" s="198">
        <v>201912</v>
      </c>
      <c r="E4803" s="198" t="s">
        <v>336</v>
      </c>
      <c r="F4803" s="198">
        <v>445.52</v>
      </c>
      <c r="G4803" s="198">
        <v>1</v>
      </c>
    </row>
    <row r="4804" spans="1:7" x14ac:dyDescent="0.3">
      <c r="A4804" s="198" t="s">
        <v>187</v>
      </c>
      <c r="B4804" s="198"/>
      <c r="C4804" s="198">
        <v>101116865</v>
      </c>
      <c r="D4804" s="198">
        <v>201912</v>
      </c>
      <c r="E4804" s="198" t="s">
        <v>340</v>
      </c>
      <c r="F4804" s="198">
        <v>-10.210000000000001</v>
      </c>
      <c r="G4804" s="198">
        <v>3</v>
      </c>
    </row>
    <row r="4805" spans="1:7" x14ac:dyDescent="0.3">
      <c r="A4805" s="198" t="s">
        <v>187</v>
      </c>
      <c r="B4805" s="198"/>
      <c r="C4805" s="198">
        <v>101116991</v>
      </c>
      <c r="D4805" s="198">
        <v>201912</v>
      </c>
      <c r="E4805" s="198" t="s">
        <v>336</v>
      </c>
      <c r="F4805" s="198">
        <v>-0.03</v>
      </c>
      <c r="G4805" s="198">
        <v>2</v>
      </c>
    </row>
    <row r="4806" spans="1:7" x14ac:dyDescent="0.3">
      <c r="A4806" s="198" t="s">
        <v>187</v>
      </c>
      <c r="B4806" s="198"/>
      <c r="C4806" s="198">
        <v>101117053</v>
      </c>
      <c r="D4806" s="198">
        <v>201912</v>
      </c>
      <c r="E4806" s="198" t="s">
        <v>341</v>
      </c>
      <c r="F4806" s="198">
        <v>960.49</v>
      </c>
      <c r="G4806" s="198">
        <v>2</v>
      </c>
    </row>
    <row r="4807" spans="1:7" x14ac:dyDescent="0.3">
      <c r="A4807" s="198" t="s">
        <v>187</v>
      </c>
      <c r="B4807" s="198"/>
      <c r="C4807" s="198">
        <v>101117420</v>
      </c>
      <c r="D4807" s="198">
        <v>201912</v>
      </c>
      <c r="E4807" s="198" t="s">
        <v>336</v>
      </c>
      <c r="F4807" s="198">
        <v>229.27</v>
      </c>
      <c r="G4807" s="198">
        <v>4</v>
      </c>
    </row>
    <row r="4808" spans="1:7" x14ac:dyDescent="0.3">
      <c r="A4808" s="198" t="s">
        <v>187</v>
      </c>
      <c r="B4808" s="198"/>
      <c r="C4808" s="198">
        <v>101117646</v>
      </c>
      <c r="D4808" s="198">
        <v>201912</v>
      </c>
      <c r="E4808" s="198" t="s">
        <v>341</v>
      </c>
      <c r="F4808" s="198">
        <v>-844.81</v>
      </c>
      <c r="G4808" s="198">
        <v>0</v>
      </c>
    </row>
    <row r="4809" spans="1:7" x14ac:dyDescent="0.3">
      <c r="A4809" s="198" t="s">
        <v>187</v>
      </c>
      <c r="B4809" s="198"/>
      <c r="C4809" s="198">
        <v>101117660</v>
      </c>
      <c r="D4809" s="198">
        <v>201912</v>
      </c>
      <c r="E4809" s="198" t="s">
        <v>342</v>
      </c>
      <c r="F4809" s="198">
        <v>-0.03</v>
      </c>
      <c r="G4809" s="198">
        <v>2</v>
      </c>
    </row>
    <row r="4810" spans="1:7" x14ac:dyDescent="0.3">
      <c r="A4810" s="198" t="s">
        <v>187</v>
      </c>
      <c r="B4810" s="198"/>
      <c r="C4810" s="198">
        <v>101117694</v>
      </c>
      <c r="D4810" s="198">
        <v>201912</v>
      </c>
      <c r="E4810" s="198" t="s">
        <v>339</v>
      </c>
      <c r="F4810" s="198">
        <v>-266.86</v>
      </c>
      <c r="G4810" s="198">
        <v>0</v>
      </c>
    </row>
    <row r="4811" spans="1:7" x14ac:dyDescent="0.3">
      <c r="A4811" s="198" t="s">
        <v>187</v>
      </c>
      <c r="B4811" s="198"/>
      <c r="C4811" s="198">
        <v>101118115</v>
      </c>
      <c r="D4811" s="198">
        <v>201912</v>
      </c>
      <c r="E4811" s="198" t="s">
        <v>342</v>
      </c>
      <c r="F4811" s="198">
        <v>-0.1</v>
      </c>
      <c r="G4811" s="198">
        <v>3</v>
      </c>
    </row>
    <row r="4812" spans="1:7" x14ac:dyDescent="0.3">
      <c r="A4812" s="198" t="s">
        <v>187</v>
      </c>
      <c r="B4812" s="198"/>
      <c r="C4812" s="198">
        <v>101118163</v>
      </c>
      <c r="D4812" s="198">
        <v>201912</v>
      </c>
      <c r="E4812" s="198" t="s">
        <v>339</v>
      </c>
      <c r="F4812" s="198">
        <v>-6096.87</v>
      </c>
      <c r="G4812" s="198">
        <v>-9</v>
      </c>
    </row>
    <row r="4813" spans="1:7" x14ac:dyDescent="0.3">
      <c r="A4813" s="198" t="s">
        <v>187</v>
      </c>
      <c r="B4813" s="198"/>
      <c r="C4813" s="198">
        <v>101118163</v>
      </c>
      <c r="D4813" s="198">
        <v>201912</v>
      </c>
      <c r="E4813" s="198" t="s">
        <v>339</v>
      </c>
      <c r="F4813" s="198">
        <v>460.03</v>
      </c>
      <c r="G4813" s="198">
        <v>3</v>
      </c>
    </row>
    <row r="4814" spans="1:7" x14ac:dyDescent="0.3">
      <c r="A4814" s="198" t="s">
        <v>187</v>
      </c>
      <c r="B4814" s="198"/>
      <c r="C4814" s="198">
        <v>101118186</v>
      </c>
      <c r="D4814" s="198">
        <v>201912</v>
      </c>
      <c r="E4814" s="198" t="s">
        <v>336</v>
      </c>
      <c r="F4814" s="198">
        <v>-148.13</v>
      </c>
      <c r="G4814" s="198">
        <v>-9</v>
      </c>
    </row>
    <row r="4815" spans="1:7" x14ac:dyDescent="0.3">
      <c r="A4815" s="198" t="s">
        <v>187</v>
      </c>
      <c r="B4815" s="198"/>
      <c r="C4815" s="198">
        <v>101118186</v>
      </c>
      <c r="D4815" s="198">
        <v>201912</v>
      </c>
      <c r="E4815" s="198" t="s">
        <v>336</v>
      </c>
      <c r="F4815" s="198">
        <v>190.06</v>
      </c>
      <c r="G4815" s="198">
        <v>42</v>
      </c>
    </row>
    <row r="4816" spans="1:7" x14ac:dyDescent="0.3">
      <c r="A4816" s="198" t="s">
        <v>187</v>
      </c>
      <c r="B4816" s="198"/>
      <c r="C4816" s="198">
        <v>101118335</v>
      </c>
      <c r="D4816" s="198">
        <v>201912</v>
      </c>
      <c r="E4816" s="198" t="s">
        <v>336</v>
      </c>
      <c r="F4816" s="198">
        <v>4908.49</v>
      </c>
      <c r="G4816" s="198">
        <v>3</v>
      </c>
    </row>
    <row r="4817" spans="1:7" x14ac:dyDescent="0.3">
      <c r="A4817" s="198" t="s">
        <v>187</v>
      </c>
      <c r="B4817" s="198"/>
      <c r="C4817" s="198">
        <v>101118496</v>
      </c>
      <c r="D4817" s="198">
        <v>201912</v>
      </c>
      <c r="E4817" s="198" t="s">
        <v>339</v>
      </c>
      <c r="F4817" s="198">
        <v>-2088.58</v>
      </c>
      <c r="G4817" s="198">
        <v>-6</v>
      </c>
    </row>
    <row r="4818" spans="1:7" x14ac:dyDescent="0.3">
      <c r="A4818" s="198" t="s">
        <v>187</v>
      </c>
      <c r="B4818" s="198"/>
      <c r="C4818" s="198">
        <v>101118496</v>
      </c>
      <c r="D4818" s="198">
        <v>201912</v>
      </c>
      <c r="E4818" s="198" t="s">
        <v>339</v>
      </c>
      <c r="F4818" s="198">
        <v>5694.63</v>
      </c>
      <c r="G4818" s="198">
        <v>204</v>
      </c>
    </row>
    <row r="4819" spans="1:7" x14ac:dyDescent="0.3">
      <c r="A4819" s="198" t="s">
        <v>187</v>
      </c>
      <c r="B4819" s="198"/>
      <c r="C4819" s="198">
        <v>101118768</v>
      </c>
      <c r="D4819" s="198">
        <v>201912</v>
      </c>
      <c r="E4819" s="198" t="s">
        <v>339</v>
      </c>
      <c r="F4819" s="198">
        <v>-5973.38</v>
      </c>
      <c r="G4819" s="198">
        <v>4</v>
      </c>
    </row>
    <row r="4820" spans="1:7" x14ac:dyDescent="0.3">
      <c r="A4820" s="198" t="s">
        <v>187</v>
      </c>
      <c r="B4820" s="198"/>
      <c r="C4820" s="198">
        <v>101119336</v>
      </c>
      <c r="D4820" s="198">
        <v>201912</v>
      </c>
      <c r="E4820" s="198" t="s">
        <v>336</v>
      </c>
      <c r="F4820" s="198">
        <v>19.57</v>
      </c>
      <c r="G4820" s="198">
        <v>3</v>
      </c>
    </row>
    <row r="4821" spans="1:7" x14ac:dyDescent="0.3">
      <c r="A4821" s="198" t="s">
        <v>187</v>
      </c>
      <c r="B4821" s="198"/>
      <c r="C4821" s="198">
        <v>101119718</v>
      </c>
      <c r="D4821" s="198">
        <v>201912</v>
      </c>
      <c r="E4821" s="198" t="s">
        <v>341</v>
      </c>
      <c r="F4821" s="198">
        <v>-19095.25</v>
      </c>
      <c r="G4821" s="198">
        <v>0</v>
      </c>
    </row>
    <row r="4822" spans="1:7" x14ac:dyDescent="0.3">
      <c r="A4822" s="198" t="s">
        <v>187</v>
      </c>
      <c r="B4822" s="198"/>
      <c r="C4822" s="198">
        <v>101119724</v>
      </c>
      <c r="D4822" s="198">
        <v>201912</v>
      </c>
      <c r="E4822" s="198" t="s">
        <v>340</v>
      </c>
      <c r="F4822" s="198">
        <v>-36.01</v>
      </c>
      <c r="G4822" s="198">
        <v>3</v>
      </c>
    </row>
    <row r="4823" spans="1:7" x14ac:dyDescent="0.3">
      <c r="A4823" s="198" t="s">
        <v>187</v>
      </c>
      <c r="B4823" s="198"/>
      <c r="C4823" s="198">
        <v>101119748</v>
      </c>
      <c r="D4823" s="198">
        <v>201912</v>
      </c>
      <c r="E4823" s="198" t="s">
        <v>342</v>
      </c>
      <c r="F4823" s="198">
        <v>2.0699999999999998</v>
      </c>
      <c r="G4823" s="198">
        <v>2</v>
      </c>
    </row>
    <row r="4824" spans="1:7" x14ac:dyDescent="0.3">
      <c r="A4824" s="198" t="s">
        <v>187</v>
      </c>
      <c r="B4824" s="198"/>
      <c r="C4824" s="198">
        <v>101119898</v>
      </c>
      <c r="D4824" s="198">
        <v>201912</v>
      </c>
      <c r="E4824" s="198" t="s">
        <v>341</v>
      </c>
      <c r="F4824" s="198">
        <v>856.74</v>
      </c>
      <c r="G4824" s="198">
        <v>4</v>
      </c>
    </row>
    <row r="4825" spans="1:7" x14ac:dyDescent="0.3">
      <c r="A4825" s="198" t="s">
        <v>187</v>
      </c>
      <c r="B4825" s="198"/>
      <c r="C4825" s="198">
        <v>101119908</v>
      </c>
      <c r="D4825" s="198">
        <v>201912</v>
      </c>
      <c r="E4825" s="198" t="s">
        <v>339</v>
      </c>
      <c r="F4825" s="198">
        <v>284.05</v>
      </c>
      <c r="G4825" s="198">
        <v>0</v>
      </c>
    </row>
    <row r="4826" spans="1:7" x14ac:dyDescent="0.3">
      <c r="A4826" s="198" t="s">
        <v>187</v>
      </c>
      <c r="B4826" s="198"/>
      <c r="C4826" s="198">
        <v>101119947</v>
      </c>
      <c r="D4826" s="198">
        <v>201912</v>
      </c>
      <c r="E4826" s="198" t="s">
        <v>336</v>
      </c>
      <c r="F4826" s="198">
        <v>-531.42999999999995</v>
      </c>
      <c r="G4826" s="198">
        <v>-6</v>
      </c>
    </row>
    <row r="4827" spans="1:7" x14ac:dyDescent="0.3">
      <c r="A4827" s="198" t="s">
        <v>187</v>
      </c>
      <c r="B4827" s="198"/>
      <c r="C4827" s="198">
        <v>101119947</v>
      </c>
      <c r="D4827" s="198">
        <v>201912</v>
      </c>
      <c r="E4827" s="198" t="s">
        <v>336</v>
      </c>
      <c r="F4827" s="198">
        <v>1214.72</v>
      </c>
      <c r="G4827" s="198">
        <v>50</v>
      </c>
    </row>
    <row r="4828" spans="1:7" x14ac:dyDescent="0.3">
      <c r="A4828" s="198" t="s">
        <v>187</v>
      </c>
      <c r="B4828" s="198"/>
      <c r="C4828" s="198">
        <v>101120040</v>
      </c>
      <c r="D4828" s="198">
        <v>201912</v>
      </c>
      <c r="E4828" s="198" t="s">
        <v>339</v>
      </c>
      <c r="F4828" s="198">
        <v>2347.37</v>
      </c>
      <c r="G4828" s="198">
        <v>1</v>
      </c>
    </row>
    <row r="4829" spans="1:7" x14ac:dyDescent="0.3">
      <c r="A4829" s="198" t="s">
        <v>187</v>
      </c>
      <c r="B4829" s="198"/>
      <c r="C4829" s="198">
        <v>101120230</v>
      </c>
      <c r="D4829" s="198">
        <v>201912</v>
      </c>
      <c r="E4829" s="198" t="s">
        <v>336</v>
      </c>
      <c r="F4829" s="198">
        <v>0.99</v>
      </c>
      <c r="G4829" s="198">
        <v>0</v>
      </c>
    </row>
    <row r="4830" spans="1:7" x14ac:dyDescent="0.3">
      <c r="A4830" s="198" t="s">
        <v>187</v>
      </c>
      <c r="B4830" s="198"/>
      <c r="C4830" s="198">
        <v>101120250</v>
      </c>
      <c r="D4830" s="198">
        <v>201912</v>
      </c>
      <c r="E4830" s="198" t="s">
        <v>336</v>
      </c>
      <c r="F4830" s="198">
        <v>371.56</v>
      </c>
      <c r="G4830" s="198">
        <v>2</v>
      </c>
    </row>
    <row r="4831" spans="1:7" x14ac:dyDescent="0.3">
      <c r="A4831" s="198" t="s">
        <v>187</v>
      </c>
      <c r="B4831" s="198"/>
      <c r="C4831" s="198">
        <v>101120442</v>
      </c>
      <c r="D4831" s="198">
        <v>201912</v>
      </c>
      <c r="E4831" s="198" t="s">
        <v>342</v>
      </c>
      <c r="F4831" s="198">
        <v>-0.03</v>
      </c>
      <c r="G4831" s="198">
        <v>2</v>
      </c>
    </row>
    <row r="4832" spans="1:7" x14ac:dyDescent="0.3">
      <c r="A4832" s="198" t="s">
        <v>187</v>
      </c>
      <c r="B4832" s="198"/>
      <c r="C4832" s="198">
        <v>101120672</v>
      </c>
      <c r="D4832" s="198">
        <v>201912</v>
      </c>
      <c r="E4832" s="198" t="s">
        <v>340</v>
      </c>
      <c r="F4832" s="198">
        <v>-56.88</v>
      </c>
      <c r="G4832" s="198">
        <v>0</v>
      </c>
    </row>
    <row r="4833" spans="1:7" x14ac:dyDescent="0.3">
      <c r="A4833" s="198" t="s">
        <v>187</v>
      </c>
      <c r="B4833" s="198"/>
      <c r="C4833" s="198">
        <v>101120875</v>
      </c>
      <c r="D4833" s="198">
        <v>201912</v>
      </c>
      <c r="E4833" s="198" t="s">
        <v>336</v>
      </c>
      <c r="F4833" s="198">
        <v>2036.87</v>
      </c>
      <c r="G4833" s="198">
        <v>1</v>
      </c>
    </row>
    <row r="4834" spans="1:7" x14ac:dyDescent="0.3">
      <c r="A4834" s="198" t="s">
        <v>187</v>
      </c>
      <c r="B4834" s="198"/>
      <c r="C4834" s="198">
        <v>101121046</v>
      </c>
      <c r="D4834" s="198">
        <v>201912</v>
      </c>
      <c r="E4834" s="198" t="s">
        <v>336</v>
      </c>
      <c r="F4834" s="198">
        <v>-0.16</v>
      </c>
      <c r="G4834" s="198">
        <v>3</v>
      </c>
    </row>
    <row r="4835" spans="1:7" x14ac:dyDescent="0.3">
      <c r="A4835" s="198" t="s">
        <v>187</v>
      </c>
      <c r="B4835" s="198"/>
      <c r="C4835" s="198">
        <v>101121235</v>
      </c>
      <c r="D4835" s="198">
        <v>201912</v>
      </c>
      <c r="E4835" s="198" t="s">
        <v>339</v>
      </c>
      <c r="F4835" s="198">
        <v>595.82000000000005</v>
      </c>
      <c r="G4835" s="198">
        <v>1</v>
      </c>
    </row>
    <row r="4836" spans="1:7" x14ac:dyDescent="0.3">
      <c r="A4836" s="198" t="s">
        <v>187</v>
      </c>
      <c r="B4836" s="198"/>
      <c r="C4836" s="198">
        <v>101121244</v>
      </c>
      <c r="D4836" s="198">
        <v>201912</v>
      </c>
      <c r="E4836" s="198" t="s">
        <v>336</v>
      </c>
      <c r="F4836" s="198">
        <v>-134.94999999999999</v>
      </c>
      <c r="G4836" s="198">
        <v>-7</v>
      </c>
    </row>
    <row r="4837" spans="1:7" x14ac:dyDescent="0.3">
      <c r="A4837" s="198" t="s">
        <v>187</v>
      </c>
      <c r="B4837" s="198"/>
      <c r="C4837" s="198">
        <v>101121244</v>
      </c>
      <c r="D4837" s="198">
        <v>201912</v>
      </c>
      <c r="E4837" s="198" t="s">
        <v>336</v>
      </c>
      <c r="F4837" s="198">
        <v>365.28</v>
      </c>
      <c r="G4837" s="198">
        <v>80</v>
      </c>
    </row>
    <row r="4838" spans="1:7" x14ac:dyDescent="0.3">
      <c r="A4838" s="198" t="s">
        <v>187</v>
      </c>
      <c r="B4838" s="198"/>
      <c r="C4838" s="198">
        <v>101121358</v>
      </c>
      <c r="D4838" s="198">
        <v>201912</v>
      </c>
      <c r="E4838" s="198" t="s">
        <v>339</v>
      </c>
      <c r="F4838" s="198">
        <v>-0.05</v>
      </c>
      <c r="G4838" s="198">
        <v>0</v>
      </c>
    </row>
    <row r="4839" spans="1:7" x14ac:dyDescent="0.3">
      <c r="A4839" s="198" t="s">
        <v>187</v>
      </c>
      <c r="B4839" s="198"/>
      <c r="C4839" s="198">
        <v>101121637</v>
      </c>
      <c r="D4839" s="198">
        <v>201912</v>
      </c>
      <c r="E4839" s="198" t="s">
        <v>339</v>
      </c>
      <c r="F4839" s="198">
        <v>-2223.79</v>
      </c>
      <c r="G4839" s="198">
        <v>-8</v>
      </c>
    </row>
    <row r="4840" spans="1:7" x14ac:dyDescent="0.3">
      <c r="A4840" s="198" t="s">
        <v>187</v>
      </c>
      <c r="B4840" s="198"/>
      <c r="C4840" s="198">
        <v>101121637</v>
      </c>
      <c r="D4840" s="198">
        <v>201912</v>
      </c>
      <c r="E4840" s="198" t="s">
        <v>339</v>
      </c>
      <c r="F4840" s="198">
        <v>0</v>
      </c>
      <c r="G4840" s="198">
        <v>0</v>
      </c>
    </row>
    <row r="4841" spans="1:7" x14ac:dyDescent="0.3">
      <c r="A4841" s="198" t="s">
        <v>187</v>
      </c>
      <c r="B4841" s="198"/>
      <c r="C4841" s="198">
        <v>101121764</v>
      </c>
      <c r="D4841" s="198">
        <v>201912</v>
      </c>
      <c r="E4841" s="198" t="s">
        <v>339</v>
      </c>
      <c r="F4841" s="198">
        <v>2013.37</v>
      </c>
      <c r="G4841" s="198">
        <v>5</v>
      </c>
    </row>
    <row r="4842" spans="1:7" x14ac:dyDescent="0.3">
      <c r="A4842" s="198" t="s">
        <v>187</v>
      </c>
      <c r="B4842" s="198"/>
      <c r="C4842" s="198">
        <v>101121992</v>
      </c>
      <c r="D4842" s="198">
        <v>201912</v>
      </c>
      <c r="E4842" s="198" t="s">
        <v>336</v>
      </c>
      <c r="F4842" s="198">
        <v>-92.19</v>
      </c>
      <c r="G4842" s="198">
        <v>197</v>
      </c>
    </row>
    <row r="4843" spans="1:7" x14ac:dyDescent="0.3">
      <c r="A4843" s="198" t="s">
        <v>187</v>
      </c>
      <c r="B4843" s="198"/>
      <c r="C4843" s="198">
        <v>101122041</v>
      </c>
      <c r="D4843" s="198">
        <v>201912</v>
      </c>
      <c r="E4843" s="198" t="s">
        <v>336</v>
      </c>
      <c r="F4843" s="198">
        <v>112.95</v>
      </c>
      <c r="G4843" s="198">
        <v>3</v>
      </c>
    </row>
    <row r="4844" spans="1:7" x14ac:dyDescent="0.3">
      <c r="A4844" s="198" t="s">
        <v>187</v>
      </c>
      <c r="B4844" s="198"/>
      <c r="C4844" s="198">
        <v>101122118</v>
      </c>
      <c r="D4844" s="198">
        <v>201912</v>
      </c>
      <c r="E4844" s="198" t="s">
        <v>340</v>
      </c>
      <c r="F4844" s="198">
        <v>-16.420000000000002</v>
      </c>
      <c r="G4844" s="198">
        <v>-7</v>
      </c>
    </row>
    <row r="4845" spans="1:7" x14ac:dyDescent="0.3">
      <c r="A4845" s="198" t="s">
        <v>187</v>
      </c>
      <c r="B4845" s="198"/>
      <c r="C4845" s="198">
        <v>101122118</v>
      </c>
      <c r="D4845" s="198">
        <v>201912</v>
      </c>
      <c r="E4845" s="198" t="s">
        <v>340</v>
      </c>
      <c r="F4845" s="198">
        <v>43.03</v>
      </c>
      <c r="G4845" s="198">
        <v>39</v>
      </c>
    </row>
    <row r="4846" spans="1:7" x14ac:dyDescent="0.3">
      <c r="A4846" s="198" t="s">
        <v>187</v>
      </c>
      <c r="B4846" s="198"/>
      <c r="C4846" s="198">
        <v>101122726</v>
      </c>
      <c r="D4846" s="198">
        <v>201912</v>
      </c>
      <c r="E4846" s="198" t="s">
        <v>336</v>
      </c>
      <c r="F4846" s="198">
        <v>88.52</v>
      </c>
      <c r="G4846" s="198">
        <v>1</v>
      </c>
    </row>
    <row r="4847" spans="1:7" x14ac:dyDescent="0.3">
      <c r="A4847" s="198" t="s">
        <v>187</v>
      </c>
      <c r="B4847" s="198"/>
      <c r="C4847" s="198">
        <v>101122748</v>
      </c>
      <c r="D4847" s="198">
        <v>201912</v>
      </c>
      <c r="E4847" s="198" t="s">
        <v>336</v>
      </c>
      <c r="F4847" s="198">
        <v>1153.54</v>
      </c>
      <c r="G4847" s="198">
        <v>3</v>
      </c>
    </row>
    <row r="4848" spans="1:7" x14ac:dyDescent="0.3">
      <c r="A4848" s="198" t="s">
        <v>187</v>
      </c>
      <c r="B4848" s="198"/>
      <c r="C4848" s="198">
        <v>101123260</v>
      </c>
      <c r="D4848" s="198">
        <v>201912</v>
      </c>
      <c r="E4848" s="198" t="s">
        <v>341</v>
      </c>
      <c r="F4848" s="198">
        <v>-9.67</v>
      </c>
      <c r="G4848" s="198">
        <v>4</v>
      </c>
    </row>
    <row r="4849" spans="1:7" x14ac:dyDescent="0.3">
      <c r="A4849" s="198" t="s">
        <v>187</v>
      </c>
      <c r="B4849" s="198"/>
      <c r="C4849" s="198">
        <v>101123346</v>
      </c>
      <c r="D4849" s="198">
        <v>201912</v>
      </c>
      <c r="E4849" s="198" t="s">
        <v>335</v>
      </c>
      <c r="F4849" s="198">
        <v>-5112.6099999999997</v>
      </c>
      <c r="G4849" s="198">
        <v>-4</v>
      </c>
    </row>
    <row r="4850" spans="1:7" x14ac:dyDescent="0.3">
      <c r="A4850" s="198" t="s">
        <v>187</v>
      </c>
      <c r="B4850" s="198"/>
      <c r="C4850" s="198">
        <v>101123346</v>
      </c>
      <c r="D4850" s="198">
        <v>201912</v>
      </c>
      <c r="E4850" s="198" t="s">
        <v>335</v>
      </c>
      <c r="F4850" s="198">
        <v>5112.6099999999997</v>
      </c>
      <c r="G4850" s="198">
        <v>20</v>
      </c>
    </row>
    <row r="4851" spans="1:7" x14ac:dyDescent="0.3">
      <c r="A4851" s="198" t="s">
        <v>187</v>
      </c>
      <c r="B4851" s="198"/>
      <c r="C4851" s="198">
        <v>101123606</v>
      </c>
      <c r="D4851" s="198">
        <v>201912</v>
      </c>
      <c r="E4851" s="198" t="s">
        <v>336</v>
      </c>
      <c r="F4851" s="198">
        <v>-152.41999999999999</v>
      </c>
      <c r="G4851" s="198">
        <v>2</v>
      </c>
    </row>
    <row r="4852" spans="1:7" x14ac:dyDescent="0.3">
      <c r="A4852" s="198" t="s">
        <v>187</v>
      </c>
      <c r="B4852" s="198"/>
      <c r="C4852" s="198">
        <v>101124693</v>
      </c>
      <c r="D4852" s="198">
        <v>201912</v>
      </c>
      <c r="E4852" s="198" t="s">
        <v>336</v>
      </c>
      <c r="F4852" s="198">
        <v>-646.27</v>
      </c>
      <c r="G4852" s="198">
        <v>1</v>
      </c>
    </row>
    <row r="4853" spans="1:7" x14ac:dyDescent="0.3">
      <c r="A4853" s="198" t="s">
        <v>188</v>
      </c>
      <c r="B4853" s="198"/>
      <c r="C4853" s="198">
        <v>101090422</v>
      </c>
      <c r="D4853" s="198">
        <v>201910</v>
      </c>
      <c r="E4853" s="198" t="s">
        <v>335</v>
      </c>
      <c r="F4853" s="198">
        <v>1.53</v>
      </c>
      <c r="G4853" s="198">
        <v>0</v>
      </c>
    </row>
    <row r="4854" spans="1:7" x14ac:dyDescent="0.3">
      <c r="A4854" s="198" t="s">
        <v>188</v>
      </c>
      <c r="B4854" s="198"/>
      <c r="C4854" s="198">
        <v>101090422</v>
      </c>
      <c r="D4854" s="198">
        <v>201910</v>
      </c>
      <c r="E4854" s="198" t="s">
        <v>335</v>
      </c>
      <c r="F4854" s="198">
        <v>2.77</v>
      </c>
      <c r="G4854" s="198">
        <v>0</v>
      </c>
    </row>
    <row r="4855" spans="1:7" x14ac:dyDescent="0.3">
      <c r="A4855" s="198" t="s">
        <v>188</v>
      </c>
      <c r="B4855" s="198"/>
      <c r="C4855" s="198">
        <v>101090422</v>
      </c>
      <c r="D4855" s="198">
        <v>201910</v>
      </c>
      <c r="E4855" s="198" t="s">
        <v>335</v>
      </c>
      <c r="F4855" s="198">
        <v>18.43</v>
      </c>
      <c r="G4855" s="198">
        <v>0</v>
      </c>
    </row>
    <row r="4856" spans="1:7" x14ac:dyDescent="0.3">
      <c r="A4856" s="198" t="s">
        <v>188</v>
      </c>
      <c r="B4856" s="198"/>
      <c r="C4856" s="198">
        <v>101090422</v>
      </c>
      <c r="D4856" s="198">
        <v>201910</v>
      </c>
      <c r="E4856" s="198" t="s">
        <v>335</v>
      </c>
      <c r="F4856" s="198">
        <v>29.87</v>
      </c>
      <c r="G4856" s="198">
        <v>0</v>
      </c>
    </row>
    <row r="4857" spans="1:7" x14ac:dyDescent="0.3">
      <c r="A4857" s="198" t="s">
        <v>188</v>
      </c>
      <c r="B4857" s="198"/>
      <c r="C4857" s="198">
        <v>101090422</v>
      </c>
      <c r="D4857" s="198">
        <v>201910</v>
      </c>
      <c r="E4857" s="198" t="s">
        <v>335</v>
      </c>
      <c r="F4857" s="198">
        <v>53.8</v>
      </c>
      <c r="G4857" s="198">
        <v>0</v>
      </c>
    </row>
    <row r="4858" spans="1:7" x14ac:dyDescent="0.3">
      <c r="A4858" s="198" t="s">
        <v>188</v>
      </c>
      <c r="B4858" s="198"/>
      <c r="C4858" s="198">
        <v>101090422</v>
      </c>
      <c r="D4858" s="198">
        <v>201910</v>
      </c>
      <c r="E4858" s="198" t="s">
        <v>335</v>
      </c>
      <c r="F4858" s="198">
        <v>282.63</v>
      </c>
      <c r="G4858" s="198">
        <v>0</v>
      </c>
    </row>
    <row r="4859" spans="1:7" x14ac:dyDescent="0.3">
      <c r="A4859" s="198" t="s">
        <v>188</v>
      </c>
      <c r="B4859" s="198"/>
      <c r="C4859" s="198">
        <v>101090422</v>
      </c>
      <c r="D4859" s="198">
        <v>201910</v>
      </c>
      <c r="E4859" s="198" t="s">
        <v>335</v>
      </c>
      <c r="F4859" s="198">
        <v>305.18</v>
      </c>
      <c r="G4859" s="198">
        <v>0</v>
      </c>
    </row>
    <row r="4860" spans="1:7" x14ac:dyDescent="0.3">
      <c r="A4860" s="198" t="s">
        <v>188</v>
      </c>
      <c r="B4860" s="198"/>
      <c r="C4860" s="198">
        <v>101090422</v>
      </c>
      <c r="D4860" s="198">
        <v>201910</v>
      </c>
      <c r="E4860" s="198" t="s">
        <v>335</v>
      </c>
      <c r="F4860" s="198">
        <v>609.19000000000005</v>
      </c>
      <c r="G4860" s="198">
        <v>0</v>
      </c>
    </row>
    <row r="4861" spans="1:7" x14ac:dyDescent="0.3">
      <c r="A4861" s="198" t="s">
        <v>188</v>
      </c>
      <c r="B4861" s="198"/>
      <c r="C4861" s="198">
        <v>101093153</v>
      </c>
      <c r="D4861" s="198">
        <v>201910</v>
      </c>
      <c r="E4861" s="198" t="s">
        <v>339</v>
      </c>
      <c r="F4861" s="198">
        <v>-17.690000000000001</v>
      </c>
      <c r="G4861" s="198">
        <v>2</v>
      </c>
    </row>
    <row r="4862" spans="1:7" x14ac:dyDescent="0.3">
      <c r="A4862" s="198" t="s">
        <v>188</v>
      </c>
      <c r="B4862" s="198"/>
      <c r="C4862" s="198">
        <v>101093226</v>
      </c>
      <c r="D4862" s="198">
        <v>201910</v>
      </c>
      <c r="E4862" s="198" t="s">
        <v>342</v>
      </c>
      <c r="F4862" s="198">
        <v>-944.05</v>
      </c>
      <c r="G4862" s="198">
        <v>2</v>
      </c>
    </row>
    <row r="4863" spans="1:7" x14ac:dyDescent="0.3">
      <c r="A4863" s="198" t="s">
        <v>188</v>
      </c>
      <c r="B4863" s="198"/>
      <c r="C4863" s="198">
        <v>101094602</v>
      </c>
      <c r="D4863" s="198">
        <v>201910</v>
      </c>
      <c r="E4863" s="198" t="s">
        <v>339</v>
      </c>
      <c r="F4863" s="198">
        <v>372.43</v>
      </c>
      <c r="G4863" s="198">
        <v>0</v>
      </c>
    </row>
    <row r="4864" spans="1:7" x14ac:dyDescent="0.3">
      <c r="A4864" s="198" t="s">
        <v>188</v>
      </c>
      <c r="B4864" s="198"/>
      <c r="C4864" s="198">
        <v>101094602</v>
      </c>
      <c r="D4864" s="198">
        <v>201910</v>
      </c>
      <c r="E4864" s="198" t="s">
        <v>339</v>
      </c>
      <c r="F4864" s="198">
        <v>1355.89</v>
      </c>
      <c r="G4864" s="198">
        <v>0</v>
      </c>
    </row>
    <row r="4865" spans="1:7" x14ac:dyDescent="0.3">
      <c r="A4865" s="198" t="s">
        <v>188</v>
      </c>
      <c r="B4865" s="198"/>
      <c r="C4865" s="198">
        <v>101095650</v>
      </c>
      <c r="D4865" s="198">
        <v>201910</v>
      </c>
      <c r="E4865" s="198" t="s">
        <v>336</v>
      </c>
      <c r="F4865" s="198">
        <v>30.03</v>
      </c>
      <c r="G4865" s="198">
        <v>0</v>
      </c>
    </row>
    <row r="4866" spans="1:7" x14ac:dyDescent="0.3">
      <c r="A4866" s="198" t="s">
        <v>188</v>
      </c>
      <c r="B4866" s="198"/>
      <c r="C4866" s="198">
        <v>101095650</v>
      </c>
      <c r="D4866" s="198">
        <v>201910</v>
      </c>
      <c r="E4866" s="198" t="s">
        <v>336</v>
      </c>
      <c r="F4866" s="198">
        <v>1129.8900000000001</v>
      </c>
      <c r="G4866" s="198">
        <v>0</v>
      </c>
    </row>
    <row r="4867" spans="1:7" x14ac:dyDescent="0.3">
      <c r="A4867" s="198" t="s">
        <v>188</v>
      </c>
      <c r="B4867" s="198"/>
      <c r="C4867" s="198">
        <v>101096152</v>
      </c>
      <c r="D4867" s="198">
        <v>201910</v>
      </c>
      <c r="E4867" s="198" t="s">
        <v>336</v>
      </c>
      <c r="F4867" s="198">
        <v>8832.2099999999991</v>
      </c>
      <c r="G4867" s="198">
        <v>4</v>
      </c>
    </row>
    <row r="4868" spans="1:7" x14ac:dyDescent="0.3">
      <c r="A4868" s="198" t="s">
        <v>188</v>
      </c>
      <c r="B4868" s="198"/>
      <c r="C4868" s="198">
        <v>101096810</v>
      </c>
      <c r="D4868" s="198">
        <v>201910</v>
      </c>
      <c r="E4868" s="198" t="s">
        <v>339</v>
      </c>
      <c r="F4868" s="198">
        <v>96.38</v>
      </c>
      <c r="G4868" s="198">
        <v>5</v>
      </c>
    </row>
    <row r="4869" spans="1:7" x14ac:dyDescent="0.3">
      <c r="A4869" s="198" t="s">
        <v>188</v>
      </c>
      <c r="B4869" s="198"/>
      <c r="C4869" s="198">
        <v>101096830</v>
      </c>
      <c r="D4869" s="198">
        <v>201910</v>
      </c>
      <c r="E4869" s="198" t="s">
        <v>335</v>
      </c>
      <c r="F4869" s="198">
        <v>-1.29</v>
      </c>
      <c r="G4869" s="198">
        <v>0</v>
      </c>
    </row>
    <row r="4870" spans="1:7" x14ac:dyDescent="0.3">
      <c r="A4870" s="198" t="s">
        <v>188</v>
      </c>
      <c r="B4870" s="198"/>
      <c r="C4870" s="198">
        <v>101096830</v>
      </c>
      <c r="D4870" s="198">
        <v>201910</v>
      </c>
      <c r="E4870" s="198" t="s">
        <v>335</v>
      </c>
      <c r="F4870" s="198">
        <v>-1.01</v>
      </c>
      <c r="G4870" s="198">
        <v>0</v>
      </c>
    </row>
    <row r="4871" spans="1:7" x14ac:dyDescent="0.3">
      <c r="A4871" s="198" t="s">
        <v>188</v>
      </c>
      <c r="B4871" s="198"/>
      <c r="C4871" s="198">
        <v>101096830</v>
      </c>
      <c r="D4871" s="198">
        <v>201910</v>
      </c>
      <c r="E4871" s="198" t="s">
        <v>335</v>
      </c>
      <c r="F4871" s="198">
        <v>-0.53</v>
      </c>
      <c r="G4871" s="198">
        <v>0</v>
      </c>
    </row>
    <row r="4872" spans="1:7" x14ac:dyDescent="0.3">
      <c r="A4872" s="198" t="s">
        <v>188</v>
      </c>
      <c r="B4872" s="198"/>
      <c r="C4872" s="198">
        <v>101096830</v>
      </c>
      <c r="D4872" s="198">
        <v>201910</v>
      </c>
      <c r="E4872" s="198" t="s">
        <v>335</v>
      </c>
      <c r="F4872" s="198">
        <v>-0.38</v>
      </c>
      <c r="G4872" s="198">
        <v>0</v>
      </c>
    </row>
    <row r="4873" spans="1:7" x14ac:dyDescent="0.3">
      <c r="A4873" s="198" t="s">
        <v>188</v>
      </c>
      <c r="B4873" s="198"/>
      <c r="C4873" s="198">
        <v>101096830</v>
      </c>
      <c r="D4873" s="198">
        <v>201910</v>
      </c>
      <c r="E4873" s="198" t="s">
        <v>335</v>
      </c>
      <c r="F4873" s="198">
        <v>-0.12</v>
      </c>
      <c r="G4873" s="198">
        <v>0</v>
      </c>
    </row>
    <row r="4874" spans="1:7" x14ac:dyDescent="0.3">
      <c r="A4874" s="198" t="s">
        <v>188</v>
      </c>
      <c r="B4874" s="198"/>
      <c r="C4874" s="198">
        <v>101096830</v>
      </c>
      <c r="D4874" s="198">
        <v>201910</v>
      </c>
      <c r="E4874" s="198" t="s">
        <v>335</v>
      </c>
      <c r="F4874" s="198">
        <v>-0.01</v>
      </c>
      <c r="G4874" s="198">
        <v>0</v>
      </c>
    </row>
    <row r="4875" spans="1:7" x14ac:dyDescent="0.3">
      <c r="A4875" s="198" t="s">
        <v>188</v>
      </c>
      <c r="B4875" s="198"/>
      <c r="C4875" s="198">
        <v>101097586</v>
      </c>
      <c r="D4875" s="198">
        <v>201910</v>
      </c>
      <c r="E4875" s="198" t="s">
        <v>335</v>
      </c>
      <c r="F4875" s="198">
        <v>-7804.26</v>
      </c>
      <c r="G4875" s="198">
        <v>0</v>
      </c>
    </row>
    <row r="4876" spans="1:7" x14ac:dyDescent="0.3">
      <c r="A4876" s="198" t="s">
        <v>188</v>
      </c>
      <c r="B4876" s="198"/>
      <c r="C4876" s="198">
        <v>101097586</v>
      </c>
      <c r="D4876" s="198">
        <v>201910</v>
      </c>
      <c r="E4876" s="198" t="s">
        <v>335</v>
      </c>
      <c r="F4876" s="198">
        <v>-2527.27</v>
      </c>
      <c r="G4876" s="198">
        <v>0</v>
      </c>
    </row>
    <row r="4877" spans="1:7" x14ac:dyDescent="0.3">
      <c r="A4877" s="198" t="s">
        <v>188</v>
      </c>
      <c r="B4877" s="198"/>
      <c r="C4877" s="198">
        <v>101097586</v>
      </c>
      <c r="D4877" s="198">
        <v>201910</v>
      </c>
      <c r="E4877" s="198" t="s">
        <v>335</v>
      </c>
      <c r="F4877" s="198">
        <v>-2495.41</v>
      </c>
      <c r="G4877" s="198">
        <v>0</v>
      </c>
    </row>
    <row r="4878" spans="1:7" x14ac:dyDescent="0.3">
      <c r="A4878" s="198" t="s">
        <v>188</v>
      </c>
      <c r="B4878" s="198"/>
      <c r="C4878" s="198">
        <v>101097586</v>
      </c>
      <c r="D4878" s="198">
        <v>201910</v>
      </c>
      <c r="E4878" s="198" t="s">
        <v>335</v>
      </c>
      <c r="F4878" s="198">
        <v>-1508.15</v>
      </c>
      <c r="G4878" s="198">
        <v>0</v>
      </c>
    </row>
    <row r="4879" spans="1:7" x14ac:dyDescent="0.3">
      <c r="A4879" s="198" t="s">
        <v>188</v>
      </c>
      <c r="B4879" s="198"/>
      <c r="C4879" s="198">
        <v>101097586</v>
      </c>
      <c r="D4879" s="198">
        <v>201910</v>
      </c>
      <c r="E4879" s="198" t="s">
        <v>335</v>
      </c>
      <c r="F4879" s="198">
        <v>-146.44999999999999</v>
      </c>
      <c r="G4879" s="198">
        <v>0</v>
      </c>
    </row>
    <row r="4880" spans="1:7" x14ac:dyDescent="0.3">
      <c r="A4880" s="198" t="s">
        <v>188</v>
      </c>
      <c r="B4880" s="198"/>
      <c r="C4880" s="198">
        <v>101097586</v>
      </c>
      <c r="D4880" s="198">
        <v>201910</v>
      </c>
      <c r="E4880" s="198" t="s">
        <v>335</v>
      </c>
      <c r="F4880" s="198">
        <v>-109.75</v>
      </c>
      <c r="G4880" s="198">
        <v>0</v>
      </c>
    </row>
    <row r="4881" spans="1:7" x14ac:dyDescent="0.3">
      <c r="A4881" s="198" t="s">
        <v>188</v>
      </c>
      <c r="B4881" s="198"/>
      <c r="C4881" s="198">
        <v>101098201</v>
      </c>
      <c r="D4881" s="198">
        <v>201910</v>
      </c>
      <c r="E4881" s="198" t="s">
        <v>336</v>
      </c>
      <c r="F4881" s="198">
        <v>78455.740000000005</v>
      </c>
      <c r="G4881" s="198">
        <v>4</v>
      </c>
    </row>
    <row r="4882" spans="1:7" x14ac:dyDescent="0.3">
      <c r="A4882" s="198" t="s">
        <v>188</v>
      </c>
      <c r="B4882" s="198"/>
      <c r="C4882" s="198">
        <v>101099025</v>
      </c>
      <c r="D4882" s="198">
        <v>201910</v>
      </c>
      <c r="E4882" s="198" t="s">
        <v>336</v>
      </c>
      <c r="F4882" s="198">
        <v>-178.78</v>
      </c>
      <c r="G4882" s="198">
        <v>0</v>
      </c>
    </row>
    <row r="4883" spans="1:7" x14ac:dyDescent="0.3">
      <c r="A4883" s="198" t="s">
        <v>188</v>
      </c>
      <c r="B4883" s="198"/>
      <c r="C4883" s="198">
        <v>101099126</v>
      </c>
      <c r="D4883" s="198">
        <v>201910</v>
      </c>
      <c r="E4883" s="198" t="s">
        <v>336</v>
      </c>
      <c r="F4883" s="198">
        <v>2.95</v>
      </c>
      <c r="G4883" s="198">
        <v>0</v>
      </c>
    </row>
    <row r="4884" spans="1:7" x14ac:dyDescent="0.3">
      <c r="A4884" s="198" t="s">
        <v>188</v>
      </c>
      <c r="B4884" s="198"/>
      <c r="C4884" s="198">
        <v>101102591</v>
      </c>
      <c r="D4884" s="198">
        <v>201910</v>
      </c>
      <c r="E4884" s="198" t="s">
        <v>335</v>
      </c>
      <c r="F4884" s="198">
        <v>2.02</v>
      </c>
      <c r="G4884" s="198">
        <v>0</v>
      </c>
    </row>
    <row r="4885" spans="1:7" x14ac:dyDescent="0.3">
      <c r="A4885" s="198" t="s">
        <v>188</v>
      </c>
      <c r="B4885" s="198"/>
      <c r="C4885" s="198">
        <v>101102591</v>
      </c>
      <c r="D4885" s="198">
        <v>201910</v>
      </c>
      <c r="E4885" s="198" t="s">
        <v>335</v>
      </c>
      <c r="F4885" s="198">
        <v>7.37</v>
      </c>
      <c r="G4885" s="198">
        <v>0</v>
      </c>
    </row>
    <row r="4886" spans="1:7" x14ac:dyDescent="0.3">
      <c r="A4886" s="198" t="s">
        <v>188</v>
      </c>
      <c r="B4886" s="198"/>
      <c r="C4886" s="198">
        <v>101102591</v>
      </c>
      <c r="D4886" s="198">
        <v>201910</v>
      </c>
      <c r="E4886" s="198" t="s">
        <v>335</v>
      </c>
      <c r="F4886" s="198">
        <v>11.43</v>
      </c>
      <c r="G4886" s="198">
        <v>0</v>
      </c>
    </row>
    <row r="4887" spans="1:7" x14ac:dyDescent="0.3">
      <c r="A4887" s="198" t="s">
        <v>188</v>
      </c>
      <c r="B4887" s="198"/>
      <c r="C4887" s="198">
        <v>101102591</v>
      </c>
      <c r="D4887" s="198">
        <v>201910</v>
      </c>
      <c r="E4887" s="198" t="s">
        <v>335</v>
      </c>
      <c r="F4887" s="198">
        <v>12.59</v>
      </c>
      <c r="G4887" s="198">
        <v>0</v>
      </c>
    </row>
    <row r="4888" spans="1:7" x14ac:dyDescent="0.3">
      <c r="A4888" s="198" t="s">
        <v>188</v>
      </c>
      <c r="B4888" s="198"/>
      <c r="C4888" s="198">
        <v>101102591</v>
      </c>
      <c r="D4888" s="198">
        <v>201910</v>
      </c>
      <c r="E4888" s="198" t="s">
        <v>335</v>
      </c>
      <c r="F4888" s="198">
        <v>13.06</v>
      </c>
      <c r="G4888" s="198">
        <v>0</v>
      </c>
    </row>
    <row r="4889" spans="1:7" x14ac:dyDescent="0.3">
      <c r="A4889" s="198" t="s">
        <v>188</v>
      </c>
      <c r="B4889" s="198"/>
      <c r="C4889" s="198">
        <v>101102591</v>
      </c>
      <c r="D4889" s="198">
        <v>201910</v>
      </c>
      <c r="E4889" s="198" t="s">
        <v>335</v>
      </c>
      <c r="F4889" s="198">
        <v>15.52</v>
      </c>
      <c r="G4889" s="198">
        <v>0</v>
      </c>
    </row>
    <row r="4890" spans="1:7" x14ac:dyDescent="0.3">
      <c r="A4890" s="198" t="s">
        <v>188</v>
      </c>
      <c r="B4890" s="198"/>
      <c r="C4890" s="198">
        <v>101102591</v>
      </c>
      <c r="D4890" s="198">
        <v>201910</v>
      </c>
      <c r="E4890" s="198" t="s">
        <v>335</v>
      </c>
      <c r="F4890" s="198">
        <v>49.74</v>
      </c>
      <c r="G4890" s="198">
        <v>0</v>
      </c>
    </row>
    <row r="4891" spans="1:7" x14ac:dyDescent="0.3">
      <c r="A4891" s="198" t="s">
        <v>188</v>
      </c>
      <c r="B4891" s="198"/>
      <c r="C4891" s="198">
        <v>101103897</v>
      </c>
      <c r="D4891" s="198">
        <v>201910</v>
      </c>
      <c r="E4891" s="198" t="s">
        <v>339</v>
      </c>
      <c r="F4891" s="198">
        <v>-3068.22</v>
      </c>
      <c r="G4891" s="198">
        <v>-9</v>
      </c>
    </row>
    <row r="4892" spans="1:7" x14ac:dyDescent="0.3">
      <c r="A4892" s="198" t="s">
        <v>188</v>
      </c>
      <c r="B4892" s="198"/>
      <c r="C4892" s="198">
        <v>101103897</v>
      </c>
      <c r="D4892" s="198">
        <v>201910</v>
      </c>
      <c r="E4892" s="198" t="s">
        <v>339</v>
      </c>
      <c r="F4892" s="198">
        <v>2209</v>
      </c>
      <c r="G4892" s="198">
        <v>30</v>
      </c>
    </row>
    <row r="4893" spans="1:7" x14ac:dyDescent="0.3">
      <c r="A4893" s="198" t="s">
        <v>188</v>
      </c>
      <c r="B4893" s="198"/>
      <c r="C4893" s="198">
        <v>101104513</v>
      </c>
      <c r="D4893" s="198">
        <v>201910</v>
      </c>
      <c r="E4893" s="198" t="s">
        <v>339</v>
      </c>
      <c r="F4893" s="198">
        <v>497.35</v>
      </c>
      <c r="G4893" s="198">
        <v>0</v>
      </c>
    </row>
    <row r="4894" spans="1:7" x14ac:dyDescent="0.3">
      <c r="A4894" s="198" t="s">
        <v>188</v>
      </c>
      <c r="B4894" s="198"/>
      <c r="C4894" s="198">
        <v>101104513</v>
      </c>
      <c r="D4894" s="198">
        <v>201910</v>
      </c>
      <c r="E4894" s="198" t="s">
        <v>339</v>
      </c>
      <c r="F4894" s="198">
        <v>2175.94</v>
      </c>
      <c r="G4894" s="198">
        <v>0</v>
      </c>
    </row>
    <row r="4895" spans="1:7" x14ac:dyDescent="0.3">
      <c r="A4895" s="198" t="s">
        <v>188</v>
      </c>
      <c r="B4895" s="198"/>
      <c r="C4895" s="198">
        <v>101104513</v>
      </c>
      <c r="D4895" s="198">
        <v>201910</v>
      </c>
      <c r="E4895" s="198" t="s">
        <v>339</v>
      </c>
      <c r="F4895" s="198">
        <v>2958.66</v>
      </c>
      <c r="G4895" s="198">
        <v>0</v>
      </c>
    </row>
    <row r="4896" spans="1:7" x14ac:dyDescent="0.3">
      <c r="A4896" s="198" t="s">
        <v>188</v>
      </c>
      <c r="B4896" s="198"/>
      <c r="C4896" s="198">
        <v>101104513</v>
      </c>
      <c r="D4896" s="198">
        <v>201910</v>
      </c>
      <c r="E4896" s="198" t="s">
        <v>339</v>
      </c>
      <c r="F4896" s="198">
        <v>6853.83</v>
      </c>
      <c r="G4896" s="198">
        <v>0</v>
      </c>
    </row>
    <row r="4897" spans="1:7" x14ac:dyDescent="0.3">
      <c r="A4897" s="198" t="s">
        <v>188</v>
      </c>
      <c r="B4897" s="198"/>
      <c r="C4897" s="198">
        <v>101104868</v>
      </c>
      <c r="D4897" s="198">
        <v>201910</v>
      </c>
      <c r="E4897" s="198" t="s">
        <v>335</v>
      </c>
      <c r="F4897" s="198">
        <v>28364.36</v>
      </c>
      <c r="G4897" s="198">
        <v>2</v>
      </c>
    </row>
    <row r="4898" spans="1:7" x14ac:dyDescent="0.3">
      <c r="A4898" s="198" t="s">
        <v>188</v>
      </c>
      <c r="B4898" s="198"/>
      <c r="C4898" s="198">
        <v>101105585</v>
      </c>
      <c r="D4898" s="198">
        <v>201910</v>
      </c>
      <c r="E4898" s="198" t="s">
        <v>339</v>
      </c>
      <c r="F4898" s="198">
        <v>14.59</v>
      </c>
      <c r="G4898" s="198">
        <v>0</v>
      </c>
    </row>
    <row r="4899" spans="1:7" x14ac:dyDescent="0.3">
      <c r="A4899" s="198" t="s">
        <v>188</v>
      </c>
      <c r="B4899" s="198"/>
      <c r="C4899" s="198">
        <v>101105585</v>
      </c>
      <c r="D4899" s="198">
        <v>201910</v>
      </c>
      <c r="E4899" s="198" t="s">
        <v>339</v>
      </c>
      <c r="F4899" s="198">
        <v>15.64</v>
      </c>
      <c r="G4899" s="198">
        <v>0</v>
      </c>
    </row>
    <row r="4900" spans="1:7" x14ac:dyDescent="0.3">
      <c r="A4900" s="198" t="s">
        <v>188</v>
      </c>
      <c r="B4900" s="198"/>
      <c r="C4900" s="198">
        <v>101105889</v>
      </c>
      <c r="D4900" s="198">
        <v>201910</v>
      </c>
      <c r="E4900" s="198" t="s">
        <v>339</v>
      </c>
      <c r="F4900" s="198">
        <v>7.93</v>
      </c>
      <c r="G4900" s="198">
        <v>0</v>
      </c>
    </row>
    <row r="4901" spans="1:7" x14ac:dyDescent="0.3">
      <c r="A4901" s="198" t="s">
        <v>188</v>
      </c>
      <c r="B4901" s="198"/>
      <c r="C4901" s="198">
        <v>101106103</v>
      </c>
      <c r="D4901" s="198">
        <v>201910</v>
      </c>
      <c r="E4901" s="198" t="s">
        <v>339</v>
      </c>
      <c r="F4901" s="198">
        <v>4730.34</v>
      </c>
      <c r="G4901" s="198">
        <v>0</v>
      </c>
    </row>
    <row r="4902" spans="1:7" x14ac:dyDescent="0.3">
      <c r="A4902" s="198" t="s">
        <v>188</v>
      </c>
      <c r="B4902" s="198"/>
      <c r="C4902" s="198">
        <v>101106645</v>
      </c>
      <c r="D4902" s="198">
        <v>201910</v>
      </c>
      <c r="E4902" s="198" t="s">
        <v>335</v>
      </c>
      <c r="F4902" s="198">
        <v>0.16</v>
      </c>
      <c r="G4902" s="198">
        <v>0</v>
      </c>
    </row>
    <row r="4903" spans="1:7" x14ac:dyDescent="0.3">
      <c r="A4903" s="198" t="s">
        <v>188</v>
      </c>
      <c r="B4903" s="198"/>
      <c r="C4903" s="198">
        <v>101106645</v>
      </c>
      <c r="D4903" s="198">
        <v>201910</v>
      </c>
      <c r="E4903" s="198" t="s">
        <v>335</v>
      </c>
      <c r="F4903" s="198">
        <v>0.19</v>
      </c>
      <c r="G4903" s="198">
        <v>0</v>
      </c>
    </row>
    <row r="4904" spans="1:7" x14ac:dyDescent="0.3">
      <c r="A4904" s="198" t="s">
        <v>188</v>
      </c>
      <c r="B4904" s="198"/>
      <c r="C4904" s="198">
        <v>101106645</v>
      </c>
      <c r="D4904" s="198">
        <v>201910</v>
      </c>
      <c r="E4904" s="198" t="s">
        <v>335</v>
      </c>
      <c r="F4904" s="198">
        <v>0.24</v>
      </c>
      <c r="G4904" s="198">
        <v>0</v>
      </c>
    </row>
    <row r="4905" spans="1:7" x14ac:dyDescent="0.3">
      <c r="A4905" s="198" t="s">
        <v>188</v>
      </c>
      <c r="B4905" s="198"/>
      <c r="C4905" s="198">
        <v>101106645</v>
      </c>
      <c r="D4905" s="198">
        <v>201910</v>
      </c>
      <c r="E4905" s="198" t="s">
        <v>335</v>
      </c>
      <c r="F4905" s="198">
        <v>0.28000000000000003</v>
      </c>
      <c r="G4905" s="198">
        <v>0</v>
      </c>
    </row>
    <row r="4906" spans="1:7" x14ac:dyDescent="0.3">
      <c r="A4906" s="198" t="s">
        <v>188</v>
      </c>
      <c r="B4906" s="198"/>
      <c r="C4906" s="198">
        <v>101106645</v>
      </c>
      <c r="D4906" s="198">
        <v>201910</v>
      </c>
      <c r="E4906" s="198" t="s">
        <v>335</v>
      </c>
      <c r="F4906" s="198">
        <v>1.05</v>
      </c>
      <c r="G4906" s="198">
        <v>0</v>
      </c>
    </row>
    <row r="4907" spans="1:7" x14ac:dyDescent="0.3">
      <c r="A4907" s="198" t="s">
        <v>188</v>
      </c>
      <c r="B4907" s="198"/>
      <c r="C4907" s="198">
        <v>101106659</v>
      </c>
      <c r="D4907" s="198">
        <v>201910</v>
      </c>
      <c r="E4907" s="198" t="s">
        <v>336</v>
      </c>
      <c r="F4907" s="198">
        <v>21.55</v>
      </c>
      <c r="G4907" s="198">
        <v>0</v>
      </c>
    </row>
    <row r="4908" spans="1:7" x14ac:dyDescent="0.3">
      <c r="A4908" s="198" t="s">
        <v>188</v>
      </c>
      <c r="B4908" s="198"/>
      <c r="C4908" s="198">
        <v>101106659</v>
      </c>
      <c r="D4908" s="198">
        <v>201910</v>
      </c>
      <c r="E4908" s="198" t="s">
        <v>336</v>
      </c>
      <c r="F4908" s="198">
        <v>71.290000000000006</v>
      </c>
      <c r="G4908" s="198">
        <v>0</v>
      </c>
    </row>
    <row r="4909" spans="1:7" x14ac:dyDescent="0.3">
      <c r="A4909" s="198" t="s">
        <v>188</v>
      </c>
      <c r="B4909" s="198"/>
      <c r="C4909" s="198">
        <v>101106973</v>
      </c>
      <c r="D4909" s="198">
        <v>201910</v>
      </c>
      <c r="E4909" s="198" t="s">
        <v>335</v>
      </c>
      <c r="F4909" s="198">
        <v>17799.54</v>
      </c>
      <c r="G4909" s="198">
        <v>3</v>
      </c>
    </row>
    <row r="4910" spans="1:7" x14ac:dyDescent="0.3">
      <c r="A4910" s="198" t="s">
        <v>188</v>
      </c>
      <c r="B4910" s="198"/>
      <c r="C4910" s="198">
        <v>101107216</v>
      </c>
      <c r="D4910" s="198">
        <v>201910</v>
      </c>
      <c r="E4910" s="198" t="s">
        <v>336</v>
      </c>
      <c r="F4910" s="198">
        <v>-2260.6799999999998</v>
      </c>
      <c r="G4910" s="198">
        <v>-8</v>
      </c>
    </row>
    <row r="4911" spans="1:7" x14ac:dyDescent="0.3">
      <c r="A4911" s="198" t="s">
        <v>188</v>
      </c>
      <c r="B4911" s="198"/>
      <c r="C4911" s="198">
        <v>101107216</v>
      </c>
      <c r="D4911" s="198">
        <v>201910</v>
      </c>
      <c r="E4911" s="198" t="s">
        <v>336</v>
      </c>
      <c r="F4911" s="198">
        <v>2768.78</v>
      </c>
      <c r="G4911" s="198">
        <v>50</v>
      </c>
    </row>
    <row r="4912" spans="1:7" x14ac:dyDescent="0.3">
      <c r="A4912" s="198" t="s">
        <v>188</v>
      </c>
      <c r="B4912" s="198"/>
      <c r="C4912" s="198">
        <v>101107812</v>
      </c>
      <c r="D4912" s="198">
        <v>201910</v>
      </c>
      <c r="E4912" s="198" t="s">
        <v>336</v>
      </c>
      <c r="F4912" s="198">
        <v>0.25</v>
      </c>
      <c r="G4912" s="198">
        <v>0</v>
      </c>
    </row>
    <row r="4913" spans="1:7" x14ac:dyDescent="0.3">
      <c r="A4913" s="198" t="s">
        <v>188</v>
      </c>
      <c r="B4913" s="198"/>
      <c r="C4913" s="198">
        <v>101107812</v>
      </c>
      <c r="D4913" s="198">
        <v>201910</v>
      </c>
      <c r="E4913" s="198" t="s">
        <v>336</v>
      </c>
      <c r="F4913" s="198">
        <v>0.51</v>
      </c>
      <c r="G4913" s="198">
        <v>0</v>
      </c>
    </row>
    <row r="4914" spans="1:7" x14ac:dyDescent="0.3">
      <c r="A4914" s="198" t="s">
        <v>188</v>
      </c>
      <c r="B4914" s="198"/>
      <c r="C4914" s="198">
        <v>101108284</v>
      </c>
      <c r="D4914" s="198">
        <v>201910</v>
      </c>
      <c r="E4914" s="198" t="s">
        <v>336</v>
      </c>
      <c r="F4914" s="198">
        <v>4330.49</v>
      </c>
      <c r="G4914" s="198">
        <v>3</v>
      </c>
    </row>
    <row r="4915" spans="1:7" x14ac:dyDescent="0.3">
      <c r="A4915" s="198" t="s">
        <v>188</v>
      </c>
      <c r="B4915" s="198"/>
      <c r="C4915" s="198">
        <v>101108436</v>
      </c>
      <c r="D4915" s="198">
        <v>201910</v>
      </c>
      <c r="E4915" s="198" t="s">
        <v>336</v>
      </c>
      <c r="F4915" s="198">
        <v>-3331.76</v>
      </c>
      <c r="G4915" s="198">
        <v>-7</v>
      </c>
    </row>
    <row r="4916" spans="1:7" x14ac:dyDescent="0.3">
      <c r="A4916" s="198" t="s">
        <v>188</v>
      </c>
      <c r="B4916" s="198"/>
      <c r="C4916" s="198">
        <v>101108436</v>
      </c>
      <c r="D4916" s="198">
        <v>201910</v>
      </c>
      <c r="E4916" s="198" t="s">
        <v>336</v>
      </c>
      <c r="F4916" s="198">
        <v>1083.99</v>
      </c>
      <c r="G4916" s="198">
        <v>610</v>
      </c>
    </row>
    <row r="4917" spans="1:7" x14ac:dyDescent="0.3">
      <c r="A4917" s="198" t="s">
        <v>188</v>
      </c>
      <c r="B4917" s="198"/>
      <c r="C4917" s="198">
        <v>101108436</v>
      </c>
      <c r="D4917" s="198">
        <v>201910</v>
      </c>
      <c r="E4917" s="198" t="s">
        <v>336</v>
      </c>
      <c r="F4917" s="198">
        <v>5542.08</v>
      </c>
      <c r="G4917" s="198">
        <v>2</v>
      </c>
    </row>
    <row r="4918" spans="1:7" x14ac:dyDescent="0.3">
      <c r="A4918" s="198" t="s">
        <v>188</v>
      </c>
      <c r="B4918" s="198"/>
      <c r="C4918" s="198">
        <v>101108463</v>
      </c>
      <c r="D4918" s="198">
        <v>201910</v>
      </c>
      <c r="E4918" s="198" t="s">
        <v>336</v>
      </c>
      <c r="F4918" s="198">
        <v>1.55</v>
      </c>
      <c r="G4918" s="198">
        <v>0</v>
      </c>
    </row>
    <row r="4919" spans="1:7" x14ac:dyDescent="0.3">
      <c r="A4919" s="198" t="s">
        <v>188</v>
      </c>
      <c r="B4919" s="198"/>
      <c r="C4919" s="198">
        <v>101108463</v>
      </c>
      <c r="D4919" s="198">
        <v>201910</v>
      </c>
      <c r="E4919" s="198" t="s">
        <v>336</v>
      </c>
      <c r="F4919" s="198">
        <v>5.28</v>
      </c>
      <c r="G4919" s="198">
        <v>0</v>
      </c>
    </row>
    <row r="4920" spans="1:7" x14ac:dyDescent="0.3">
      <c r="A4920" s="198" t="s">
        <v>188</v>
      </c>
      <c r="B4920" s="198"/>
      <c r="C4920" s="198">
        <v>101108922</v>
      </c>
      <c r="D4920" s="198">
        <v>201910</v>
      </c>
      <c r="E4920" s="198" t="s">
        <v>336</v>
      </c>
      <c r="F4920" s="198">
        <v>-59.18</v>
      </c>
      <c r="G4920" s="198">
        <v>3</v>
      </c>
    </row>
    <row r="4921" spans="1:7" x14ac:dyDescent="0.3">
      <c r="A4921" s="198" t="s">
        <v>188</v>
      </c>
      <c r="B4921" s="198"/>
      <c r="C4921" s="198">
        <v>101109288</v>
      </c>
      <c r="D4921" s="198">
        <v>201910</v>
      </c>
      <c r="E4921" s="198" t="s">
        <v>340</v>
      </c>
      <c r="F4921" s="198">
        <v>-230.3</v>
      </c>
      <c r="G4921" s="198">
        <v>0</v>
      </c>
    </row>
    <row r="4922" spans="1:7" x14ac:dyDescent="0.3">
      <c r="A4922" s="198" t="s">
        <v>188</v>
      </c>
      <c r="B4922" s="198"/>
      <c r="C4922" s="198">
        <v>101109288</v>
      </c>
      <c r="D4922" s="198">
        <v>201910</v>
      </c>
      <c r="E4922" s="198" t="s">
        <v>340</v>
      </c>
      <c r="F4922" s="198">
        <v>-120.94</v>
      </c>
      <c r="G4922" s="198">
        <v>0</v>
      </c>
    </row>
    <row r="4923" spans="1:7" x14ac:dyDescent="0.3">
      <c r="A4923" s="198" t="s">
        <v>188</v>
      </c>
      <c r="B4923" s="198"/>
      <c r="C4923" s="198">
        <v>101109288</v>
      </c>
      <c r="D4923" s="198">
        <v>201910</v>
      </c>
      <c r="E4923" s="198" t="s">
        <v>340</v>
      </c>
      <c r="F4923" s="198">
        <v>-34.49</v>
      </c>
      <c r="G4923" s="198">
        <v>0</v>
      </c>
    </row>
    <row r="4924" spans="1:7" x14ac:dyDescent="0.3">
      <c r="A4924" s="198" t="s">
        <v>188</v>
      </c>
      <c r="B4924" s="198"/>
      <c r="C4924" s="198">
        <v>101109288</v>
      </c>
      <c r="D4924" s="198">
        <v>201910</v>
      </c>
      <c r="E4924" s="198" t="s">
        <v>340</v>
      </c>
      <c r="F4924" s="198">
        <v>-13.43</v>
      </c>
      <c r="G4924" s="198">
        <v>0</v>
      </c>
    </row>
    <row r="4925" spans="1:7" x14ac:dyDescent="0.3">
      <c r="A4925" s="198" t="s">
        <v>188</v>
      </c>
      <c r="B4925" s="198"/>
      <c r="C4925" s="198">
        <v>101109288</v>
      </c>
      <c r="D4925" s="198">
        <v>201910</v>
      </c>
      <c r="E4925" s="198" t="s">
        <v>340</v>
      </c>
      <c r="F4925" s="198">
        <v>-8.5</v>
      </c>
      <c r="G4925" s="198">
        <v>0</v>
      </c>
    </row>
    <row r="4926" spans="1:7" x14ac:dyDescent="0.3">
      <c r="A4926" s="198" t="s">
        <v>188</v>
      </c>
      <c r="B4926" s="198"/>
      <c r="C4926" s="198">
        <v>101109288</v>
      </c>
      <c r="D4926" s="198">
        <v>201910</v>
      </c>
      <c r="E4926" s="198" t="s">
        <v>340</v>
      </c>
      <c r="F4926" s="198">
        <v>-4.4000000000000004</v>
      </c>
      <c r="G4926" s="198">
        <v>0</v>
      </c>
    </row>
    <row r="4927" spans="1:7" x14ac:dyDescent="0.3">
      <c r="A4927" s="198" t="s">
        <v>188</v>
      </c>
      <c r="B4927" s="198"/>
      <c r="C4927" s="198">
        <v>101109590</v>
      </c>
      <c r="D4927" s="198">
        <v>201910</v>
      </c>
      <c r="E4927" s="198" t="s">
        <v>339</v>
      </c>
      <c r="F4927" s="198">
        <v>-224727.53</v>
      </c>
      <c r="G4927" s="198">
        <v>-11</v>
      </c>
    </row>
    <row r="4928" spans="1:7" x14ac:dyDescent="0.3">
      <c r="A4928" s="198" t="s">
        <v>188</v>
      </c>
      <c r="B4928" s="198"/>
      <c r="C4928" s="198">
        <v>101109590</v>
      </c>
      <c r="D4928" s="198">
        <v>201910</v>
      </c>
      <c r="E4928" s="198" t="s">
        <v>339</v>
      </c>
      <c r="F4928" s="198">
        <v>55062.34</v>
      </c>
      <c r="G4928" s="198">
        <v>1553</v>
      </c>
    </row>
    <row r="4929" spans="1:7" x14ac:dyDescent="0.3">
      <c r="A4929" s="198" t="s">
        <v>188</v>
      </c>
      <c r="B4929" s="198"/>
      <c r="C4929" s="198">
        <v>101109590</v>
      </c>
      <c r="D4929" s="198">
        <v>201910</v>
      </c>
      <c r="E4929" s="198" t="s">
        <v>339</v>
      </c>
      <c r="F4929" s="198">
        <v>62656.65</v>
      </c>
      <c r="G4929" s="198">
        <v>1</v>
      </c>
    </row>
    <row r="4930" spans="1:7" x14ac:dyDescent="0.3">
      <c r="A4930" s="198" t="s">
        <v>188</v>
      </c>
      <c r="B4930" s="198"/>
      <c r="C4930" s="198">
        <v>101110798</v>
      </c>
      <c r="D4930" s="198">
        <v>201910</v>
      </c>
      <c r="E4930" s="198" t="s">
        <v>336</v>
      </c>
      <c r="F4930" s="198">
        <v>40.67</v>
      </c>
      <c r="G4930" s="198">
        <v>0</v>
      </c>
    </row>
    <row r="4931" spans="1:7" x14ac:dyDescent="0.3">
      <c r="A4931" s="198" t="s">
        <v>188</v>
      </c>
      <c r="B4931" s="198"/>
      <c r="C4931" s="198">
        <v>101110798</v>
      </c>
      <c r="D4931" s="198">
        <v>201910</v>
      </c>
      <c r="E4931" s="198" t="s">
        <v>336</v>
      </c>
      <c r="F4931" s="198">
        <v>1243.49</v>
      </c>
      <c r="G4931" s="198">
        <v>0</v>
      </c>
    </row>
    <row r="4932" spans="1:7" x14ac:dyDescent="0.3">
      <c r="A4932" s="198" t="s">
        <v>188</v>
      </c>
      <c r="B4932" s="198"/>
      <c r="C4932" s="198">
        <v>101110819</v>
      </c>
      <c r="D4932" s="198">
        <v>201910</v>
      </c>
      <c r="E4932" s="198" t="s">
        <v>339</v>
      </c>
      <c r="F4932" s="198">
        <v>15210.9</v>
      </c>
      <c r="G4932" s="198">
        <v>5</v>
      </c>
    </row>
    <row r="4933" spans="1:7" x14ac:dyDescent="0.3">
      <c r="A4933" s="198" t="s">
        <v>188</v>
      </c>
      <c r="B4933" s="198"/>
      <c r="C4933" s="198">
        <v>101110930</v>
      </c>
      <c r="D4933" s="198">
        <v>201910</v>
      </c>
      <c r="E4933" s="198" t="s">
        <v>335</v>
      </c>
      <c r="F4933" s="198">
        <v>56.46</v>
      </c>
      <c r="G4933" s="198">
        <v>0</v>
      </c>
    </row>
    <row r="4934" spans="1:7" x14ac:dyDescent="0.3">
      <c r="A4934" s="198" t="s">
        <v>188</v>
      </c>
      <c r="B4934" s="198"/>
      <c r="C4934" s="198">
        <v>101110930</v>
      </c>
      <c r="D4934" s="198">
        <v>201910</v>
      </c>
      <c r="E4934" s="198" t="s">
        <v>335</v>
      </c>
      <c r="F4934" s="198">
        <v>64.52</v>
      </c>
      <c r="G4934" s="198">
        <v>0</v>
      </c>
    </row>
    <row r="4935" spans="1:7" x14ac:dyDescent="0.3">
      <c r="A4935" s="198" t="s">
        <v>188</v>
      </c>
      <c r="B4935" s="198"/>
      <c r="C4935" s="198">
        <v>101110930</v>
      </c>
      <c r="D4935" s="198">
        <v>201910</v>
      </c>
      <c r="E4935" s="198" t="s">
        <v>335</v>
      </c>
      <c r="F4935" s="198">
        <v>345.95</v>
      </c>
      <c r="G4935" s="198">
        <v>0</v>
      </c>
    </row>
    <row r="4936" spans="1:7" x14ac:dyDescent="0.3">
      <c r="A4936" s="198" t="s">
        <v>188</v>
      </c>
      <c r="B4936" s="198"/>
      <c r="C4936" s="198">
        <v>101110930</v>
      </c>
      <c r="D4936" s="198">
        <v>201910</v>
      </c>
      <c r="E4936" s="198" t="s">
        <v>335</v>
      </c>
      <c r="F4936" s="198">
        <v>949.93</v>
      </c>
      <c r="G4936" s="198">
        <v>0</v>
      </c>
    </row>
    <row r="4937" spans="1:7" x14ac:dyDescent="0.3">
      <c r="A4937" s="198" t="s">
        <v>188</v>
      </c>
      <c r="B4937" s="198"/>
      <c r="C4937" s="198">
        <v>101111307</v>
      </c>
      <c r="D4937" s="198">
        <v>201910</v>
      </c>
      <c r="E4937" s="198" t="s">
        <v>339</v>
      </c>
      <c r="F4937" s="198">
        <v>63.44</v>
      </c>
      <c r="G4937" s="198">
        <v>0</v>
      </c>
    </row>
    <row r="4938" spans="1:7" x14ac:dyDescent="0.3">
      <c r="A4938" s="198" t="s">
        <v>188</v>
      </c>
      <c r="B4938" s="198"/>
      <c r="C4938" s="198">
        <v>101111448</v>
      </c>
      <c r="D4938" s="198">
        <v>201910</v>
      </c>
      <c r="E4938" s="198" t="s">
        <v>340</v>
      </c>
      <c r="F4938" s="198">
        <v>-40346.68</v>
      </c>
      <c r="G4938" s="198">
        <v>3</v>
      </c>
    </row>
    <row r="4939" spans="1:7" x14ac:dyDescent="0.3">
      <c r="A4939" s="198" t="s">
        <v>188</v>
      </c>
      <c r="B4939" s="198"/>
      <c r="C4939" s="198">
        <v>101111590</v>
      </c>
      <c r="D4939" s="198">
        <v>201910</v>
      </c>
      <c r="E4939" s="198" t="s">
        <v>340</v>
      </c>
      <c r="F4939" s="198">
        <v>-100430.73</v>
      </c>
      <c r="G4939" s="198">
        <v>-5</v>
      </c>
    </row>
    <row r="4940" spans="1:7" x14ac:dyDescent="0.3">
      <c r="A4940" s="198" t="s">
        <v>188</v>
      </c>
      <c r="B4940" s="198"/>
      <c r="C4940" s="198">
        <v>101111590</v>
      </c>
      <c r="D4940" s="198">
        <v>201910</v>
      </c>
      <c r="E4940" s="198" t="s">
        <v>340</v>
      </c>
      <c r="F4940" s="198">
        <v>-24809.27</v>
      </c>
      <c r="G4940" s="198">
        <v>1</v>
      </c>
    </row>
    <row r="4941" spans="1:7" x14ac:dyDescent="0.3">
      <c r="A4941" s="198" t="s">
        <v>188</v>
      </c>
      <c r="B4941" s="198"/>
      <c r="C4941" s="198">
        <v>101111590</v>
      </c>
      <c r="D4941" s="198">
        <v>201910</v>
      </c>
      <c r="E4941" s="198" t="s">
        <v>340</v>
      </c>
      <c r="F4941" s="198">
        <v>-24445.58</v>
      </c>
      <c r="G4941" s="198">
        <v>3510</v>
      </c>
    </row>
    <row r="4942" spans="1:7" x14ac:dyDescent="0.3">
      <c r="A4942" s="198" t="s">
        <v>188</v>
      </c>
      <c r="B4942" s="198"/>
      <c r="C4942" s="198">
        <v>101111590</v>
      </c>
      <c r="D4942" s="198">
        <v>201910</v>
      </c>
      <c r="E4942" s="198" t="s">
        <v>340</v>
      </c>
      <c r="F4942" s="198">
        <v>-23273.83</v>
      </c>
      <c r="G4942" s="198">
        <v>2</v>
      </c>
    </row>
    <row r="4943" spans="1:7" x14ac:dyDescent="0.3">
      <c r="A4943" s="198" t="s">
        <v>188</v>
      </c>
      <c r="B4943" s="198"/>
      <c r="C4943" s="198">
        <v>101111590</v>
      </c>
      <c r="D4943" s="198">
        <v>201910</v>
      </c>
      <c r="E4943" s="198" t="s">
        <v>340</v>
      </c>
      <c r="F4943" s="198">
        <v>-7711.33</v>
      </c>
      <c r="G4943" s="198">
        <v>1</v>
      </c>
    </row>
    <row r="4944" spans="1:7" x14ac:dyDescent="0.3">
      <c r="A4944" s="198" t="s">
        <v>188</v>
      </c>
      <c r="B4944" s="198"/>
      <c r="C4944" s="198">
        <v>101111590</v>
      </c>
      <c r="D4944" s="198">
        <v>201910</v>
      </c>
      <c r="E4944" s="198" t="s">
        <v>340</v>
      </c>
      <c r="F4944" s="198">
        <v>-2632.22</v>
      </c>
      <c r="G4944" s="198">
        <v>1</v>
      </c>
    </row>
    <row r="4945" spans="1:7" x14ac:dyDescent="0.3">
      <c r="A4945" s="198" t="s">
        <v>188</v>
      </c>
      <c r="B4945" s="198"/>
      <c r="C4945" s="198">
        <v>101112542</v>
      </c>
      <c r="D4945" s="198">
        <v>201910</v>
      </c>
      <c r="E4945" s="198" t="s">
        <v>336</v>
      </c>
      <c r="F4945" s="198">
        <v>468.24</v>
      </c>
      <c r="G4945" s="198">
        <v>5</v>
      </c>
    </row>
    <row r="4946" spans="1:7" x14ac:dyDescent="0.3">
      <c r="A4946" s="198" t="s">
        <v>188</v>
      </c>
      <c r="B4946" s="198"/>
      <c r="C4946" s="198">
        <v>101112658</v>
      </c>
      <c r="D4946" s="198">
        <v>201910</v>
      </c>
      <c r="E4946" s="198" t="s">
        <v>336</v>
      </c>
      <c r="F4946" s="198">
        <v>-19.579999999999998</v>
      </c>
      <c r="G4946" s="198">
        <v>2</v>
      </c>
    </row>
    <row r="4947" spans="1:7" x14ac:dyDescent="0.3">
      <c r="A4947" s="198" t="s">
        <v>188</v>
      </c>
      <c r="B4947" s="198"/>
      <c r="C4947" s="198">
        <v>101112663</v>
      </c>
      <c r="D4947" s="198">
        <v>201910</v>
      </c>
      <c r="E4947" s="198" t="s">
        <v>336</v>
      </c>
      <c r="F4947" s="198">
        <v>-14.06</v>
      </c>
      <c r="G4947" s="198">
        <v>0</v>
      </c>
    </row>
    <row r="4948" spans="1:7" x14ac:dyDescent="0.3">
      <c r="A4948" s="198" t="s">
        <v>188</v>
      </c>
      <c r="B4948" s="198"/>
      <c r="C4948" s="198">
        <v>101112663</v>
      </c>
      <c r="D4948" s="198">
        <v>201910</v>
      </c>
      <c r="E4948" s="198" t="s">
        <v>336</v>
      </c>
      <c r="F4948" s="198">
        <v>2.79</v>
      </c>
      <c r="G4948" s="198">
        <v>0</v>
      </c>
    </row>
    <row r="4949" spans="1:7" x14ac:dyDescent="0.3">
      <c r="A4949" s="198" t="s">
        <v>188</v>
      </c>
      <c r="B4949" s="198"/>
      <c r="C4949" s="198">
        <v>101112752</v>
      </c>
      <c r="D4949" s="198">
        <v>201910</v>
      </c>
      <c r="E4949" s="198" t="s">
        <v>336</v>
      </c>
      <c r="F4949" s="198">
        <v>11.59</v>
      </c>
      <c r="G4949" s="198">
        <v>0</v>
      </c>
    </row>
    <row r="4950" spans="1:7" x14ac:dyDescent="0.3">
      <c r="A4950" s="198" t="s">
        <v>188</v>
      </c>
      <c r="B4950" s="198"/>
      <c r="C4950" s="198">
        <v>101112785</v>
      </c>
      <c r="D4950" s="198">
        <v>201910</v>
      </c>
      <c r="E4950" s="198" t="s">
        <v>336</v>
      </c>
      <c r="F4950" s="198">
        <v>-4122.76</v>
      </c>
      <c r="G4950" s="198">
        <v>-8</v>
      </c>
    </row>
    <row r="4951" spans="1:7" x14ac:dyDescent="0.3">
      <c r="A4951" s="198" t="s">
        <v>188</v>
      </c>
      <c r="B4951" s="198"/>
      <c r="C4951" s="198">
        <v>101112785</v>
      </c>
      <c r="D4951" s="198">
        <v>201910</v>
      </c>
      <c r="E4951" s="198" t="s">
        <v>336</v>
      </c>
      <c r="F4951" s="198">
        <v>2364.66</v>
      </c>
      <c r="G4951" s="198">
        <v>1</v>
      </c>
    </row>
    <row r="4952" spans="1:7" x14ac:dyDescent="0.3">
      <c r="A4952" s="198" t="s">
        <v>188</v>
      </c>
      <c r="B4952" s="198"/>
      <c r="C4952" s="198">
        <v>101112785</v>
      </c>
      <c r="D4952" s="198">
        <v>201910</v>
      </c>
      <c r="E4952" s="198" t="s">
        <v>336</v>
      </c>
      <c r="F4952" s="198">
        <v>4693.6000000000004</v>
      </c>
      <c r="G4952" s="198">
        <v>360</v>
      </c>
    </row>
    <row r="4953" spans="1:7" x14ac:dyDescent="0.3">
      <c r="A4953" s="198" t="s">
        <v>188</v>
      </c>
      <c r="B4953" s="198"/>
      <c r="C4953" s="198">
        <v>101112823</v>
      </c>
      <c r="D4953" s="198">
        <v>201910</v>
      </c>
      <c r="E4953" s="198" t="s">
        <v>342</v>
      </c>
      <c r="F4953" s="198">
        <v>4655.2700000000004</v>
      </c>
      <c r="G4953" s="198">
        <v>0</v>
      </c>
    </row>
    <row r="4954" spans="1:7" x14ac:dyDescent="0.3">
      <c r="A4954" s="198" t="s">
        <v>188</v>
      </c>
      <c r="B4954" s="198"/>
      <c r="C4954" s="198">
        <v>101112823</v>
      </c>
      <c r="D4954" s="198">
        <v>201910</v>
      </c>
      <c r="E4954" s="198" t="s">
        <v>342</v>
      </c>
      <c r="F4954" s="198">
        <v>7838.59</v>
      </c>
      <c r="G4954" s="198">
        <v>0</v>
      </c>
    </row>
    <row r="4955" spans="1:7" x14ac:dyDescent="0.3">
      <c r="A4955" s="198" t="s">
        <v>188</v>
      </c>
      <c r="B4955" s="198"/>
      <c r="C4955" s="198">
        <v>101112823</v>
      </c>
      <c r="D4955" s="198">
        <v>201910</v>
      </c>
      <c r="E4955" s="198" t="s">
        <v>342</v>
      </c>
      <c r="F4955" s="198">
        <v>12473.08</v>
      </c>
      <c r="G4955" s="198">
        <v>0</v>
      </c>
    </row>
    <row r="4956" spans="1:7" x14ac:dyDescent="0.3">
      <c r="A4956" s="198" t="s">
        <v>188</v>
      </c>
      <c r="B4956" s="198"/>
      <c r="C4956" s="198">
        <v>101113206</v>
      </c>
      <c r="D4956" s="198">
        <v>201910</v>
      </c>
      <c r="E4956" s="198" t="s">
        <v>340</v>
      </c>
      <c r="F4956" s="198">
        <v>-11151.05</v>
      </c>
      <c r="G4956" s="198">
        <v>-5</v>
      </c>
    </row>
    <row r="4957" spans="1:7" x14ac:dyDescent="0.3">
      <c r="A4957" s="198" t="s">
        <v>188</v>
      </c>
      <c r="B4957" s="198"/>
      <c r="C4957" s="198">
        <v>101113206</v>
      </c>
      <c r="D4957" s="198">
        <v>201910</v>
      </c>
      <c r="E4957" s="198" t="s">
        <v>340</v>
      </c>
      <c r="F4957" s="198">
        <v>2804.31</v>
      </c>
      <c r="G4957" s="198">
        <v>3240</v>
      </c>
    </row>
    <row r="4958" spans="1:7" x14ac:dyDescent="0.3">
      <c r="A4958" s="198" t="s">
        <v>188</v>
      </c>
      <c r="B4958" s="198"/>
      <c r="C4958" s="198">
        <v>101113219</v>
      </c>
      <c r="D4958" s="198">
        <v>201910</v>
      </c>
      <c r="E4958" s="198" t="s">
        <v>336</v>
      </c>
      <c r="F4958" s="198">
        <v>-1196.0899999999999</v>
      </c>
      <c r="G4958" s="198">
        <v>0</v>
      </c>
    </row>
    <row r="4959" spans="1:7" x14ac:dyDescent="0.3">
      <c r="A4959" s="198" t="s">
        <v>188</v>
      </c>
      <c r="B4959" s="198"/>
      <c r="C4959" s="198">
        <v>101113219</v>
      </c>
      <c r="D4959" s="198">
        <v>201910</v>
      </c>
      <c r="E4959" s="198" t="s">
        <v>336</v>
      </c>
      <c r="F4959" s="198">
        <v>-46.17</v>
      </c>
      <c r="G4959" s="198">
        <v>0</v>
      </c>
    </row>
    <row r="4960" spans="1:7" x14ac:dyDescent="0.3">
      <c r="A4960" s="198" t="s">
        <v>188</v>
      </c>
      <c r="B4960" s="198"/>
      <c r="C4960" s="198">
        <v>101114249</v>
      </c>
      <c r="D4960" s="198">
        <v>201910</v>
      </c>
      <c r="E4960" s="198" t="s">
        <v>336</v>
      </c>
      <c r="F4960" s="198">
        <v>-51.79</v>
      </c>
      <c r="G4960" s="198">
        <v>0</v>
      </c>
    </row>
    <row r="4961" spans="1:7" x14ac:dyDescent="0.3">
      <c r="A4961" s="198" t="s">
        <v>188</v>
      </c>
      <c r="B4961" s="198"/>
      <c r="C4961" s="198">
        <v>101114492</v>
      </c>
      <c r="D4961" s="198">
        <v>201910</v>
      </c>
      <c r="E4961" s="198" t="s">
        <v>336</v>
      </c>
      <c r="F4961" s="198">
        <v>-524.79</v>
      </c>
      <c r="G4961" s="198">
        <v>0</v>
      </c>
    </row>
    <row r="4962" spans="1:7" x14ac:dyDescent="0.3">
      <c r="A4962" s="198" t="s">
        <v>188</v>
      </c>
      <c r="B4962" s="198"/>
      <c r="C4962" s="198">
        <v>101114492</v>
      </c>
      <c r="D4962" s="198">
        <v>201910</v>
      </c>
      <c r="E4962" s="198" t="s">
        <v>336</v>
      </c>
      <c r="F4962" s="198">
        <v>-82.31</v>
      </c>
      <c r="G4962" s="198">
        <v>0</v>
      </c>
    </row>
    <row r="4963" spans="1:7" x14ac:dyDescent="0.3">
      <c r="A4963" s="198" t="s">
        <v>188</v>
      </c>
      <c r="B4963" s="198"/>
      <c r="C4963" s="198">
        <v>101114857</v>
      </c>
      <c r="D4963" s="198">
        <v>201910</v>
      </c>
      <c r="E4963" s="198" t="s">
        <v>339</v>
      </c>
      <c r="F4963" s="198">
        <v>1.17</v>
      </c>
      <c r="G4963" s="198">
        <v>0</v>
      </c>
    </row>
    <row r="4964" spans="1:7" x14ac:dyDescent="0.3">
      <c r="A4964" s="198" t="s">
        <v>188</v>
      </c>
      <c r="B4964" s="198"/>
      <c r="C4964" s="198">
        <v>101114857</v>
      </c>
      <c r="D4964" s="198">
        <v>201910</v>
      </c>
      <c r="E4964" s="198" t="s">
        <v>339</v>
      </c>
      <c r="F4964" s="198">
        <v>9.36</v>
      </c>
      <c r="G4964" s="198">
        <v>0</v>
      </c>
    </row>
    <row r="4965" spans="1:7" x14ac:dyDescent="0.3">
      <c r="A4965" s="198" t="s">
        <v>188</v>
      </c>
      <c r="B4965" s="198"/>
      <c r="C4965" s="198">
        <v>101115147</v>
      </c>
      <c r="D4965" s="198">
        <v>201910</v>
      </c>
      <c r="E4965" s="198" t="s">
        <v>340</v>
      </c>
      <c r="F4965" s="198">
        <v>1616.45</v>
      </c>
      <c r="G4965" s="198">
        <v>4</v>
      </c>
    </row>
    <row r="4966" spans="1:7" x14ac:dyDescent="0.3">
      <c r="A4966" s="198" t="s">
        <v>188</v>
      </c>
      <c r="B4966" s="198"/>
      <c r="C4966" s="198">
        <v>101115186</v>
      </c>
      <c r="D4966" s="198">
        <v>201910</v>
      </c>
      <c r="E4966" s="198" t="s">
        <v>339</v>
      </c>
      <c r="F4966" s="198">
        <v>91.63</v>
      </c>
      <c r="G4966" s="198">
        <v>3</v>
      </c>
    </row>
    <row r="4967" spans="1:7" x14ac:dyDescent="0.3">
      <c r="A4967" s="198" t="s">
        <v>188</v>
      </c>
      <c r="B4967" s="198"/>
      <c r="C4967" s="198">
        <v>101115225</v>
      </c>
      <c r="D4967" s="198">
        <v>201910</v>
      </c>
      <c r="E4967" s="198" t="s">
        <v>336</v>
      </c>
      <c r="F4967" s="198">
        <v>-1.45</v>
      </c>
      <c r="G4967" s="198">
        <v>0</v>
      </c>
    </row>
    <row r="4968" spans="1:7" x14ac:dyDescent="0.3">
      <c r="A4968" s="198" t="s">
        <v>188</v>
      </c>
      <c r="B4968" s="198"/>
      <c r="C4968" s="198">
        <v>101115472</v>
      </c>
      <c r="D4968" s="198">
        <v>201910</v>
      </c>
      <c r="E4968" s="198" t="s">
        <v>339</v>
      </c>
      <c r="F4968" s="198">
        <v>-24891.98</v>
      </c>
      <c r="G4968" s="198">
        <v>-6</v>
      </c>
    </row>
    <row r="4969" spans="1:7" x14ac:dyDescent="0.3">
      <c r="A4969" s="198" t="s">
        <v>188</v>
      </c>
      <c r="B4969" s="198"/>
      <c r="C4969" s="198">
        <v>101115472</v>
      </c>
      <c r="D4969" s="198">
        <v>201910</v>
      </c>
      <c r="E4969" s="198" t="s">
        <v>339</v>
      </c>
      <c r="F4969" s="198">
        <v>30727.16</v>
      </c>
      <c r="G4969" s="198">
        <v>880</v>
      </c>
    </row>
    <row r="4970" spans="1:7" x14ac:dyDescent="0.3">
      <c r="A4970" s="198" t="s">
        <v>188</v>
      </c>
      <c r="B4970" s="198"/>
      <c r="C4970" s="198">
        <v>101115725</v>
      </c>
      <c r="D4970" s="198">
        <v>201910</v>
      </c>
      <c r="E4970" s="198" t="s">
        <v>339</v>
      </c>
      <c r="F4970" s="198">
        <v>0.77</v>
      </c>
      <c r="G4970" s="198">
        <v>0</v>
      </c>
    </row>
    <row r="4971" spans="1:7" x14ac:dyDescent="0.3">
      <c r="A4971" s="198" t="s">
        <v>188</v>
      </c>
      <c r="B4971" s="198"/>
      <c r="C4971" s="198">
        <v>101115788</v>
      </c>
      <c r="D4971" s="198">
        <v>201910</v>
      </c>
      <c r="E4971" s="198" t="s">
        <v>339</v>
      </c>
      <c r="F4971" s="198">
        <v>20.329999999999998</v>
      </c>
      <c r="G4971" s="198">
        <v>0</v>
      </c>
    </row>
    <row r="4972" spans="1:7" x14ac:dyDescent="0.3">
      <c r="A4972" s="198" t="s">
        <v>188</v>
      </c>
      <c r="B4972" s="198"/>
      <c r="C4972" s="198">
        <v>101115950</v>
      </c>
      <c r="D4972" s="198">
        <v>201910</v>
      </c>
      <c r="E4972" s="198" t="s">
        <v>342</v>
      </c>
      <c r="F4972" s="198">
        <v>0</v>
      </c>
      <c r="G4972" s="198">
        <v>1</v>
      </c>
    </row>
    <row r="4973" spans="1:7" x14ac:dyDescent="0.3">
      <c r="A4973" s="198" t="s">
        <v>188</v>
      </c>
      <c r="B4973" s="198"/>
      <c r="C4973" s="198">
        <v>101116281</v>
      </c>
      <c r="D4973" s="198">
        <v>201910</v>
      </c>
      <c r="E4973" s="198" t="s">
        <v>335</v>
      </c>
      <c r="F4973" s="198">
        <v>-17538.77</v>
      </c>
      <c r="G4973" s="198">
        <v>5</v>
      </c>
    </row>
    <row r="4974" spans="1:7" x14ac:dyDescent="0.3">
      <c r="A4974" s="198" t="s">
        <v>188</v>
      </c>
      <c r="B4974" s="198"/>
      <c r="C4974" s="198">
        <v>101116598</v>
      </c>
      <c r="D4974" s="198">
        <v>201910</v>
      </c>
      <c r="E4974" s="198" t="s">
        <v>342</v>
      </c>
      <c r="F4974" s="198">
        <v>-12970.79</v>
      </c>
      <c r="G4974" s="198">
        <v>-5</v>
      </c>
    </row>
    <row r="4975" spans="1:7" x14ac:dyDescent="0.3">
      <c r="A4975" s="198" t="s">
        <v>188</v>
      </c>
      <c r="B4975" s="198"/>
      <c r="C4975" s="198">
        <v>101116598</v>
      </c>
      <c r="D4975" s="198">
        <v>201910</v>
      </c>
      <c r="E4975" s="198" t="s">
        <v>342</v>
      </c>
      <c r="F4975" s="198">
        <v>2162.02</v>
      </c>
      <c r="G4975" s="198">
        <v>1400</v>
      </c>
    </row>
    <row r="4976" spans="1:7" x14ac:dyDescent="0.3">
      <c r="A4976" s="198" t="s">
        <v>188</v>
      </c>
      <c r="B4976" s="198"/>
      <c r="C4976" s="198">
        <v>101116598</v>
      </c>
      <c r="D4976" s="198">
        <v>201910</v>
      </c>
      <c r="E4976" s="198" t="s">
        <v>342</v>
      </c>
      <c r="F4976" s="198">
        <v>4278.34</v>
      </c>
      <c r="G4976" s="198">
        <v>2</v>
      </c>
    </row>
    <row r="4977" spans="1:7" x14ac:dyDescent="0.3">
      <c r="A4977" s="198" t="s">
        <v>188</v>
      </c>
      <c r="B4977" s="198"/>
      <c r="C4977" s="198">
        <v>101117254</v>
      </c>
      <c r="D4977" s="198">
        <v>201910</v>
      </c>
      <c r="E4977" s="198" t="s">
        <v>340</v>
      </c>
      <c r="F4977" s="198">
        <v>30.35</v>
      </c>
      <c r="G4977" s="198">
        <v>3</v>
      </c>
    </row>
    <row r="4978" spans="1:7" x14ac:dyDescent="0.3">
      <c r="A4978" s="198" t="s">
        <v>188</v>
      </c>
      <c r="B4978" s="198"/>
      <c r="C4978" s="198">
        <v>101117331</v>
      </c>
      <c r="D4978" s="198">
        <v>201910</v>
      </c>
      <c r="E4978" s="198" t="s">
        <v>335</v>
      </c>
      <c r="F4978" s="198">
        <v>-2.16</v>
      </c>
      <c r="G4978" s="198">
        <v>0</v>
      </c>
    </row>
    <row r="4979" spans="1:7" x14ac:dyDescent="0.3">
      <c r="A4979" s="198" t="s">
        <v>188</v>
      </c>
      <c r="B4979" s="198"/>
      <c r="C4979" s="198">
        <v>101117331</v>
      </c>
      <c r="D4979" s="198">
        <v>201910</v>
      </c>
      <c r="E4979" s="198" t="s">
        <v>335</v>
      </c>
      <c r="F4979" s="198">
        <v>-1.61</v>
      </c>
      <c r="G4979" s="198">
        <v>0</v>
      </c>
    </row>
    <row r="4980" spans="1:7" x14ac:dyDescent="0.3">
      <c r="A4980" s="198" t="s">
        <v>188</v>
      </c>
      <c r="B4980" s="198"/>
      <c r="C4980" s="198">
        <v>101117331</v>
      </c>
      <c r="D4980" s="198">
        <v>201910</v>
      </c>
      <c r="E4980" s="198" t="s">
        <v>335</v>
      </c>
      <c r="F4980" s="198">
        <v>-0.31</v>
      </c>
      <c r="G4980" s="198">
        <v>0</v>
      </c>
    </row>
    <row r="4981" spans="1:7" x14ac:dyDescent="0.3">
      <c r="A4981" s="198" t="s">
        <v>188</v>
      </c>
      <c r="B4981" s="198"/>
      <c r="C4981" s="198">
        <v>101117694</v>
      </c>
      <c r="D4981" s="198">
        <v>201910</v>
      </c>
      <c r="E4981" s="198" t="s">
        <v>339</v>
      </c>
      <c r="F4981" s="198">
        <v>63.48</v>
      </c>
      <c r="G4981" s="198">
        <v>0</v>
      </c>
    </row>
    <row r="4982" spans="1:7" x14ac:dyDescent="0.3">
      <c r="A4982" s="198" t="s">
        <v>188</v>
      </c>
      <c r="B4982" s="198"/>
      <c r="C4982" s="198">
        <v>101117817</v>
      </c>
      <c r="D4982" s="198">
        <v>201910</v>
      </c>
      <c r="E4982" s="198" t="s">
        <v>339</v>
      </c>
      <c r="F4982" s="198">
        <v>1815.15</v>
      </c>
      <c r="G4982" s="198">
        <v>2</v>
      </c>
    </row>
    <row r="4983" spans="1:7" x14ac:dyDescent="0.3">
      <c r="A4983" s="198" t="s">
        <v>188</v>
      </c>
      <c r="B4983" s="198"/>
      <c r="C4983" s="198">
        <v>101118092</v>
      </c>
      <c r="D4983" s="198">
        <v>201910</v>
      </c>
      <c r="E4983" s="198" t="s">
        <v>342</v>
      </c>
      <c r="F4983" s="198">
        <v>-28029.5</v>
      </c>
      <c r="G4983" s="198">
        <v>-5</v>
      </c>
    </row>
    <row r="4984" spans="1:7" x14ac:dyDescent="0.3">
      <c r="A4984" s="198" t="s">
        <v>188</v>
      </c>
      <c r="B4984" s="198"/>
      <c r="C4984" s="198">
        <v>101118092</v>
      </c>
      <c r="D4984" s="198">
        <v>201910</v>
      </c>
      <c r="E4984" s="198" t="s">
        <v>342</v>
      </c>
      <c r="F4984" s="198">
        <v>3345.04</v>
      </c>
      <c r="G4984" s="198">
        <v>1729</v>
      </c>
    </row>
    <row r="4985" spans="1:7" x14ac:dyDescent="0.3">
      <c r="A4985" s="198" t="s">
        <v>188</v>
      </c>
      <c r="B4985" s="198"/>
      <c r="C4985" s="198">
        <v>101118092</v>
      </c>
      <c r="D4985" s="198">
        <v>201910</v>
      </c>
      <c r="E4985" s="198" t="s">
        <v>342</v>
      </c>
      <c r="F4985" s="198">
        <v>7288.5</v>
      </c>
      <c r="G4985" s="198">
        <v>2</v>
      </c>
    </row>
    <row r="4986" spans="1:7" x14ac:dyDescent="0.3">
      <c r="A4986" s="198" t="s">
        <v>188</v>
      </c>
      <c r="B4986" s="198"/>
      <c r="C4986" s="198">
        <v>101118110</v>
      </c>
      <c r="D4986" s="198">
        <v>201910</v>
      </c>
      <c r="E4986" s="198" t="s">
        <v>336</v>
      </c>
      <c r="F4986" s="198">
        <v>-0.85</v>
      </c>
      <c r="G4986" s="198">
        <v>0</v>
      </c>
    </row>
    <row r="4987" spans="1:7" x14ac:dyDescent="0.3">
      <c r="A4987" s="198" t="s">
        <v>188</v>
      </c>
      <c r="B4987" s="198"/>
      <c r="C4987" s="198">
        <v>101118186</v>
      </c>
      <c r="D4987" s="198">
        <v>201910</v>
      </c>
      <c r="E4987" s="198" t="s">
        <v>336</v>
      </c>
      <c r="F4987" s="198">
        <v>3362.32</v>
      </c>
      <c r="G4987" s="198">
        <v>4</v>
      </c>
    </row>
    <row r="4988" spans="1:7" x14ac:dyDescent="0.3">
      <c r="A4988" s="198" t="s">
        <v>188</v>
      </c>
      <c r="B4988" s="198"/>
      <c r="C4988" s="198">
        <v>101118205</v>
      </c>
      <c r="D4988" s="198">
        <v>201910</v>
      </c>
      <c r="E4988" s="198" t="s">
        <v>336</v>
      </c>
      <c r="F4988" s="198">
        <v>-1295.54</v>
      </c>
      <c r="G4988" s="198">
        <v>-8</v>
      </c>
    </row>
    <row r="4989" spans="1:7" x14ac:dyDescent="0.3">
      <c r="A4989" s="198" t="s">
        <v>188</v>
      </c>
      <c r="B4989" s="198"/>
      <c r="C4989" s="198">
        <v>101118205</v>
      </c>
      <c r="D4989" s="198">
        <v>201910</v>
      </c>
      <c r="E4989" s="198" t="s">
        <v>336</v>
      </c>
      <c r="F4989" s="198">
        <v>742.68</v>
      </c>
      <c r="G4989" s="198">
        <v>80</v>
      </c>
    </row>
    <row r="4990" spans="1:7" x14ac:dyDescent="0.3">
      <c r="A4990" s="198" t="s">
        <v>188</v>
      </c>
      <c r="B4990" s="198"/>
      <c r="C4990" s="198">
        <v>101118246</v>
      </c>
      <c r="D4990" s="198">
        <v>201910</v>
      </c>
      <c r="E4990" s="198" t="s">
        <v>336</v>
      </c>
      <c r="F4990" s="198">
        <v>-920.22</v>
      </c>
      <c r="G4990" s="198">
        <v>100</v>
      </c>
    </row>
    <row r="4991" spans="1:7" x14ac:dyDescent="0.3">
      <c r="A4991" s="198" t="s">
        <v>188</v>
      </c>
      <c r="B4991" s="198"/>
      <c r="C4991" s="198">
        <v>101118246</v>
      </c>
      <c r="D4991" s="198">
        <v>201910</v>
      </c>
      <c r="E4991" s="198" t="s">
        <v>336</v>
      </c>
      <c r="F4991" s="198">
        <v>11.67</v>
      </c>
      <c r="G4991" s="198">
        <v>-5</v>
      </c>
    </row>
    <row r="4992" spans="1:7" x14ac:dyDescent="0.3">
      <c r="A4992" s="198" t="s">
        <v>188</v>
      </c>
      <c r="B4992" s="198"/>
      <c r="C4992" s="198">
        <v>101118363</v>
      </c>
      <c r="D4992" s="198">
        <v>201910</v>
      </c>
      <c r="E4992" s="198" t="s">
        <v>339</v>
      </c>
      <c r="F4992" s="198">
        <v>-7309.39</v>
      </c>
      <c r="G4992" s="198">
        <v>-9</v>
      </c>
    </row>
    <row r="4993" spans="1:7" x14ac:dyDescent="0.3">
      <c r="A4993" s="198" t="s">
        <v>188</v>
      </c>
      <c r="B4993" s="198"/>
      <c r="C4993" s="198">
        <v>101118363</v>
      </c>
      <c r="D4993" s="198">
        <v>201910</v>
      </c>
      <c r="E4993" s="198" t="s">
        <v>339</v>
      </c>
      <c r="F4993" s="198">
        <v>4422.3900000000003</v>
      </c>
      <c r="G4993" s="198">
        <v>1</v>
      </c>
    </row>
    <row r="4994" spans="1:7" x14ac:dyDescent="0.3">
      <c r="A4994" s="198" t="s">
        <v>188</v>
      </c>
      <c r="B4994" s="198"/>
      <c r="C4994" s="198">
        <v>101118363</v>
      </c>
      <c r="D4994" s="198">
        <v>201910</v>
      </c>
      <c r="E4994" s="198" t="s">
        <v>339</v>
      </c>
      <c r="F4994" s="198">
        <v>5540.8</v>
      </c>
      <c r="G4994" s="198">
        <v>240</v>
      </c>
    </row>
    <row r="4995" spans="1:7" x14ac:dyDescent="0.3">
      <c r="A4995" s="198" t="s">
        <v>188</v>
      </c>
      <c r="B4995" s="198"/>
      <c r="C4995" s="198">
        <v>101118496</v>
      </c>
      <c r="D4995" s="198">
        <v>201910</v>
      </c>
      <c r="E4995" s="198" t="s">
        <v>339</v>
      </c>
      <c r="F4995" s="198">
        <v>-0.91</v>
      </c>
      <c r="G4995" s="198">
        <v>3</v>
      </c>
    </row>
    <row r="4996" spans="1:7" x14ac:dyDescent="0.3">
      <c r="A4996" s="198" t="s">
        <v>188</v>
      </c>
      <c r="B4996" s="198"/>
      <c r="C4996" s="198">
        <v>101118600</v>
      </c>
      <c r="D4996" s="198">
        <v>201910</v>
      </c>
      <c r="E4996" s="198" t="s">
        <v>339</v>
      </c>
      <c r="F4996" s="198">
        <v>-3279.23</v>
      </c>
      <c r="G4996" s="198">
        <v>-5</v>
      </c>
    </row>
    <row r="4997" spans="1:7" x14ac:dyDescent="0.3">
      <c r="A4997" s="198" t="s">
        <v>188</v>
      </c>
      <c r="B4997" s="198"/>
      <c r="C4997" s="198">
        <v>101118600</v>
      </c>
      <c r="D4997" s="198">
        <v>201910</v>
      </c>
      <c r="E4997" s="198" t="s">
        <v>339</v>
      </c>
      <c r="F4997" s="198">
        <v>1599.21</v>
      </c>
      <c r="G4997" s="198">
        <v>100</v>
      </c>
    </row>
    <row r="4998" spans="1:7" x14ac:dyDescent="0.3">
      <c r="A4998" s="198" t="s">
        <v>188</v>
      </c>
      <c r="B4998" s="198"/>
      <c r="C4998" s="198">
        <v>101118600</v>
      </c>
      <c r="D4998" s="198">
        <v>201910</v>
      </c>
      <c r="E4998" s="198" t="s">
        <v>339</v>
      </c>
      <c r="F4998" s="198">
        <v>2796.73</v>
      </c>
      <c r="G4998" s="198">
        <v>1</v>
      </c>
    </row>
    <row r="4999" spans="1:7" x14ac:dyDescent="0.3">
      <c r="A4999" s="198" t="s">
        <v>188</v>
      </c>
      <c r="B4999" s="198"/>
      <c r="C4999" s="198">
        <v>101118815</v>
      </c>
      <c r="D4999" s="198">
        <v>201910</v>
      </c>
      <c r="E4999" s="198" t="s">
        <v>339</v>
      </c>
      <c r="F4999" s="198">
        <v>14.94</v>
      </c>
      <c r="G4999" s="198">
        <v>4</v>
      </c>
    </row>
    <row r="5000" spans="1:7" x14ac:dyDescent="0.3">
      <c r="A5000" s="198" t="s">
        <v>188</v>
      </c>
      <c r="B5000" s="198"/>
      <c r="C5000" s="198">
        <v>101118981</v>
      </c>
      <c r="D5000" s="198">
        <v>201910</v>
      </c>
      <c r="E5000" s="198" t="s">
        <v>342</v>
      </c>
      <c r="F5000" s="198">
        <v>-13844.9</v>
      </c>
      <c r="G5000" s="198">
        <v>-4</v>
      </c>
    </row>
    <row r="5001" spans="1:7" x14ac:dyDescent="0.3">
      <c r="A5001" s="198" t="s">
        <v>188</v>
      </c>
      <c r="B5001" s="198"/>
      <c r="C5001" s="198">
        <v>101118981</v>
      </c>
      <c r="D5001" s="198">
        <v>201910</v>
      </c>
      <c r="E5001" s="198" t="s">
        <v>342</v>
      </c>
      <c r="F5001" s="198">
        <v>5705.2</v>
      </c>
      <c r="G5001" s="198">
        <v>1</v>
      </c>
    </row>
    <row r="5002" spans="1:7" x14ac:dyDescent="0.3">
      <c r="A5002" s="198" t="s">
        <v>188</v>
      </c>
      <c r="B5002" s="198"/>
      <c r="C5002" s="198">
        <v>101118981</v>
      </c>
      <c r="D5002" s="198">
        <v>201910</v>
      </c>
      <c r="E5002" s="198" t="s">
        <v>342</v>
      </c>
      <c r="F5002" s="198">
        <v>8139.7</v>
      </c>
      <c r="G5002" s="198">
        <v>1841</v>
      </c>
    </row>
    <row r="5003" spans="1:7" x14ac:dyDescent="0.3">
      <c r="A5003" s="198" t="s">
        <v>188</v>
      </c>
      <c r="B5003" s="198"/>
      <c r="C5003" s="198">
        <v>101119060</v>
      </c>
      <c r="D5003" s="198">
        <v>201910</v>
      </c>
      <c r="E5003" s="198" t="s">
        <v>336</v>
      </c>
      <c r="F5003" s="198">
        <v>-0.7</v>
      </c>
      <c r="G5003" s="198">
        <v>4</v>
      </c>
    </row>
    <row r="5004" spans="1:7" x14ac:dyDescent="0.3">
      <c r="A5004" s="198" t="s">
        <v>188</v>
      </c>
      <c r="B5004" s="198"/>
      <c r="C5004" s="198">
        <v>101119171</v>
      </c>
      <c r="D5004" s="198">
        <v>201910</v>
      </c>
      <c r="E5004" s="198" t="s">
        <v>340</v>
      </c>
      <c r="F5004" s="198">
        <v>-4923.6499999999996</v>
      </c>
      <c r="G5004" s="198">
        <v>1</v>
      </c>
    </row>
    <row r="5005" spans="1:7" x14ac:dyDescent="0.3">
      <c r="A5005" s="198" t="s">
        <v>188</v>
      </c>
      <c r="B5005" s="198"/>
      <c r="C5005" s="198">
        <v>101119171</v>
      </c>
      <c r="D5005" s="198">
        <v>201910</v>
      </c>
      <c r="E5005" s="198" t="s">
        <v>340</v>
      </c>
      <c r="F5005" s="198">
        <v>-2010.48</v>
      </c>
      <c r="G5005" s="198">
        <v>330</v>
      </c>
    </row>
    <row r="5006" spans="1:7" x14ac:dyDescent="0.3">
      <c r="A5006" s="198" t="s">
        <v>188</v>
      </c>
      <c r="B5006" s="198"/>
      <c r="C5006" s="198">
        <v>101119171</v>
      </c>
      <c r="D5006" s="198">
        <v>201910</v>
      </c>
      <c r="E5006" s="198" t="s">
        <v>340</v>
      </c>
      <c r="F5006" s="198">
        <v>12715.53</v>
      </c>
      <c r="G5006" s="198">
        <v>-6</v>
      </c>
    </row>
    <row r="5007" spans="1:7" x14ac:dyDescent="0.3">
      <c r="A5007" s="198" t="s">
        <v>188</v>
      </c>
      <c r="B5007" s="198"/>
      <c r="C5007" s="198">
        <v>101119748</v>
      </c>
      <c r="D5007" s="198">
        <v>201910</v>
      </c>
      <c r="E5007" s="198" t="s">
        <v>342</v>
      </c>
      <c r="F5007" s="198">
        <v>149.36000000000001</v>
      </c>
      <c r="G5007" s="198">
        <v>2</v>
      </c>
    </row>
    <row r="5008" spans="1:7" x14ac:dyDescent="0.3">
      <c r="A5008" s="198" t="s">
        <v>188</v>
      </c>
      <c r="B5008" s="198"/>
      <c r="C5008" s="198">
        <v>101119761</v>
      </c>
      <c r="D5008" s="198">
        <v>201910</v>
      </c>
      <c r="E5008" s="198" t="s">
        <v>336</v>
      </c>
      <c r="F5008" s="198">
        <v>508.53</v>
      </c>
      <c r="G5008" s="198">
        <v>3</v>
      </c>
    </row>
    <row r="5009" spans="1:7" x14ac:dyDescent="0.3">
      <c r="A5009" s="198" t="s">
        <v>188</v>
      </c>
      <c r="B5009" s="198"/>
      <c r="C5009" s="198">
        <v>101119908</v>
      </c>
      <c r="D5009" s="198">
        <v>201910</v>
      </c>
      <c r="E5009" s="198" t="s">
        <v>339</v>
      </c>
      <c r="F5009" s="198">
        <v>13207.2</v>
      </c>
      <c r="G5009" s="198">
        <v>1</v>
      </c>
    </row>
    <row r="5010" spans="1:7" x14ac:dyDescent="0.3">
      <c r="A5010" s="198" t="s">
        <v>188</v>
      </c>
      <c r="B5010" s="198"/>
      <c r="C5010" s="198">
        <v>101119947</v>
      </c>
      <c r="D5010" s="198">
        <v>201910</v>
      </c>
      <c r="E5010" s="198" t="s">
        <v>336</v>
      </c>
      <c r="F5010" s="198">
        <v>-310.77999999999997</v>
      </c>
      <c r="G5010" s="198">
        <v>2</v>
      </c>
    </row>
    <row r="5011" spans="1:7" x14ac:dyDescent="0.3">
      <c r="A5011" s="198" t="s">
        <v>188</v>
      </c>
      <c r="B5011" s="198"/>
      <c r="C5011" s="198">
        <v>101119976</v>
      </c>
      <c r="D5011" s="198">
        <v>201910</v>
      </c>
      <c r="E5011" s="198" t="s">
        <v>339</v>
      </c>
      <c r="F5011" s="198">
        <v>-340.03</v>
      </c>
      <c r="G5011" s="198">
        <v>3</v>
      </c>
    </row>
    <row r="5012" spans="1:7" x14ac:dyDescent="0.3">
      <c r="A5012" s="198" t="s">
        <v>188</v>
      </c>
      <c r="B5012" s="198"/>
      <c r="C5012" s="198">
        <v>101120040</v>
      </c>
      <c r="D5012" s="198">
        <v>201910</v>
      </c>
      <c r="E5012" s="198" t="s">
        <v>339</v>
      </c>
      <c r="F5012" s="198">
        <v>11.23</v>
      </c>
      <c r="G5012" s="198">
        <v>2</v>
      </c>
    </row>
    <row r="5013" spans="1:7" x14ac:dyDescent="0.3">
      <c r="A5013" s="198" t="s">
        <v>188</v>
      </c>
      <c r="B5013" s="198"/>
      <c r="C5013" s="198">
        <v>101120230</v>
      </c>
      <c r="D5013" s="198">
        <v>201910</v>
      </c>
      <c r="E5013" s="198" t="s">
        <v>336</v>
      </c>
      <c r="F5013" s="198">
        <v>-5348.15</v>
      </c>
      <c r="G5013" s="198">
        <v>-6</v>
      </c>
    </row>
    <row r="5014" spans="1:7" x14ac:dyDescent="0.3">
      <c r="A5014" s="198" t="s">
        <v>188</v>
      </c>
      <c r="B5014" s="198"/>
      <c r="C5014" s="198">
        <v>101120230</v>
      </c>
      <c r="D5014" s="198">
        <v>201910</v>
      </c>
      <c r="E5014" s="198" t="s">
        <v>336</v>
      </c>
      <c r="F5014" s="198">
        <v>5437.25</v>
      </c>
      <c r="G5014" s="198">
        <v>1</v>
      </c>
    </row>
    <row r="5015" spans="1:7" x14ac:dyDescent="0.3">
      <c r="A5015" s="198" t="s">
        <v>188</v>
      </c>
      <c r="B5015" s="198"/>
      <c r="C5015" s="198">
        <v>101120650</v>
      </c>
      <c r="D5015" s="198">
        <v>201910</v>
      </c>
      <c r="E5015" s="198" t="s">
        <v>336</v>
      </c>
      <c r="F5015" s="198">
        <v>-1853.07</v>
      </c>
      <c r="G5015" s="198">
        <v>2</v>
      </c>
    </row>
    <row r="5016" spans="1:7" x14ac:dyDescent="0.3">
      <c r="A5016" s="198" t="s">
        <v>188</v>
      </c>
      <c r="B5016" s="198"/>
      <c r="C5016" s="198">
        <v>101120672</v>
      </c>
      <c r="D5016" s="198">
        <v>201910</v>
      </c>
      <c r="E5016" s="198" t="s">
        <v>340</v>
      </c>
      <c r="F5016" s="198">
        <v>1.79</v>
      </c>
      <c r="G5016" s="198">
        <v>2</v>
      </c>
    </row>
    <row r="5017" spans="1:7" x14ac:dyDescent="0.3">
      <c r="A5017" s="198" t="s">
        <v>188</v>
      </c>
      <c r="B5017" s="198"/>
      <c r="C5017" s="198">
        <v>101120918</v>
      </c>
      <c r="D5017" s="198">
        <v>201910</v>
      </c>
      <c r="E5017" s="198" t="s">
        <v>336</v>
      </c>
      <c r="F5017" s="198">
        <v>-689.72</v>
      </c>
      <c r="G5017" s="198">
        <v>-7</v>
      </c>
    </row>
    <row r="5018" spans="1:7" x14ac:dyDescent="0.3">
      <c r="A5018" s="198" t="s">
        <v>188</v>
      </c>
      <c r="B5018" s="198"/>
      <c r="C5018" s="198">
        <v>101120918</v>
      </c>
      <c r="D5018" s="198">
        <v>201910</v>
      </c>
      <c r="E5018" s="198" t="s">
        <v>336</v>
      </c>
      <c r="F5018" s="198">
        <v>163.93</v>
      </c>
      <c r="G5018" s="198">
        <v>240</v>
      </c>
    </row>
    <row r="5019" spans="1:7" x14ac:dyDescent="0.3">
      <c r="A5019" s="198" t="s">
        <v>188</v>
      </c>
      <c r="B5019" s="198"/>
      <c r="C5019" s="198">
        <v>101120983</v>
      </c>
      <c r="D5019" s="198">
        <v>201910</v>
      </c>
      <c r="E5019" s="198" t="s">
        <v>339</v>
      </c>
      <c r="F5019" s="198">
        <v>7.19</v>
      </c>
      <c r="G5019" s="198">
        <v>5</v>
      </c>
    </row>
    <row r="5020" spans="1:7" x14ac:dyDescent="0.3">
      <c r="A5020" s="198" t="s">
        <v>188</v>
      </c>
      <c r="B5020" s="198"/>
      <c r="C5020" s="198">
        <v>101121115</v>
      </c>
      <c r="D5020" s="198">
        <v>201910</v>
      </c>
      <c r="E5020" s="198" t="s">
        <v>339</v>
      </c>
      <c r="F5020" s="198">
        <v>0.69</v>
      </c>
      <c r="G5020" s="198">
        <v>3</v>
      </c>
    </row>
    <row r="5021" spans="1:7" x14ac:dyDescent="0.3">
      <c r="A5021" s="198" t="s">
        <v>188</v>
      </c>
      <c r="B5021" s="198"/>
      <c r="C5021" s="198">
        <v>101121244</v>
      </c>
      <c r="D5021" s="198">
        <v>201910</v>
      </c>
      <c r="E5021" s="198" t="s">
        <v>336</v>
      </c>
      <c r="F5021" s="198">
        <v>771.6</v>
      </c>
      <c r="G5021" s="198">
        <v>3</v>
      </c>
    </row>
    <row r="5022" spans="1:7" x14ac:dyDescent="0.3">
      <c r="A5022" s="198" t="s">
        <v>188</v>
      </c>
      <c r="B5022" s="198"/>
      <c r="C5022" s="198">
        <v>101121358</v>
      </c>
      <c r="D5022" s="198">
        <v>201910</v>
      </c>
      <c r="E5022" s="198" t="s">
        <v>339</v>
      </c>
      <c r="F5022" s="198">
        <v>703.9</v>
      </c>
      <c r="G5022" s="198">
        <v>5</v>
      </c>
    </row>
    <row r="5023" spans="1:7" x14ac:dyDescent="0.3">
      <c r="A5023" s="198" t="s">
        <v>188</v>
      </c>
      <c r="B5023" s="198"/>
      <c r="C5023" s="198">
        <v>101121637</v>
      </c>
      <c r="D5023" s="198">
        <v>201910</v>
      </c>
      <c r="E5023" s="198" t="s">
        <v>339</v>
      </c>
      <c r="F5023" s="198">
        <v>1704.22</v>
      </c>
      <c r="G5023" s="198">
        <v>4</v>
      </c>
    </row>
    <row r="5024" spans="1:7" x14ac:dyDescent="0.3">
      <c r="A5024" s="198" t="s">
        <v>188</v>
      </c>
      <c r="B5024" s="198"/>
      <c r="C5024" s="198">
        <v>101121992</v>
      </c>
      <c r="D5024" s="198">
        <v>201910</v>
      </c>
      <c r="E5024" s="198" t="s">
        <v>336</v>
      </c>
      <c r="F5024" s="198">
        <v>39296.57</v>
      </c>
      <c r="G5024" s="198">
        <v>4</v>
      </c>
    </row>
    <row r="5025" spans="1:7" x14ac:dyDescent="0.3">
      <c r="A5025" s="198" t="s">
        <v>188</v>
      </c>
      <c r="B5025" s="198"/>
      <c r="C5025" s="198">
        <v>101122118</v>
      </c>
      <c r="D5025" s="198">
        <v>201910</v>
      </c>
      <c r="E5025" s="198" t="s">
        <v>340</v>
      </c>
      <c r="F5025" s="198">
        <v>-26900.04</v>
      </c>
      <c r="G5025" s="198">
        <v>3</v>
      </c>
    </row>
    <row r="5026" spans="1:7" x14ac:dyDescent="0.3">
      <c r="A5026" s="198" t="s">
        <v>188</v>
      </c>
      <c r="B5026" s="198"/>
      <c r="C5026" s="198">
        <v>105089442</v>
      </c>
      <c r="D5026" s="198">
        <v>201910</v>
      </c>
      <c r="E5026" s="198" t="s">
        <v>342</v>
      </c>
      <c r="F5026" s="198">
        <v>-28935.3</v>
      </c>
      <c r="G5026" s="198">
        <v>-5</v>
      </c>
    </row>
    <row r="5027" spans="1:7" x14ac:dyDescent="0.3">
      <c r="A5027" s="198" t="s">
        <v>188</v>
      </c>
      <c r="B5027" s="198"/>
      <c r="C5027" s="198">
        <v>105089442</v>
      </c>
      <c r="D5027" s="198">
        <v>201910</v>
      </c>
      <c r="E5027" s="198" t="s">
        <v>342</v>
      </c>
      <c r="F5027" s="198">
        <v>2768.37</v>
      </c>
      <c r="G5027" s="198">
        <v>948</v>
      </c>
    </row>
    <row r="5028" spans="1:7" x14ac:dyDescent="0.3">
      <c r="A5028" s="198" t="s">
        <v>188</v>
      </c>
      <c r="B5028" s="198"/>
      <c r="C5028" s="198">
        <v>105089442</v>
      </c>
      <c r="D5028" s="198">
        <v>201910</v>
      </c>
      <c r="E5028" s="198" t="s">
        <v>342</v>
      </c>
      <c r="F5028" s="198">
        <v>22177.32</v>
      </c>
      <c r="G5028" s="198">
        <v>5</v>
      </c>
    </row>
    <row r="5029" spans="1:7" x14ac:dyDescent="0.3">
      <c r="A5029" s="198" t="s">
        <v>188</v>
      </c>
      <c r="B5029" s="198"/>
      <c r="C5029" s="198">
        <v>105089698</v>
      </c>
      <c r="D5029" s="198">
        <v>201910</v>
      </c>
      <c r="E5029" s="198" t="s">
        <v>336</v>
      </c>
      <c r="F5029" s="198">
        <v>9</v>
      </c>
      <c r="G5029" s="198">
        <v>3</v>
      </c>
    </row>
    <row r="5030" spans="1:7" x14ac:dyDescent="0.3">
      <c r="A5030" s="198" t="s">
        <v>188</v>
      </c>
      <c r="B5030" s="198"/>
      <c r="C5030" s="198">
        <v>101076758</v>
      </c>
      <c r="D5030" s="198">
        <v>201911</v>
      </c>
      <c r="E5030" s="198" t="s">
        <v>339</v>
      </c>
      <c r="F5030" s="198">
        <v>0</v>
      </c>
      <c r="G5030" s="198">
        <v>0</v>
      </c>
    </row>
    <row r="5031" spans="1:7" x14ac:dyDescent="0.3">
      <c r="A5031" s="198" t="s">
        <v>188</v>
      </c>
      <c r="B5031" s="198"/>
      <c r="C5031" s="198">
        <v>101083639</v>
      </c>
      <c r="D5031" s="198">
        <v>201911</v>
      </c>
      <c r="E5031" s="198" t="s">
        <v>339</v>
      </c>
      <c r="F5031" s="198">
        <v>0</v>
      </c>
      <c r="G5031" s="198">
        <v>0</v>
      </c>
    </row>
    <row r="5032" spans="1:7" x14ac:dyDescent="0.3">
      <c r="A5032" s="198" t="s">
        <v>188</v>
      </c>
      <c r="B5032" s="198"/>
      <c r="C5032" s="198">
        <v>101085303</v>
      </c>
      <c r="D5032" s="198">
        <v>201911</v>
      </c>
      <c r="E5032" s="198" t="s">
        <v>339</v>
      </c>
      <c r="F5032" s="198">
        <v>0</v>
      </c>
      <c r="G5032" s="198">
        <v>0</v>
      </c>
    </row>
    <row r="5033" spans="1:7" x14ac:dyDescent="0.3">
      <c r="A5033" s="198" t="s">
        <v>188</v>
      </c>
      <c r="B5033" s="198"/>
      <c r="C5033" s="198">
        <v>101092779</v>
      </c>
      <c r="D5033" s="198">
        <v>201911</v>
      </c>
      <c r="E5033" s="198" t="s">
        <v>339</v>
      </c>
      <c r="F5033" s="198">
        <v>0</v>
      </c>
      <c r="G5033" s="198">
        <v>0</v>
      </c>
    </row>
    <row r="5034" spans="1:7" x14ac:dyDescent="0.3">
      <c r="A5034" s="198" t="s">
        <v>188</v>
      </c>
      <c r="B5034" s="198"/>
      <c r="C5034" s="198">
        <v>101092886</v>
      </c>
      <c r="D5034" s="198">
        <v>201911</v>
      </c>
      <c r="E5034" s="198" t="s">
        <v>335</v>
      </c>
      <c r="F5034" s="198">
        <v>0</v>
      </c>
      <c r="G5034" s="198">
        <v>0</v>
      </c>
    </row>
    <row r="5035" spans="1:7" x14ac:dyDescent="0.3">
      <c r="A5035" s="198" t="s">
        <v>188</v>
      </c>
      <c r="B5035" s="198"/>
      <c r="C5035" s="198">
        <v>101093226</v>
      </c>
      <c r="D5035" s="198">
        <v>201911</v>
      </c>
      <c r="E5035" s="198" t="s">
        <v>342</v>
      </c>
      <c r="F5035" s="198">
        <v>-0.01</v>
      </c>
      <c r="G5035" s="198">
        <v>1</v>
      </c>
    </row>
    <row r="5036" spans="1:7" x14ac:dyDescent="0.3">
      <c r="A5036" s="198" t="s">
        <v>188</v>
      </c>
      <c r="B5036" s="198"/>
      <c r="C5036" s="198">
        <v>101093379</v>
      </c>
      <c r="D5036" s="198">
        <v>201911</v>
      </c>
      <c r="E5036" s="198" t="s">
        <v>335</v>
      </c>
      <c r="F5036" s="198">
        <v>-12176.17</v>
      </c>
      <c r="G5036" s="198">
        <v>0</v>
      </c>
    </row>
    <row r="5037" spans="1:7" x14ac:dyDescent="0.3">
      <c r="A5037" s="198" t="s">
        <v>188</v>
      </c>
      <c r="B5037" s="198"/>
      <c r="C5037" s="198">
        <v>101093379</v>
      </c>
      <c r="D5037" s="198">
        <v>201911</v>
      </c>
      <c r="E5037" s="198" t="s">
        <v>335</v>
      </c>
      <c r="F5037" s="198">
        <v>-7169.86</v>
      </c>
      <c r="G5037" s="198">
        <v>0</v>
      </c>
    </row>
    <row r="5038" spans="1:7" x14ac:dyDescent="0.3">
      <c r="A5038" s="198" t="s">
        <v>188</v>
      </c>
      <c r="B5038" s="198"/>
      <c r="C5038" s="198">
        <v>101093379</v>
      </c>
      <c r="D5038" s="198">
        <v>201911</v>
      </c>
      <c r="E5038" s="198" t="s">
        <v>335</v>
      </c>
      <c r="F5038" s="198">
        <v>-5528.36</v>
      </c>
      <c r="G5038" s="198">
        <v>0</v>
      </c>
    </row>
    <row r="5039" spans="1:7" x14ac:dyDescent="0.3">
      <c r="A5039" s="198" t="s">
        <v>188</v>
      </c>
      <c r="B5039" s="198"/>
      <c r="C5039" s="198">
        <v>101093379</v>
      </c>
      <c r="D5039" s="198">
        <v>201911</v>
      </c>
      <c r="E5039" s="198" t="s">
        <v>335</v>
      </c>
      <c r="F5039" s="198">
        <v>-1097.69</v>
      </c>
      <c r="G5039" s="198">
        <v>0</v>
      </c>
    </row>
    <row r="5040" spans="1:7" x14ac:dyDescent="0.3">
      <c r="A5040" s="198" t="s">
        <v>188</v>
      </c>
      <c r="B5040" s="198"/>
      <c r="C5040" s="198">
        <v>101093379</v>
      </c>
      <c r="D5040" s="198">
        <v>201911</v>
      </c>
      <c r="E5040" s="198" t="s">
        <v>335</v>
      </c>
      <c r="F5040" s="198">
        <v>-454.56</v>
      </c>
      <c r="G5040" s="198">
        <v>0</v>
      </c>
    </row>
    <row r="5041" spans="1:7" x14ac:dyDescent="0.3">
      <c r="A5041" s="198" t="s">
        <v>188</v>
      </c>
      <c r="B5041" s="198"/>
      <c r="C5041" s="198">
        <v>101093379</v>
      </c>
      <c r="D5041" s="198">
        <v>201911</v>
      </c>
      <c r="E5041" s="198" t="s">
        <v>335</v>
      </c>
      <c r="F5041" s="198">
        <v>-312.13</v>
      </c>
      <c r="G5041" s="198">
        <v>0</v>
      </c>
    </row>
    <row r="5042" spans="1:7" x14ac:dyDescent="0.3">
      <c r="A5042" s="198" t="s">
        <v>188</v>
      </c>
      <c r="B5042" s="198"/>
      <c r="C5042" s="198">
        <v>101093379</v>
      </c>
      <c r="D5042" s="198">
        <v>201911</v>
      </c>
      <c r="E5042" s="198" t="s">
        <v>335</v>
      </c>
      <c r="F5042" s="198">
        <v>-139.79</v>
      </c>
      <c r="G5042" s="198">
        <v>0</v>
      </c>
    </row>
    <row r="5043" spans="1:7" x14ac:dyDescent="0.3">
      <c r="A5043" s="198" t="s">
        <v>188</v>
      </c>
      <c r="B5043" s="198"/>
      <c r="C5043" s="198">
        <v>101093379</v>
      </c>
      <c r="D5043" s="198">
        <v>201911</v>
      </c>
      <c r="E5043" s="198" t="s">
        <v>335</v>
      </c>
      <c r="F5043" s="198">
        <v>-122.26</v>
      </c>
      <c r="G5043" s="198">
        <v>0</v>
      </c>
    </row>
    <row r="5044" spans="1:7" x14ac:dyDescent="0.3">
      <c r="A5044" s="198" t="s">
        <v>188</v>
      </c>
      <c r="B5044" s="198"/>
      <c r="C5044" s="198">
        <v>101094314</v>
      </c>
      <c r="D5044" s="198">
        <v>201911</v>
      </c>
      <c r="E5044" s="198" t="s">
        <v>339</v>
      </c>
      <c r="F5044" s="198">
        <v>0</v>
      </c>
      <c r="G5044" s="198">
        <v>0</v>
      </c>
    </row>
    <row r="5045" spans="1:7" x14ac:dyDescent="0.3">
      <c r="A5045" s="198" t="s">
        <v>188</v>
      </c>
      <c r="B5045" s="198"/>
      <c r="C5045" s="198">
        <v>101094578</v>
      </c>
      <c r="D5045" s="198">
        <v>201911</v>
      </c>
      <c r="E5045" s="198" t="s">
        <v>339</v>
      </c>
      <c r="F5045" s="198">
        <v>0</v>
      </c>
      <c r="G5045" s="198">
        <v>0</v>
      </c>
    </row>
    <row r="5046" spans="1:7" x14ac:dyDescent="0.3">
      <c r="A5046" s="198" t="s">
        <v>188</v>
      </c>
      <c r="B5046" s="198"/>
      <c r="C5046" s="198">
        <v>101096152</v>
      </c>
      <c r="D5046" s="198">
        <v>201911</v>
      </c>
      <c r="E5046" s="198" t="s">
        <v>336</v>
      </c>
      <c r="F5046" s="198">
        <v>-950544.69</v>
      </c>
      <c r="G5046" s="198">
        <v>-9</v>
      </c>
    </row>
    <row r="5047" spans="1:7" x14ac:dyDescent="0.3">
      <c r="A5047" s="198" t="s">
        <v>188</v>
      </c>
      <c r="B5047" s="198"/>
      <c r="C5047" s="198">
        <v>101096152</v>
      </c>
      <c r="D5047" s="198">
        <v>201911</v>
      </c>
      <c r="E5047" s="198" t="s">
        <v>336</v>
      </c>
      <c r="F5047" s="198">
        <v>25848.05</v>
      </c>
      <c r="G5047" s="198">
        <v>1</v>
      </c>
    </row>
    <row r="5048" spans="1:7" x14ac:dyDescent="0.3">
      <c r="A5048" s="198" t="s">
        <v>188</v>
      </c>
      <c r="B5048" s="198"/>
      <c r="C5048" s="198">
        <v>101096152</v>
      </c>
      <c r="D5048" s="198">
        <v>201911</v>
      </c>
      <c r="E5048" s="198" t="s">
        <v>336</v>
      </c>
      <c r="F5048" s="198">
        <v>34570.79</v>
      </c>
      <c r="G5048" s="198">
        <v>1</v>
      </c>
    </row>
    <row r="5049" spans="1:7" x14ac:dyDescent="0.3">
      <c r="A5049" s="198" t="s">
        <v>188</v>
      </c>
      <c r="B5049" s="198"/>
      <c r="C5049" s="198">
        <v>101096152</v>
      </c>
      <c r="D5049" s="198">
        <v>201911</v>
      </c>
      <c r="E5049" s="198" t="s">
        <v>336</v>
      </c>
      <c r="F5049" s="198">
        <v>37006.120000000003</v>
      </c>
      <c r="G5049" s="198">
        <v>1</v>
      </c>
    </row>
    <row r="5050" spans="1:7" x14ac:dyDescent="0.3">
      <c r="A5050" s="198" t="s">
        <v>188</v>
      </c>
      <c r="B5050" s="198"/>
      <c r="C5050" s="198">
        <v>101096152</v>
      </c>
      <c r="D5050" s="198">
        <v>201911</v>
      </c>
      <c r="E5050" s="198" t="s">
        <v>336</v>
      </c>
      <c r="F5050" s="198">
        <v>38321.06</v>
      </c>
      <c r="G5050" s="198">
        <v>4</v>
      </c>
    </row>
    <row r="5051" spans="1:7" x14ac:dyDescent="0.3">
      <c r="A5051" s="198" t="s">
        <v>188</v>
      </c>
      <c r="B5051" s="198"/>
      <c r="C5051" s="198">
        <v>101096152</v>
      </c>
      <c r="D5051" s="198">
        <v>201911</v>
      </c>
      <c r="E5051" s="198" t="s">
        <v>336</v>
      </c>
      <c r="F5051" s="198">
        <v>150099.15</v>
      </c>
      <c r="G5051" s="198">
        <v>8598</v>
      </c>
    </row>
    <row r="5052" spans="1:7" x14ac:dyDescent="0.3">
      <c r="A5052" s="198" t="s">
        <v>188</v>
      </c>
      <c r="B5052" s="198"/>
      <c r="C5052" s="198">
        <v>101096152</v>
      </c>
      <c r="D5052" s="198">
        <v>201911</v>
      </c>
      <c r="E5052" s="198" t="s">
        <v>336</v>
      </c>
      <c r="F5052" s="198">
        <v>424495.62</v>
      </c>
      <c r="G5052" s="198">
        <v>6</v>
      </c>
    </row>
    <row r="5053" spans="1:7" x14ac:dyDescent="0.3">
      <c r="A5053" s="198" t="s">
        <v>188</v>
      </c>
      <c r="B5053" s="198"/>
      <c r="C5053" s="198">
        <v>101096810</v>
      </c>
      <c r="D5053" s="198">
        <v>201911</v>
      </c>
      <c r="E5053" s="198" t="s">
        <v>339</v>
      </c>
      <c r="F5053" s="198">
        <v>215.68</v>
      </c>
      <c r="G5053" s="198">
        <v>1</v>
      </c>
    </row>
    <row r="5054" spans="1:7" x14ac:dyDescent="0.3">
      <c r="A5054" s="198" t="s">
        <v>188</v>
      </c>
      <c r="B5054" s="198"/>
      <c r="C5054" s="198">
        <v>101096847</v>
      </c>
      <c r="D5054" s="198">
        <v>201911</v>
      </c>
      <c r="E5054" s="198" t="s">
        <v>339</v>
      </c>
      <c r="F5054" s="198">
        <v>0</v>
      </c>
      <c r="G5054" s="198">
        <v>0</v>
      </c>
    </row>
    <row r="5055" spans="1:7" x14ac:dyDescent="0.3">
      <c r="A5055" s="198" t="s">
        <v>188</v>
      </c>
      <c r="B5055" s="198"/>
      <c r="C5055" s="198">
        <v>101097023</v>
      </c>
      <c r="D5055" s="198">
        <v>201911</v>
      </c>
      <c r="E5055" s="198" t="s">
        <v>339</v>
      </c>
      <c r="F5055" s="198">
        <v>0</v>
      </c>
      <c r="G5055" s="198">
        <v>0</v>
      </c>
    </row>
    <row r="5056" spans="1:7" x14ac:dyDescent="0.3">
      <c r="A5056" s="198" t="s">
        <v>188</v>
      </c>
      <c r="B5056" s="198"/>
      <c r="C5056" s="198">
        <v>101097319</v>
      </c>
      <c r="D5056" s="198">
        <v>201911</v>
      </c>
      <c r="E5056" s="198" t="s">
        <v>335</v>
      </c>
      <c r="F5056" s="198">
        <v>0.72</v>
      </c>
      <c r="G5056" s="198">
        <v>0</v>
      </c>
    </row>
    <row r="5057" spans="1:7" x14ac:dyDescent="0.3">
      <c r="A5057" s="198" t="s">
        <v>188</v>
      </c>
      <c r="B5057" s="198"/>
      <c r="C5057" s="198">
        <v>101097319</v>
      </c>
      <c r="D5057" s="198">
        <v>201911</v>
      </c>
      <c r="E5057" s="198" t="s">
        <v>335</v>
      </c>
      <c r="F5057" s="198">
        <v>9.0299999999999994</v>
      </c>
      <c r="G5057" s="198">
        <v>0</v>
      </c>
    </row>
    <row r="5058" spans="1:7" x14ac:dyDescent="0.3">
      <c r="A5058" s="198" t="s">
        <v>188</v>
      </c>
      <c r="B5058" s="198"/>
      <c r="C5058" s="198">
        <v>101097319</v>
      </c>
      <c r="D5058" s="198">
        <v>201911</v>
      </c>
      <c r="E5058" s="198" t="s">
        <v>335</v>
      </c>
      <c r="F5058" s="198">
        <v>34.159999999999997</v>
      </c>
      <c r="G5058" s="198">
        <v>0</v>
      </c>
    </row>
    <row r="5059" spans="1:7" x14ac:dyDescent="0.3">
      <c r="A5059" s="198" t="s">
        <v>188</v>
      </c>
      <c r="B5059" s="198"/>
      <c r="C5059" s="198">
        <v>101097319</v>
      </c>
      <c r="D5059" s="198">
        <v>201911</v>
      </c>
      <c r="E5059" s="198" t="s">
        <v>335</v>
      </c>
      <c r="F5059" s="198">
        <v>147.27000000000001</v>
      </c>
      <c r="G5059" s="198">
        <v>0</v>
      </c>
    </row>
    <row r="5060" spans="1:7" x14ac:dyDescent="0.3">
      <c r="A5060" s="198" t="s">
        <v>188</v>
      </c>
      <c r="B5060" s="198"/>
      <c r="C5060" s="198">
        <v>101097463</v>
      </c>
      <c r="D5060" s="198">
        <v>201911</v>
      </c>
      <c r="E5060" s="198" t="s">
        <v>335</v>
      </c>
      <c r="F5060" s="198">
        <v>0</v>
      </c>
      <c r="G5060" s="198">
        <v>0</v>
      </c>
    </row>
    <row r="5061" spans="1:7" x14ac:dyDescent="0.3">
      <c r="A5061" s="198" t="s">
        <v>188</v>
      </c>
      <c r="B5061" s="198"/>
      <c r="C5061" s="198">
        <v>101097586</v>
      </c>
      <c r="D5061" s="198">
        <v>201911</v>
      </c>
      <c r="E5061" s="198" t="s">
        <v>335</v>
      </c>
      <c r="F5061" s="198">
        <v>-6076.37</v>
      </c>
      <c r="G5061" s="198">
        <v>0</v>
      </c>
    </row>
    <row r="5062" spans="1:7" x14ac:dyDescent="0.3">
      <c r="A5062" s="198" t="s">
        <v>188</v>
      </c>
      <c r="B5062" s="198"/>
      <c r="C5062" s="198">
        <v>101097586</v>
      </c>
      <c r="D5062" s="198">
        <v>201911</v>
      </c>
      <c r="E5062" s="198" t="s">
        <v>335</v>
      </c>
      <c r="F5062" s="198">
        <v>-2035.48</v>
      </c>
      <c r="G5062" s="198">
        <v>0</v>
      </c>
    </row>
    <row r="5063" spans="1:7" x14ac:dyDescent="0.3">
      <c r="A5063" s="198" t="s">
        <v>188</v>
      </c>
      <c r="B5063" s="198"/>
      <c r="C5063" s="198">
        <v>101097586</v>
      </c>
      <c r="D5063" s="198">
        <v>201911</v>
      </c>
      <c r="E5063" s="198" t="s">
        <v>335</v>
      </c>
      <c r="F5063" s="198">
        <v>-1963.67</v>
      </c>
      <c r="G5063" s="198">
        <v>0</v>
      </c>
    </row>
    <row r="5064" spans="1:7" x14ac:dyDescent="0.3">
      <c r="A5064" s="198" t="s">
        <v>188</v>
      </c>
      <c r="B5064" s="198"/>
      <c r="C5064" s="198">
        <v>101097586</v>
      </c>
      <c r="D5064" s="198">
        <v>201911</v>
      </c>
      <c r="E5064" s="198" t="s">
        <v>335</v>
      </c>
      <c r="F5064" s="198">
        <v>-1184.77</v>
      </c>
      <c r="G5064" s="198">
        <v>0</v>
      </c>
    </row>
    <row r="5065" spans="1:7" x14ac:dyDescent="0.3">
      <c r="A5065" s="198" t="s">
        <v>188</v>
      </c>
      <c r="B5065" s="198"/>
      <c r="C5065" s="198">
        <v>101097586</v>
      </c>
      <c r="D5065" s="198">
        <v>201911</v>
      </c>
      <c r="E5065" s="198" t="s">
        <v>335</v>
      </c>
      <c r="F5065" s="198">
        <v>-110.75</v>
      </c>
      <c r="G5065" s="198">
        <v>0</v>
      </c>
    </row>
    <row r="5066" spans="1:7" x14ac:dyDescent="0.3">
      <c r="A5066" s="198" t="s">
        <v>188</v>
      </c>
      <c r="B5066" s="198"/>
      <c r="C5066" s="198">
        <v>101097586</v>
      </c>
      <c r="D5066" s="198">
        <v>201911</v>
      </c>
      <c r="E5066" s="198" t="s">
        <v>335</v>
      </c>
      <c r="F5066" s="198">
        <v>-84.35</v>
      </c>
      <c r="G5066" s="198">
        <v>0</v>
      </c>
    </row>
    <row r="5067" spans="1:7" x14ac:dyDescent="0.3">
      <c r="A5067" s="198" t="s">
        <v>188</v>
      </c>
      <c r="B5067" s="198"/>
      <c r="C5067" s="198">
        <v>101098201</v>
      </c>
      <c r="D5067" s="198">
        <v>201911</v>
      </c>
      <c r="E5067" s="198" t="s">
        <v>336</v>
      </c>
      <c r="F5067" s="198">
        <v>5809.65</v>
      </c>
      <c r="G5067" s="198">
        <v>3</v>
      </c>
    </row>
    <row r="5068" spans="1:7" x14ac:dyDescent="0.3">
      <c r="A5068" s="198" t="s">
        <v>188</v>
      </c>
      <c r="B5068" s="198"/>
      <c r="C5068" s="198">
        <v>101098827</v>
      </c>
      <c r="D5068" s="198">
        <v>201911</v>
      </c>
      <c r="E5068" s="198" t="s">
        <v>342</v>
      </c>
      <c r="F5068" s="198">
        <v>0</v>
      </c>
      <c r="G5068" s="198">
        <v>0</v>
      </c>
    </row>
    <row r="5069" spans="1:7" x14ac:dyDescent="0.3">
      <c r="A5069" s="198" t="s">
        <v>188</v>
      </c>
      <c r="B5069" s="198"/>
      <c r="C5069" s="198">
        <v>101099025</v>
      </c>
      <c r="D5069" s="198">
        <v>201911</v>
      </c>
      <c r="E5069" s="198" t="s">
        <v>336</v>
      </c>
      <c r="F5069" s="198">
        <v>-162.86000000000001</v>
      </c>
      <c r="G5069" s="198">
        <v>0</v>
      </c>
    </row>
    <row r="5070" spans="1:7" x14ac:dyDescent="0.3">
      <c r="A5070" s="198" t="s">
        <v>188</v>
      </c>
      <c r="B5070" s="198"/>
      <c r="C5070" s="198">
        <v>101099117</v>
      </c>
      <c r="D5070" s="198">
        <v>201911</v>
      </c>
      <c r="E5070" s="198" t="s">
        <v>339</v>
      </c>
      <c r="F5070" s="198">
        <v>0</v>
      </c>
      <c r="G5070" s="198">
        <v>0</v>
      </c>
    </row>
    <row r="5071" spans="1:7" x14ac:dyDescent="0.3">
      <c r="A5071" s="198" t="s">
        <v>188</v>
      </c>
      <c r="B5071" s="198"/>
      <c r="C5071" s="198">
        <v>101099804</v>
      </c>
      <c r="D5071" s="198">
        <v>201911</v>
      </c>
      <c r="E5071" s="198" t="s">
        <v>335</v>
      </c>
      <c r="F5071" s="198">
        <v>27.28</v>
      </c>
      <c r="G5071" s="198">
        <v>0</v>
      </c>
    </row>
    <row r="5072" spans="1:7" x14ac:dyDescent="0.3">
      <c r="A5072" s="198" t="s">
        <v>188</v>
      </c>
      <c r="B5072" s="198"/>
      <c r="C5072" s="198">
        <v>101100151</v>
      </c>
      <c r="D5072" s="198">
        <v>201911</v>
      </c>
      <c r="E5072" s="198" t="s">
        <v>339</v>
      </c>
      <c r="F5072" s="198">
        <v>0</v>
      </c>
      <c r="G5072" s="198">
        <v>0</v>
      </c>
    </row>
    <row r="5073" spans="1:7" x14ac:dyDescent="0.3">
      <c r="A5073" s="198" t="s">
        <v>188</v>
      </c>
      <c r="B5073" s="198"/>
      <c r="C5073" s="198">
        <v>101100367</v>
      </c>
      <c r="D5073" s="198">
        <v>201911</v>
      </c>
      <c r="E5073" s="198" t="s">
        <v>339</v>
      </c>
      <c r="F5073" s="198">
        <v>0</v>
      </c>
      <c r="G5073" s="198">
        <v>0</v>
      </c>
    </row>
    <row r="5074" spans="1:7" x14ac:dyDescent="0.3">
      <c r="A5074" s="198" t="s">
        <v>188</v>
      </c>
      <c r="B5074" s="198"/>
      <c r="C5074" s="198">
        <v>101100474</v>
      </c>
      <c r="D5074" s="198">
        <v>201911</v>
      </c>
      <c r="E5074" s="198" t="s">
        <v>339</v>
      </c>
      <c r="F5074" s="198">
        <v>0</v>
      </c>
      <c r="G5074" s="198">
        <v>0</v>
      </c>
    </row>
    <row r="5075" spans="1:7" x14ac:dyDescent="0.3">
      <c r="A5075" s="198" t="s">
        <v>188</v>
      </c>
      <c r="B5075" s="198"/>
      <c r="C5075" s="198">
        <v>101100552</v>
      </c>
      <c r="D5075" s="198">
        <v>201911</v>
      </c>
      <c r="E5075" s="198" t="s">
        <v>342</v>
      </c>
      <c r="F5075" s="198">
        <v>-43.09</v>
      </c>
      <c r="G5075" s="198">
        <v>0</v>
      </c>
    </row>
    <row r="5076" spans="1:7" x14ac:dyDescent="0.3">
      <c r="A5076" s="198" t="s">
        <v>188</v>
      </c>
      <c r="B5076" s="198"/>
      <c r="C5076" s="198">
        <v>101100552</v>
      </c>
      <c r="D5076" s="198">
        <v>201911</v>
      </c>
      <c r="E5076" s="198" t="s">
        <v>342</v>
      </c>
      <c r="F5076" s="198">
        <v>-16.18</v>
      </c>
      <c r="G5076" s="198">
        <v>0</v>
      </c>
    </row>
    <row r="5077" spans="1:7" x14ac:dyDescent="0.3">
      <c r="A5077" s="198" t="s">
        <v>188</v>
      </c>
      <c r="B5077" s="198"/>
      <c r="C5077" s="198">
        <v>101100552</v>
      </c>
      <c r="D5077" s="198">
        <v>201911</v>
      </c>
      <c r="E5077" s="198" t="s">
        <v>342</v>
      </c>
      <c r="F5077" s="198">
        <v>-15.54</v>
      </c>
      <c r="G5077" s="198">
        <v>0</v>
      </c>
    </row>
    <row r="5078" spans="1:7" x14ac:dyDescent="0.3">
      <c r="A5078" s="198" t="s">
        <v>188</v>
      </c>
      <c r="B5078" s="198"/>
      <c r="C5078" s="198">
        <v>101100552</v>
      </c>
      <c r="D5078" s="198">
        <v>201911</v>
      </c>
      <c r="E5078" s="198" t="s">
        <v>342</v>
      </c>
      <c r="F5078" s="198">
        <v>-4.8600000000000003</v>
      </c>
      <c r="G5078" s="198">
        <v>0</v>
      </c>
    </row>
    <row r="5079" spans="1:7" x14ac:dyDescent="0.3">
      <c r="A5079" s="198" t="s">
        <v>188</v>
      </c>
      <c r="B5079" s="198"/>
      <c r="C5079" s="198">
        <v>101102591</v>
      </c>
      <c r="D5079" s="198">
        <v>201911</v>
      </c>
      <c r="E5079" s="198" t="s">
        <v>335</v>
      </c>
      <c r="F5079" s="198">
        <v>3.31</v>
      </c>
      <c r="G5079" s="198">
        <v>0</v>
      </c>
    </row>
    <row r="5080" spans="1:7" x14ac:dyDescent="0.3">
      <c r="A5080" s="198" t="s">
        <v>188</v>
      </c>
      <c r="B5080" s="198"/>
      <c r="C5080" s="198">
        <v>101102591</v>
      </c>
      <c r="D5080" s="198">
        <v>201911</v>
      </c>
      <c r="E5080" s="198" t="s">
        <v>335</v>
      </c>
      <c r="F5080" s="198">
        <v>12.12</v>
      </c>
      <c r="G5080" s="198">
        <v>0</v>
      </c>
    </row>
    <row r="5081" spans="1:7" x14ac:dyDescent="0.3">
      <c r="A5081" s="198" t="s">
        <v>188</v>
      </c>
      <c r="B5081" s="198"/>
      <c r="C5081" s="198">
        <v>101102591</v>
      </c>
      <c r="D5081" s="198">
        <v>201911</v>
      </c>
      <c r="E5081" s="198" t="s">
        <v>335</v>
      </c>
      <c r="F5081" s="198">
        <v>18.54</v>
      </c>
      <c r="G5081" s="198">
        <v>0</v>
      </c>
    </row>
    <row r="5082" spans="1:7" x14ac:dyDescent="0.3">
      <c r="A5082" s="198" t="s">
        <v>188</v>
      </c>
      <c r="B5082" s="198"/>
      <c r="C5082" s="198">
        <v>101102591</v>
      </c>
      <c r="D5082" s="198">
        <v>201911</v>
      </c>
      <c r="E5082" s="198" t="s">
        <v>335</v>
      </c>
      <c r="F5082" s="198">
        <v>20.56</v>
      </c>
      <c r="G5082" s="198">
        <v>0</v>
      </c>
    </row>
    <row r="5083" spans="1:7" x14ac:dyDescent="0.3">
      <c r="A5083" s="198" t="s">
        <v>188</v>
      </c>
      <c r="B5083" s="198"/>
      <c r="C5083" s="198">
        <v>101102591</v>
      </c>
      <c r="D5083" s="198">
        <v>201911</v>
      </c>
      <c r="E5083" s="198" t="s">
        <v>335</v>
      </c>
      <c r="F5083" s="198">
        <v>21.28</v>
      </c>
      <c r="G5083" s="198">
        <v>0</v>
      </c>
    </row>
    <row r="5084" spans="1:7" x14ac:dyDescent="0.3">
      <c r="A5084" s="198" t="s">
        <v>188</v>
      </c>
      <c r="B5084" s="198"/>
      <c r="C5084" s="198">
        <v>101102591</v>
      </c>
      <c r="D5084" s="198">
        <v>201911</v>
      </c>
      <c r="E5084" s="198" t="s">
        <v>335</v>
      </c>
      <c r="F5084" s="198">
        <v>25.3</v>
      </c>
      <c r="G5084" s="198">
        <v>0</v>
      </c>
    </row>
    <row r="5085" spans="1:7" x14ac:dyDescent="0.3">
      <c r="A5085" s="198" t="s">
        <v>188</v>
      </c>
      <c r="B5085" s="198"/>
      <c r="C5085" s="198">
        <v>101102591</v>
      </c>
      <c r="D5085" s="198">
        <v>201911</v>
      </c>
      <c r="E5085" s="198" t="s">
        <v>335</v>
      </c>
      <c r="F5085" s="198">
        <v>81.52</v>
      </c>
      <c r="G5085" s="198">
        <v>0</v>
      </c>
    </row>
    <row r="5086" spans="1:7" x14ac:dyDescent="0.3">
      <c r="A5086" s="198" t="s">
        <v>188</v>
      </c>
      <c r="B5086" s="198"/>
      <c r="C5086" s="198">
        <v>101102925</v>
      </c>
      <c r="D5086" s="198">
        <v>201911</v>
      </c>
      <c r="E5086" s="198" t="s">
        <v>339</v>
      </c>
      <c r="F5086" s="198">
        <v>0</v>
      </c>
      <c r="G5086" s="198">
        <v>0</v>
      </c>
    </row>
    <row r="5087" spans="1:7" x14ac:dyDescent="0.3">
      <c r="A5087" s="198" t="s">
        <v>188</v>
      </c>
      <c r="B5087" s="198"/>
      <c r="C5087" s="198">
        <v>101103053</v>
      </c>
      <c r="D5087" s="198">
        <v>201911</v>
      </c>
      <c r="E5087" s="198" t="s">
        <v>336</v>
      </c>
      <c r="F5087" s="198">
        <v>0</v>
      </c>
      <c r="G5087" s="198">
        <v>0</v>
      </c>
    </row>
    <row r="5088" spans="1:7" x14ac:dyDescent="0.3">
      <c r="A5088" s="198" t="s">
        <v>188</v>
      </c>
      <c r="B5088" s="198"/>
      <c r="C5088" s="198">
        <v>101103781</v>
      </c>
      <c r="D5088" s="198">
        <v>201911</v>
      </c>
      <c r="E5088" s="198" t="s">
        <v>336</v>
      </c>
      <c r="F5088" s="198">
        <v>0</v>
      </c>
      <c r="G5088" s="198">
        <v>0</v>
      </c>
    </row>
    <row r="5089" spans="1:7" x14ac:dyDescent="0.3">
      <c r="A5089" s="198" t="s">
        <v>188</v>
      </c>
      <c r="B5089" s="198"/>
      <c r="C5089" s="198">
        <v>101103783</v>
      </c>
      <c r="D5089" s="198">
        <v>201911</v>
      </c>
      <c r="E5089" s="198" t="s">
        <v>341</v>
      </c>
      <c r="F5089" s="198">
        <v>0</v>
      </c>
      <c r="G5089" s="198">
        <v>0</v>
      </c>
    </row>
    <row r="5090" spans="1:7" x14ac:dyDescent="0.3">
      <c r="A5090" s="198" t="s">
        <v>188</v>
      </c>
      <c r="B5090" s="198"/>
      <c r="C5090" s="198">
        <v>101103784</v>
      </c>
      <c r="D5090" s="198">
        <v>201911</v>
      </c>
      <c r="E5090" s="198" t="s">
        <v>341</v>
      </c>
      <c r="F5090" s="198">
        <v>0</v>
      </c>
      <c r="G5090" s="198">
        <v>0</v>
      </c>
    </row>
    <row r="5091" spans="1:7" x14ac:dyDescent="0.3">
      <c r="A5091" s="198" t="s">
        <v>188</v>
      </c>
      <c r="B5091" s="198"/>
      <c r="C5091" s="198">
        <v>101103785</v>
      </c>
      <c r="D5091" s="198">
        <v>201911</v>
      </c>
      <c r="E5091" s="198" t="s">
        <v>341</v>
      </c>
      <c r="F5091" s="198">
        <v>0</v>
      </c>
      <c r="G5091" s="198">
        <v>0</v>
      </c>
    </row>
    <row r="5092" spans="1:7" x14ac:dyDescent="0.3">
      <c r="A5092" s="198" t="s">
        <v>188</v>
      </c>
      <c r="B5092" s="198"/>
      <c r="C5092" s="198">
        <v>101103801</v>
      </c>
      <c r="D5092" s="198">
        <v>201911</v>
      </c>
      <c r="E5092" s="198" t="s">
        <v>335</v>
      </c>
      <c r="F5092" s="198">
        <v>0</v>
      </c>
      <c r="G5092" s="198">
        <v>0</v>
      </c>
    </row>
    <row r="5093" spans="1:7" x14ac:dyDescent="0.3">
      <c r="A5093" s="198" t="s">
        <v>188</v>
      </c>
      <c r="B5093" s="198"/>
      <c r="C5093" s="198">
        <v>101104513</v>
      </c>
      <c r="D5093" s="198">
        <v>201911</v>
      </c>
      <c r="E5093" s="198" t="s">
        <v>339</v>
      </c>
      <c r="F5093" s="198">
        <v>-579.41999999999996</v>
      </c>
      <c r="G5093" s="198">
        <v>0</v>
      </c>
    </row>
    <row r="5094" spans="1:7" x14ac:dyDescent="0.3">
      <c r="A5094" s="198" t="s">
        <v>188</v>
      </c>
      <c r="B5094" s="198"/>
      <c r="C5094" s="198">
        <v>101104513</v>
      </c>
      <c r="D5094" s="198">
        <v>201911</v>
      </c>
      <c r="E5094" s="198" t="s">
        <v>339</v>
      </c>
      <c r="F5094" s="198">
        <v>-387.77</v>
      </c>
      <c r="G5094" s="198">
        <v>0</v>
      </c>
    </row>
    <row r="5095" spans="1:7" x14ac:dyDescent="0.3">
      <c r="A5095" s="198" t="s">
        <v>188</v>
      </c>
      <c r="B5095" s="198"/>
      <c r="C5095" s="198">
        <v>101104513</v>
      </c>
      <c r="D5095" s="198">
        <v>201911</v>
      </c>
      <c r="E5095" s="198" t="s">
        <v>339</v>
      </c>
      <c r="F5095" s="198">
        <v>-297.04000000000002</v>
      </c>
      <c r="G5095" s="198">
        <v>0</v>
      </c>
    </row>
    <row r="5096" spans="1:7" x14ac:dyDescent="0.3">
      <c r="A5096" s="198" t="s">
        <v>188</v>
      </c>
      <c r="B5096" s="198"/>
      <c r="C5096" s="198">
        <v>101104513</v>
      </c>
      <c r="D5096" s="198">
        <v>201911</v>
      </c>
      <c r="E5096" s="198" t="s">
        <v>339</v>
      </c>
      <c r="F5096" s="198">
        <v>-6.55</v>
      </c>
      <c r="G5096" s="198">
        <v>0</v>
      </c>
    </row>
    <row r="5097" spans="1:7" x14ac:dyDescent="0.3">
      <c r="A5097" s="198" t="s">
        <v>188</v>
      </c>
      <c r="B5097" s="198"/>
      <c r="C5097" s="198">
        <v>101104706</v>
      </c>
      <c r="D5097" s="198">
        <v>201911</v>
      </c>
      <c r="E5097" s="198" t="s">
        <v>339</v>
      </c>
      <c r="F5097" s="198">
        <v>0</v>
      </c>
      <c r="G5097" s="198">
        <v>0</v>
      </c>
    </row>
    <row r="5098" spans="1:7" x14ac:dyDescent="0.3">
      <c r="A5098" s="198" t="s">
        <v>188</v>
      </c>
      <c r="B5098" s="198"/>
      <c r="C5098" s="198">
        <v>101104714</v>
      </c>
      <c r="D5098" s="198">
        <v>201911</v>
      </c>
      <c r="E5098" s="198" t="s">
        <v>339</v>
      </c>
      <c r="F5098" s="198">
        <v>-563.9</v>
      </c>
      <c r="G5098" s="198">
        <v>-6</v>
      </c>
    </row>
    <row r="5099" spans="1:7" x14ac:dyDescent="0.3">
      <c r="A5099" s="198" t="s">
        <v>188</v>
      </c>
      <c r="B5099" s="198"/>
      <c r="C5099" s="198">
        <v>101104714</v>
      </c>
      <c r="D5099" s="198">
        <v>201911</v>
      </c>
      <c r="E5099" s="198" t="s">
        <v>339</v>
      </c>
      <c r="F5099" s="198">
        <v>448.67</v>
      </c>
      <c r="G5099" s="198">
        <v>30</v>
      </c>
    </row>
    <row r="5100" spans="1:7" x14ac:dyDescent="0.3">
      <c r="A5100" s="198" t="s">
        <v>188</v>
      </c>
      <c r="B5100" s="198"/>
      <c r="C5100" s="198">
        <v>101104757</v>
      </c>
      <c r="D5100" s="198">
        <v>201911</v>
      </c>
      <c r="E5100" s="198" t="s">
        <v>339</v>
      </c>
      <c r="F5100" s="198">
        <v>0</v>
      </c>
      <c r="G5100" s="198">
        <v>0</v>
      </c>
    </row>
    <row r="5101" spans="1:7" x14ac:dyDescent="0.3">
      <c r="A5101" s="198" t="s">
        <v>188</v>
      </c>
      <c r="B5101" s="198"/>
      <c r="C5101" s="198">
        <v>101104868</v>
      </c>
      <c r="D5101" s="198">
        <v>201911</v>
      </c>
      <c r="E5101" s="198" t="s">
        <v>335</v>
      </c>
      <c r="F5101" s="198">
        <v>-2264.42</v>
      </c>
      <c r="G5101" s="198">
        <v>3</v>
      </c>
    </row>
    <row r="5102" spans="1:7" x14ac:dyDescent="0.3">
      <c r="A5102" s="198" t="s">
        <v>188</v>
      </c>
      <c r="B5102" s="198"/>
      <c r="C5102" s="198">
        <v>101105157</v>
      </c>
      <c r="D5102" s="198">
        <v>201911</v>
      </c>
      <c r="E5102" s="198" t="s">
        <v>336</v>
      </c>
      <c r="F5102" s="198">
        <v>-2456.4899999999998</v>
      </c>
      <c r="G5102" s="198">
        <v>1</v>
      </c>
    </row>
    <row r="5103" spans="1:7" x14ac:dyDescent="0.3">
      <c r="A5103" s="198" t="s">
        <v>188</v>
      </c>
      <c r="B5103" s="198"/>
      <c r="C5103" s="198">
        <v>101105157</v>
      </c>
      <c r="D5103" s="198">
        <v>201911</v>
      </c>
      <c r="E5103" s="198" t="s">
        <v>336</v>
      </c>
      <c r="F5103" s="198">
        <v>2456.4699999999998</v>
      </c>
      <c r="G5103" s="198">
        <v>-2</v>
      </c>
    </row>
    <row r="5104" spans="1:7" x14ac:dyDescent="0.3">
      <c r="A5104" s="198" t="s">
        <v>188</v>
      </c>
      <c r="B5104" s="198"/>
      <c r="C5104" s="198">
        <v>101105503</v>
      </c>
      <c r="D5104" s="198">
        <v>201911</v>
      </c>
      <c r="E5104" s="198" t="s">
        <v>340</v>
      </c>
      <c r="F5104" s="198">
        <v>280.2</v>
      </c>
      <c r="G5104" s="198">
        <v>0</v>
      </c>
    </row>
    <row r="5105" spans="1:7" x14ac:dyDescent="0.3">
      <c r="A5105" s="198" t="s">
        <v>188</v>
      </c>
      <c r="B5105" s="198"/>
      <c r="C5105" s="198">
        <v>101105503</v>
      </c>
      <c r="D5105" s="198">
        <v>201911</v>
      </c>
      <c r="E5105" s="198" t="s">
        <v>340</v>
      </c>
      <c r="F5105" s="198">
        <v>513.55999999999995</v>
      </c>
      <c r="G5105" s="198">
        <v>0</v>
      </c>
    </row>
    <row r="5106" spans="1:7" x14ac:dyDescent="0.3">
      <c r="A5106" s="198" t="s">
        <v>188</v>
      </c>
      <c r="B5106" s="198"/>
      <c r="C5106" s="198">
        <v>101105503</v>
      </c>
      <c r="D5106" s="198">
        <v>201911</v>
      </c>
      <c r="E5106" s="198" t="s">
        <v>340</v>
      </c>
      <c r="F5106" s="198">
        <v>864.38</v>
      </c>
      <c r="G5106" s="198">
        <v>0</v>
      </c>
    </row>
    <row r="5107" spans="1:7" x14ac:dyDescent="0.3">
      <c r="A5107" s="198" t="s">
        <v>188</v>
      </c>
      <c r="B5107" s="198"/>
      <c r="C5107" s="198">
        <v>101105503</v>
      </c>
      <c r="D5107" s="198">
        <v>201911</v>
      </c>
      <c r="E5107" s="198" t="s">
        <v>340</v>
      </c>
      <c r="F5107" s="198">
        <v>2608.08</v>
      </c>
      <c r="G5107" s="198">
        <v>0</v>
      </c>
    </row>
    <row r="5108" spans="1:7" x14ac:dyDescent="0.3">
      <c r="A5108" s="198" t="s">
        <v>188</v>
      </c>
      <c r="B5108" s="198"/>
      <c r="C5108" s="198">
        <v>101105585</v>
      </c>
      <c r="D5108" s="198">
        <v>201911</v>
      </c>
      <c r="E5108" s="198" t="s">
        <v>339</v>
      </c>
      <c r="F5108" s="198">
        <v>9.66</v>
      </c>
      <c r="G5108" s="198">
        <v>0</v>
      </c>
    </row>
    <row r="5109" spans="1:7" x14ac:dyDescent="0.3">
      <c r="A5109" s="198" t="s">
        <v>188</v>
      </c>
      <c r="B5109" s="198"/>
      <c r="C5109" s="198">
        <v>101105585</v>
      </c>
      <c r="D5109" s="198">
        <v>201911</v>
      </c>
      <c r="E5109" s="198" t="s">
        <v>339</v>
      </c>
      <c r="F5109" s="198">
        <v>10.33</v>
      </c>
      <c r="G5109" s="198">
        <v>0</v>
      </c>
    </row>
    <row r="5110" spans="1:7" x14ac:dyDescent="0.3">
      <c r="A5110" s="198" t="s">
        <v>188</v>
      </c>
      <c r="B5110" s="198"/>
      <c r="C5110" s="198">
        <v>101106070</v>
      </c>
      <c r="D5110" s="198">
        <v>201911</v>
      </c>
      <c r="E5110" s="198" t="s">
        <v>340</v>
      </c>
      <c r="F5110" s="198">
        <v>-0.64</v>
      </c>
      <c r="G5110" s="198">
        <v>0</v>
      </c>
    </row>
    <row r="5111" spans="1:7" x14ac:dyDescent="0.3">
      <c r="A5111" s="198" t="s">
        <v>188</v>
      </c>
      <c r="B5111" s="198"/>
      <c r="C5111" s="198">
        <v>101106070</v>
      </c>
      <c r="D5111" s="198">
        <v>201911</v>
      </c>
      <c r="E5111" s="198" t="s">
        <v>340</v>
      </c>
      <c r="F5111" s="198">
        <v>-0.5</v>
      </c>
      <c r="G5111" s="198">
        <v>0</v>
      </c>
    </row>
    <row r="5112" spans="1:7" x14ac:dyDescent="0.3">
      <c r="A5112" s="198" t="s">
        <v>188</v>
      </c>
      <c r="B5112" s="198"/>
      <c r="C5112" s="198">
        <v>101106103</v>
      </c>
      <c r="D5112" s="198">
        <v>201911</v>
      </c>
      <c r="E5112" s="198" t="s">
        <v>339</v>
      </c>
      <c r="F5112" s="198">
        <v>43952.33</v>
      </c>
      <c r="G5112" s="198">
        <v>0</v>
      </c>
    </row>
    <row r="5113" spans="1:7" x14ac:dyDescent="0.3">
      <c r="A5113" s="198" t="s">
        <v>188</v>
      </c>
      <c r="B5113" s="198"/>
      <c r="C5113" s="198">
        <v>101106250</v>
      </c>
      <c r="D5113" s="198">
        <v>201911</v>
      </c>
      <c r="E5113" s="198" t="s">
        <v>339</v>
      </c>
      <c r="F5113" s="198">
        <v>0</v>
      </c>
      <c r="G5113" s="198">
        <v>0</v>
      </c>
    </row>
    <row r="5114" spans="1:7" x14ac:dyDescent="0.3">
      <c r="A5114" s="198" t="s">
        <v>188</v>
      </c>
      <c r="B5114" s="198"/>
      <c r="C5114" s="198">
        <v>101106259</v>
      </c>
      <c r="D5114" s="198">
        <v>201911</v>
      </c>
      <c r="E5114" s="198" t="s">
        <v>339</v>
      </c>
      <c r="F5114" s="198">
        <v>0</v>
      </c>
      <c r="G5114" s="198">
        <v>0</v>
      </c>
    </row>
    <row r="5115" spans="1:7" x14ac:dyDescent="0.3">
      <c r="A5115" s="198" t="s">
        <v>188</v>
      </c>
      <c r="B5115" s="198"/>
      <c r="C5115" s="198">
        <v>101106645</v>
      </c>
      <c r="D5115" s="198">
        <v>201911</v>
      </c>
      <c r="E5115" s="198" t="s">
        <v>335</v>
      </c>
      <c r="F5115" s="198">
        <v>0.16</v>
      </c>
      <c r="G5115" s="198">
        <v>0</v>
      </c>
    </row>
    <row r="5116" spans="1:7" x14ac:dyDescent="0.3">
      <c r="A5116" s="198" t="s">
        <v>188</v>
      </c>
      <c r="B5116" s="198"/>
      <c r="C5116" s="198">
        <v>101106645</v>
      </c>
      <c r="D5116" s="198">
        <v>201911</v>
      </c>
      <c r="E5116" s="198" t="s">
        <v>335</v>
      </c>
      <c r="F5116" s="198">
        <v>0.19</v>
      </c>
      <c r="G5116" s="198">
        <v>0</v>
      </c>
    </row>
    <row r="5117" spans="1:7" x14ac:dyDescent="0.3">
      <c r="A5117" s="198" t="s">
        <v>188</v>
      </c>
      <c r="B5117" s="198"/>
      <c r="C5117" s="198">
        <v>101106645</v>
      </c>
      <c r="D5117" s="198">
        <v>201911</v>
      </c>
      <c r="E5117" s="198" t="s">
        <v>335</v>
      </c>
      <c r="F5117" s="198">
        <v>0.24</v>
      </c>
      <c r="G5117" s="198">
        <v>0</v>
      </c>
    </row>
    <row r="5118" spans="1:7" x14ac:dyDescent="0.3">
      <c r="A5118" s="198" t="s">
        <v>188</v>
      </c>
      <c r="B5118" s="198"/>
      <c r="C5118" s="198">
        <v>101106645</v>
      </c>
      <c r="D5118" s="198">
        <v>201911</v>
      </c>
      <c r="E5118" s="198" t="s">
        <v>335</v>
      </c>
      <c r="F5118" s="198">
        <v>0.28000000000000003</v>
      </c>
      <c r="G5118" s="198">
        <v>0</v>
      </c>
    </row>
    <row r="5119" spans="1:7" x14ac:dyDescent="0.3">
      <c r="A5119" s="198" t="s">
        <v>188</v>
      </c>
      <c r="B5119" s="198"/>
      <c r="C5119" s="198">
        <v>101106645</v>
      </c>
      <c r="D5119" s="198">
        <v>201911</v>
      </c>
      <c r="E5119" s="198" t="s">
        <v>335</v>
      </c>
      <c r="F5119" s="198">
        <v>1.05</v>
      </c>
      <c r="G5119" s="198">
        <v>0</v>
      </c>
    </row>
    <row r="5120" spans="1:7" x14ac:dyDescent="0.3">
      <c r="A5120" s="198" t="s">
        <v>188</v>
      </c>
      <c r="B5120" s="198"/>
      <c r="C5120" s="198">
        <v>101106814</v>
      </c>
      <c r="D5120" s="198">
        <v>201911</v>
      </c>
      <c r="E5120" s="198" t="s">
        <v>339</v>
      </c>
      <c r="F5120" s="198">
        <v>0</v>
      </c>
      <c r="G5120" s="198">
        <v>0</v>
      </c>
    </row>
    <row r="5121" spans="1:7" x14ac:dyDescent="0.3">
      <c r="A5121" s="198" t="s">
        <v>188</v>
      </c>
      <c r="B5121" s="198"/>
      <c r="C5121" s="198">
        <v>101106876</v>
      </c>
      <c r="D5121" s="198">
        <v>201911</v>
      </c>
      <c r="E5121" s="198" t="s">
        <v>339</v>
      </c>
      <c r="F5121" s="198">
        <v>0</v>
      </c>
      <c r="G5121" s="198">
        <v>0</v>
      </c>
    </row>
    <row r="5122" spans="1:7" x14ac:dyDescent="0.3">
      <c r="A5122" s="198" t="s">
        <v>188</v>
      </c>
      <c r="B5122" s="198"/>
      <c r="C5122" s="198">
        <v>101106973</v>
      </c>
      <c r="D5122" s="198">
        <v>201911</v>
      </c>
      <c r="E5122" s="198" t="s">
        <v>335</v>
      </c>
      <c r="F5122" s="198">
        <v>1056.3</v>
      </c>
      <c r="G5122" s="198">
        <v>2</v>
      </c>
    </row>
    <row r="5123" spans="1:7" x14ac:dyDescent="0.3">
      <c r="A5123" s="198" t="s">
        <v>188</v>
      </c>
      <c r="B5123" s="198"/>
      <c r="C5123" s="198">
        <v>101107216</v>
      </c>
      <c r="D5123" s="198">
        <v>201911</v>
      </c>
      <c r="E5123" s="198" t="s">
        <v>336</v>
      </c>
      <c r="F5123" s="198">
        <v>4.9400000000000004</v>
      </c>
      <c r="G5123" s="198">
        <v>0</v>
      </c>
    </row>
    <row r="5124" spans="1:7" x14ac:dyDescent="0.3">
      <c r="A5124" s="198" t="s">
        <v>188</v>
      </c>
      <c r="B5124" s="198"/>
      <c r="C5124" s="198">
        <v>101107342</v>
      </c>
      <c r="D5124" s="198">
        <v>201911</v>
      </c>
      <c r="E5124" s="198" t="s">
        <v>339</v>
      </c>
      <c r="F5124" s="198">
        <v>0</v>
      </c>
      <c r="G5124" s="198">
        <v>0</v>
      </c>
    </row>
    <row r="5125" spans="1:7" x14ac:dyDescent="0.3">
      <c r="A5125" s="198" t="s">
        <v>188</v>
      </c>
      <c r="B5125" s="198"/>
      <c r="C5125" s="198">
        <v>101107812</v>
      </c>
      <c r="D5125" s="198">
        <v>201911</v>
      </c>
      <c r="E5125" s="198" t="s">
        <v>336</v>
      </c>
      <c r="F5125" s="198">
        <v>43.56</v>
      </c>
      <c r="G5125" s="198">
        <v>0</v>
      </c>
    </row>
    <row r="5126" spans="1:7" x14ac:dyDescent="0.3">
      <c r="A5126" s="198" t="s">
        <v>188</v>
      </c>
      <c r="B5126" s="198"/>
      <c r="C5126" s="198">
        <v>101107812</v>
      </c>
      <c r="D5126" s="198">
        <v>201911</v>
      </c>
      <c r="E5126" s="198" t="s">
        <v>336</v>
      </c>
      <c r="F5126" s="198">
        <v>87.54</v>
      </c>
      <c r="G5126" s="198">
        <v>0</v>
      </c>
    </row>
    <row r="5127" spans="1:7" x14ac:dyDescent="0.3">
      <c r="A5127" s="198" t="s">
        <v>188</v>
      </c>
      <c r="B5127" s="198"/>
      <c r="C5127" s="198">
        <v>101108284</v>
      </c>
      <c r="D5127" s="198">
        <v>201911</v>
      </c>
      <c r="E5127" s="198" t="s">
        <v>336</v>
      </c>
      <c r="F5127" s="198">
        <v>266.39999999999998</v>
      </c>
      <c r="G5127" s="198">
        <v>3</v>
      </c>
    </row>
    <row r="5128" spans="1:7" x14ac:dyDescent="0.3">
      <c r="A5128" s="198" t="s">
        <v>188</v>
      </c>
      <c r="B5128" s="198"/>
      <c r="C5128" s="198">
        <v>101108462</v>
      </c>
      <c r="D5128" s="198">
        <v>201911</v>
      </c>
      <c r="E5128" s="198" t="s">
        <v>336</v>
      </c>
      <c r="F5128" s="198">
        <v>1.03</v>
      </c>
      <c r="G5128" s="198">
        <v>0</v>
      </c>
    </row>
    <row r="5129" spans="1:7" x14ac:dyDescent="0.3">
      <c r="A5129" s="198" t="s">
        <v>188</v>
      </c>
      <c r="B5129" s="198"/>
      <c r="C5129" s="198">
        <v>101108462</v>
      </c>
      <c r="D5129" s="198">
        <v>201911</v>
      </c>
      <c r="E5129" s="198" t="s">
        <v>336</v>
      </c>
      <c r="F5129" s="198">
        <v>4.82</v>
      </c>
      <c r="G5129" s="198">
        <v>0</v>
      </c>
    </row>
    <row r="5130" spans="1:7" x14ac:dyDescent="0.3">
      <c r="A5130" s="198" t="s">
        <v>188</v>
      </c>
      <c r="B5130" s="198"/>
      <c r="C5130" s="198">
        <v>101108463</v>
      </c>
      <c r="D5130" s="198">
        <v>201911</v>
      </c>
      <c r="E5130" s="198" t="s">
        <v>336</v>
      </c>
      <c r="F5130" s="198">
        <v>6.22</v>
      </c>
      <c r="G5130" s="198">
        <v>0</v>
      </c>
    </row>
    <row r="5131" spans="1:7" x14ac:dyDescent="0.3">
      <c r="A5131" s="198" t="s">
        <v>188</v>
      </c>
      <c r="B5131" s="198"/>
      <c r="C5131" s="198">
        <v>101108463</v>
      </c>
      <c r="D5131" s="198">
        <v>201911</v>
      </c>
      <c r="E5131" s="198" t="s">
        <v>336</v>
      </c>
      <c r="F5131" s="198">
        <v>21.15</v>
      </c>
      <c r="G5131" s="198">
        <v>0</v>
      </c>
    </row>
    <row r="5132" spans="1:7" x14ac:dyDescent="0.3">
      <c r="A5132" s="198" t="s">
        <v>188</v>
      </c>
      <c r="B5132" s="198"/>
      <c r="C5132" s="198">
        <v>101108767</v>
      </c>
      <c r="D5132" s="198">
        <v>201911</v>
      </c>
      <c r="E5132" s="198" t="s">
        <v>336</v>
      </c>
      <c r="F5132" s="198">
        <v>27634.03</v>
      </c>
      <c r="G5132" s="198">
        <v>3</v>
      </c>
    </row>
    <row r="5133" spans="1:7" x14ac:dyDescent="0.3">
      <c r="A5133" s="198" t="s">
        <v>188</v>
      </c>
      <c r="B5133" s="198"/>
      <c r="C5133" s="198">
        <v>101108922</v>
      </c>
      <c r="D5133" s="198">
        <v>201911</v>
      </c>
      <c r="E5133" s="198" t="s">
        <v>336</v>
      </c>
      <c r="F5133" s="198">
        <v>-7693.13</v>
      </c>
      <c r="G5133" s="198">
        <v>-6</v>
      </c>
    </row>
    <row r="5134" spans="1:7" x14ac:dyDescent="0.3">
      <c r="A5134" s="198" t="s">
        <v>188</v>
      </c>
      <c r="B5134" s="198"/>
      <c r="C5134" s="198">
        <v>101108922</v>
      </c>
      <c r="D5134" s="198">
        <v>201911</v>
      </c>
      <c r="E5134" s="198" t="s">
        <v>336</v>
      </c>
      <c r="F5134" s="198">
        <v>175.16</v>
      </c>
      <c r="G5134" s="198">
        <v>20</v>
      </c>
    </row>
    <row r="5135" spans="1:7" x14ac:dyDescent="0.3">
      <c r="A5135" s="198" t="s">
        <v>188</v>
      </c>
      <c r="B5135" s="198"/>
      <c r="C5135" s="198">
        <v>101108922</v>
      </c>
      <c r="D5135" s="198">
        <v>201911</v>
      </c>
      <c r="E5135" s="198" t="s">
        <v>336</v>
      </c>
      <c r="F5135" s="198">
        <v>4423.26</v>
      </c>
      <c r="G5135" s="198">
        <v>1</v>
      </c>
    </row>
    <row r="5136" spans="1:7" x14ac:dyDescent="0.3">
      <c r="A5136" s="198" t="s">
        <v>188</v>
      </c>
      <c r="B5136" s="198"/>
      <c r="C5136" s="198">
        <v>101109590</v>
      </c>
      <c r="D5136" s="198">
        <v>201911</v>
      </c>
      <c r="E5136" s="198" t="s">
        <v>339</v>
      </c>
      <c r="F5136" s="198">
        <v>36.520000000000003</v>
      </c>
      <c r="G5136" s="198">
        <v>0</v>
      </c>
    </row>
    <row r="5137" spans="1:7" x14ac:dyDescent="0.3">
      <c r="A5137" s="198" t="s">
        <v>188</v>
      </c>
      <c r="B5137" s="198"/>
      <c r="C5137" s="198">
        <v>101109590</v>
      </c>
      <c r="D5137" s="198">
        <v>201911</v>
      </c>
      <c r="E5137" s="198" t="s">
        <v>339</v>
      </c>
      <c r="F5137" s="198">
        <v>39.19</v>
      </c>
      <c r="G5137" s="198">
        <v>0</v>
      </c>
    </row>
    <row r="5138" spans="1:7" x14ac:dyDescent="0.3">
      <c r="A5138" s="198" t="s">
        <v>188</v>
      </c>
      <c r="B5138" s="198"/>
      <c r="C5138" s="198">
        <v>101109989</v>
      </c>
      <c r="D5138" s="198">
        <v>201911</v>
      </c>
      <c r="E5138" s="198" t="s">
        <v>335</v>
      </c>
      <c r="F5138" s="198">
        <v>-4404.37</v>
      </c>
      <c r="G5138" s="198">
        <v>0</v>
      </c>
    </row>
    <row r="5139" spans="1:7" x14ac:dyDescent="0.3">
      <c r="A5139" s="198" t="s">
        <v>188</v>
      </c>
      <c r="B5139" s="198"/>
      <c r="C5139" s="198">
        <v>101109989</v>
      </c>
      <c r="D5139" s="198">
        <v>201911</v>
      </c>
      <c r="E5139" s="198" t="s">
        <v>335</v>
      </c>
      <c r="F5139" s="198">
        <v>-4235.1499999999996</v>
      </c>
      <c r="G5139" s="198">
        <v>0</v>
      </c>
    </row>
    <row r="5140" spans="1:7" x14ac:dyDescent="0.3">
      <c r="A5140" s="198" t="s">
        <v>188</v>
      </c>
      <c r="B5140" s="198"/>
      <c r="C5140" s="198">
        <v>101109989</v>
      </c>
      <c r="D5140" s="198">
        <v>201911</v>
      </c>
      <c r="E5140" s="198" t="s">
        <v>335</v>
      </c>
      <c r="F5140" s="198">
        <v>-2622.88</v>
      </c>
      <c r="G5140" s="198">
        <v>0</v>
      </c>
    </row>
    <row r="5141" spans="1:7" x14ac:dyDescent="0.3">
      <c r="A5141" s="198" t="s">
        <v>188</v>
      </c>
      <c r="B5141" s="198"/>
      <c r="C5141" s="198">
        <v>101109989</v>
      </c>
      <c r="D5141" s="198">
        <v>201911</v>
      </c>
      <c r="E5141" s="198" t="s">
        <v>335</v>
      </c>
      <c r="F5141" s="198">
        <v>-549.96</v>
      </c>
      <c r="G5141" s="198">
        <v>0</v>
      </c>
    </row>
    <row r="5142" spans="1:7" x14ac:dyDescent="0.3">
      <c r="A5142" s="198" t="s">
        <v>188</v>
      </c>
      <c r="B5142" s="198"/>
      <c r="C5142" s="198">
        <v>101109989</v>
      </c>
      <c r="D5142" s="198">
        <v>201911</v>
      </c>
      <c r="E5142" s="198" t="s">
        <v>335</v>
      </c>
      <c r="F5142" s="198">
        <v>-338.44</v>
      </c>
      <c r="G5142" s="198">
        <v>0</v>
      </c>
    </row>
    <row r="5143" spans="1:7" x14ac:dyDescent="0.3">
      <c r="A5143" s="198" t="s">
        <v>188</v>
      </c>
      <c r="B5143" s="198"/>
      <c r="C5143" s="198">
        <v>101110137</v>
      </c>
      <c r="D5143" s="198">
        <v>201911</v>
      </c>
      <c r="E5143" s="198" t="s">
        <v>339</v>
      </c>
      <c r="F5143" s="198">
        <v>1.34</v>
      </c>
      <c r="G5143" s="198">
        <v>0</v>
      </c>
    </row>
    <row r="5144" spans="1:7" x14ac:dyDescent="0.3">
      <c r="A5144" s="198" t="s">
        <v>188</v>
      </c>
      <c r="B5144" s="198"/>
      <c r="C5144" s="198">
        <v>101110137</v>
      </c>
      <c r="D5144" s="198">
        <v>201911</v>
      </c>
      <c r="E5144" s="198" t="s">
        <v>339</v>
      </c>
      <c r="F5144" s="198">
        <v>2.78</v>
      </c>
      <c r="G5144" s="198">
        <v>0</v>
      </c>
    </row>
    <row r="5145" spans="1:7" x14ac:dyDescent="0.3">
      <c r="A5145" s="198" t="s">
        <v>188</v>
      </c>
      <c r="B5145" s="198"/>
      <c r="C5145" s="198">
        <v>101110535</v>
      </c>
      <c r="D5145" s="198">
        <v>201911</v>
      </c>
      <c r="E5145" s="198" t="s">
        <v>336</v>
      </c>
      <c r="F5145" s="198">
        <v>-53.6</v>
      </c>
      <c r="G5145" s="198">
        <v>0</v>
      </c>
    </row>
    <row r="5146" spans="1:7" x14ac:dyDescent="0.3">
      <c r="A5146" s="198" t="s">
        <v>188</v>
      </c>
      <c r="B5146" s="198"/>
      <c r="C5146" s="198">
        <v>101110535</v>
      </c>
      <c r="D5146" s="198">
        <v>201911</v>
      </c>
      <c r="E5146" s="198" t="s">
        <v>336</v>
      </c>
      <c r="F5146" s="198">
        <v>-48.24</v>
      </c>
      <c r="G5146" s="198">
        <v>0</v>
      </c>
    </row>
    <row r="5147" spans="1:7" x14ac:dyDescent="0.3">
      <c r="A5147" s="198" t="s">
        <v>188</v>
      </c>
      <c r="B5147" s="198"/>
      <c r="C5147" s="198">
        <v>101110693</v>
      </c>
      <c r="D5147" s="198">
        <v>201911</v>
      </c>
      <c r="E5147" s="198" t="s">
        <v>339</v>
      </c>
      <c r="F5147" s="198">
        <v>0</v>
      </c>
      <c r="G5147" s="198">
        <v>0</v>
      </c>
    </row>
    <row r="5148" spans="1:7" x14ac:dyDescent="0.3">
      <c r="A5148" s="198" t="s">
        <v>188</v>
      </c>
      <c r="B5148" s="198"/>
      <c r="C5148" s="198">
        <v>101110798</v>
      </c>
      <c r="D5148" s="198">
        <v>201911</v>
      </c>
      <c r="E5148" s="198" t="s">
        <v>336</v>
      </c>
      <c r="F5148" s="198">
        <v>-7368.53</v>
      </c>
      <c r="G5148" s="198">
        <v>0</v>
      </c>
    </row>
    <row r="5149" spans="1:7" x14ac:dyDescent="0.3">
      <c r="A5149" s="198" t="s">
        <v>188</v>
      </c>
      <c r="B5149" s="198"/>
      <c r="C5149" s="198">
        <v>101110798</v>
      </c>
      <c r="D5149" s="198">
        <v>201911</v>
      </c>
      <c r="E5149" s="198" t="s">
        <v>336</v>
      </c>
      <c r="F5149" s="198">
        <v>-240.97</v>
      </c>
      <c r="G5149" s="198">
        <v>0</v>
      </c>
    </row>
    <row r="5150" spans="1:7" x14ac:dyDescent="0.3">
      <c r="A5150" s="198" t="s">
        <v>188</v>
      </c>
      <c r="B5150" s="198"/>
      <c r="C5150" s="198">
        <v>101110819</v>
      </c>
      <c r="D5150" s="198">
        <v>201911</v>
      </c>
      <c r="E5150" s="198" t="s">
        <v>339</v>
      </c>
      <c r="F5150" s="198">
        <v>-259733.49</v>
      </c>
      <c r="G5150" s="198">
        <v>-10</v>
      </c>
    </row>
    <row r="5151" spans="1:7" x14ac:dyDescent="0.3">
      <c r="A5151" s="198" t="s">
        <v>188</v>
      </c>
      <c r="B5151" s="198"/>
      <c r="C5151" s="198">
        <v>101110819</v>
      </c>
      <c r="D5151" s="198">
        <v>201911</v>
      </c>
      <c r="E5151" s="198" t="s">
        <v>339</v>
      </c>
      <c r="F5151" s="198">
        <v>70534.87</v>
      </c>
      <c r="G5151" s="198">
        <v>1</v>
      </c>
    </row>
    <row r="5152" spans="1:7" x14ac:dyDescent="0.3">
      <c r="A5152" s="198" t="s">
        <v>188</v>
      </c>
      <c r="B5152" s="198"/>
      <c r="C5152" s="198">
        <v>101110819</v>
      </c>
      <c r="D5152" s="198">
        <v>201911</v>
      </c>
      <c r="E5152" s="198" t="s">
        <v>339</v>
      </c>
      <c r="F5152" s="198">
        <v>152835.31</v>
      </c>
      <c r="G5152" s="198">
        <v>3540</v>
      </c>
    </row>
    <row r="5153" spans="1:7" x14ac:dyDescent="0.3">
      <c r="A5153" s="198" t="s">
        <v>188</v>
      </c>
      <c r="B5153" s="198"/>
      <c r="C5153" s="198">
        <v>101110930</v>
      </c>
      <c r="D5153" s="198">
        <v>201911</v>
      </c>
      <c r="E5153" s="198" t="s">
        <v>335</v>
      </c>
      <c r="F5153" s="198">
        <v>-25008.46</v>
      </c>
      <c r="G5153" s="198">
        <v>0</v>
      </c>
    </row>
    <row r="5154" spans="1:7" x14ac:dyDescent="0.3">
      <c r="A5154" s="198" t="s">
        <v>188</v>
      </c>
      <c r="B5154" s="198"/>
      <c r="C5154" s="198">
        <v>101110930</v>
      </c>
      <c r="D5154" s="198">
        <v>201911</v>
      </c>
      <c r="E5154" s="198" t="s">
        <v>335</v>
      </c>
      <c r="F5154" s="198">
        <v>2.76</v>
      </c>
      <c r="G5154" s="198">
        <v>0</v>
      </c>
    </row>
    <row r="5155" spans="1:7" x14ac:dyDescent="0.3">
      <c r="A5155" s="198" t="s">
        <v>188</v>
      </c>
      <c r="B5155" s="198"/>
      <c r="C5155" s="198">
        <v>101110930</v>
      </c>
      <c r="D5155" s="198">
        <v>201911</v>
      </c>
      <c r="E5155" s="198" t="s">
        <v>335</v>
      </c>
      <c r="F5155" s="198">
        <v>3.06</v>
      </c>
      <c r="G5155" s="198">
        <v>0</v>
      </c>
    </row>
    <row r="5156" spans="1:7" x14ac:dyDescent="0.3">
      <c r="A5156" s="198" t="s">
        <v>188</v>
      </c>
      <c r="B5156" s="198"/>
      <c r="C5156" s="198">
        <v>101110930</v>
      </c>
      <c r="D5156" s="198">
        <v>201911</v>
      </c>
      <c r="E5156" s="198" t="s">
        <v>335</v>
      </c>
      <c r="F5156" s="198">
        <v>44.02</v>
      </c>
      <c r="G5156" s="198">
        <v>0</v>
      </c>
    </row>
    <row r="5157" spans="1:7" x14ac:dyDescent="0.3">
      <c r="A5157" s="198" t="s">
        <v>188</v>
      </c>
      <c r="B5157" s="198"/>
      <c r="C5157" s="198">
        <v>101110931</v>
      </c>
      <c r="D5157" s="198">
        <v>201911</v>
      </c>
      <c r="E5157" s="198" t="s">
        <v>340</v>
      </c>
      <c r="F5157" s="198">
        <v>-41.81</v>
      </c>
      <c r="G5157" s="198">
        <v>0</v>
      </c>
    </row>
    <row r="5158" spans="1:7" x14ac:dyDescent="0.3">
      <c r="A5158" s="198" t="s">
        <v>188</v>
      </c>
      <c r="B5158" s="198"/>
      <c r="C5158" s="198">
        <v>101110931</v>
      </c>
      <c r="D5158" s="198">
        <v>201911</v>
      </c>
      <c r="E5158" s="198" t="s">
        <v>340</v>
      </c>
      <c r="F5158" s="198">
        <v>-18.75</v>
      </c>
      <c r="G5158" s="198">
        <v>0</v>
      </c>
    </row>
    <row r="5159" spans="1:7" x14ac:dyDescent="0.3">
      <c r="A5159" s="198" t="s">
        <v>188</v>
      </c>
      <c r="B5159" s="198"/>
      <c r="C5159" s="198">
        <v>101110931</v>
      </c>
      <c r="D5159" s="198">
        <v>201911</v>
      </c>
      <c r="E5159" s="198" t="s">
        <v>340</v>
      </c>
      <c r="F5159" s="198">
        <v>2.37</v>
      </c>
      <c r="G5159" s="198">
        <v>0</v>
      </c>
    </row>
    <row r="5160" spans="1:7" x14ac:dyDescent="0.3">
      <c r="A5160" s="198" t="s">
        <v>188</v>
      </c>
      <c r="B5160" s="198"/>
      <c r="C5160" s="198">
        <v>101111187</v>
      </c>
      <c r="D5160" s="198">
        <v>201911</v>
      </c>
      <c r="E5160" s="198" t="s">
        <v>336</v>
      </c>
      <c r="F5160" s="198">
        <v>19.75</v>
      </c>
      <c r="G5160" s="198">
        <v>0</v>
      </c>
    </row>
    <row r="5161" spans="1:7" x14ac:dyDescent="0.3">
      <c r="A5161" s="198" t="s">
        <v>188</v>
      </c>
      <c r="B5161" s="198"/>
      <c r="C5161" s="198">
        <v>101111187</v>
      </c>
      <c r="D5161" s="198">
        <v>201911</v>
      </c>
      <c r="E5161" s="198" t="s">
        <v>336</v>
      </c>
      <c r="F5161" s="198">
        <v>69.39</v>
      </c>
      <c r="G5161" s="198">
        <v>0</v>
      </c>
    </row>
    <row r="5162" spans="1:7" x14ac:dyDescent="0.3">
      <c r="A5162" s="198" t="s">
        <v>188</v>
      </c>
      <c r="B5162" s="198"/>
      <c r="C5162" s="198">
        <v>101111307</v>
      </c>
      <c r="D5162" s="198">
        <v>201911</v>
      </c>
      <c r="E5162" s="198" t="s">
        <v>339</v>
      </c>
      <c r="F5162" s="198">
        <v>-63.39</v>
      </c>
      <c r="G5162" s="198">
        <v>0</v>
      </c>
    </row>
    <row r="5163" spans="1:7" x14ac:dyDescent="0.3">
      <c r="A5163" s="198" t="s">
        <v>188</v>
      </c>
      <c r="B5163" s="198"/>
      <c r="C5163" s="198">
        <v>101111448</v>
      </c>
      <c r="D5163" s="198">
        <v>201911</v>
      </c>
      <c r="E5163" s="198" t="s">
        <v>340</v>
      </c>
      <c r="F5163" s="198">
        <v>54862.09</v>
      </c>
      <c r="G5163" s="198">
        <v>2</v>
      </c>
    </row>
    <row r="5164" spans="1:7" x14ac:dyDescent="0.3">
      <c r="A5164" s="198" t="s">
        <v>188</v>
      </c>
      <c r="B5164" s="198"/>
      <c r="C5164" s="198">
        <v>101111584</v>
      </c>
      <c r="D5164" s="198">
        <v>201911</v>
      </c>
      <c r="E5164" s="198" t="s">
        <v>341</v>
      </c>
      <c r="F5164" s="198">
        <v>0</v>
      </c>
      <c r="G5164" s="198">
        <v>0</v>
      </c>
    </row>
    <row r="5165" spans="1:7" x14ac:dyDescent="0.3">
      <c r="A5165" s="198" t="s">
        <v>188</v>
      </c>
      <c r="B5165" s="198"/>
      <c r="C5165" s="198">
        <v>101112542</v>
      </c>
      <c r="D5165" s="198">
        <v>201911</v>
      </c>
      <c r="E5165" s="198" t="s">
        <v>336</v>
      </c>
      <c r="F5165" s="198">
        <v>-83398.679999999993</v>
      </c>
      <c r="G5165" s="198">
        <v>-10</v>
      </c>
    </row>
    <row r="5166" spans="1:7" x14ac:dyDescent="0.3">
      <c r="A5166" s="198" t="s">
        <v>188</v>
      </c>
      <c r="B5166" s="198"/>
      <c r="C5166" s="198">
        <v>101112542</v>
      </c>
      <c r="D5166" s="198">
        <v>201911</v>
      </c>
      <c r="E5166" s="198" t="s">
        <v>336</v>
      </c>
      <c r="F5166" s="198">
        <v>1452.38</v>
      </c>
      <c r="G5166" s="198">
        <v>180</v>
      </c>
    </row>
    <row r="5167" spans="1:7" x14ac:dyDescent="0.3">
      <c r="A5167" s="198" t="s">
        <v>188</v>
      </c>
      <c r="B5167" s="198"/>
      <c r="C5167" s="198">
        <v>101112542</v>
      </c>
      <c r="D5167" s="198">
        <v>201911</v>
      </c>
      <c r="E5167" s="198" t="s">
        <v>336</v>
      </c>
      <c r="F5167" s="198">
        <v>1453.23</v>
      </c>
      <c r="G5167" s="198">
        <v>1</v>
      </c>
    </row>
    <row r="5168" spans="1:7" x14ac:dyDescent="0.3">
      <c r="A5168" s="198" t="s">
        <v>188</v>
      </c>
      <c r="B5168" s="198"/>
      <c r="C5168" s="198">
        <v>101112542</v>
      </c>
      <c r="D5168" s="198">
        <v>201911</v>
      </c>
      <c r="E5168" s="198" t="s">
        <v>336</v>
      </c>
      <c r="F5168" s="198">
        <v>4782.16</v>
      </c>
      <c r="G5168" s="198">
        <v>2</v>
      </c>
    </row>
    <row r="5169" spans="1:7" x14ac:dyDescent="0.3">
      <c r="A5169" s="198" t="s">
        <v>188</v>
      </c>
      <c r="B5169" s="198"/>
      <c r="C5169" s="198">
        <v>101112542</v>
      </c>
      <c r="D5169" s="198">
        <v>201911</v>
      </c>
      <c r="E5169" s="198" t="s">
        <v>336</v>
      </c>
      <c r="F5169" s="198">
        <v>35421.599999999999</v>
      </c>
      <c r="G5169" s="198">
        <v>3</v>
      </c>
    </row>
    <row r="5170" spans="1:7" x14ac:dyDescent="0.3">
      <c r="A5170" s="198" t="s">
        <v>188</v>
      </c>
      <c r="B5170" s="198"/>
      <c r="C5170" s="198">
        <v>101112658</v>
      </c>
      <c r="D5170" s="198">
        <v>201911</v>
      </c>
      <c r="E5170" s="198" t="s">
        <v>336</v>
      </c>
      <c r="F5170" s="198">
        <v>228.72</v>
      </c>
      <c r="G5170" s="198">
        <v>2</v>
      </c>
    </row>
    <row r="5171" spans="1:7" x14ac:dyDescent="0.3">
      <c r="A5171" s="198" t="s">
        <v>188</v>
      </c>
      <c r="B5171" s="198"/>
      <c r="C5171" s="198">
        <v>101113206</v>
      </c>
      <c r="D5171" s="198">
        <v>201911</v>
      </c>
      <c r="E5171" s="198" t="s">
        <v>340</v>
      </c>
      <c r="F5171" s="198">
        <v>-71.849999999999994</v>
      </c>
      <c r="G5171" s="198">
        <v>0</v>
      </c>
    </row>
    <row r="5172" spans="1:7" x14ac:dyDescent="0.3">
      <c r="A5172" s="198" t="s">
        <v>188</v>
      </c>
      <c r="B5172" s="198"/>
      <c r="C5172" s="198">
        <v>101113948</v>
      </c>
      <c r="D5172" s="198">
        <v>201911</v>
      </c>
      <c r="E5172" s="198" t="s">
        <v>339</v>
      </c>
      <c r="F5172" s="198">
        <v>0</v>
      </c>
      <c r="G5172" s="198">
        <v>0</v>
      </c>
    </row>
    <row r="5173" spans="1:7" x14ac:dyDescent="0.3">
      <c r="A5173" s="198" t="s">
        <v>188</v>
      </c>
      <c r="B5173" s="198"/>
      <c r="C5173" s="198">
        <v>101114412</v>
      </c>
      <c r="D5173" s="198">
        <v>201911</v>
      </c>
      <c r="E5173" s="198" t="s">
        <v>339</v>
      </c>
      <c r="F5173" s="198">
        <v>-1158.01</v>
      </c>
      <c r="G5173" s="198">
        <v>3</v>
      </c>
    </row>
    <row r="5174" spans="1:7" x14ac:dyDescent="0.3">
      <c r="A5174" s="198" t="s">
        <v>188</v>
      </c>
      <c r="B5174" s="198"/>
      <c r="C5174" s="198">
        <v>101115147</v>
      </c>
      <c r="D5174" s="198">
        <v>201911</v>
      </c>
      <c r="E5174" s="198" t="s">
        <v>340</v>
      </c>
      <c r="F5174" s="198">
        <v>-26812.05</v>
      </c>
      <c r="G5174" s="198">
        <v>3</v>
      </c>
    </row>
    <row r="5175" spans="1:7" x14ac:dyDescent="0.3">
      <c r="A5175" s="198" t="s">
        <v>188</v>
      </c>
      <c r="B5175" s="198"/>
      <c r="C5175" s="198">
        <v>101115147</v>
      </c>
      <c r="D5175" s="198">
        <v>201911</v>
      </c>
      <c r="E5175" s="198" t="s">
        <v>340</v>
      </c>
      <c r="F5175" s="198">
        <v>-25450.880000000001</v>
      </c>
      <c r="G5175" s="198">
        <v>4677</v>
      </c>
    </row>
    <row r="5176" spans="1:7" x14ac:dyDescent="0.3">
      <c r="A5176" s="198" t="s">
        <v>188</v>
      </c>
      <c r="B5176" s="198"/>
      <c r="C5176" s="198">
        <v>101115147</v>
      </c>
      <c r="D5176" s="198">
        <v>201911</v>
      </c>
      <c r="E5176" s="198" t="s">
        <v>340</v>
      </c>
      <c r="F5176" s="198">
        <v>-19005.400000000001</v>
      </c>
      <c r="G5176" s="198">
        <v>1</v>
      </c>
    </row>
    <row r="5177" spans="1:7" x14ac:dyDescent="0.3">
      <c r="A5177" s="198" t="s">
        <v>188</v>
      </c>
      <c r="B5177" s="198"/>
      <c r="C5177" s="198">
        <v>101115147</v>
      </c>
      <c r="D5177" s="198">
        <v>201911</v>
      </c>
      <c r="E5177" s="198" t="s">
        <v>340</v>
      </c>
      <c r="F5177" s="198">
        <v>-1198.6400000000001</v>
      </c>
      <c r="G5177" s="198">
        <v>1</v>
      </c>
    </row>
    <row r="5178" spans="1:7" x14ac:dyDescent="0.3">
      <c r="A5178" s="198" t="s">
        <v>188</v>
      </c>
      <c r="B5178" s="198"/>
      <c r="C5178" s="198">
        <v>101115147</v>
      </c>
      <c r="D5178" s="198">
        <v>201911</v>
      </c>
      <c r="E5178" s="198" t="s">
        <v>340</v>
      </c>
      <c r="F5178" s="198">
        <v>-981.5</v>
      </c>
      <c r="G5178" s="198">
        <v>1</v>
      </c>
    </row>
    <row r="5179" spans="1:7" x14ac:dyDescent="0.3">
      <c r="A5179" s="198" t="s">
        <v>188</v>
      </c>
      <c r="B5179" s="198"/>
      <c r="C5179" s="198">
        <v>101115147</v>
      </c>
      <c r="D5179" s="198">
        <v>201911</v>
      </c>
      <c r="E5179" s="198" t="s">
        <v>340</v>
      </c>
      <c r="F5179" s="198">
        <v>70592.160000000003</v>
      </c>
      <c r="G5179" s="198">
        <v>-7</v>
      </c>
    </row>
    <row r="5180" spans="1:7" x14ac:dyDescent="0.3">
      <c r="A5180" s="198" t="s">
        <v>188</v>
      </c>
      <c r="B5180" s="198"/>
      <c r="C5180" s="198">
        <v>101115186</v>
      </c>
      <c r="D5180" s="198">
        <v>201911</v>
      </c>
      <c r="E5180" s="198" t="s">
        <v>339</v>
      </c>
      <c r="F5180" s="198">
        <v>-16366.4</v>
      </c>
      <c r="G5180" s="198">
        <v>-7</v>
      </c>
    </row>
    <row r="5181" spans="1:7" x14ac:dyDescent="0.3">
      <c r="A5181" s="198" t="s">
        <v>188</v>
      </c>
      <c r="B5181" s="198"/>
      <c r="C5181" s="198">
        <v>101115186</v>
      </c>
      <c r="D5181" s="198">
        <v>201911</v>
      </c>
      <c r="E5181" s="198" t="s">
        <v>339</v>
      </c>
      <c r="F5181" s="198">
        <v>7406.27</v>
      </c>
      <c r="G5181" s="198">
        <v>894</v>
      </c>
    </row>
    <row r="5182" spans="1:7" x14ac:dyDescent="0.3">
      <c r="A5182" s="198" t="s">
        <v>188</v>
      </c>
      <c r="B5182" s="198"/>
      <c r="C5182" s="198">
        <v>101115725</v>
      </c>
      <c r="D5182" s="198">
        <v>201911</v>
      </c>
      <c r="E5182" s="198" t="s">
        <v>339</v>
      </c>
      <c r="F5182" s="198">
        <v>-0.99</v>
      </c>
      <c r="G5182" s="198">
        <v>0</v>
      </c>
    </row>
    <row r="5183" spans="1:7" x14ac:dyDescent="0.3">
      <c r="A5183" s="198" t="s">
        <v>188</v>
      </c>
      <c r="B5183" s="198"/>
      <c r="C5183" s="198">
        <v>101115950</v>
      </c>
      <c r="D5183" s="198">
        <v>201911</v>
      </c>
      <c r="E5183" s="198" t="s">
        <v>342</v>
      </c>
      <c r="F5183" s="198">
        <v>-5203.51</v>
      </c>
      <c r="G5183" s="198">
        <v>-6</v>
      </c>
    </row>
    <row r="5184" spans="1:7" x14ac:dyDescent="0.3">
      <c r="A5184" s="198" t="s">
        <v>188</v>
      </c>
      <c r="B5184" s="198"/>
      <c r="C5184" s="198">
        <v>101115950</v>
      </c>
      <c r="D5184" s="198">
        <v>201911</v>
      </c>
      <c r="E5184" s="198" t="s">
        <v>342</v>
      </c>
      <c r="F5184" s="198">
        <v>4215.8999999999996</v>
      </c>
      <c r="G5184" s="198">
        <v>2135</v>
      </c>
    </row>
    <row r="5185" spans="1:7" x14ac:dyDescent="0.3">
      <c r="A5185" s="198" t="s">
        <v>188</v>
      </c>
      <c r="B5185" s="198"/>
      <c r="C5185" s="198">
        <v>101116281</v>
      </c>
      <c r="D5185" s="198">
        <v>201911</v>
      </c>
      <c r="E5185" s="198" t="s">
        <v>335</v>
      </c>
      <c r="F5185" s="198">
        <v>-77259.56</v>
      </c>
      <c r="G5185" s="198">
        <v>-12</v>
      </c>
    </row>
    <row r="5186" spans="1:7" x14ac:dyDescent="0.3">
      <c r="A5186" s="198" t="s">
        <v>188</v>
      </c>
      <c r="B5186" s="198"/>
      <c r="C5186" s="198">
        <v>101116281</v>
      </c>
      <c r="D5186" s="198">
        <v>201911</v>
      </c>
      <c r="E5186" s="198" t="s">
        <v>335</v>
      </c>
      <c r="F5186" s="198">
        <v>9825.94</v>
      </c>
      <c r="G5186" s="198">
        <v>1</v>
      </c>
    </row>
    <row r="5187" spans="1:7" x14ac:dyDescent="0.3">
      <c r="A5187" s="198" t="s">
        <v>188</v>
      </c>
      <c r="B5187" s="198"/>
      <c r="C5187" s="198">
        <v>101116281</v>
      </c>
      <c r="D5187" s="198">
        <v>201911</v>
      </c>
      <c r="E5187" s="198" t="s">
        <v>335</v>
      </c>
      <c r="F5187" s="198">
        <v>18361.759999999998</v>
      </c>
      <c r="G5187" s="198">
        <v>1</v>
      </c>
    </row>
    <row r="5188" spans="1:7" x14ac:dyDescent="0.3">
      <c r="A5188" s="198" t="s">
        <v>188</v>
      </c>
      <c r="B5188" s="198"/>
      <c r="C5188" s="198">
        <v>101116281</v>
      </c>
      <c r="D5188" s="198">
        <v>201911</v>
      </c>
      <c r="E5188" s="198" t="s">
        <v>335</v>
      </c>
      <c r="F5188" s="198">
        <v>38077.199999999997</v>
      </c>
      <c r="G5188" s="198">
        <v>3710</v>
      </c>
    </row>
    <row r="5189" spans="1:7" x14ac:dyDescent="0.3">
      <c r="A5189" s="198" t="s">
        <v>188</v>
      </c>
      <c r="B5189" s="198"/>
      <c r="C5189" s="198">
        <v>101116677</v>
      </c>
      <c r="D5189" s="198">
        <v>201911</v>
      </c>
      <c r="E5189" s="198" t="s">
        <v>336</v>
      </c>
      <c r="F5189" s="198">
        <v>-377.94</v>
      </c>
      <c r="G5189" s="198">
        <v>330</v>
      </c>
    </row>
    <row r="5190" spans="1:7" x14ac:dyDescent="0.3">
      <c r="A5190" s="198" t="s">
        <v>188</v>
      </c>
      <c r="B5190" s="198"/>
      <c r="C5190" s="198">
        <v>101116677</v>
      </c>
      <c r="D5190" s="198">
        <v>201911</v>
      </c>
      <c r="E5190" s="198" t="s">
        <v>336</v>
      </c>
      <c r="F5190" s="198">
        <v>-228.2</v>
      </c>
      <c r="G5190" s="198">
        <v>-5</v>
      </c>
    </row>
    <row r="5191" spans="1:7" x14ac:dyDescent="0.3">
      <c r="A5191" s="198" t="s">
        <v>188</v>
      </c>
      <c r="B5191" s="198"/>
      <c r="C5191" s="198">
        <v>101116991</v>
      </c>
      <c r="D5191" s="198">
        <v>201911</v>
      </c>
      <c r="E5191" s="198" t="s">
        <v>336</v>
      </c>
      <c r="F5191" s="198">
        <v>94180.45</v>
      </c>
      <c r="G5191" s="198">
        <v>2</v>
      </c>
    </row>
    <row r="5192" spans="1:7" x14ac:dyDescent="0.3">
      <c r="A5192" s="198" t="s">
        <v>188</v>
      </c>
      <c r="B5192" s="198"/>
      <c r="C5192" s="198">
        <v>101117254</v>
      </c>
      <c r="D5192" s="198">
        <v>201911</v>
      </c>
      <c r="E5192" s="198" t="s">
        <v>340</v>
      </c>
      <c r="F5192" s="198">
        <v>-6268.16</v>
      </c>
      <c r="G5192" s="198">
        <v>1110</v>
      </c>
    </row>
    <row r="5193" spans="1:7" x14ac:dyDescent="0.3">
      <c r="A5193" s="198" t="s">
        <v>188</v>
      </c>
      <c r="B5193" s="198"/>
      <c r="C5193" s="198">
        <v>101117254</v>
      </c>
      <c r="D5193" s="198">
        <v>201911</v>
      </c>
      <c r="E5193" s="198" t="s">
        <v>340</v>
      </c>
      <c r="F5193" s="198">
        <v>1799.19</v>
      </c>
      <c r="G5193" s="198">
        <v>-6</v>
      </c>
    </row>
    <row r="5194" spans="1:7" x14ac:dyDescent="0.3">
      <c r="A5194" s="198" t="s">
        <v>188</v>
      </c>
      <c r="B5194" s="198"/>
      <c r="C5194" s="198">
        <v>101117331</v>
      </c>
      <c r="D5194" s="198">
        <v>201911</v>
      </c>
      <c r="E5194" s="198" t="s">
        <v>335</v>
      </c>
      <c r="F5194" s="198">
        <v>8.27</v>
      </c>
      <c r="G5194" s="198">
        <v>0</v>
      </c>
    </row>
    <row r="5195" spans="1:7" x14ac:dyDescent="0.3">
      <c r="A5195" s="198" t="s">
        <v>188</v>
      </c>
      <c r="B5195" s="198"/>
      <c r="C5195" s="198">
        <v>101117331</v>
      </c>
      <c r="D5195" s="198">
        <v>201911</v>
      </c>
      <c r="E5195" s="198" t="s">
        <v>335</v>
      </c>
      <c r="F5195" s="198">
        <v>43.98</v>
      </c>
      <c r="G5195" s="198">
        <v>0</v>
      </c>
    </row>
    <row r="5196" spans="1:7" x14ac:dyDescent="0.3">
      <c r="A5196" s="198" t="s">
        <v>188</v>
      </c>
      <c r="B5196" s="198"/>
      <c r="C5196" s="198">
        <v>101117331</v>
      </c>
      <c r="D5196" s="198">
        <v>201911</v>
      </c>
      <c r="E5196" s="198" t="s">
        <v>335</v>
      </c>
      <c r="F5196" s="198">
        <v>60.01</v>
      </c>
      <c r="G5196" s="198">
        <v>0</v>
      </c>
    </row>
    <row r="5197" spans="1:7" x14ac:dyDescent="0.3">
      <c r="A5197" s="198" t="s">
        <v>188</v>
      </c>
      <c r="B5197" s="198"/>
      <c r="C5197" s="198">
        <v>101117646</v>
      </c>
      <c r="D5197" s="198">
        <v>201911</v>
      </c>
      <c r="E5197" s="198" t="s">
        <v>341</v>
      </c>
      <c r="F5197" s="198">
        <v>-11187.51</v>
      </c>
      <c r="G5197" s="198">
        <v>-5</v>
      </c>
    </row>
    <row r="5198" spans="1:7" x14ac:dyDescent="0.3">
      <c r="A5198" s="198" t="s">
        <v>188</v>
      </c>
      <c r="B5198" s="198"/>
      <c r="C5198" s="198">
        <v>101117646</v>
      </c>
      <c r="D5198" s="198">
        <v>201911</v>
      </c>
      <c r="E5198" s="198" t="s">
        <v>341</v>
      </c>
      <c r="F5198" s="198">
        <v>649</v>
      </c>
      <c r="G5198" s="198">
        <v>80</v>
      </c>
    </row>
    <row r="5199" spans="1:7" x14ac:dyDescent="0.3">
      <c r="A5199" s="198" t="s">
        <v>188</v>
      </c>
      <c r="B5199" s="198"/>
      <c r="C5199" s="198">
        <v>101117646</v>
      </c>
      <c r="D5199" s="198">
        <v>201911</v>
      </c>
      <c r="E5199" s="198" t="s">
        <v>341</v>
      </c>
      <c r="F5199" s="198">
        <v>4073.19</v>
      </c>
      <c r="G5199" s="198">
        <v>1</v>
      </c>
    </row>
    <row r="5200" spans="1:7" x14ac:dyDescent="0.3">
      <c r="A5200" s="198" t="s">
        <v>188</v>
      </c>
      <c r="B5200" s="198"/>
      <c r="C5200" s="198">
        <v>101117660</v>
      </c>
      <c r="D5200" s="198">
        <v>201911</v>
      </c>
      <c r="E5200" s="198" t="s">
        <v>342</v>
      </c>
      <c r="F5200" s="198">
        <v>7596.92</v>
      </c>
      <c r="G5200" s="198">
        <v>3</v>
      </c>
    </row>
    <row r="5201" spans="1:7" x14ac:dyDescent="0.3">
      <c r="A5201" s="198" t="s">
        <v>188</v>
      </c>
      <c r="B5201" s="198"/>
      <c r="C5201" s="198">
        <v>101117694</v>
      </c>
      <c r="D5201" s="198">
        <v>201911</v>
      </c>
      <c r="E5201" s="198" t="s">
        <v>339</v>
      </c>
      <c r="F5201" s="198">
        <v>-0.13</v>
      </c>
      <c r="G5201" s="198">
        <v>0</v>
      </c>
    </row>
    <row r="5202" spans="1:7" x14ac:dyDescent="0.3">
      <c r="A5202" s="198" t="s">
        <v>188</v>
      </c>
      <c r="B5202" s="198"/>
      <c r="C5202" s="198">
        <v>101117817</v>
      </c>
      <c r="D5202" s="198">
        <v>201911</v>
      </c>
      <c r="E5202" s="198" t="s">
        <v>339</v>
      </c>
      <c r="F5202" s="198">
        <v>722.69</v>
      </c>
      <c r="G5202" s="198">
        <v>3</v>
      </c>
    </row>
    <row r="5203" spans="1:7" x14ac:dyDescent="0.3">
      <c r="A5203" s="198" t="s">
        <v>188</v>
      </c>
      <c r="B5203" s="198"/>
      <c r="C5203" s="198">
        <v>101118115</v>
      </c>
      <c r="D5203" s="198">
        <v>201911</v>
      </c>
      <c r="E5203" s="198" t="s">
        <v>342</v>
      </c>
      <c r="F5203" s="198">
        <v>21115.03</v>
      </c>
      <c r="G5203" s="198">
        <v>2</v>
      </c>
    </row>
    <row r="5204" spans="1:7" x14ac:dyDescent="0.3">
      <c r="A5204" s="198" t="s">
        <v>188</v>
      </c>
      <c r="B5204" s="198"/>
      <c r="C5204" s="198">
        <v>101118163</v>
      </c>
      <c r="D5204" s="198">
        <v>201911</v>
      </c>
      <c r="E5204" s="198" t="s">
        <v>339</v>
      </c>
      <c r="F5204" s="198">
        <v>37.630000000000003</v>
      </c>
      <c r="G5204" s="198">
        <v>1</v>
      </c>
    </row>
    <row r="5205" spans="1:7" x14ac:dyDescent="0.3">
      <c r="A5205" s="198" t="s">
        <v>188</v>
      </c>
      <c r="B5205" s="198"/>
      <c r="C5205" s="198">
        <v>101118186</v>
      </c>
      <c r="D5205" s="198">
        <v>201911</v>
      </c>
      <c r="E5205" s="198" t="s">
        <v>336</v>
      </c>
      <c r="F5205" s="198">
        <v>-4768.1400000000003</v>
      </c>
      <c r="G5205" s="198">
        <v>4</v>
      </c>
    </row>
    <row r="5206" spans="1:7" x14ac:dyDescent="0.3">
      <c r="A5206" s="198" t="s">
        <v>188</v>
      </c>
      <c r="B5206" s="198"/>
      <c r="C5206" s="198">
        <v>101118768</v>
      </c>
      <c r="D5206" s="198">
        <v>201911</v>
      </c>
      <c r="E5206" s="198" t="s">
        <v>339</v>
      </c>
      <c r="F5206" s="198">
        <v>11271.51</v>
      </c>
      <c r="G5206" s="198">
        <v>3</v>
      </c>
    </row>
    <row r="5207" spans="1:7" x14ac:dyDescent="0.3">
      <c r="A5207" s="198" t="s">
        <v>188</v>
      </c>
      <c r="B5207" s="198"/>
      <c r="C5207" s="198">
        <v>101118815</v>
      </c>
      <c r="D5207" s="198">
        <v>201911</v>
      </c>
      <c r="E5207" s="198" t="s">
        <v>339</v>
      </c>
      <c r="F5207" s="198">
        <v>-3662.55</v>
      </c>
      <c r="G5207" s="198">
        <v>-8</v>
      </c>
    </row>
    <row r="5208" spans="1:7" x14ac:dyDescent="0.3">
      <c r="A5208" s="198" t="s">
        <v>188</v>
      </c>
      <c r="B5208" s="198"/>
      <c r="C5208" s="198">
        <v>101118815</v>
      </c>
      <c r="D5208" s="198">
        <v>201911</v>
      </c>
      <c r="E5208" s="198" t="s">
        <v>339</v>
      </c>
      <c r="F5208" s="198">
        <v>2996.33</v>
      </c>
      <c r="G5208" s="198">
        <v>96</v>
      </c>
    </row>
    <row r="5209" spans="1:7" x14ac:dyDescent="0.3">
      <c r="A5209" s="198" t="s">
        <v>188</v>
      </c>
      <c r="B5209" s="198"/>
      <c r="C5209" s="198">
        <v>101119060</v>
      </c>
      <c r="D5209" s="198">
        <v>201911</v>
      </c>
      <c r="E5209" s="198" t="s">
        <v>336</v>
      </c>
      <c r="F5209" s="198">
        <v>-8522.84</v>
      </c>
      <c r="G5209" s="198">
        <v>-7</v>
      </c>
    </row>
    <row r="5210" spans="1:7" x14ac:dyDescent="0.3">
      <c r="A5210" s="198" t="s">
        <v>188</v>
      </c>
      <c r="B5210" s="198"/>
      <c r="C5210" s="198">
        <v>101119060</v>
      </c>
      <c r="D5210" s="198">
        <v>201911</v>
      </c>
      <c r="E5210" s="198" t="s">
        <v>336</v>
      </c>
      <c r="F5210" s="198">
        <v>665.52</v>
      </c>
      <c r="G5210" s="198">
        <v>220</v>
      </c>
    </row>
    <row r="5211" spans="1:7" x14ac:dyDescent="0.3">
      <c r="A5211" s="198" t="s">
        <v>188</v>
      </c>
      <c r="B5211" s="198"/>
      <c r="C5211" s="198">
        <v>101119060</v>
      </c>
      <c r="D5211" s="198">
        <v>201911</v>
      </c>
      <c r="E5211" s="198" t="s">
        <v>336</v>
      </c>
      <c r="F5211" s="198">
        <v>2467.96</v>
      </c>
      <c r="G5211" s="198">
        <v>1</v>
      </c>
    </row>
    <row r="5212" spans="1:7" x14ac:dyDescent="0.3">
      <c r="A5212" s="198" t="s">
        <v>188</v>
      </c>
      <c r="B5212" s="198"/>
      <c r="C5212" s="198">
        <v>101119554</v>
      </c>
      <c r="D5212" s="198">
        <v>201911</v>
      </c>
      <c r="E5212" s="198" t="s">
        <v>339</v>
      </c>
      <c r="F5212" s="198">
        <v>-353.51</v>
      </c>
      <c r="G5212" s="198">
        <v>-6</v>
      </c>
    </row>
    <row r="5213" spans="1:7" x14ac:dyDescent="0.3">
      <c r="A5213" s="198" t="s">
        <v>188</v>
      </c>
      <c r="B5213" s="198"/>
      <c r="C5213" s="198">
        <v>101119554</v>
      </c>
      <c r="D5213" s="198">
        <v>201911</v>
      </c>
      <c r="E5213" s="198" t="s">
        <v>339</v>
      </c>
      <c r="F5213" s="198">
        <v>638</v>
      </c>
      <c r="G5213" s="198">
        <v>50</v>
      </c>
    </row>
    <row r="5214" spans="1:7" x14ac:dyDescent="0.3">
      <c r="A5214" s="198" t="s">
        <v>188</v>
      </c>
      <c r="B5214" s="198"/>
      <c r="C5214" s="198">
        <v>101119748</v>
      </c>
      <c r="D5214" s="198">
        <v>201911</v>
      </c>
      <c r="E5214" s="198" t="s">
        <v>342</v>
      </c>
      <c r="F5214" s="198">
        <v>6.7</v>
      </c>
      <c r="G5214" s="198">
        <v>3</v>
      </c>
    </row>
    <row r="5215" spans="1:7" x14ac:dyDescent="0.3">
      <c r="A5215" s="198" t="s">
        <v>188</v>
      </c>
      <c r="B5215" s="198"/>
      <c r="C5215" s="198">
        <v>101119761</v>
      </c>
      <c r="D5215" s="198">
        <v>201911</v>
      </c>
      <c r="E5215" s="198" t="s">
        <v>336</v>
      </c>
      <c r="F5215" s="198">
        <v>-1343.65</v>
      </c>
      <c r="G5215" s="198">
        <v>-6</v>
      </c>
    </row>
    <row r="5216" spans="1:7" x14ac:dyDescent="0.3">
      <c r="A5216" s="198" t="s">
        <v>188</v>
      </c>
      <c r="B5216" s="198"/>
      <c r="C5216" s="198">
        <v>101119761</v>
      </c>
      <c r="D5216" s="198">
        <v>201911</v>
      </c>
      <c r="E5216" s="198" t="s">
        <v>336</v>
      </c>
      <c r="F5216" s="198">
        <v>74.25</v>
      </c>
      <c r="G5216" s="198">
        <v>40</v>
      </c>
    </row>
    <row r="5217" spans="1:7" x14ac:dyDescent="0.3">
      <c r="A5217" s="198" t="s">
        <v>188</v>
      </c>
      <c r="B5217" s="198"/>
      <c r="C5217" s="198">
        <v>101119761</v>
      </c>
      <c r="D5217" s="198">
        <v>201911</v>
      </c>
      <c r="E5217" s="198" t="s">
        <v>336</v>
      </c>
      <c r="F5217" s="198">
        <v>194.86</v>
      </c>
      <c r="G5217" s="198">
        <v>1</v>
      </c>
    </row>
    <row r="5218" spans="1:7" x14ac:dyDescent="0.3">
      <c r="A5218" s="198" t="s">
        <v>188</v>
      </c>
      <c r="B5218" s="198"/>
      <c r="C5218" s="198">
        <v>101119898</v>
      </c>
      <c r="D5218" s="198">
        <v>201911</v>
      </c>
      <c r="E5218" s="198" t="s">
        <v>341</v>
      </c>
      <c r="F5218" s="198">
        <v>1893.42</v>
      </c>
      <c r="G5218" s="198">
        <v>3</v>
      </c>
    </row>
    <row r="5219" spans="1:7" x14ac:dyDescent="0.3">
      <c r="A5219" s="198" t="s">
        <v>188</v>
      </c>
      <c r="B5219" s="198"/>
      <c r="C5219" s="198">
        <v>101119908</v>
      </c>
      <c r="D5219" s="198">
        <v>201911</v>
      </c>
      <c r="E5219" s="198" t="s">
        <v>339</v>
      </c>
      <c r="F5219" s="198">
        <v>13.05</v>
      </c>
      <c r="G5219" s="198">
        <v>0</v>
      </c>
    </row>
    <row r="5220" spans="1:7" x14ac:dyDescent="0.3">
      <c r="A5220" s="198" t="s">
        <v>188</v>
      </c>
      <c r="B5220" s="198"/>
      <c r="C5220" s="198">
        <v>101119947</v>
      </c>
      <c r="D5220" s="198">
        <v>201911</v>
      </c>
      <c r="E5220" s="198" t="s">
        <v>336</v>
      </c>
      <c r="F5220" s="198">
        <v>-7.59</v>
      </c>
      <c r="G5220" s="198">
        <v>3</v>
      </c>
    </row>
    <row r="5221" spans="1:7" x14ac:dyDescent="0.3">
      <c r="A5221" s="198" t="s">
        <v>188</v>
      </c>
      <c r="B5221" s="198"/>
      <c r="C5221" s="198">
        <v>101119976</v>
      </c>
      <c r="D5221" s="198">
        <v>201911</v>
      </c>
      <c r="E5221" s="198" t="s">
        <v>339</v>
      </c>
      <c r="F5221" s="198">
        <v>-1491</v>
      </c>
      <c r="G5221" s="198">
        <v>-7</v>
      </c>
    </row>
    <row r="5222" spans="1:7" x14ac:dyDescent="0.3">
      <c r="A5222" s="198" t="s">
        <v>188</v>
      </c>
      <c r="B5222" s="198"/>
      <c r="C5222" s="198">
        <v>101119976</v>
      </c>
      <c r="D5222" s="198">
        <v>201911</v>
      </c>
      <c r="E5222" s="198" t="s">
        <v>339</v>
      </c>
      <c r="F5222" s="198">
        <v>868.72</v>
      </c>
      <c r="G5222" s="198">
        <v>60</v>
      </c>
    </row>
    <row r="5223" spans="1:7" x14ac:dyDescent="0.3">
      <c r="A5223" s="198" t="s">
        <v>188</v>
      </c>
      <c r="B5223" s="198"/>
      <c r="C5223" s="198">
        <v>101120040</v>
      </c>
      <c r="D5223" s="198">
        <v>201911</v>
      </c>
      <c r="E5223" s="198" t="s">
        <v>339</v>
      </c>
      <c r="F5223" s="198">
        <v>1444.18</v>
      </c>
      <c r="G5223" s="198">
        <v>3</v>
      </c>
    </row>
    <row r="5224" spans="1:7" x14ac:dyDescent="0.3">
      <c r="A5224" s="198" t="s">
        <v>188</v>
      </c>
      <c r="B5224" s="198"/>
      <c r="C5224" s="198">
        <v>101120230</v>
      </c>
      <c r="D5224" s="198">
        <v>201911</v>
      </c>
      <c r="E5224" s="198" t="s">
        <v>336</v>
      </c>
      <c r="F5224" s="198">
        <v>-922.39</v>
      </c>
      <c r="G5224" s="198">
        <v>0</v>
      </c>
    </row>
    <row r="5225" spans="1:7" x14ac:dyDescent="0.3">
      <c r="A5225" s="198" t="s">
        <v>188</v>
      </c>
      <c r="B5225" s="198"/>
      <c r="C5225" s="198">
        <v>101120442</v>
      </c>
      <c r="D5225" s="198">
        <v>201911</v>
      </c>
      <c r="E5225" s="198" t="s">
        <v>342</v>
      </c>
      <c r="F5225" s="198">
        <v>27389.439999999999</v>
      </c>
      <c r="G5225" s="198">
        <v>1</v>
      </c>
    </row>
    <row r="5226" spans="1:7" x14ac:dyDescent="0.3">
      <c r="A5226" s="198" t="s">
        <v>188</v>
      </c>
      <c r="B5226" s="198"/>
      <c r="C5226" s="198">
        <v>101120672</v>
      </c>
      <c r="D5226" s="198">
        <v>201911</v>
      </c>
      <c r="E5226" s="198" t="s">
        <v>340</v>
      </c>
      <c r="F5226" s="198">
        <v>-1029.45</v>
      </c>
      <c r="G5226" s="198">
        <v>60</v>
      </c>
    </row>
    <row r="5227" spans="1:7" x14ac:dyDescent="0.3">
      <c r="A5227" s="198" t="s">
        <v>188</v>
      </c>
      <c r="B5227" s="198"/>
      <c r="C5227" s="198">
        <v>101120672</v>
      </c>
      <c r="D5227" s="198">
        <v>201911</v>
      </c>
      <c r="E5227" s="198" t="s">
        <v>340</v>
      </c>
      <c r="F5227" s="198">
        <v>1280.6400000000001</v>
      </c>
      <c r="G5227" s="198">
        <v>-4</v>
      </c>
    </row>
    <row r="5228" spans="1:7" x14ac:dyDescent="0.3">
      <c r="A5228" s="198" t="s">
        <v>188</v>
      </c>
      <c r="B5228" s="198"/>
      <c r="C5228" s="198">
        <v>101120958</v>
      </c>
      <c r="D5228" s="198">
        <v>201911</v>
      </c>
      <c r="E5228" s="198" t="s">
        <v>336</v>
      </c>
      <c r="F5228" s="198">
        <v>-130.29</v>
      </c>
      <c r="G5228" s="198">
        <v>-4</v>
      </c>
    </row>
    <row r="5229" spans="1:7" x14ac:dyDescent="0.3">
      <c r="A5229" s="198" t="s">
        <v>188</v>
      </c>
      <c r="B5229" s="198"/>
      <c r="C5229" s="198">
        <v>101120958</v>
      </c>
      <c r="D5229" s="198">
        <v>201911</v>
      </c>
      <c r="E5229" s="198" t="s">
        <v>336</v>
      </c>
      <c r="F5229" s="198">
        <v>84.48</v>
      </c>
      <c r="G5229" s="198">
        <v>20</v>
      </c>
    </row>
    <row r="5230" spans="1:7" x14ac:dyDescent="0.3">
      <c r="A5230" s="198" t="s">
        <v>188</v>
      </c>
      <c r="B5230" s="198"/>
      <c r="C5230" s="198">
        <v>101120983</v>
      </c>
      <c r="D5230" s="198">
        <v>201911</v>
      </c>
      <c r="E5230" s="198" t="s">
        <v>339</v>
      </c>
      <c r="F5230" s="198">
        <v>-1322.83</v>
      </c>
      <c r="G5230" s="198">
        <v>-10</v>
      </c>
    </row>
    <row r="5231" spans="1:7" x14ac:dyDescent="0.3">
      <c r="A5231" s="198" t="s">
        <v>188</v>
      </c>
      <c r="B5231" s="198"/>
      <c r="C5231" s="198">
        <v>101120983</v>
      </c>
      <c r="D5231" s="198">
        <v>201911</v>
      </c>
      <c r="E5231" s="198" t="s">
        <v>339</v>
      </c>
      <c r="F5231" s="198">
        <v>2297</v>
      </c>
      <c r="G5231" s="198">
        <v>70</v>
      </c>
    </row>
    <row r="5232" spans="1:7" x14ac:dyDescent="0.3">
      <c r="A5232" s="198" t="s">
        <v>188</v>
      </c>
      <c r="B5232" s="198"/>
      <c r="C5232" s="198">
        <v>101121046</v>
      </c>
      <c r="D5232" s="198">
        <v>201911</v>
      </c>
      <c r="E5232" s="198" t="s">
        <v>336</v>
      </c>
      <c r="F5232" s="198">
        <v>9104.49</v>
      </c>
      <c r="G5232" s="198">
        <v>2</v>
      </c>
    </row>
    <row r="5233" spans="1:7" x14ac:dyDescent="0.3">
      <c r="A5233" s="198" t="s">
        <v>188</v>
      </c>
      <c r="B5233" s="198"/>
      <c r="C5233" s="198">
        <v>101121115</v>
      </c>
      <c r="D5233" s="198">
        <v>201911</v>
      </c>
      <c r="E5233" s="198" t="s">
        <v>339</v>
      </c>
      <c r="F5233" s="198">
        <v>-378.64</v>
      </c>
      <c r="G5233" s="198">
        <v>-6</v>
      </c>
    </row>
    <row r="5234" spans="1:7" x14ac:dyDescent="0.3">
      <c r="A5234" s="198" t="s">
        <v>188</v>
      </c>
      <c r="B5234" s="198"/>
      <c r="C5234" s="198">
        <v>101121115</v>
      </c>
      <c r="D5234" s="198">
        <v>201911</v>
      </c>
      <c r="E5234" s="198" t="s">
        <v>339</v>
      </c>
      <c r="F5234" s="198">
        <v>557.42999999999995</v>
      </c>
      <c r="G5234" s="198">
        <v>20</v>
      </c>
    </row>
    <row r="5235" spans="1:7" x14ac:dyDescent="0.3">
      <c r="A5235" s="198" t="s">
        <v>188</v>
      </c>
      <c r="B5235" s="198"/>
      <c r="C5235" s="198">
        <v>101121244</v>
      </c>
      <c r="D5235" s="198">
        <v>201911</v>
      </c>
      <c r="E5235" s="198" t="s">
        <v>336</v>
      </c>
      <c r="F5235" s="198">
        <v>-235.32</v>
      </c>
      <c r="G5235" s="198">
        <v>3</v>
      </c>
    </row>
    <row r="5236" spans="1:7" x14ac:dyDescent="0.3">
      <c r="A5236" s="198" t="s">
        <v>188</v>
      </c>
      <c r="B5236" s="198"/>
      <c r="C5236" s="198">
        <v>101121358</v>
      </c>
      <c r="D5236" s="198">
        <v>201911</v>
      </c>
      <c r="E5236" s="198" t="s">
        <v>339</v>
      </c>
      <c r="F5236" s="198">
        <v>-6495.93</v>
      </c>
      <c r="G5236" s="198">
        <v>-10</v>
      </c>
    </row>
    <row r="5237" spans="1:7" x14ac:dyDescent="0.3">
      <c r="A5237" s="198" t="s">
        <v>188</v>
      </c>
      <c r="B5237" s="198"/>
      <c r="C5237" s="198">
        <v>101121358</v>
      </c>
      <c r="D5237" s="198">
        <v>201911</v>
      </c>
      <c r="E5237" s="198" t="s">
        <v>339</v>
      </c>
      <c r="F5237" s="198">
        <v>7315.8</v>
      </c>
      <c r="G5237" s="198">
        <v>612</v>
      </c>
    </row>
    <row r="5238" spans="1:7" x14ac:dyDescent="0.3">
      <c r="A5238" s="198" t="s">
        <v>188</v>
      </c>
      <c r="B5238" s="198"/>
      <c r="C5238" s="198">
        <v>101121637</v>
      </c>
      <c r="D5238" s="198">
        <v>201911</v>
      </c>
      <c r="E5238" s="198" t="s">
        <v>339</v>
      </c>
      <c r="F5238" s="198">
        <v>-316.36</v>
      </c>
      <c r="G5238" s="198">
        <v>3</v>
      </c>
    </row>
    <row r="5239" spans="1:7" x14ac:dyDescent="0.3">
      <c r="A5239" s="198" t="s">
        <v>188</v>
      </c>
      <c r="B5239" s="198"/>
      <c r="C5239" s="198">
        <v>101121992</v>
      </c>
      <c r="D5239" s="198">
        <v>201911</v>
      </c>
      <c r="E5239" s="198" t="s">
        <v>336</v>
      </c>
      <c r="F5239" s="198">
        <v>-16127.87</v>
      </c>
      <c r="G5239" s="198">
        <v>2</v>
      </c>
    </row>
    <row r="5240" spans="1:7" x14ac:dyDescent="0.3">
      <c r="A5240" s="198" t="s">
        <v>188</v>
      </c>
      <c r="B5240" s="198"/>
      <c r="C5240" s="198">
        <v>101122118</v>
      </c>
      <c r="D5240" s="198">
        <v>201911</v>
      </c>
      <c r="E5240" s="198" t="s">
        <v>340</v>
      </c>
      <c r="F5240" s="198">
        <v>-6475.43</v>
      </c>
      <c r="G5240" s="198">
        <v>3</v>
      </c>
    </row>
    <row r="5241" spans="1:7" x14ac:dyDescent="0.3">
      <c r="A5241" s="198" t="s">
        <v>188</v>
      </c>
      <c r="B5241" s="198"/>
      <c r="C5241" s="198">
        <v>101122219</v>
      </c>
      <c r="D5241" s="198">
        <v>201911</v>
      </c>
      <c r="E5241" s="198" t="s">
        <v>339</v>
      </c>
      <c r="F5241" s="198">
        <v>7653.09</v>
      </c>
      <c r="G5241" s="198">
        <v>3</v>
      </c>
    </row>
    <row r="5242" spans="1:7" x14ac:dyDescent="0.3">
      <c r="A5242" s="198" t="s">
        <v>188</v>
      </c>
      <c r="B5242" s="198"/>
      <c r="C5242" s="198">
        <v>105088479</v>
      </c>
      <c r="D5242" s="198">
        <v>201911</v>
      </c>
      <c r="E5242" s="198" t="s">
        <v>336</v>
      </c>
      <c r="F5242" s="198">
        <v>-234.82</v>
      </c>
      <c r="G5242" s="198">
        <v>-5</v>
      </c>
    </row>
    <row r="5243" spans="1:7" x14ac:dyDescent="0.3">
      <c r="A5243" s="198" t="s">
        <v>188</v>
      </c>
      <c r="B5243" s="198"/>
      <c r="C5243" s="198">
        <v>105088479</v>
      </c>
      <c r="D5243" s="198">
        <v>201911</v>
      </c>
      <c r="E5243" s="198" t="s">
        <v>336</v>
      </c>
      <c r="F5243" s="198">
        <v>86.56</v>
      </c>
      <c r="G5243" s="198">
        <v>20</v>
      </c>
    </row>
    <row r="5244" spans="1:7" x14ac:dyDescent="0.3">
      <c r="A5244" s="198" t="s">
        <v>188</v>
      </c>
      <c r="B5244" s="198"/>
      <c r="C5244" s="198">
        <v>105089442</v>
      </c>
      <c r="D5244" s="198">
        <v>201911</v>
      </c>
      <c r="E5244" s="198" t="s">
        <v>342</v>
      </c>
      <c r="F5244" s="198">
        <v>-2504.6799999999998</v>
      </c>
      <c r="G5244" s="198">
        <v>0</v>
      </c>
    </row>
    <row r="5245" spans="1:7" x14ac:dyDescent="0.3">
      <c r="A5245" s="198" t="s">
        <v>188</v>
      </c>
      <c r="B5245" s="198"/>
      <c r="C5245" s="198">
        <v>105089442</v>
      </c>
      <c r="D5245" s="198">
        <v>201911</v>
      </c>
      <c r="E5245" s="198" t="s">
        <v>342</v>
      </c>
      <c r="F5245" s="198">
        <v>-276.89999999999998</v>
      </c>
      <c r="G5245" s="198">
        <v>0</v>
      </c>
    </row>
    <row r="5246" spans="1:7" x14ac:dyDescent="0.3">
      <c r="A5246" s="198" t="s">
        <v>188</v>
      </c>
      <c r="B5246" s="198"/>
      <c r="C5246" s="198">
        <v>101069869</v>
      </c>
      <c r="D5246" s="198">
        <v>201912</v>
      </c>
      <c r="E5246" s="198" t="s">
        <v>342</v>
      </c>
      <c r="F5246" s="198">
        <v>45272.56</v>
      </c>
      <c r="G5246" s="198">
        <v>2</v>
      </c>
    </row>
    <row r="5247" spans="1:7" x14ac:dyDescent="0.3">
      <c r="A5247" s="198" t="s">
        <v>188</v>
      </c>
      <c r="B5247" s="198"/>
      <c r="C5247" s="198">
        <v>101093153</v>
      </c>
      <c r="D5247" s="198">
        <v>201912</v>
      </c>
      <c r="E5247" s="198" t="s">
        <v>339</v>
      </c>
      <c r="F5247" s="198">
        <v>-3414.78</v>
      </c>
      <c r="G5247" s="198">
        <v>-4</v>
      </c>
    </row>
    <row r="5248" spans="1:7" x14ac:dyDescent="0.3">
      <c r="A5248" s="198" t="s">
        <v>188</v>
      </c>
      <c r="B5248" s="198"/>
      <c r="C5248" s="198">
        <v>101093153</v>
      </c>
      <c r="D5248" s="198">
        <v>201912</v>
      </c>
      <c r="E5248" s="198" t="s">
        <v>339</v>
      </c>
      <c r="F5248" s="198">
        <v>1213.25</v>
      </c>
      <c r="G5248" s="198">
        <v>70</v>
      </c>
    </row>
    <row r="5249" spans="1:7" x14ac:dyDescent="0.3">
      <c r="A5249" s="198" t="s">
        <v>188</v>
      </c>
      <c r="B5249" s="198"/>
      <c r="C5249" s="198">
        <v>101093226</v>
      </c>
      <c r="D5249" s="198">
        <v>201912</v>
      </c>
      <c r="E5249" s="198" t="s">
        <v>342</v>
      </c>
      <c r="F5249" s="198">
        <v>-534915.11</v>
      </c>
      <c r="G5249" s="198">
        <v>-5</v>
      </c>
    </row>
    <row r="5250" spans="1:7" x14ac:dyDescent="0.3">
      <c r="A5250" s="198" t="s">
        <v>188</v>
      </c>
      <c r="B5250" s="198"/>
      <c r="C5250" s="198">
        <v>101093226</v>
      </c>
      <c r="D5250" s="198">
        <v>201912</v>
      </c>
      <c r="E5250" s="198" t="s">
        <v>342</v>
      </c>
      <c r="F5250" s="198">
        <v>6876.49</v>
      </c>
      <c r="G5250" s="198">
        <v>2</v>
      </c>
    </row>
    <row r="5251" spans="1:7" x14ac:dyDescent="0.3">
      <c r="A5251" s="198" t="s">
        <v>188</v>
      </c>
      <c r="B5251" s="198"/>
      <c r="C5251" s="198">
        <v>101093226</v>
      </c>
      <c r="D5251" s="198">
        <v>201912</v>
      </c>
      <c r="E5251" s="198" t="s">
        <v>342</v>
      </c>
      <c r="F5251" s="198">
        <v>121223.36</v>
      </c>
      <c r="G5251" s="198">
        <v>9</v>
      </c>
    </row>
    <row r="5252" spans="1:7" x14ac:dyDescent="0.3">
      <c r="A5252" s="198" t="s">
        <v>188</v>
      </c>
      <c r="B5252" s="198"/>
      <c r="C5252" s="198">
        <v>101093226</v>
      </c>
      <c r="D5252" s="198">
        <v>201912</v>
      </c>
      <c r="E5252" s="198" t="s">
        <v>342</v>
      </c>
      <c r="F5252" s="198">
        <v>151951.10999999999</v>
      </c>
      <c r="G5252" s="198">
        <v>14</v>
      </c>
    </row>
    <row r="5253" spans="1:7" x14ac:dyDescent="0.3">
      <c r="A5253" s="198" t="s">
        <v>188</v>
      </c>
      <c r="B5253" s="198"/>
      <c r="C5253" s="198">
        <v>101093226</v>
      </c>
      <c r="D5253" s="198">
        <v>201912</v>
      </c>
      <c r="E5253" s="198" t="s">
        <v>342</v>
      </c>
      <c r="F5253" s="198">
        <v>186003.5</v>
      </c>
      <c r="G5253" s="198">
        <v>29080</v>
      </c>
    </row>
    <row r="5254" spans="1:7" x14ac:dyDescent="0.3">
      <c r="A5254" s="198" t="s">
        <v>188</v>
      </c>
      <c r="B5254" s="198"/>
      <c r="C5254" s="198">
        <v>101094529</v>
      </c>
      <c r="D5254" s="198">
        <v>201912</v>
      </c>
      <c r="E5254" s="198" t="s">
        <v>339</v>
      </c>
      <c r="F5254" s="198">
        <v>22809.279999999999</v>
      </c>
      <c r="G5254" s="198">
        <v>1490</v>
      </c>
    </row>
    <row r="5255" spans="1:7" x14ac:dyDescent="0.3">
      <c r="A5255" s="198" t="s">
        <v>188</v>
      </c>
      <c r="B5255" s="198"/>
      <c r="C5255" s="198">
        <v>101096152</v>
      </c>
      <c r="D5255" s="198">
        <v>201912</v>
      </c>
      <c r="E5255" s="198" t="s">
        <v>336</v>
      </c>
      <c r="F5255" s="198">
        <v>-9524.1</v>
      </c>
      <c r="G5255" s="198">
        <v>0</v>
      </c>
    </row>
    <row r="5256" spans="1:7" x14ac:dyDescent="0.3">
      <c r="A5256" s="198" t="s">
        <v>188</v>
      </c>
      <c r="B5256" s="198"/>
      <c r="C5256" s="198">
        <v>101096152</v>
      </c>
      <c r="D5256" s="198">
        <v>201912</v>
      </c>
      <c r="E5256" s="198" t="s">
        <v>336</v>
      </c>
      <c r="F5256" s="198">
        <v>-3479.46</v>
      </c>
      <c r="G5256" s="198">
        <v>0</v>
      </c>
    </row>
    <row r="5257" spans="1:7" x14ac:dyDescent="0.3">
      <c r="A5257" s="198" t="s">
        <v>188</v>
      </c>
      <c r="B5257" s="198"/>
      <c r="C5257" s="198">
        <v>101096152</v>
      </c>
      <c r="D5257" s="198">
        <v>201912</v>
      </c>
      <c r="E5257" s="198" t="s">
        <v>336</v>
      </c>
      <c r="F5257" s="198">
        <v>-869.12</v>
      </c>
      <c r="G5257" s="198">
        <v>0</v>
      </c>
    </row>
    <row r="5258" spans="1:7" x14ac:dyDescent="0.3">
      <c r="A5258" s="198" t="s">
        <v>188</v>
      </c>
      <c r="B5258" s="198"/>
      <c r="C5258" s="198">
        <v>101096152</v>
      </c>
      <c r="D5258" s="198">
        <v>201912</v>
      </c>
      <c r="E5258" s="198" t="s">
        <v>336</v>
      </c>
      <c r="F5258" s="198">
        <v>-829.81</v>
      </c>
      <c r="G5258" s="198">
        <v>0</v>
      </c>
    </row>
    <row r="5259" spans="1:7" x14ac:dyDescent="0.3">
      <c r="A5259" s="198" t="s">
        <v>188</v>
      </c>
      <c r="B5259" s="198"/>
      <c r="C5259" s="198">
        <v>101096152</v>
      </c>
      <c r="D5259" s="198">
        <v>201912</v>
      </c>
      <c r="E5259" s="198" t="s">
        <v>336</v>
      </c>
      <c r="F5259" s="198">
        <v>-779.41</v>
      </c>
      <c r="G5259" s="198">
        <v>0</v>
      </c>
    </row>
    <row r="5260" spans="1:7" x14ac:dyDescent="0.3">
      <c r="A5260" s="198" t="s">
        <v>188</v>
      </c>
      <c r="B5260" s="198"/>
      <c r="C5260" s="198">
        <v>101096152</v>
      </c>
      <c r="D5260" s="198">
        <v>201912</v>
      </c>
      <c r="E5260" s="198" t="s">
        <v>336</v>
      </c>
      <c r="F5260" s="198">
        <v>-582.55999999999995</v>
      </c>
      <c r="G5260" s="198">
        <v>0</v>
      </c>
    </row>
    <row r="5261" spans="1:7" x14ac:dyDescent="0.3">
      <c r="A5261" s="198" t="s">
        <v>188</v>
      </c>
      <c r="B5261" s="198"/>
      <c r="C5261" s="198">
        <v>101096492</v>
      </c>
      <c r="D5261" s="198">
        <v>201912</v>
      </c>
      <c r="E5261" s="198" t="s">
        <v>335</v>
      </c>
      <c r="F5261" s="198">
        <v>527485.21</v>
      </c>
      <c r="G5261" s="198">
        <v>1</v>
      </c>
    </row>
    <row r="5262" spans="1:7" x14ac:dyDescent="0.3">
      <c r="A5262" s="198" t="s">
        <v>188</v>
      </c>
      <c r="B5262" s="198"/>
      <c r="C5262" s="198">
        <v>101097021</v>
      </c>
      <c r="D5262" s="198">
        <v>201912</v>
      </c>
      <c r="E5262" s="198" t="s">
        <v>335</v>
      </c>
      <c r="F5262" s="198">
        <v>318858.02</v>
      </c>
      <c r="G5262" s="198">
        <v>5</v>
      </c>
    </row>
    <row r="5263" spans="1:7" x14ac:dyDescent="0.3">
      <c r="A5263" s="198" t="s">
        <v>188</v>
      </c>
      <c r="B5263" s="198"/>
      <c r="C5263" s="198">
        <v>101097482</v>
      </c>
      <c r="D5263" s="198">
        <v>201912</v>
      </c>
      <c r="E5263" s="198" t="s">
        <v>339</v>
      </c>
      <c r="F5263" s="198">
        <v>-73591.03</v>
      </c>
      <c r="G5263" s="198">
        <v>-11</v>
      </c>
    </row>
    <row r="5264" spans="1:7" x14ac:dyDescent="0.3">
      <c r="A5264" s="198" t="s">
        <v>188</v>
      </c>
      <c r="B5264" s="198"/>
      <c r="C5264" s="198">
        <v>101097482</v>
      </c>
      <c r="D5264" s="198">
        <v>201912</v>
      </c>
      <c r="E5264" s="198" t="s">
        <v>339</v>
      </c>
      <c r="F5264" s="198">
        <v>3759.11</v>
      </c>
      <c r="G5264" s="198">
        <v>425</v>
      </c>
    </row>
    <row r="5265" spans="1:7" x14ac:dyDescent="0.3">
      <c r="A5265" s="198" t="s">
        <v>188</v>
      </c>
      <c r="B5265" s="198"/>
      <c r="C5265" s="198">
        <v>101097482</v>
      </c>
      <c r="D5265" s="198">
        <v>201912</v>
      </c>
      <c r="E5265" s="198" t="s">
        <v>339</v>
      </c>
      <c r="F5265" s="198">
        <v>5131.49</v>
      </c>
      <c r="G5265" s="198">
        <v>1</v>
      </c>
    </row>
    <row r="5266" spans="1:7" x14ac:dyDescent="0.3">
      <c r="A5266" s="198" t="s">
        <v>188</v>
      </c>
      <c r="B5266" s="198"/>
      <c r="C5266" s="198">
        <v>101097482</v>
      </c>
      <c r="D5266" s="198">
        <v>201912</v>
      </c>
      <c r="E5266" s="198" t="s">
        <v>339</v>
      </c>
      <c r="F5266" s="198">
        <v>11257.44</v>
      </c>
      <c r="G5266" s="198">
        <v>1</v>
      </c>
    </row>
    <row r="5267" spans="1:7" x14ac:dyDescent="0.3">
      <c r="A5267" s="198" t="s">
        <v>188</v>
      </c>
      <c r="B5267" s="198"/>
      <c r="C5267" s="198">
        <v>101097484</v>
      </c>
      <c r="D5267" s="198">
        <v>201912</v>
      </c>
      <c r="E5267" s="198" t="s">
        <v>335</v>
      </c>
      <c r="F5267" s="198">
        <v>109.76</v>
      </c>
      <c r="G5267" s="198">
        <v>1</v>
      </c>
    </row>
    <row r="5268" spans="1:7" x14ac:dyDescent="0.3">
      <c r="A5268" s="198" t="s">
        <v>188</v>
      </c>
      <c r="B5268" s="198"/>
      <c r="C5268" s="198">
        <v>101098201</v>
      </c>
      <c r="D5268" s="198">
        <v>201912</v>
      </c>
      <c r="E5268" s="198" t="s">
        <v>336</v>
      </c>
      <c r="F5268" s="198">
        <v>-11077.37</v>
      </c>
      <c r="G5268" s="198">
        <v>-8</v>
      </c>
    </row>
    <row r="5269" spans="1:7" x14ac:dyDescent="0.3">
      <c r="A5269" s="198" t="s">
        <v>188</v>
      </c>
      <c r="B5269" s="198"/>
      <c r="C5269" s="198">
        <v>101098201</v>
      </c>
      <c r="D5269" s="198">
        <v>201912</v>
      </c>
      <c r="E5269" s="198" t="s">
        <v>336</v>
      </c>
      <c r="F5269" s="198">
        <v>-7.34</v>
      </c>
      <c r="G5269" s="198">
        <v>0</v>
      </c>
    </row>
    <row r="5270" spans="1:7" x14ac:dyDescent="0.3">
      <c r="A5270" s="198" t="s">
        <v>188</v>
      </c>
      <c r="B5270" s="198"/>
      <c r="C5270" s="198">
        <v>101098201</v>
      </c>
      <c r="D5270" s="198">
        <v>201912</v>
      </c>
      <c r="E5270" s="198" t="s">
        <v>336</v>
      </c>
      <c r="F5270" s="198">
        <v>4993.62</v>
      </c>
      <c r="G5270" s="198">
        <v>1</v>
      </c>
    </row>
    <row r="5271" spans="1:7" x14ac:dyDescent="0.3">
      <c r="A5271" s="198" t="s">
        <v>188</v>
      </c>
      <c r="B5271" s="198"/>
      <c r="C5271" s="198">
        <v>101098201</v>
      </c>
      <c r="D5271" s="198">
        <v>201912</v>
      </c>
      <c r="E5271" s="198" t="s">
        <v>336</v>
      </c>
      <c r="F5271" s="198">
        <v>5980.89</v>
      </c>
      <c r="G5271" s="198">
        <v>1951</v>
      </c>
    </row>
    <row r="5272" spans="1:7" x14ac:dyDescent="0.3">
      <c r="A5272" s="198" t="s">
        <v>188</v>
      </c>
      <c r="B5272" s="198"/>
      <c r="C5272" s="198">
        <v>101099002</v>
      </c>
      <c r="D5272" s="198">
        <v>201912</v>
      </c>
      <c r="E5272" s="198" t="s">
        <v>335</v>
      </c>
      <c r="F5272" s="198">
        <v>486.09</v>
      </c>
      <c r="G5272" s="198">
        <v>1</v>
      </c>
    </row>
    <row r="5273" spans="1:7" x14ac:dyDescent="0.3">
      <c r="A5273" s="198" t="s">
        <v>188</v>
      </c>
      <c r="B5273" s="198"/>
      <c r="C5273" s="198">
        <v>101099804</v>
      </c>
      <c r="D5273" s="198">
        <v>201912</v>
      </c>
      <c r="E5273" s="198" t="s">
        <v>335</v>
      </c>
      <c r="F5273" s="198">
        <v>4.5</v>
      </c>
      <c r="G5273" s="198">
        <v>0</v>
      </c>
    </row>
    <row r="5274" spans="1:7" x14ac:dyDescent="0.3">
      <c r="A5274" s="198" t="s">
        <v>188</v>
      </c>
      <c r="B5274" s="198"/>
      <c r="C5274" s="198">
        <v>101100474</v>
      </c>
      <c r="D5274" s="198">
        <v>201912</v>
      </c>
      <c r="E5274" s="198" t="s">
        <v>339</v>
      </c>
      <c r="F5274" s="198">
        <v>-3882.42</v>
      </c>
      <c r="G5274" s="198">
        <v>0</v>
      </c>
    </row>
    <row r="5275" spans="1:7" x14ac:dyDescent="0.3">
      <c r="A5275" s="198" t="s">
        <v>188</v>
      </c>
      <c r="B5275" s="198"/>
      <c r="C5275" s="198">
        <v>101100474</v>
      </c>
      <c r="D5275" s="198">
        <v>201912</v>
      </c>
      <c r="E5275" s="198" t="s">
        <v>339</v>
      </c>
      <c r="F5275" s="198">
        <v>-3873.14</v>
      </c>
      <c r="G5275" s="198">
        <v>0</v>
      </c>
    </row>
    <row r="5276" spans="1:7" x14ac:dyDescent="0.3">
      <c r="A5276" s="198" t="s">
        <v>188</v>
      </c>
      <c r="B5276" s="198"/>
      <c r="C5276" s="198">
        <v>101102283</v>
      </c>
      <c r="D5276" s="198">
        <v>201912</v>
      </c>
      <c r="E5276" s="198" t="s">
        <v>339</v>
      </c>
      <c r="F5276" s="198">
        <v>-52037.93</v>
      </c>
      <c r="G5276" s="198">
        <v>0</v>
      </c>
    </row>
    <row r="5277" spans="1:7" x14ac:dyDescent="0.3">
      <c r="A5277" s="198" t="s">
        <v>188</v>
      </c>
      <c r="B5277" s="198"/>
      <c r="C5277" s="198">
        <v>101102283</v>
      </c>
      <c r="D5277" s="198">
        <v>201912</v>
      </c>
      <c r="E5277" s="198" t="s">
        <v>339</v>
      </c>
      <c r="F5277" s="198">
        <v>34.24</v>
      </c>
      <c r="G5277" s="198">
        <v>0</v>
      </c>
    </row>
    <row r="5278" spans="1:7" x14ac:dyDescent="0.3">
      <c r="A5278" s="198" t="s">
        <v>188</v>
      </c>
      <c r="B5278" s="198"/>
      <c r="C5278" s="198">
        <v>101102536</v>
      </c>
      <c r="D5278" s="198">
        <v>201912</v>
      </c>
      <c r="E5278" s="198" t="s">
        <v>333</v>
      </c>
      <c r="F5278" s="198">
        <v>-2252.8000000000002</v>
      </c>
      <c r="G5278" s="198">
        <v>0</v>
      </c>
    </row>
    <row r="5279" spans="1:7" x14ac:dyDescent="0.3">
      <c r="A5279" s="198" t="s">
        <v>188</v>
      </c>
      <c r="B5279" s="198"/>
      <c r="C5279" s="198">
        <v>101102536</v>
      </c>
      <c r="D5279" s="198">
        <v>201912</v>
      </c>
      <c r="E5279" s="198" t="s">
        <v>333</v>
      </c>
      <c r="F5279" s="198">
        <v>-852.32</v>
      </c>
      <c r="G5279" s="198">
        <v>0</v>
      </c>
    </row>
    <row r="5280" spans="1:7" x14ac:dyDescent="0.3">
      <c r="A5280" s="198" t="s">
        <v>188</v>
      </c>
      <c r="B5280" s="198"/>
      <c r="C5280" s="198">
        <v>101102539</v>
      </c>
      <c r="D5280" s="198">
        <v>201912</v>
      </c>
      <c r="E5280" s="198" t="s">
        <v>336</v>
      </c>
      <c r="F5280" s="198">
        <v>-23503.37</v>
      </c>
      <c r="G5280" s="198">
        <v>-5</v>
      </c>
    </row>
    <row r="5281" spans="1:7" x14ac:dyDescent="0.3">
      <c r="A5281" s="198" t="s">
        <v>188</v>
      </c>
      <c r="B5281" s="198"/>
      <c r="C5281" s="198">
        <v>101102539</v>
      </c>
      <c r="D5281" s="198">
        <v>201912</v>
      </c>
      <c r="E5281" s="198" t="s">
        <v>336</v>
      </c>
      <c r="F5281" s="198">
        <v>3706.64</v>
      </c>
      <c r="G5281" s="198">
        <v>2</v>
      </c>
    </row>
    <row r="5282" spans="1:7" x14ac:dyDescent="0.3">
      <c r="A5282" s="198" t="s">
        <v>188</v>
      </c>
      <c r="B5282" s="198"/>
      <c r="C5282" s="198">
        <v>101102539</v>
      </c>
      <c r="D5282" s="198">
        <v>201912</v>
      </c>
      <c r="E5282" s="198" t="s">
        <v>336</v>
      </c>
      <c r="F5282" s="198">
        <v>4405.1899999999996</v>
      </c>
      <c r="G5282" s="198">
        <v>900</v>
      </c>
    </row>
    <row r="5283" spans="1:7" x14ac:dyDescent="0.3">
      <c r="A5283" s="198" t="s">
        <v>188</v>
      </c>
      <c r="B5283" s="198"/>
      <c r="C5283" s="198">
        <v>101102539</v>
      </c>
      <c r="D5283" s="198">
        <v>201912</v>
      </c>
      <c r="E5283" s="198" t="s">
        <v>336</v>
      </c>
      <c r="F5283" s="198">
        <v>6233.54</v>
      </c>
      <c r="G5283" s="198">
        <v>1</v>
      </c>
    </row>
    <row r="5284" spans="1:7" x14ac:dyDescent="0.3">
      <c r="A5284" s="198" t="s">
        <v>188</v>
      </c>
      <c r="B5284" s="198"/>
      <c r="C5284" s="198">
        <v>101102591</v>
      </c>
      <c r="D5284" s="198">
        <v>201912</v>
      </c>
      <c r="E5284" s="198" t="s">
        <v>335</v>
      </c>
      <c r="F5284" s="198">
        <v>1.01</v>
      </c>
      <c r="G5284" s="198">
        <v>0</v>
      </c>
    </row>
    <row r="5285" spans="1:7" x14ac:dyDescent="0.3">
      <c r="A5285" s="198" t="s">
        <v>188</v>
      </c>
      <c r="B5285" s="198"/>
      <c r="C5285" s="198">
        <v>101102591</v>
      </c>
      <c r="D5285" s="198">
        <v>201912</v>
      </c>
      <c r="E5285" s="198" t="s">
        <v>335</v>
      </c>
      <c r="F5285" s="198">
        <v>3.73</v>
      </c>
      <c r="G5285" s="198">
        <v>0</v>
      </c>
    </row>
    <row r="5286" spans="1:7" x14ac:dyDescent="0.3">
      <c r="A5286" s="198" t="s">
        <v>188</v>
      </c>
      <c r="B5286" s="198"/>
      <c r="C5286" s="198">
        <v>101102591</v>
      </c>
      <c r="D5286" s="198">
        <v>201912</v>
      </c>
      <c r="E5286" s="198" t="s">
        <v>335</v>
      </c>
      <c r="F5286" s="198">
        <v>5.54</v>
      </c>
      <c r="G5286" s="198">
        <v>0</v>
      </c>
    </row>
    <row r="5287" spans="1:7" x14ac:dyDescent="0.3">
      <c r="A5287" s="198" t="s">
        <v>188</v>
      </c>
      <c r="B5287" s="198"/>
      <c r="C5287" s="198">
        <v>101102591</v>
      </c>
      <c r="D5287" s="198">
        <v>201912</v>
      </c>
      <c r="E5287" s="198" t="s">
        <v>335</v>
      </c>
      <c r="F5287" s="198">
        <v>6.21</v>
      </c>
      <c r="G5287" s="198">
        <v>0</v>
      </c>
    </row>
    <row r="5288" spans="1:7" x14ac:dyDescent="0.3">
      <c r="A5288" s="198" t="s">
        <v>188</v>
      </c>
      <c r="B5288" s="198"/>
      <c r="C5288" s="198">
        <v>101102591</v>
      </c>
      <c r="D5288" s="198">
        <v>201912</v>
      </c>
      <c r="E5288" s="198" t="s">
        <v>335</v>
      </c>
      <c r="F5288" s="198">
        <v>6.42</v>
      </c>
      <c r="G5288" s="198">
        <v>0</v>
      </c>
    </row>
    <row r="5289" spans="1:7" x14ac:dyDescent="0.3">
      <c r="A5289" s="198" t="s">
        <v>188</v>
      </c>
      <c r="B5289" s="198"/>
      <c r="C5289" s="198">
        <v>101102591</v>
      </c>
      <c r="D5289" s="198">
        <v>201912</v>
      </c>
      <c r="E5289" s="198" t="s">
        <v>335</v>
      </c>
      <c r="F5289" s="198">
        <v>7.61</v>
      </c>
      <c r="G5289" s="198">
        <v>0</v>
      </c>
    </row>
    <row r="5290" spans="1:7" x14ac:dyDescent="0.3">
      <c r="A5290" s="198" t="s">
        <v>188</v>
      </c>
      <c r="B5290" s="198"/>
      <c r="C5290" s="198">
        <v>101102591</v>
      </c>
      <c r="D5290" s="198">
        <v>201912</v>
      </c>
      <c r="E5290" s="198" t="s">
        <v>335</v>
      </c>
      <c r="F5290" s="198">
        <v>24.84</v>
      </c>
      <c r="G5290" s="198">
        <v>0</v>
      </c>
    </row>
    <row r="5291" spans="1:7" x14ac:dyDescent="0.3">
      <c r="A5291" s="198" t="s">
        <v>188</v>
      </c>
      <c r="B5291" s="198"/>
      <c r="C5291" s="198">
        <v>101103720</v>
      </c>
      <c r="D5291" s="198">
        <v>201912</v>
      </c>
      <c r="E5291" s="198" t="s">
        <v>336</v>
      </c>
      <c r="F5291" s="198">
        <v>-34525.339999999997</v>
      </c>
      <c r="G5291" s="198">
        <v>0</v>
      </c>
    </row>
    <row r="5292" spans="1:7" x14ac:dyDescent="0.3">
      <c r="A5292" s="198" t="s">
        <v>188</v>
      </c>
      <c r="B5292" s="198"/>
      <c r="C5292" s="198">
        <v>101103897</v>
      </c>
      <c r="D5292" s="198">
        <v>201912</v>
      </c>
      <c r="E5292" s="198" t="s">
        <v>339</v>
      </c>
      <c r="F5292" s="198">
        <v>15.67</v>
      </c>
      <c r="G5292" s="198">
        <v>0</v>
      </c>
    </row>
    <row r="5293" spans="1:7" x14ac:dyDescent="0.3">
      <c r="A5293" s="198" t="s">
        <v>188</v>
      </c>
      <c r="B5293" s="198"/>
      <c r="C5293" s="198">
        <v>101104513</v>
      </c>
      <c r="D5293" s="198">
        <v>201912</v>
      </c>
      <c r="E5293" s="198" t="s">
        <v>339</v>
      </c>
      <c r="F5293" s="198">
        <v>-250.4</v>
      </c>
      <c r="G5293" s="198">
        <v>0</v>
      </c>
    </row>
    <row r="5294" spans="1:7" x14ac:dyDescent="0.3">
      <c r="A5294" s="198" t="s">
        <v>188</v>
      </c>
      <c r="B5294" s="198"/>
      <c r="C5294" s="198">
        <v>101104513</v>
      </c>
      <c r="D5294" s="198">
        <v>201912</v>
      </c>
      <c r="E5294" s="198" t="s">
        <v>339</v>
      </c>
      <c r="F5294" s="198">
        <v>-107.23</v>
      </c>
      <c r="G5294" s="198">
        <v>0</v>
      </c>
    </row>
    <row r="5295" spans="1:7" x14ac:dyDescent="0.3">
      <c r="A5295" s="198" t="s">
        <v>188</v>
      </c>
      <c r="B5295" s="198"/>
      <c r="C5295" s="198">
        <v>101104513</v>
      </c>
      <c r="D5295" s="198">
        <v>201912</v>
      </c>
      <c r="E5295" s="198" t="s">
        <v>339</v>
      </c>
      <c r="F5295" s="198">
        <v>-75.739999999999995</v>
      </c>
      <c r="G5295" s="198">
        <v>0</v>
      </c>
    </row>
    <row r="5296" spans="1:7" x14ac:dyDescent="0.3">
      <c r="A5296" s="198" t="s">
        <v>188</v>
      </c>
      <c r="B5296" s="198"/>
      <c r="C5296" s="198">
        <v>101104513</v>
      </c>
      <c r="D5296" s="198">
        <v>201912</v>
      </c>
      <c r="E5296" s="198" t="s">
        <v>339</v>
      </c>
      <c r="F5296" s="198">
        <v>-18.82</v>
      </c>
      <c r="G5296" s="198">
        <v>0</v>
      </c>
    </row>
    <row r="5297" spans="1:7" x14ac:dyDescent="0.3">
      <c r="A5297" s="198" t="s">
        <v>188</v>
      </c>
      <c r="B5297" s="198"/>
      <c r="C5297" s="198">
        <v>101104654</v>
      </c>
      <c r="D5297" s="198">
        <v>201912</v>
      </c>
      <c r="E5297" s="198" t="s">
        <v>339</v>
      </c>
      <c r="F5297" s="198">
        <v>-11799.68</v>
      </c>
      <c r="G5297" s="198">
        <v>-9</v>
      </c>
    </row>
    <row r="5298" spans="1:7" x14ac:dyDescent="0.3">
      <c r="A5298" s="198" t="s">
        <v>188</v>
      </c>
      <c r="B5298" s="198"/>
      <c r="C5298" s="198">
        <v>101104654</v>
      </c>
      <c r="D5298" s="198">
        <v>201912</v>
      </c>
      <c r="E5298" s="198" t="s">
        <v>339</v>
      </c>
      <c r="F5298" s="198">
        <v>5462.82</v>
      </c>
      <c r="G5298" s="198">
        <v>42</v>
      </c>
    </row>
    <row r="5299" spans="1:7" x14ac:dyDescent="0.3">
      <c r="A5299" s="198" t="s">
        <v>188</v>
      </c>
      <c r="B5299" s="198"/>
      <c r="C5299" s="198">
        <v>101104868</v>
      </c>
      <c r="D5299" s="198">
        <v>201912</v>
      </c>
      <c r="E5299" s="198" t="s">
        <v>335</v>
      </c>
      <c r="F5299" s="198">
        <v>-458401.03</v>
      </c>
      <c r="G5299" s="198">
        <v>-6</v>
      </c>
    </row>
    <row r="5300" spans="1:7" x14ac:dyDescent="0.3">
      <c r="A5300" s="198" t="s">
        <v>188</v>
      </c>
      <c r="B5300" s="198"/>
      <c r="C5300" s="198">
        <v>101104868</v>
      </c>
      <c r="D5300" s="198">
        <v>201912</v>
      </c>
      <c r="E5300" s="198" t="s">
        <v>335</v>
      </c>
      <c r="F5300" s="198">
        <v>2146.4</v>
      </c>
      <c r="G5300" s="198">
        <v>2</v>
      </c>
    </row>
    <row r="5301" spans="1:7" x14ac:dyDescent="0.3">
      <c r="A5301" s="198" t="s">
        <v>188</v>
      </c>
      <c r="B5301" s="198"/>
      <c r="C5301" s="198">
        <v>101104868</v>
      </c>
      <c r="D5301" s="198">
        <v>201912</v>
      </c>
      <c r="E5301" s="198" t="s">
        <v>335</v>
      </c>
      <c r="F5301" s="198">
        <v>8670.68</v>
      </c>
      <c r="G5301" s="198">
        <v>4</v>
      </c>
    </row>
    <row r="5302" spans="1:7" x14ac:dyDescent="0.3">
      <c r="A5302" s="198" t="s">
        <v>188</v>
      </c>
      <c r="B5302" s="198"/>
      <c r="C5302" s="198">
        <v>101104868</v>
      </c>
      <c r="D5302" s="198">
        <v>201912</v>
      </c>
      <c r="E5302" s="198" t="s">
        <v>335</v>
      </c>
      <c r="F5302" s="198">
        <v>92704.98</v>
      </c>
      <c r="G5302" s="198">
        <v>7</v>
      </c>
    </row>
    <row r="5303" spans="1:7" x14ac:dyDescent="0.3">
      <c r="A5303" s="198" t="s">
        <v>188</v>
      </c>
      <c r="B5303" s="198"/>
      <c r="C5303" s="198">
        <v>101104868</v>
      </c>
      <c r="D5303" s="198">
        <v>201912</v>
      </c>
      <c r="E5303" s="198" t="s">
        <v>335</v>
      </c>
      <c r="F5303" s="198">
        <v>96077.06</v>
      </c>
      <c r="G5303" s="198">
        <v>4</v>
      </c>
    </row>
    <row r="5304" spans="1:7" x14ac:dyDescent="0.3">
      <c r="A5304" s="198" t="s">
        <v>188</v>
      </c>
      <c r="B5304" s="198"/>
      <c r="C5304" s="198">
        <v>101104868</v>
      </c>
      <c r="D5304" s="198">
        <v>201912</v>
      </c>
      <c r="E5304" s="198" t="s">
        <v>335</v>
      </c>
      <c r="F5304" s="198">
        <v>142912.57</v>
      </c>
      <c r="G5304" s="198">
        <v>15818</v>
      </c>
    </row>
    <row r="5305" spans="1:7" x14ac:dyDescent="0.3">
      <c r="A5305" s="198" t="s">
        <v>188</v>
      </c>
      <c r="B5305" s="198"/>
      <c r="C5305" s="198">
        <v>101105151</v>
      </c>
      <c r="D5305" s="198">
        <v>201912</v>
      </c>
      <c r="E5305" s="198" t="s">
        <v>336</v>
      </c>
      <c r="F5305" s="198">
        <v>-7761.1</v>
      </c>
      <c r="G5305" s="198">
        <v>-10</v>
      </c>
    </row>
    <row r="5306" spans="1:7" x14ac:dyDescent="0.3">
      <c r="A5306" s="198" t="s">
        <v>188</v>
      </c>
      <c r="B5306" s="198"/>
      <c r="C5306" s="198">
        <v>101105151</v>
      </c>
      <c r="D5306" s="198">
        <v>201912</v>
      </c>
      <c r="E5306" s="198" t="s">
        <v>336</v>
      </c>
      <c r="F5306" s="198">
        <v>2378.96</v>
      </c>
      <c r="G5306" s="198">
        <v>1</v>
      </c>
    </row>
    <row r="5307" spans="1:7" x14ac:dyDescent="0.3">
      <c r="A5307" s="198" t="s">
        <v>188</v>
      </c>
      <c r="B5307" s="198"/>
      <c r="C5307" s="198">
        <v>101105356</v>
      </c>
      <c r="D5307" s="198">
        <v>201912</v>
      </c>
      <c r="E5307" s="198" t="s">
        <v>336</v>
      </c>
      <c r="F5307" s="198">
        <v>36138.57</v>
      </c>
      <c r="G5307" s="198">
        <v>3</v>
      </c>
    </row>
    <row r="5308" spans="1:7" x14ac:dyDescent="0.3">
      <c r="A5308" s="198" t="s">
        <v>188</v>
      </c>
      <c r="B5308" s="198"/>
      <c r="C5308" s="198">
        <v>101105953</v>
      </c>
      <c r="D5308" s="198">
        <v>201912</v>
      </c>
      <c r="E5308" s="198" t="s">
        <v>336</v>
      </c>
      <c r="F5308" s="198">
        <v>-60366.44</v>
      </c>
      <c r="G5308" s="198">
        <v>3</v>
      </c>
    </row>
    <row r="5309" spans="1:7" x14ac:dyDescent="0.3">
      <c r="A5309" s="198" t="s">
        <v>188</v>
      </c>
      <c r="B5309" s="198"/>
      <c r="C5309" s="198">
        <v>101106103</v>
      </c>
      <c r="D5309" s="198">
        <v>201912</v>
      </c>
      <c r="E5309" s="198" t="s">
        <v>339</v>
      </c>
      <c r="F5309" s="198">
        <v>3625.66</v>
      </c>
      <c r="G5309" s="198">
        <v>0</v>
      </c>
    </row>
    <row r="5310" spans="1:7" x14ac:dyDescent="0.3">
      <c r="A5310" s="198" t="s">
        <v>188</v>
      </c>
      <c r="B5310" s="198"/>
      <c r="C5310" s="198">
        <v>101106324</v>
      </c>
      <c r="D5310" s="198">
        <v>201912</v>
      </c>
      <c r="E5310" s="198" t="s">
        <v>336</v>
      </c>
      <c r="F5310" s="198">
        <v>-44.62</v>
      </c>
      <c r="G5310" s="198">
        <v>3</v>
      </c>
    </row>
    <row r="5311" spans="1:7" x14ac:dyDescent="0.3">
      <c r="A5311" s="198" t="s">
        <v>188</v>
      </c>
      <c r="B5311" s="198"/>
      <c r="C5311" s="198">
        <v>101106380</v>
      </c>
      <c r="D5311" s="198">
        <v>201912</v>
      </c>
      <c r="E5311" s="198" t="s">
        <v>339</v>
      </c>
      <c r="F5311" s="198">
        <v>-60759.14</v>
      </c>
      <c r="G5311" s="198">
        <v>-2</v>
      </c>
    </row>
    <row r="5312" spans="1:7" x14ac:dyDescent="0.3">
      <c r="A5312" s="198" t="s">
        <v>188</v>
      </c>
      <c r="B5312" s="198"/>
      <c r="C5312" s="198">
        <v>101106380</v>
      </c>
      <c r="D5312" s="198">
        <v>201912</v>
      </c>
      <c r="E5312" s="198" t="s">
        <v>339</v>
      </c>
      <c r="F5312" s="198">
        <v>4086.05</v>
      </c>
      <c r="G5312" s="198">
        <v>2</v>
      </c>
    </row>
    <row r="5313" spans="1:7" x14ac:dyDescent="0.3">
      <c r="A5313" s="198" t="s">
        <v>188</v>
      </c>
      <c r="B5313" s="198"/>
      <c r="C5313" s="198">
        <v>101106380</v>
      </c>
      <c r="D5313" s="198">
        <v>201912</v>
      </c>
      <c r="E5313" s="198" t="s">
        <v>339</v>
      </c>
      <c r="F5313" s="198">
        <v>4967.05</v>
      </c>
      <c r="G5313" s="198">
        <v>1412</v>
      </c>
    </row>
    <row r="5314" spans="1:7" x14ac:dyDescent="0.3">
      <c r="A5314" s="198" t="s">
        <v>188</v>
      </c>
      <c r="B5314" s="198"/>
      <c r="C5314" s="198">
        <v>101106380</v>
      </c>
      <c r="D5314" s="198">
        <v>201912</v>
      </c>
      <c r="E5314" s="198" t="s">
        <v>339</v>
      </c>
      <c r="F5314" s="198">
        <v>8977.16</v>
      </c>
      <c r="G5314" s="198">
        <v>2</v>
      </c>
    </row>
    <row r="5315" spans="1:7" x14ac:dyDescent="0.3">
      <c r="A5315" s="198" t="s">
        <v>188</v>
      </c>
      <c r="B5315" s="198"/>
      <c r="C5315" s="198">
        <v>101106380</v>
      </c>
      <c r="D5315" s="198">
        <v>201912</v>
      </c>
      <c r="E5315" s="198" t="s">
        <v>339</v>
      </c>
      <c r="F5315" s="198">
        <v>14475.85</v>
      </c>
      <c r="G5315" s="198">
        <v>2</v>
      </c>
    </row>
    <row r="5316" spans="1:7" x14ac:dyDescent="0.3">
      <c r="A5316" s="198" t="s">
        <v>188</v>
      </c>
      <c r="B5316" s="198"/>
      <c r="C5316" s="198">
        <v>101106973</v>
      </c>
      <c r="D5316" s="198">
        <v>201912</v>
      </c>
      <c r="E5316" s="198" t="s">
        <v>335</v>
      </c>
      <c r="F5316" s="198">
        <v>-127502.98</v>
      </c>
      <c r="G5316" s="198">
        <v>-6</v>
      </c>
    </row>
    <row r="5317" spans="1:7" x14ac:dyDescent="0.3">
      <c r="A5317" s="198" t="s">
        <v>188</v>
      </c>
      <c r="B5317" s="198"/>
      <c r="C5317" s="198">
        <v>101106973</v>
      </c>
      <c r="D5317" s="198">
        <v>201912</v>
      </c>
      <c r="E5317" s="198" t="s">
        <v>335</v>
      </c>
      <c r="F5317" s="198">
        <v>1109.8900000000001</v>
      </c>
      <c r="G5317" s="198">
        <v>1</v>
      </c>
    </row>
    <row r="5318" spans="1:7" x14ac:dyDescent="0.3">
      <c r="A5318" s="198" t="s">
        <v>188</v>
      </c>
      <c r="B5318" s="198"/>
      <c r="C5318" s="198">
        <v>101106973</v>
      </c>
      <c r="D5318" s="198">
        <v>201912</v>
      </c>
      <c r="E5318" s="198" t="s">
        <v>335</v>
      </c>
      <c r="F5318" s="198">
        <v>3646.85</v>
      </c>
      <c r="G5318" s="198">
        <v>140</v>
      </c>
    </row>
    <row r="5319" spans="1:7" x14ac:dyDescent="0.3">
      <c r="A5319" s="198" t="s">
        <v>188</v>
      </c>
      <c r="B5319" s="198"/>
      <c r="C5319" s="198">
        <v>101106973</v>
      </c>
      <c r="D5319" s="198">
        <v>201912</v>
      </c>
      <c r="E5319" s="198" t="s">
        <v>335</v>
      </c>
      <c r="F5319" s="198">
        <v>5382.53</v>
      </c>
      <c r="G5319" s="198">
        <v>1</v>
      </c>
    </row>
    <row r="5320" spans="1:7" x14ac:dyDescent="0.3">
      <c r="A5320" s="198" t="s">
        <v>188</v>
      </c>
      <c r="B5320" s="198"/>
      <c r="C5320" s="198">
        <v>101106973</v>
      </c>
      <c r="D5320" s="198">
        <v>201912</v>
      </c>
      <c r="E5320" s="198" t="s">
        <v>335</v>
      </c>
      <c r="F5320" s="198">
        <v>9890.52</v>
      </c>
      <c r="G5320" s="198">
        <v>3</v>
      </c>
    </row>
    <row r="5321" spans="1:7" x14ac:dyDescent="0.3">
      <c r="A5321" s="198" t="s">
        <v>188</v>
      </c>
      <c r="B5321" s="198"/>
      <c r="C5321" s="198">
        <v>101106973</v>
      </c>
      <c r="D5321" s="198">
        <v>201912</v>
      </c>
      <c r="E5321" s="198" t="s">
        <v>335</v>
      </c>
      <c r="F5321" s="198">
        <v>16506.77</v>
      </c>
      <c r="G5321" s="198">
        <v>2</v>
      </c>
    </row>
    <row r="5322" spans="1:7" x14ac:dyDescent="0.3">
      <c r="A5322" s="198" t="s">
        <v>188</v>
      </c>
      <c r="B5322" s="198"/>
      <c r="C5322" s="198">
        <v>101106973</v>
      </c>
      <c r="D5322" s="198">
        <v>201912</v>
      </c>
      <c r="E5322" s="198" t="s">
        <v>335</v>
      </c>
      <c r="F5322" s="198">
        <v>18329.21</v>
      </c>
      <c r="G5322" s="198">
        <v>3</v>
      </c>
    </row>
    <row r="5323" spans="1:7" x14ac:dyDescent="0.3">
      <c r="A5323" s="198" t="s">
        <v>188</v>
      </c>
      <c r="B5323" s="198"/>
      <c r="C5323" s="198">
        <v>101106973</v>
      </c>
      <c r="D5323" s="198">
        <v>201912</v>
      </c>
      <c r="E5323" s="198" t="s">
        <v>335</v>
      </c>
      <c r="F5323" s="198">
        <v>31233.360000000001</v>
      </c>
      <c r="G5323" s="198">
        <v>1</v>
      </c>
    </row>
    <row r="5324" spans="1:7" x14ac:dyDescent="0.3">
      <c r="A5324" s="198" t="s">
        <v>188</v>
      </c>
      <c r="B5324" s="198"/>
      <c r="C5324" s="198">
        <v>101107270</v>
      </c>
      <c r="D5324" s="198">
        <v>201912</v>
      </c>
      <c r="E5324" s="198" t="s">
        <v>336</v>
      </c>
      <c r="F5324" s="198">
        <v>-8141.88</v>
      </c>
      <c r="G5324" s="198">
        <v>-8</v>
      </c>
    </row>
    <row r="5325" spans="1:7" x14ac:dyDescent="0.3">
      <c r="A5325" s="198" t="s">
        <v>188</v>
      </c>
      <c r="B5325" s="198"/>
      <c r="C5325" s="198">
        <v>101107270</v>
      </c>
      <c r="D5325" s="198">
        <v>201912</v>
      </c>
      <c r="E5325" s="198" t="s">
        <v>336</v>
      </c>
      <c r="F5325" s="198">
        <v>449.59</v>
      </c>
      <c r="G5325" s="198">
        <v>1</v>
      </c>
    </row>
    <row r="5326" spans="1:7" x14ac:dyDescent="0.3">
      <c r="A5326" s="198" t="s">
        <v>188</v>
      </c>
      <c r="B5326" s="198"/>
      <c r="C5326" s="198">
        <v>101107270</v>
      </c>
      <c r="D5326" s="198">
        <v>201912</v>
      </c>
      <c r="E5326" s="198" t="s">
        <v>336</v>
      </c>
      <c r="F5326" s="198">
        <v>969.95</v>
      </c>
      <c r="G5326" s="198">
        <v>1</v>
      </c>
    </row>
    <row r="5327" spans="1:7" x14ac:dyDescent="0.3">
      <c r="A5327" s="198" t="s">
        <v>188</v>
      </c>
      <c r="B5327" s="198"/>
      <c r="C5327" s="198">
        <v>101107270</v>
      </c>
      <c r="D5327" s="198">
        <v>201912</v>
      </c>
      <c r="E5327" s="198" t="s">
        <v>336</v>
      </c>
      <c r="F5327" s="198">
        <v>4637.3599999999997</v>
      </c>
      <c r="G5327" s="198">
        <v>2775</v>
      </c>
    </row>
    <row r="5328" spans="1:7" x14ac:dyDescent="0.3">
      <c r="A5328" s="198" t="s">
        <v>188</v>
      </c>
      <c r="B5328" s="198"/>
      <c r="C5328" s="198">
        <v>101108284</v>
      </c>
      <c r="D5328" s="198">
        <v>201912</v>
      </c>
      <c r="E5328" s="198" t="s">
        <v>336</v>
      </c>
      <c r="F5328" s="198">
        <v>-60633.36</v>
      </c>
      <c r="G5328" s="198">
        <v>-7</v>
      </c>
    </row>
    <row r="5329" spans="1:7" x14ac:dyDescent="0.3">
      <c r="A5329" s="198" t="s">
        <v>188</v>
      </c>
      <c r="B5329" s="198"/>
      <c r="C5329" s="198">
        <v>101108284</v>
      </c>
      <c r="D5329" s="198">
        <v>201912</v>
      </c>
      <c r="E5329" s="198" t="s">
        <v>336</v>
      </c>
      <c r="F5329" s="198">
        <v>44478.22</v>
      </c>
      <c r="G5329" s="198">
        <v>1220</v>
      </c>
    </row>
    <row r="5330" spans="1:7" x14ac:dyDescent="0.3">
      <c r="A5330" s="198" t="s">
        <v>188</v>
      </c>
      <c r="B5330" s="198"/>
      <c r="C5330" s="198">
        <v>101108377</v>
      </c>
      <c r="D5330" s="198">
        <v>201912</v>
      </c>
      <c r="E5330" s="198" t="s">
        <v>336</v>
      </c>
      <c r="F5330" s="198">
        <v>372719.92</v>
      </c>
      <c r="G5330" s="198">
        <v>5</v>
      </c>
    </row>
    <row r="5331" spans="1:7" x14ac:dyDescent="0.3">
      <c r="A5331" s="198" t="s">
        <v>188</v>
      </c>
      <c r="B5331" s="198"/>
      <c r="C5331" s="198">
        <v>101108767</v>
      </c>
      <c r="D5331" s="198">
        <v>201912</v>
      </c>
      <c r="E5331" s="198" t="s">
        <v>336</v>
      </c>
      <c r="F5331" s="198">
        <v>-3327.69</v>
      </c>
      <c r="G5331" s="198">
        <v>2</v>
      </c>
    </row>
    <row r="5332" spans="1:7" x14ac:dyDescent="0.3">
      <c r="A5332" s="198" t="s">
        <v>188</v>
      </c>
      <c r="B5332" s="198"/>
      <c r="C5332" s="198">
        <v>101108874</v>
      </c>
      <c r="D5332" s="198">
        <v>201912</v>
      </c>
      <c r="E5332" s="198" t="s">
        <v>335</v>
      </c>
      <c r="F5332" s="198">
        <v>707072.07</v>
      </c>
      <c r="G5332" s="198">
        <v>4</v>
      </c>
    </row>
    <row r="5333" spans="1:7" x14ac:dyDescent="0.3">
      <c r="A5333" s="198" t="s">
        <v>188</v>
      </c>
      <c r="B5333" s="198"/>
      <c r="C5333" s="198">
        <v>101108922</v>
      </c>
      <c r="D5333" s="198">
        <v>201912</v>
      </c>
      <c r="E5333" s="198" t="s">
        <v>336</v>
      </c>
      <c r="F5333" s="198">
        <v>-0.03</v>
      </c>
      <c r="G5333" s="198">
        <v>0</v>
      </c>
    </row>
    <row r="5334" spans="1:7" x14ac:dyDescent="0.3">
      <c r="A5334" s="198" t="s">
        <v>188</v>
      </c>
      <c r="B5334" s="198"/>
      <c r="C5334" s="198">
        <v>101108922</v>
      </c>
      <c r="D5334" s="198">
        <v>201912</v>
      </c>
      <c r="E5334" s="198" t="s">
        <v>336</v>
      </c>
      <c r="F5334" s="198">
        <v>0</v>
      </c>
      <c r="G5334" s="198">
        <v>0</v>
      </c>
    </row>
    <row r="5335" spans="1:7" x14ac:dyDescent="0.3">
      <c r="A5335" s="198" t="s">
        <v>188</v>
      </c>
      <c r="B5335" s="198"/>
      <c r="C5335" s="198">
        <v>101109288</v>
      </c>
      <c r="D5335" s="198">
        <v>201912</v>
      </c>
      <c r="E5335" s="198" t="s">
        <v>340</v>
      </c>
      <c r="F5335" s="198">
        <v>-123.12</v>
      </c>
      <c r="G5335" s="198">
        <v>0</v>
      </c>
    </row>
    <row r="5336" spans="1:7" x14ac:dyDescent="0.3">
      <c r="A5336" s="198" t="s">
        <v>188</v>
      </c>
      <c r="B5336" s="198"/>
      <c r="C5336" s="198">
        <v>101109288</v>
      </c>
      <c r="D5336" s="198">
        <v>201912</v>
      </c>
      <c r="E5336" s="198" t="s">
        <v>340</v>
      </c>
      <c r="F5336" s="198">
        <v>-108.52</v>
      </c>
      <c r="G5336" s="198">
        <v>0</v>
      </c>
    </row>
    <row r="5337" spans="1:7" x14ac:dyDescent="0.3">
      <c r="A5337" s="198" t="s">
        <v>188</v>
      </c>
      <c r="B5337" s="198"/>
      <c r="C5337" s="198">
        <v>101109288</v>
      </c>
      <c r="D5337" s="198">
        <v>201912</v>
      </c>
      <c r="E5337" s="198" t="s">
        <v>340</v>
      </c>
      <c r="F5337" s="198">
        <v>-16.3</v>
      </c>
      <c r="G5337" s="198">
        <v>0</v>
      </c>
    </row>
    <row r="5338" spans="1:7" x14ac:dyDescent="0.3">
      <c r="A5338" s="198" t="s">
        <v>188</v>
      </c>
      <c r="B5338" s="198"/>
      <c r="C5338" s="198">
        <v>101109288</v>
      </c>
      <c r="D5338" s="198">
        <v>201912</v>
      </c>
      <c r="E5338" s="198" t="s">
        <v>340</v>
      </c>
      <c r="F5338" s="198">
        <v>-6.78</v>
      </c>
      <c r="G5338" s="198">
        <v>0</v>
      </c>
    </row>
    <row r="5339" spans="1:7" x14ac:dyDescent="0.3">
      <c r="A5339" s="198" t="s">
        <v>188</v>
      </c>
      <c r="B5339" s="198"/>
      <c r="C5339" s="198">
        <v>101109288</v>
      </c>
      <c r="D5339" s="198">
        <v>201912</v>
      </c>
      <c r="E5339" s="198" t="s">
        <v>340</v>
      </c>
      <c r="F5339" s="198">
        <v>-5.08</v>
      </c>
      <c r="G5339" s="198">
        <v>0</v>
      </c>
    </row>
    <row r="5340" spans="1:7" x14ac:dyDescent="0.3">
      <c r="A5340" s="198" t="s">
        <v>188</v>
      </c>
      <c r="B5340" s="198"/>
      <c r="C5340" s="198">
        <v>101109288</v>
      </c>
      <c r="D5340" s="198">
        <v>201912</v>
      </c>
      <c r="E5340" s="198" t="s">
        <v>340</v>
      </c>
      <c r="F5340" s="198">
        <v>-0.49</v>
      </c>
      <c r="G5340" s="198">
        <v>0</v>
      </c>
    </row>
    <row r="5341" spans="1:7" x14ac:dyDescent="0.3">
      <c r="A5341" s="198" t="s">
        <v>188</v>
      </c>
      <c r="B5341" s="198"/>
      <c r="C5341" s="198">
        <v>101109590</v>
      </c>
      <c r="D5341" s="198">
        <v>201912</v>
      </c>
      <c r="E5341" s="198" t="s">
        <v>339</v>
      </c>
      <c r="F5341" s="198">
        <v>-33.950000000000003</v>
      </c>
      <c r="G5341" s="198">
        <v>0</v>
      </c>
    </row>
    <row r="5342" spans="1:7" x14ac:dyDescent="0.3">
      <c r="A5342" s="198" t="s">
        <v>188</v>
      </c>
      <c r="B5342" s="198"/>
      <c r="C5342" s="198">
        <v>101109590</v>
      </c>
      <c r="D5342" s="198">
        <v>201912</v>
      </c>
      <c r="E5342" s="198" t="s">
        <v>339</v>
      </c>
      <c r="F5342" s="198">
        <v>-26.86</v>
      </c>
      <c r="G5342" s="198">
        <v>0</v>
      </c>
    </row>
    <row r="5343" spans="1:7" x14ac:dyDescent="0.3">
      <c r="A5343" s="198" t="s">
        <v>188</v>
      </c>
      <c r="B5343" s="198"/>
      <c r="C5343" s="198">
        <v>101110432</v>
      </c>
      <c r="D5343" s="198">
        <v>201912</v>
      </c>
      <c r="E5343" s="198" t="s">
        <v>336</v>
      </c>
      <c r="F5343" s="198">
        <v>171.77</v>
      </c>
      <c r="G5343" s="198">
        <v>0</v>
      </c>
    </row>
    <row r="5344" spans="1:7" x14ac:dyDescent="0.3">
      <c r="A5344" s="198" t="s">
        <v>188</v>
      </c>
      <c r="B5344" s="198"/>
      <c r="C5344" s="198">
        <v>101110432</v>
      </c>
      <c r="D5344" s="198">
        <v>201912</v>
      </c>
      <c r="E5344" s="198" t="s">
        <v>336</v>
      </c>
      <c r="F5344" s="198">
        <v>253.07</v>
      </c>
      <c r="G5344" s="198">
        <v>0</v>
      </c>
    </row>
    <row r="5345" spans="1:7" x14ac:dyDescent="0.3">
      <c r="A5345" s="198" t="s">
        <v>188</v>
      </c>
      <c r="B5345" s="198"/>
      <c r="C5345" s="198">
        <v>101110432</v>
      </c>
      <c r="D5345" s="198">
        <v>201912</v>
      </c>
      <c r="E5345" s="198" t="s">
        <v>336</v>
      </c>
      <c r="F5345" s="198">
        <v>581.82000000000005</v>
      </c>
      <c r="G5345" s="198">
        <v>0</v>
      </c>
    </row>
    <row r="5346" spans="1:7" x14ac:dyDescent="0.3">
      <c r="A5346" s="198" t="s">
        <v>188</v>
      </c>
      <c r="B5346" s="198"/>
      <c r="C5346" s="198">
        <v>101110432</v>
      </c>
      <c r="D5346" s="198">
        <v>201912</v>
      </c>
      <c r="E5346" s="198" t="s">
        <v>336</v>
      </c>
      <c r="F5346" s="198">
        <v>784.49</v>
      </c>
      <c r="G5346" s="198">
        <v>0</v>
      </c>
    </row>
    <row r="5347" spans="1:7" x14ac:dyDescent="0.3">
      <c r="A5347" s="198" t="s">
        <v>188</v>
      </c>
      <c r="B5347" s="198"/>
      <c r="C5347" s="198">
        <v>101110656</v>
      </c>
      <c r="D5347" s="198">
        <v>201912</v>
      </c>
      <c r="E5347" s="198" t="s">
        <v>341</v>
      </c>
      <c r="F5347" s="198">
        <v>177.46</v>
      </c>
      <c r="G5347" s="198">
        <v>0</v>
      </c>
    </row>
    <row r="5348" spans="1:7" x14ac:dyDescent="0.3">
      <c r="A5348" s="198" t="s">
        <v>188</v>
      </c>
      <c r="B5348" s="198"/>
      <c r="C5348" s="198">
        <v>101110656</v>
      </c>
      <c r="D5348" s="198">
        <v>201912</v>
      </c>
      <c r="E5348" s="198" t="s">
        <v>341</v>
      </c>
      <c r="F5348" s="198">
        <v>448.25</v>
      </c>
      <c r="G5348" s="198">
        <v>0</v>
      </c>
    </row>
    <row r="5349" spans="1:7" x14ac:dyDescent="0.3">
      <c r="A5349" s="198" t="s">
        <v>188</v>
      </c>
      <c r="B5349" s="198"/>
      <c r="C5349" s="198">
        <v>101110819</v>
      </c>
      <c r="D5349" s="198">
        <v>201912</v>
      </c>
      <c r="E5349" s="198" t="s">
        <v>339</v>
      </c>
      <c r="F5349" s="198">
        <v>-2668.82</v>
      </c>
      <c r="G5349" s="198">
        <v>0</v>
      </c>
    </row>
    <row r="5350" spans="1:7" x14ac:dyDescent="0.3">
      <c r="A5350" s="198" t="s">
        <v>188</v>
      </c>
      <c r="B5350" s="198"/>
      <c r="C5350" s="198">
        <v>101110819</v>
      </c>
      <c r="D5350" s="198">
        <v>201912</v>
      </c>
      <c r="E5350" s="198" t="s">
        <v>339</v>
      </c>
      <c r="F5350" s="198">
        <v>-1237.6400000000001</v>
      </c>
      <c r="G5350" s="198">
        <v>0</v>
      </c>
    </row>
    <row r="5351" spans="1:7" x14ac:dyDescent="0.3">
      <c r="A5351" s="198" t="s">
        <v>188</v>
      </c>
      <c r="B5351" s="198"/>
      <c r="C5351" s="198">
        <v>101110930</v>
      </c>
      <c r="D5351" s="198">
        <v>201912</v>
      </c>
      <c r="E5351" s="198" t="s">
        <v>335</v>
      </c>
      <c r="F5351" s="198">
        <v>0.08</v>
      </c>
      <c r="G5351" s="198">
        <v>0</v>
      </c>
    </row>
    <row r="5352" spans="1:7" x14ac:dyDescent="0.3">
      <c r="A5352" s="198" t="s">
        <v>188</v>
      </c>
      <c r="B5352" s="198"/>
      <c r="C5352" s="198">
        <v>101110930</v>
      </c>
      <c r="D5352" s="198">
        <v>201912</v>
      </c>
      <c r="E5352" s="198" t="s">
        <v>335</v>
      </c>
      <c r="F5352" s="198">
        <v>0.13</v>
      </c>
      <c r="G5352" s="198">
        <v>0</v>
      </c>
    </row>
    <row r="5353" spans="1:7" x14ac:dyDescent="0.3">
      <c r="A5353" s="198" t="s">
        <v>188</v>
      </c>
      <c r="B5353" s="198"/>
      <c r="C5353" s="198">
        <v>101110930</v>
      </c>
      <c r="D5353" s="198">
        <v>201912</v>
      </c>
      <c r="E5353" s="198" t="s">
        <v>335</v>
      </c>
      <c r="F5353" s="198">
        <v>0.95</v>
      </c>
      <c r="G5353" s="198">
        <v>0</v>
      </c>
    </row>
    <row r="5354" spans="1:7" x14ac:dyDescent="0.3">
      <c r="A5354" s="198" t="s">
        <v>188</v>
      </c>
      <c r="B5354" s="198"/>
      <c r="C5354" s="198">
        <v>101110930</v>
      </c>
      <c r="D5354" s="198">
        <v>201912</v>
      </c>
      <c r="E5354" s="198" t="s">
        <v>335</v>
      </c>
      <c r="F5354" s="198">
        <v>2.2200000000000002</v>
      </c>
      <c r="G5354" s="198">
        <v>0</v>
      </c>
    </row>
    <row r="5355" spans="1:7" x14ac:dyDescent="0.3">
      <c r="A5355" s="198" t="s">
        <v>188</v>
      </c>
      <c r="B5355" s="198"/>
      <c r="C5355" s="198">
        <v>101111200</v>
      </c>
      <c r="D5355" s="198">
        <v>201912</v>
      </c>
      <c r="E5355" s="198" t="s">
        <v>340</v>
      </c>
      <c r="F5355" s="198">
        <v>-10420.57</v>
      </c>
      <c r="G5355" s="198">
        <v>-7</v>
      </c>
    </row>
    <row r="5356" spans="1:7" x14ac:dyDescent="0.3">
      <c r="A5356" s="198" t="s">
        <v>188</v>
      </c>
      <c r="B5356" s="198"/>
      <c r="C5356" s="198">
        <v>101111200</v>
      </c>
      <c r="D5356" s="198">
        <v>201912</v>
      </c>
      <c r="E5356" s="198" t="s">
        <v>340</v>
      </c>
      <c r="F5356" s="198">
        <v>283.49</v>
      </c>
      <c r="G5356" s="198">
        <v>180</v>
      </c>
    </row>
    <row r="5357" spans="1:7" x14ac:dyDescent="0.3">
      <c r="A5357" s="198" t="s">
        <v>188</v>
      </c>
      <c r="B5357" s="198"/>
      <c r="C5357" s="198">
        <v>101111200</v>
      </c>
      <c r="D5357" s="198">
        <v>201912</v>
      </c>
      <c r="E5357" s="198" t="s">
        <v>340</v>
      </c>
      <c r="F5357" s="198">
        <v>895.01</v>
      </c>
      <c r="G5357" s="198">
        <v>1</v>
      </c>
    </row>
    <row r="5358" spans="1:7" x14ac:dyDescent="0.3">
      <c r="A5358" s="198" t="s">
        <v>188</v>
      </c>
      <c r="B5358" s="198"/>
      <c r="C5358" s="198">
        <v>101111307</v>
      </c>
      <c r="D5358" s="198">
        <v>201912</v>
      </c>
      <c r="E5358" s="198" t="s">
        <v>339</v>
      </c>
      <c r="F5358" s="198">
        <v>0.48</v>
      </c>
      <c r="G5358" s="198">
        <v>0</v>
      </c>
    </row>
    <row r="5359" spans="1:7" x14ac:dyDescent="0.3">
      <c r="A5359" s="198" t="s">
        <v>188</v>
      </c>
      <c r="B5359" s="198"/>
      <c r="C5359" s="198">
        <v>101111448</v>
      </c>
      <c r="D5359" s="198">
        <v>201912</v>
      </c>
      <c r="E5359" s="198" t="s">
        <v>340</v>
      </c>
      <c r="F5359" s="198">
        <v>-61187.63</v>
      </c>
      <c r="G5359" s="198">
        <v>3267</v>
      </c>
    </row>
    <row r="5360" spans="1:7" x14ac:dyDescent="0.3">
      <c r="A5360" s="198" t="s">
        <v>188</v>
      </c>
      <c r="B5360" s="198"/>
      <c r="C5360" s="198">
        <v>101111448</v>
      </c>
      <c r="D5360" s="198">
        <v>201912</v>
      </c>
      <c r="E5360" s="198" t="s">
        <v>340</v>
      </c>
      <c r="F5360" s="198">
        <v>-14558.14</v>
      </c>
      <c r="G5360" s="198">
        <v>1</v>
      </c>
    </row>
    <row r="5361" spans="1:7" x14ac:dyDescent="0.3">
      <c r="A5361" s="198" t="s">
        <v>188</v>
      </c>
      <c r="B5361" s="198"/>
      <c r="C5361" s="198">
        <v>101111448</v>
      </c>
      <c r="D5361" s="198">
        <v>201912</v>
      </c>
      <c r="E5361" s="198" t="s">
        <v>340</v>
      </c>
      <c r="F5361" s="198">
        <v>-4759.8999999999996</v>
      </c>
      <c r="G5361" s="198">
        <v>2</v>
      </c>
    </row>
    <row r="5362" spans="1:7" x14ac:dyDescent="0.3">
      <c r="A5362" s="198" t="s">
        <v>188</v>
      </c>
      <c r="B5362" s="198"/>
      <c r="C5362" s="198">
        <v>101111448</v>
      </c>
      <c r="D5362" s="198">
        <v>201912</v>
      </c>
      <c r="E5362" s="198" t="s">
        <v>340</v>
      </c>
      <c r="F5362" s="198">
        <v>-4025.85</v>
      </c>
      <c r="G5362" s="198">
        <v>1</v>
      </c>
    </row>
    <row r="5363" spans="1:7" x14ac:dyDescent="0.3">
      <c r="A5363" s="198" t="s">
        <v>188</v>
      </c>
      <c r="B5363" s="198"/>
      <c r="C5363" s="198">
        <v>101111448</v>
      </c>
      <c r="D5363" s="198">
        <v>201912</v>
      </c>
      <c r="E5363" s="198" t="s">
        <v>340</v>
      </c>
      <c r="F5363" s="198">
        <v>-1041.97</v>
      </c>
      <c r="G5363" s="198">
        <v>1</v>
      </c>
    </row>
    <row r="5364" spans="1:7" x14ac:dyDescent="0.3">
      <c r="A5364" s="198" t="s">
        <v>188</v>
      </c>
      <c r="B5364" s="198"/>
      <c r="C5364" s="198">
        <v>101111448</v>
      </c>
      <c r="D5364" s="198">
        <v>201912</v>
      </c>
      <c r="E5364" s="198" t="s">
        <v>340</v>
      </c>
      <c r="F5364" s="198">
        <v>72615.97</v>
      </c>
      <c r="G5364" s="198">
        <v>-6</v>
      </c>
    </row>
    <row r="5365" spans="1:7" x14ac:dyDescent="0.3">
      <c r="A5365" s="198" t="s">
        <v>188</v>
      </c>
      <c r="B5365" s="198"/>
      <c r="C5365" s="198">
        <v>101111689</v>
      </c>
      <c r="D5365" s="198">
        <v>201912</v>
      </c>
      <c r="E5365" s="198" t="s">
        <v>336</v>
      </c>
      <c r="F5365" s="198">
        <v>787.05</v>
      </c>
      <c r="G5365" s="198">
        <v>1</v>
      </c>
    </row>
    <row r="5366" spans="1:7" x14ac:dyDescent="0.3">
      <c r="A5366" s="198" t="s">
        <v>188</v>
      </c>
      <c r="B5366" s="198"/>
      <c r="C5366" s="198">
        <v>101112203</v>
      </c>
      <c r="D5366" s="198">
        <v>201912</v>
      </c>
      <c r="E5366" s="198" t="s">
        <v>339</v>
      </c>
      <c r="F5366" s="198">
        <v>238.68</v>
      </c>
      <c r="G5366" s="198">
        <v>1</v>
      </c>
    </row>
    <row r="5367" spans="1:7" x14ac:dyDescent="0.3">
      <c r="A5367" s="198" t="s">
        <v>188</v>
      </c>
      <c r="B5367" s="198"/>
      <c r="C5367" s="198">
        <v>101112532</v>
      </c>
      <c r="D5367" s="198">
        <v>201912</v>
      </c>
      <c r="E5367" s="198" t="s">
        <v>341</v>
      </c>
      <c r="F5367" s="198">
        <v>3327.04</v>
      </c>
      <c r="G5367" s="198">
        <v>3</v>
      </c>
    </row>
    <row r="5368" spans="1:7" x14ac:dyDescent="0.3">
      <c r="A5368" s="198" t="s">
        <v>188</v>
      </c>
      <c r="B5368" s="198"/>
      <c r="C5368" s="198">
        <v>101112658</v>
      </c>
      <c r="D5368" s="198">
        <v>201912</v>
      </c>
      <c r="E5368" s="198" t="s">
        <v>336</v>
      </c>
      <c r="F5368" s="198">
        <v>-4351.83</v>
      </c>
      <c r="G5368" s="198">
        <v>-6</v>
      </c>
    </row>
    <row r="5369" spans="1:7" x14ac:dyDescent="0.3">
      <c r="A5369" s="198" t="s">
        <v>188</v>
      </c>
      <c r="B5369" s="198"/>
      <c r="C5369" s="198">
        <v>101112658</v>
      </c>
      <c r="D5369" s="198">
        <v>201912</v>
      </c>
      <c r="E5369" s="198" t="s">
        <v>336</v>
      </c>
      <c r="F5369" s="198">
        <v>1778.22</v>
      </c>
      <c r="G5369" s="198">
        <v>1</v>
      </c>
    </row>
    <row r="5370" spans="1:7" x14ac:dyDescent="0.3">
      <c r="A5370" s="198" t="s">
        <v>188</v>
      </c>
      <c r="B5370" s="198"/>
      <c r="C5370" s="198">
        <v>101112785</v>
      </c>
      <c r="D5370" s="198">
        <v>201912</v>
      </c>
      <c r="E5370" s="198" t="s">
        <v>336</v>
      </c>
      <c r="F5370" s="198">
        <v>1.45</v>
      </c>
      <c r="G5370" s="198">
        <v>0</v>
      </c>
    </row>
    <row r="5371" spans="1:7" x14ac:dyDescent="0.3">
      <c r="A5371" s="198" t="s">
        <v>188</v>
      </c>
      <c r="B5371" s="198"/>
      <c r="C5371" s="198">
        <v>101112785</v>
      </c>
      <c r="D5371" s="198">
        <v>201912</v>
      </c>
      <c r="E5371" s="198" t="s">
        <v>336</v>
      </c>
      <c r="F5371" s="198">
        <v>8.23</v>
      </c>
      <c r="G5371" s="198">
        <v>0</v>
      </c>
    </row>
    <row r="5372" spans="1:7" x14ac:dyDescent="0.3">
      <c r="A5372" s="198" t="s">
        <v>188</v>
      </c>
      <c r="B5372" s="198"/>
      <c r="C5372" s="198">
        <v>101113206</v>
      </c>
      <c r="D5372" s="198">
        <v>201912</v>
      </c>
      <c r="E5372" s="198" t="s">
        <v>340</v>
      </c>
      <c r="F5372" s="198">
        <v>97.05</v>
      </c>
      <c r="G5372" s="198">
        <v>0</v>
      </c>
    </row>
    <row r="5373" spans="1:7" x14ac:dyDescent="0.3">
      <c r="A5373" s="198" t="s">
        <v>188</v>
      </c>
      <c r="B5373" s="198"/>
      <c r="C5373" s="198">
        <v>101113906</v>
      </c>
      <c r="D5373" s="198">
        <v>201912</v>
      </c>
      <c r="E5373" s="198" t="s">
        <v>339</v>
      </c>
      <c r="F5373" s="198">
        <v>1501.14</v>
      </c>
      <c r="G5373" s="198">
        <v>1</v>
      </c>
    </row>
    <row r="5374" spans="1:7" x14ac:dyDescent="0.3">
      <c r="A5374" s="198" t="s">
        <v>188</v>
      </c>
      <c r="B5374" s="198"/>
      <c r="C5374" s="198">
        <v>101114041</v>
      </c>
      <c r="D5374" s="198">
        <v>201912</v>
      </c>
      <c r="E5374" s="198" t="s">
        <v>341</v>
      </c>
      <c r="F5374" s="198">
        <v>-5039.41</v>
      </c>
      <c r="G5374" s="198">
        <v>0</v>
      </c>
    </row>
    <row r="5375" spans="1:7" x14ac:dyDescent="0.3">
      <c r="A5375" s="198" t="s">
        <v>188</v>
      </c>
      <c r="B5375" s="198"/>
      <c r="C5375" s="198">
        <v>101114041</v>
      </c>
      <c r="D5375" s="198">
        <v>201912</v>
      </c>
      <c r="E5375" s="198" t="s">
        <v>341</v>
      </c>
      <c r="F5375" s="198">
        <v>-3766.94</v>
      </c>
      <c r="G5375" s="198">
        <v>0</v>
      </c>
    </row>
    <row r="5376" spans="1:7" x14ac:dyDescent="0.3">
      <c r="A5376" s="198" t="s">
        <v>188</v>
      </c>
      <c r="B5376" s="198"/>
      <c r="C5376" s="198">
        <v>101114178</v>
      </c>
      <c r="D5376" s="198">
        <v>201912</v>
      </c>
      <c r="E5376" s="198" t="s">
        <v>342</v>
      </c>
      <c r="F5376" s="198">
        <v>3445.09</v>
      </c>
      <c r="G5376" s="198">
        <v>1</v>
      </c>
    </row>
    <row r="5377" spans="1:7" x14ac:dyDescent="0.3">
      <c r="A5377" s="198" t="s">
        <v>188</v>
      </c>
      <c r="B5377" s="198"/>
      <c r="C5377" s="198">
        <v>101114412</v>
      </c>
      <c r="D5377" s="198">
        <v>201912</v>
      </c>
      <c r="E5377" s="198" t="s">
        <v>339</v>
      </c>
      <c r="F5377" s="198">
        <v>-0.11</v>
      </c>
      <c r="G5377" s="198">
        <v>2</v>
      </c>
    </row>
    <row r="5378" spans="1:7" x14ac:dyDescent="0.3">
      <c r="A5378" s="198" t="s">
        <v>188</v>
      </c>
      <c r="B5378" s="198"/>
      <c r="C5378" s="198">
        <v>101114857</v>
      </c>
      <c r="D5378" s="198">
        <v>201912</v>
      </c>
      <c r="E5378" s="198" t="s">
        <v>339</v>
      </c>
      <c r="F5378" s="198">
        <v>82.52</v>
      </c>
      <c r="G5378" s="198">
        <v>0</v>
      </c>
    </row>
    <row r="5379" spans="1:7" x14ac:dyDescent="0.3">
      <c r="A5379" s="198" t="s">
        <v>188</v>
      </c>
      <c r="B5379" s="198"/>
      <c r="C5379" s="198">
        <v>101114857</v>
      </c>
      <c r="D5379" s="198">
        <v>201912</v>
      </c>
      <c r="E5379" s="198" t="s">
        <v>339</v>
      </c>
      <c r="F5379" s="198">
        <v>605.24</v>
      </c>
      <c r="G5379" s="198">
        <v>0</v>
      </c>
    </row>
    <row r="5380" spans="1:7" x14ac:dyDescent="0.3">
      <c r="A5380" s="198" t="s">
        <v>188</v>
      </c>
      <c r="B5380" s="198"/>
      <c r="C5380" s="198">
        <v>101114977</v>
      </c>
      <c r="D5380" s="198">
        <v>201912</v>
      </c>
      <c r="E5380" s="198" t="s">
        <v>336</v>
      </c>
      <c r="F5380" s="198">
        <v>542.23</v>
      </c>
      <c r="G5380" s="198">
        <v>1</v>
      </c>
    </row>
    <row r="5381" spans="1:7" x14ac:dyDescent="0.3">
      <c r="A5381" s="198" t="s">
        <v>188</v>
      </c>
      <c r="B5381" s="198"/>
      <c r="C5381" s="198">
        <v>101115147</v>
      </c>
      <c r="D5381" s="198">
        <v>201912</v>
      </c>
      <c r="E5381" s="198" t="s">
        <v>340</v>
      </c>
      <c r="F5381" s="198">
        <v>0.27</v>
      </c>
      <c r="G5381" s="198">
        <v>0</v>
      </c>
    </row>
    <row r="5382" spans="1:7" x14ac:dyDescent="0.3">
      <c r="A5382" s="198" t="s">
        <v>188</v>
      </c>
      <c r="B5382" s="198"/>
      <c r="C5382" s="198">
        <v>101115147</v>
      </c>
      <c r="D5382" s="198">
        <v>201912</v>
      </c>
      <c r="E5382" s="198" t="s">
        <v>340</v>
      </c>
      <c r="F5382" s="198">
        <v>0.34</v>
      </c>
      <c r="G5382" s="198">
        <v>0</v>
      </c>
    </row>
    <row r="5383" spans="1:7" x14ac:dyDescent="0.3">
      <c r="A5383" s="198" t="s">
        <v>188</v>
      </c>
      <c r="B5383" s="198"/>
      <c r="C5383" s="198">
        <v>101115147</v>
      </c>
      <c r="D5383" s="198">
        <v>201912</v>
      </c>
      <c r="E5383" s="198" t="s">
        <v>340</v>
      </c>
      <c r="F5383" s="198">
        <v>4.24</v>
      </c>
      <c r="G5383" s="198">
        <v>0</v>
      </c>
    </row>
    <row r="5384" spans="1:7" x14ac:dyDescent="0.3">
      <c r="A5384" s="198" t="s">
        <v>188</v>
      </c>
      <c r="B5384" s="198"/>
      <c r="C5384" s="198">
        <v>101115147</v>
      </c>
      <c r="D5384" s="198">
        <v>201912</v>
      </c>
      <c r="E5384" s="198" t="s">
        <v>340</v>
      </c>
      <c r="F5384" s="198">
        <v>6.01</v>
      </c>
      <c r="G5384" s="198">
        <v>0</v>
      </c>
    </row>
    <row r="5385" spans="1:7" x14ac:dyDescent="0.3">
      <c r="A5385" s="198" t="s">
        <v>188</v>
      </c>
      <c r="B5385" s="198"/>
      <c r="C5385" s="198">
        <v>101115147</v>
      </c>
      <c r="D5385" s="198">
        <v>201912</v>
      </c>
      <c r="E5385" s="198" t="s">
        <v>340</v>
      </c>
      <c r="F5385" s="198">
        <v>6.61</v>
      </c>
      <c r="G5385" s="198">
        <v>0</v>
      </c>
    </row>
    <row r="5386" spans="1:7" x14ac:dyDescent="0.3">
      <c r="A5386" s="198" t="s">
        <v>188</v>
      </c>
      <c r="B5386" s="198"/>
      <c r="C5386" s="198">
        <v>101115725</v>
      </c>
      <c r="D5386" s="198">
        <v>201912</v>
      </c>
      <c r="E5386" s="198" t="s">
        <v>339</v>
      </c>
      <c r="F5386" s="198">
        <v>-32.67</v>
      </c>
      <c r="G5386" s="198">
        <v>0</v>
      </c>
    </row>
    <row r="5387" spans="1:7" x14ac:dyDescent="0.3">
      <c r="A5387" s="198" t="s">
        <v>188</v>
      </c>
      <c r="B5387" s="198"/>
      <c r="C5387" s="198">
        <v>101116281</v>
      </c>
      <c r="D5387" s="198">
        <v>201912</v>
      </c>
      <c r="E5387" s="198" t="s">
        <v>335</v>
      </c>
      <c r="F5387" s="198">
        <v>5.49</v>
      </c>
      <c r="G5387" s="198">
        <v>0</v>
      </c>
    </row>
    <row r="5388" spans="1:7" x14ac:dyDescent="0.3">
      <c r="A5388" s="198" t="s">
        <v>188</v>
      </c>
      <c r="B5388" s="198"/>
      <c r="C5388" s="198">
        <v>101116281</v>
      </c>
      <c r="D5388" s="198">
        <v>201912</v>
      </c>
      <c r="E5388" s="198" t="s">
        <v>335</v>
      </c>
      <c r="F5388" s="198">
        <v>8.92</v>
      </c>
      <c r="G5388" s="198">
        <v>0</v>
      </c>
    </row>
    <row r="5389" spans="1:7" x14ac:dyDescent="0.3">
      <c r="A5389" s="198" t="s">
        <v>188</v>
      </c>
      <c r="B5389" s="198"/>
      <c r="C5389" s="198">
        <v>101116281</v>
      </c>
      <c r="D5389" s="198">
        <v>201912</v>
      </c>
      <c r="E5389" s="198" t="s">
        <v>335</v>
      </c>
      <c r="F5389" s="198">
        <v>24.89</v>
      </c>
      <c r="G5389" s="198">
        <v>0</v>
      </c>
    </row>
    <row r="5390" spans="1:7" x14ac:dyDescent="0.3">
      <c r="A5390" s="198" t="s">
        <v>188</v>
      </c>
      <c r="B5390" s="198"/>
      <c r="C5390" s="198">
        <v>101116666</v>
      </c>
      <c r="D5390" s="198">
        <v>201912</v>
      </c>
      <c r="E5390" s="198" t="s">
        <v>336</v>
      </c>
      <c r="F5390" s="198">
        <v>1370.85</v>
      </c>
      <c r="G5390" s="198">
        <v>1</v>
      </c>
    </row>
    <row r="5391" spans="1:7" x14ac:dyDescent="0.3">
      <c r="A5391" s="198" t="s">
        <v>188</v>
      </c>
      <c r="B5391" s="198"/>
      <c r="C5391" s="198">
        <v>101116865</v>
      </c>
      <c r="D5391" s="198">
        <v>201912</v>
      </c>
      <c r="E5391" s="198" t="s">
        <v>340</v>
      </c>
      <c r="F5391" s="198">
        <v>-45.82</v>
      </c>
      <c r="G5391" s="198">
        <v>3</v>
      </c>
    </row>
    <row r="5392" spans="1:7" x14ac:dyDescent="0.3">
      <c r="A5392" s="198" t="s">
        <v>188</v>
      </c>
      <c r="B5392" s="198"/>
      <c r="C5392" s="198">
        <v>101116991</v>
      </c>
      <c r="D5392" s="198">
        <v>201912</v>
      </c>
      <c r="E5392" s="198" t="s">
        <v>336</v>
      </c>
      <c r="F5392" s="198">
        <v>-13.56</v>
      </c>
      <c r="G5392" s="198">
        <v>2</v>
      </c>
    </row>
    <row r="5393" spans="1:7" x14ac:dyDescent="0.3">
      <c r="A5393" s="198" t="s">
        <v>188</v>
      </c>
      <c r="B5393" s="198"/>
      <c r="C5393" s="198">
        <v>101117420</v>
      </c>
      <c r="D5393" s="198">
        <v>201912</v>
      </c>
      <c r="E5393" s="198" t="s">
        <v>336</v>
      </c>
      <c r="F5393" s="198">
        <v>314.93</v>
      </c>
      <c r="G5393" s="198">
        <v>4</v>
      </c>
    </row>
    <row r="5394" spans="1:7" x14ac:dyDescent="0.3">
      <c r="A5394" s="198" t="s">
        <v>188</v>
      </c>
      <c r="B5394" s="198"/>
      <c r="C5394" s="198">
        <v>101117646</v>
      </c>
      <c r="D5394" s="198">
        <v>201912</v>
      </c>
      <c r="E5394" s="198" t="s">
        <v>341</v>
      </c>
      <c r="F5394" s="198">
        <v>-3879.78</v>
      </c>
      <c r="G5394" s="198">
        <v>0</v>
      </c>
    </row>
    <row r="5395" spans="1:7" x14ac:dyDescent="0.3">
      <c r="A5395" s="198" t="s">
        <v>188</v>
      </c>
      <c r="B5395" s="198"/>
      <c r="C5395" s="198">
        <v>101117646</v>
      </c>
      <c r="D5395" s="198">
        <v>201912</v>
      </c>
      <c r="E5395" s="198" t="s">
        <v>341</v>
      </c>
      <c r="F5395" s="198">
        <v>-639.65</v>
      </c>
      <c r="G5395" s="198">
        <v>0</v>
      </c>
    </row>
    <row r="5396" spans="1:7" x14ac:dyDescent="0.3">
      <c r="A5396" s="198" t="s">
        <v>188</v>
      </c>
      <c r="B5396" s="198"/>
      <c r="C5396" s="198">
        <v>101117660</v>
      </c>
      <c r="D5396" s="198">
        <v>201912</v>
      </c>
      <c r="E5396" s="198" t="s">
        <v>342</v>
      </c>
      <c r="F5396" s="198">
        <v>-2.13</v>
      </c>
      <c r="G5396" s="198">
        <v>2</v>
      </c>
    </row>
    <row r="5397" spans="1:7" x14ac:dyDescent="0.3">
      <c r="A5397" s="198" t="s">
        <v>188</v>
      </c>
      <c r="B5397" s="198"/>
      <c r="C5397" s="198">
        <v>101117694</v>
      </c>
      <c r="D5397" s="198">
        <v>201912</v>
      </c>
      <c r="E5397" s="198" t="s">
        <v>339</v>
      </c>
      <c r="F5397" s="198">
        <v>-57.06</v>
      </c>
      <c r="G5397" s="198">
        <v>0</v>
      </c>
    </row>
    <row r="5398" spans="1:7" x14ac:dyDescent="0.3">
      <c r="A5398" s="198" t="s">
        <v>188</v>
      </c>
      <c r="B5398" s="198"/>
      <c r="C5398" s="198">
        <v>101117817</v>
      </c>
      <c r="D5398" s="198">
        <v>201912</v>
      </c>
      <c r="E5398" s="198" t="s">
        <v>339</v>
      </c>
      <c r="F5398" s="198">
        <v>-10371.969999999999</v>
      </c>
      <c r="G5398" s="198">
        <v>-6</v>
      </c>
    </row>
    <row r="5399" spans="1:7" x14ac:dyDescent="0.3">
      <c r="A5399" s="198" t="s">
        <v>188</v>
      </c>
      <c r="B5399" s="198"/>
      <c r="C5399" s="198">
        <v>101117817</v>
      </c>
      <c r="D5399" s="198">
        <v>201912</v>
      </c>
      <c r="E5399" s="198" t="s">
        <v>339</v>
      </c>
      <c r="F5399" s="198">
        <v>6179.08</v>
      </c>
      <c r="G5399" s="198">
        <v>173</v>
      </c>
    </row>
    <row r="5400" spans="1:7" x14ac:dyDescent="0.3">
      <c r="A5400" s="198" t="s">
        <v>188</v>
      </c>
      <c r="B5400" s="198"/>
      <c r="C5400" s="198">
        <v>101118024</v>
      </c>
      <c r="D5400" s="198">
        <v>201912</v>
      </c>
      <c r="E5400" s="198" t="s">
        <v>336</v>
      </c>
      <c r="F5400" s="198">
        <v>-282.17</v>
      </c>
      <c r="G5400" s="198">
        <v>0</v>
      </c>
    </row>
    <row r="5401" spans="1:7" x14ac:dyDescent="0.3">
      <c r="A5401" s="198" t="s">
        <v>188</v>
      </c>
      <c r="B5401" s="198"/>
      <c r="C5401" s="198">
        <v>101118024</v>
      </c>
      <c r="D5401" s="198">
        <v>201912</v>
      </c>
      <c r="E5401" s="198" t="s">
        <v>336</v>
      </c>
      <c r="F5401" s="198">
        <v>-27.33</v>
      </c>
      <c r="G5401" s="198">
        <v>0</v>
      </c>
    </row>
    <row r="5402" spans="1:7" x14ac:dyDescent="0.3">
      <c r="A5402" s="198" t="s">
        <v>188</v>
      </c>
      <c r="B5402" s="198"/>
      <c r="C5402" s="198">
        <v>101118115</v>
      </c>
      <c r="D5402" s="198">
        <v>201912</v>
      </c>
      <c r="E5402" s="198" t="s">
        <v>342</v>
      </c>
      <c r="F5402" s="198">
        <v>-27.38</v>
      </c>
      <c r="G5402" s="198">
        <v>3</v>
      </c>
    </row>
    <row r="5403" spans="1:7" x14ac:dyDescent="0.3">
      <c r="A5403" s="198" t="s">
        <v>188</v>
      </c>
      <c r="B5403" s="198"/>
      <c r="C5403" s="198">
        <v>101118163</v>
      </c>
      <c r="D5403" s="198">
        <v>201912</v>
      </c>
      <c r="E5403" s="198" t="s">
        <v>339</v>
      </c>
      <c r="F5403" s="198">
        <v>-32771.03</v>
      </c>
      <c r="G5403" s="198">
        <v>-9</v>
      </c>
    </row>
    <row r="5404" spans="1:7" x14ac:dyDescent="0.3">
      <c r="A5404" s="198" t="s">
        <v>188</v>
      </c>
      <c r="B5404" s="198"/>
      <c r="C5404" s="198">
        <v>101118163</v>
      </c>
      <c r="D5404" s="198">
        <v>201912</v>
      </c>
      <c r="E5404" s="198" t="s">
        <v>339</v>
      </c>
      <c r="F5404" s="198">
        <v>613.38</v>
      </c>
      <c r="G5404" s="198">
        <v>4</v>
      </c>
    </row>
    <row r="5405" spans="1:7" x14ac:dyDescent="0.3">
      <c r="A5405" s="198" t="s">
        <v>188</v>
      </c>
      <c r="B5405" s="198"/>
      <c r="C5405" s="198">
        <v>101118163</v>
      </c>
      <c r="D5405" s="198">
        <v>201912</v>
      </c>
      <c r="E5405" s="198" t="s">
        <v>339</v>
      </c>
      <c r="F5405" s="198">
        <v>4600.2700000000004</v>
      </c>
      <c r="G5405" s="198">
        <v>30</v>
      </c>
    </row>
    <row r="5406" spans="1:7" x14ac:dyDescent="0.3">
      <c r="A5406" s="198" t="s">
        <v>188</v>
      </c>
      <c r="B5406" s="198"/>
      <c r="C5406" s="198">
        <v>101118186</v>
      </c>
      <c r="D5406" s="198">
        <v>201912</v>
      </c>
      <c r="E5406" s="198" t="s">
        <v>336</v>
      </c>
      <c r="F5406" s="198">
        <v>-33084.06</v>
      </c>
      <c r="G5406" s="198">
        <v>-9</v>
      </c>
    </row>
    <row r="5407" spans="1:7" x14ac:dyDescent="0.3">
      <c r="A5407" s="198" t="s">
        <v>188</v>
      </c>
      <c r="B5407" s="198"/>
      <c r="C5407" s="198">
        <v>101118186</v>
      </c>
      <c r="D5407" s="198">
        <v>201912</v>
      </c>
      <c r="E5407" s="198" t="s">
        <v>336</v>
      </c>
      <c r="F5407" s="198">
        <v>533.09</v>
      </c>
      <c r="G5407" s="198">
        <v>60</v>
      </c>
    </row>
    <row r="5408" spans="1:7" x14ac:dyDescent="0.3">
      <c r="A5408" s="198" t="s">
        <v>188</v>
      </c>
      <c r="B5408" s="198"/>
      <c r="C5408" s="198">
        <v>101118186</v>
      </c>
      <c r="D5408" s="198">
        <v>201912</v>
      </c>
      <c r="E5408" s="198" t="s">
        <v>336</v>
      </c>
      <c r="F5408" s="198">
        <v>26928.59</v>
      </c>
      <c r="G5408" s="198">
        <v>2</v>
      </c>
    </row>
    <row r="5409" spans="1:7" x14ac:dyDescent="0.3">
      <c r="A5409" s="198" t="s">
        <v>188</v>
      </c>
      <c r="B5409" s="198"/>
      <c r="C5409" s="198">
        <v>101118496</v>
      </c>
      <c r="D5409" s="198">
        <v>201912</v>
      </c>
      <c r="E5409" s="198" t="s">
        <v>339</v>
      </c>
      <c r="F5409" s="198">
        <v>-1779.21</v>
      </c>
      <c r="G5409" s="198">
        <v>-6</v>
      </c>
    </row>
    <row r="5410" spans="1:7" x14ac:dyDescent="0.3">
      <c r="A5410" s="198" t="s">
        <v>188</v>
      </c>
      <c r="B5410" s="198"/>
      <c r="C5410" s="198">
        <v>101118496</v>
      </c>
      <c r="D5410" s="198">
        <v>201912</v>
      </c>
      <c r="E5410" s="198" t="s">
        <v>339</v>
      </c>
      <c r="F5410" s="198">
        <v>858.74</v>
      </c>
      <c r="G5410" s="198">
        <v>50</v>
      </c>
    </row>
    <row r="5411" spans="1:7" x14ac:dyDescent="0.3">
      <c r="A5411" s="198" t="s">
        <v>188</v>
      </c>
      <c r="B5411" s="198"/>
      <c r="C5411" s="198">
        <v>101118768</v>
      </c>
      <c r="D5411" s="198">
        <v>201912</v>
      </c>
      <c r="E5411" s="198" t="s">
        <v>339</v>
      </c>
      <c r="F5411" s="198">
        <v>-1084.73</v>
      </c>
      <c r="G5411" s="198">
        <v>4</v>
      </c>
    </row>
    <row r="5412" spans="1:7" x14ac:dyDescent="0.3">
      <c r="A5412" s="198" t="s">
        <v>188</v>
      </c>
      <c r="B5412" s="198"/>
      <c r="C5412" s="198">
        <v>101118860</v>
      </c>
      <c r="D5412" s="198">
        <v>201912</v>
      </c>
      <c r="E5412" s="198" t="s">
        <v>342</v>
      </c>
      <c r="F5412" s="198">
        <v>-2995.68</v>
      </c>
      <c r="G5412" s="198">
        <v>-4</v>
      </c>
    </row>
    <row r="5413" spans="1:7" x14ac:dyDescent="0.3">
      <c r="A5413" s="198" t="s">
        <v>188</v>
      </c>
      <c r="B5413" s="198"/>
      <c r="C5413" s="198">
        <v>101118860</v>
      </c>
      <c r="D5413" s="198">
        <v>201912</v>
      </c>
      <c r="E5413" s="198" t="s">
        <v>342</v>
      </c>
      <c r="F5413" s="198">
        <v>2995.68</v>
      </c>
      <c r="G5413" s="198">
        <v>650</v>
      </c>
    </row>
    <row r="5414" spans="1:7" x14ac:dyDescent="0.3">
      <c r="A5414" s="198" t="s">
        <v>188</v>
      </c>
      <c r="B5414" s="198"/>
      <c r="C5414" s="198">
        <v>101119336</v>
      </c>
      <c r="D5414" s="198">
        <v>201912</v>
      </c>
      <c r="E5414" s="198" t="s">
        <v>336</v>
      </c>
      <c r="F5414" s="198">
        <v>1799.68</v>
      </c>
      <c r="G5414" s="198">
        <v>3</v>
      </c>
    </row>
    <row r="5415" spans="1:7" x14ac:dyDescent="0.3">
      <c r="A5415" s="198" t="s">
        <v>188</v>
      </c>
      <c r="B5415" s="198"/>
      <c r="C5415" s="198">
        <v>101119724</v>
      </c>
      <c r="D5415" s="198">
        <v>201912</v>
      </c>
      <c r="E5415" s="198" t="s">
        <v>340</v>
      </c>
      <c r="F5415" s="198">
        <v>-5209.2</v>
      </c>
      <c r="G5415" s="198">
        <v>3</v>
      </c>
    </row>
    <row r="5416" spans="1:7" x14ac:dyDescent="0.3">
      <c r="A5416" s="198" t="s">
        <v>188</v>
      </c>
      <c r="B5416" s="198"/>
      <c r="C5416" s="198">
        <v>101119732</v>
      </c>
      <c r="D5416" s="198">
        <v>201912</v>
      </c>
      <c r="E5416" s="198" t="s">
        <v>336</v>
      </c>
      <c r="F5416" s="198">
        <v>1067.67</v>
      </c>
      <c r="G5416" s="198">
        <v>3</v>
      </c>
    </row>
    <row r="5417" spans="1:7" x14ac:dyDescent="0.3">
      <c r="A5417" s="198" t="s">
        <v>188</v>
      </c>
      <c r="B5417" s="198"/>
      <c r="C5417" s="198">
        <v>101119748</v>
      </c>
      <c r="D5417" s="198">
        <v>201912</v>
      </c>
      <c r="E5417" s="198" t="s">
        <v>342</v>
      </c>
      <c r="F5417" s="198">
        <v>5.4</v>
      </c>
      <c r="G5417" s="198">
        <v>2</v>
      </c>
    </row>
    <row r="5418" spans="1:7" x14ac:dyDescent="0.3">
      <c r="A5418" s="198" t="s">
        <v>188</v>
      </c>
      <c r="B5418" s="198"/>
      <c r="C5418" s="198">
        <v>101119898</v>
      </c>
      <c r="D5418" s="198">
        <v>201912</v>
      </c>
      <c r="E5418" s="198" t="s">
        <v>341</v>
      </c>
      <c r="F5418" s="198">
        <v>501.11</v>
      </c>
      <c r="G5418" s="198">
        <v>4</v>
      </c>
    </row>
    <row r="5419" spans="1:7" x14ac:dyDescent="0.3">
      <c r="A5419" s="198" t="s">
        <v>188</v>
      </c>
      <c r="B5419" s="198"/>
      <c r="C5419" s="198">
        <v>101119908</v>
      </c>
      <c r="D5419" s="198">
        <v>201912</v>
      </c>
      <c r="E5419" s="198" t="s">
        <v>339</v>
      </c>
      <c r="F5419" s="198">
        <v>1140.56</v>
      </c>
      <c r="G5419" s="198">
        <v>0</v>
      </c>
    </row>
    <row r="5420" spans="1:7" x14ac:dyDescent="0.3">
      <c r="A5420" s="198" t="s">
        <v>188</v>
      </c>
      <c r="B5420" s="198"/>
      <c r="C5420" s="198">
        <v>101119947</v>
      </c>
      <c r="D5420" s="198">
        <v>201912</v>
      </c>
      <c r="E5420" s="198" t="s">
        <v>336</v>
      </c>
      <c r="F5420" s="198">
        <v>-1597.51</v>
      </c>
      <c r="G5420" s="198">
        <v>-6</v>
      </c>
    </row>
    <row r="5421" spans="1:7" x14ac:dyDescent="0.3">
      <c r="A5421" s="198" t="s">
        <v>188</v>
      </c>
      <c r="B5421" s="198"/>
      <c r="C5421" s="198">
        <v>101119947</v>
      </c>
      <c r="D5421" s="198">
        <v>201912</v>
      </c>
      <c r="E5421" s="198" t="s">
        <v>336</v>
      </c>
      <c r="F5421" s="198">
        <v>441.86</v>
      </c>
      <c r="G5421" s="198">
        <v>50</v>
      </c>
    </row>
    <row r="5422" spans="1:7" x14ac:dyDescent="0.3">
      <c r="A5422" s="198" t="s">
        <v>188</v>
      </c>
      <c r="B5422" s="198"/>
      <c r="C5422" s="198">
        <v>101119947</v>
      </c>
      <c r="D5422" s="198">
        <v>201912</v>
      </c>
      <c r="E5422" s="198" t="s">
        <v>336</v>
      </c>
      <c r="F5422" s="198">
        <v>2019.66</v>
      </c>
      <c r="G5422" s="198">
        <v>1</v>
      </c>
    </row>
    <row r="5423" spans="1:7" x14ac:dyDescent="0.3">
      <c r="A5423" s="198" t="s">
        <v>188</v>
      </c>
      <c r="B5423" s="198"/>
      <c r="C5423" s="198">
        <v>101120040</v>
      </c>
      <c r="D5423" s="198">
        <v>201912</v>
      </c>
      <c r="E5423" s="198" t="s">
        <v>339</v>
      </c>
      <c r="F5423" s="198">
        <v>12617.16</v>
      </c>
      <c r="G5423" s="198">
        <v>1</v>
      </c>
    </row>
    <row r="5424" spans="1:7" x14ac:dyDescent="0.3">
      <c r="A5424" s="198" t="s">
        <v>188</v>
      </c>
      <c r="B5424" s="198"/>
      <c r="C5424" s="198">
        <v>101120230</v>
      </c>
      <c r="D5424" s="198">
        <v>201912</v>
      </c>
      <c r="E5424" s="198" t="s">
        <v>336</v>
      </c>
      <c r="F5424" s="198">
        <v>19.37</v>
      </c>
      <c r="G5424" s="198">
        <v>0</v>
      </c>
    </row>
    <row r="5425" spans="1:7" x14ac:dyDescent="0.3">
      <c r="A5425" s="198" t="s">
        <v>188</v>
      </c>
      <c r="B5425" s="198"/>
      <c r="C5425" s="198">
        <v>101120250</v>
      </c>
      <c r="D5425" s="198">
        <v>201912</v>
      </c>
      <c r="E5425" s="198" t="s">
        <v>336</v>
      </c>
      <c r="F5425" s="198">
        <v>7217.78</v>
      </c>
      <c r="G5425" s="198">
        <v>2</v>
      </c>
    </row>
    <row r="5426" spans="1:7" x14ac:dyDescent="0.3">
      <c r="A5426" s="198" t="s">
        <v>188</v>
      </c>
      <c r="B5426" s="198"/>
      <c r="C5426" s="198">
        <v>101120417</v>
      </c>
      <c r="D5426" s="198">
        <v>201912</v>
      </c>
      <c r="E5426" s="198" t="s">
        <v>339</v>
      </c>
      <c r="F5426" s="198">
        <v>28036.85</v>
      </c>
      <c r="G5426" s="198">
        <v>3</v>
      </c>
    </row>
    <row r="5427" spans="1:7" x14ac:dyDescent="0.3">
      <c r="A5427" s="198" t="s">
        <v>188</v>
      </c>
      <c r="B5427" s="198"/>
      <c r="C5427" s="198">
        <v>101120442</v>
      </c>
      <c r="D5427" s="198">
        <v>201912</v>
      </c>
      <c r="E5427" s="198" t="s">
        <v>342</v>
      </c>
      <c r="F5427" s="198">
        <v>-5.03</v>
      </c>
      <c r="G5427" s="198">
        <v>2</v>
      </c>
    </row>
    <row r="5428" spans="1:7" x14ac:dyDescent="0.3">
      <c r="A5428" s="198" t="s">
        <v>188</v>
      </c>
      <c r="B5428" s="198"/>
      <c r="C5428" s="198">
        <v>101120672</v>
      </c>
      <c r="D5428" s="198">
        <v>201912</v>
      </c>
      <c r="E5428" s="198" t="s">
        <v>340</v>
      </c>
      <c r="F5428" s="198">
        <v>-166.37</v>
      </c>
      <c r="G5428" s="198">
        <v>0</v>
      </c>
    </row>
    <row r="5429" spans="1:7" x14ac:dyDescent="0.3">
      <c r="A5429" s="198" t="s">
        <v>188</v>
      </c>
      <c r="B5429" s="198"/>
      <c r="C5429" s="198">
        <v>101120875</v>
      </c>
      <c r="D5429" s="198">
        <v>201912</v>
      </c>
      <c r="E5429" s="198" t="s">
        <v>336</v>
      </c>
      <c r="F5429" s="198">
        <v>755.3</v>
      </c>
      <c r="G5429" s="198">
        <v>1</v>
      </c>
    </row>
    <row r="5430" spans="1:7" x14ac:dyDescent="0.3">
      <c r="A5430" s="198" t="s">
        <v>188</v>
      </c>
      <c r="B5430" s="198"/>
      <c r="C5430" s="198">
        <v>101120983</v>
      </c>
      <c r="D5430" s="198">
        <v>201912</v>
      </c>
      <c r="E5430" s="198" t="s">
        <v>339</v>
      </c>
      <c r="F5430" s="198">
        <v>-16.41</v>
      </c>
      <c r="G5430" s="198">
        <v>0</v>
      </c>
    </row>
    <row r="5431" spans="1:7" x14ac:dyDescent="0.3">
      <c r="A5431" s="198" t="s">
        <v>188</v>
      </c>
      <c r="B5431" s="198"/>
      <c r="C5431" s="198">
        <v>101121046</v>
      </c>
      <c r="D5431" s="198">
        <v>201912</v>
      </c>
      <c r="E5431" s="198" t="s">
        <v>336</v>
      </c>
      <c r="F5431" s="198">
        <v>-19.170000000000002</v>
      </c>
      <c r="G5431" s="198">
        <v>3</v>
      </c>
    </row>
    <row r="5432" spans="1:7" x14ac:dyDescent="0.3">
      <c r="A5432" s="198" t="s">
        <v>188</v>
      </c>
      <c r="B5432" s="198"/>
      <c r="C5432" s="198">
        <v>101121235</v>
      </c>
      <c r="D5432" s="198">
        <v>201912</v>
      </c>
      <c r="E5432" s="198" t="s">
        <v>339</v>
      </c>
      <c r="F5432" s="198">
        <v>89336.04</v>
      </c>
      <c r="G5432" s="198">
        <v>1</v>
      </c>
    </row>
    <row r="5433" spans="1:7" x14ac:dyDescent="0.3">
      <c r="A5433" s="198" t="s">
        <v>188</v>
      </c>
      <c r="B5433" s="198"/>
      <c r="C5433" s="198">
        <v>101121244</v>
      </c>
      <c r="D5433" s="198">
        <v>201912</v>
      </c>
      <c r="E5433" s="198" t="s">
        <v>336</v>
      </c>
      <c r="F5433" s="198">
        <v>-13793.67</v>
      </c>
      <c r="G5433" s="198">
        <v>-7</v>
      </c>
    </row>
    <row r="5434" spans="1:7" x14ac:dyDescent="0.3">
      <c r="A5434" s="198" t="s">
        <v>188</v>
      </c>
      <c r="B5434" s="198"/>
      <c r="C5434" s="198">
        <v>101121244</v>
      </c>
      <c r="D5434" s="198">
        <v>201912</v>
      </c>
      <c r="E5434" s="198" t="s">
        <v>336</v>
      </c>
      <c r="F5434" s="198">
        <v>297.7</v>
      </c>
      <c r="G5434" s="198">
        <v>2</v>
      </c>
    </row>
    <row r="5435" spans="1:7" x14ac:dyDescent="0.3">
      <c r="A5435" s="198" t="s">
        <v>188</v>
      </c>
      <c r="B5435" s="198"/>
      <c r="C5435" s="198">
        <v>101121244</v>
      </c>
      <c r="D5435" s="198">
        <v>201912</v>
      </c>
      <c r="E5435" s="198" t="s">
        <v>336</v>
      </c>
      <c r="F5435" s="198">
        <v>1345.94</v>
      </c>
      <c r="G5435" s="198">
        <v>1120</v>
      </c>
    </row>
    <row r="5436" spans="1:7" x14ac:dyDescent="0.3">
      <c r="A5436" s="198" t="s">
        <v>188</v>
      </c>
      <c r="B5436" s="198"/>
      <c r="C5436" s="198">
        <v>101121358</v>
      </c>
      <c r="D5436" s="198">
        <v>201912</v>
      </c>
      <c r="E5436" s="198" t="s">
        <v>339</v>
      </c>
      <c r="F5436" s="198">
        <v>-0.4</v>
      </c>
      <c r="G5436" s="198">
        <v>0</v>
      </c>
    </row>
    <row r="5437" spans="1:7" x14ac:dyDescent="0.3">
      <c r="A5437" s="198" t="s">
        <v>188</v>
      </c>
      <c r="B5437" s="198"/>
      <c r="C5437" s="198">
        <v>101121637</v>
      </c>
      <c r="D5437" s="198">
        <v>201912</v>
      </c>
      <c r="E5437" s="198" t="s">
        <v>339</v>
      </c>
      <c r="F5437" s="198">
        <v>-13529.8</v>
      </c>
      <c r="G5437" s="198">
        <v>-8</v>
      </c>
    </row>
    <row r="5438" spans="1:7" x14ac:dyDescent="0.3">
      <c r="A5438" s="198" t="s">
        <v>188</v>
      </c>
      <c r="B5438" s="198"/>
      <c r="C5438" s="198">
        <v>101121637</v>
      </c>
      <c r="D5438" s="198">
        <v>201912</v>
      </c>
      <c r="E5438" s="198" t="s">
        <v>339</v>
      </c>
      <c r="F5438" s="198">
        <v>2443.34</v>
      </c>
      <c r="G5438" s="198">
        <v>130</v>
      </c>
    </row>
    <row r="5439" spans="1:7" x14ac:dyDescent="0.3">
      <c r="A5439" s="198" t="s">
        <v>188</v>
      </c>
      <c r="B5439" s="198"/>
      <c r="C5439" s="198">
        <v>101121637</v>
      </c>
      <c r="D5439" s="198">
        <v>201912</v>
      </c>
      <c r="E5439" s="198" t="s">
        <v>339</v>
      </c>
      <c r="F5439" s="198">
        <v>6780.5</v>
      </c>
      <c r="G5439" s="198">
        <v>1</v>
      </c>
    </row>
    <row r="5440" spans="1:7" x14ac:dyDescent="0.3">
      <c r="A5440" s="198" t="s">
        <v>188</v>
      </c>
      <c r="B5440" s="198"/>
      <c r="C5440" s="198">
        <v>101121764</v>
      </c>
      <c r="D5440" s="198">
        <v>201912</v>
      </c>
      <c r="E5440" s="198" t="s">
        <v>339</v>
      </c>
      <c r="F5440" s="198">
        <v>4231.05</v>
      </c>
      <c r="G5440" s="198">
        <v>5</v>
      </c>
    </row>
    <row r="5441" spans="1:7" x14ac:dyDescent="0.3">
      <c r="A5441" s="198" t="s">
        <v>188</v>
      </c>
      <c r="B5441" s="198"/>
      <c r="C5441" s="198">
        <v>101121992</v>
      </c>
      <c r="D5441" s="198">
        <v>201912</v>
      </c>
      <c r="E5441" s="198" t="s">
        <v>336</v>
      </c>
      <c r="F5441" s="198">
        <v>-734.15</v>
      </c>
      <c r="G5441" s="198">
        <v>1</v>
      </c>
    </row>
    <row r="5442" spans="1:7" x14ac:dyDescent="0.3">
      <c r="A5442" s="198" t="s">
        <v>188</v>
      </c>
      <c r="B5442" s="198"/>
      <c r="C5442" s="198">
        <v>101121992</v>
      </c>
      <c r="D5442" s="198">
        <v>201912</v>
      </c>
      <c r="E5442" s="198" t="s">
        <v>336</v>
      </c>
      <c r="F5442" s="198">
        <v>-503.28</v>
      </c>
      <c r="G5442" s="198">
        <v>620</v>
      </c>
    </row>
    <row r="5443" spans="1:7" x14ac:dyDescent="0.3">
      <c r="A5443" s="198" t="s">
        <v>188</v>
      </c>
      <c r="B5443" s="198"/>
      <c r="C5443" s="198">
        <v>101121992</v>
      </c>
      <c r="D5443" s="198">
        <v>201912</v>
      </c>
      <c r="E5443" s="198" t="s">
        <v>336</v>
      </c>
      <c r="F5443" s="198">
        <v>-218.67</v>
      </c>
      <c r="G5443" s="198">
        <v>4</v>
      </c>
    </row>
    <row r="5444" spans="1:7" x14ac:dyDescent="0.3">
      <c r="A5444" s="198" t="s">
        <v>188</v>
      </c>
      <c r="B5444" s="198"/>
      <c r="C5444" s="198">
        <v>101121992</v>
      </c>
      <c r="D5444" s="198">
        <v>201912</v>
      </c>
      <c r="E5444" s="198" t="s">
        <v>336</v>
      </c>
      <c r="F5444" s="198">
        <v>4054.42</v>
      </c>
      <c r="G5444" s="198">
        <v>-7</v>
      </c>
    </row>
    <row r="5445" spans="1:7" x14ac:dyDescent="0.3">
      <c r="A5445" s="198" t="s">
        <v>188</v>
      </c>
      <c r="B5445" s="198"/>
      <c r="C5445" s="198">
        <v>101122041</v>
      </c>
      <c r="D5445" s="198">
        <v>201912</v>
      </c>
      <c r="E5445" s="198" t="s">
        <v>336</v>
      </c>
      <c r="F5445" s="198">
        <v>905.1</v>
      </c>
      <c r="G5445" s="198">
        <v>3</v>
      </c>
    </row>
    <row r="5446" spans="1:7" x14ac:dyDescent="0.3">
      <c r="A5446" s="198" t="s">
        <v>188</v>
      </c>
      <c r="B5446" s="198"/>
      <c r="C5446" s="198">
        <v>101122118</v>
      </c>
      <c r="D5446" s="198">
        <v>201912</v>
      </c>
      <c r="E5446" s="198" t="s">
        <v>340</v>
      </c>
      <c r="F5446" s="198">
        <v>-5130.79</v>
      </c>
      <c r="G5446" s="198">
        <v>-7</v>
      </c>
    </row>
    <row r="5447" spans="1:7" x14ac:dyDescent="0.3">
      <c r="A5447" s="198" t="s">
        <v>188</v>
      </c>
      <c r="B5447" s="198"/>
      <c r="C5447" s="198">
        <v>101122118</v>
      </c>
      <c r="D5447" s="198">
        <v>201912</v>
      </c>
      <c r="E5447" s="198" t="s">
        <v>340</v>
      </c>
      <c r="F5447" s="198">
        <v>1669.6</v>
      </c>
      <c r="G5447" s="198">
        <v>1110</v>
      </c>
    </row>
    <row r="5448" spans="1:7" x14ac:dyDescent="0.3">
      <c r="A5448" s="198" t="s">
        <v>188</v>
      </c>
      <c r="B5448" s="198"/>
      <c r="C5448" s="198">
        <v>101122118</v>
      </c>
      <c r="D5448" s="198">
        <v>201912</v>
      </c>
      <c r="E5448" s="198" t="s">
        <v>340</v>
      </c>
      <c r="F5448" s="198">
        <v>1874.91</v>
      </c>
      <c r="G5448" s="198">
        <v>1</v>
      </c>
    </row>
    <row r="5449" spans="1:7" x14ac:dyDescent="0.3">
      <c r="A5449" s="198" t="s">
        <v>188</v>
      </c>
      <c r="B5449" s="198"/>
      <c r="C5449" s="198">
        <v>101122219</v>
      </c>
      <c r="D5449" s="198">
        <v>201912</v>
      </c>
      <c r="E5449" s="198" t="s">
        <v>339</v>
      </c>
      <c r="F5449" s="198">
        <v>-224.6</v>
      </c>
      <c r="G5449" s="198">
        <v>3</v>
      </c>
    </row>
    <row r="5450" spans="1:7" x14ac:dyDescent="0.3">
      <c r="A5450" s="198" t="s">
        <v>188</v>
      </c>
      <c r="B5450" s="198"/>
      <c r="C5450" s="198">
        <v>101122698</v>
      </c>
      <c r="D5450" s="198">
        <v>201912</v>
      </c>
      <c r="E5450" s="198" t="s">
        <v>336</v>
      </c>
      <c r="F5450" s="198">
        <v>10125.469999999999</v>
      </c>
      <c r="G5450" s="198">
        <v>5</v>
      </c>
    </row>
    <row r="5451" spans="1:7" x14ac:dyDescent="0.3">
      <c r="A5451" s="198" t="s">
        <v>188</v>
      </c>
      <c r="B5451" s="198"/>
      <c r="C5451" s="198">
        <v>101122748</v>
      </c>
      <c r="D5451" s="198">
        <v>201912</v>
      </c>
      <c r="E5451" s="198" t="s">
        <v>336</v>
      </c>
      <c r="F5451" s="198">
        <v>2928.19</v>
      </c>
      <c r="G5451" s="198">
        <v>3</v>
      </c>
    </row>
    <row r="5452" spans="1:7" x14ac:dyDescent="0.3">
      <c r="A5452" s="198" t="s">
        <v>188</v>
      </c>
      <c r="B5452" s="198"/>
      <c r="C5452" s="198">
        <v>101123606</v>
      </c>
      <c r="D5452" s="198">
        <v>201912</v>
      </c>
      <c r="E5452" s="198" t="s">
        <v>336</v>
      </c>
      <c r="F5452" s="198">
        <v>-178.94</v>
      </c>
      <c r="G5452" s="198">
        <v>2</v>
      </c>
    </row>
    <row r="5453" spans="1:7" x14ac:dyDescent="0.3">
      <c r="A5453" s="198" t="s">
        <v>188</v>
      </c>
      <c r="B5453" s="198"/>
      <c r="C5453" s="198">
        <v>101123811</v>
      </c>
      <c r="D5453" s="198">
        <v>201912</v>
      </c>
      <c r="E5453" s="198" t="s">
        <v>341</v>
      </c>
      <c r="F5453" s="198">
        <v>10612.41</v>
      </c>
      <c r="G5453" s="198">
        <v>3</v>
      </c>
    </row>
    <row r="5454" spans="1:7" x14ac:dyDescent="0.3">
      <c r="A5454" s="198" t="s">
        <v>188</v>
      </c>
      <c r="B5454" s="198"/>
      <c r="C5454" s="198">
        <v>101123826</v>
      </c>
      <c r="D5454" s="198">
        <v>201912</v>
      </c>
      <c r="E5454" s="198" t="s">
        <v>339</v>
      </c>
      <c r="F5454" s="198">
        <v>10015.48</v>
      </c>
      <c r="G5454" s="198">
        <v>3</v>
      </c>
    </row>
    <row r="5455" spans="1:7" x14ac:dyDescent="0.3">
      <c r="A5455" s="198" t="s">
        <v>188</v>
      </c>
      <c r="B5455" s="198"/>
      <c r="C5455" s="198">
        <v>101124693</v>
      </c>
      <c r="D5455" s="198">
        <v>201912</v>
      </c>
      <c r="E5455" s="198" t="s">
        <v>336</v>
      </c>
      <c r="F5455" s="198">
        <v>-3150.57</v>
      </c>
      <c r="G5455" s="198">
        <v>1</v>
      </c>
    </row>
    <row r="5456" spans="1:7" x14ac:dyDescent="0.3">
      <c r="A5456" s="198" t="s">
        <v>188</v>
      </c>
      <c r="B5456" s="198"/>
      <c r="C5456" s="198">
        <v>101124810</v>
      </c>
      <c r="D5456" s="198">
        <v>201912</v>
      </c>
      <c r="E5456" s="198" t="s">
        <v>342</v>
      </c>
      <c r="F5456" s="198">
        <v>221.73</v>
      </c>
      <c r="G5456" s="198">
        <v>3</v>
      </c>
    </row>
    <row r="5457" spans="1:7" x14ac:dyDescent="0.3">
      <c r="A5457" s="198" t="s">
        <v>188</v>
      </c>
      <c r="B5457" s="198"/>
      <c r="C5457" s="198">
        <v>105089698</v>
      </c>
      <c r="D5457" s="198">
        <v>201912</v>
      </c>
      <c r="E5457" s="198" t="s">
        <v>336</v>
      </c>
      <c r="F5457" s="198">
        <v>-1964.17</v>
      </c>
      <c r="G5457" s="198">
        <v>-5</v>
      </c>
    </row>
    <row r="5458" spans="1:7" x14ac:dyDescent="0.3">
      <c r="A5458" s="198" t="s">
        <v>188</v>
      </c>
      <c r="B5458" s="198"/>
      <c r="C5458" s="198">
        <v>105089698</v>
      </c>
      <c r="D5458" s="198">
        <v>201912</v>
      </c>
      <c r="E5458" s="198" t="s">
        <v>336</v>
      </c>
      <c r="F5458" s="198">
        <v>1504.89</v>
      </c>
      <c r="G5458" s="198">
        <v>1</v>
      </c>
    </row>
    <row r="5459" spans="1:7" x14ac:dyDescent="0.3">
      <c r="A5459" s="198" t="s">
        <v>189</v>
      </c>
      <c r="B5459" s="198"/>
      <c r="C5459" s="198">
        <v>101090422</v>
      </c>
      <c r="D5459" s="198">
        <v>201910</v>
      </c>
      <c r="E5459" s="198" t="s">
        <v>335</v>
      </c>
      <c r="F5459" s="198">
        <v>195.52</v>
      </c>
      <c r="G5459" s="198">
        <v>0</v>
      </c>
    </row>
    <row r="5460" spans="1:7" x14ac:dyDescent="0.3">
      <c r="A5460" s="198" t="s">
        <v>189</v>
      </c>
      <c r="B5460" s="198"/>
      <c r="C5460" s="198">
        <v>101090422</v>
      </c>
      <c r="D5460" s="198">
        <v>201910</v>
      </c>
      <c r="E5460" s="198" t="s">
        <v>335</v>
      </c>
      <c r="F5460" s="198">
        <v>4096.5200000000004</v>
      </c>
      <c r="G5460" s="198">
        <v>0</v>
      </c>
    </row>
    <row r="5461" spans="1:7" x14ac:dyDescent="0.3">
      <c r="A5461" s="198" t="s">
        <v>189</v>
      </c>
      <c r="B5461" s="198"/>
      <c r="C5461" s="198">
        <v>101093153</v>
      </c>
      <c r="D5461" s="198">
        <v>201910</v>
      </c>
      <c r="E5461" s="198" t="s">
        <v>339</v>
      </c>
      <c r="F5461" s="198">
        <v>-216.25</v>
      </c>
      <c r="G5461" s="198">
        <v>2</v>
      </c>
    </row>
    <row r="5462" spans="1:7" x14ac:dyDescent="0.3">
      <c r="A5462" s="198" t="s">
        <v>189</v>
      </c>
      <c r="B5462" s="198"/>
      <c r="C5462" s="198">
        <v>101093226</v>
      </c>
      <c r="D5462" s="198">
        <v>201910</v>
      </c>
      <c r="E5462" s="198" t="s">
        <v>342</v>
      </c>
      <c r="F5462" s="198">
        <v>-310.10000000000002</v>
      </c>
      <c r="G5462" s="198">
        <v>2</v>
      </c>
    </row>
    <row r="5463" spans="1:7" x14ac:dyDescent="0.3">
      <c r="A5463" s="198" t="s">
        <v>189</v>
      </c>
      <c r="B5463" s="198"/>
      <c r="C5463" s="198">
        <v>101094602</v>
      </c>
      <c r="D5463" s="198">
        <v>201910</v>
      </c>
      <c r="E5463" s="198" t="s">
        <v>339</v>
      </c>
      <c r="F5463" s="198">
        <v>1765.96</v>
      </c>
      <c r="G5463" s="198">
        <v>0</v>
      </c>
    </row>
    <row r="5464" spans="1:7" x14ac:dyDescent="0.3">
      <c r="A5464" s="198" t="s">
        <v>189</v>
      </c>
      <c r="B5464" s="198"/>
      <c r="C5464" s="198">
        <v>101095650</v>
      </c>
      <c r="D5464" s="198">
        <v>201910</v>
      </c>
      <c r="E5464" s="198" t="s">
        <v>336</v>
      </c>
      <c r="F5464" s="198">
        <v>-725.38</v>
      </c>
      <c r="G5464" s="198">
        <v>0</v>
      </c>
    </row>
    <row r="5465" spans="1:7" x14ac:dyDescent="0.3">
      <c r="A5465" s="198" t="s">
        <v>189</v>
      </c>
      <c r="B5465" s="198"/>
      <c r="C5465" s="198">
        <v>101096152</v>
      </c>
      <c r="D5465" s="198">
        <v>201910</v>
      </c>
      <c r="E5465" s="198" t="s">
        <v>336</v>
      </c>
      <c r="F5465" s="198">
        <v>2623.12</v>
      </c>
      <c r="G5465" s="198">
        <v>4</v>
      </c>
    </row>
    <row r="5466" spans="1:7" x14ac:dyDescent="0.3">
      <c r="A5466" s="198" t="s">
        <v>189</v>
      </c>
      <c r="B5466" s="198"/>
      <c r="C5466" s="198">
        <v>101096810</v>
      </c>
      <c r="D5466" s="198">
        <v>201910</v>
      </c>
      <c r="E5466" s="198" t="s">
        <v>339</v>
      </c>
      <c r="F5466" s="198">
        <v>142.82</v>
      </c>
      <c r="G5466" s="198">
        <v>5</v>
      </c>
    </row>
    <row r="5467" spans="1:7" x14ac:dyDescent="0.3">
      <c r="A5467" s="198" t="s">
        <v>189</v>
      </c>
      <c r="B5467" s="198"/>
      <c r="C5467" s="198">
        <v>101096830</v>
      </c>
      <c r="D5467" s="198">
        <v>201910</v>
      </c>
      <c r="E5467" s="198" t="s">
        <v>335</v>
      </c>
      <c r="F5467" s="198">
        <v>-1.96</v>
      </c>
      <c r="G5467" s="198">
        <v>0</v>
      </c>
    </row>
    <row r="5468" spans="1:7" x14ac:dyDescent="0.3">
      <c r="A5468" s="198" t="s">
        <v>189</v>
      </c>
      <c r="B5468" s="198"/>
      <c r="C5468" s="198">
        <v>101096830</v>
      </c>
      <c r="D5468" s="198">
        <v>201910</v>
      </c>
      <c r="E5468" s="198" t="s">
        <v>335</v>
      </c>
      <c r="F5468" s="198">
        <v>-1.07</v>
      </c>
      <c r="G5468" s="198">
        <v>0</v>
      </c>
    </row>
    <row r="5469" spans="1:7" x14ac:dyDescent="0.3">
      <c r="A5469" s="198" t="s">
        <v>189</v>
      </c>
      <c r="B5469" s="198"/>
      <c r="C5469" s="198">
        <v>101096830</v>
      </c>
      <c r="D5469" s="198">
        <v>201910</v>
      </c>
      <c r="E5469" s="198" t="s">
        <v>335</v>
      </c>
      <c r="F5469" s="198">
        <v>-1</v>
      </c>
      <c r="G5469" s="198">
        <v>0</v>
      </c>
    </row>
    <row r="5470" spans="1:7" x14ac:dyDescent="0.3">
      <c r="A5470" s="198" t="s">
        <v>189</v>
      </c>
      <c r="B5470" s="198"/>
      <c r="C5470" s="198">
        <v>101097586</v>
      </c>
      <c r="D5470" s="198">
        <v>201910</v>
      </c>
      <c r="E5470" s="198" t="s">
        <v>335</v>
      </c>
      <c r="F5470" s="198">
        <v>-23994.67</v>
      </c>
      <c r="G5470" s="198">
        <v>0</v>
      </c>
    </row>
    <row r="5471" spans="1:7" x14ac:dyDescent="0.3">
      <c r="A5471" s="198" t="s">
        <v>189</v>
      </c>
      <c r="B5471" s="198"/>
      <c r="C5471" s="198">
        <v>101097586</v>
      </c>
      <c r="D5471" s="198">
        <v>201910</v>
      </c>
      <c r="E5471" s="198" t="s">
        <v>335</v>
      </c>
      <c r="F5471" s="198">
        <v>-4832.25</v>
      </c>
      <c r="G5471" s="198">
        <v>0</v>
      </c>
    </row>
    <row r="5472" spans="1:7" x14ac:dyDescent="0.3">
      <c r="A5472" s="198" t="s">
        <v>189</v>
      </c>
      <c r="B5472" s="198"/>
      <c r="C5472" s="198">
        <v>101099025</v>
      </c>
      <c r="D5472" s="198">
        <v>201910</v>
      </c>
      <c r="E5472" s="198" t="s">
        <v>336</v>
      </c>
      <c r="F5472" s="198">
        <v>-6697.66</v>
      </c>
      <c r="G5472" s="198">
        <v>0</v>
      </c>
    </row>
    <row r="5473" spans="1:7" x14ac:dyDescent="0.3">
      <c r="A5473" s="198" t="s">
        <v>189</v>
      </c>
      <c r="B5473" s="198"/>
      <c r="C5473" s="198">
        <v>101099025</v>
      </c>
      <c r="D5473" s="198">
        <v>201910</v>
      </c>
      <c r="E5473" s="198" t="s">
        <v>336</v>
      </c>
      <c r="F5473" s="198">
        <v>-5206.04</v>
      </c>
      <c r="G5473" s="198">
        <v>0</v>
      </c>
    </row>
    <row r="5474" spans="1:7" x14ac:dyDescent="0.3">
      <c r="A5474" s="198" t="s">
        <v>189</v>
      </c>
      <c r="B5474" s="198"/>
      <c r="C5474" s="198">
        <v>101102591</v>
      </c>
      <c r="D5474" s="198">
        <v>201910</v>
      </c>
      <c r="E5474" s="198" t="s">
        <v>335</v>
      </c>
      <c r="F5474" s="198">
        <v>6.2</v>
      </c>
      <c r="G5474" s="198">
        <v>0</v>
      </c>
    </row>
    <row r="5475" spans="1:7" x14ac:dyDescent="0.3">
      <c r="A5475" s="198" t="s">
        <v>189</v>
      </c>
      <c r="B5475" s="198"/>
      <c r="C5475" s="198">
        <v>101102591</v>
      </c>
      <c r="D5475" s="198">
        <v>201910</v>
      </c>
      <c r="E5475" s="198" t="s">
        <v>335</v>
      </c>
      <c r="F5475" s="198">
        <v>17.75</v>
      </c>
      <c r="G5475" s="198">
        <v>0</v>
      </c>
    </row>
    <row r="5476" spans="1:7" x14ac:dyDescent="0.3">
      <c r="A5476" s="198" t="s">
        <v>189</v>
      </c>
      <c r="B5476" s="198"/>
      <c r="C5476" s="198">
        <v>101102591</v>
      </c>
      <c r="D5476" s="198">
        <v>201910</v>
      </c>
      <c r="E5476" s="198" t="s">
        <v>335</v>
      </c>
      <c r="F5476" s="198">
        <v>203.23</v>
      </c>
      <c r="G5476" s="198">
        <v>0</v>
      </c>
    </row>
    <row r="5477" spans="1:7" x14ac:dyDescent="0.3">
      <c r="A5477" s="198" t="s">
        <v>189</v>
      </c>
      <c r="B5477" s="198"/>
      <c r="C5477" s="198">
        <v>101104513</v>
      </c>
      <c r="D5477" s="198">
        <v>201910</v>
      </c>
      <c r="E5477" s="198" t="s">
        <v>339</v>
      </c>
      <c r="F5477" s="198">
        <v>8494.01</v>
      </c>
      <c r="G5477" s="198">
        <v>0</v>
      </c>
    </row>
    <row r="5478" spans="1:7" x14ac:dyDescent="0.3">
      <c r="A5478" s="198" t="s">
        <v>189</v>
      </c>
      <c r="B5478" s="198"/>
      <c r="C5478" s="198">
        <v>101104868</v>
      </c>
      <c r="D5478" s="198">
        <v>201910</v>
      </c>
      <c r="E5478" s="198" t="s">
        <v>335</v>
      </c>
      <c r="F5478" s="198">
        <v>13861.28</v>
      </c>
      <c r="G5478" s="198">
        <v>2</v>
      </c>
    </row>
    <row r="5479" spans="1:7" x14ac:dyDescent="0.3">
      <c r="A5479" s="198" t="s">
        <v>189</v>
      </c>
      <c r="B5479" s="198"/>
      <c r="C5479" s="198">
        <v>101105585</v>
      </c>
      <c r="D5479" s="198">
        <v>201910</v>
      </c>
      <c r="E5479" s="198" t="s">
        <v>339</v>
      </c>
      <c r="F5479" s="198">
        <v>191.95</v>
      </c>
      <c r="G5479" s="198">
        <v>0</v>
      </c>
    </row>
    <row r="5480" spans="1:7" x14ac:dyDescent="0.3">
      <c r="A5480" s="198" t="s">
        <v>189</v>
      </c>
      <c r="B5480" s="198"/>
      <c r="C5480" s="198">
        <v>101105889</v>
      </c>
      <c r="D5480" s="198">
        <v>201910</v>
      </c>
      <c r="E5480" s="198" t="s">
        <v>339</v>
      </c>
      <c r="F5480" s="198">
        <v>158.96</v>
      </c>
      <c r="G5480" s="198">
        <v>0</v>
      </c>
    </row>
    <row r="5481" spans="1:7" x14ac:dyDescent="0.3">
      <c r="A5481" s="198" t="s">
        <v>189</v>
      </c>
      <c r="B5481" s="198"/>
      <c r="C5481" s="198">
        <v>101106645</v>
      </c>
      <c r="D5481" s="198">
        <v>201910</v>
      </c>
      <c r="E5481" s="198" t="s">
        <v>335</v>
      </c>
      <c r="F5481" s="198">
        <v>3.96</v>
      </c>
      <c r="G5481" s="198">
        <v>0</v>
      </c>
    </row>
    <row r="5482" spans="1:7" x14ac:dyDescent="0.3">
      <c r="A5482" s="198" t="s">
        <v>189</v>
      </c>
      <c r="B5482" s="198"/>
      <c r="C5482" s="198">
        <v>101106659</v>
      </c>
      <c r="D5482" s="198">
        <v>201910</v>
      </c>
      <c r="E5482" s="198" t="s">
        <v>336</v>
      </c>
      <c r="F5482" s="198">
        <v>104.76</v>
      </c>
      <c r="G5482" s="198">
        <v>0</v>
      </c>
    </row>
    <row r="5483" spans="1:7" x14ac:dyDescent="0.3">
      <c r="A5483" s="198" t="s">
        <v>189</v>
      </c>
      <c r="B5483" s="198"/>
      <c r="C5483" s="198">
        <v>101106973</v>
      </c>
      <c r="D5483" s="198">
        <v>201910</v>
      </c>
      <c r="E5483" s="198" t="s">
        <v>335</v>
      </c>
      <c r="F5483" s="198">
        <v>27403.54</v>
      </c>
      <c r="G5483" s="198">
        <v>3</v>
      </c>
    </row>
    <row r="5484" spans="1:7" x14ac:dyDescent="0.3">
      <c r="A5484" s="198" t="s">
        <v>189</v>
      </c>
      <c r="B5484" s="198"/>
      <c r="C5484" s="198">
        <v>101107216</v>
      </c>
      <c r="D5484" s="198">
        <v>201910</v>
      </c>
      <c r="E5484" s="198" t="s">
        <v>336</v>
      </c>
      <c r="F5484" s="198">
        <v>0</v>
      </c>
      <c r="G5484" s="198">
        <v>0</v>
      </c>
    </row>
    <row r="5485" spans="1:7" x14ac:dyDescent="0.3">
      <c r="A5485" s="198" t="s">
        <v>189</v>
      </c>
      <c r="B5485" s="198"/>
      <c r="C5485" s="198">
        <v>101107812</v>
      </c>
      <c r="D5485" s="198">
        <v>201910</v>
      </c>
      <c r="E5485" s="198" t="s">
        <v>336</v>
      </c>
      <c r="F5485" s="198">
        <v>1.67</v>
      </c>
      <c r="G5485" s="198">
        <v>0</v>
      </c>
    </row>
    <row r="5486" spans="1:7" x14ac:dyDescent="0.3">
      <c r="A5486" s="198" t="s">
        <v>189</v>
      </c>
      <c r="B5486" s="198"/>
      <c r="C5486" s="198">
        <v>101108284</v>
      </c>
      <c r="D5486" s="198">
        <v>201910</v>
      </c>
      <c r="E5486" s="198" t="s">
        <v>336</v>
      </c>
      <c r="F5486" s="198">
        <v>12527.26</v>
      </c>
      <c r="G5486" s="198">
        <v>3</v>
      </c>
    </row>
    <row r="5487" spans="1:7" x14ac:dyDescent="0.3">
      <c r="A5487" s="198" t="s">
        <v>189</v>
      </c>
      <c r="B5487" s="198"/>
      <c r="C5487" s="198">
        <v>101108436</v>
      </c>
      <c r="D5487" s="198">
        <v>201910</v>
      </c>
      <c r="E5487" s="198" t="s">
        <v>336</v>
      </c>
      <c r="F5487" s="198">
        <v>-13855.7</v>
      </c>
      <c r="G5487" s="198">
        <v>-7</v>
      </c>
    </row>
    <row r="5488" spans="1:7" x14ac:dyDescent="0.3">
      <c r="A5488" s="198" t="s">
        <v>189</v>
      </c>
      <c r="B5488" s="198"/>
      <c r="C5488" s="198">
        <v>101108436</v>
      </c>
      <c r="D5488" s="198">
        <v>201910</v>
      </c>
      <c r="E5488" s="198" t="s">
        <v>336</v>
      </c>
      <c r="F5488" s="198">
        <v>10364.030000000001</v>
      </c>
      <c r="G5488" s="198">
        <v>1800</v>
      </c>
    </row>
    <row r="5489" spans="1:7" x14ac:dyDescent="0.3">
      <c r="A5489" s="198" t="s">
        <v>189</v>
      </c>
      <c r="B5489" s="198"/>
      <c r="C5489" s="198">
        <v>101108463</v>
      </c>
      <c r="D5489" s="198">
        <v>201910</v>
      </c>
      <c r="E5489" s="198" t="s">
        <v>336</v>
      </c>
      <c r="F5489" s="198">
        <v>46.2</v>
      </c>
      <c r="G5489" s="198">
        <v>0</v>
      </c>
    </row>
    <row r="5490" spans="1:7" x14ac:dyDescent="0.3">
      <c r="A5490" s="198" t="s">
        <v>189</v>
      </c>
      <c r="B5490" s="198"/>
      <c r="C5490" s="198">
        <v>101108922</v>
      </c>
      <c r="D5490" s="198">
        <v>201910</v>
      </c>
      <c r="E5490" s="198" t="s">
        <v>336</v>
      </c>
      <c r="F5490" s="198">
        <v>-583.05999999999995</v>
      </c>
      <c r="G5490" s="198">
        <v>3</v>
      </c>
    </row>
    <row r="5491" spans="1:7" x14ac:dyDescent="0.3">
      <c r="A5491" s="198" t="s">
        <v>189</v>
      </c>
      <c r="B5491" s="198"/>
      <c r="C5491" s="198">
        <v>101109288</v>
      </c>
      <c r="D5491" s="198">
        <v>201910</v>
      </c>
      <c r="E5491" s="198" t="s">
        <v>340</v>
      </c>
      <c r="F5491" s="198">
        <v>-932.39</v>
      </c>
      <c r="G5491" s="198">
        <v>0</v>
      </c>
    </row>
    <row r="5492" spans="1:7" x14ac:dyDescent="0.3">
      <c r="A5492" s="198" t="s">
        <v>189</v>
      </c>
      <c r="B5492" s="198"/>
      <c r="C5492" s="198">
        <v>101109590</v>
      </c>
      <c r="D5492" s="198">
        <v>201910</v>
      </c>
      <c r="E5492" s="198" t="s">
        <v>339</v>
      </c>
      <c r="F5492" s="198">
        <v>-204629</v>
      </c>
      <c r="G5492" s="198">
        <v>-11</v>
      </c>
    </row>
    <row r="5493" spans="1:7" x14ac:dyDescent="0.3">
      <c r="A5493" s="198" t="s">
        <v>189</v>
      </c>
      <c r="B5493" s="198"/>
      <c r="C5493" s="198">
        <v>101109590</v>
      </c>
      <c r="D5493" s="198">
        <v>201910</v>
      </c>
      <c r="E5493" s="198" t="s">
        <v>339</v>
      </c>
      <c r="F5493" s="198">
        <v>302388.44</v>
      </c>
      <c r="G5493" s="198">
        <v>4264</v>
      </c>
    </row>
    <row r="5494" spans="1:7" x14ac:dyDescent="0.3">
      <c r="A5494" s="198" t="s">
        <v>189</v>
      </c>
      <c r="B5494" s="198"/>
      <c r="C5494" s="198">
        <v>101110798</v>
      </c>
      <c r="D5494" s="198">
        <v>201910</v>
      </c>
      <c r="E5494" s="198" t="s">
        <v>336</v>
      </c>
      <c r="F5494" s="198">
        <v>1233.96</v>
      </c>
      <c r="G5494" s="198">
        <v>0</v>
      </c>
    </row>
    <row r="5495" spans="1:7" x14ac:dyDescent="0.3">
      <c r="A5495" s="198" t="s">
        <v>189</v>
      </c>
      <c r="B5495" s="198"/>
      <c r="C5495" s="198">
        <v>101110819</v>
      </c>
      <c r="D5495" s="198">
        <v>201910</v>
      </c>
      <c r="E5495" s="198" t="s">
        <v>339</v>
      </c>
      <c r="F5495" s="198">
        <v>14793.73</v>
      </c>
      <c r="G5495" s="198">
        <v>5</v>
      </c>
    </row>
    <row r="5496" spans="1:7" x14ac:dyDescent="0.3">
      <c r="A5496" s="198" t="s">
        <v>189</v>
      </c>
      <c r="B5496" s="198"/>
      <c r="C5496" s="198">
        <v>101110930</v>
      </c>
      <c r="D5496" s="198">
        <v>201910</v>
      </c>
      <c r="E5496" s="198" t="s">
        <v>335</v>
      </c>
      <c r="F5496" s="198">
        <v>345.04</v>
      </c>
      <c r="G5496" s="198">
        <v>0</v>
      </c>
    </row>
    <row r="5497" spans="1:7" x14ac:dyDescent="0.3">
      <c r="A5497" s="198" t="s">
        <v>189</v>
      </c>
      <c r="B5497" s="198"/>
      <c r="C5497" s="198">
        <v>101110930</v>
      </c>
      <c r="D5497" s="198">
        <v>201910</v>
      </c>
      <c r="E5497" s="198" t="s">
        <v>335</v>
      </c>
      <c r="F5497" s="198">
        <v>355.28</v>
      </c>
      <c r="G5497" s="198">
        <v>0</v>
      </c>
    </row>
    <row r="5498" spans="1:7" x14ac:dyDescent="0.3">
      <c r="A5498" s="198" t="s">
        <v>189</v>
      </c>
      <c r="B5498" s="198"/>
      <c r="C5498" s="198">
        <v>101111307</v>
      </c>
      <c r="D5498" s="198">
        <v>201910</v>
      </c>
      <c r="E5498" s="198" t="s">
        <v>339</v>
      </c>
      <c r="F5498" s="198">
        <v>101.17</v>
      </c>
      <c r="G5498" s="198">
        <v>0</v>
      </c>
    </row>
    <row r="5499" spans="1:7" x14ac:dyDescent="0.3">
      <c r="A5499" s="198" t="s">
        <v>189</v>
      </c>
      <c r="B5499" s="198"/>
      <c r="C5499" s="198">
        <v>101111448</v>
      </c>
      <c r="D5499" s="198">
        <v>201910</v>
      </c>
      <c r="E5499" s="198" t="s">
        <v>340</v>
      </c>
      <c r="F5499" s="198">
        <v>-14246.48</v>
      </c>
      <c r="G5499" s="198">
        <v>3</v>
      </c>
    </row>
    <row r="5500" spans="1:7" x14ac:dyDescent="0.3">
      <c r="A5500" s="198" t="s">
        <v>189</v>
      </c>
      <c r="B5500" s="198"/>
      <c r="C5500" s="198">
        <v>101111590</v>
      </c>
      <c r="D5500" s="198">
        <v>201910</v>
      </c>
      <c r="E5500" s="198" t="s">
        <v>340</v>
      </c>
      <c r="F5500" s="198">
        <v>-31457.07</v>
      </c>
      <c r="G5500" s="198">
        <v>-5</v>
      </c>
    </row>
    <row r="5501" spans="1:7" x14ac:dyDescent="0.3">
      <c r="A5501" s="198" t="s">
        <v>189</v>
      </c>
      <c r="B5501" s="198"/>
      <c r="C5501" s="198">
        <v>101111590</v>
      </c>
      <c r="D5501" s="198">
        <v>201910</v>
      </c>
      <c r="E5501" s="198" t="s">
        <v>340</v>
      </c>
      <c r="F5501" s="198">
        <v>161.4</v>
      </c>
      <c r="G5501" s="198">
        <v>3684</v>
      </c>
    </row>
    <row r="5502" spans="1:7" x14ac:dyDescent="0.3">
      <c r="A5502" s="198" t="s">
        <v>189</v>
      </c>
      <c r="B5502" s="198"/>
      <c r="C5502" s="198">
        <v>101112542</v>
      </c>
      <c r="D5502" s="198">
        <v>201910</v>
      </c>
      <c r="E5502" s="198" t="s">
        <v>336</v>
      </c>
      <c r="F5502" s="198">
        <v>232.74</v>
      </c>
      <c r="G5502" s="198">
        <v>5</v>
      </c>
    </row>
    <row r="5503" spans="1:7" x14ac:dyDescent="0.3">
      <c r="A5503" s="198" t="s">
        <v>189</v>
      </c>
      <c r="B5503" s="198"/>
      <c r="C5503" s="198">
        <v>101112658</v>
      </c>
      <c r="D5503" s="198">
        <v>201910</v>
      </c>
      <c r="E5503" s="198" t="s">
        <v>336</v>
      </c>
      <c r="F5503" s="198">
        <v>-51.36</v>
      </c>
      <c r="G5503" s="198">
        <v>2</v>
      </c>
    </row>
    <row r="5504" spans="1:7" x14ac:dyDescent="0.3">
      <c r="A5504" s="198" t="s">
        <v>189</v>
      </c>
      <c r="B5504" s="198"/>
      <c r="C5504" s="198">
        <v>101112663</v>
      </c>
      <c r="D5504" s="198">
        <v>201910</v>
      </c>
      <c r="E5504" s="198" t="s">
        <v>336</v>
      </c>
      <c r="F5504" s="198">
        <v>58.84</v>
      </c>
      <c r="G5504" s="198">
        <v>0</v>
      </c>
    </row>
    <row r="5505" spans="1:7" x14ac:dyDescent="0.3">
      <c r="A5505" s="198" t="s">
        <v>189</v>
      </c>
      <c r="B5505" s="198"/>
      <c r="C5505" s="198">
        <v>101112752</v>
      </c>
      <c r="D5505" s="198">
        <v>201910</v>
      </c>
      <c r="E5505" s="198" t="s">
        <v>336</v>
      </c>
      <c r="F5505" s="198">
        <v>39.409999999999997</v>
      </c>
      <c r="G5505" s="198">
        <v>0</v>
      </c>
    </row>
    <row r="5506" spans="1:7" x14ac:dyDescent="0.3">
      <c r="A5506" s="198" t="s">
        <v>189</v>
      </c>
      <c r="B5506" s="198"/>
      <c r="C5506" s="198">
        <v>101112785</v>
      </c>
      <c r="D5506" s="198">
        <v>201910</v>
      </c>
      <c r="E5506" s="198" t="s">
        <v>336</v>
      </c>
      <c r="F5506" s="198">
        <v>11625.86</v>
      </c>
      <c r="G5506" s="198">
        <v>195</v>
      </c>
    </row>
    <row r="5507" spans="1:7" x14ac:dyDescent="0.3">
      <c r="A5507" s="198" t="s">
        <v>189</v>
      </c>
      <c r="B5507" s="198"/>
      <c r="C5507" s="198">
        <v>101112823</v>
      </c>
      <c r="D5507" s="198">
        <v>201910</v>
      </c>
      <c r="E5507" s="198" t="s">
        <v>342</v>
      </c>
      <c r="F5507" s="198">
        <v>405.23</v>
      </c>
      <c r="G5507" s="198">
        <v>0</v>
      </c>
    </row>
    <row r="5508" spans="1:7" x14ac:dyDescent="0.3">
      <c r="A5508" s="198" t="s">
        <v>189</v>
      </c>
      <c r="B5508" s="198"/>
      <c r="C5508" s="198">
        <v>101114492</v>
      </c>
      <c r="D5508" s="198">
        <v>201910</v>
      </c>
      <c r="E5508" s="198" t="s">
        <v>336</v>
      </c>
      <c r="F5508" s="198">
        <v>-479.63</v>
      </c>
      <c r="G5508" s="198">
        <v>0</v>
      </c>
    </row>
    <row r="5509" spans="1:7" x14ac:dyDescent="0.3">
      <c r="A5509" s="198" t="s">
        <v>189</v>
      </c>
      <c r="B5509" s="198"/>
      <c r="C5509" s="198">
        <v>101114857</v>
      </c>
      <c r="D5509" s="198">
        <v>201910</v>
      </c>
      <c r="E5509" s="198" t="s">
        <v>339</v>
      </c>
      <c r="F5509" s="198">
        <v>18.8</v>
      </c>
      <c r="G5509" s="198">
        <v>0</v>
      </c>
    </row>
    <row r="5510" spans="1:7" x14ac:dyDescent="0.3">
      <c r="A5510" s="198" t="s">
        <v>189</v>
      </c>
      <c r="B5510" s="198"/>
      <c r="C5510" s="198">
        <v>101115147</v>
      </c>
      <c r="D5510" s="198">
        <v>201910</v>
      </c>
      <c r="E5510" s="198" t="s">
        <v>340</v>
      </c>
      <c r="F5510" s="198">
        <v>455.04</v>
      </c>
      <c r="G5510" s="198">
        <v>4</v>
      </c>
    </row>
    <row r="5511" spans="1:7" x14ac:dyDescent="0.3">
      <c r="A5511" s="198" t="s">
        <v>189</v>
      </c>
      <c r="B5511" s="198"/>
      <c r="C5511" s="198">
        <v>101115186</v>
      </c>
      <c r="D5511" s="198">
        <v>201910</v>
      </c>
      <c r="E5511" s="198" t="s">
        <v>339</v>
      </c>
      <c r="F5511" s="198">
        <v>304.76</v>
      </c>
      <c r="G5511" s="198">
        <v>3</v>
      </c>
    </row>
    <row r="5512" spans="1:7" x14ac:dyDescent="0.3">
      <c r="A5512" s="198" t="s">
        <v>189</v>
      </c>
      <c r="B5512" s="198"/>
      <c r="C5512" s="198">
        <v>101115225</v>
      </c>
      <c r="D5512" s="198">
        <v>201910</v>
      </c>
      <c r="E5512" s="198" t="s">
        <v>336</v>
      </c>
      <c r="F5512" s="198">
        <v>-19.63</v>
      </c>
      <c r="G5512" s="198">
        <v>0</v>
      </c>
    </row>
    <row r="5513" spans="1:7" x14ac:dyDescent="0.3">
      <c r="A5513" s="198" t="s">
        <v>189</v>
      </c>
      <c r="B5513" s="198"/>
      <c r="C5513" s="198">
        <v>101115472</v>
      </c>
      <c r="D5513" s="198">
        <v>201910</v>
      </c>
      <c r="E5513" s="198" t="s">
        <v>339</v>
      </c>
      <c r="F5513" s="198">
        <v>-4195.8999999999996</v>
      </c>
      <c r="G5513" s="198">
        <v>-6</v>
      </c>
    </row>
    <row r="5514" spans="1:7" x14ac:dyDescent="0.3">
      <c r="A5514" s="198" t="s">
        <v>189</v>
      </c>
      <c r="B5514" s="198"/>
      <c r="C5514" s="198">
        <v>101115472</v>
      </c>
      <c r="D5514" s="198">
        <v>201910</v>
      </c>
      <c r="E5514" s="198" t="s">
        <v>339</v>
      </c>
      <c r="F5514" s="198">
        <v>8019.82</v>
      </c>
      <c r="G5514" s="198">
        <v>40</v>
      </c>
    </row>
    <row r="5515" spans="1:7" x14ac:dyDescent="0.3">
      <c r="A5515" s="198" t="s">
        <v>189</v>
      </c>
      <c r="B5515" s="198"/>
      <c r="C5515" s="198">
        <v>101115725</v>
      </c>
      <c r="D5515" s="198">
        <v>201910</v>
      </c>
      <c r="E5515" s="198" t="s">
        <v>339</v>
      </c>
      <c r="F5515" s="198">
        <v>4.72</v>
      </c>
      <c r="G5515" s="198">
        <v>0</v>
      </c>
    </row>
    <row r="5516" spans="1:7" x14ac:dyDescent="0.3">
      <c r="A5516" s="198" t="s">
        <v>189</v>
      </c>
      <c r="B5516" s="198"/>
      <c r="C5516" s="198">
        <v>101115788</v>
      </c>
      <c r="D5516" s="198">
        <v>201910</v>
      </c>
      <c r="E5516" s="198" t="s">
        <v>339</v>
      </c>
      <c r="F5516" s="198">
        <v>176.03</v>
      </c>
      <c r="G5516" s="198">
        <v>0</v>
      </c>
    </row>
    <row r="5517" spans="1:7" x14ac:dyDescent="0.3">
      <c r="A5517" s="198" t="s">
        <v>189</v>
      </c>
      <c r="B5517" s="198"/>
      <c r="C5517" s="198">
        <v>101115950</v>
      </c>
      <c r="D5517" s="198">
        <v>201910</v>
      </c>
      <c r="E5517" s="198" t="s">
        <v>342</v>
      </c>
      <c r="F5517" s="198">
        <v>0.01</v>
      </c>
      <c r="G5517" s="198">
        <v>1</v>
      </c>
    </row>
    <row r="5518" spans="1:7" x14ac:dyDescent="0.3">
      <c r="A5518" s="198" t="s">
        <v>189</v>
      </c>
      <c r="B5518" s="198"/>
      <c r="C5518" s="198">
        <v>101116281</v>
      </c>
      <c r="D5518" s="198">
        <v>201910</v>
      </c>
      <c r="E5518" s="198" t="s">
        <v>335</v>
      </c>
      <c r="F5518" s="198">
        <v>-17378.490000000002</v>
      </c>
      <c r="G5518" s="198">
        <v>5</v>
      </c>
    </row>
    <row r="5519" spans="1:7" x14ac:dyDescent="0.3">
      <c r="A5519" s="198" t="s">
        <v>189</v>
      </c>
      <c r="B5519" s="198"/>
      <c r="C5519" s="198">
        <v>101116598</v>
      </c>
      <c r="D5519" s="198">
        <v>201910</v>
      </c>
      <c r="E5519" s="198" t="s">
        <v>342</v>
      </c>
      <c r="F5519" s="198">
        <v>-23963.360000000001</v>
      </c>
      <c r="G5519" s="198">
        <v>-5</v>
      </c>
    </row>
    <row r="5520" spans="1:7" x14ac:dyDescent="0.3">
      <c r="A5520" s="198" t="s">
        <v>189</v>
      </c>
      <c r="B5520" s="198"/>
      <c r="C5520" s="198">
        <v>101116598</v>
      </c>
      <c r="D5520" s="198">
        <v>201910</v>
      </c>
      <c r="E5520" s="198" t="s">
        <v>342</v>
      </c>
      <c r="F5520" s="198">
        <v>30493.79</v>
      </c>
      <c r="G5520" s="198">
        <v>6230</v>
      </c>
    </row>
    <row r="5521" spans="1:7" x14ac:dyDescent="0.3">
      <c r="A5521" s="198" t="s">
        <v>189</v>
      </c>
      <c r="B5521" s="198"/>
      <c r="C5521" s="198">
        <v>101116727</v>
      </c>
      <c r="D5521" s="198">
        <v>201910</v>
      </c>
      <c r="E5521" s="198" t="s">
        <v>342</v>
      </c>
      <c r="F5521" s="198">
        <v>-5708.59</v>
      </c>
      <c r="G5521" s="198">
        <v>-6</v>
      </c>
    </row>
    <row r="5522" spans="1:7" x14ac:dyDescent="0.3">
      <c r="A5522" s="198" t="s">
        <v>189</v>
      </c>
      <c r="B5522" s="198"/>
      <c r="C5522" s="198">
        <v>101116727</v>
      </c>
      <c r="D5522" s="198">
        <v>201910</v>
      </c>
      <c r="E5522" s="198" t="s">
        <v>342</v>
      </c>
      <c r="F5522" s="198">
        <v>5708.59</v>
      </c>
      <c r="G5522" s="198">
        <v>858</v>
      </c>
    </row>
    <row r="5523" spans="1:7" x14ac:dyDescent="0.3">
      <c r="A5523" s="198" t="s">
        <v>189</v>
      </c>
      <c r="B5523" s="198"/>
      <c r="C5523" s="198">
        <v>101117254</v>
      </c>
      <c r="D5523" s="198">
        <v>201910</v>
      </c>
      <c r="E5523" s="198" t="s">
        <v>340</v>
      </c>
      <c r="F5523" s="198">
        <v>98.66</v>
      </c>
      <c r="G5523" s="198">
        <v>3</v>
      </c>
    </row>
    <row r="5524" spans="1:7" x14ac:dyDescent="0.3">
      <c r="A5524" s="198" t="s">
        <v>189</v>
      </c>
      <c r="B5524" s="198"/>
      <c r="C5524" s="198">
        <v>101117331</v>
      </c>
      <c r="D5524" s="198">
        <v>201910</v>
      </c>
      <c r="E5524" s="198" t="s">
        <v>335</v>
      </c>
      <c r="F5524" s="198">
        <v>-2.2599999999999998</v>
      </c>
      <c r="G5524" s="198">
        <v>0</v>
      </c>
    </row>
    <row r="5525" spans="1:7" x14ac:dyDescent="0.3">
      <c r="A5525" s="198" t="s">
        <v>189</v>
      </c>
      <c r="B5525" s="198"/>
      <c r="C5525" s="198">
        <v>101117817</v>
      </c>
      <c r="D5525" s="198">
        <v>201910</v>
      </c>
      <c r="E5525" s="198" t="s">
        <v>339</v>
      </c>
      <c r="F5525" s="198">
        <v>5841.89</v>
      </c>
      <c r="G5525" s="198">
        <v>2</v>
      </c>
    </row>
    <row r="5526" spans="1:7" x14ac:dyDescent="0.3">
      <c r="A5526" s="198" t="s">
        <v>189</v>
      </c>
      <c r="B5526" s="198"/>
      <c r="C5526" s="198">
        <v>101118092</v>
      </c>
      <c r="D5526" s="198">
        <v>201910</v>
      </c>
      <c r="E5526" s="198" t="s">
        <v>342</v>
      </c>
      <c r="F5526" s="198">
        <v>17395.96</v>
      </c>
      <c r="G5526" s="198">
        <v>3990</v>
      </c>
    </row>
    <row r="5527" spans="1:7" x14ac:dyDescent="0.3">
      <c r="A5527" s="198" t="s">
        <v>189</v>
      </c>
      <c r="B5527" s="198"/>
      <c r="C5527" s="198">
        <v>101118110</v>
      </c>
      <c r="D5527" s="198">
        <v>201910</v>
      </c>
      <c r="E5527" s="198" t="s">
        <v>336</v>
      </c>
      <c r="F5527" s="198">
        <v>-1.59</v>
      </c>
      <c r="G5527" s="198">
        <v>0</v>
      </c>
    </row>
    <row r="5528" spans="1:7" x14ac:dyDescent="0.3">
      <c r="A5528" s="198" t="s">
        <v>189</v>
      </c>
      <c r="B5528" s="198"/>
      <c r="C5528" s="198">
        <v>101118186</v>
      </c>
      <c r="D5528" s="198">
        <v>201910</v>
      </c>
      <c r="E5528" s="198" t="s">
        <v>336</v>
      </c>
      <c r="F5528" s="198">
        <v>3984.81</v>
      </c>
      <c r="G5528" s="198">
        <v>4</v>
      </c>
    </row>
    <row r="5529" spans="1:7" x14ac:dyDescent="0.3">
      <c r="A5529" s="198" t="s">
        <v>189</v>
      </c>
      <c r="B5529" s="198"/>
      <c r="C5529" s="198">
        <v>101118205</v>
      </c>
      <c r="D5529" s="198">
        <v>201910</v>
      </c>
      <c r="E5529" s="198" t="s">
        <v>336</v>
      </c>
      <c r="F5529" s="198">
        <v>-6375.29</v>
      </c>
      <c r="G5529" s="198">
        <v>-8</v>
      </c>
    </row>
    <row r="5530" spans="1:7" x14ac:dyDescent="0.3">
      <c r="A5530" s="198" t="s">
        <v>189</v>
      </c>
      <c r="B5530" s="198"/>
      <c r="C5530" s="198">
        <v>101118205</v>
      </c>
      <c r="D5530" s="198">
        <v>201910</v>
      </c>
      <c r="E5530" s="198" t="s">
        <v>336</v>
      </c>
      <c r="F5530" s="198">
        <v>11179.27</v>
      </c>
      <c r="G5530" s="198">
        <v>220</v>
      </c>
    </row>
    <row r="5531" spans="1:7" x14ac:dyDescent="0.3">
      <c r="A5531" s="198" t="s">
        <v>189</v>
      </c>
      <c r="B5531" s="198"/>
      <c r="C5531" s="198">
        <v>101118246</v>
      </c>
      <c r="D5531" s="198">
        <v>201910</v>
      </c>
      <c r="E5531" s="198" t="s">
        <v>336</v>
      </c>
      <c r="F5531" s="198">
        <v>67.849999999999994</v>
      </c>
      <c r="G5531" s="198">
        <v>-5</v>
      </c>
    </row>
    <row r="5532" spans="1:7" x14ac:dyDescent="0.3">
      <c r="A5532" s="198" t="s">
        <v>189</v>
      </c>
      <c r="B5532" s="198"/>
      <c r="C5532" s="198">
        <v>101118246</v>
      </c>
      <c r="D5532" s="198">
        <v>201910</v>
      </c>
      <c r="E5532" s="198" t="s">
        <v>336</v>
      </c>
      <c r="F5532" s="198">
        <v>840.7</v>
      </c>
      <c r="G5532" s="198">
        <v>886</v>
      </c>
    </row>
    <row r="5533" spans="1:7" x14ac:dyDescent="0.3">
      <c r="A5533" s="198" t="s">
        <v>189</v>
      </c>
      <c r="B5533" s="198"/>
      <c r="C5533" s="198">
        <v>101118363</v>
      </c>
      <c r="D5533" s="198">
        <v>201910</v>
      </c>
      <c r="E5533" s="198" t="s">
        <v>339</v>
      </c>
      <c r="F5533" s="198">
        <v>-2789.4</v>
      </c>
      <c r="G5533" s="198">
        <v>-9</v>
      </c>
    </row>
    <row r="5534" spans="1:7" x14ac:dyDescent="0.3">
      <c r="A5534" s="198" t="s">
        <v>189</v>
      </c>
      <c r="B5534" s="198"/>
      <c r="C5534" s="198">
        <v>101118363</v>
      </c>
      <c r="D5534" s="198">
        <v>201910</v>
      </c>
      <c r="E5534" s="198" t="s">
        <v>339</v>
      </c>
      <c r="F5534" s="198">
        <v>6622.67</v>
      </c>
      <c r="G5534" s="198">
        <v>60</v>
      </c>
    </row>
    <row r="5535" spans="1:7" x14ac:dyDescent="0.3">
      <c r="A5535" s="198" t="s">
        <v>189</v>
      </c>
      <c r="B5535" s="198"/>
      <c r="C5535" s="198">
        <v>101118496</v>
      </c>
      <c r="D5535" s="198">
        <v>201910</v>
      </c>
      <c r="E5535" s="198" t="s">
        <v>339</v>
      </c>
      <c r="F5535" s="198">
        <v>-2.86</v>
      </c>
      <c r="G5535" s="198">
        <v>3</v>
      </c>
    </row>
    <row r="5536" spans="1:7" x14ac:dyDescent="0.3">
      <c r="A5536" s="198" t="s">
        <v>189</v>
      </c>
      <c r="B5536" s="198"/>
      <c r="C5536" s="198">
        <v>101118600</v>
      </c>
      <c r="D5536" s="198">
        <v>201910</v>
      </c>
      <c r="E5536" s="198" t="s">
        <v>339</v>
      </c>
      <c r="F5536" s="198">
        <v>-1810.38</v>
      </c>
      <c r="G5536" s="198">
        <v>-5</v>
      </c>
    </row>
    <row r="5537" spans="1:7" x14ac:dyDescent="0.3">
      <c r="A5537" s="198" t="s">
        <v>189</v>
      </c>
      <c r="B5537" s="198"/>
      <c r="C5537" s="198">
        <v>101118600</v>
      </c>
      <c r="D5537" s="198">
        <v>201910</v>
      </c>
      <c r="E5537" s="198" t="s">
        <v>339</v>
      </c>
      <c r="F5537" s="198">
        <v>2964.91</v>
      </c>
      <c r="G5537" s="198">
        <v>41</v>
      </c>
    </row>
    <row r="5538" spans="1:7" x14ac:dyDescent="0.3">
      <c r="A5538" s="198" t="s">
        <v>189</v>
      </c>
      <c r="B5538" s="198"/>
      <c r="C5538" s="198">
        <v>101118815</v>
      </c>
      <c r="D5538" s="198">
        <v>201910</v>
      </c>
      <c r="E5538" s="198" t="s">
        <v>339</v>
      </c>
      <c r="F5538" s="198">
        <v>24.06</v>
      </c>
      <c r="G5538" s="198">
        <v>4</v>
      </c>
    </row>
    <row r="5539" spans="1:7" x14ac:dyDescent="0.3">
      <c r="A5539" s="198" t="s">
        <v>189</v>
      </c>
      <c r="B5539" s="198"/>
      <c r="C5539" s="198">
        <v>101119060</v>
      </c>
      <c r="D5539" s="198">
        <v>201910</v>
      </c>
      <c r="E5539" s="198" t="s">
        <v>336</v>
      </c>
      <c r="F5539" s="198">
        <v>-2.4900000000000002</v>
      </c>
      <c r="G5539" s="198">
        <v>4</v>
      </c>
    </row>
    <row r="5540" spans="1:7" x14ac:dyDescent="0.3">
      <c r="A5540" s="198" t="s">
        <v>189</v>
      </c>
      <c r="B5540" s="198"/>
      <c r="C5540" s="198">
        <v>101119171</v>
      </c>
      <c r="D5540" s="198">
        <v>201910</v>
      </c>
      <c r="E5540" s="198" t="s">
        <v>340</v>
      </c>
      <c r="F5540" s="198">
        <v>-10010.469999999999</v>
      </c>
      <c r="G5540" s="198">
        <v>332</v>
      </c>
    </row>
    <row r="5541" spans="1:7" x14ac:dyDescent="0.3">
      <c r="A5541" s="198" t="s">
        <v>189</v>
      </c>
      <c r="B5541" s="198"/>
      <c r="C5541" s="198">
        <v>101119171</v>
      </c>
      <c r="D5541" s="198">
        <v>201910</v>
      </c>
      <c r="E5541" s="198" t="s">
        <v>340</v>
      </c>
      <c r="F5541" s="198">
        <v>4656.74</v>
      </c>
      <c r="G5541" s="198">
        <v>-6</v>
      </c>
    </row>
    <row r="5542" spans="1:7" x14ac:dyDescent="0.3">
      <c r="A5542" s="198" t="s">
        <v>189</v>
      </c>
      <c r="B5542" s="198"/>
      <c r="C5542" s="198">
        <v>101119748</v>
      </c>
      <c r="D5542" s="198">
        <v>201910</v>
      </c>
      <c r="E5542" s="198" t="s">
        <v>342</v>
      </c>
      <c r="F5542" s="198">
        <v>1146.3399999999999</v>
      </c>
      <c r="G5542" s="198">
        <v>2</v>
      </c>
    </row>
    <row r="5543" spans="1:7" x14ac:dyDescent="0.3">
      <c r="A5543" s="198" t="s">
        <v>189</v>
      </c>
      <c r="B5543" s="198"/>
      <c r="C5543" s="198">
        <v>101119761</v>
      </c>
      <c r="D5543" s="198">
        <v>201910</v>
      </c>
      <c r="E5543" s="198" t="s">
        <v>336</v>
      </c>
      <c r="F5543" s="198">
        <v>240.19</v>
      </c>
      <c r="G5543" s="198">
        <v>3</v>
      </c>
    </row>
    <row r="5544" spans="1:7" x14ac:dyDescent="0.3">
      <c r="A5544" s="198" t="s">
        <v>189</v>
      </c>
      <c r="B5544" s="198"/>
      <c r="C5544" s="198">
        <v>101119947</v>
      </c>
      <c r="D5544" s="198">
        <v>201910</v>
      </c>
      <c r="E5544" s="198" t="s">
        <v>336</v>
      </c>
      <c r="F5544" s="198">
        <v>-342.94</v>
      </c>
      <c r="G5544" s="198">
        <v>2</v>
      </c>
    </row>
    <row r="5545" spans="1:7" x14ac:dyDescent="0.3">
      <c r="A5545" s="198" t="s">
        <v>189</v>
      </c>
      <c r="B5545" s="198"/>
      <c r="C5545" s="198">
        <v>101119976</v>
      </c>
      <c r="D5545" s="198">
        <v>201910</v>
      </c>
      <c r="E5545" s="198" t="s">
        <v>339</v>
      </c>
      <c r="F5545" s="198">
        <v>-483.85</v>
      </c>
      <c r="G5545" s="198">
        <v>3</v>
      </c>
    </row>
    <row r="5546" spans="1:7" x14ac:dyDescent="0.3">
      <c r="A5546" s="198" t="s">
        <v>189</v>
      </c>
      <c r="B5546" s="198"/>
      <c r="C5546" s="198">
        <v>101120040</v>
      </c>
      <c r="D5546" s="198">
        <v>201910</v>
      </c>
      <c r="E5546" s="198" t="s">
        <v>339</v>
      </c>
      <c r="F5546" s="198">
        <v>10.15</v>
      </c>
      <c r="G5546" s="198">
        <v>2</v>
      </c>
    </row>
    <row r="5547" spans="1:7" x14ac:dyDescent="0.3">
      <c r="A5547" s="198" t="s">
        <v>189</v>
      </c>
      <c r="B5547" s="198"/>
      <c r="C5547" s="198">
        <v>101120650</v>
      </c>
      <c r="D5547" s="198">
        <v>201910</v>
      </c>
      <c r="E5547" s="198" t="s">
        <v>336</v>
      </c>
      <c r="F5547" s="198">
        <v>-1965.47</v>
      </c>
      <c r="G5547" s="198">
        <v>2</v>
      </c>
    </row>
    <row r="5548" spans="1:7" x14ac:dyDescent="0.3">
      <c r="A5548" s="198" t="s">
        <v>189</v>
      </c>
      <c r="B5548" s="198"/>
      <c r="C5548" s="198">
        <v>101120672</v>
      </c>
      <c r="D5548" s="198">
        <v>201910</v>
      </c>
      <c r="E5548" s="198" t="s">
        <v>340</v>
      </c>
      <c r="F5548" s="198">
        <v>24.1</v>
      </c>
      <c r="G5548" s="198">
        <v>2</v>
      </c>
    </row>
    <row r="5549" spans="1:7" x14ac:dyDescent="0.3">
      <c r="A5549" s="198" t="s">
        <v>189</v>
      </c>
      <c r="B5549" s="198"/>
      <c r="C5549" s="198">
        <v>101120918</v>
      </c>
      <c r="D5549" s="198">
        <v>201910</v>
      </c>
      <c r="E5549" s="198" t="s">
        <v>336</v>
      </c>
      <c r="F5549" s="198">
        <v>-731.54</v>
      </c>
      <c r="G5549" s="198">
        <v>-7</v>
      </c>
    </row>
    <row r="5550" spans="1:7" x14ac:dyDescent="0.3">
      <c r="A5550" s="198" t="s">
        <v>189</v>
      </c>
      <c r="B5550" s="198"/>
      <c r="C5550" s="198">
        <v>101120918</v>
      </c>
      <c r="D5550" s="198">
        <v>201910</v>
      </c>
      <c r="E5550" s="198" t="s">
        <v>336</v>
      </c>
      <c r="F5550" s="198">
        <v>1912.13</v>
      </c>
      <c r="G5550" s="198">
        <v>508</v>
      </c>
    </row>
    <row r="5551" spans="1:7" x14ac:dyDescent="0.3">
      <c r="A5551" s="198" t="s">
        <v>189</v>
      </c>
      <c r="B5551" s="198"/>
      <c r="C5551" s="198">
        <v>101121183</v>
      </c>
      <c r="D5551" s="198">
        <v>201910</v>
      </c>
      <c r="E5551" s="198" t="s">
        <v>336</v>
      </c>
      <c r="F5551" s="198">
        <v>-543.14</v>
      </c>
      <c r="G5551" s="198">
        <v>220</v>
      </c>
    </row>
    <row r="5552" spans="1:7" x14ac:dyDescent="0.3">
      <c r="A5552" s="198" t="s">
        <v>189</v>
      </c>
      <c r="B5552" s="198"/>
      <c r="C5552" s="198">
        <v>101121183</v>
      </c>
      <c r="D5552" s="198">
        <v>201910</v>
      </c>
      <c r="E5552" s="198" t="s">
        <v>336</v>
      </c>
      <c r="F5552" s="198">
        <v>539</v>
      </c>
      <c r="G5552" s="198">
        <v>-6</v>
      </c>
    </row>
    <row r="5553" spans="1:7" x14ac:dyDescent="0.3">
      <c r="A5553" s="198" t="s">
        <v>189</v>
      </c>
      <c r="B5553" s="198"/>
      <c r="C5553" s="198">
        <v>101121358</v>
      </c>
      <c r="D5553" s="198">
        <v>201910</v>
      </c>
      <c r="E5553" s="198" t="s">
        <v>339</v>
      </c>
      <c r="F5553" s="198">
        <v>4585.45</v>
      </c>
      <c r="G5553" s="198">
        <v>5</v>
      </c>
    </row>
    <row r="5554" spans="1:7" x14ac:dyDescent="0.3">
      <c r="A5554" s="198" t="s">
        <v>189</v>
      </c>
      <c r="B5554" s="198"/>
      <c r="C5554" s="198">
        <v>101121567</v>
      </c>
      <c r="D5554" s="198">
        <v>201910</v>
      </c>
      <c r="E5554" s="198" t="s">
        <v>336</v>
      </c>
      <c r="F5554" s="198">
        <v>-6681.66</v>
      </c>
      <c r="G5554" s="198">
        <v>2</v>
      </c>
    </row>
    <row r="5555" spans="1:7" x14ac:dyDescent="0.3">
      <c r="A5555" s="198" t="s">
        <v>189</v>
      </c>
      <c r="B5555" s="198"/>
      <c r="C5555" s="198">
        <v>101121637</v>
      </c>
      <c r="D5555" s="198">
        <v>201910</v>
      </c>
      <c r="E5555" s="198" t="s">
        <v>339</v>
      </c>
      <c r="F5555" s="198">
        <v>44.36</v>
      </c>
      <c r="G5555" s="198">
        <v>4</v>
      </c>
    </row>
    <row r="5556" spans="1:7" x14ac:dyDescent="0.3">
      <c r="A5556" s="198" t="s">
        <v>189</v>
      </c>
      <c r="B5556" s="198"/>
      <c r="C5556" s="198">
        <v>101122118</v>
      </c>
      <c r="D5556" s="198">
        <v>201910</v>
      </c>
      <c r="E5556" s="198" t="s">
        <v>340</v>
      </c>
      <c r="F5556" s="198">
        <v>-7224.72</v>
      </c>
      <c r="G5556" s="198">
        <v>3</v>
      </c>
    </row>
    <row r="5557" spans="1:7" x14ac:dyDescent="0.3">
      <c r="A5557" s="198" t="s">
        <v>189</v>
      </c>
      <c r="B5557" s="198"/>
      <c r="C5557" s="198">
        <v>105089442</v>
      </c>
      <c r="D5557" s="198">
        <v>201910</v>
      </c>
      <c r="E5557" s="198" t="s">
        <v>342</v>
      </c>
      <c r="F5557" s="198">
        <v>-39430.800000000003</v>
      </c>
      <c r="G5557" s="198">
        <v>-5</v>
      </c>
    </row>
    <row r="5558" spans="1:7" x14ac:dyDescent="0.3">
      <c r="A5558" s="198" t="s">
        <v>189</v>
      </c>
      <c r="B5558" s="198"/>
      <c r="C5558" s="198">
        <v>105089442</v>
      </c>
      <c r="D5558" s="198">
        <v>201910</v>
      </c>
      <c r="E5558" s="198" t="s">
        <v>342</v>
      </c>
      <c r="F5558" s="198">
        <v>43370.879999999997</v>
      </c>
      <c r="G5558" s="198">
        <v>6222</v>
      </c>
    </row>
    <row r="5559" spans="1:7" x14ac:dyDescent="0.3">
      <c r="A5559" s="198" t="s">
        <v>189</v>
      </c>
      <c r="B5559" s="198"/>
      <c r="C5559" s="198">
        <v>105089698</v>
      </c>
      <c r="D5559" s="198">
        <v>201910</v>
      </c>
      <c r="E5559" s="198" t="s">
        <v>336</v>
      </c>
      <c r="F5559" s="198">
        <v>3.55</v>
      </c>
      <c r="G5559" s="198">
        <v>3</v>
      </c>
    </row>
    <row r="5560" spans="1:7" x14ac:dyDescent="0.3">
      <c r="A5560" s="198" t="s">
        <v>189</v>
      </c>
      <c r="B5560" s="198"/>
      <c r="C5560" s="198">
        <v>101083639</v>
      </c>
      <c r="D5560" s="198">
        <v>201911</v>
      </c>
      <c r="E5560" s="198" t="s">
        <v>339</v>
      </c>
      <c r="F5560" s="198">
        <v>0</v>
      </c>
      <c r="G5560" s="198">
        <v>0</v>
      </c>
    </row>
    <row r="5561" spans="1:7" x14ac:dyDescent="0.3">
      <c r="A5561" s="198" t="s">
        <v>189</v>
      </c>
      <c r="B5561" s="198"/>
      <c r="C5561" s="198">
        <v>101085303</v>
      </c>
      <c r="D5561" s="198">
        <v>201911</v>
      </c>
      <c r="E5561" s="198" t="s">
        <v>339</v>
      </c>
      <c r="F5561" s="198">
        <v>0</v>
      </c>
      <c r="G5561" s="198">
        <v>0</v>
      </c>
    </row>
    <row r="5562" spans="1:7" x14ac:dyDescent="0.3">
      <c r="A5562" s="198" t="s">
        <v>189</v>
      </c>
      <c r="B5562" s="198"/>
      <c r="C5562" s="198">
        <v>101092886</v>
      </c>
      <c r="D5562" s="198">
        <v>201911</v>
      </c>
      <c r="E5562" s="198" t="s">
        <v>335</v>
      </c>
      <c r="F5562" s="198">
        <v>0</v>
      </c>
      <c r="G5562" s="198">
        <v>0</v>
      </c>
    </row>
    <row r="5563" spans="1:7" x14ac:dyDescent="0.3">
      <c r="A5563" s="198" t="s">
        <v>189</v>
      </c>
      <c r="B5563" s="198"/>
      <c r="C5563" s="198">
        <v>101093226</v>
      </c>
      <c r="D5563" s="198">
        <v>201911</v>
      </c>
      <c r="E5563" s="198" t="s">
        <v>342</v>
      </c>
      <c r="F5563" s="198">
        <v>0</v>
      </c>
      <c r="G5563" s="198">
        <v>1</v>
      </c>
    </row>
    <row r="5564" spans="1:7" x14ac:dyDescent="0.3">
      <c r="A5564" s="198" t="s">
        <v>189</v>
      </c>
      <c r="B5564" s="198"/>
      <c r="C5564" s="198">
        <v>101093379</v>
      </c>
      <c r="D5564" s="198">
        <v>201911</v>
      </c>
      <c r="E5564" s="198" t="s">
        <v>335</v>
      </c>
      <c r="F5564" s="198">
        <v>-18934.97</v>
      </c>
      <c r="G5564" s="198">
        <v>0</v>
      </c>
    </row>
    <row r="5565" spans="1:7" x14ac:dyDescent="0.3">
      <c r="A5565" s="198" t="s">
        <v>189</v>
      </c>
      <c r="B5565" s="198"/>
      <c r="C5565" s="198">
        <v>101093379</v>
      </c>
      <c r="D5565" s="198">
        <v>201911</v>
      </c>
      <c r="E5565" s="198" t="s">
        <v>335</v>
      </c>
      <c r="F5565" s="198">
        <v>-4691.0200000000004</v>
      </c>
      <c r="G5565" s="198">
        <v>0</v>
      </c>
    </row>
    <row r="5566" spans="1:7" x14ac:dyDescent="0.3">
      <c r="A5566" s="198" t="s">
        <v>189</v>
      </c>
      <c r="B5566" s="198"/>
      <c r="C5566" s="198">
        <v>101094314</v>
      </c>
      <c r="D5566" s="198">
        <v>201911</v>
      </c>
      <c r="E5566" s="198" t="s">
        <v>339</v>
      </c>
      <c r="F5566" s="198">
        <v>0</v>
      </c>
      <c r="G5566" s="198">
        <v>0</v>
      </c>
    </row>
    <row r="5567" spans="1:7" x14ac:dyDescent="0.3">
      <c r="A5567" s="198" t="s">
        <v>189</v>
      </c>
      <c r="B5567" s="198"/>
      <c r="C5567" s="198">
        <v>101094578</v>
      </c>
      <c r="D5567" s="198">
        <v>201911</v>
      </c>
      <c r="E5567" s="198" t="s">
        <v>339</v>
      </c>
      <c r="F5567" s="198">
        <v>0</v>
      </c>
      <c r="G5567" s="198">
        <v>0</v>
      </c>
    </row>
    <row r="5568" spans="1:7" x14ac:dyDescent="0.3">
      <c r="A5568" s="198" t="s">
        <v>189</v>
      </c>
      <c r="B5568" s="198"/>
      <c r="C5568" s="198">
        <v>101096152</v>
      </c>
      <c r="D5568" s="198">
        <v>201911</v>
      </c>
      <c r="E5568" s="198" t="s">
        <v>336</v>
      </c>
      <c r="F5568" s="198">
        <v>-282307.46999999997</v>
      </c>
      <c r="G5568" s="198">
        <v>-9</v>
      </c>
    </row>
    <row r="5569" spans="1:7" x14ac:dyDescent="0.3">
      <c r="A5569" s="198" t="s">
        <v>189</v>
      </c>
      <c r="B5569" s="198"/>
      <c r="C5569" s="198">
        <v>101096152</v>
      </c>
      <c r="D5569" s="198">
        <v>201911</v>
      </c>
      <c r="E5569" s="198" t="s">
        <v>336</v>
      </c>
      <c r="F5569" s="198">
        <v>591462.17000000004</v>
      </c>
      <c r="G5569" s="198">
        <v>11953</v>
      </c>
    </row>
    <row r="5570" spans="1:7" x14ac:dyDescent="0.3">
      <c r="A5570" s="198" t="s">
        <v>189</v>
      </c>
      <c r="B5570" s="198"/>
      <c r="C5570" s="198">
        <v>101096533</v>
      </c>
      <c r="D5570" s="198">
        <v>201911</v>
      </c>
      <c r="E5570" s="198" t="s">
        <v>335</v>
      </c>
      <c r="F5570" s="198">
        <v>0</v>
      </c>
      <c r="G5570" s="198">
        <v>0</v>
      </c>
    </row>
    <row r="5571" spans="1:7" x14ac:dyDescent="0.3">
      <c r="A5571" s="198" t="s">
        <v>189</v>
      </c>
      <c r="B5571" s="198"/>
      <c r="C5571" s="198">
        <v>101096810</v>
      </c>
      <c r="D5571" s="198">
        <v>201911</v>
      </c>
      <c r="E5571" s="198" t="s">
        <v>339</v>
      </c>
      <c r="F5571" s="198">
        <v>319.49</v>
      </c>
      <c r="G5571" s="198">
        <v>1</v>
      </c>
    </row>
    <row r="5572" spans="1:7" x14ac:dyDescent="0.3">
      <c r="A5572" s="198" t="s">
        <v>189</v>
      </c>
      <c r="B5572" s="198"/>
      <c r="C5572" s="198">
        <v>101097023</v>
      </c>
      <c r="D5572" s="198">
        <v>201911</v>
      </c>
      <c r="E5572" s="198" t="s">
        <v>339</v>
      </c>
      <c r="F5572" s="198">
        <v>0</v>
      </c>
      <c r="G5572" s="198">
        <v>0</v>
      </c>
    </row>
    <row r="5573" spans="1:7" x14ac:dyDescent="0.3">
      <c r="A5573" s="198" t="s">
        <v>189</v>
      </c>
      <c r="B5573" s="198"/>
      <c r="C5573" s="198">
        <v>101097319</v>
      </c>
      <c r="D5573" s="198">
        <v>201911</v>
      </c>
      <c r="E5573" s="198" t="s">
        <v>335</v>
      </c>
      <c r="F5573" s="198">
        <v>190.13</v>
      </c>
      <c r="G5573" s="198">
        <v>0</v>
      </c>
    </row>
    <row r="5574" spans="1:7" x14ac:dyDescent="0.3">
      <c r="A5574" s="198" t="s">
        <v>189</v>
      </c>
      <c r="B5574" s="198"/>
      <c r="C5574" s="198">
        <v>101097463</v>
      </c>
      <c r="D5574" s="198">
        <v>201911</v>
      </c>
      <c r="E5574" s="198" t="s">
        <v>335</v>
      </c>
      <c r="F5574" s="198">
        <v>0</v>
      </c>
      <c r="G5574" s="198">
        <v>0</v>
      </c>
    </row>
    <row r="5575" spans="1:7" x14ac:dyDescent="0.3">
      <c r="A5575" s="198" t="s">
        <v>189</v>
      </c>
      <c r="B5575" s="198"/>
      <c r="C5575" s="198">
        <v>101097586</v>
      </c>
      <c r="D5575" s="198">
        <v>201911</v>
      </c>
      <c r="E5575" s="198" t="s">
        <v>335</v>
      </c>
      <c r="F5575" s="198">
        <v>-17776.79</v>
      </c>
      <c r="G5575" s="198">
        <v>0</v>
      </c>
    </row>
    <row r="5576" spans="1:7" x14ac:dyDescent="0.3">
      <c r="A5576" s="198" t="s">
        <v>189</v>
      </c>
      <c r="B5576" s="198"/>
      <c r="C5576" s="198">
        <v>101097586</v>
      </c>
      <c r="D5576" s="198">
        <v>201911</v>
      </c>
      <c r="E5576" s="198" t="s">
        <v>335</v>
      </c>
      <c r="F5576" s="198">
        <v>-3977.2</v>
      </c>
      <c r="G5576" s="198">
        <v>0</v>
      </c>
    </row>
    <row r="5577" spans="1:7" x14ac:dyDescent="0.3">
      <c r="A5577" s="198" t="s">
        <v>189</v>
      </c>
      <c r="B5577" s="198"/>
      <c r="C5577" s="198">
        <v>101098827</v>
      </c>
      <c r="D5577" s="198">
        <v>201911</v>
      </c>
      <c r="E5577" s="198" t="s">
        <v>342</v>
      </c>
      <c r="F5577" s="198">
        <v>0</v>
      </c>
      <c r="G5577" s="198">
        <v>0</v>
      </c>
    </row>
    <row r="5578" spans="1:7" x14ac:dyDescent="0.3">
      <c r="A5578" s="198" t="s">
        <v>189</v>
      </c>
      <c r="B5578" s="198"/>
      <c r="C5578" s="198">
        <v>101099025</v>
      </c>
      <c r="D5578" s="198">
        <v>201911</v>
      </c>
      <c r="E5578" s="198" t="s">
        <v>336</v>
      </c>
      <c r="F5578" s="198">
        <v>-10650.52</v>
      </c>
      <c r="G5578" s="198">
        <v>0</v>
      </c>
    </row>
    <row r="5579" spans="1:7" x14ac:dyDescent="0.3">
      <c r="A5579" s="198" t="s">
        <v>189</v>
      </c>
      <c r="B5579" s="198"/>
      <c r="C5579" s="198">
        <v>101099025</v>
      </c>
      <c r="D5579" s="198">
        <v>201911</v>
      </c>
      <c r="E5579" s="198" t="s">
        <v>336</v>
      </c>
      <c r="F5579" s="198">
        <v>-1586.86</v>
      </c>
      <c r="G5579" s="198">
        <v>0</v>
      </c>
    </row>
    <row r="5580" spans="1:7" x14ac:dyDescent="0.3">
      <c r="A5580" s="198" t="s">
        <v>189</v>
      </c>
      <c r="B5580" s="198"/>
      <c r="C5580" s="198">
        <v>101099117</v>
      </c>
      <c r="D5580" s="198">
        <v>201911</v>
      </c>
      <c r="E5580" s="198" t="s">
        <v>339</v>
      </c>
      <c r="F5580" s="198">
        <v>0</v>
      </c>
      <c r="G5580" s="198">
        <v>0</v>
      </c>
    </row>
    <row r="5581" spans="1:7" x14ac:dyDescent="0.3">
      <c r="A5581" s="198" t="s">
        <v>189</v>
      </c>
      <c r="B5581" s="198"/>
      <c r="C5581" s="198">
        <v>101099290</v>
      </c>
      <c r="D5581" s="198">
        <v>201911</v>
      </c>
      <c r="E5581" s="198" t="s">
        <v>339</v>
      </c>
      <c r="F5581" s="198">
        <v>0</v>
      </c>
      <c r="G5581" s="198">
        <v>0</v>
      </c>
    </row>
    <row r="5582" spans="1:7" x14ac:dyDescent="0.3">
      <c r="A5582" s="198" t="s">
        <v>189</v>
      </c>
      <c r="B5582" s="198"/>
      <c r="C5582" s="198">
        <v>101099804</v>
      </c>
      <c r="D5582" s="198">
        <v>201911</v>
      </c>
      <c r="E5582" s="198" t="s">
        <v>335</v>
      </c>
      <c r="F5582" s="198">
        <v>232.13</v>
      </c>
      <c r="G5582" s="198">
        <v>0</v>
      </c>
    </row>
    <row r="5583" spans="1:7" x14ac:dyDescent="0.3">
      <c r="A5583" s="198" t="s">
        <v>189</v>
      </c>
      <c r="B5583" s="198"/>
      <c r="C5583" s="198">
        <v>101100151</v>
      </c>
      <c r="D5583" s="198">
        <v>201911</v>
      </c>
      <c r="E5583" s="198" t="s">
        <v>339</v>
      </c>
      <c r="F5583" s="198">
        <v>0</v>
      </c>
      <c r="G5583" s="198">
        <v>0</v>
      </c>
    </row>
    <row r="5584" spans="1:7" x14ac:dyDescent="0.3">
      <c r="A5584" s="198" t="s">
        <v>189</v>
      </c>
      <c r="B5584" s="198"/>
      <c r="C5584" s="198">
        <v>101100367</v>
      </c>
      <c r="D5584" s="198">
        <v>201911</v>
      </c>
      <c r="E5584" s="198" t="s">
        <v>339</v>
      </c>
      <c r="F5584" s="198">
        <v>0</v>
      </c>
      <c r="G5584" s="198">
        <v>0</v>
      </c>
    </row>
    <row r="5585" spans="1:7" x14ac:dyDescent="0.3">
      <c r="A5585" s="198" t="s">
        <v>189</v>
      </c>
      <c r="B5585" s="198"/>
      <c r="C5585" s="198">
        <v>101100474</v>
      </c>
      <c r="D5585" s="198">
        <v>201911</v>
      </c>
      <c r="E5585" s="198" t="s">
        <v>339</v>
      </c>
      <c r="F5585" s="198">
        <v>0</v>
      </c>
      <c r="G5585" s="198">
        <v>0</v>
      </c>
    </row>
    <row r="5586" spans="1:7" x14ac:dyDescent="0.3">
      <c r="A5586" s="198" t="s">
        <v>189</v>
      </c>
      <c r="B5586" s="198"/>
      <c r="C5586" s="198">
        <v>101102591</v>
      </c>
      <c r="D5586" s="198">
        <v>201911</v>
      </c>
      <c r="E5586" s="198" t="s">
        <v>335</v>
      </c>
      <c r="F5586" s="198">
        <v>10.02</v>
      </c>
      <c r="G5586" s="198">
        <v>0</v>
      </c>
    </row>
    <row r="5587" spans="1:7" x14ac:dyDescent="0.3">
      <c r="A5587" s="198" t="s">
        <v>189</v>
      </c>
      <c r="B5587" s="198"/>
      <c r="C5587" s="198">
        <v>101102591</v>
      </c>
      <c r="D5587" s="198">
        <v>201911</v>
      </c>
      <c r="E5587" s="198" t="s">
        <v>335</v>
      </c>
      <c r="F5587" s="198">
        <v>28.72</v>
      </c>
      <c r="G5587" s="198">
        <v>0</v>
      </c>
    </row>
    <row r="5588" spans="1:7" x14ac:dyDescent="0.3">
      <c r="A5588" s="198" t="s">
        <v>189</v>
      </c>
      <c r="B5588" s="198"/>
      <c r="C5588" s="198">
        <v>101102591</v>
      </c>
      <c r="D5588" s="198">
        <v>201911</v>
      </c>
      <c r="E5588" s="198" t="s">
        <v>335</v>
      </c>
      <c r="F5588" s="198">
        <v>334.28</v>
      </c>
      <c r="G5588" s="198">
        <v>0</v>
      </c>
    </row>
    <row r="5589" spans="1:7" x14ac:dyDescent="0.3">
      <c r="A5589" s="198" t="s">
        <v>189</v>
      </c>
      <c r="B5589" s="198"/>
      <c r="C5589" s="198">
        <v>101102925</v>
      </c>
      <c r="D5589" s="198">
        <v>201911</v>
      </c>
      <c r="E5589" s="198" t="s">
        <v>339</v>
      </c>
      <c r="F5589" s="198">
        <v>0</v>
      </c>
      <c r="G5589" s="198">
        <v>0</v>
      </c>
    </row>
    <row r="5590" spans="1:7" x14ac:dyDescent="0.3">
      <c r="A5590" s="198" t="s">
        <v>189</v>
      </c>
      <c r="B5590" s="198"/>
      <c r="C5590" s="198">
        <v>101103053</v>
      </c>
      <c r="D5590" s="198">
        <v>201911</v>
      </c>
      <c r="E5590" s="198" t="s">
        <v>336</v>
      </c>
      <c r="F5590" s="198">
        <v>0</v>
      </c>
      <c r="G5590" s="198">
        <v>0</v>
      </c>
    </row>
    <row r="5591" spans="1:7" x14ac:dyDescent="0.3">
      <c r="A5591" s="198" t="s">
        <v>189</v>
      </c>
      <c r="B5591" s="198"/>
      <c r="C5591" s="198">
        <v>101103727</v>
      </c>
      <c r="D5591" s="198">
        <v>201911</v>
      </c>
      <c r="E5591" s="198" t="s">
        <v>339</v>
      </c>
      <c r="F5591" s="198">
        <v>0</v>
      </c>
      <c r="G5591" s="198">
        <v>0</v>
      </c>
    </row>
    <row r="5592" spans="1:7" x14ac:dyDescent="0.3">
      <c r="A5592" s="198" t="s">
        <v>189</v>
      </c>
      <c r="B5592" s="198"/>
      <c r="C5592" s="198">
        <v>101103781</v>
      </c>
      <c r="D5592" s="198">
        <v>201911</v>
      </c>
      <c r="E5592" s="198" t="s">
        <v>336</v>
      </c>
      <c r="F5592" s="198">
        <v>0</v>
      </c>
      <c r="G5592" s="198">
        <v>0</v>
      </c>
    </row>
    <row r="5593" spans="1:7" x14ac:dyDescent="0.3">
      <c r="A5593" s="198" t="s">
        <v>189</v>
      </c>
      <c r="B5593" s="198"/>
      <c r="C5593" s="198">
        <v>101103783</v>
      </c>
      <c r="D5593" s="198">
        <v>201911</v>
      </c>
      <c r="E5593" s="198" t="s">
        <v>341</v>
      </c>
      <c r="F5593" s="198">
        <v>0</v>
      </c>
      <c r="G5593" s="198">
        <v>0</v>
      </c>
    </row>
    <row r="5594" spans="1:7" x14ac:dyDescent="0.3">
      <c r="A5594" s="198" t="s">
        <v>189</v>
      </c>
      <c r="B5594" s="198"/>
      <c r="C5594" s="198">
        <v>101103784</v>
      </c>
      <c r="D5594" s="198">
        <v>201911</v>
      </c>
      <c r="E5594" s="198" t="s">
        <v>341</v>
      </c>
      <c r="F5594" s="198">
        <v>0</v>
      </c>
      <c r="G5594" s="198">
        <v>0</v>
      </c>
    </row>
    <row r="5595" spans="1:7" x14ac:dyDescent="0.3">
      <c r="A5595" s="198" t="s">
        <v>189</v>
      </c>
      <c r="B5595" s="198"/>
      <c r="C5595" s="198">
        <v>101103785</v>
      </c>
      <c r="D5595" s="198">
        <v>201911</v>
      </c>
      <c r="E5595" s="198" t="s">
        <v>341</v>
      </c>
      <c r="F5595" s="198">
        <v>0</v>
      </c>
      <c r="G5595" s="198">
        <v>0</v>
      </c>
    </row>
    <row r="5596" spans="1:7" x14ac:dyDescent="0.3">
      <c r="A5596" s="198" t="s">
        <v>189</v>
      </c>
      <c r="B5596" s="198"/>
      <c r="C5596" s="198">
        <v>101103801</v>
      </c>
      <c r="D5596" s="198">
        <v>201911</v>
      </c>
      <c r="E5596" s="198" t="s">
        <v>335</v>
      </c>
      <c r="F5596" s="198">
        <v>0</v>
      </c>
      <c r="G5596" s="198">
        <v>0</v>
      </c>
    </row>
    <row r="5597" spans="1:7" x14ac:dyDescent="0.3">
      <c r="A5597" s="198" t="s">
        <v>189</v>
      </c>
      <c r="B5597" s="198"/>
      <c r="C5597" s="198">
        <v>101104513</v>
      </c>
      <c r="D5597" s="198">
        <v>201911</v>
      </c>
      <c r="E5597" s="198" t="s">
        <v>339</v>
      </c>
      <c r="F5597" s="198">
        <v>1022.49</v>
      </c>
      <c r="G5597" s="198">
        <v>0</v>
      </c>
    </row>
    <row r="5598" spans="1:7" x14ac:dyDescent="0.3">
      <c r="A5598" s="198" t="s">
        <v>189</v>
      </c>
      <c r="B5598" s="198"/>
      <c r="C5598" s="198">
        <v>101104706</v>
      </c>
      <c r="D5598" s="198">
        <v>201911</v>
      </c>
      <c r="E5598" s="198" t="s">
        <v>339</v>
      </c>
      <c r="F5598" s="198">
        <v>0</v>
      </c>
      <c r="G5598" s="198">
        <v>0</v>
      </c>
    </row>
    <row r="5599" spans="1:7" x14ac:dyDescent="0.3">
      <c r="A5599" s="198" t="s">
        <v>189</v>
      </c>
      <c r="B5599" s="198"/>
      <c r="C5599" s="198">
        <v>101104714</v>
      </c>
      <c r="D5599" s="198">
        <v>201911</v>
      </c>
      <c r="E5599" s="198" t="s">
        <v>339</v>
      </c>
      <c r="F5599" s="198">
        <v>-7071.28</v>
      </c>
      <c r="G5599" s="198">
        <v>-6</v>
      </c>
    </row>
    <row r="5600" spans="1:7" x14ac:dyDescent="0.3">
      <c r="A5600" s="198" t="s">
        <v>189</v>
      </c>
      <c r="B5600" s="198"/>
      <c r="C5600" s="198">
        <v>101104714</v>
      </c>
      <c r="D5600" s="198">
        <v>201911</v>
      </c>
      <c r="E5600" s="198" t="s">
        <v>339</v>
      </c>
      <c r="F5600" s="198">
        <v>9576.0499999999993</v>
      </c>
      <c r="G5600" s="198">
        <v>120</v>
      </c>
    </row>
    <row r="5601" spans="1:7" x14ac:dyDescent="0.3">
      <c r="A5601" s="198" t="s">
        <v>189</v>
      </c>
      <c r="B5601" s="198"/>
      <c r="C5601" s="198">
        <v>101104757</v>
      </c>
      <c r="D5601" s="198">
        <v>201911</v>
      </c>
      <c r="E5601" s="198" t="s">
        <v>339</v>
      </c>
      <c r="F5601" s="198">
        <v>0</v>
      </c>
      <c r="G5601" s="198">
        <v>0</v>
      </c>
    </row>
    <row r="5602" spans="1:7" x14ac:dyDescent="0.3">
      <c r="A5602" s="198" t="s">
        <v>189</v>
      </c>
      <c r="B5602" s="198"/>
      <c r="C5602" s="198">
        <v>101104868</v>
      </c>
      <c r="D5602" s="198">
        <v>201911</v>
      </c>
      <c r="E5602" s="198" t="s">
        <v>335</v>
      </c>
      <c r="F5602" s="198">
        <v>-1106.6099999999999</v>
      </c>
      <c r="G5602" s="198">
        <v>3</v>
      </c>
    </row>
    <row r="5603" spans="1:7" x14ac:dyDescent="0.3">
      <c r="A5603" s="198" t="s">
        <v>189</v>
      </c>
      <c r="B5603" s="198"/>
      <c r="C5603" s="198">
        <v>101105157</v>
      </c>
      <c r="D5603" s="198">
        <v>201911</v>
      </c>
      <c r="E5603" s="198" t="s">
        <v>336</v>
      </c>
      <c r="F5603" s="198">
        <v>-1140.8</v>
      </c>
      <c r="G5603" s="198">
        <v>73</v>
      </c>
    </row>
    <row r="5604" spans="1:7" x14ac:dyDescent="0.3">
      <c r="A5604" s="198" t="s">
        <v>189</v>
      </c>
      <c r="B5604" s="198"/>
      <c r="C5604" s="198">
        <v>101105157</v>
      </c>
      <c r="D5604" s="198">
        <v>201911</v>
      </c>
      <c r="E5604" s="198" t="s">
        <v>336</v>
      </c>
      <c r="F5604" s="198">
        <v>1140.81</v>
      </c>
      <c r="G5604" s="198">
        <v>-2</v>
      </c>
    </row>
    <row r="5605" spans="1:7" x14ac:dyDescent="0.3">
      <c r="A5605" s="198" t="s">
        <v>189</v>
      </c>
      <c r="B5605" s="198"/>
      <c r="C5605" s="198">
        <v>101105585</v>
      </c>
      <c r="D5605" s="198">
        <v>201911</v>
      </c>
      <c r="E5605" s="198" t="s">
        <v>339</v>
      </c>
      <c r="F5605" s="198">
        <v>127.35</v>
      </c>
      <c r="G5605" s="198">
        <v>0</v>
      </c>
    </row>
    <row r="5606" spans="1:7" x14ac:dyDescent="0.3">
      <c r="A5606" s="198" t="s">
        <v>189</v>
      </c>
      <c r="B5606" s="198"/>
      <c r="C5606" s="198">
        <v>101106070</v>
      </c>
      <c r="D5606" s="198">
        <v>201911</v>
      </c>
      <c r="E5606" s="198" t="s">
        <v>340</v>
      </c>
      <c r="F5606" s="198">
        <v>-0.78</v>
      </c>
      <c r="G5606" s="198">
        <v>0</v>
      </c>
    </row>
    <row r="5607" spans="1:7" x14ac:dyDescent="0.3">
      <c r="A5607" s="198" t="s">
        <v>189</v>
      </c>
      <c r="B5607" s="198"/>
      <c r="C5607" s="198">
        <v>101106250</v>
      </c>
      <c r="D5607" s="198">
        <v>201911</v>
      </c>
      <c r="E5607" s="198" t="s">
        <v>339</v>
      </c>
      <c r="F5607" s="198">
        <v>0</v>
      </c>
      <c r="G5607" s="198">
        <v>0</v>
      </c>
    </row>
    <row r="5608" spans="1:7" x14ac:dyDescent="0.3">
      <c r="A5608" s="198" t="s">
        <v>189</v>
      </c>
      <c r="B5608" s="198"/>
      <c r="C5608" s="198">
        <v>101106645</v>
      </c>
      <c r="D5608" s="198">
        <v>201911</v>
      </c>
      <c r="E5608" s="198" t="s">
        <v>335</v>
      </c>
      <c r="F5608" s="198">
        <v>3.96</v>
      </c>
      <c r="G5608" s="198">
        <v>0</v>
      </c>
    </row>
    <row r="5609" spans="1:7" x14ac:dyDescent="0.3">
      <c r="A5609" s="198" t="s">
        <v>189</v>
      </c>
      <c r="B5609" s="198"/>
      <c r="C5609" s="198">
        <v>101106876</v>
      </c>
      <c r="D5609" s="198">
        <v>201911</v>
      </c>
      <c r="E5609" s="198" t="s">
        <v>339</v>
      </c>
      <c r="F5609" s="198">
        <v>0</v>
      </c>
      <c r="G5609" s="198">
        <v>0</v>
      </c>
    </row>
    <row r="5610" spans="1:7" x14ac:dyDescent="0.3">
      <c r="A5610" s="198" t="s">
        <v>189</v>
      </c>
      <c r="B5610" s="198"/>
      <c r="C5610" s="198">
        <v>101106973</v>
      </c>
      <c r="D5610" s="198">
        <v>201911</v>
      </c>
      <c r="E5610" s="198" t="s">
        <v>335</v>
      </c>
      <c r="F5610" s="198">
        <v>1626.28</v>
      </c>
      <c r="G5610" s="198">
        <v>2</v>
      </c>
    </row>
    <row r="5611" spans="1:7" x14ac:dyDescent="0.3">
      <c r="A5611" s="198" t="s">
        <v>189</v>
      </c>
      <c r="B5611" s="198"/>
      <c r="C5611" s="198">
        <v>101107342</v>
      </c>
      <c r="D5611" s="198">
        <v>201911</v>
      </c>
      <c r="E5611" s="198" t="s">
        <v>339</v>
      </c>
      <c r="F5611" s="198">
        <v>0</v>
      </c>
      <c r="G5611" s="198">
        <v>0</v>
      </c>
    </row>
    <row r="5612" spans="1:7" x14ac:dyDescent="0.3">
      <c r="A5612" s="198" t="s">
        <v>189</v>
      </c>
      <c r="B5612" s="198"/>
      <c r="C5612" s="198">
        <v>101107652</v>
      </c>
      <c r="D5612" s="198">
        <v>201911</v>
      </c>
      <c r="E5612" s="198" t="s">
        <v>341</v>
      </c>
      <c r="F5612" s="198">
        <v>0</v>
      </c>
      <c r="G5612" s="198">
        <v>0</v>
      </c>
    </row>
    <row r="5613" spans="1:7" x14ac:dyDescent="0.3">
      <c r="A5613" s="198" t="s">
        <v>189</v>
      </c>
      <c r="B5613" s="198"/>
      <c r="C5613" s="198">
        <v>101107812</v>
      </c>
      <c r="D5613" s="198">
        <v>201911</v>
      </c>
      <c r="E5613" s="198" t="s">
        <v>336</v>
      </c>
      <c r="F5613" s="198">
        <v>288.17</v>
      </c>
      <c r="G5613" s="198">
        <v>0</v>
      </c>
    </row>
    <row r="5614" spans="1:7" x14ac:dyDescent="0.3">
      <c r="A5614" s="198" t="s">
        <v>189</v>
      </c>
      <c r="B5614" s="198"/>
      <c r="C5614" s="198">
        <v>101108284</v>
      </c>
      <c r="D5614" s="198">
        <v>201911</v>
      </c>
      <c r="E5614" s="198" t="s">
        <v>336</v>
      </c>
      <c r="F5614" s="198">
        <v>770.6</v>
      </c>
      <c r="G5614" s="198">
        <v>3</v>
      </c>
    </row>
    <row r="5615" spans="1:7" x14ac:dyDescent="0.3">
      <c r="A5615" s="198" t="s">
        <v>189</v>
      </c>
      <c r="B5615" s="198"/>
      <c r="C5615" s="198">
        <v>101108462</v>
      </c>
      <c r="D5615" s="198">
        <v>201911</v>
      </c>
      <c r="E5615" s="198" t="s">
        <v>336</v>
      </c>
      <c r="F5615" s="198">
        <v>47.18</v>
      </c>
      <c r="G5615" s="198">
        <v>0</v>
      </c>
    </row>
    <row r="5616" spans="1:7" x14ac:dyDescent="0.3">
      <c r="A5616" s="198" t="s">
        <v>189</v>
      </c>
      <c r="B5616" s="198"/>
      <c r="C5616" s="198">
        <v>101108463</v>
      </c>
      <c r="D5616" s="198">
        <v>201911</v>
      </c>
      <c r="E5616" s="198" t="s">
        <v>336</v>
      </c>
      <c r="F5616" s="198">
        <v>184.75</v>
      </c>
      <c r="G5616" s="198">
        <v>0</v>
      </c>
    </row>
    <row r="5617" spans="1:7" x14ac:dyDescent="0.3">
      <c r="A5617" s="198" t="s">
        <v>189</v>
      </c>
      <c r="B5617" s="198"/>
      <c r="C5617" s="198">
        <v>101108767</v>
      </c>
      <c r="D5617" s="198">
        <v>201911</v>
      </c>
      <c r="E5617" s="198" t="s">
        <v>336</v>
      </c>
      <c r="F5617" s="198">
        <v>24750.16</v>
      </c>
      <c r="G5617" s="198">
        <v>3</v>
      </c>
    </row>
    <row r="5618" spans="1:7" x14ac:dyDescent="0.3">
      <c r="A5618" s="198" t="s">
        <v>189</v>
      </c>
      <c r="B5618" s="198"/>
      <c r="C5618" s="198">
        <v>101108922</v>
      </c>
      <c r="D5618" s="198">
        <v>201911</v>
      </c>
      <c r="E5618" s="198" t="s">
        <v>336</v>
      </c>
      <c r="F5618" s="198">
        <v>-75807.789999999994</v>
      </c>
      <c r="G5618" s="198">
        <v>-6</v>
      </c>
    </row>
    <row r="5619" spans="1:7" x14ac:dyDescent="0.3">
      <c r="A5619" s="198" t="s">
        <v>189</v>
      </c>
      <c r="B5619" s="198"/>
      <c r="C5619" s="198">
        <v>101108922</v>
      </c>
      <c r="D5619" s="198">
        <v>201911</v>
      </c>
      <c r="E5619" s="198" t="s">
        <v>336</v>
      </c>
      <c r="F5619" s="198">
        <v>80554.720000000001</v>
      </c>
      <c r="G5619" s="198">
        <v>4010</v>
      </c>
    </row>
    <row r="5620" spans="1:7" x14ac:dyDescent="0.3">
      <c r="A5620" s="198" t="s">
        <v>189</v>
      </c>
      <c r="B5620" s="198"/>
      <c r="C5620" s="198">
        <v>101109590</v>
      </c>
      <c r="D5620" s="198">
        <v>201911</v>
      </c>
      <c r="E5620" s="198" t="s">
        <v>339</v>
      </c>
      <c r="F5620" s="198">
        <v>422.25</v>
      </c>
      <c r="G5620" s="198">
        <v>0</v>
      </c>
    </row>
    <row r="5621" spans="1:7" x14ac:dyDescent="0.3">
      <c r="A5621" s="198" t="s">
        <v>189</v>
      </c>
      <c r="B5621" s="198"/>
      <c r="C5621" s="198">
        <v>101109989</v>
      </c>
      <c r="D5621" s="198">
        <v>201911</v>
      </c>
      <c r="E5621" s="198" t="s">
        <v>335</v>
      </c>
      <c r="F5621" s="198">
        <v>-30478.05</v>
      </c>
      <c r="G5621" s="198">
        <v>0</v>
      </c>
    </row>
    <row r="5622" spans="1:7" x14ac:dyDescent="0.3">
      <c r="A5622" s="198" t="s">
        <v>189</v>
      </c>
      <c r="B5622" s="198"/>
      <c r="C5622" s="198">
        <v>101110137</v>
      </c>
      <c r="D5622" s="198">
        <v>201911</v>
      </c>
      <c r="E5622" s="198" t="s">
        <v>339</v>
      </c>
      <c r="F5622" s="198">
        <v>6.94</v>
      </c>
      <c r="G5622" s="198">
        <v>0</v>
      </c>
    </row>
    <row r="5623" spans="1:7" x14ac:dyDescent="0.3">
      <c r="A5623" s="198" t="s">
        <v>189</v>
      </c>
      <c r="B5623" s="198"/>
      <c r="C5623" s="198">
        <v>101110535</v>
      </c>
      <c r="D5623" s="198">
        <v>201911</v>
      </c>
      <c r="E5623" s="198" t="s">
        <v>336</v>
      </c>
      <c r="F5623" s="198">
        <v>-620.66999999999996</v>
      </c>
      <c r="G5623" s="198">
        <v>0</v>
      </c>
    </row>
    <row r="5624" spans="1:7" x14ac:dyDescent="0.3">
      <c r="A5624" s="198" t="s">
        <v>189</v>
      </c>
      <c r="B5624" s="198"/>
      <c r="C5624" s="198">
        <v>101110693</v>
      </c>
      <c r="D5624" s="198">
        <v>201911</v>
      </c>
      <c r="E5624" s="198" t="s">
        <v>339</v>
      </c>
      <c r="F5624" s="198">
        <v>0</v>
      </c>
      <c r="G5624" s="198">
        <v>0</v>
      </c>
    </row>
    <row r="5625" spans="1:7" x14ac:dyDescent="0.3">
      <c r="A5625" s="198" t="s">
        <v>189</v>
      </c>
      <c r="B5625" s="198"/>
      <c r="C5625" s="198">
        <v>101110798</v>
      </c>
      <c r="D5625" s="198">
        <v>201911</v>
      </c>
      <c r="E5625" s="198" t="s">
        <v>336</v>
      </c>
      <c r="F5625" s="198">
        <v>-7312.12</v>
      </c>
      <c r="G5625" s="198">
        <v>0</v>
      </c>
    </row>
    <row r="5626" spans="1:7" x14ac:dyDescent="0.3">
      <c r="A5626" s="198" t="s">
        <v>189</v>
      </c>
      <c r="B5626" s="198"/>
      <c r="C5626" s="198">
        <v>101110819</v>
      </c>
      <c r="D5626" s="198">
        <v>201911</v>
      </c>
      <c r="E5626" s="198" t="s">
        <v>339</v>
      </c>
      <c r="F5626" s="198">
        <v>-252610.5</v>
      </c>
      <c r="G5626" s="198">
        <v>-10</v>
      </c>
    </row>
    <row r="5627" spans="1:7" x14ac:dyDescent="0.3">
      <c r="A5627" s="198" t="s">
        <v>189</v>
      </c>
      <c r="B5627" s="198"/>
      <c r="C5627" s="198">
        <v>101110819</v>
      </c>
      <c r="D5627" s="198">
        <v>201911</v>
      </c>
      <c r="E5627" s="198" t="s">
        <v>339</v>
      </c>
      <c r="F5627" s="198">
        <v>85483.17</v>
      </c>
      <c r="G5627" s="198">
        <v>1372</v>
      </c>
    </row>
    <row r="5628" spans="1:7" x14ac:dyDescent="0.3">
      <c r="A5628" s="198" t="s">
        <v>189</v>
      </c>
      <c r="B5628" s="198"/>
      <c r="C5628" s="198">
        <v>101110819</v>
      </c>
      <c r="D5628" s="198">
        <v>201911</v>
      </c>
      <c r="E5628" s="198" t="s">
        <v>339</v>
      </c>
      <c r="F5628" s="198">
        <v>157016.20000000001</v>
      </c>
      <c r="G5628" s="198">
        <v>1</v>
      </c>
    </row>
    <row r="5629" spans="1:7" x14ac:dyDescent="0.3">
      <c r="A5629" s="198" t="s">
        <v>189</v>
      </c>
      <c r="B5629" s="198"/>
      <c r="C5629" s="198">
        <v>101110930</v>
      </c>
      <c r="D5629" s="198">
        <v>201911</v>
      </c>
      <c r="E5629" s="198" t="s">
        <v>335</v>
      </c>
      <c r="F5629" s="198">
        <v>13.35</v>
      </c>
      <c r="G5629" s="198">
        <v>0</v>
      </c>
    </row>
    <row r="5630" spans="1:7" x14ac:dyDescent="0.3">
      <c r="A5630" s="198" t="s">
        <v>189</v>
      </c>
      <c r="B5630" s="198"/>
      <c r="C5630" s="198">
        <v>101110930</v>
      </c>
      <c r="D5630" s="198">
        <v>201911</v>
      </c>
      <c r="E5630" s="198" t="s">
        <v>335</v>
      </c>
      <c r="F5630" s="198">
        <v>17.34</v>
      </c>
      <c r="G5630" s="198">
        <v>0</v>
      </c>
    </row>
    <row r="5631" spans="1:7" x14ac:dyDescent="0.3">
      <c r="A5631" s="198" t="s">
        <v>189</v>
      </c>
      <c r="B5631" s="198"/>
      <c r="C5631" s="198">
        <v>101110931</v>
      </c>
      <c r="D5631" s="198">
        <v>201911</v>
      </c>
      <c r="E5631" s="198" t="s">
        <v>340</v>
      </c>
      <c r="F5631" s="198">
        <v>112.45</v>
      </c>
      <c r="G5631" s="198">
        <v>0</v>
      </c>
    </row>
    <row r="5632" spans="1:7" x14ac:dyDescent="0.3">
      <c r="A5632" s="198" t="s">
        <v>189</v>
      </c>
      <c r="B5632" s="198"/>
      <c r="C5632" s="198">
        <v>101111187</v>
      </c>
      <c r="D5632" s="198">
        <v>201911</v>
      </c>
      <c r="E5632" s="198" t="s">
        <v>336</v>
      </c>
      <c r="F5632" s="198">
        <v>360.84</v>
      </c>
      <c r="G5632" s="198">
        <v>0</v>
      </c>
    </row>
    <row r="5633" spans="1:7" x14ac:dyDescent="0.3">
      <c r="A5633" s="198" t="s">
        <v>189</v>
      </c>
      <c r="B5633" s="198"/>
      <c r="C5633" s="198">
        <v>101111307</v>
      </c>
      <c r="D5633" s="198">
        <v>201911</v>
      </c>
      <c r="E5633" s="198" t="s">
        <v>339</v>
      </c>
      <c r="F5633" s="198">
        <v>-101.1</v>
      </c>
      <c r="G5633" s="198">
        <v>0</v>
      </c>
    </row>
    <row r="5634" spans="1:7" x14ac:dyDescent="0.3">
      <c r="A5634" s="198" t="s">
        <v>189</v>
      </c>
      <c r="B5634" s="198"/>
      <c r="C5634" s="198">
        <v>101111448</v>
      </c>
      <c r="D5634" s="198">
        <v>201911</v>
      </c>
      <c r="E5634" s="198" t="s">
        <v>340</v>
      </c>
      <c r="F5634" s="198">
        <v>19371.900000000001</v>
      </c>
      <c r="G5634" s="198">
        <v>2</v>
      </c>
    </row>
    <row r="5635" spans="1:7" x14ac:dyDescent="0.3">
      <c r="A5635" s="198" t="s">
        <v>189</v>
      </c>
      <c r="B5635" s="198"/>
      <c r="C5635" s="198">
        <v>101112542</v>
      </c>
      <c r="D5635" s="198">
        <v>201911</v>
      </c>
      <c r="E5635" s="198" t="s">
        <v>336</v>
      </c>
      <c r="F5635" s="198">
        <v>-41453.879999999997</v>
      </c>
      <c r="G5635" s="198">
        <v>-10</v>
      </c>
    </row>
    <row r="5636" spans="1:7" x14ac:dyDescent="0.3">
      <c r="A5636" s="198" t="s">
        <v>189</v>
      </c>
      <c r="B5636" s="198"/>
      <c r="C5636" s="198">
        <v>101112542</v>
      </c>
      <c r="D5636" s="198">
        <v>201911</v>
      </c>
      <c r="E5636" s="198" t="s">
        <v>336</v>
      </c>
      <c r="F5636" s="198">
        <v>80753.25</v>
      </c>
      <c r="G5636" s="198">
        <v>2218</v>
      </c>
    </row>
    <row r="5637" spans="1:7" x14ac:dyDescent="0.3">
      <c r="A5637" s="198" t="s">
        <v>189</v>
      </c>
      <c r="B5637" s="198"/>
      <c r="C5637" s="198">
        <v>101112658</v>
      </c>
      <c r="D5637" s="198">
        <v>201911</v>
      </c>
      <c r="E5637" s="198" t="s">
        <v>336</v>
      </c>
      <c r="F5637" s="198">
        <v>599.95000000000005</v>
      </c>
      <c r="G5637" s="198">
        <v>2</v>
      </c>
    </row>
    <row r="5638" spans="1:7" x14ac:dyDescent="0.3">
      <c r="A5638" s="198" t="s">
        <v>189</v>
      </c>
      <c r="B5638" s="198"/>
      <c r="C5638" s="198">
        <v>101112698</v>
      </c>
      <c r="D5638" s="198">
        <v>201911</v>
      </c>
      <c r="E5638" s="198" t="s">
        <v>336</v>
      </c>
      <c r="F5638" s="198">
        <v>22165.88</v>
      </c>
      <c r="G5638" s="198">
        <v>3</v>
      </c>
    </row>
    <row r="5639" spans="1:7" x14ac:dyDescent="0.3">
      <c r="A5639" s="198" t="s">
        <v>189</v>
      </c>
      <c r="B5639" s="198"/>
      <c r="C5639" s="198">
        <v>101113948</v>
      </c>
      <c r="D5639" s="198">
        <v>201911</v>
      </c>
      <c r="E5639" s="198" t="s">
        <v>339</v>
      </c>
      <c r="F5639" s="198">
        <v>0</v>
      </c>
      <c r="G5639" s="198">
        <v>0</v>
      </c>
    </row>
    <row r="5640" spans="1:7" x14ac:dyDescent="0.3">
      <c r="A5640" s="198" t="s">
        <v>189</v>
      </c>
      <c r="B5640" s="198"/>
      <c r="C5640" s="198">
        <v>101115147</v>
      </c>
      <c r="D5640" s="198">
        <v>201911</v>
      </c>
      <c r="E5640" s="198" t="s">
        <v>340</v>
      </c>
      <c r="F5640" s="198">
        <v>-8496.41</v>
      </c>
      <c r="G5640" s="198">
        <v>4186</v>
      </c>
    </row>
    <row r="5641" spans="1:7" x14ac:dyDescent="0.3">
      <c r="A5641" s="198" t="s">
        <v>189</v>
      </c>
      <c r="B5641" s="198"/>
      <c r="C5641" s="198">
        <v>101115147</v>
      </c>
      <c r="D5641" s="198">
        <v>201911</v>
      </c>
      <c r="E5641" s="198" t="s">
        <v>340</v>
      </c>
      <c r="F5641" s="198">
        <v>19872.55</v>
      </c>
      <c r="G5641" s="198">
        <v>-7</v>
      </c>
    </row>
    <row r="5642" spans="1:7" x14ac:dyDescent="0.3">
      <c r="A5642" s="198" t="s">
        <v>189</v>
      </c>
      <c r="B5642" s="198"/>
      <c r="C5642" s="198">
        <v>101115186</v>
      </c>
      <c r="D5642" s="198">
        <v>201911</v>
      </c>
      <c r="E5642" s="198" t="s">
        <v>339</v>
      </c>
      <c r="F5642" s="198">
        <v>-54424.85</v>
      </c>
      <c r="G5642" s="198">
        <v>-7</v>
      </c>
    </row>
    <row r="5643" spans="1:7" x14ac:dyDescent="0.3">
      <c r="A5643" s="198" t="s">
        <v>189</v>
      </c>
      <c r="B5643" s="198"/>
      <c r="C5643" s="198">
        <v>101115186</v>
      </c>
      <c r="D5643" s="198">
        <v>201911</v>
      </c>
      <c r="E5643" s="198" t="s">
        <v>339</v>
      </c>
      <c r="F5643" s="198">
        <v>63384.98</v>
      </c>
      <c r="G5643" s="198">
        <v>2592</v>
      </c>
    </row>
    <row r="5644" spans="1:7" x14ac:dyDescent="0.3">
      <c r="A5644" s="198" t="s">
        <v>189</v>
      </c>
      <c r="B5644" s="198"/>
      <c r="C5644" s="198">
        <v>101115725</v>
      </c>
      <c r="D5644" s="198">
        <v>201911</v>
      </c>
      <c r="E5644" s="198" t="s">
        <v>339</v>
      </c>
      <c r="F5644" s="198">
        <v>-6.05</v>
      </c>
      <c r="G5644" s="198">
        <v>0</v>
      </c>
    </row>
    <row r="5645" spans="1:7" x14ac:dyDescent="0.3">
      <c r="A5645" s="198" t="s">
        <v>189</v>
      </c>
      <c r="B5645" s="198"/>
      <c r="C5645" s="198">
        <v>101115950</v>
      </c>
      <c r="D5645" s="198">
        <v>201911</v>
      </c>
      <c r="E5645" s="198" t="s">
        <v>342</v>
      </c>
      <c r="F5645" s="198">
        <v>-32534.85</v>
      </c>
      <c r="G5645" s="198">
        <v>-6</v>
      </c>
    </row>
    <row r="5646" spans="1:7" x14ac:dyDescent="0.3">
      <c r="A5646" s="198" t="s">
        <v>189</v>
      </c>
      <c r="B5646" s="198"/>
      <c r="C5646" s="198">
        <v>101115950</v>
      </c>
      <c r="D5646" s="198">
        <v>201911</v>
      </c>
      <c r="E5646" s="198" t="s">
        <v>342</v>
      </c>
      <c r="F5646" s="198">
        <v>33511.760000000002</v>
      </c>
      <c r="G5646" s="198">
        <v>6094</v>
      </c>
    </row>
    <row r="5647" spans="1:7" x14ac:dyDescent="0.3">
      <c r="A5647" s="198" t="s">
        <v>189</v>
      </c>
      <c r="B5647" s="198"/>
      <c r="C5647" s="198">
        <v>101116281</v>
      </c>
      <c r="D5647" s="198">
        <v>201911</v>
      </c>
      <c r="E5647" s="198" t="s">
        <v>335</v>
      </c>
      <c r="F5647" s="198">
        <v>-76553.47</v>
      </c>
      <c r="G5647" s="198">
        <v>-12</v>
      </c>
    </row>
    <row r="5648" spans="1:7" x14ac:dyDescent="0.3">
      <c r="A5648" s="198" t="s">
        <v>189</v>
      </c>
      <c r="B5648" s="198"/>
      <c r="C5648" s="198">
        <v>101116281</v>
      </c>
      <c r="D5648" s="198">
        <v>201911</v>
      </c>
      <c r="E5648" s="198" t="s">
        <v>335</v>
      </c>
      <c r="F5648" s="198">
        <v>39602.99</v>
      </c>
      <c r="G5648" s="198">
        <v>1644</v>
      </c>
    </row>
    <row r="5649" spans="1:7" x14ac:dyDescent="0.3">
      <c r="A5649" s="198" t="s">
        <v>189</v>
      </c>
      <c r="B5649" s="198"/>
      <c r="C5649" s="198">
        <v>101116281</v>
      </c>
      <c r="D5649" s="198">
        <v>201911</v>
      </c>
      <c r="E5649" s="198" t="s">
        <v>335</v>
      </c>
      <c r="F5649" s="198">
        <v>45197.67</v>
      </c>
      <c r="G5649" s="198">
        <v>1</v>
      </c>
    </row>
    <row r="5650" spans="1:7" x14ac:dyDescent="0.3">
      <c r="A5650" s="198" t="s">
        <v>189</v>
      </c>
      <c r="B5650" s="198"/>
      <c r="C5650" s="198">
        <v>101116677</v>
      </c>
      <c r="D5650" s="198">
        <v>201911</v>
      </c>
      <c r="E5650" s="198" t="s">
        <v>336</v>
      </c>
      <c r="F5650" s="198">
        <v>-2353.63</v>
      </c>
      <c r="G5650" s="198">
        <v>-5</v>
      </c>
    </row>
    <row r="5651" spans="1:7" x14ac:dyDescent="0.3">
      <c r="A5651" s="198" t="s">
        <v>189</v>
      </c>
      <c r="B5651" s="198"/>
      <c r="C5651" s="198">
        <v>101116677</v>
      </c>
      <c r="D5651" s="198">
        <v>201911</v>
      </c>
      <c r="E5651" s="198" t="s">
        <v>336</v>
      </c>
      <c r="F5651" s="198">
        <v>2959.77</v>
      </c>
      <c r="G5651" s="198">
        <v>2286</v>
      </c>
    </row>
    <row r="5652" spans="1:7" x14ac:dyDescent="0.3">
      <c r="A5652" s="198" t="s">
        <v>189</v>
      </c>
      <c r="B5652" s="198"/>
      <c r="C5652" s="198">
        <v>101117254</v>
      </c>
      <c r="D5652" s="198">
        <v>201911</v>
      </c>
      <c r="E5652" s="198" t="s">
        <v>340</v>
      </c>
      <c r="F5652" s="198">
        <v>-75.430000000000007</v>
      </c>
      <c r="G5652" s="198">
        <v>2790</v>
      </c>
    </row>
    <row r="5653" spans="1:7" x14ac:dyDescent="0.3">
      <c r="A5653" s="198" t="s">
        <v>189</v>
      </c>
      <c r="B5653" s="198"/>
      <c r="C5653" s="198">
        <v>101117254</v>
      </c>
      <c r="D5653" s="198">
        <v>201911</v>
      </c>
      <c r="E5653" s="198" t="s">
        <v>340</v>
      </c>
      <c r="F5653" s="198">
        <v>5849.87</v>
      </c>
      <c r="G5653" s="198">
        <v>-6</v>
      </c>
    </row>
    <row r="5654" spans="1:7" x14ac:dyDescent="0.3">
      <c r="A5654" s="198" t="s">
        <v>189</v>
      </c>
      <c r="B5654" s="198"/>
      <c r="C5654" s="198">
        <v>101117331</v>
      </c>
      <c r="D5654" s="198">
        <v>201911</v>
      </c>
      <c r="E5654" s="198" t="s">
        <v>335</v>
      </c>
      <c r="F5654" s="198">
        <v>50.46</v>
      </c>
      <c r="G5654" s="198">
        <v>0</v>
      </c>
    </row>
    <row r="5655" spans="1:7" x14ac:dyDescent="0.3">
      <c r="A5655" s="198" t="s">
        <v>189</v>
      </c>
      <c r="B5655" s="198"/>
      <c r="C5655" s="198">
        <v>101117646</v>
      </c>
      <c r="D5655" s="198">
        <v>201911</v>
      </c>
      <c r="E5655" s="198" t="s">
        <v>341</v>
      </c>
      <c r="F5655" s="198">
        <v>-15564.3</v>
      </c>
      <c r="G5655" s="198">
        <v>-5</v>
      </c>
    </row>
    <row r="5656" spans="1:7" x14ac:dyDescent="0.3">
      <c r="A5656" s="198" t="s">
        <v>189</v>
      </c>
      <c r="B5656" s="198"/>
      <c r="C5656" s="198">
        <v>101117646</v>
      </c>
      <c r="D5656" s="198">
        <v>201911</v>
      </c>
      <c r="E5656" s="198" t="s">
        <v>341</v>
      </c>
      <c r="F5656" s="198">
        <v>21383.67</v>
      </c>
      <c r="G5656" s="198">
        <v>576</v>
      </c>
    </row>
    <row r="5657" spans="1:7" x14ac:dyDescent="0.3">
      <c r="A5657" s="198" t="s">
        <v>189</v>
      </c>
      <c r="B5657" s="198"/>
      <c r="C5657" s="198">
        <v>101117817</v>
      </c>
      <c r="D5657" s="198">
        <v>201911</v>
      </c>
      <c r="E5657" s="198" t="s">
        <v>339</v>
      </c>
      <c r="F5657" s="198">
        <v>2325.85</v>
      </c>
      <c r="G5657" s="198">
        <v>3</v>
      </c>
    </row>
    <row r="5658" spans="1:7" x14ac:dyDescent="0.3">
      <c r="A5658" s="198" t="s">
        <v>189</v>
      </c>
      <c r="B5658" s="198"/>
      <c r="C5658" s="198">
        <v>101118163</v>
      </c>
      <c r="D5658" s="198">
        <v>201911</v>
      </c>
      <c r="E5658" s="198" t="s">
        <v>339</v>
      </c>
      <c r="F5658" s="198">
        <v>34.1</v>
      </c>
      <c r="G5658" s="198">
        <v>1</v>
      </c>
    </row>
    <row r="5659" spans="1:7" x14ac:dyDescent="0.3">
      <c r="A5659" s="198" t="s">
        <v>189</v>
      </c>
      <c r="B5659" s="198"/>
      <c r="C5659" s="198">
        <v>101118186</v>
      </c>
      <c r="D5659" s="198">
        <v>201911</v>
      </c>
      <c r="E5659" s="198" t="s">
        <v>336</v>
      </c>
      <c r="F5659" s="198">
        <v>-5650.88</v>
      </c>
      <c r="G5659" s="198">
        <v>4</v>
      </c>
    </row>
    <row r="5660" spans="1:7" x14ac:dyDescent="0.3">
      <c r="A5660" s="198" t="s">
        <v>189</v>
      </c>
      <c r="B5660" s="198"/>
      <c r="C5660" s="198">
        <v>101118768</v>
      </c>
      <c r="D5660" s="198">
        <v>201911</v>
      </c>
      <c r="E5660" s="198" t="s">
        <v>339</v>
      </c>
      <c r="F5660" s="198">
        <v>8901.06</v>
      </c>
      <c r="G5660" s="198">
        <v>3</v>
      </c>
    </row>
    <row r="5661" spans="1:7" x14ac:dyDescent="0.3">
      <c r="A5661" s="198" t="s">
        <v>189</v>
      </c>
      <c r="B5661" s="198"/>
      <c r="C5661" s="198">
        <v>101118815</v>
      </c>
      <c r="D5661" s="198">
        <v>201911</v>
      </c>
      <c r="E5661" s="198" t="s">
        <v>339</v>
      </c>
      <c r="F5661" s="198">
        <v>-5895.11</v>
      </c>
      <c r="G5661" s="198">
        <v>-8</v>
      </c>
    </row>
    <row r="5662" spans="1:7" x14ac:dyDescent="0.3">
      <c r="A5662" s="198" t="s">
        <v>189</v>
      </c>
      <c r="B5662" s="198"/>
      <c r="C5662" s="198">
        <v>101118815</v>
      </c>
      <c r="D5662" s="198">
        <v>201911</v>
      </c>
      <c r="E5662" s="198" t="s">
        <v>339</v>
      </c>
      <c r="F5662" s="198">
        <v>16126.82</v>
      </c>
      <c r="G5662" s="198">
        <v>104</v>
      </c>
    </row>
    <row r="5663" spans="1:7" x14ac:dyDescent="0.3">
      <c r="A5663" s="198" t="s">
        <v>189</v>
      </c>
      <c r="B5663" s="198"/>
      <c r="C5663" s="198">
        <v>101119060</v>
      </c>
      <c r="D5663" s="198">
        <v>201911</v>
      </c>
      <c r="E5663" s="198" t="s">
        <v>336</v>
      </c>
      <c r="F5663" s="198">
        <v>-30298.75</v>
      </c>
      <c r="G5663" s="198">
        <v>-7</v>
      </c>
    </row>
    <row r="5664" spans="1:7" x14ac:dyDescent="0.3">
      <c r="A5664" s="198" t="s">
        <v>189</v>
      </c>
      <c r="B5664" s="198"/>
      <c r="C5664" s="198">
        <v>101119060</v>
      </c>
      <c r="D5664" s="198">
        <v>201911</v>
      </c>
      <c r="E5664" s="198" t="s">
        <v>336</v>
      </c>
      <c r="F5664" s="198">
        <v>34667.199999999997</v>
      </c>
      <c r="G5664" s="198">
        <v>2994</v>
      </c>
    </row>
    <row r="5665" spans="1:7" x14ac:dyDescent="0.3">
      <c r="A5665" s="198" t="s">
        <v>189</v>
      </c>
      <c r="B5665" s="198"/>
      <c r="C5665" s="198">
        <v>101119554</v>
      </c>
      <c r="D5665" s="198">
        <v>201911</v>
      </c>
      <c r="E5665" s="198" t="s">
        <v>339</v>
      </c>
      <c r="F5665" s="198">
        <v>-1560.68</v>
      </c>
      <c r="G5665" s="198">
        <v>-6</v>
      </c>
    </row>
    <row r="5666" spans="1:7" x14ac:dyDescent="0.3">
      <c r="A5666" s="198" t="s">
        <v>189</v>
      </c>
      <c r="B5666" s="198"/>
      <c r="C5666" s="198">
        <v>101119554</v>
      </c>
      <c r="D5666" s="198">
        <v>201911</v>
      </c>
      <c r="E5666" s="198" t="s">
        <v>339</v>
      </c>
      <c r="F5666" s="198">
        <v>4340.96</v>
      </c>
      <c r="G5666" s="198">
        <v>60</v>
      </c>
    </row>
    <row r="5667" spans="1:7" x14ac:dyDescent="0.3">
      <c r="A5667" s="198" t="s">
        <v>189</v>
      </c>
      <c r="B5667" s="198"/>
      <c r="C5667" s="198">
        <v>101119748</v>
      </c>
      <c r="D5667" s="198">
        <v>201911</v>
      </c>
      <c r="E5667" s="198" t="s">
        <v>342</v>
      </c>
      <c r="F5667" s="198">
        <v>51.55</v>
      </c>
      <c r="G5667" s="198">
        <v>3</v>
      </c>
    </row>
    <row r="5668" spans="1:7" x14ac:dyDescent="0.3">
      <c r="A5668" s="198" t="s">
        <v>189</v>
      </c>
      <c r="B5668" s="198"/>
      <c r="C5668" s="198">
        <v>101119761</v>
      </c>
      <c r="D5668" s="198">
        <v>201911</v>
      </c>
      <c r="E5668" s="198" t="s">
        <v>336</v>
      </c>
      <c r="F5668" s="198">
        <v>-634.61</v>
      </c>
      <c r="G5668" s="198">
        <v>-6</v>
      </c>
    </row>
    <row r="5669" spans="1:7" x14ac:dyDescent="0.3">
      <c r="A5669" s="198" t="s">
        <v>189</v>
      </c>
      <c r="B5669" s="198"/>
      <c r="C5669" s="198">
        <v>101119761</v>
      </c>
      <c r="D5669" s="198">
        <v>201911</v>
      </c>
      <c r="E5669" s="198" t="s">
        <v>336</v>
      </c>
      <c r="F5669" s="198">
        <v>1111.0899999999999</v>
      </c>
      <c r="G5669" s="198">
        <v>96</v>
      </c>
    </row>
    <row r="5670" spans="1:7" x14ac:dyDescent="0.3">
      <c r="A5670" s="198" t="s">
        <v>189</v>
      </c>
      <c r="B5670" s="198"/>
      <c r="C5670" s="198">
        <v>101119947</v>
      </c>
      <c r="D5670" s="198">
        <v>201911</v>
      </c>
      <c r="E5670" s="198" t="s">
        <v>336</v>
      </c>
      <c r="F5670" s="198">
        <v>-8.39</v>
      </c>
      <c r="G5670" s="198">
        <v>3</v>
      </c>
    </row>
    <row r="5671" spans="1:7" x14ac:dyDescent="0.3">
      <c r="A5671" s="198" t="s">
        <v>189</v>
      </c>
      <c r="B5671" s="198"/>
      <c r="C5671" s="198">
        <v>101119976</v>
      </c>
      <c r="D5671" s="198">
        <v>201911</v>
      </c>
      <c r="E5671" s="198" t="s">
        <v>339</v>
      </c>
      <c r="F5671" s="198">
        <v>-2121.64</v>
      </c>
      <c r="G5671" s="198">
        <v>-7</v>
      </c>
    </row>
    <row r="5672" spans="1:7" x14ac:dyDescent="0.3">
      <c r="A5672" s="198" t="s">
        <v>189</v>
      </c>
      <c r="B5672" s="198"/>
      <c r="C5672" s="198">
        <v>101119976</v>
      </c>
      <c r="D5672" s="198">
        <v>201911</v>
      </c>
      <c r="E5672" s="198" t="s">
        <v>339</v>
      </c>
      <c r="F5672" s="198">
        <v>2052.5</v>
      </c>
      <c r="G5672" s="198">
        <v>40</v>
      </c>
    </row>
    <row r="5673" spans="1:7" x14ac:dyDescent="0.3">
      <c r="A5673" s="198" t="s">
        <v>189</v>
      </c>
      <c r="B5673" s="198"/>
      <c r="C5673" s="198">
        <v>101120040</v>
      </c>
      <c r="D5673" s="198">
        <v>201911</v>
      </c>
      <c r="E5673" s="198" t="s">
        <v>339</v>
      </c>
      <c r="F5673" s="198">
        <v>1309.81</v>
      </c>
      <c r="G5673" s="198">
        <v>3</v>
      </c>
    </row>
    <row r="5674" spans="1:7" x14ac:dyDescent="0.3">
      <c r="A5674" s="198" t="s">
        <v>189</v>
      </c>
      <c r="B5674" s="198"/>
      <c r="C5674" s="198">
        <v>101120672</v>
      </c>
      <c r="D5674" s="198">
        <v>201911</v>
      </c>
      <c r="E5674" s="198" t="s">
        <v>340</v>
      </c>
      <c r="F5674" s="198">
        <v>-17736.27</v>
      </c>
      <c r="G5674" s="198">
        <v>810</v>
      </c>
    </row>
    <row r="5675" spans="1:7" x14ac:dyDescent="0.3">
      <c r="A5675" s="198" t="s">
        <v>189</v>
      </c>
      <c r="B5675" s="198"/>
      <c r="C5675" s="198">
        <v>101120672</v>
      </c>
      <c r="D5675" s="198">
        <v>201911</v>
      </c>
      <c r="E5675" s="198" t="s">
        <v>340</v>
      </c>
      <c r="F5675" s="198">
        <v>17275.57</v>
      </c>
      <c r="G5675" s="198">
        <v>-4</v>
      </c>
    </row>
    <row r="5676" spans="1:7" x14ac:dyDescent="0.3">
      <c r="A5676" s="198" t="s">
        <v>189</v>
      </c>
      <c r="B5676" s="198"/>
      <c r="C5676" s="198">
        <v>101120958</v>
      </c>
      <c r="D5676" s="198">
        <v>201911</v>
      </c>
      <c r="E5676" s="198" t="s">
        <v>336</v>
      </c>
      <c r="F5676" s="198">
        <v>-11759.11</v>
      </c>
      <c r="G5676" s="198">
        <v>-4</v>
      </c>
    </row>
    <row r="5677" spans="1:7" x14ac:dyDescent="0.3">
      <c r="A5677" s="198" t="s">
        <v>189</v>
      </c>
      <c r="B5677" s="198"/>
      <c r="C5677" s="198">
        <v>101120958</v>
      </c>
      <c r="D5677" s="198">
        <v>201911</v>
      </c>
      <c r="E5677" s="198" t="s">
        <v>336</v>
      </c>
      <c r="F5677" s="198">
        <v>11865.82</v>
      </c>
      <c r="G5677" s="198">
        <v>816</v>
      </c>
    </row>
    <row r="5678" spans="1:7" x14ac:dyDescent="0.3">
      <c r="A5678" s="198" t="s">
        <v>189</v>
      </c>
      <c r="B5678" s="198"/>
      <c r="C5678" s="198">
        <v>101121046</v>
      </c>
      <c r="D5678" s="198">
        <v>201911</v>
      </c>
      <c r="E5678" s="198" t="s">
        <v>336</v>
      </c>
      <c r="F5678" s="198">
        <v>903.05</v>
      </c>
      <c r="G5678" s="198">
        <v>2</v>
      </c>
    </row>
    <row r="5679" spans="1:7" x14ac:dyDescent="0.3">
      <c r="A5679" s="198" t="s">
        <v>189</v>
      </c>
      <c r="B5679" s="198"/>
      <c r="C5679" s="198">
        <v>101121358</v>
      </c>
      <c r="D5679" s="198">
        <v>201911</v>
      </c>
      <c r="E5679" s="198" t="s">
        <v>339</v>
      </c>
      <c r="F5679" s="198">
        <v>-42316.11</v>
      </c>
      <c r="G5679" s="198">
        <v>-10</v>
      </c>
    </row>
    <row r="5680" spans="1:7" x14ac:dyDescent="0.3">
      <c r="A5680" s="198" t="s">
        <v>189</v>
      </c>
      <c r="B5680" s="198"/>
      <c r="C5680" s="198">
        <v>101121358</v>
      </c>
      <c r="D5680" s="198">
        <v>201911</v>
      </c>
      <c r="E5680" s="198" t="s">
        <v>339</v>
      </c>
      <c r="F5680" s="198">
        <v>42260.6</v>
      </c>
      <c r="G5680" s="198">
        <v>674</v>
      </c>
    </row>
    <row r="5681" spans="1:7" x14ac:dyDescent="0.3">
      <c r="A5681" s="198" t="s">
        <v>189</v>
      </c>
      <c r="B5681" s="198"/>
      <c r="C5681" s="198">
        <v>101121567</v>
      </c>
      <c r="D5681" s="198">
        <v>201911</v>
      </c>
      <c r="E5681" s="198" t="s">
        <v>336</v>
      </c>
      <c r="F5681" s="198">
        <v>-4829.22</v>
      </c>
      <c r="G5681" s="198">
        <v>-5</v>
      </c>
    </row>
    <row r="5682" spans="1:7" x14ac:dyDescent="0.3">
      <c r="A5682" s="198" t="s">
        <v>189</v>
      </c>
      <c r="B5682" s="198"/>
      <c r="C5682" s="198">
        <v>101121567</v>
      </c>
      <c r="D5682" s="198">
        <v>201911</v>
      </c>
      <c r="E5682" s="198" t="s">
        <v>336</v>
      </c>
      <c r="F5682" s="198">
        <v>4944.63</v>
      </c>
      <c r="G5682" s="198">
        <v>660</v>
      </c>
    </row>
    <row r="5683" spans="1:7" x14ac:dyDescent="0.3">
      <c r="A5683" s="198" t="s">
        <v>189</v>
      </c>
      <c r="B5683" s="198"/>
      <c r="C5683" s="198">
        <v>101121637</v>
      </c>
      <c r="D5683" s="198">
        <v>201911</v>
      </c>
      <c r="E5683" s="198" t="s">
        <v>339</v>
      </c>
      <c r="F5683" s="198">
        <v>-8.23</v>
      </c>
      <c r="G5683" s="198">
        <v>3</v>
      </c>
    </row>
    <row r="5684" spans="1:7" x14ac:dyDescent="0.3">
      <c r="A5684" s="198" t="s">
        <v>189</v>
      </c>
      <c r="B5684" s="198"/>
      <c r="C5684" s="198">
        <v>101122118</v>
      </c>
      <c r="D5684" s="198">
        <v>201911</v>
      </c>
      <c r="E5684" s="198" t="s">
        <v>340</v>
      </c>
      <c r="F5684" s="198">
        <v>-1739.12</v>
      </c>
      <c r="G5684" s="198">
        <v>3</v>
      </c>
    </row>
    <row r="5685" spans="1:7" x14ac:dyDescent="0.3">
      <c r="A5685" s="198" t="s">
        <v>189</v>
      </c>
      <c r="B5685" s="198"/>
      <c r="C5685" s="198">
        <v>101122219</v>
      </c>
      <c r="D5685" s="198">
        <v>201911</v>
      </c>
      <c r="E5685" s="198" t="s">
        <v>339</v>
      </c>
      <c r="F5685" s="198">
        <v>5626.59</v>
      </c>
      <c r="G5685" s="198">
        <v>3</v>
      </c>
    </row>
    <row r="5686" spans="1:7" x14ac:dyDescent="0.3">
      <c r="A5686" s="198" t="s">
        <v>189</v>
      </c>
      <c r="B5686" s="198"/>
      <c r="C5686" s="198">
        <v>105089442</v>
      </c>
      <c r="D5686" s="198">
        <v>201911</v>
      </c>
      <c r="E5686" s="198" t="s">
        <v>342</v>
      </c>
      <c r="F5686" s="198">
        <v>-2663.1</v>
      </c>
      <c r="G5686" s="198">
        <v>0</v>
      </c>
    </row>
    <row r="5687" spans="1:7" x14ac:dyDescent="0.3">
      <c r="A5687" s="198" t="s">
        <v>189</v>
      </c>
      <c r="B5687" s="198"/>
      <c r="C5687" s="198">
        <v>101069869</v>
      </c>
      <c r="D5687" s="198">
        <v>201912</v>
      </c>
      <c r="E5687" s="198" t="s">
        <v>342</v>
      </c>
      <c r="F5687" s="198">
        <v>71811.63</v>
      </c>
      <c r="G5687" s="198">
        <v>2</v>
      </c>
    </row>
    <row r="5688" spans="1:7" x14ac:dyDescent="0.3">
      <c r="A5688" s="198" t="s">
        <v>189</v>
      </c>
      <c r="B5688" s="198"/>
      <c r="C5688" s="198">
        <v>101093153</v>
      </c>
      <c r="D5688" s="198">
        <v>201912</v>
      </c>
      <c r="E5688" s="198" t="s">
        <v>339</v>
      </c>
      <c r="F5688" s="198">
        <v>-41713.360000000001</v>
      </c>
      <c r="G5688" s="198">
        <v>-4</v>
      </c>
    </row>
    <row r="5689" spans="1:7" x14ac:dyDescent="0.3">
      <c r="A5689" s="198" t="s">
        <v>189</v>
      </c>
      <c r="B5689" s="198"/>
      <c r="C5689" s="198">
        <v>101093153</v>
      </c>
      <c r="D5689" s="198">
        <v>201912</v>
      </c>
      <c r="E5689" s="198" t="s">
        <v>339</v>
      </c>
      <c r="F5689" s="198">
        <v>33122.43</v>
      </c>
      <c r="G5689" s="198">
        <v>1275</v>
      </c>
    </row>
    <row r="5690" spans="1:7" x14ac:dyDescent="0.3">
      <c r="A5690" s="198" t="s">
        <v>189</v>
      </c>
      <c r="B5690" s="198"/>
      <c r="C5690" s="198">
        <v>101093226</v>
      </c>
      <c r="D5690" s="198">
        <v>201912</v>
      </c>
      <c r="E5690" s="198" t="s">
        <v>342</v>
      </c>
      <c r="F5690" s="198">
        <v>-175709.43</v>
      </c>
      <c r="G5690" s="198">
        <v>-5</v>
      </c>
    </row>
    <row r="5691" spans="1:7" x14ac:dyDescent="0.3">
      <c r="A5691" s="198" t="s">
        <v>189</v>
      </c>
      <c r="B5691" s="198"/>
      <c r="C5691" s="198">
        <v>101093226</v>
      </c>
      <c r="D5691" s="198">
        <v>201912</v>
      </c>
      <c r="E5691" s="198" t="s">
        <v>342</v>
      </c>
      <c r="F5691" s="198">
        <v>244248.73</v>
      </c>
      <c r="G5691" s="198">
        <v>36747</v>
      </c>
    </row>
    <row r="5692" spans="1:7" x14ac:dyDescent="0.3">
      <c r="A5692" s="198" t="s">
        <v>189</v>
      </c>
      <c r="B5692" s="198"/>
      <c r="C5692" s="198">
        <v>101094529</v>
      </c>
      <c r="D5692" s="198">
        <v>201912</v>
      </c>
      <c r="E5692" s="198" t="s">
        <v>339</v>
      </c>
      <c r="F5692" s="198">
        <v>29660.45</v>
      </c>
      <c r="G5692" s="198">
        <v>650</v>
      </c>
    </row>
    <row r="5693" spans="1:7" x14ac:dyDescent="0.3">
      <c r="A5693" s="198" t="s">
        <v>189</v>
      </c>
      <c r="B5693" s="198"/>
      <c r="C5693" s="198">
        <v>101096152</v>
      </c>
      <c r="D5693" s="198">
        <v>201912</v>
      </c>
      <c r="E5693" s="198" t="s">
        <v>336</v>
      </c>
      <c r="F5693" s="198">
        <v>-14386.56</v>
      </c>
      <c r="G5693" s="198">
        <v>0</v>
      </c>
    </row>
    <row r="5694" spans="1:7" x14ac:dyDescent="0.3">
      <c r="A5694" s="198" t="s">
        <v>189</v>
      </c>
      <c r="B5694" s="198"/>
      <c r="C5694" s="198">
        <v>101096492</v>
      </c>
      <c r="D5694" s="198">
        <v>201912</v>
      </c>
      <c r="E5694" s="198" t="s">
        <v>335</v>
      </c>
      <c r="F5694" s="198">
        <v>361500.04</v>
      </c>
      <c r="G5694" s="198">
        <v>1</v>
      </c>
    </row>
    <row r="5695" spans="1:7" x14ac:dyDescent="0.3">
      <c r="A5695" s="198" t="s">
        <v>189</v>
      </c>
      <c r="B5695" s="198"/>
      <c r="C5695" s="198">
        <v>101097021</v>
      </c>
      <c r="D5695" s="198">
        <v>201912</v>
      </c>
      <c r="E5695" s="198" t="s">
        <v>335</v>
      </c>
      <c r="F5695" s="198">
        <v>95149.24</v>
      </c>
      <c r="G5695" s="198">
        <v>5</v>
      </c>
    </row>
    <row r="5696" spans="1:7" x14ac:dyDescent="0.3">
      <c r="A5696" s="198" t="s">
        <v>189</v>
      </c>
      <c r="B5696" s="198"/>
      <c r="C5696" s="198">
        <v>101097482</v>
      </c>
      <c r="D5696" s="198">
        <v>201912</v>
      </c>
      <c r="E5696" s="198" t="s">
        <v>339</v>
      </c>
      <c r="F5696" s="198">
        <v>-75579.94</v>
      </c>
      <c r="G5696" s="198">
        <v>-11</v>
      </c>
    </row>
    <row r="5697" spans="1:7" x14ac:dyDescent="0.3">
      <c r="A5697" s="198" t="s">
        <v>189</v>
      </c>
      <c r="B5697" s="198"/>
      <c r="C5697" s="198">
        <v>101097482</v>
      </c>
      <c r="D5697" s="198">
        <v>201912</v>
      </c>
      <c r="E5697" s="198" t="s">
        <v>339</v>
      </c>
      <c r="F5697" s="198">
        <v>96563.34</v>
      </c>
      <c r="G5697" s="198">
        <v>4305</v>
      </c>
    </row>
    <row r="5698" spans="1:7" x14ac:dyDescent="0.3">
      <c r="A5698" s="198" t="s">
        <v>189</v>
      </c>
      <c r="B5698" s="198"/>
      <c r="C5698" s="198">
        <v>101097484</v>
      </c>
      <c r="D5698" s="198">
        <v>201912</v>
      </c>
      <c r="E5698" s="198" t="s">
        <v>335</v>
      </c>
      <c r="F5698" s="198">
        <v>137.9</v>
      </c>
      <c r="G5698" s="198">
        <v>1</v>
      </c>
    </row>
    <row r="5699" spans="1:7" x14ac:dyDescent="0.3">
      <c r="A5699" s="198" t="s">
        <v>189</v>
      </c>
      <c r="B5699" s="198"/>
      <c r="C5699" s="198">
        <v>101099002</v>
      </c>
      <c r="D5699" s="198">
        <v>201912</v>
      </c>
      <c r="E5699" s="198" t="s">
        <v>335</v>
      </c>
      <c r="F5699" s="198">
        <v>512.34</v>
      </c>
      <c r="G5699" s="198">
        <v>1</v>
      </c>
    </row>
    <row r="5700" spans="1:7" x14ac:dyDescent="0.3">
      <c r="A5700" s="198" t="s">
        <v>189</v>
      </c>
      <c r="B5700" s="198"/>
      <c r="C5700" s="198">
        <v>101099115</v>
      </c>
      <c r="D5700" s="198">
        <v>201912</v>
      </c>
      <c r="E5700" s="198" t="s">
        <v>336</v>
      </c>
      <c r="F5700" s="198">
        <v>-39178.199999999997</v>
      </c>
      <c r="G5700" s="198">
        <v>1</v>
      </c>
    </row>
    <row r="5701" spans="1:7" x14ac:dyDescent="0.3">
      <c r="A5701" s="198" t="s">
        <v>189</v>
      </c>
      <c r="B5701" s="198"/>
      <c r="C5701" s="198">
        <v>101099804</v>
      </c>
      <c r="D5701" s="198">
        <v>201912</v>
      </c>
      <c r="E5701" s="198" t="s">
        <v>335</v>
      </c>
      <c r="F5701" s="198">
        <v>39.01</v>
      </c>
      <c r="G5701" s="198">
        <v>0</v>
      </c>
    </row>
    <row r="5702" spans="1:7" x14ac:dyDescent="0.3">
      <c r="A5702" s="198" t="s">
        <v>189</v>
      </c>
      <c r="B5702" s="198"/>
      <c r="C5702" s="198">
        <v>101100474</v>
      </c>
      <c r="D5702" s="198">
        <v>201912</v>
      </c>
      <c r="E5702" s="198" t="s">
        <v>339</v>
      </c>
      <c r="F5702" s="198">
        <v>-268.23</v>
      </c>
      <c r="G5702" s="198">
        <v>0</v>
      </c>
    </row>
    <row r="5703" spans="1:7" x14ac:dyDescent="0.3">
      <c r="A5703" s="198" t="s">
        <v>189</v>
      </c>
      <c r="B5703" s="198"/>
      <c r="C5703" s="198">
        <v>101102283</v>
      </c>
      <c r="D5703" s="198">
        <v>201912</v>
      </c>
      <c r="E5703" s="198" t="s">
        <v>339</v>
      </c>
      <c r="F5703" s="198">
        <v>217.63</v>
      </c>
      <c r="G5703" s="198">
        <v>0</v>
      </c>
    </row>
    <row r="5704" spans="1:7" x14ac:dyDescent="0.3">
      <c r="A5704" s="198" t="s">
        <v>189</v>
      </c>
      <c r="B5704" s="198"/>
      <c r="C5704" s="198">
        <v>101102536</v>
      </c>
      <c r="D5704" s="198">
        <v>201912</v>
      </c>
      <c r="E5704" s="198" t="s">
        <v>333</v>
      </c>
      <c r="F5704" s="198">
        <v>-24338.9</v>
      </c>
      <c r="G5704" s="198">
        <v>0</v>
      </c>
    </row>
    <row r="5705" spans="1:7" x14ac:dyDescent="0.3">
      <c r="A5705" s="198" t="s">
        <v>189</v>
      </c>
      <c r="B5705" s="198"/>
      <c r="C5705" s="198">
        <v>101102539</v>
      </c>
      <c r="D5705" s="198">
        <v>201912</v>
      </c>
      <c r="E5705" s="198" t="s">
        <v>336</v>
      </c>
      <c r="F5705" s="198">
        <v>-11967.31</v>
      </c>
      <c r="G5705" s="198">
        <v>-5</v>
      </c>
    </row>
    <row r="5706" spans="1:7" x14ac:dyDescent="0.3">
      <c r="A5706" s="198" t="s">
        <v>189</v>
      </c>
      <c r="B5706" s="198"/>
      <c r="C5706" s="198">
        <v>101102539</v>
      </c>
      <c r="D5706" s="198">
        <v>201912</v>
      </c>
      <c r="E5706" s="198" t="s">
        <v>336</v>
      </c>
      <c r="F5706" s="198">
        <v>20518.32</v>
      </c>
      <c r="G5706" s="198">
        <v>1650</v>
      </c>
    </row>
    <row r="5707" spans="1:7" x14ac:dyDescent="0.3">
      <c r="A5707" s="198" t="s">
        <v>189</v>
      </c>
      <c r="B5707" s="198"/>
      <c r="C5707" s="198">
        <v>101102591</v>
      </c>
      <c r="D5707" s="198">
        <v>201912</v>
      </c>
      <c r="E5707" s="198" t="s">
        <v>335</v>
      </c>
      <c r="F5707" s="198">
        <v>2.98</v>
      </c>
      <c r="G5707" s="198">
        <v>0</v>
      </c>
    </row>
    <row r="5708" spans="1:7" x14ac:dyDescent="0.3">
      <c r="A5708" s="198" t="s">
        <v>189</v>
      </c>
      <c r="B5708" s="198"/>
      <c r="C5708" s="198">
        <v>101102591</v>
      </c>
      <c r="D5708" s="198">
        <v>201912</v>
      </c>
      <c r="E5708" s="198" t="s">
        <v>335</v>
      </c>
      <c r="F5708" s="198">
        <v>8.5299999999999994</v>
      </c>
      <c r="G5708" s="198">
        <v>0</v>
      </c>
    </row>
    <row r="5709" spans="1:7" x14ac:dyDescent="0.3">
      <c r="A5709" s="198" t="s">
        <v>189</v>
      </c>
      <c r="B5709" s="198"/>
      <c r="C5709" s="198">
        <v>101102591</v>
      </c>
      <c r="D5709" s="198">
        <v>201912</v>
      </c>
      <c r="E5709" s="198" t="s">
        <v>335</v>
      </c>
      <c r="F5709" s="198">
        <v>102.64</v>
      </c>
      <c r="G5709" s="198">
        <v>0</v>
      </c>
    </row>
    <row r="5710" spans="1:7" x14ac:dyDescent="0.3">
      <c r="A5710" s="198" t="s">
        <v>189</v>
      </c>
      <c r="B5710" s="198"/>
      <c r="C5710" s="198">
        <v>101104513</v>
      </c>
      <c r="D5710" s="198">
        <v>201912</v>
      </c>
      <c r="E5710" s="198" t="s">
        <v>339</v>
      </c>
      <c r="F5710" s="198">
        <v>-342.39</v>
      </c>
      <c r="G5710" s="198">
        <v>0</v>
      </c>
    </row>
    <row r="5711" spans="1:7" x14ac:dyDescent="0.3">
      <c r="A5711" s="198" t="s">
        <v>189</v>
      </c>
      <c r="B5711" s="198"/>
      <c r="C5711" s="198">
        <v>101104654</v>
      </c>
      <c r="D5711" s="198">
        <v>201912</v>
      </c>
      <c r="E5711" s="198" t="s">
        <v>339</v>
      </c>
      <c r="F5711" s="198">
        <v>-17481.009999999998</v>
      </c>
      <c r="G5711" s="198">
        <v>-9</v>
      </c>
    </row>
    <row r="5712" spans="1:7" x14ac:dyDescent="0.3">
      <c r="A5712" s="198" t="s">
        <v>189</v>
      </c>
      <c r="B5712" s="198"/>
      <c r="C5712" s="198">
        <v>101104654</v>
      </c>
      <c r="D5712" s="198">
        <v>201912</v>
      </c>
      <c r="E5712" s="198" t="s">
        <v>339</v>
      </c>
      <c r="F5712" s="198">
        <v>18209.419999999998</v>
      </c>
      <c r="G5712" s="198">
        <v>140</v>
      </c>
    </row>
    <row r="5713" spans="1:7" x14ac:dyDescent="0.3">
      <c r="A5713" s="198" t="s">
        <v>189</v>
      </c>
      <c r="B5713" s="198"/>
      <c r="C5713" s="198">
        <v>101104868</v>
      </c>
      <c r="D5713" s="198">
        <v>201912</v>
      </c>
      <c r="E5713" s="198" t="s">
        <v>335</v>
      </c>
      <c r="F5713" s="198">
        <v>-224014.42</v>
      </c>
      <c r="G5713" s="198">
        <v>-6</v>
      </c>
    </row>
    <row r="5714" spans="1:7" x14ac:dyDescent="0.3">
      <c r="A5714" s="198" t="s">
        <v>189</v>
      </c>
      <c r="B5714" s="198"/>
      <c r="C5714" s="198">
        <v>101104868</v>
      </c>
      <c r="D5714" s="198">
        <v>201912</v>
      </c>
      <c r="E5714" s="198" t="s">
        <v>335</v>
      </c>
      <c r="F5714" s="198">
        <v>46716.41</v>
      </c>
      <c r="G5714" s="198">
        <v>1</v>
      </c>
    </row>
    <row r="5715" spans="1:7" x14ac:dyDescent="0.3">
      <c r="A5715" s="198" t="s">
        <v>189</v>
      </c>
      <c r="B5715" s="198"/>
      <c r="C5715" s="198">
        <v>101104868</v>
      </c>
      <c r="D5715" s="198">
        <v>201912</v>
      </c>
      <c r="E5715" s="198" t="s">
        <v>335</v>
      </c>
      <c r="F5715" s="198">
        <v>287312.99</v>
      </c>
      <c r="G5715" s="198">
        <v>11393</v>
      </c>
    </row>
    <row r="5716" spans="1:7" x14ac:dyDescent="0.3">
      <c r="A5716" s="198" t="s">
        <v>189</v>
      </c>
      <c r="B5716" s="198"/>
      <c r="C5716" s="198">
        <v>101105151</v>
      </c>
      <c r="D5716" s="198">
        <v>201912</v>
      </c>
      <c r="E5716" s="198" t="s">
        <v>336</v>
      </c>
      <c r="F5716" s="198">
        <v>-17546.93</v>
      </c>
      <c r="G5716" s="198">
        <v>-10</v>
      </c>
    </row>
    <row r="5717" spans="1:7" x14ac:dyDescent="0.3">
      <c r="A5717" s="198" t="s">
        <v>189</v>
      </c>
      <c r="B5717" s="198"/>
      <c r="C5717" s="198">
        <v>101105151</v>
      </c>
      <c r="D5717" s="198">
        <v>201912</v>
      </c>
      <c r="E5717" s="198" t="s">
        <v>336</v>
      </c>
      <c r="F5717" s="198">
        <v>17698.759999999998</v>
      </c>
      <c r="G5717" s="198">
        <v>1700</v>
      </c>
    </row>
    <row r="5718" spans="1:7" x14ac:dyDescent="0.3">
      <c r="A5718" s="198" t="s">
        <v>189</v>
      </c>
      <c r="B5718" s="198"/>
      <c r="C5718" s="198">
        <v>101105953</v>
      </c>
      <c r="D5718" s="198">
        <v>201912</v>
      </c>
      <c r="E5718" s="198" t="s">
        <v>336</v>
      </c>
      <c r="F5718" s="198">
        <v>-60469.45</v>
      </c>
      <c r="G5718" s="198">
        <v>3</v>
      </c>
    </row>
    <row r="5719" spans="1:7" x14ac:dyDescent="0.3">
      <c r="A5719" s="198" t="s">
        <v>189</v>
      </c>
      <c r="B5719" s="198"/>
      <c r="C5719" s="198">
        <v>101106324</v>
      </c>
      <c r="D5719" s="198">
        <v>201912</v>
      </c>
      <c r="E5719" s="198" t="s">
        <v>336</v>
      </c>
      <c r="F5719" s="198">
        <v>-800.13</v>
      </c>
      <c r="G5719" s="198">
        <v>3</v>
      </c>
    </row>
    <row r="5720" spans="1:7" x14ac:dyDescent="0.3">
      <c r="A5720" s="198" t="s">
        <v>189</v>
      </c>
      <c r="B5720" s="198"/>
      <c r="C5720" s="198">
        <v>101106380</v>
      </c>
      <c r="D5720" s="198">
        <v>201912</v>
      </c>
      <c r="E5720" s="198" t="s">
        <v>339</v>
      </c>
      <c r="F5720" s="198">
        <v>-53164.25</v>
      </c>
      <c r="G5720" s="198">
        <v>-2</v>
      </c>
    </row>
    <row r="5721" spans="1:7" x14ac:dyDescent="0.3">
      <c r="A5721" s="198" t="s">
        <v>189</v>
      </c>
      <c r="B5721" s="198"/>
      <c r="C5721" s="198">
        <v>101106380</v>
      </c>
      <c r="D5721" s="198">
        <v>201912</v>
      </c>
      <c r="E5721" s="198" t="s">
        <v>339</v>
      </c>
      <c r="F5721" s="198">
        <v>17711.27</v>
      </c>
      <c r="G5721" s="198">
        <v>1</v>
      </c>
    </row>
    <row r="5722" spans="1:7" x14ac:dyDescent="0.3">
      <c r="A5722" s="198" t="s">
        <v>189</v>
      </c>
      <c r="B5722" s="198"/>
      <c r="C5722" s="198">
        <v>101106380</v>
      </c>
      <c r="D5722" s="198">
        <v>201912</v>
      </c>
      <c r="E5722" s="198" t="s">
        <v>339</v>
      </c>
      <c r="F5722" s="198">
        <v>38597.26</v>
      </c>
      <c r="G5722" s="198">
        <v>4314</v>
      </c>
    </row>
    <row r="5723" spans="1:7" x14ac:dyDescent="0.3">
      <c r="A5723" s="198" t="s">
        <v>189</v>
      </c>
      <c r="B5723" s="198"/>
      <c r="C5723" s="198">
        <v>101106973</v>
      </c>
      <c r="D5723" s="198">
        <v>201912</v>
      </c>
      <c r="E5723" s="198" t="s">
        <v>335</v>
      </c>
      <c r="F5723" s="198">
        <v>-196299.4</v>
      </c>
      <c r="G5723" s="198">
        <v>-6</v>
      </c>
    </row>
    <row r="5724" spans="1:7" x14ac:dyDescent="0.3">
      <c r="A5724" s="198" t="s">
        <v>189</v>
      </c>
      <c r="B5724" s="198"/>
      <c r="C5724" s="198">
        <v>101106973</v>
      </c>
      <c r="D5724" s="198">
        <v>201912</v>
      </c>
      <c r="E5724" s="198" t="s">
        <v>335</v>
      </c>
      <c r="F5724" s="198">
        <v>92049.95</v>
      </c>
      <c r="G5724" s="198">
        <v>1</v>
      </c>
    </row>
    <row r="5725" spans="1:7" x14ac:dyDescent="0.3">
      <c r="A5725" s="198" t="s">
        <v>189</v>
      </c>
      <c r="B5725" s="198"/>
      <c r="C5725" s="198">
        <v>101106973</v>
      </c>
      <c r="D5725" s="198">
        <v>201912</v>
      </c>
      <c r="E5725" s="198" t="s">
        <v>335</v>
      </c>
      <c r="F5725" s="198">
        <v>133431.95000000001</v>
      </c>
      <c r="G5725" s="198">
        <v>5064</v>
      </c>
    </row>
    <row r="5726" spans="1:7" x14ac:dyDescent="0.3">
      <c r="A5726" s="198" t="s">
        <v>189</v>
      </c>
      <c r="B5726" s="198"/>
      <c r="C5726" s="198">
        <v>101107270</v>
      </c>
      <c r="D5726" s="198">
        <v>201912</v>
      </c>
      <c r="E5726" s="198" t="s">
        <v>336</v>
      </c>
      <c r="F5726" s="198">
        <v>-18407.849999999999</v>
      </c>
      <c r="G5726" s="198">
        <v>-8</v>
      </c>
    </row>
    <row r="5727" spans="1:7" x14ac:dyDescent="0.3">
      <c r="A5727" s="198" t="s">
        <v>189</v>
      </c>
      <c r="B5727" s="198"/>
      <c r="C5727" s="198">
        <v>101107270</v>
      </c>
      <c r="D5727" s="198">
        <v>201912</v>
      </c>
      <c r="E5727" s="198" t="s">
        <v>336</v>
      </c>
      <c r="F5727" s="198">
        <v>15150.98</v>
      </c>
      <c r="G5727" s="198">
        <v>3570</v>
      </c>
    </row>
    <row r="5728" spans="1:7" x14ac:dyDescent="0.3">
      <c r="A5728" s="198" t="s">
        <v>189</v>
      </c>
      <c r="B5728" s="198"/>
      <c r="C5728" s="198">
        <v>101108284</v>
      </c>
      <c r="D5728" s="198">
        <v>201912</v>
      </c>
      <c r="E5728" s="198" t="s">
        <v>336</v>
      </c>
      <c r="F5728" s="198">
        <v>-175399.24</v>
      </c>
      <c r="G5728" s="198">
        <v>-7</v>
      </c>
    </row>
    <row r="5729" spans="1:7" x14ac:dyDescent="0.3">
      <c r="A5729" s="198" t="s">
        <v>189</v>
      </c>
      <c r="B5729" s="198"/>
      <c r="C5729" s="198">
        <v>101108284</v>
      </c>
      <c r="D5729" s="198">
        <v>201912</v>
      </c>
      <c r="E5729" s="198" t="s">
        <v>336</v>
      </c>
      <c r="F5729" s="198">
        <v>194170.3</v>
      </c>
      <c r="G5729" s="198">
        <v>3273</v>
      </c>
    </row>
    <row r="5730" spans="1:7" x14ac:dyDescent="0.3">
      <c r="A5730" s="198" t="s">
        <v>189</v>
      </c>
      <c r="B5730" s="198"/>
      <c r="C5730" s="198">
        <v>101108377</v>
      </c>
      <c r="D5730" s="198">
        <v>201912</v>
      </c>
      <c r="E5730" s="198" t="s">
        <v>336</v>
      </c>
      <c r="F5730" s="198">
        <v>170499.41</v>
      </c>
      <c r="G5730" s="198">
        <v>5</v>
      </c>
    </row>
    <row r="5731" spans="1:7" x14ac:dyDescent="0.3">
      <c r="A5731" s="198" t="s">
        <v>189</v>
      </c>
      <c r="B5731" s="198"/>
      <c r="C5731" s="198">
        <v>101108767</v>
      </c>
      <c r="D5731" s="198">
        <v>201912</v>
      </c>
      <c r="E5731" s="198" t="s">
        <v>336</v>
      </c>
      <c r="F5731" s="198">
        <v>-2980.4</v>
      </c>
      <c r="G5731" s="198">
        <v>2</v>
      </c>
    </row>
    <row r="5732" spans="1:7" x14ac:dyDescent="0.3">
      <c r="A5732" s="198" t="s">
        <v>189</v>
      </c>
      <c r="B5732" s="198"/>
      <c r="C5732" s="198">
        <v>101108874</v>
      </c>
      <c r="D5732" s="198">
        <v>201912</v>
      </c>
      <c r="E5732" s="198" t="s">
        <v>335</v>
      </c>
      <c r="F5732" s="198">
        <v>244453.84</v>
      </c>
      <c r="G5732" s="198">
        <v>4</v>
      </c>
    </row>
    <row r="5733" spans="1:7" x14ac:dyDescent="0.3">
      <c r="A5733" s="198" t="s">
        <v>189</v>
      </c>
      <c r="B5733" s="198"/>
      <c r="C5733" s="198">
        <v>101108922</v>
      </c>
      <c r="D5733" s="198">
        <v>201912</v>
      </c>
      <c r="E5733" s="198" t="s">
        <v>336</v>
      </c>
      <c r="F5733" s="198">
        <v>-0.59</v>
      </c>
      <c r="G5733" s="198">
        <v>0</v>
      </c>
    </row>
    <row r="5734" spans="1:7" x14ac:dyDescent="0.3">
      <c r="A5734" s="198" t="s">
        <v>189</v>
      </c>
      <c r="B5734" s="198"/>
      <c r="C5734" s="198">
        <v>101109288</v>
      </c>
      <c r="D5734" s="198">
        <v>201912</v>
      </c>
      <c r="E5734" s="198" t="s">
        <v>340</v>
      </c>
      <c r="F5734" s="198">
        <v>-153.32</v>
      </c>
      <c r="G5734" s="198">
        <v>0</v>
      </c>
    </row>
    <row r="5735" spans="1:7" x14ac:dyDescent="0.3">
      <c r="A5735" s="198" t="s">
        <v>189</v>
      </c>
      <c r="B5735" s="198"/>
      <c r="C5735" s="198">
        <v>101109590</v>
      </c>
      <c r="D5735" s="198">
        <v>201912</v>
      </c>
      <c r="E5735" s="198" t="s">
        <v>339</v>
      </c>
      <c r="F5735" s="198">
        <v>-60.89</v>
      </c>
      <c r="G5735" s="198">
        <v>0</v>
      </c>
    </row>
    <row r="5736" spans="1:7" x14ac:dyDescent="0.3">
      <c r="A5736" s="198" t="s">
        <v>189</v>
      </c>
      <c r="B5736" s="198"/>
      <c r="C5736" s="198">
        <v>101110432</v>
      </c>
      <c r="D5736" s="198">
        <v>201912</v>
      </c>
      <c r="E5736" s="198" t="s">
        <v>336</v>
      </c>
      <c r="F5736" s="198">
        <v>5773.06</v>
      </c>
      <c r="G5736" s="198">
        <v>0</v>
      </c>
    </row>
    <row r="5737" spans="1:7" x14ac:dyDescent="0.3">
      <c r="A5737" s="198" t="s">
        <v>189</v>
      </c>
      <c r="B5737" s="198"/>
      <c r="C5737" s="198">
        <v>101110656</v>
      </c>
      <c r="D5737" s="198">
        <v>201912</v>
      </c>
      <c r="E5737" s="198" t="s">
        <v>341</v>
      </c>
      <c r="F5737" s="198">
        <v>416.74</v>
      </c>
      <c r="G5737" s="198">
        <v>0</v>
      </c>
    </row>
    <row r="5738" spans="1:7" x14ac:dyDescent="0.3">
      <c r="A5738" s="198" t="s">
        <v>189</v>
      </c>
      <c r="B5738" s="198"/>
      <c r="C5738" s="198">
        <v>101110819</v>
      </c>
      <c r="D5738" s="198">
        <v>201912</v>
      </c>
      <c r="E5738" s="198" t="s">
        <v>339</v>
      </c>
      <c r="F5738" s="198">
        <v>-2709.98</v>
      </c>
      <c r="G5738" s="198">
        <v>0</v>
      </c>
    </row>
    <row r="5739" spans="1:7" x14ac:dyDescent="0.3">
      <c r="A5739" s="198" t="s">
        <v>189</v>
      </c>
      <c r="B5739" s="198"/>
      <c r="C5739" s="198">
        <v>101110819</v>
      </c>
      <c r="D5739" s="198">
        <v>201912</v>
      </c>
      <c r="E5739" s="198" t="s">
        <v>339</v>
      </c>
      <c r="F5739" s="198">
        <v>-1423</v>
      </c>
      <c r="G5739" s="198">
        <v>0</v>
      </c>
    </row>
    <row r="5740" spans="1:7" x14ac:dyDescent="0.3">
      <c r="A5740" s="198" t="s">
        <v>189</v>
      </c>
      <c r="B5740" s="198"/>
      <c r="C5740" s="198">
        <v>101110930</v>
      </c>
      <c r="D5740" s="198">
        <v>201912</v>
      </c>
      <c r="E5740" s="198" t="s">
        <v>335</v>
      </c>
      <c r="F5740" s="198">
        <v>0.55000000000000004</v>
      </c>
      <c r="G5740" s="198">
        <v>0</v>
      </c>
    </row>
    <row r="5741" spans="1:7" x14ac:dyDescent="0.3">
      <c r="A5741" s="198" t="s">
        <v>189</v>
      </c>
      <c r="B5741" s="198"/>
      <c r="C5741" s="198">
        <v>101110930</v>
      </c>
      <c r="D5741" s="198">
        <v>201912</v>
      </c>
      <c r="E5741" s="198" t="s">
        <v>335</v>
      </c>
      <c r="F5741" s="198">
        <v>1.66</v>
      </c>
      <c r="G5741" s="198">
        <v>0</v>
      </c>
    </row>
    <row r="5742" spans="1:7" x14ac:dyDescent="0.3">
      <c r="A5742" s="198" t="s">
        <v>189</v>
      </c>
      <c r="B5742" s="198"/>
      <c r="C5742" s="198">
        <v>101111200</v>
      </c>
      <c r="D5742" s="198">
        <v>201912</v>
      </c>
      <c r="E5742" s="198" t="s">
        <v>340</v>
      </c>
      <c r="F5742" s="198">
        <v>-23559.26</v>
      </c>
      <c r="G5742" s="198">
        <v>-7</v>
      </c>
    </row>
    <row r="5743" spans="1:7" x14ac:dyDescent="0.3">
      <c r="A5743" s="198" t="s">
        <v>189</v>
      </c>
      <c r="B5743" s="198"/>
      <c r="C5743" s="198">
        <v>101111200</v>
      </c>
      <c r="D5743" s="198">
        <v>201912</v>
      </c>
      <c r="E5743" s="198" t="s">
        <v>340</v>
      </c>
      <c r="F5743" s="198">
        <v>26650.14</v>
      </c>
      <c r="G5743" s="198">
        <v>4230</v>
      </c>
    </row>
    <row r="5744" spans="1:7" x14ac:dyDescent="0.3">
      <c r="A5744" s="198" t="s">
        <v>189</v>
      </c>
      <c r="B5744" s="198"/>
      <c r="C5744" s="198">
        <v>101111307</v>
      </c>
      <c r="D5744" s="198">
        <v>201912</v>
      </c>
      <c r="E5744" s="198" t="s">
        <v>339</v>
      </c>
      <c r="F5744" s="198">
        <v>1.06</v>
      </c>
      <c r="G5744" s="198">
        <v>0</v>
      </c>
    </row>
    <row r="5745" spans="1:7" x14ac:dyDescent="0.3">
      <c r="A5745" s="198" t="s">
        <v>189</v>
      </c>
      <c r="B5745" s="198"/>
      <c r="C5745" s="198">
        <v>101111448</v>
      </c>
      <c r="D5745" s="198">
        <v>201912</v>
      </c>
      <c r="E5745" s="198" t="s">
        <v>340</v>
      </c>
      <c r="F5745" s="198">
        <v>-70194.31</v>
      </c>
      <c r="G5745" s="198">
        <v>2885</v>
      </c>
    </row>
    <row r="5746" spans="1:7" x14ac:dyDescent="0.3">
      <c r="A5746" s="198" t="s">
        <v>189</v>
      </c>
      <c r="B5746" s="198"/>
      <c r="C5746" s="198">
        <v>101111448</v>
      </c>
      <c r="D5746" s="198">
        <v>201912</v>
      </c>
      <c r="E5746" s="198" t="s">
        <v>340</v>
      </c>
      <c r="F5746" s="198">
        <v>25640.81</v>
      </c>
      <c r="G5746" s="198">
        <v>-6</v>
      </c>
    </row>
    <row r="5747" spans="1:7" x14ac:dyDescent="0.3">
      <c r="A5747" s="198" t="s">
        <v>189</v>
      </c>
      <c r="B5747" s="198"/>
      <c r="C5747" s="198">
        <v>101111689</v>
      </c>
      <c r="D5747" s="198">
        <v>201912</v>
      </c>
      <c r="E5747" s="198" t="s">
        <v>336</v>
      </c>
      <c r="F5747" s="198">
        <v>834.72</v>
      </c>
      <c r="G5747" s="198">
        <v>1</v>
      </c>
    </row>
    <row r="5748" spans="1:7" x14ac:dyDescent="0.3">
      <c r="A5748" s="198" t="s">
        <v>189</v>
      </c>
      <c r="B5748" s="198"/>
      <c r="C5748" s="198">
        <v>101112203</v>
      </c>
      <c r="D5748" s="198">
        <v>201912</v>
      </c>
      <c r="E5748" s="198" t="s">
        <v>339</v>
      </c>
      <c r="F5748" s="198">
        <v>208.84</v>
      </c>
      <c r="G5748" s="198">
        <v>1</v>
      </c>
    </row>
    <row r="5749" spans="1:7" x14ac:dyDescent="0.3">
      <c r="A5749" s="198" t="s">
        <v>189</v>
      </c>
      <c r="B5749" s="198"/>
      <c r="C5749" s="198">
        <v>101112532</v>
      </c>
      <c r="D5749" s="198">
        <v>201912</v>
      </c>
      <c r="E5749" s="198" t="s">
        <v>341</v>
      </c>
      <c r="F5749" s="198">
        <v>4355.38</v>
      </c>
      <c r="G5749" s="198">
        <v>3</v>
      </c>
    </row>
    <row r="5750" spans="1:7" x14ac:dyDescent="0.3">
      <c r="A5750" s="198" t="s">
        <v>189</v>
      </c>
      <c r="B5750" s="198"/>
      <c r="C5750" s="198">
        <v>101112658</v>
      </c>
      <c r="D5750" s="198">
        <v>201912</v>
      </c>
      <c r="E5750" s="198" t="s">
        <v>336</v>
      </c>
      <c r="F5750" s="198">
        <v>-11415.66</v>
      </c>
      <c r="G5750" s="198">
        <v>-6</v>
      </c>
    </row>
    <row r="5751" spans="1:7" x14ac:dyDescent="0.3">
      <c r="A5751" s="198" t="s">
        <v>189</v>
      </c>
      <c r="B5751" s="198"/>
      <c r="C5751" s="198">
        <v>101112658</v>
      </c>
      <c r="D5751" s="198">
        <v>201912</v>
      </c>
      <c r="E5751" s="198" t="s">
        <v>336</v>
      </c>
      <c r="F5751" s="198">
        <v>12985.19</v>
      </c>
      <c r="G5751" s="198">
        <v>440</v>
      </c>
    </row>
    <row r="5752" spans="1:7" x14ac:dyDescent="0.3">
      <c r="A5752" s="198" t="s">
        <v>189</v>
      </c>
      <c r="B5752" s="198"/>
      <c r="C5752" s="198">
        <v>101112698</v>
      </c>
      <c r="D5752" s="198">
        <v>201912</v>
      </c>
      <c r="E5752" s="198" t="s">
        <v>336</v>
      </c>
      <c r="F5752" s="198">
        <v>414.4</v>
      </c>
      <c r="G5752" s="198">
        <v>4</v>
      </c>
    </row>
    <row r="5753" spans="1:7" x14ac:dyDescent="0.3">
      <c r="A5753" s="198" t="s">
        <v>189</v>
      </c>
      <c r="B5753" s="198"/>
      <c r="C5753" s="198">
        <v>101112785</v>
      </c>
      <c r="D5753" s="198">
        <v>201912</v>
      </c>
      <c r="E5753" s="198" t="s">
        <v>336</v>
      </c>
      <c r="F5753" s="198">
        <v>9.4600000000000009</v>
      </c>
      <c r="G5753" s="198">
        <v>0</v>
      </c>
    </row>
    <row r="5754" spans="1:7" x14ac:dyDescent="0.3">
      <c r="A5754" s="198" t="s">
        <v>189</v>
      </c>
      <c r="B5754" s="198"/>
      <c r="C5754" s="198">
        <v>101113906</v>
      </c>
      <c r="D5754" s="198">
        <v>201912</v>
      </c>
      <c r="E5754" s="198" t="s">
        <v>339</v>
      </c>
      <c r="F5754" s="198">
        <v>1886.02</v>
      </c>
      <c r="G5754" s="198">
        <v>1</v>
      </c>
    </row>
    <row r="5755" spans="1:7" x14ac:dyDescent="0.3">
      <c r="A5755" s="198" t="s">
        <v>189</v>
      </c>
      <c r="B5755" s="198"/>
      <c r="C5755" s="198">
        <v>101114178</v>
      </c>
      <c r="D5755" s="198">
        <v>201912</v>
      </c>
      <c r="E5755" s="198" t="s">
        <v>342</v>
      </c>
      <c r="F5755" s="198">
        <v>4328.45</v>
      </c>
      <c r="G5755" s="198">
        <v>1</v>
      </c>
    </row>
    <row r="5756" spans="1:7" x14ac:dyDescent="0.3">
      <c r="A5756" s="198" t="s">
        <v>189</v>
      </c>
      <c r="B5756" s="198"/>
      <c r="C5756" s="198">
        <v>101114857</v>
      </c>
      <c r="D5756" s="198">
        <v>201912</v>
      </c>
      <c r="E5756" s="198" t="s">
        <v>339</v>
      </c>
      <c r="F5756" s="198">
        <v>1208.19</v>
      </c>
      <c r="G5756" s="198">
        <v>0</v>
      </c>
    </row>
    <row r="5757" spans="1:7" x14ac:dyDescent="0.3">
      <c r="A5757" s="198" t="s">
        <v>189</v>
      </c>
      <c r="B5757" s="198"/>
      <c r="C5757" s="198">
        <v>101114977</v>
      </c>
      <c r="D5757" s="198">
        <v>201912</v>
      </c>
      <c r="E5757" s="198" t="s">
        <v>336</v>
      </c>
      <c r="F5757" s="198">
        <v>575.11</v>
      </c>
      <c r="G5757" s="198">
        <v>1</v>
      </c>
    </row>
    <row r="5758" spans="1:7" x14ac:dyDescent="0.3">
      <c r="A5758" s="198" t="s">
        <v>189</v>
      </c>
      <c r="B5758" s="198"/>
      <c r="C5758" s="198">
        <v>101115147</v>
      </c>
      <c r="D5758" s="198">
        <v>201912</v>
      </c>
      <c r="E5758" s="198" t="s">
        <v>340</v>
      </c>
      <c r="F5758" s="198">
        <v>9.0399999999999991</v>
      </c>
      <c r="G5758" s="198">
        <v>0</v>
      </c>
    </row>
    <row r="5759" spans="1:7" x14ac:dyDescent="0.3">
      <c r="A5759" s="198" t="s">
        <v>189</v>
      </c>
      <c r="B5759" s="198"/>
      <c r="C5759" s="198">
        <v>101115725</v>
      </c>
      <c r="D5759" s="198">
        <v>201912</v>
      </c>
      <c r="E5759" s="198" t="s">
        <v>339</v>
      </c>
      <c r="F5759" s="198">
        <v>-198.71</v>
      </c>
      <c r="G5759" s="198">
        <v>0</v>
      </c>
    </row>
    <row r="5760" spans="1:7" x14ac:dyDescent="0.3">
      <c r="A5760" s="198" t="s">
        <v>189</v>
      </c>
      <c r="B5760" s="198"/>
      <c r="C5760" s="198">
        <v>101115933</v>
      </c>
      <c r="D5760" s="198">
        <v>201912</v>
      </c>
      <c r="E5760" s="198" t="s">
        <v>339</v>
      </c>
      <c r="F5760" s="198">
        <v>394.72</v>
      </c>
      <c r="G5760" s="198">
        <v>0</v>
      </c>
    </row>
    <row r="5761" spans="1:7" x14ac:dyDescent="0.3">
      <c r="A5761" s="198" t="s">
        <v>189</v>
      </c>
      <c r="B5761" s="198"/>
      <c r="C5761" s="198">
        <v>101116281</v>
      </c>
      <c r="D5761" s="198">
        <v>201912</v>
      </c>
      <c r="E5761" s="198" t="s">
        <v>335</v>
      </c>
      <c r="F5761" s="198">
        <v>11.39</v>
      </c>
      <c r="G5761" s="198">
        <v>0</v>
      </c>
    </row>
    <row r="5762" spans="1:7" x14ac:dyDescent="0.3">
      <c r="A5762" s="198" t="s">
        <v>189</v>
      </c>
      <c r="B5762" s="198"/>
      <c r="C5762" s="198">
        <v>101116281</v>
      </c>
      <c r="D5762" s="198">
        <v>201912</v>
      </c>
      <c r="E5762" s="198" t="s">
        <v>335</v>
      </c>
      <c r="F5762" s="198">
        <v>52.8</v>
      </c>
      <c r="G5762" s="198">
        <v>0</v>
      </c>
    </row>
    <row r="5763" spans="1:7" x14ac:dyDescent="0.3">
      <c r="A5763" s="198" t="s">
        <v>189</v>
      </c>
      <c r="B5763" s="198"/>
      <c r="C5763" s="198">
        <v>101116666</v>
      </c>
      <c r="D5763" s="198">
        <v>201912</v>
      </c>
      <c r="E5763" s="198" t="s">
        <v>336</v>
      </c>
      <c r="F5763" s="198">
        <v>1199.44</v>
      </c>
      <c r="G5763" s="198">
        <v>1</v>
      </c>
    </row>
    <row r="5764" spans="1:7" x14ac:dyDescent="0.3">
      <c r="A5764" s="198" t="s">
        <v>189</v>
      </c>
      <c r="B5764" s="198"/>
      <c r="C5764" s="198">
        <v>101116865</v>
      </c>
      <c r="D5764" s="198">
        <v>201912</v>
      </c>
      <c r="E5764" s="198" t="s">
        <v>340</v>
      </c>
      <c r="F5764" s="198">
        <v>-468.11</v>
      </c>
      <c r="G5764" s="198">
        <v>3</v>
      </c>
    </row>
    <row r="5765" spans="1:7" x14ac:dyDescent="0.3">
      <c r="A5765" s="198" t="s">
        <v>189</v>
      </c>
      <c r="B5765" s="198"/>
      <c r="C5765" s="198">
        <v>101117420</v>
      </c>
      <c r="D5765" s="198">
        <v>201912</v>
      </c>
      <c r="E5765" s="198" t="s">
        <v>336</v>
      </c>
      <c r="F5765" s="198">
        <v>6742.4</v>
      </c>
      <c r="G5765" s="198">
        <v>4</v>
      </c>
    </row>
    <row r="5766" spans="1:7" x14ac:dyDescent="0.3">
      <c r="A5766" s="198" t="s">
        <v>189</v>
      </c>
      <c r="B5766" s="198"/>
      <c r="C5766" s="198">
        <v>101117646</v>
      </c>
      <c r="D5766" s="198">
        <v>201912</v>
      </c>
      <c r="E5766" s="198" t="s">
        <v>341</v>
      </c>
      <c r="F5766" s="198">
        <v>-21573.23</v>
      </c>
      <c r="G5766" s="198">
        <v>0</v>
      </c>
    </row>
    <row r="5767" spans="1:7" x14ac:dyDescent="0.3">
      <c r="A5767" s="198" t="s">
        <v>189</v>
      </c>
      <c r="B5767" s="198"/>
      <c r="C5767" s="198">
        <v>101117817</v>
      </c>
      <c r="D5767" s="198">
        <v>201912</v>
      </c>
      <c r="E5767" s="198" t="s">
        <v>339</v>
      </c>
      <c r="F5767" s="198">
        <v>-33381.279999999999</v>
      </c>
      <c r="G5767" s="198">
        <v>-6</v>
      </c>
    </row>
    <row r="5768" spans="1:7" x14ac:dyDescent="0.3">
      <c r="A5768" s="198" t="s">
        <v>189</v>
      </c>
      <c r="B5768" s="198"/>
      <c r="C5768" s="198">
        <v>101117817</v>
      </c>
      <c r="D5768" s="198">
        <v>201912</v>
      </c>
      <c r="E5768" s="198" t="s">
        <v>339</v>
      </c>
      <c r="F5768" s="198">
        <v>37562.65</v>
      </c>
      <c r="G5768" s="198">
        <v>200</v>
      </c>
    </row>
    <row r="5769" spans="1:7" x14ac:dyDescent="0.3">
      <c r="A5769" s="198" t="s">
        <v>189</v>
      </c>
      <c r="B5769" s="198"/>
      <c r="C5769" s="198">
        <v>101118024</v>
      </c>
      <c r="D5769" s="198">
        <v>201912</v>
      </c>
      <c r="E5769" s="198" t="s">
        <v>336</v>
      </c>
      <c r="F5769" s="198">
        <v>-1.66</v>
      </c>
      <c r="G5769" s="198">
        <v>0</v>
      </c>
    </row>
    <row r="5770" spans="1:7" x14ac:dyDescent="0.3">
      <c r="A5770" s="198" t="s">
        <v>189</v>
      </c>
      <c r="B5770" s="198"/>
      <c r="C5770" s="198">
        <v>101118163</v>
      </c>
      <c r="D5770" s="198">
        <v>201912</v>
      </c>
      <c r="E5770" s="198" t="s">
        <v>339</v>
      </c>
      <c r="F5770" s="198">
        <v>-29722.41</v>
      </c>
      <c r="G5770" s="198">
        <v>-9</v>
      </c>
    </row>
    <row r="5771" spans="1:7" x14ac:dyDescent="0.3">
      <c r="A5771" s="198" t="s">
        <v>189</v>
      </c>
      <c r="B5771" s="198"/>
      <c r="C5771" s="198">
        <v>101118163</v>
      </c>
      <c r="D5771" s="198">
        <v>201912</v>
      </c>
      <c r="E5771" s="198" t="s">
        <v>339</v>
      </c>
      <c r="F5771" s="198">
        <v>70537.710000000006</v>
      </c>
      <c r="G5771" s="198">
        <v>460</v>
      </c>
    </row>
    <row r="5772" spans="1:7" x14ac:dyDescent="0.3">
      <c r="A5772" s="198" t="s">
        <v>189</v>
      </c>
      <c r="B5772" s="198"/>
      <c r="C5772" s="198">
        <v>101118186</v>
      </c>
      <c r="D5772" s="198">
        <v>201912</v>
      </c>
      <c r="E5772" s="198" t="s">
        <v>336</v>
      </c>
      <c r="F5772" s="198">
        <v>-39209.08</v>
      </c>
      <c r="G5772" s="198">
        <v>-9</v>
      </c>
    </row>
    <row r="5773" spans="1:7" x14ac:dyDescent="0.3">
      <c r="A5773" s="198" t="s">
        <v>189</v>
      </c>
      <c r="B5773" s="198"/>
      <c r="C5773" s="198">
        <v>101118186</v>
      </c>
      <c r="D5773" s="198">
        <v>201912</v>
      </c>
      <c r="E5773" s="198" t="s">
        <v>336</v>
      </c>
      <c r="F5773" s="198">
        <v>44718.67</v>
      </c>
      <c r="G5773" s="198">
        <v>3880</v>
      </c>
    </row>
    <row r="5774" spans="1:7" x14ac:dyDescent="0.3">
      <c r="A5774" s="198" t="s">
        <v>189</v>
      </c>
      <c r="B5774" s="198"/>
      <c r="C5774" s="198">
        <v>101118496</v>
      </c>
      <c r="D5774" s="198">
        <v>201912</v>
      </c>
      <c r="E5774" s="198" t="s">
        <v>339</v>
      </c>
      <c r="F5774" s="198">
        <v>-5627.2</v>
      </c>
      <c r="G5774" s="198">
        <v>-6</v>
      </c>
    </row>
    <row r="5775" spans="1:7" x14ac:dyDescent="0.3">
      <c r="A5775" s="198" t="s">
        <v>189</v>
      </c>
      <c r="B5775" s="198"/>
      <c r="C5775" s="198">
        <v>101118496</v>
      </c>
      <c r="D5775" s="198">
        <v>201912</v>
      </c>
      <c r="E5775" s="198" t="s">
        <v>339</v>
      </c>
      <c r="F5775" s="198">
        <v>8237.3700000000008</v>
      </c>
      <c r="G5775" s="198">
        <v>135</v>
      </c>
    </row>
    <row r="5776" spans="1:7" x14ac:dyDescent="0.3">
      <c r="A5776" s="198" t="s">
        <v>189</v>
      </c>
      <c r="B5776" s="198"/>
      <c r="C5776" s="198">
        <v>101118768</v>
      </c>
      <c r="D5776" s="198">
        <v>201912</v>
      </c>
      <c r="E5776" s="198" t="s">
        <v>339</v>
      </c>
      <c r="F5776" s="198">
        <v>-856.61</v>
      </c>
      <c r="G5776" s="198">
        <v>4</v>
      </c>
    </row>
    <row r="5777" spans="1:7" x14ac:dyDescent="0.3">
      <c r="A5777" s="198" t="s">
        <v>189</v>
      </c>
      <c r="B5777" s="198"/>
      <c r="C5777" s="198">
        <v>101119336</v>
      </c>
      <c r="D5777" s="198">
        <v>201912</v>
      </c>
      <c r="E5777" s="198" t="s">
        <v>336</v>
      </c>
      <c r="F5777" s="198">
        <v>1736.58</v>
      </c>
      <c r="G5777" s="198">
        <v>3</v>
      </c>
    </row>
    <row r="5778" spans="1:7" x14ac:dyDescent="0.3">
      <c r="A5778" s="198" t="s">
        <v>189</v>
      </c>
      <c r="B5778" s="198"/>
      <c r="C5778" s="198">
        <v>101119636</v>
      </c>
      <c r="D5778" s="198">
        <v>201912</v>
      </c>
      <c r="E5778" s="198" t="s">
        <v>336</v>
      </c>
      <c r="F5778" s="198">
        <v>-757.01</v>
      </c>
      <c r="G5778" s="198">
        <v>3</v>
      </c>
    </row>
    <row r="5779" spans="1:7" x14ac:dyDescent="0.3">
      <c r="A5779" s="198" t="s">
        <v>189</v>
      </c>
      <c r="B5779" s="198"/>
      <c r="C5779" s="198">
        <v>101119724</v>
      </c>
      <c r="D5779" s="198">
        <v>201912</v>
      </c>
      <c r="E5779" s="198" t="s">
        <v>340</v>
      </c>
      <c r="F5779" s="198">
        <v>-4509.5600000000004</v>
      </c>
      <c r="G5779" s="198">
        <v>3</v>
      </c>
    </row>
    <row r="5780" spans="1:7" x14ac:dyDescent="0.3">
      <c r="A5780" s="198" t="s">
        <v>189</v>
      </c>
      <c r="B5780" s="198"/>
      <c r="C5780" s="198">
        <v>101119732</v>
      </c>
      <c r="D5780" s="198">
        <v>201912</v>
      </c>
      <c r="E5780" s="198" t="s">
        <v>336</v>
      </c>
      <c r="F5780" s="198">
        <v>5562.78</v>
      </c>
      <c r="G5780" s="198">
        <v>3</v>
      </c>
    </row>
    <row r="5781" spans="1:7" x14ac:dyDescent="0.3">
      <c r="A5781" s="198" t="s">
        <v>189</v>
      </c>
      <c r="B5781" s="198"/>
      <c r="C5781" s="198">
        <v>101119748</v>
      </c>
      <c r="D5781" s="198">
        <v>201912</v>
      </c>
      <c r="E5781" s="198" t="s">
        <v>342</v>
      </c>
      <c r="F5781" s="198">
        <v>41.38</v>
      </c>
      <c r="G5781" s="198">
        <v>2</v>
      </c>
    </row>
    <row r="5782" spans="1:7" x14ac:dyDescent="0.3">
      <c r="A5782" s="198" t="s">
        <v>189</v>
      </c>
      <c r="B5782" s="198"/>
      <c r="C5782" s="198">
        <v>101119947</v>
      </c>
      <c r="D5782" s="198">
        <v>201912</v>
      </c>
      <c r="E5782" s="198" t="s">
        <v>336</v>
      </c>
      <c r="F5782" s="198">
        <v>-1762.71</v>
      </c>
      <c r="G5782" s="198">
        <v>-6</v>
      </c>
    </row>
    <row r="5783" spans="1:7" x14ac:dyDescent="0.3">
      <c r="A5783" s="198" t="s">
        <v>189</v>
      </c>
      <c r="B5783" s="198"/>
      <c r="C5783" s="198">
        <v>101119947</v>
      </c>
      <c r="D5783" s="198">
        <v>201912</v>
      </c>
      <c r="E5783" s="198" t="s">
        <v>336</v>
      </c>
      <c r="F5783" s="198">
        <v>2471.4299999999998</v>
      </c>
      <c r="G5783" s="198">
        <v>50</v>
      </c>
    </row>
    <row r="5784" spans="1:7" x14ac:dyDescent="0.3">
      <c r="A5784" s="198" t="s">
        <v>189</v>
      </c>
      <c r="B5784" s="198"/>
      <c r="C5784" s="198">
        <v>101120040</v>
      </c>
      <c r="D5784" s="198">
        <v>201912</v>
      </c>
      <c r="E5784" s="198" t="s">
        <v>339</v>
      </c>
      <c r="F5784" s="198">
        <v>11443.42</v>
      </c>
      <c r="G5784" s="198">
        <v>1</v>
      </c>
    </row>
    <row r="5785" spans="1:7" x14ac:dyDescent="0.3">
      <c r="A5785" s="198" t="s">
        <v>189</v>
      </c>
      <c r="B5785" s="198"/>
      <c r="C5785" s="198">
        <v>101120250</v>
      </c>
      <c r="D5785" s="198">
        <v>201912</v>
      </c>
      <c r="E5785" s="198" t="s">
        <v>336</v>
      </c>
      <c r="F5785" s="198">
        <v>8971.7000000000007</v>
      </c>
      <c r="G5785" s="198">
        <v>2</v>
      </c>
    </row>
    <row r="5786" spans="1:7" x14ac:dyDescent="0.3">
      <c r="A5786" s="198" t="s">
        <v>189</v>
      </c>
      <c r="B5786" s="198"/>
      <c r="C5786" s="198">
        <v>101120672</v>
      </c>
      <c r="D5786" s="198">
        <v>201912</v>
      </c>
      <c r="E5786" s="198" t="s">
        <v>340</v>
      </c>
      <c r="F5786" s="198">
        <v>-2928.9</v>
      </c>
      <c r="G5786" s="198">
        <v>0</v>
      </c>
    </row>
    <row r="5787" spans="1:7" x14ac:dyDescent="0.3">
      <c r="A5787" s="198" t="s">
        <v>189</v>
      </c>
      <c r="B5787" s="198"/>
      <c r="C5787" s="198">
        <v>101121046</v>
      </c>
      <c r="D5787" s="198">
        <v>201912</v>
      </c>
      <c r="E5787" s="198" t="s">
        <v>336</v>
      </c>
      <c r="F5787" s="198">
        <v>-1.91</v>
      </c>
      <c r="G5787" s="198">
        <v>3</v>
      </c>
    </row>
    <row r="5788" spans="1:7" x14ac:dyDescent="0.3">
      <c r="A5788" s="198" t="s">
        <v>189</v>
      </c>
      <c r="B5788" s="198"/>
      <c r="C5788" s="198">
        <v>101121235</v>
      </c>
      <c r="D5788" s="198">
        <v>201912</v>
      </c>
      <c r="E5788" s="198" t="s">
        <v>339</v>
      </c>
      <c r="F5788" s="198">
        <v>16396.68</v>
      </c>
      <c r="G5788" s="198">
        <v>1</v>
      </c>
    </row>
    <row r="5789" spans="1:7" x14ac:dyDescent="0.3">
      <c r="A5789" s="198" t="s">
        <v>189</v>
      </c>
      <c r="B5789" s="198"/>
      <c r="C5789" s="198">
        <v>101121244</v>
      </c>
      <c r="D5789" s="198">
        <v>201912</v>
      </c>
      <c r="E5789" s="198" t="s">
        <v>336</v>
      </c>
      <c r="F5789" s="198">
        <v>11408.3</v>
      </c>
      <c r="G5789" s="198">
        <v>1288</v>
      </c>
    </row>
    <row r="5790" spans="1:7" x14ac:dyDescent="0.3">
      <c r="A5790" s="198" t="s">
        <v>189</v>
      </c>
      <c r="B5790" s="198"/>
      <c r="C5790" s="198">
        <v>101121358</v>
      </c>
      <c r="D5790" s="198">
        <v>201912</v>
      </c>
      <c r="E5790" s="198" t="s">
        <v>339</v>
      </c>
      <c r="F5790" s="198">
        <v>-2.65</v>
      </c>
      <c r="G5790" s="198">
        <v>0</v>
      </c>
    </row>
    <row r="5791" spans="1:7" x14ac:dyDescent="0.3">
      <c r="A5791" s="198" t="s">
        <v>189</v>
      </c>
      <c r="B5791" s="198"/>
      <c r="C5791" s="198">
        <v>101121637</v>
      </c>
      <c r="D5791" s="198">
        <v>201912</v>
      </c>
      <c r="E5791" s="198" t="s">
        <v>339</v>
      </c>
      <c r="F5791" s="198">
        <v>-351.94</v>
      </c>
      <c r="G5791" s="198">
        <v>-8</v>
      </c>
    </row>
    <row r="5792" spans="1:7" x14ac:dyDescent="0.3">
      <c r="A5792" s="198" t="s">
        <v>189</v>
      </c>
      <c r="B5792" s="198"/>
      <c r="C5792" s="198">
        <v>101121637</v>
      </c>
      <c r="D5792" s="198">
        <v>201912</v>
      </c>
      <c r="E5792" s="198" t="s">
        <v>339</v>
      </c>
      <c r="F5792" s="198">
        <v>0</v>
      </c>
      <c r="G5792" s="198">
        <v>0</v>
      </c>
    </row>
    <row r="5793" spans="1:7" x14ac:dyDescent="0.3">
      <c r="A5793" s="198" t="s">
        <v>189</v>
      </c>
      <c r="B5793" s="198"/>
      <c r="C5793" s="198">
        <v>101121764</v>
      </c>
      <c r="D5793" s="198">
        <v>201912</v>
      </c>
      <c r="E5793" s="198" t="s">
        <v>339</v>
      </c>
      <c r="F5793" s="198">
        <v>22482.400000000001</v>
      </c>
      <c r="G5793" s="198">
        <v>5</v>
      </c>
    </row>
    <row r="5794" spans="1:7" x14ac:dyDescent="0.3">
      <c r="A5794" s="198" t="s">
        <v>189</v>
      </c>
      <c r="B5794" s="198"/>
      <c r="C5794" s="198">
        <v>101121992</v>
      </c>
      <c r="D5794" s="198">
        <v>201912</v>
      </c>
      <c r="E5794" s="198" t="s">
        <v>336</v>
      </c>
      <c r="F5794" s="198">
        <v>-1596.46</v>
      </c>
      <c r="G5794" s="198">
        <v>640</v>
      </c>
    </row>
    <row r="5795" spans="1:7" x14ac:dyDescent="0.3">
      <c r="A5795" s="198" t="s">
        <v>189</v>
      </c>
      <c r="B5795" s="198"/>
      <c r="C5795" s="198">
        <v>101122041</v>
      </c>
      <c r="D5795" s="198">
        <v>201912</v>
      </c>
      <c r="E5795" s="198" t="s">
        <v>336</v>
      </c>
      <c r="F5795" s="198">
        <v>7297.98</v>
      </c>
      <c r="G5795" s="198">
        <v>3</v>
      </c>
    </row>
    <row r="5796" spans="1:7" x14ac:dyDescent="0.3">
      <c r="A5796" s="198" t="s">
        <v>189</v>
      </c>
      <c r="B5796" s="198"/>
      <c r="C5796" s="198">
        <v>101122118</v>
      </c>
      <c r="D5796" s="198">
        <v>201912</v>
      </c>
      <c r="E5796" s="198" t="s">
        <v>340</v>
      </c>
      <c r="F5796" s="198">
        <v>-1377.98</v>
      </c>
      <c r="G5796" s="198">
        <v>-7</v>
      </c>
    </row>
    <row r="5797" spans="1:7" x14ac:dyDescent="0.3">
      <c r="A5797" s="198" t="s">
        <v>189</v>
      </c>
      <c r="B5797" s="198"/>
      <c r="C5797" s="198">
        <v>101122118</v>
      </c>
      <c r="D5797" s="198">
        <v>201912</v>
      </c>
      <c r="E5797" s="198" t="s">
        <v>340</v>
      </c>
      <c r="F5797" s="198">
        <v>2904.94</v>
      </c>
      <c r="G5797" s="198">
        <v>1150</v>
      </c>
    </row>
    <row r="5798" spans="1:7" x14ac:dyDescent="0.3">
      <c r="A5798" s="198" t="s">
        <v>189</v>
      </c>
      <c r="B5798" s="198"/>
      <c r="C5798" s="198">
        <v>101122219</v>
      </c>
      <c r="D5798" s="198">
        <v>201912</v>
      </c>
      <c r="E5798" s="198" t="s">
        <v>339</v>
      </c>
      <c r="F5798" s="198">
        <v>-165.11</v>
      </c>
      <c r="G5798" s="198">
        <v>3</v>
      </c>
    </row>
    <row r="5799" spans="1:7" x14ac:dyDescent="0.3">
      <c r="A5799" s="198" t="s">
        <v>189</v>
      </c>
      <c r="B5799" s="198"/>
      <c r="C5799" s="198">
        <v>101122698</v>
      </c>
      <c r="D5799" s="198">
        <v>201912</v>
      </c>
      <c r="E5799" s="198" t="s">
        <v>336</v>
      </c>
      <c r="F5799" s="198">
        <v>31436.29</v>
      </c>
      <c r="G5799" s="198">
        <v>5</v>
      </c>
    </row>
    <row r="5800" spans="1:7" x14ac:dyDescent="0.3">
      <c r="A5800" s="198" t="s">
        <v>189</v>
      </c>
      <c r="B5800" s="198"/>
      <c r="C5800" s="198">
        <v>101122748</v>
      </c>
      <c r="D5800" s="198">
        <v>201912</v>
      </c>
      <c r="E5800" s="198" t="s">
        <v>336</v>
      </c>
      <c r="F5800" s="198">
        <v>3105.64</v>
      </c>
      <c r="G5800" s="198">
        <v>3</v>
      </c>
    </row>
    <row r="5801" spans="1:7" x14ac:dyDescent="0.3">
      <c r="A5801" s="198" t="s">
        <v>189</v>
      </c>
      <c r="B5801" s="198"/>
      <c r="C5801" s="198">
        <v>101123606</v>
      </c>
      <c r="D5801" s="198">
        <v>201912</v>
      </c>
      <c r="E5801" s="198" t="s">
        <v>336</v>
      </c>
      <c r="F5801" s="198">
        <v>-265.08999999999997</v>
      </c>
      <c r="G5801" s="198">
        <v>2</v>
      </c>
    </row>
    <row r="5802" spans="1:7" x14ac:dyDescent="0.3">
      <c r="A5802" s="198" t="s">
        <v>189</v>
      </c>
      <c r="B5802" s="198"/>
      <c r="C5802" s="198">
        <v>101123811</v>
      </c>
      <c r="D5802" s="198">
        <v>201912</v>
      </c>
      <c r="E5802" s="198" t="s">
        <v>341</v>
      </c>
      <c r="F5802" s="198">
        <v>74027.649999999994</v>
      </c>
      <c r="G5802" s="198">
        <v>3</v>
      </c>
    </row>
    <row r="5803" spans="1:7" x14ac:dyDescent="0.3">
      <c r="A5803" s="198" t="s">
        <v>189</v>
      </c>
      <c r="B5803" s="198"/>
      <c r="C5803" s="198">
        <v>101124693</v>
      </c>
      <c r="D5803" s="198">
        <v>201912</v>
      </c>
      <c r="E5803" s="198" t="s">
        <v>336</v>
      </c>
      <c r="F5803" s="198">
        <v>-3958.46</v>
      </c>
      <c r="G5803" s="198">
        <v>1</v>
      </c>
    </row>
    <row r="5804" spans="1:7" x14ac:dyDescent="0.3">
      <c r="A5804" s="198" t="s">
        <v>189</v>
      </c>
      <c r="B5804" s="198"/>
      <c r="C5804" s="198">
        <v>101124810</v>
      </c>
      <c r="D5804" s="198">
        <v>201912</v>
      </c>
      <c r="E5804" s="198" t="s">
        <v>342</v>
      </c>
      <c r="F5804" s="198">
        <v>2271.39</v>
      </c>
      <c r="G5804" s="198">
        <v>3</v>
      </c>
    </row>
    <row r="5805" spans="1:7" x14ac:dyDescent="0.3">
      <c r="A5805" s="198" t="s">
        <v>189</v>
      </c>
      <c r="B5805" s="198"/>
      <c r="C5805" s="198">
        <v>105089698</v>
      </c>
      <c r="D5805" s="198">
        <v>201912</v>
      </c>
      <c r="E5805" s="198" t="s">
        <v>336</v>
      </c>
      <c r="F5805" s="198">
        <v>-773.2</v>
      </c>
      <c r="G5805" s="198">
        <v>-5</v>
      </c>
    </row>
    <row r="5806" spans="1:7" x14ac:dyDescent="0.3">
      <c r="A5806" s="198" t="s">
        <v>189</v>
      </c>
      <c r="B5806" s="198"/>
      <c r="C5806" s="198">
        <v>105089698</v>
      </c>
      <c r="D5806" s="198">
        <v>201912</v>
      </c>
      <c r="E5806" s="198" t="s">
        <v>336</v>
      </c>
      <c r="F5806" s="198">
        <v>1232.48</v>
      </c>
      <c r="G5806" s="198">
        <v>96</v>
      </c>
    </row>
    <row r="5807" spans="1:7" x14ac:dyDescent="0.3">
      <c r="A5807" s="198" t="s">
        <v>190</v>
      </c>
      <c r="B5807" s="198"/>
      <c r="C5807" s="198">
        <v>101090422</v>
      </c>
      <c r="D5807" s="198">
        <v>201910</v>
      </c>
      <c r="E5807" s="198" t="s">
        <v>335</v>
      </c>
      <c r="F5807" s="198">
        <v>0.95</v>
      </c>
      <c r="G5807" s="198">
        <v>0</v>
      </c>
    </row>
    <row r="5808" spans="1:7" x14ac:dyDescent="0.3">
      <c r="A5808" s="198" t="s">
        <v>190</v>
      </c>
      <c r="B5808" s="198"/>
      <c r="C5808" s="198">
        <v>101090422</v>
      </c>
      <c r="D5808" s="198">
        <v>201910</v>
      </c>
      <c r="E5808" s="198" t="s">
        <v>335</v>
      </c>
      <c r="F5808" s="198">
        <v>1.23</v>
      </c>
      <c r="G5808" s="198">
        <v>0</v>
      </c>
    </row>
    <row r="5809" spans="1:7" x14ac:dyDescent="0.3">
      <c r="A5809" s="198" t="s">
        <v>190</v>
      </c>
      <c r="B5809" s="198"/>
      <c r="C5809" s="198">
        <v>101090422</v>
      </c>
      <c r="D5809" s="198">
        <v>201910</v>
      </c>
      <c r="E5809" s="198" t="s">
        <v>335</v>
      </c>
      <c r="F5809" s="198">
        <v>1.29</v>
      </c>
      <c r="G5809" s="198">
        <v>0</v>
      </c>
    </row>
    <row r="5810" spans="1:7" x14ac:dyDescent="0.3">
      <c r="A5810" s="198" t="s">
        <v>190</v>
      </c>
      <c r="B5810" s="198"/>
      <c r="C5810" s="198">
        <v>101090422</v>
      </c>
      <c r="D5810" s="198">
        <v>201910</v>
      </c>
      <c r="E5810" s="198" t="s">
        <v>335</v>
      </c>
      <c r="F5810" s="198">
        <v>1.4</v>
      </c>
      <c r="G5810" s="198">
        <v>0</v>
      </c>
    </row>
    <row r="5811" spans="1:7" x14ac:dyDescent="0.3">
      <c r="A5811" s="198" t="s">
        <v>190</v>
      </c>
      <c r="B5811" s="198"/>
      <c r="C5811" s="198">
        <v>101090422</v>
      </c>
      <c r="D5811" s="198">
        <v>201910</v>
      </c>
      <c r="E5811" s="198" t="s">
        <v>335</v>
      </c>
      <c r="F5811" s="198">
        <v>2.11</v>
      </c>
      <c r="G5811" s="198">
        <v>0</v>
      </c>
    </row>
    <row r="5812" spans="1:7" x14ac:dyDescent="0.3">
      <c r="A5812" s="198" t="s">
        <v>190</v>
      </c>
      <c r="B5812" s="198"/>
      <c r="C5812" s="198">
        <v>101090422</v>
      </c>
      <c r="D5812" s="198">
        <v>201910</v>
      </c>
      <c r="E5812" s="198" t="s">
        <v>335</v>
      </c>
      <c r="F5812" s="198">
        <v>3.5</v>
      </c>
      <c r="G5812" s="198">
        <v>0</v>
      </c>
    </row>
    <row r="5813" spans="1:7" x14ac:dyDescent="0.3">
      <c r="A5813" s="198" t="s">
        <v>190</v>
      </c>
      <c r="B5813" s="198"/>
      <c r="C5813" s="198">
        <v>101090422</v>
      </c>
      <c r="D5813" s="198">
        <v>201910</v>
      </c>
      <c r="E5813" s="198" t="s">
        <v>335</v>
      </c>
      <c r="F5813" s="198">
        <v>7.93</v>
      </c>
      <c r="G5813" s="198">
        <v>0</v>
      </c>
    </row>
    <row r="5814" spans="1:7" x14ac:dyDescent="0.3">
      <c r="A5814" s="198" t="s">
        <v>190</v>
      </c>
      <c r="B5814" s="198"/>
      <c r="C5814" s="198">
        <v>101090422</v>
      </c>
      <c r="D5814" s="198">
        <v>201910</v>
      </c>
      <c r="E5814" s="198" t="s">
        <v>335</v>
      </c>
      <c r="F5814" s="198">
        <v>9.4700000000000006</v>
      </c>
      <c r="G5814" s="198">
        <v>0</v>
      </c>
    </row>
    <row r="5815" spans="1:7" x14ac:dyDescent="0.3">
      <c r="A5815" s="198" t="s">
        <v>190</v>
      </c>
      <c r="B5815" s="198"/>
      <c r="C5815" s="198">
        <v>101097586</v>
      </c>
      <c r="D5815" s="198">
        <v>201910</v>
      </c>
      <c r="E5815" s="198" t="s">
        <v>335</v>
      </c>
      <c r="F5815" s="198">
        <v>-75.11</v>
      </c>
      <c r="G5815" s="198">
        <v>0</v>
      </c>
    </row>
    <row r="5816" spans="1:7" x14ac:dyDescent="0.3">
      <c r="A5816" s="198" t="s">
        <v>190</v>
      </c>
      <c r="B5816" s="198"/>
      <c r="C5816" s="198">
        <v>101101762</v>
      </c>
      <c r="D5816" s="198">
        <v>201910</v>
      </c>
      <c r="E5816" s="198" t="s">
        <v>336</v>
      </c>
      <c r="F5816" s="198">
        <v>2083.7800000000002</v>
      </c>
      <c r="G5816" s="198">
        <v>1</v>
      </c>
    </row>
    <row r="5817" spans="1:7" x14ac:dyDescent="0.3">
      <c r="A5817" s="198" t="s">
        <v>190</v>
      </c>
      <c r="B5817" s="198"/>
      <c r="C5817" s="198">
        <v>101102591</v>
      </c>
      <c r="D5817" s="198">
        <v>201910</v>
      </c>
      <c r="E5817" s="198" t="s">
        <v>335</v>
      </c>
      <c r="F5817" s="198">
        <v>0.48</v>
      </c>
      <c r="G5817" s="198">
        <v>0</v>
      </c>
    </row>
    <row r="5818" spans="1:7" x14ac:dyDescent="0.3">
      <c r="A5818" s="198" t="s">
        <v>190</v>
      </c>
      <c r="B5818" s="198"/>
      <c r="C5818" s="198">
        <v>101102591</v>
      </c>
      <c r="D5818" s="198">
        <v>201910</v>
      </c>
      <c r="E5818" s="198" t="s">
        <v>335</v>
      </c>
      <c r="F5818" s="198">
        <v>0.52</v>
      </c>
      <c r="G5818" s="198">
        <v>0</v>
      </c>
    </row>
    <row r="5819" spans="1:7" x14ac:dyDescent="0.3">
      <c r="A5819" s="198" t="s">
        <v>190</v>
      </c>
      <c r="B5819" s="198"/>
      <c r="C5819" s="198">
        <v>101102591</v>
      </c>
      <c r="D5819" s="198">
        <v>201910</v>
      </c>
      <c r="E5819" s="198" t="s">
        <v>335</v>
      </c>
      <c r="F5819" s="198">
        <v>1.38</v>
      </c>
      <c r="G5819" s="198">
        <v>0</v>
      </c>
    </row>
    <row r="5820" spans="1:7" x14ac:dyDescent="0.3">
      <c r="A5820" s="198" t="s">
        <v>190</v>
      </c>
      <c r="B5820" s="198"/>
      <c r="C5820" s="198">
        <v>101102994</v>
      </c>
      <c r="D5820" s="198">
        <v>201910</v>
      </c>
      <c r="E5820" s="198" t="s">
        <v>336</v>
      </c>
      <c r="F5820" s="198">
        <v>-342.42</v>
      </c>
      <c r="G5820" s="198">
        <v>0</v>
      </c>
    </row>
    <row r="5821" spans="1:7" x14ac:dyDescent="0.3">
      <c r="A5821" s="198" t="s">
        <v>190</v>
      </c>
      <c r="B5821" s="198"/>
      <c r="C5821" s="198">
        <v>101104513</v>
      </c>
      <c r="D5821" s="198">
        <v>201910</v>
      </c>
      <c r="E5821" s="198" t="s">
        <v>339</v>
      </c>
      <c r="F5821" s="198">
        <v>352.85</v>
      </c>
      <c r="G5821" s="198">
        <v>0</v>
      </c>
    </row>
    <row r="5822" spans="1:7" x14ac:dyDescent="0.3">
      <c r="A5822" s="198" t="s">
        <v>190</v>
      </c>
      <c r="B5822" s="198"/>
      <c r="C5822" s="198">
        <v>101105585</v>
      </c>
      <c r="D5822" s="198">
        <v>201910</v>
      </c>
      <c r="E5822" s="198" t="s">
        <v>339</v>
      </c>
      <c r="F5822" s="198">
        <v>10.57</v>
      </c>
      <c r="G5822" s="198">
        <v>0</v>
      </c>
    </row>
    <row r="5823" spans="1:7" x14ac:dyDescent="0.3">
      <c r="A5823" s="198" t="s">
        <v>190</v>
      </c>
      <c r="B5823" s="198"/>
      <c r="C5823" s="198">
        <v>101106645</v>
      </c>
      <c r="D5823" s="198">
        <v>201910</v>
      </c>
      <c r="E5823" s="198" t="s">
        <v>335</v>
      </c>
      <c r="F5823" s="198">
        <v>0.04</v>
      </c>
      <c r="G5823" s="198">
        <v>0</v>
      </c>
    </row>
    <row r="5824" spans="1:7" x14ac:dyDescent="0.3">
      <c r="A5824" s="198" t="s">
        <v>190</v>
      </c>
      <c r="B5824" s="198"/>
      <c r="C5824" s="198">
        <v>101106645</v>
      </c>
      <c r="D5824" s="198">
        <v>201910</v>
      </c>
      <c r="E5824" s="198" t="s">
        <v>335</v>
      </c>
      <c r="F5824" s="198">
        <v>47.04</v>
      </c>
      <c r="G5824" s="198">
        <v>0</v>
      </c>
    </row>
    <row r="5825" spans="1:7" x14ac:dyDescent="0.3">
      <c r="A5825" s="198" t="s">
        <v>190</v>
      </c>
      <c r="B5825" s="198"/>
      <c r="C5825" s="198">
        <v>101107812</v>
      </c>
      <c r="D5825" s="198">
        <v>201910</v>
      </c>
      <c r="E5825" s="198" t="s">
        <v>336</v>
      </c>
      <c r="F5825" s="198">
        <v>0.23</v>
      </c>
      <c r="G5825" s="198">
        <v>0</v>
      </c>
    </row>
    <row r="5826" spans="1:7" x14ac:dyDescent="0.3">
      <c r="A5826" s="198" t="s">
        <v>190</v>
      </c>
      <c r="B5826" s="198"/>
      <c r="C5826" s="198">
        <v>101109288</v>
      </c>
      <c r="D5826" s="198">
        <v>201910</v>
      </c>
      <c r="E5826" s="198" t="s">
        <v>340</v>
      </c>
      <c r="F5826" s="198">
        <v>-4.84</v>
      </c>
      <c r="G5826" s="198">
        <v>0</v>
      </c>
    </row>
    <row r="5827" spans="1:7" x14ac:dyDescent="0.3">
      <c r="A5827" s="198" t="s">
        <v>190</v>
      </c>
      <c r="B5827" s="198"/>
      <c r="C5827" s="198">
        <v>101109288</v>
      </c>
      <c r="D5827" s="198">
        <v>201910</v>
      </c>
      <c r="E5827" s="198" t="s">
        <v>340</v>
      </c>
      <c r="F5827" s="198">
        <v>-4.03</v>
      </c>
      <c r="G5827" s="198">
        <v>0</v>
      </c>
    </row>
    <row r="5828" spans="1:7" x14ac:dyDescent="0.3">
      <c r="A5828" s="198" t="s">
        <v>190</v>
      </c>
      <c r="B5828" s="198"/>
      <c r="C5828" s="198">
        <v>101109288</v>
      </c>
      <c r="D5828" s="198">
        <v>201910</v>
      </c>
      <c r="E5828" s="198" t="s">
        <v>340</v>
      </c>
      <c r="F5828" s="198">
        <v>-3.63</v>
      </c>
      <c r="G5828" s="198">
        <v>0</v>
      </c>
    </row>
    <row r="5829" spans="1:7" x14ac:dyDescent="0.3">
      <c r="A5829" s="198" t="s">
        <v>190</v>
      </c>
      <c r="B5829" s="198"/>
      <c r="C5829" s="198">
        <v>101109288</v>
      </c>
      <c r="D5829" s="198">
        <v>201910</v>
      </c>
      <c r="E5829" s="198" t="s">
        <v>340</v>
      </c>
      <c r="F5829" s="198">
        <v>-2.95</v>
      </c>
      <c r="G5829" s="198">
        <v>0</v>
      </c>
    </row>
    <row r="5830" spans="1:7" x14ac:dyDescent="0.3">
      <c r="A5830" s="198" t="s">
        <v>190</v>
      </c>
      <c r="B5830" s="198"/>
      <c r="C5830" s="198">
        <v>101109390</v>
      </c>
      <c r="D5830" s="198">
        <v>201910</v>
      </c>
      <c r="E5830" s="198" t="s">
        <v>339</v>
      </c>
      <c r="F5830" s="198">
        <v>15.66</v>
      </c>
      <c r="G5830" s="198">
        <v>0</v>
      </c>
    </row>
    <row r="5831" spans="1:7" x14ac:dyDescent="0.3">
      <c r="A5831" s="198" t="s">
        <v>190</v>
      </c>
      <c r="B5831" s="198"/>
      <c r="C5831" s="198">
        <v>101109590</v>
      </c>
      <c r="D5831" s="198">
        <v>201910</v>
      </c>
      <c r="E5831" s="198" t="s">
        <v>339</v>
      </c>
      <c r="F5831" s="198">
        <v>2225.34</v>
      </c>
      <c r="G5831" s="198">
        <v>1</v>
      </c>
    </row>
    <row r="5832" spans="1:7" x14ac:dyDescent="0.3">
      <c r="A5832" s="198" t="s">
        <v>190</v>
      </c>
      <c r="B5832" s="198"/>
      <c r="C5832" s="198">
        <v>101109590</v>
      </c>
      <c r="D5832" s="198">
        <v>201910</v>
      </c>
      <c r="E5832" s="198" t="s">
        <v>339</v>
      </c>
      <c r="F5832" s="198">
        <v>2385.48</v>
      </c>
      <c r="G5832" s="198">
        <v>1</v>
      </c>
    </row>
    <row r="5833" spans="1:7" x14ac:dyDescent="0.3">
      <c r="A5833" s="198" t="s">
        <v>190</v>
      </c>
      <c r="B5833" s="198"/>
      <c r="C5833" s="198">
        <v>101110798</v>
      </c>
      <c r="D5833" s="198">
        <v>201910</v>
      </c>
      <c r="E5833" s="198" t="s">
        <v>336</v>
      </c>
      <c r="F5833" s="198">
        <v>659.41</v>
      </c>
      <c r="G5833" s="198">
        <v>0</v>
      </c>
    </row>
    <row r="5834" spans="1:7" x14ac:dyDescent="0.3">
      <c r="A5834" s="198" t="s">
        <v>190</v>
      </c>
      <c r="B5834" s="198"/>
      <c r="C5834" s="198">
        <v>101110930</v>
      </c>
      <c r="D5834" s="198">
        <v>201910</v>
      </c>
      <c r="E5834" s="198" t="s">
        <v>335</v>
      </c>
      <c r="F5834" s="198">
        <v>49.74</v>
      </c>
      <c r="G5834" s="198">
        <v>0</v>
      </c>
    </row>
    <row r="5835" spans="1:7" x14ac:dyDescent="0.3">
      <c r="A5835" s="198" t="s">
        <v>190</v>
      </c>
      <c r="B5835" s="198"/>
      <c r="C5835" s="198">
        <v>101111307</v>
      </c>
      <c r="D5835" s="198">
        <v>201910</v>
      </c>
      <c r="E5835" s="198" t="s">
        <v>339</v>
      </c>
      <c r="F5835" s="198">
        <v>18.28</v>
      </c>
      <c r="G5835" s="198">
        <v>0</v>
      </c>
    </row>
    <row r="5836" spans="1:7" x14ac:dyDescent="0.3">
      <c r="A5836" s="198" t="s">
        <v>190</v>
      </c>
      <c r="B5836" s="198"/>
      <c r="C5836" s="198">
        <v>101111590</v>
      </c>
      <c r="D5836" s="198">
        <v>201910</v>
      </c>
      <c r="E5836" s="198" t="s">
        <v>340</v>
      </c>
      <c r="F5836" s="198">
        <v>368.56</v>
      </c>
      <c r="G5836" s="198">
        <v>1</v>
      </c>
    </row>
    <row r="5837" spans="1:7" x14ac:dyDescent="0.3">
      <c r="A5837" s="198" t="s">
        <v>190</v>
      </c>
      <c r="B5837" s="198"/>
      <c r="C5837" s="198">
        <v>101111590</v>
      </c>
      <c r="D5837" s="198">
        <v>201910</v>
      </c>
      <c r="E5837" s="198" t="s">
        <v>340</v>
      </c>
      <c r="F5837" s="198">
        <v>414.16</v>
      </c>
      <c r="G5837" s="198">
        <v>1</v>
      </c>
    </row>
    <row r="5838" spans="1:7" x14ac:dyDescent="0.3">
      <c r="A5838" s="198" t="s">
        <v>190</v>
      </c>
      <c r="B5838" s="198"/>
      <c r="C5838" s="198">
        <v>101111590</v>
      </c>
      <c r="D5838" s="198">
        <v>201910</v>
      </c>
      <c r="E5838" s="198" t="s">
        <v>340</v>
      </c>
      <c r="F5838" s="198">
        <v>752.77</v>
      </c>
      <c r="G5838" s="198">
        <v>2</v>
      </c>
    </row>
    <row r="5839" spans="1:7" x14ac:dyDescent="0.3">
      <c r="A5839" s="198" t="s">
        <v>190</v>
      </c>
      <c r="B5839" s="198"/>
      <c r="C5839" s="198">
        <v>101112785</v>
      </c>
      <c r="D5839" s="198">
        <v>201910</v>
      </c>
      <c r="E5839" s="198" t="s">
        <v>336</v>
      </c>
      <c r="F5839" s="198">
        <v>9663.64</v>
      </c>
      <c r="G5839" s="198">
        <v>4</v>
      </c>
    </row>
    <row r="5840" spans="1:7" x14ac:dyDescent="0.3">
      <c r="A5840" s="198" t="s">
        <v>190</v>
      </c>
      <c r="B5840" s="198"/>
      <c r="C5840" s="198">
        <v>101113219</v>
      </c>
      <c r="D5840" s="198">
        <v>201910</v>
      </c>
      <c r="E5840" s="198" t="s">
        <v>336</v>
      </c>
      <c r="F5840" s="198">
        <v>-487.66</v>
      </c>
      <c r="G5840" s="198">
        <v>0</v>
      </c>
    </row>
    <row r="5841" spans="1:7" x14ac:dyDescent="0.3">
      <c r="A5841" s="198" t="s">
        <v>190</v>
      </c>
      <c r="B5841" s="198"/>
      <c r="C5841" s="198">
        <v>101114492</v>
      </c>
      <c r="D5841" s="198">
        <v>201910</v>
      </c>
      <c r="E5841" s="198" t="s">
        <v>336</v>
      </c>
      <c r="F5841" s="198">
        <v>-252.18</v>
      </c>
      <c r="G5841" s="198">
        <v>0</v>
      </c>
    </row>
    <row r="5842" spans="1:7" x14ac:dyDescent="0.3">
      <c r="A5842" s="198" t="s">
        <v>190</v>
      </c>
      <c r="B5842" s="198"/>
      <c r="C5842" s="198">
        <v>101115725</v>
      </c>
      <c r="D5842" s="198">
        <v>201910</v>
      </c>
      <c r="E5842" s="198" t="s">
        <v>339</v>
      </c>
      <c r="F5842" s="198">
        <v>2.31</v>
      </c>
      <c r="G5842" s="198">
        <v>0</v>
      </c>
    </row>
    <row r="5843" spans="1:7" x14ac:dyDescent="0.3">
      <c r="A5843" s="198" t="s">
        <v>190</v>
      </c>
      <c r="B5843" s="198"/>
      <c r="C5843" s="198">
        <v>101115725</v>
      </c>
      <c r="D5843" s="198">
        <v>201910</v>
      </c>
      <c r="E5843" s="198" t="s">
        <v>339</v>
      </c>
      <c r="F5843" s="198">
        <v>2.38</v>
      </c>
      <c r="G5843" s="198">
        <v>0</v>
      </c>
    </row>
    <row r="5844" spans="1:7" x14ac:dyDescent="0.3">
      <c r="A5844" s="198" t="s">
        <v>190</v>
      </c>
      <c r="B5844" s="198"/>
      <c r="C5844" s="198">
        <v>101116136</v>
      </c>
      <c r="D5844" s="198">
        <v>201910</v>
      </c>
      <c r="E5844" s="198" t="s">
        <v>339</v>
      </c>
      <c r="F5844" s="198">
        <v>6466.71</v>
      </c>
      <c r="G5844" s="198">
        <v>0</v>
      </c>
    </row>
    <row r="5845" spans="1:7" x14ac:dyDescent="0.3">
      <c r="A5845" s="198" t="s">
        <v>190</v>
      </c>
      <c r="B5845" s="198"/>
      <c r="C5845" s="198">
        <v>101116644</v>
      </c>
      <c r="D5845" s="198">
        <v>201910</v>
      </c>
      <c r="E5845" s="198" t="s">
        <v>336</v>
      </c>
      <c r="F5845" s="198">
        <v>2599.1</v>
      </c>
      <c r="G5845" s="198">
        <v>1</v>
      </c>
    </row>
    <row r="5846" spans="1:7" x14ac:dyDescent="0.3">
      <c r="A5846" s="198" t="s">
        <v>190</v>
      </c>
      <c r="B5846" s="198"/>
      <c r="C5846" s="198">
        <v>101117331</v>
      </c>
      <c r="D5846" s="198">
        <v>201910</v>
      </c>
      <c r="E5846" s="198" t="s">
        <v>335</v>
      </c>
      <c r="F5846" s="198">
        <v>-0.02</v>
      </c>
      <c r="G5846" s="198">
        <v>0</v>
      </c>
    </row>
    <row r="5847" spans="1:7" x14ac:dyDescent="0.3">
      <c r="A5847" s="198" t="s">
        <v>190</v>
      </c>
      <c r="B5847" s="198"/>
      <c r="C5847" s="198">
        <v>101118258</v>
      </c>
      <c r="D5847" s="198">
        <v>201910</v>
      </c>
      <c r="E5847" s="198" t="s">
        <v>336</v>
      </c>
      <c r="F5847" s="198">
        <v>2901.12</v>
      </c>
      <c r="G5847" s="198">
        <v>1</v>
      </c>
    </row>
    <row r="5848" spans="1:7" x14ac:dyDescent="0.3">
      <c r="A5848" s="198" t="s">
        <v>190</v>
      </c>
      <c r="B5848" s="198"/>
      <c r="C5848" s="198">
        <v>101119171</v>
      </c>
      <c r="D5848" s="198">
        <v>201910</v>
      </c>
      <c r="E5848" s="198" t="s">
        <v>340</v>
      </c>
      <c r="F5848" s="198">
        <v>-261.74</v>
      </c>
      <c r="G5848" s="198">
        <v>1</v>
      </c>
    </row>
    <row r="5849" spans="1:7" x14ac:dyDescent="0.3">
      <c r="A5849" s="198" t="s">
        <v>190</v>
      </c>
      <c r="B5849" s="198"/>
      <c r="C5849" s="198">
        <v>101090422</v>
      </c>
      <c r="D5849" s="198">
        <v>201911</v>
      </c>
      <c r="E5849" s="198" t="s">
        <v>335</v>
      </c>
      <c r="F5849" s="198">
        <v>-414516.9</v>
      </c>
      <c r="G5849" s="198">
        <v>0</v>
      </c>
    </row>
    <row r="5850" spans="1:7" x14ac:dyDescent="0.3">
      <c r="A5850" s="198" t="s">
        <v>190</v>
      </c>
      <c r="B5850" s="198"/>
      <c r="C5850" s="198">
        <v>101090422</v>
      </c>
      <c r="D5850" s="198">
        <v>201911</v>
      </c>
      <c r="E5850" s="198" t="s">
        <v>335</v>
      </c>
      <c r="F5850" s="198">
        <v>-151855.10999999999</v>
      </c>
      <c r="G5850" s="198">
        <v>0</v>
      </c>
    </row>
    <row r="5851" spans="1:7" x14ac:dyDescent="0.3">
      <c r="A5851" s="198" t="s">
        <v>190</v>
      </c>
      <c r="B5851" s="198"/>
      <c r="C5851" s="198">
        <v>101093379</v>
      </c>
      <c r="D5851" s="198">
        <v>201911</v>
      </c>
      <c r="E5851" s="198" t="s">
        <v>335</v>
      </c>
      <c r="F5851" s="198">
        <v>-3.16</v>
      </c>
      <c r="G5851" s="198">
        <v>0</v>
      </c>
    </row>
    <row r="5852" spans="1:7" x14ac:dyDescent="0.3">
      <c r="A5852" s="198" t="s">
        <v>190</v>
      </c>
      <c r="B5852" s="198"/>
      <c r="C5852" s="198">
        <v>101093379</v>
      </c>
      <c r="D5852" s="198">
        <v>201911</v>
      </c>
      <c r="E5852" s="198" t="s">
        <v>335</v>
      </c>
      <c r="F5852" s="198">
        <v>-2.36</v>
      </c>
      <c r="G5852" s="198">
        <v>0</v>
      </c>
    </row>
    <row r="5853" spans="1:7" x14ac:dyDescent="0.3">
      <c r="A5853" s="198" t="s">
        <v>190</v>
      </c>
      <c r="B5853" s="198"/>
      <c r="C5853" s="198">
        <v>101093379</v>
      </c>
      <c r="D5853" s="198">
        <v>201911</v>
      </c>
      <c r="E5853" s="198" t="s">
        <v>335</v>
      </c>
      <c r="F5853" s="198">
        <v>-0.84</v>
      </c>
      <c r="G5853" s="198">
        <v>0</v>
      </c>
    </row>
    <row r="5854" spans="1:7" x14ac:dyDescent="0.3">
      <c r="A5854" s="198" t="s">
        <v>190</v>
      </c>
      <c r="B5854" s="198"/>
      <c r="C5854" s="198">
        <v>101093379</v>
      </c>
      <c r="D5854" s="198">
        <v>201911</v>
      </c>
      <c r="E5854" s="198" t="s">
        <v>335</v>
      </c>
      <c r="F5854" s="198">
        <v>-0.63</v>
      </c>
      <c r="G5854" s="198">
        <v>0</v>
      </c>
    </row>
    <row r="5855" spans="1:7" x14ac:dyDescent="0.3">
      <c r="A5855" s="198" t="s">
        <v>190</v>
      </c>
      <c r="B5855" s="198"/>
      <c r="C5855" s="198">
        <v>101096152</v>
      </c>
      <c r="D5855" s="198">
        <v>201911</v>
      </c>
      <c r="E5855" s="198" t="s">
        <v>336</v>
      </c>
      <c r="F5855" s="198">
        <v>1512.25</v>
      </c>
      <c r="G5855" s="198">
        <v>1</v>
      </c>
    </row>
    <row r="5856" spans="1:7" x14ac:dyDescent="0.3">
      <c r="A5856" s="198" t="s">
        <v>190</v>
      </c>
      <c r="B5856" s="198"/>
      <c r="C5856" s="198">
        <v>101096152</v>
      </c>
      <c r="D5856" s="198">
        <v>201911</v>
      </c>
      <c r="E5856" s="198" t="s">
        <v>336</v>
      </c>
      <c r="F5856" s="198">
        <v>2929.58</v>
      </c>
      <c r="G5856" s="198">
        <v>2</v>
      </c>
    </row>
    <row r="5857" spans="1:7" x14ac:dyDescent="0.3">
      <c r="A5857" s="198" t="s">
        <v>190</v>
      </c>
      <c r="B5857" s="198"/>
      <c r="C5857" s="198">
        <v>101096152</v>
      </c>
      <c r="D5857" s="198">
        <v>201911</v>
      </c>
      <c r="E5857" s="198" t="s">
        <v>336</v>
      </c>
      <c r="F5857" s="198">
        <v>4037.6</v>
      </c>
      <c r="G5857" s="198">
        <v>3</v>
      </c>
    </row>
    <row r="5858" spans="1:7" x14ac:dyDescent="0.3">
      <c r="A5858" s="198" t="s">
        <v>190</v>
      </c>
      <c r="B5858" s="198"/>
      <c r="C5858" s="198">
        <v>101096152</v>
      </c>
      <c r="D5858" s="198">
        <v>201911</v>
      </c>
      <c r="E5858" s="198" t="s">
        <v>336</v>
      </c>
      <c r="F5858" s="198">
        <v>6658.08</v>
      </c>
      <c r="G5858" s="198">
        <v>5</v>
      </c>
    </row>
    <row r="5859" spans="1:7" x14ac:dyDescent="0.3">
      <c r="A5859" s="198" t="s">
        <v>190</v>
      </c>
      <c r="B5859" s="198"/>
      <c r="C5859" s="198">
        <v>101096152</v>
      </c>
      <c r="D5859" s="198">
        <v>201911</v>
      </c>
      <c r="E5859" s="198" t="s">
        <v>336</v>
      </c>
      <c r="F5859" s="198">
        <v>7109.83</v>
      </c>
      <c r="G5859" s="198">
        <v>5</v>
      </c>
    </row>
    <row r="5860" spans="1:7" x14ac:dyDescent="0.3">
      <c r="A5860" s="198" t="s">
        <v>190</v>
      </c>
      <c r="B5860" s="198"/>
      <c r="C5860" s="198">
        <v>101097319</v>
      </c>
      <c r="D5860" s="198">
        <v>201911</v>
      </c>
      <c r="E5860" s="198" t="s">
        <v>335</v>
      </c>
      <c r="F5860" s="198">
        <v>0.12</v>
      </c>
      <c r="G5860" s="198">
        <v>0</v>
      </c>
    </row>
    <row r="5861" spans="1:7" x14ac:dyDescent="0.3">
      <c r="A5861" s="198" t="s">
        <v>190</v>
      </c>
      <c r="B5861" s="198"/>
      <c r="C5861" s="198">
        <v>101097319</v>
      </c>
      <c r="D5861" s="198">
        <v>201911</v>
      </c>
      <c r="E5861" s="198" t="s">
        <v>335</v>
      </c>
      <c r="F5861" s="198">
        <v>0.13</v>
      </c>
      <c r="G5861" s="198">
        <v>0</v>
      </c>
    </row>
    <row r="5862" spans="1:7" x14ac:dyDescent="0.3">
      <c r="A5862" s="198" t="s">
        <v>190</v>
      </c>
      <c r="B5862" s="198"/>
      <c r="C5862" s="198">
        <v>101097586</v>
      </c>
      <c r="D5862" s="198">
        <v>201911</v>
      </c>
      <c r="E5862" s="198" t="s">
        <v>335</v>
      </c>
      <c r="F5862" s="198">
        <v>-55.17</v>
      </c>
      <c r="G5862" s="198">
        <v>0</v>
      </c>
    </row>
    <row r="5863" spans="1:7" x14ac:dyDescent="0.3">
      <c r="A5863" s="198" t="s">
        <v>190</v>
      </c>
      <c r="B5863" s="198"/>
      <c r="C5863" s="198">
        <v>101102591</v>
      </c>
      <c r="D5863" s="198">
        <v>201911</v>
      </c>
      <c r="E5863" s="198" t="s">
        <v>335</v>
      </c>
      <c r="F5863" s="198">
        <v>0.79</v>
      </c>
      <c r="G5863" s="198">
        <v>0</v>
      </c>
    </row>
    <row r="5864" spans="1:7" x14ac:dyDescent="0.3">
      <c r="A5864" s="198" t="s">
        <v>190</v>
      </c>
      <c r="B5864" s="198"/>
      <c r="C5864" s="198">
        <v>101102591</v>
      </c>
      <c r="D5864" s="198">
        <v>201911</v>
      </c>
      <c r="E5864" s="198" t="s">
        <v>335</v>
      </c>
      <c r="F5864" s="198">
        <v>0.87</v>
      </c>
      <c r="G5864" s="198">
        <v>0</v>
      </c>
    </row>
    <row r="5865" spans="1:7" x14ac:dyDescent="0.3">
      <c r="A5865" s="198" t="s">
        <v>190</v>
      </c>
      <c r="B5865" s="198"/>
      <c r="C5865" s="198">
        <v>101102591</v>
      </c>
      <c r="D5865" s="198">
        <v>201911</v>
      </c>
      <c r="E5865" s="198" t="s">
        <v>335</v>
      </c>
      <c r="F5865" s="198">
        <v>2.27</v>
      </c>
      <c r="G5865" s="198">
        <v>0</v>
      </c>
    </row>
    <row r="5866" spans="1:7" x14ac:dyDescent="0.3">
      <c r="A5866" s="198" t="s">
        <v>190</v>
      </c>
      <c r="B5866" s="198"/>
      <c r="C5866" s="198">
        <v>101104513</v>
      </c>
      <c r="D5866" s="198">
        <v>201911</v>
      </c>
      <c r="E5866" s="198" t="s">
        <v>339</v>
      </c>
      <c r="F5866" s="198">
        <v>1062.07</v>
      </c>
      <c r="G5866" s="198">
        <v>0</v>
      </c>
    </row>
    <row r="5867" spans="1:7" x14ac:dyDescent="0.3">
      <c r="A5867" s="198" t="s">
        <v>190</v>
      </c>
      <c r="B5867" s="198"/>
      <c r="C5867" s="198">
        <v>101104714</v>
      </c>
      <c r="D5867" s="198">
        <v>201911</v>
      </c>
      <c r="E5867" s="198" t="s">
        <v>339</v>
      </c>
      <c r="F5867" s="198">
        <v>9477.4599999999991</v>
      </c>
      <c r="G5867" s="198">
        <v>3</v>
      </c>
    </row>
    <row r="5868" spans="1:7" x14ac:dyDescent="0.3">
      <c r="A5868" s="198" t="s">
        <v>190</v>
      </c>
      <c r="B5868" s="198"/>
      <c r="C5868" s="198">
        <v>101105157</v>
      </c>
      <c r="D5868" s="198">
        <v>201911</v>
      </c>
      <c r="E5868" s="198" t="s">
        <v>336</v>
      </c>
      <c r="F5868" s="198">
        <v>0</v>
      </c>
      <c r="G5868" s="198">
        <v>2</v>
      </c>
    </row>
    <row r="5869" spans="1:7" x14ac:dyDescent="0.3">
      <c r="A5869" s="198" t="s">
        <v>190</v>
      </c>
      <c r="B5869" s="198"/>
      <c r="C5869" s="198">
        <v>101105585</v>
      </c>
      <c r="D5869" s="198">
        <v>201911</v>
      </c>
      <c r="E5869" s="198" t="s">
        <v>339</v>
      </c>
      <c r="F5869" s="198">
        <v>7.02</v>
      </c>
      <c r="G5869" s="198">
        <v>0</v>
      </c>
    </row>
    <row r="5870" spans="1:7" x14ac:dyDescent="0.3">
      <c r="A5870" s="198" t="s">
        <v>190</v>
      </c>
      <c r="B5870" s="198"/>
      <c r="C5870" s="198">
        <v>101106645</v>
      </c>
      <c r="D5870" s="198">
        <v>201911</v>
      </c>
      <c r="E5870" s="198" t="s">
        <v>335</v>
      </c>
      <c r="F5870" s="198">
        <v>0.04</v>
      </c>
      <c r="G5870" s="198">
        <v>0</v>
      </c>
    </row>
    <row r="5871" spans="1:7" x14ac:dyDescent="0.3">
      <c r="A5871" s="198" t="s">
        <v>190</v>
      </c>
      <c r="B5871" s="198"/>
      <c r="C5871" s="198">
        <v>101106645</v>
      </c>
      <c r="D5871" s="198">
        <v>201911</v>
      </c>
      <c r="E5871" s="198" t="s">
        <v>335</v>
      </c>
      <c r="F5871" s="198">
        <v>47.04</v>
      </c>
      <c r="G5871" s="198">
        <v>0</v>
      </c>
    </row>
    <row r="5872" spans="1:7" x14ac:dyDescent="0.3">
      <c r="A5872" s="198" t="s">
        <v>190</v>
      </c>
      <c r="B5872" s="198"/>
      <c r="C5872" s="198">
        <v>101107812</v>
      </c>
      <c r="D5872" s="198">
        <v>201911</v>
      </c>
      <c r="E5872" s="198" t="s">
        <v>336</v>
      </c>
      <c r="F5872" s="198">
        <v>40.31</v>
      </c>
      <c r="G5872" s="198">
        <v>0</v>
      </c>
    </row>
    <row r="5873" spans="1:7" x14ac:dyDescent="0.3">
      <c r="A5873" s="198" t="s">
        <v>190</v>
      </c>
      <c r="B5873" s="198"/>
      <c r="C5873" s="198">
        <v>101109590</v>
      </c>
      <c r="D5873" s="198">
        <v>201911</v>
      </c>
      <c r="E5873" s="198" t="s">
        <v>339</v>
      </c>
      <c r="F5873" s="198">
        <v>4.0199999999999996</v>
      </c>
      <c r="G5873" s="198">
        <v>0</v>
      </c>
    </row>
    <row r="5874" spans="1:7" x14ac:dyDescent="0.3">
      <c r="A5874" s="198" t="s">
        <v>190</v>
      </c>
      <c r="B5874" s="198"/>
      <c r="C5874" s="198">
        <v>101109590</v>
      </c>
      <c r="D5874" s="198">
        <v>201911</v>
      </c>
      <c r="E5874" s="198" t="s">
        <v>339</v>
      </c>
      <c r="F5874" s="198">
        <v>4.3099999999999996</v>
      </c>
      <c r="G5874" s="198">
        <v>0</v>
      </c>
    </row>
    <row r="5875" spans="1:7" x14ac:dyDescent="0.3">
      <c r="A5875" s="198" t="s">
        <v>190</v>
      </c>
      <c r="B5875" s="198"/>
      <c r="C5875" s="198">
        <v>101110137</v>
      </c>
      <c r="D5875" s="198">
        <v>201911</v>
      </c>
      <c r="E5875" s="198" t="s">
        <v>339</v>
      </c>
      <c r="F5875" s="198">
        <v>2.02</v>
      </c>
      <c r="G5875" s="198">
        <v>0</v>
      </c>
    </row>
    <row r="5876" spans="1:7" x14ac:dyDescent="0.3">
      <c r="A5876" s="198" t="s">
        <v>190</v>
      </c>
      <c r="B5876" s="198"/>
      <c r="C5876" s="198">
        <v>101110798</v>
      </c>
      <c r="D5876" s="198">
        <v>201911</v>
      </c>
      <c r="E5876" s="198" t="s">
        <v>336</v>
      </c>
      <c r="F5876" s="198">
        <v>-3907.49</v>
      </c>
      <c r="G5876" s="198">
        <v>0</v>
      </c>
    </row>
    <row r="5877" spans="1:7" x14ac:dyDescent="0.3">
      <c r="A5877" s="198" t="s">
        <v>190</v>
      </c>
      <c r="B5877" s="198"/>
      <c r="C5877" s="198">
        <v>101110819</v>
      </c>
      <c r="D5877" s="198">
        <v>201911</v>
      </c>
      <c r="E5877" s="198" t="s">
        <v>339</v>
      </c>
      <c r="F5877" s="198">
        <v>5269.09</v>
      </c>
      <c r="G5877" s="198">
        <v>3</v>
      </c>
    </row>
    <row r="5878" spans="1:7" x14ac:dyDescent="0.3">
      <c r="A5878" s="198" t="s">
        <v>190</v>
      </c>
      <c r="B5878" s="198"/>
      <c r="C5878" s="198">
        <v>101110930</v>
      </c>
      <c r="D5878" s="198">
        <v>201911</v>
      </c>
      <c r="E5878" s="198" t="s">
        <v>335</v>
      </c>
      <c r="F5878" s="198">
        <v>2.46</v>
      </c>
      <c r="G5878" s="198">
        <v>0</v>
      </c>
    </row>
    <row r="5879" spans="1:7" x14ac:dyDescent="0.3">
      <c r="A5879" s="198" t="s">
        <v>190</v>
      </c>
      <c r="B5879" s="198"/>
      <c r="C5879" s="198">
        <v>101111229</v>
      </c>
      <c r="D5879" s="198">
        <v>201911</v>
      </c>
      <c r="E5879" s="198" t="s">
        <v>339</v>
      </c>
      <c r="F5879" s="198">
        <v>4405.2299999999996</v>
      </c>
      <c r="G5879" s="198">
        <v>1</v>
      </c>
    </row>
    <row r="5880" spans="1:7" x14ac:dyDescent="0.3">
      <c r="A5880" s="198" t="s">
        <v>190</v>
      </c>
      <c r="B5880" s="198"/>
      <c r="C5880" s="198">
        <v>101111307</v>
      </c>
      <c r="D5880" s="198">
        <v>201911</v>
      </c>
      <c r="E5880" s="198" t="s">
        <v>339</v>
      </c>
      <c r="F5880" s="198">
        <v>-18.28</v>
      </c>
      <c r="G5880" s="198">
        <v>0</v>
      </c>
    </row>
    <row r="5881" spans="1:7" x14ac:dyDescent="0.3">
      <c r="A5881" s="198" t="s">
        <v>190</v>
      </c>
      <c r="B5881" s="198"/>
      <c r="C5881" s="198">
        <v>101112542</v>
      </c>
      <c r="D5881" s="198">
        <v>201911</v>
      </c>
      <c r="E5881" s="198" t="s">
        <v>336</v>
      </c>
      <c r="F5881" s="198">
        <v>1140.1600000000001</v>
      </c>
      <c r="G5881" s="198">
        <v>1</v>
      </c>
    </row>
    <row r="5882" spans="1:7" x14ac:dyDescent="0.3">
      <c r="A5882" s="198" t="s">
        <v>190</v>
      </c>
      <c r="B5882" s="198"/>
      <c r="C5882" s="198">
        <v>101112542</v>
      </c>
      <c r="D5882" s="198">
        <v>201911</v>
      </c>
      <c r="E5882" s="198" t="s">
        <v>336</v>
      </c>
      <c r="F5882" s="198">
        <v>1266.8699999999999</v>
      </c>
      <c r="G5882" s="198">
        <v>1</v>
      </c>
    </row>
    <row r="5883" spans="1:7" x14ac:dyDescent="0.3">
      <c r="A5883" s="198" t="s">
        <v>190</v>
      </c>
      <c r="B5883" s="198"/>
      <c r="C5883" s="198">
        <v>101114453</v>
      </c>
      <c r="D5883" s="198">
        <v>201911</v>
      </c>
      <c r="E5883" s="198" t="s">
        <v>339</v>
      </c>
      <c r="F5883" s="198">
        <v>-14.68</v>
      </c>
      <c r="G5883" s="198">
        <v>1</v>
      </c>
    </row>
    <row r="5884" spans="1:7" x14ac:dyDescent="0.3">
      <c r="A5884" s="198" t="s">
        <v>190</v>
      </c>
      <c r="B5884" s="198"/>
      <c r="C5884" s="198">
        <v>101115147</v>
      </c>
      <c r="D5884" s="198">
        <v>201911</v>
      </c>
      <c r="E5884" s="198" t="s">
        <v>340</v>
      </c>
      <c r="F5884" s="198">
        <v>0</v>
      </c>
      <c r="G5884" s="198">
        <v>0</v>
      </c>
    </row>
    <row r="5885" spans="1:7" x14ac:dyDescent="0.3">
      <c r="A5885" s="198" t="s">
        <v>190</v>
      </c>
      <c r="B5885" s="198"/>
      <c r="C5885" s="198">
        <v>101115147</v>
      </c>
      <c r="D5885" s="198">
        <v>201911</v>
      </c>
      <c r="E5885" s="198" t="s">
        <v>340</v>
      </c>
      <c r="F5885" s="198">
        <v>187.41</v>
      </c>
      <c r="G5885" s="198">
        <v>1</v>
      </c>
    </row>
    <row r="5886" spans="1:7" x14ac:dyDescent="0.3">
      <c r="A5886" s="198" t="s">
        <v>190</v>
      </c>
      <c r="B5886" s="198"/>
      <c r="C5886" s="198">
        <v>101115147</v>
      </c>
      <c r="D5886" s="198">
        <v>201911</v>
      </c>
      <c r="E5886" s="198" t="s">
        <v>340</v>
      </c>
      <c r="F5886" s="198">
        <v>840.91</v>
      </c>
      <c r="G5886" s="198">
        <v>1</v>
      </c>
    </row>
    <row r="5887" spans="1:7" x14ac:dyDescent="0.3">
      <c r="A5887" s="198" t="s">
        <v>190</v>
      </c>
      <c r="B5887" s="198"/>
      <c r="C5887" s="198">
        <v>101115725</v>
      </c>
      <c r="D5887" s="198">
        <v>201911</v>
      </c>
      <c r="E5887" s="198" t="s">
        <v>339</v>
      </c>
      <c r="F5887" s="198">
        <v>-3.06</v>
      </c>
      <c r="G5887" s="198">
        <v>0</v>
      </c>
    </row>
    <row r="5888" spans="1:7" x14ac:dyDescent="0.3">
      <c r="A5888" s="198" t="s">
        <v>190</v>
      </c>
      <c r="B5888" s="198"/>
      <c r="C5888" s="198">
        <v>101115725</v>
      </c>
      <c r="D5888" s="198">
        <v>201911</v>
      </c>
      <c r="E5888" s="198" t="s">
        <v>339</v>
      </c>
      <c r="F5888" s="198">
        <v>-2.97</v>
      </c>
      <c r="G5888" s="198">
        <v>0</v>
      </c>
    </row>
    <row r="5889" spans="1:7" x14ac:dyDescent="0.3">
      <c r="A5889" s="198" t="s">
        <v>190</v>
      </c>
      <c r="B5889" s="198"/>
      <c r="C5889" s="198">
        <v>101116136</v>
      </c>
      <c r="D5889" s="198">
        <v>201911</v>
      </c>
      <c r="E5889" s="198" t="s">
        <v>339</v>
      </c>
      <c r="F5889" s="198">
        <v>-4791.88</v>
      </c>
      <c r="G5889" s="198">
        <v>0</v>
      </c>
    </row>
    <row r="5890" spans="1:7" x14ac:dyDescent="0.3">
      <c r="A5890" s="198" t="s">
        <v>190</v>
      </c>
      <c r="B5890" s="198"/>
      <c r="C5890" s="198">
        <v>101116281</v>
      </c>
      <c r="D5890" s="198">
        <v>201911</v>
      </c>
      <c r="E5890" s="198" t="s">
        <v>335</v>
      </c>
      <c r="F5890" s="198">
        <v>769.33</v>
      </c>
      <c r="G5890" s="198">
        <v>1</v>
      </c>
    </row>
    <row r="5891" spans="1:7" x14ac:dyDescent="0.3">
      <c r="A5891" s="198" t="s">
        <v>190</v>
      </c>
      <c r="B5891" s="198"/>
      <c r="C5891" s="198">
        <v>101116597</v>
      </c>
      <c r="D5891" s="198">
        <v>201911</v>
      </c>
      <c r="E5891" s="198" t="s">
        <v>336</v>
      </c>
      <c r="F5891" s="198">
        <v>79.91</v>
      </c>
      <c r="G5891" s="198">
        <v>1</v>
      </c>
    </row>
    <row r="5892" spans="1:7" x14ac:dyDescent="0.3">
      <c r="A5892" s="198" t="s">
        <v>190</v>
      </c>
      <c r="B5892" s="198"/>
      <c r="C5892" s="198">
        <v>101117331</v>
      </c>
      <c r="D5892" s="198">
        <v>201911</v>
      </c>
      <c r="E5892" s="198" t="s">
        <v>335</v>
      </c>
      <c r="F5892" s="198">
        <v>0.05</v>
      </c>
      <c r="G5892" s="198">
        <v>0</v>
      </c>
    </row>
    <row r="5893" spans="1:7" x14ac:dyDescent="0.3">
      <c r="A5893" s="198" t="s">
        <v>190</v>
      </c>
      <c r="B5893" s="198"/>
      <c r="C5893" s="198">
        <v>101119418</v>
      </c>
      <c r="D5893" s="198">
        <v>201911</v>
      </c>
      <c r="E5893" s="198" t="s">
        <v>339</v>
      </c>
      <c r="F5893" s="198">
        <v>7328.55</v>
      </c>
      <c r="G5893" s="198">
        <v>2</v>
      </c>
    </row>
    <row r="5894" spans="1:7" x14ac:dyDescent="0.3">
      <c r="A5894" s="198" t="s">
        <v>190</v>
      </c>
      <c r="B5894" s="198"/>
      <c r="C5894" s="198">
        <v>101119761</v>
      </c>
      <c r="D5894" s="198">
        <v>201911</v>
      </c>
      <c r="E5894" s="198" t="s">
        <v>336</v>
      </c>
      <c r="F5894" s="198">
        <v>561.4</v>
      </c>
      <c r="G5894" s="198">
        <v>1</v>
      </c>
    </row>
    <row r="5895" spans="1:7" x14ac:dyDescent="0.3">
      <c r="A5895" s="198" t="s">
        <v>190</v>
      </c>
      <c r="B5895" s="198"/>
      <c r="C5895" s="198">
        <v>101119976</v>
      </c>
      <c r="D5895" s="198">
        <v>201911</v>
      </c>
      <c r="E5895" s="198" t="s">
        <v>339</v>
      </c>
      <c r="F5895" s="198">
        <v>1494.03</v>
      </c>
      <c r="G5895" s="198">
        <v>1</v>
      </c>
    </row>
    <row r="5896" spans="1:7" x14ac:dyDescent="0.3">
      <c r="A5896" s="198" t="s">
        <v>190</v>
      </c>
      <c r="B5896" s="198"/>
      <c r="C5896" s="198">
        <v>101120983</v>
      </c>
      <c r="D5896" s="198">
        <v>201911</v>
      </c>
      <c r="E5896" s="198" t="s">
        <v>339</v>
      </c>
      <c r="F5896" s="198">
        <v>5977.83</v>
      </c>
      <c r="G5896" s="198">
        <v>1</v>
      </c>
    </row>
    <row r="5897" spans="1:7" x14ac:dyDescent="0.3">
      <c r="A5897" s="198" t="s">
        <v>190</v>
      </c>
      <c r="B5897" s="198"/>
      <c r="C5897" s="198">
        <v>101094529</v>
      </c>
      <c r="D5897" s="198">
        <v>201912</v>
      </c>
      <c r="E5897" s="198" t="s">
        <v>339</v>
      </c>
      <c r="F5897" s="198">
        <v>1181.17</v>
      </c>
      <c r="G5897" s="198">
        <v>1</v>
      </c>
    </row>
    <row r="5898" spans="1:7" x14ac:dyDescent="0.3">
      <c r="A5898" s="198" t="s">
        <v>190</v>
      </c>
      <c r="B5898" s="198"/>
      <c r="C5898" s="198">
        <v>101094529</v>
      </c>
      <c r="D5898" s="198">
        <v>201912</v>
      </c>
      <c r="E5898" s="198" t="s">
        <v>339</v>
      </c>
      <c r="F5898" s="198">
        <v>1592.3</v>
      </c>
      <c r="G5898" s="198">
        <v>1</v>
      </c>
    </row>
    <row r="5899" spans="1:7" x14ac:dyDescent="0.3">
      <c r="A5899" s="198" t="s">
        <v>190</v>
      </c>
      <c r="B5899" s="198"/>
      <c r="C5899" s="198">
        <v>101094529</v>
      </c>
      <c r="D5899" s="198">
        <v>201912</v>
      </c>
      <c r="E5899" s="198" t="s">
        <v>339</v>
      </c>
      <c r="F5899" s="198">
        <v>3057.2</v>
      </c>
      <c r="G5899" s="198">
        <v>2</v>
      </c>
    </row>
    <row r="5900" spans="1:7" x14ac:dyDescent="0.3">
      <c r="A5900" s="198" t="s">
        <v>190</v>
      </c>
      <c r="B5900" s="198"/>
      <c r="C5900" s="198">
        <v>101094529</v>
      </c>
      <c r="D5900" s="198">
        <v>201912</v>
      </c>
      <c r="E5900" s="198" t="s">
        <v>339</v>
      </c>
      <c r="F5900" s="198">
        <v>14747.48</v>
      </c>
      <c r="G5900" s="198">
        <v>9</v>
      </c>
    </row>
    <row r="5901" spans="1:7" x14ac:dyDescent="0.3">
      <c r="A5901" s="198" t="s">
        <v>190</v>
      </c>
      <c r="B5901" s="198"/>
      <c r="C5901" s="198">
        <v>101096152</v>
      </c>
      <c r="D5901" s="198">
        <v>201912</v>
      </c>
      <c r="E5901" s="198" t="s">
        <v>336</v>
      </c>
      <c r="F5901" s="198">
        <v>-184.25</v>
      </c>
      <c r="G5901" s="198">
        <v>0</v>
      </c>
    </row>
    <row r="5902" spans="1:7" x14ac:dyDescent="0.3">
      <c r="A5902" s="198" t="s">
        <v>190</v>
      </c>
      <c r="B5902" s="198"/>
      <c r="C5902" s="198">
        <v>101096152</v>
      </c>
      <c r="D5902" s="198">
        <v>201912</v>
      </c>
      <c r="E5902" s="198" t="s">
        <v>336</v>
      </c>
      <c r="F5902" s="198">
        <v>-172.52</v>
      </c>
      <c r="G5902" s="198">
        <v>0</v>
      </c>
    </row>
    <row r="5903" spans="1:7" x14ac:dyDescent="0.3">
      <c r="A5903" s="198" t="s">
        <v>190</v>
      </c>
      <c r="B5903" s="198"/>
      <c r="C5903" s="198">
        <v>101096152</v>
      </c>
      <c r="D5903" s="198">
        <v>201912</v>
      </c>
      <c r="E5903" s="198" t="s">
        <v>336</v>
      </c>
      <c r="F5903" s="198">
        <v>-104.62</v>
      </c>
      <c r="G5903" s="198">
        <v>0</v>
      </c>
    </row>
    <row r="5904" spans="1:7" x14ac:dyDescent="0.3">
      <c r="A5904" s="198" t="s">
        <v>190</v>
      </c>
      <c r="B5904" s="198"/>
      <c r="C5904" s="198">
        <v>101096152</v>
      </c>
      <c r="D5904" s="198">
        <v>201912</v>
      </c>
      <c r="E5904" s="198" t="s">
        <v>336</v>
      </c>
      <c r="F5904" s="198">
        <v>-75.92</v>
      </c>
      <c r="G5904" s="198">
        <v>0</v>
      </c>
    </row>
    <row r="5905" spans="1:7" x14ac:dyDescent="0.3">
      <c r="A5905" s="198" t="s">
        <v>190</v>
      </c>
      <c r="B5905" s="198"/>
      <c r="C5905" s="198">
        <v>101096152</v>
      </c>
      <c r="D5905" s="198">
        <v>201912</v>
      </c>
      <c r="E5905" s="198" t="s">
        <v>336</v>
      </c>
      <c r="F5905" s="198">
        <v>-39.19</v>
      </c>
      <c r="G5905" s="198">
        <v>0</v>
      </c>
    </row>
    <row r="5906" spans="1:7" x14ac:dyDescent="0.3">
      <c r="A5906" s="198" t="s">
        <v>190</v>
      </c>
      <c r="B5906" s="198"/>
      <c r="C5906" s="198">
        <v>101099002</v>
      </c>
      <c r="D5906" s="198">
        <v>201912</v>
      </c>
      <c r="E5906" s="198" t="s">
        <v>335</v>
      </c>
      <c r="F5906" s="198">
        <v>13.15</v>
      </c>
      <c r="G5906" s="198">
        <v>1</v>
      </c>
    </row>
    <row r="5907" spans="1:7" x14ac:dyDescent="0.3">
      <c r="A5907" s="198" t="s">
        <v>190</v>
      </c>
      <c r="B5907" s="198"/>
      <c r="C5907" s="198">
        <v>101100311</v>
      </c>
      <c r="D5907" s="198">
        <v>201912</v>
      </c>
      <c r="E5907" s="198" t="s">
        <v>336</v>
      </c>
      <c r="F5907" s="198">
        <v>247.11</v>
      </c>
      <c r="G5907" s="198">
        <v>1</v>
      </c>
    </row>
    <row r="5908" spans="1:7" x14ac:dyDescent="0.3">
      <c r="A5908" s="198" t="s">
        <v>190</v>
      </c>
      <c r="B5908" s="198"/>
      <c r="C5908" s="198">
        <v>101100474</v>
      </c>
      <c r="D5908" s="198">
        <v>201912</v>
      </c>
      <c r="E5908" s="198" t="s">
        <v>339</v>
      </c>
      <c r="F5908" s="198">
        <v>-11551.49</v>
      </c>
      <c r="G5908" s="198">
        <v>0</v>
      </c>
    </row>
    <row r="5909" spans="1:7" x14ac:dyDescent="0.3">
      <c r="A5909" s="198" t="s">
        <v>190</v>
      </c>
      <c r="B5909" s="198"/>
      <c r="C5909" s="198">
        <v>101100474</v>
      </c>
      <c r="D5909" s="198">
        <v>201912</v>
      </c>
      <c r="E5909" s="198" t="s">
        <v>339</v>
      </c>
      <c r="F5909" s="198">
        <v>-88.78</v>
      </c>
      <c r="G5909" s="198">
        <v>0</v>
      </c>
    </row>
    <row r="5910" spans="1:7" x14ac:dyDescent="0.3">
      <c r="A5910" s="198" t="s">
        <v>190</v>
      </c>
      <c r="B5910" s="198"/>
      <c r="C5910" s="198">
        <v>101102536</v>
      </c>
      <c r="D5910" s="198">
        <v>201912</v>
      </c>
      <c r="E5910" s="198" t="s">
        <v>333</v>
      </c>
      <c r="F5910" s="198">
        <v>-1564.31</v>
      </c>
      <c r="G5910" s="198">
        <v>0</v>
      </c>
    </row>
    <row r="5911" spans="1:7" x14ac:dyDescent="0.3">
      <c r="A5911" s="198" t="s">
        <v>190</v>
      </c>
      <c r="B5911" s="198"/>
      <c r="C5911" s="198">
        <v>101102539</v>
      </c>
      <c r="D5911" s="198">
        <v>201912</v>
      </c>
      <c r="E5911" s="198" t="s">
        <v>336</v>
      </c>
      <c r="F5911" s="198">
        <v>776.94</v>
      </c>
      <c r="G5911" s="198">
        <v>1</v>
      </c>
    </row>
    <row r="5912" spans="1:7" x14ac:dyDescent="0.3">
      <c r="A5912" s="198" t="s">
        <v>190</v>
      </c>
      <c r="B5912" s="198"/>
      <c r="C5912" s="198">
        <v>101102591</v>
      </c>
      <c r="D5912" s="198">
        <v>201912</v>
      </c>
      <c r="E5912" s="198" t="s">
        <v>335</v>
      </c>
      <c r="F5912" s="198">
        <v>0.23</v>
      </c>
      <c r="G5912" s="198">
        <v>0</v>
      </c>
    </row>
    <row r="5913" spans="1:7" x14ac:dyDescent="0.3">
      <c r="A5913" s="198" t="s">
        <v>190</v>
      </c>
      <c r="B5913" s="198"/>
      <c r="C5913" s="198">
        <v>101102591</v>
      </c>
      <c r="D5913" s="198">
        <v>201912</v>
      </c>
      <c r="E5913" s="198" t="s">
        <v>335</v>
      </c>
      <c r="F5913" s="198">
        <v>0.27</v>
      </c>
      <c r="G5913" s="198">
        <v>0</v>
      </c>
    </row>
    <row r="5914" spans="1:7" x14ac:dyDescent="0.3">
      <c r="A5914" s="198" t="s">
        <v>190</v>
      </c>
      <c r="B5914" s="198"/>
      <c r="C5914" s="198">
        <v>101102591</v>
      </c>
      <c r="D5914" s="198">
        <v>201912</v>
      </c>
      <c r="E5914" s="198" t="s">
        <v>335</v>
      </c>
      <c r="F5914" s="198">
        <v>0.7</v>
      </c>
      <c r="G5914" s="198">
        <v>0</v>
      </c>
    </row>
    <row r="5915" spans="1:7" x14ac:dyDescent="0.3">
      <c r="A5915" s="198" t="s">
        <v>190</v>
      </c>
      <c r="B5915" s="198"/>
      <c r="C5915" s="198">
        <v>101104513</v>
      </c>
      <c r="D5915" s="198">
        <v>201912</v>
      </c>
      <c r="E5915" s="198" t="s">
        <v>339</v>
      </c>
      <c r="F5915" s="198">
        <v>-11.61</v>
      </c>
      <c r="G5915" s="198">
        <v>0</v>
      </c>
    </row>
    <row r="5916" spans="1:7" x14ac:dyDescent="0.3">
      <c r="A5916" s="198" t="s">
        <v>190</v>
      </c>
      <c r="B5916" s="198"/>
      <c r="C5916" s="198">
        <v>101104868</v>
      </c>
      <c r="D5916" s="198">
        <v>201912</v>
      </c>
      <c r="E5916" s="198" t="s">
        <v>335</v>
      </c>
      <c r="F5916" s="198">
        <v>1688.65</v>
      </c>
      <c r="G5916" s="198">
        <v>2</v>
      </c>
    </row>
    <row r="5917" spans="1:7" x14ac:dyDescent="0.3">
      <c r="A5917" s="198" t="s">
        <v>190</v>
      </c>
      <c r="B5917" s="198"/>
      <c r="C5917" s="198">
        <v>101104868</v>
      </c>
      <c r="D5917" s="198">
        <v>201912</v>
      </c>
      <c r="E5917" s="198" t="s">
        <v>335</v>
      </c>
      <c r="F5917" s="198">
        <v>2685.17</v>
      </c>
      <c r="G5917" s="198">
        <v>4</v>
      </c>
    </row>
    <row r="5918" spans="1:7" x14ac:dyDescent="0.3">
      <c r="A5918" s="198" t="s">
        <v>190</v>
      </c>
      <c r="B5918" s="198"/>
      <c r="C5918" s="198">
        <v>101105151</v>
      </c>
      <c r="D5918" s="198">
        <v>201912</v>
      </c>
      <c r="E5918" s="198" t="s">
        <v>336</v>
      </c>
      <c r="F5918" s="198">
        <v>-337.44</v>
      </c>
      <c r="G5918" s="198">
        <v>-10</v>
      </c>
    </row>
    <row r="5919" spans="1:7" x14ac:dyDescent="0.3">
      <c r="A5919" s="198" t="s">
        <v>190</v>
      </c>
      <c r="B5919" s="198"/>
      <c r="C5919" s="198">
        <v>101106380</v>
      </c>
      <c r="D5919" s="198">
        <v>201912</v>
      </c>
      <c r="E5919" s="198" t="s">
        <v>339</v>
      </c>
      <c r="F5919" s="198">
        <v>1746.89</v>
      </c>
      <c r="G5919" s="198">
        <v>3</v>
      </c>
    </row>
    <row r="5920" spans="1:7" x14ac:dyDescent="0.3">
      <c r="A5920" s="198" t="s">
        <v>190</v>
      </c>
      <c r="B5920" s="198"/>
      <c r="C5920" s="198">
        <v>101106973</v>
      </c>
      <c r="D5920" s="198">
        <v>201912</v>
      </c>
      <c r="E5920" s="198" t="s">
        <v>335</v>
      </c>
      <c r="F5920" s="198">
        <v>212.27</v>
      </c>
      <c r="G5920" s="198">
        <v>1</v>
      </c>
    </row>
    <row r="5921" spans="1:7" x14ac:dyDescent="0.3">
      <c r="A5921" s="198" t="s">
        <v>190</v>
      </c>
      <c r="B5921" s="198"/>
      <c r="C5921" s="198">
        <v>101106973</v>
      </c>
      <c r="D5921" s="198">
        <v>201912</v>
      </c>
      <c r="E5921" s="198" t="s">
        <v>335</v>
      </c>
      <c r="F5921" s="198">
        <v>473.44</v>
      </c>
      <c r="G5921" s="198">
        <v>3</v>
      </c>
    </row>
    <row r="5922" spans="1:7" x14ac:dyDescent="0.3">
      <c r="A5922" s="198" t="s">
        <v>190</v>
      </c>
      <c r="B5922" s="198"/>
      <c r="C5922" s="198">
        <v>101107270</v>
      </c>
      <c r="D5922" s="198">
        <v>201912</v>
      </c>
      <c r="E5922" s="198" t="s">
        <v>336</v>
      </c>
      <c r="F5922" s="198">
        <v>-353.92</v>
      </c>
      <c r="G5922" s="198">
        <v>-8</v>
      </c>
    </row>
    <row r="5923" spans="1:7" x14ac:dyDescent="0.3">
      <c r="A5923" s="198" t="s">
        <v>190</v>
      </c>
      <c r="B5923" s="198"/>
      <c r="C5923" s="198">
        <v>101109288</v>
      </c>
      <c r="D5923" s="198">
        <v>201912</v>
      </c>
      <c r="E5923" s="198" t="s">
        <v>340</v>
      </c>
      <c r="F5923" s="198">
        <v>-0.04</v>
      </c>
      <c r="G5923" s="198">
        <v>0</v>
      </c>
    </row>
    <row r="5924" spans="1:7" x14ac:dyDescent="0.3">
      <c r="A5924" s="198" t="s">
        <v>190</v>
      </c>
      <c r="B5924" s="198"/>
      <c r="C5924" s="198">
        <v>101109288</v>
      </c>
      <c r="D5924" s="198">
        <v>201912</v>
      </c>
      <c r="E5924" s="198" t="s">
        <v>340</v>
      </c>
      <c r="F5924" s="198">
        <v>-0.03</v>
      </c>
      <c r="G5924" s="198">
        <v>0</v>
      </c>
    </row>
    <row r="5925" spans="1:7" x14ac:dyDescent="0.3">
      <c r="A5925" s="198" t="s">
        <v>190</v>
      </c>
      <c r="B5925" s="198"/>
      <c r="C5925" s="198">
        <v>101109288</v>
      </c>
      <c r="D5925" s="198">
        <v>201912</v>
      </c>
      <c r="E5925" s="198" t="s">
        <v>340</v>
      </c>
      <c r="F5925" s="198">
        <v>-0.02</v>
      </c>
      <c r="G5925" s="198">
        <v>0</v>
      </c>
    </row>
    <row r="5926" spans="1:7" x14ac:dyDescent="0.3">
      <c r="A5926" s="198" t="s">
        <v>190</v>
      </c>
      <c r="B5926" s="198"/>
      <c r="C5926" s="198">
        <v>101109590</v>
      </c>
      <c r="D5926" s="198">
        <v>201912</v>
      </c>
      <c r="E5926" s="198" t="s">
        <v>339</v>
      </c>
      <c r="F5926" s="198">
        <v>-7.0000000000000007E-2</v>
      </c>
      <c r="G5926" s="198">
        <v>0</v>
      </c>
    </row>
    <row r="5927" spans="1:7" x14ac:dyDescent="0.3">
      <c r="A5927" s="198" t="s">
        <v>190</v>
      </c>
      <c r="B5927" s="198"/>
      <c r="C5927" s="198">
        <v>101109590</v>
      </c>
      <c r="D5927" s="198">
        <v>201912</v>
      </c>
      <c r="E5927" s="198" t="s">
        <v>339</v>
      </c>
      <c r="F5927" s="198">
        <v>-0.06</v>
      </c>
      <c r="G5927" s="198">
        <v>0</v>
      </c>
    </row>
    <row r="5928" spans="1:7" x14ac:dyDescent="0.3">
      <c r="A5928" s="198" t="s">
        <v>190</v>
      </c>
      <c r="B5928" s="198"/>
      <c r="C5928" s="198">
        <v>101110432</v>
      </c>
      <c r="D5928" s="198">
        <v>201912</v>
      </c>
      <c r="E5928" s="198" t="s">
        <v>336</v>
      </c>
      <c r="F5928" s="198">
        <v>45.04</v>
      </c>
      <c r="G5928" s="198">
        <v>0</v>
      </c>
    </row>
    <row r="5929" spans="1:7" x14ac:dyDescent="0.3">
      <c r="A5929" s="198" t="s">
        <v>190</v>
      </c>
      <c r="B5929" s="198"/>
      <c r="C5929" s="198">
        <v>101110432</v>
      </c>
      <c r="D5929" s="198">
        <v>201912</v>
      </c>
      <c r="E5929" s="198" t="s">
        <v>336</v>
      </c>
      <c r="F5929" s="198">
        <v>50.04</v>
      </c>
      <c r="G5929" s="198">
        <v>0</v>
      </c>
    </row>
    <row r="5930" spans="1:7" x14ac:dyDescent="0.3">
      <c r="A5930" s="198" t="s">
        <v>190</v>
      </c>
      <c r="B5930" s="198"/>
      <c r="C5930" s="198">
        <v>101110656</v>
      </c>
      <c r="D5930" s="198">
        <v>201912</v>
      </c>
      <c r="E5930" s="198" t="s">
        <v>341</v>
      </c>
      <c r="F5930" s="198">
        <v>841.54</v>
      </c>
      <c r="G5930" s="198">
        <v>0</v>
      </c>
    </row>
    <row r="5931" spans="1:7" x14ac:dyDescent="0.3">
      <c r="A5931" s="198" t="s">
        <v>190</v>
      </c>
      <c r="B5931" s="198"/>
      <c r="C5931" s="198">
        <v>101110819</v>
      </c>
      <c r="D5931" s="198">
        <v>201912</v>
      </c>
      <c r="E5931" s="198" t="s">
        <v>339</v>
      </c>
      <c r="F5931" s="198">
        <v>-82.11</v>
      </c>
      <c r="G5931" s="198">
        <v>0</v>
      </c>
    </row>
    <row r="5932" spans="1:7" x14ac:dyDescent="0.3">
      <c r="A5932" s="198" t="s">
        <v>190</v>
      </c>
      <c r="B5932" s="198"/>
      <c r="C5932" s="198">
        <v>101110930</v>
      </c>
      <c r="D5932" s="198">
        <v>201912</v>
      </c>
      <c r="E5932" s="198" t="s">
        <v>335</v>
      </c>
      <c r="F5932" s="198">
        <v>7.0000000000000007E-2</v>
      </c>
      <c r="G5932" s="198">
        <v>0</v>
      </c>
    </row>
    <row r="5933" spans="1:7" x14ac:dyDescent="0.3">
      <c r="A5933" s="198" t="s">
        <v>190</v>
      </c>
      <c r="B5933" s="198"/>
      <c r="C5933" s="198">
        <v>101111200</v>
      </c>
      <c r="D5933" s="198">
        <v>201912</v>
      </c>
      <c r="E5933" s="198" t="s">
        <v>340</v>
      </c>
      <c r="F5933" s="198">
        <v>-452.98</v>
      </c>
      <c r="G5933" s="198">
        <v>-7</v>
      </c>
    </row>
    <row r="5934" spans="1:7" x14ac:dyDescent="0.3">
      <c r="A5934" s="198" t="s">
        <v>190</v>
      </c>
      <c r="B5934" s="198"/>
      <c r="C5934" s="198">
        <v>101111307</v>
      </c>
      <c r="D5934" s="198">
        <v>201912</v>
      </c>
      <c r="E5934" s="198" t="s">
        <v>339</v>
      </c>
      <c r="F5934" s="198">
        <v>0.27</v>
      </c>
      <c r="G5934" s="198">
        <v>0</v>
      </c>
    </row>
    <row r="5935" spans="1:7" x14ac:dyDescent="0.3">
      <c r="A5935" s="198" t="s">
        <v>190</v>
      </c>
      <c r="B5935" s="198"/>
      <c r="C5935" s="198">
        <v>101111448</v>
      </c>
      <c r="D5935" s="198">
        <v>201912</v>
      </c>
      <c r="E5935" s="198" t="s">
        <v>340</v>
      </c>
      <c r="F5935" s="198">
        <v>-770.08</v>
      </c>
      <c r="G5935" s="198">
        <v>1</v>
      </c>
    </row>
    <row r="5936" spans="1:7" x14ac:dyDescent="0.3">
      <c r="A5936" s="198" t="s">
        <v>190</v>
      </c>
      <c r="B5936" s="198"/>
      <c r="C5936" s="198">
        <v>101111448</v>
      </c>
      <c r="D5936" s="198">
        <v>201912</v>
      </c>
      <c r="E5936" s="198" t="s">
        <v>340</v>
      </c>
      <c r="F5936" s="198">
        <v>-726.46</v>
      </c>
      <c r="G5936" s="198">
        <v>1</v>
      </c>
    </row>
    <row r="5937" spans="1:7" x14ac:dyDescent="0.3">
      <c r="A5937" s="198" t="s">
        <v>190</v>
      </c>
      <c r="B5937" s="198"/>
      <c r="C5937" s="198">
        <v>101111448</v>
      </c>
      <c r="D5937" s="198">
        <v>201912</v>
      </c>
      <c r="E5937" s="198" t="s">
        <v>340</v>
      </c>
      <c r="F5937" s="198">
        <v>-577.57000000000005</v>
      </c>
      <c r="G5937" s="198">
        <v>1</v>
      </c>
    </row>
    <row r="5938" spans="1:7" x14ac:dyDescent="0.3">
      <c r="A5938" s="198" t="s">
        <v>190</v>
      </c>
      <c r="B5938" s="198"/>
      <c r="C5938" s="198">
        <v>101112658</v>
      </c>
      <c r="D5938" s="198">
        <v>201912</v>
      </c>
      <c r="E5938" s="198" t="s">
        <v>336</v>
      </c>
      <c r="F5938" s="198">
        <v>946</v>
      </c>
      <c r="G5938" s="198">
        <v>1</v>
      </c>
    </row>
    <row r="5939" spans="1:7" x14ac:dyDescent="0.3">
      <c r="A5939" s="198" t="s">
        <v>190</v>
      </c>
      <c r="B5939" s="198"/>
      <c r="C5939" s="198">
        <v>101112785</v>
      </c>
      <c r="D5939" s="198">
        <v>201912</v>
      </c>
      <c r="E5939" s="198" t="s">
        <v>336</v>
      </c>
      <c r="F5939" s="198">
        <v>1.6</v>
      </c>
      <c r="G5939" s="198">
        <v>0</v>
      </c>
    </row>
    <row r="5940" spans="1:7" x14ac:dyDescent="0.3">
      <c r="A5940" s="198" t="s">
        <v>190</v>
      </c>
      <c r="B5940" s="198"/>
      <c r="C5940" s="198">
        <v>101114041</v>
      </c>
      <c r="D5940" s="198">
        <v>201912</v>
      </c>
      <c r="E5940" s="198" t="s">
        <v>341</v>
      </c>
      <c r="F5940" s="198">
        <v>-3542.76</v>
      </c>
      <c r="G5940" s="198">
        <v>0</v>
      </c>
    </row>
    <row r="5941" spans="1:7" x14ac:dyDescent="0.3">
      <c r="A5941" s="198" t="s">
        <v>190</v>
      </c>
      <c r="B5941" s="198"/>
      <c r="C5941" s="198">
        <v>101114453</v>
      </c>
      <c r="D5941" s="198">
        <v>201912</v>
      </c>
      <c r="E5941" s="198" t="s">
        <v>339</v>
      </c>
      <c r="F5941" s="198">
        <v>-9825.5400000000009</v>
      </c>
      <c r="G5941" s="198">
        <v>-9</v>
      </c>
    </row>
    <row r="5942" spans="1:7" x14ac:dyDescent="0.3">
      <c r="A5942" s="198" t="s">
        <v>190</v>
      </c>
      <c r="B5942" s="198"/>
      <c r="C5942" s="198">
        <v>101114453</v>
      </c>
      <c r="D5942" s="198">
        <v>201912</v>
      </c>
      <c r="E5942" s="198" t="s">
        <v>339</v>
      </c>
      <c r="F5942" s="198">
        <v>37271.46</v>
      </c>
      <c r="G5942" s="198">
        <v>1</v>
      </c>
    </row>
    <row r="5943" spans="1:7" x14ac:dyDescent="0.3">
      <c r="A5943" s="198" t="s">
        <v>190</v>
      </c>
      <c r="B5943" s="198"/>
      <c r="C5943" s="198">
        <v>101115147</v>
      </c>
      <c r="D5943" s="198">
        <v>201912</v>
      </c>
      <c r="E5943" s="198" t="s">
        <v>340</v>
      </c>
      <c r="F5943" s="198">
        <v>0.03</v>
      </c>
      <c r="G5943" s="198">
        <v>0</v>
      </c>
    </row>
    <row r="5944" spans="1:7" x14ac:dyDescent="0.3">
      <c r="A5944" s="198" t="s">
        <v>190</v>
      </c>
      <c r="B5944" s="198"/>
      <c r="C5944" s="198">
        <v>101115147</v>
      </c>
      <c r="D5944" s="198">
        <v>201912</v>
      </c>
      <c r="E5944" s="198" t="s">
        <v>340</v>
      </c>
      <c r="F5944" s="198">
        <v>0.05</v>
      </c>
      <c r="G5944" s="198">
        <v>0</v>
      </c>
    </row>
    <row r="5945" spans="1:7" x14ac:dyDescent="0.3">
      <c r="A5945" s="198" t="s">
        <v>190</v>
      </c>
      <c r="B5945" s="198"/>
      <c r="C5945" s="198">
        <v>101115725</v>
      </c>
      <c r="D5945" s="198">
        <v>201912</v>
      </c>
      <c r="E5945" s="198" t="s">
        <v>339</v>
      </c>
      <c r="F5945" s="198">
        <v>-100.45</v>
      </c>
      <c r="G5945" s="198">
        <v>0</v>
      </c>
    </row>
    <row r="5946" spans="1:7" x14ac:dyDescent="0.3">
      <c r="A5946" s="198" t="s">
        <v>190</v>
      </c>
      <c r="B5946" s="198"/>
      <c r="C5946" s="198">
        <v>101115725</v>
      </c>
      <c r="D5946" s="198">
        <v>201912</v>
      </c>
      <c r="E5946" s="198" t="s">
        <v>339</v>
      </c>
      <c r="F5946" s="198">
        <v>-97.62</v>
      </c>
      <c r="G5946" s="198">
        <v>0</v>
      </c>
    </row>
    <row r="5947" spans="1:7" x14ac:dyDescent="0.3">
      <c r="A5947" s="198" t="s">
        <v>190</v>
      </c>
      <c r="B5947" s="198"/>
      <c r="C5947" s="198">
        <v>101116136</v>
      </c>
      <c r="D5947" s="198">
        <v>201912</v>
      </c>
      <c r="E5947" s="198" t="s">
        <v>339</v>
      </c>
      <c r="F5947" s="198">
        <v>-2.2000000000000002</v>
      </c>
      <c r="G5947" s="198">
        <v>0</v>
      </c>
    </row>
    <row r="5948" spans="1:7" x14ac:dyDescent="0.3">
      <c r="A5948" s="198" t="s">
        <v>190</v>
      </c>
      <c r="B5948" s="198"/>
      <c r="C5948" s="198">
        <v>101116281</v>
      </c>
      <c r="D5948" s="198">
        <v>201912</v>
      </c>
      <c r="E5948" s="198" t="s">
        <v>335</v>
      </c>
      <c r="F5948" s="198">
        <v>1.36</v>
      </c>
      <c r="G5948" s="198">
        <v>0</v>
      </c>
    </row>
    <row r="5949" spans="1:7" x14ac:dyDescent="0.3">
      <c r="A5949" s="198" t="s">
        <v>190</v>
      </c>
      <c r="B5949" s="198"/>
      <c r="C5949" s="198">
        <v>101117053</v>
      </c>
      <c r="D5949" s="198">
        <v>201912</v>
      </c>
      <c r="E5949" s="198" t="s">
        <v>341</v>
      </c>
      <c r="F5949" s="198">
        <v>1260.6500000000001</v>
      </c>
      <c r="G5949" s="198">
        <v>2</v>
      </c>
    </row>
    <row r="5950" spans="1:7" x14ac:dyDescent="0.3">
      <c r="A5950" s="198" t="s">
        <v>190</v>
      </c>
      <c r="B5950" s="198"/>
      <c r="C5950" s="198">
        <v>101118496</v>
      </c>
      <c r="D5950" s="198">
        <v>201912</v>
      </c>
      <c r="E5950" s="198" t="s">
        <v>339</v>
      </c>
      <c r="F5950" s="198">
        <v>2397.04</v>
      </c>
      <c r="G5950" s="198">
        <v>1</v>
      </c>
    </row>
    <row r="5951" spans="1:7" x14ac:dyDescent="0.3">
      <c r="A5951" s="198" t="s">
        <v>190</v>
      </c>
      <c r="B5951" s="198"/>
      <c r="C5951" s="198">
        <v>101119947</v>
      </c>
      <c r="D5951" s="198">
        <v>201912</v>
      </c>
      <c r="E5951" s="198" t="s">
        <v>336</v>
      </c>
      <c r="F5951" s="198">
        <v>1608.58</v>
      </c>
      <c r="G5951" s="198">
        <v>1</v>
      </c>
    </row>
    <row r="5952" spans="1:7" x14ac:dyDescent="0.3">
      <c r="A5952" s="198" t="s">
        <v>190</v>
      </c>
      <c r="B5952" s="198"/>
      <c r="C5952" s="198">
        <v>101120983</v>
      </c>
      <c r="D5952" s="198">
        <v>201912</v>
      </c>
      <c r="E5952" s="198" t="s">
        <v>339</v>
      </c>
      <c r="F5952" s="198">
        <v>-2.63</v>
      </c>
      <c r="G5952" s="198">
        <v>0</v>
      </c>
    </row>
    <row r="5953" spans="1:7" x14ac:dyDescent="0.3">
      <c r="A5953" s="198" t="s">
        <v>190</v>
      </c>
      <c r="B5953" s="198"/>
      <c r="C5953" s="198">
        <v>101121992</v>
      </c>
      <c r="D5953" s="198">
        <v>201912</v>
      </c>
      <c r="E5953" s="198" t="s">
        <v>336</v>
      </c>
      <c r="F5953" s="198">
        <v>-25.01</v>
      </c>
      <c r="G5953" s="198">
        <v>1</v>
      </c>
    </row>
    <row r="5954" spans="1:7" x14ac:dyDescent="0.3">
      <c r="A5954" s="198" t="s">
        <v>190</v>
      </c>
      <c r="B5954" s="198"/>
      <c r="C5954" s="198">
        <v>101121992</v>
      </c>
      <c r="D5954" s="198">
        <v>201912</v>
      </c>
      <c r="E5954" s="198" t="s">
        <v>336</v>
      </c>
      <c r="F5954" s="198">
        <v>-18.57</v>
      </c>
      <c r="G5954" s="198">
        <v>1</v>
      </c>
    </row>
    <row r="5955" spans="1:7" x14ac:dyDescent="0.3">
      <c r="A5955" s="198" t="s">
        <v>191</v>
      </c>
      <c r="B5955" s="198"/>
      <c r="C5955" s="198">
        <v>101096810</v>
      </c>
      <c r="D5955" s="198">
        <v>201910</v>
      </c>
      <c r="E5955" s="198" t="s">
        <v>339</v>
      </c>
      <c r="F5955" s="198">
        <v>17.86</v>
      </c>
      <c r="G5955" s="198">
        <v>5</v>
      </c>
    </row>
    <row r="5956" spans="1:7" x14ac:dyDescent="0.3">
      <c r="A5956" s="198" t="s">
        <v>191</v>
      </c>
      <c r="B5956" s="198"/>
      <c r="C5956" s="198">
        <v>101120040</v>
      </c>
      <c r="D5956" s="198">
        <v>201910</v>
      </c>
      <c r="E5956" s="198" t="s">
        <v>339</v>
      </c>
      <c r="F5956" s="198">
        <v>1.82</v>
      </c>
      <c r="G5956" s="198">
        <v>2</v>
      </c>
    </row>
    <row r="5957" spans="1:7" x14ac:dyDescent="0.3">
      <c r="A5957" s="198" t="s">
        <v>191</v>
      </c>
      <c r="B5957" s="198"/>
      <c r="C5957" s="198">
        <v>101120650</v>
      </c>
      <c r="D5957" s="198">
        <v>201910</v>
      </c>
      <c r="E5957" s="198" t="s">
        <v>336</v>
      </c>
      <c r="F5957" s="198">
        <v>-112.32</v>
      </c>
      <c r="G5957" s="198">
        <v>2</v>
      </c>
    </row>
    <row r="5958" spans="1:7" x14ac:dyDescent="0.3">
      <c r="A5958" s="198" t="s">
        <v>191</v>
      </c>
      <c r="B5958" s="198"/>
      <c r="C5958" s="198">
        <v>101120918</v>
      </c>
      <c r="D5958" s="198">
        <v>201910</v>
      </c>
      <c r="E5958" s="198" t="s">
        <v>336</v>
      </c>
      <c r="F5958" s="198">
        <v>-41.82</v>
      </c>
      <c r="G5958" s="198">
        <v>-7</v>
      </c>
    </row>
    <row r="5959" spans="1:7" x14ac:dyDescent="0.3">
      <c r="A5959" s="198" t="s">
        <v>191</v>
      </c>
      <c r="B5959" s="198"/>
      <c r="C5959" s="198">
        <v>101096810</v>
      </c>
      <c r="D5959" s="198">
        <v>201911</v>
      </c>
      <c r="E5959" s="198" t="s">
        <v>339</v>
      </c>
      <c r="F5959" s="198">
        <v>39.94</v>
      </c>
      <c r="G5959" s="198">
        <v>1</v>
      </c>
    </row>
    <row r="5960" spans="1:7" x14ac:dyDescent="0.3">
      <c r="A5960" s="198" t="s">
        <v>191</v>
      </c>
      <c r="B5960" s="198"/>
      <c r="C5960" s="198">
        <v>101110444</v>
      </c>
      <c r="D5960" s="198">
        <v>201911</v>
      </c>
      <c r="E5960" s="198" t="s">
        <v>339</v>
      </c>
      <c r="F5960" s="198">
        <v>0</v>
      </c>
      <c r="G5960" s="198">
        <v>0</v>
      </c>
    </row>
    <row r="5961" spans="1:7" x14ac:dyDescent="0.3">
      <c r="A5961" s="198" t="s">
        <v>191</v>
      </c>
      <c r="B5961" s="198"/>
      <c r="C5961" s="198">
        <v>101118163</v>
      </c>
      <c r="D5961" s="198">
        <v>201911</v>
      </c>
      <c r="E5961" s="198" t="s">
        <v>339</v>
      </c>
      <c r="F5961" s="198">
        <v>6.12</v>
      </c>
      <c r="G5961" s="198">
        <v>1</v>
      </c>
    </row>
    <row r="5962" spans="1:7" x14ac:dyDescent="0.3">
      <c r="A5962" s="198" t="s">
        <v>191</v>
      </c>
      <c r="B5962" s="198"/>
      <c r="C5962" s="198">
        <v>101120040</v>
      </c>
      <c r="D5962" s="198">
        <v>201911</v>
      </c>
      <c r="E5962" s="198" t="s">
        <v>339</v>
      </c>
      <c r="F5962" s="198">
        <v>235.1</v>
      </c>
      <c r="G5962" s="198">
        <v>3</v>
      </c>
    </row>
    <row r="5963" spans="1:7" x14ac:dyDescent="0.3">
      <c r="A5963" s="198" t="s">
        <v>191</v>
      </c>
      <c r="B5963" s="198"/>
      <c r="C5963" s="198">
        <v>101124560</v>
      </c>
      <c r="D5963" s="198">
        <v>201911</v>
      </c>
      <c r="E5963" s="198" t="s">
        <v>340</v>
      </c>
      <c r="F5963" s="198">
        <v>1490.78</v>
      </c>
      <c r="G5963" s="198">
        <v>2</v>
      </c>
    </row>
    <row r="5964" spans="1:7" x14ac:dyDescent="0.3">
      <c r="A5964" s="198" t="s">
        <v>191</v>
      </c>
      <c r="B5964" s="198"/>
      <c r="C5964" s="198">
        <v>101097484</v>
      </c>
      <c r="D5964" s="198">
        <v>201912</v>
      </c>
      <c r="E5964" s="198" t="s">
        <v>335</v>
      </c>
      <c r="F5964" s="198">
        <v>2.81</v>
      </c>
      <c r="G5964" s="198">
        <v>1</v>
      </c>
    </row>
    <row r="5965" spans="1:7" x14ac:dyDescent="0.3">
      <c r="A5965" s="198" t="s">
        <v>191</v>
      </c>
      <c r="B5965" s="198"/>
      <c r="C5965" s="198">
        <v>101099002</v>
      </c>
      <c r="D5965" s="198">
        <v>201912</v>
      </c>
      <c r="E5965" s="198" t="s">
        <v>335</v>
      </c>
      <c r="F5965" s="198">
        <v>13.15</v>
      </c>
      <c r="G5965" s="198">
        <v>1</v>
      </c>
    </row>
    <row r="5966" spans="1:7" x14ac:dyDescent="0.3">
      <c r="A5966" s="198" t="s">
        <v>191</v>
      </c>
      <c r="B5966" s="198"/>
      <c r="C5966" s="198">
        <v>101104654</v>
      </c>
      <c r="D5966" s="198">
        <v>201912</v>
      </c>
      <c r="E5966" s="198" t="s">
        <v>339</v>
      </c>
      <c r="F5966" s="198">
        <v>-2185.15</v>
      </c>
      <c r="G5966" s="198">
        <v>-9</v>
      </c>
    </row>
    <row r="5967" spans="1:7" x14ac:dyDescent="0.3">
      <c r="A5967" s="198" t="s">
        <v>191</v>
      </c>
      <c r="B5967" s="198"/>
      <c r="C5967" s="198">
        <v>101105151</v>
      </c>
      <c r="D5967" s="198">
        <v>201912</v>
      </c>
      <c r="E5967" s="198" t="s">
        <v>336</v>
      </c>
      <c r="F5967" s="198">
        <v>-674.88</v>
      </c>
      <c r="G5967" s="198">
        <v>-10</v>
      </c>
    </row>
    <row r="5968" spans="1:7" x14ac:dyDescent="0.3">
      <c r="A5968" s="198" t="s">
        <v>191</v>
      </c>
      <c r="B5968" s="198"/>
      <c r="C5968" s="198">
        <v>101106380</v>
      </c>
      <c r="D5968" s="198">
        <v>201912</v>
      </c>
      <c r="E5968" s="198" t="s">
        <v>339</v>
      </c>
      <c r="F5968" s="198">
        <v>-1518.97</v>
      </c>
      <c r="G5968" s="198">
        <v>-2</v>
      </c>
    </row>
    <row r="5969" spans="1:7" x14ac:dyDescent="0.3">
      <c r="A5969" s="198" t="s">
        <v>191</v>
      </c>
      <c r="B5969" s="198"/>
      <c r="C5969" s="198">
        <v>101107270</v>
      </c>
      <c r="D5969" s="198">
        <v>201912</v>
      </c>
      <c r="E5969" s="198" t="s">
        <v>336</v>
      </c>
      <c r="F5969" s="198">
        <v>-707.95</v>
      </c>
      <c r="G5969" s="198">
        <v>-8</v>
      </c>
    </row>
    <row r="5970" spans="1:7" x14ac:dyDescent="0.3">
      <c r="A5970" s="198" t="s">
        <v>191</v>
      </c>
      <c r="B5970" s="198"/>
      <c r="C5970" s="198">
        <v>101111200</v>
      </c>
      <c r="D5970" s="198">
        <v>201912</v>
      </c>
      <c r="E5970" s="198" t="s">
        <v>340</v>
      </c>
      <c r="F5970" s="198">
        <v>-906.17</v>
      </c>
      <c r="G5970" s="198">
        <v>-7</v>
      </c>
    </row>
    <row r="5971" spans="1:7" x14ac:dyDescent="0.3">
      <c r="A5971" s="198" t="s">
        <v>191</v>
      </c>
      <c r="B5971" s="198"/>
      <c r="C5971" s="198">
        <v>101111689</v>
      </c>
      <c r="D5971" s="198">
        <v>201912</v>
      </c>
      <c r="E5971" s="198" t="s">
        <v>336</v>
      </c>
      <c r="F5971" s="198">
        <v>47.72</v>
      </c>
      <c r="G5971" s="198">
        <v>1</v>
      </c>
    </row>
    <row r="5972" spans="1:7" x14ac:dyDescent="0.3">
      <c r="A5972" s="198" t="s">
        <v>191</v>
      </c>
      <c r="B5972" s="198"/>
      <c r="C5972" s="198">
        <v>101112203</v>
      </c>
      <c r="D5972" s="198">
        <v>201912</v>
      </c>
      <c r="E5972" s="198" t="s">
        <v>339</v>
      </c>
      <c r="F5972" s="198">
        <v>5.97</v>
      </c>
      <c r="G5972" s="198">
        <v>1</v>
      </c>
    </row>
    <row r="5973" spans="1:7" x14ac:dyDescent="0.3">
      <c r="A5973" s="198" t="s">
        <v>191</v>
      </c>
      <c r="B5973" s="198"/>
      <c r="C5973" s="198">
        <v>101113906</v>
      </c>
      <c r="D5973" s="198">
        <v>201912</v>
      </c>
      <c r="E5973" s="198" t="s">
        <v>339</v>
      </c>
      <c r="F5973" s="198">
        <v>38.5</v>
      </c>
      <c r="G5973" s="198">
        <v>1</v>
      </c>
    </row>
    <row r="5974" spans="1:7" x14ac:dyDescent="0.3">
      <c r="A5974" s="198" t="s">
        <v>191</v>
      </c>
      <c r="B5974" s="198"/>
      <c r="C5974" s="198">
        <v>101114178</v>
      </c>
      <c r="D5974" s="198">
        <v>201912</v>
      </c>
      <c r="E5974" s="198" t="s">
        <v>342</v>
      </c>
      <c r="F5974" s="198">
        <v>88.33</v>
      </c>
      <c r="G5974" s="198">
        <v>1</v>
      </c>
    </row>
    <row r="5975" spans="1:7" x14ac:dyDescent="0.3">
      <c r="A5975" s="198" t="s">
        <v>191</v>
      </c>
      <c r="B5975" s="198"/>
      <c r="C5975" s="198">
        <v>101114977</v>
      </c>
      <c r="D5975" s="198">
        <v>201912</v>
      </c>
      <c r="E5975" s="198" t="s">
        <v>336</v>
      </c>
      <c r="F5975" s="198">
        <v>32.86</v>
      </c>
      <c r="G5975" s="198">
        <v>1</v>
      </c>
    </row>
    <row r="5976" spans="1:7" x14ac:dyDescent="0.3">
      <c r="A5976" s="198" t="s">
        <v>191</v>
      </c>
      <c r="B5976" s="198"/>
      <c r="C5976" s="198">
        <v>101116666</v>
      </c>
      <c r="D5976" s="198">
        <v>201912</v>
      </c>
      <c r="E5976" s="198" t="s">
        <v>336</v>
      </c>
      <c r="F5976" s="198">
        <v>34.25</v>
      </c>
      <c r="G5976" s="198">
        <v>1</v>
      </c>
    </row>
    <row r="5977" spans="1:7" x14ac:dyDescent="0.3">
      <c r="A5977" s="198" t="s">
        <v>191</v>
      </c>
      <c r="B5977" s="198"/>
      <c r="C5977" s="198">
        <v>101118163</v>
      </c>
      <c r="D5977" s="198">
        <v>201912</v>
      </c>
      <c r="E5977" s="198" t="s">
        <v>339</v>
      </c>
      <c r="F5977" s="198">
        <v>-5334.8</v>
      </c>
      <c r="G5977" s="198">
        <v>-9</v>
      </c>
    </row>
    <row r="5978" spans="1:7" x14ac:dyDescent="0.3">
      <c r="A5978" s="198" t="s">
        <v>191</v>
      </c>
      <c r="B5978" s="198"/>
      <c r="C5978" s="198">
        <v>101120040</v>
      </c>
      <c r="D5978" s="198">
        <v>201912</v>
      </c>
      <c r="E5978" s="198" t="s">
        <v>339</v>
      </c>
      <c r="F5978" s="198">
        <v>2053.94</v>
      </c>
      <c r="G5978" s="198">
        <v>1</v>
      </c>
    </row>
    <row r="5979" spans="1:7" x14ac:dyDescent="0.3">
      <c r="A5979" s="198" t="s">
        <v>191</v>
      </c>
      <c r="B5979" s="198"/>
      <c r="C5979" s="198">
        <v>101122748</v>
      </c>
      <c r="D5979" s="198">
        <v>201912</v>
      </c>
      <c r="E5979" s="198" t="s">
        <v>336</v>
      </c>
      <c r="F5979" s="198">
        <v>177.49</v>
      </c>
      <c r="G5979" s="198">
        <v>3</v>
      </c>
    </row>
    <row r="5980" spans="1:7" x14ac:dyDescent="0.3">
      <c r="A5980" s="198" t="s">
        <v>191</v>
      </c>
      <c r="B5980" s="198"/>
      <c r="C5980" s="198">
        <v>101123606</v>
      </c>
      <c r="D5980" s="198">
        <v>201912</v>
      </c>
      <c r="E5980" s="198" t="s">
        <v>336</v>
      </c>
      <c r="F5980" s="198">
        <v>-33.14</v>
      </c>
      <c r="G5980" s="198">
        <v>2</v>
      </c>
    </row>
    <row r="5981" spans="1:7" x14ac:dyDescent="0.3">
      <c r="A5981" s="198" t="s">
        <v>191</v>
      </c>
      <c r="B5981" s="198"/>
      <c r="C5981" s="198">
        <v>101124560</v>
      </c>
      <c r="D5981" s="198">
        <v>201912</v>
      </c>
      <c r="E5981" s="198" t="s">
        <v>340</v>
      </c>
      <c r="F5981" s="198">
        <v>-1362.15</v>
      </c>
      <c r="G5981" s="198">
        <v>2</v>
      </c>
    </row>
    <row r="5982" spans="1:7" x14ac:dyDescent="0.3">
      <c r="A5982" s="198" t="s">
        <v>191</v>
      </c>
      <c r="B5982" s="198"/>
      <c r="C5982" s="198">
        <v>101124693</v>
      </c>
      <c r="D5982" s="198">
        <v>201912</v>
      </c>
      <c r="E5982" s="198" t="s">
        <v>336</v>
      </c>
      <c r="F5982" s="198">
        <v>-80.78</v>
      </c>
      <c r="G5982" s="198">
        <v>1</v>
      </c>
    </row>
    <row r="5983" spans="1:7" x14ac:dyDescent="0.3">
      <c r="A5983" s="198" t="s">
        <v>192</v>
      </c>
      <c r="B5983" s="198"/>
      <c r="C5983" s="198">
        <v>101096810</v>
      </c>
      <c r="D5983" s="198">
        <v>201910</v>
      </c>
      <c r="E5983" s="198" t="s">
        <v>339</v>
      </c>
      <c r="F5983" s="198">
        <v>3.58</v>
      </c>
      <c r="G5983" s="198">
        <v>5</v>
      </c>
    </row>
    <row r="5984" spans="1:7" x14ac:dyDescent="0.3">
      <c r="A5984" s="198" t="s">
        <v>192</v>
      </c>
      <c r="B5984" s="198"/>
      <c r="C5984" s="198">
        <v>101096810</v>
      </c>
      <c r="D5984" s="198">
        <v>201911</v>
      </c>
      <c r="E5984" s="198" t="s">
        <v>339</v>
      </c>
      <c r="F5984" s="198">
        <v>7.99</v>
      </c>
      <c r="G5984" s="198">
        <v>1</v>
      </c>
    </row>
    <row r="5985" spans="1:7" x14ac:dyDescent="0.3">
      <c r="A5985" s="198" t="s">
        <v>192</v>
      </c>
      <c r="B5985" s="198"/>
      <c r="C5985" s="198">
        <v>101114453</v>
      </c>
      <c r="D5985" s="198">
        <v>201911</v>
      </c>
      <c r="E5985" s="198" t="s">
        <v>339</v>
      </c>
      <c r="F5985" s="198">
        <v>-0.7</v>
      </c>
      <c r="G5985" s="198">
        <v>1</v>
      </c>
    </row>
    <row r="5986" spans="1:7" x14ac:dyDescent="0.3">
      <c r="A5986" s="198" t="s">
        <v>192</v>
      </c>
      <c r="B5986" s="198"/>
      <c r="C5986" s="198">
        <v>101116597</v>
      </c>
      <c r="D5986" s="198">
        <v>201911</v>
      </c>
      <c r="E5986" s="198" t="s">
        <v>336</v>
      </c>
      <c r="F5986" s="198">
        <v>3.8</v>
      </c>
      <c r="G5986" s="198">
        <v>1</v>
      </c>
    </row>
    <row r="5987" spans="1:7" x14ac:dyDescent="0.3">
      <c r="A5987" s="198" t="s">
        <v>192</v>
      </c>
      <c r="B5987" s="198"/>
      <c r="C5987" s="198">
        <v>101100311</v>
      </c>
      <c r="D5987" s="198">
        <v>201912</v>
      </c>
      <c r="E5987" s="198" t="s">
        <v>336</v>
      </c>
      <c r="F5987" s="198">
        <v>11.75</v>
      </c>
      <c r="G5987" s="198">
        <v>1</v>
      </c>
    </row>
    <row r="5988" spans="1:7" x14ac:dyDescent="0.3">
      <c r="A5988" s="198" t="s">
        <v>192</v>
      </c>
      <c r="B5988" s="198"/>
      <c r="C5988" s="198">
        <v>101104654</v>
      </c>
      <c r="D5988" s="198">
        <v>201912</v>
      </c>
      <c r="E5988" s="198" t="s">
        <v>339</v>
      </c>
      <c r="F5988" s="198">
        <v>-437.02</v>
      </c>
      <c r="G5988" s="198">
        <v>-9</v>
      </c>
    </row>
    <row r="5989" spans="1:7" x14ac:dyDescent="0.3">
      <c r="A5989" s="198" t="s">
        <v>192</v>
      </c>
      <c r="B5989" s="198"/>
      <c r="C5989" s="198">
        <v>101106380</v>
      </c>
      <c r="D5989" s="198">
        <v>201912</v>
      </c>
      <c r="E5989" s="198" t="s">
        <v>339</v>
      </c>
      <c r="F5989" s="198">
        <v>-1518.98</v>
      </c>
      <c r="G5989" s="198">
        <v>-2</v>
      </c>
    </row>
    <row r="5990" spans="1:7" x14ac:dyDescent="0.3">
      <c r="A5990" s="198" t="s">
        <v>192</v>
      </c>
      <c r="B5990" s="198"/>
      <c r="C5990" s="198">
        <v>101112203</v>
      </c>
      <c r="D5990" s="198">
        <v>201912</v>
      </c>
      <c r="E5990" s="198" t="s">
        <v>339</v>
      </c>
      <c r="F5990" s="198">
        <v>5.97</v>
      </c>
      <c r="G5990" s="198">
        <v>1</v>
      </c>
    </row>
    <row r="5991" spans="1:7" x14ac:dyDescent="0.3">
      <c r="A5991" s="198" t="s">
        <v>192</v>
      </c>
      <c r="B5991" s="198"/>
      <c r="C5991" s="198">
        <v>101114453</v>
      </c>
      <c r="D5991" s="198">
        <v>201912</v>
      </c>
      <c r="E5991" s="198" t="s">
        <v>339</v>
      </c>
      <c r="F5991" s="198">
        <v>-467.92</v>
      </c>
      <c r="G5991" s="198">
        <v>-9</v>
      </c>
    </row>
    <row r="5992" spans="1:7" x14ac:dyDescent="0.3">
      <c r="A5992" s="198" t="s">
        <v>192</v>
      </c>
      <c r="B5992" s="198"/>
      <c r="C5992" s="198">
        <v>101116666</v>
      </c>
      <c r="D5992" s="198">
        <v>201912</v>
      </c>
      <c r="E5992" s="198" t="s">
        <v>336</v>
      </c>
      <c r="F5992" s="198">
        <v>34.25</v>
      </c>
      <c r="G5992" s="198">
        <v>1</v>
      </c>
    </row>
    <row r="5993" spans="1:7" x14ac:dyDescent="0.3">
      <c r="A5993" s="198" t="s">
        <v>192</v>
      </c>
      <c r="B5993" s="198"/>
      <c r="C5993" s="198">
        <v>101117053</v>
      </c>
      <c r="D5993" s="198">
        <v>201912</v>
      </c>
      <c r="E5993" s="198" t="s">
        <v>341</v>
      </c>
      <c r="F5993" s="198">
        <v>60.04</v>
      </c>
      <c r="G5993" s="198">
        <v>2</v>
      </c>
    </row>
    <row r="5994" spans="1:7" x14ac:dyDescent="0.3">
      <c r="A5994" s="198" t="s">
        <v>192</v>
      </c>
      <c r="B5994" s="198"/>
      <c r="C5994" s="198">
        <v>101123606</v>
      </c>
      <c r="D5994" s="198">
        <v>201912</v>
      </c>
      <c r="E5994" s="198" t="s">
        <v>336</v>
      </c>
      <c r="F5994" s="198">
        <v>-6.63</v>
      </c>
      <c r="G5994" s="198">
        <v>2</v>
      </c>
    </row>
  </sheetData>
  <sortState ref="A2:G5750">
    <sortCondition ref="D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20"/>
  <sheetViews>
    <sheetView workbookViewId="0">
      <pane ySplit="1" topLeftCell="A6085" activePane="bottomLeft" state="frozen"/>
      <selection sqref="A1:XFD1048576"/>
      <selection pane="bottomLeft" activeCell="D6094" sqref="D6094"/>
    </sheetView>
  </sheetViews>
  <sheetFormatPr defaultColWidth="9.109375" defaultRowHeight="14.4" x14ac:dyDescent="0.3"/>
  <cols>
    <col min="1" max="1" width="9.33203125" style="21" bestFit="1" customWidth="1"/>
    <col min="2" max="2" width="18.33203125" style="21" bestFit="1" customWidth="1"/>
    <col min="3" max="3" width="9.33203125" style="21" bestFit="1" customWidth="1"/>
    <col min="4" max="4" width="22" style="21" bestFit="1" customWidth="1"/>
    <col min="5" max="5" width="16.88671875" style="21" bestFit="1" customWidth="1"/>
    <col min="6" max="6" width="25.109375" style="21" bestFit="1" customWidth="1"/>
    <col min="7" max="7" width="9.33203125" style="21" bestFit="1" customWidth="1"/>
    <col min="8" max="8" width="9.88671875" style="21" bestFit="1" customWidth="1"/>
    <col min="9" max="9" width="19.109375" style="21" bestFit="1" customWidth="1"/>
    <col min="10" max="10" width="27" style="21" bestFit="1" customWidth="1"/>
    <col min="11" max="11" width="10.88671875" style="21" bestFit="1" customWidth="1"/>
    <col min="12" max="12" width="33.109375" style="21" bestFit="1" customWidth="1"/>
    <col min="13" max="16384" width="9.109375" style="21"/>
  </cols>
  <sheetData>
    <row r="1" spans="1:12" x14ac:dyDescent="0.3">
      <c r="A1" s="21" t="s">
        <v>122</v>
      </c>
      <c r="B1" s="21" t="s">
        <v>97</v>
      </c>
      <c r="C1" s="21" t="s">
        <v>135</v>
      </c>
      <c r="D1" s="21" t="s">
        <v>98</v>
      </c>
      <c r="E1" s="21" t="s">
        <v>123</v>
      </c>
      <c r="F1" s="21" t="s">
        <v>99</v>
      </c>
      <c r="G1" s="21" t="s">
        <v>124</v>
      </c>
      <c r="H1" s="21" t="s">
        <v>100</v>
      </c>
      <c r="I1" s="21" t="s">
        <v>101</v>
      </c>
      <c r="J1" s="21" t="s">
        <v>2</v>
      </c>
      <c r="K1" s="21" t="s">
        <v>125</v>
      </c>
      <c r="L1" s="21" t="s">
        <v>102</v>
      </c>
    </row>
    <row r="2" spans="1:12" x14ac:dyDescent="0.3">
      <c r="A2" s="22">
        <v>13660</v>
      </c>
      <c r="B2" s="22">
        <v>10100501</v>
      </c>
      <c r="C2" s="22">
        <v>1000</v>
      </c>
      <c r="D2" s="23">
        <v>43466</v>
      </c>
      <c r="E2" s="21" t="s">
        <v>103</v>
      </c>
      <c r="F2" s="21">
        <v>108099909</v>
      </c>
      <c r="G2" s="21">
        <v>-90</v>
      </c>
      <c r="H2" s="21">
        <v>-318.60000000000002</v>
      </c>
      <c r="I2" s="23">
        <v>43494</v>
      </c>
      <c r="J2" s="21" t="s">
        <v>152</v>
      </c>
      <c r="K2" s="21">
        <v>0</v>
      </c>
      <c r="L2" s="21" t="s">
        <v>188</v>
      </c>
    </row>
    <row r="3" spans="1:12" x14ac:dyDescent="0.3">
      <c r="A3" s="22">
        <v>13660</v>
      </c>
      <c r="B3" s="22">
        <v>10100501</v>
      </c>
      <c r="C3" s="22">
        <v>1000</v>
      </c>
      <c r="D3" s="23">
        <v>43466</v>
      </c>
      <c r="E3" s="21" t="s">
        <v>103</v>
      </c>
      <c r="F3" s="21">
        <v>108099909</v>
      </c>
      <c r="G3" s="21">
        <v>-1</v>
      </c>
      <c r="H3" s="21">
        <v>-875.08</v>
      </c>
      <c r="I3" s="23">
        <v>43494</v>
      </c>
      <c r="J3" s="21" t="s">
        <v>152</v>
      </c>
      <c r="K3" s="21">
        <v>0</v>
      </c>
      <c r="L3" s="21" t="s">
        <v>188</v>
      </c>
    </row>
    <row r="4" spans="1:12" x14ac:dyDescent="0.3">
      <c r="A4" s="22">
        <v>13650</v>
      </c>
      <c r="B4" s="22">
        <v>10100501</v>
      </c>
      <c r="C4" s="22">
        <v>1000</v>
      </c>
      <c r="D4" s="23">
        <v>43466</v>
      </c>
      <c r="E4" s="21" t="s">
        <v>103</v>
      </c>
      <c r="F4" s="21">
        <v>108099909</v>
      </c>
      <c r="G4" s="21">
        <v>-150</v>
      </c>
      <c r="H4" s="21">
        <v>-379.5</v>
      </c>
      <c r="I4" s="23">
        <v>43494</v>
      </c>
      <c r="J4" s="21" t="s">
        <v>152</v>
      </c>
      <c r="K4" s="21">
        <v>0</v>
      </c>
      <c r="L4" s="21" t="s">
        <v>195</v>
      </c>
    </row>
    <row r="5" spans="1:12" x14ac:dyDescent="0.3">
      <c r="A5" s="22">
        <v>13670</v>
      </c>
      <c r="B5" s="22">
        <v>10100501</v>
      </c>
      <c r="C5" s="22">
        <v>1000</v>
      </c>
      <c r="D5" s="23">
        <v>43466</v>
      </c>
      <c r="E5" s="21" t="s">
        <v>103</v>
      </c>
      <c r="F5" s="21">
        <v>108099909</v>
      </c>
      <c r="G5" s="21">
        <v>-50</v>
      </c>
      <c r="H5" s="21">
        <v>-247</v>
      </c>
      <c r="I5" s="23">
        <v>43494</v>
      </c>
      <c r="J5" s="21" t="s">
        <v>152</v>
      </c>
      <c r="K5" s="21">
        <v>0</v>
      </c>
      <c r="L5" s="21" t="s">
        <v>189</v>
      </c>
    </row>
    <row r="6" spans="1:12" x14ac:dyDescent="0.3">
      <c r="A6" s="22">
        <v>13650</v>
      </c>
      <c r="B6" s="22">
        <v>10100501</v>
      </c>
      <c r="C6" s="22">
        <v>1000</v>
      </c>
      <c r="D6" s="23">
        <v>43466</v>
      </c>
      <c r="E6" s="21" t="s">
        <v>103</v>
      </c>
      <c r="F6" s="21">
        <v>108099909</v>
      </c>
      <c r="G6" s="21">
        <v>-620</v>
      </c>
      <c r="H6" s="24">
        <v>-2709.4</v>
      </c>
      <c r="I6" s="23">
        <v>43494</v>
      </c>
      <c r="J6" s="21" t="s">
        <v>152</v>
      </c>
      <c r="K6" s="21">
        <v>0</v>
      </c>
      <c r="L6" s="21" t="s">
        <v>195</v>
      </c>
    </row>
    <row r="7" spans="1:12" x14ac:dyDescent="0.3">
      <c r="A7" s="22">
        <v>13650</v>
      </c>
      <c r="B7" s="22">
        <v>10100501</v>
      </c>
      <c r="C7" s="22">
        <v>1000</v>
      </c>
      <c r="D7" s="23">
        <v>43466</v>
      </c>
      <c r="E7" s="21" t="s">
        <v>103</v>
      </c>
      <c r="F7" s="21">
        <v>108099909</v>
      </c>
      <c r="G7" s="21">
        <v>-570</v>
      </c>
      <c r="H7" s="24">
        <v>-2490.9</v>
      </c>
      <c r="I7" s="23">
        <v>43494</v>
      </c>
      <c r="J7" s="21" t="s">
        <v>152</v>
      </c>
      <c r="K7" s="21">
        <v>0</v>
      </c>
      <c r="L7" s="21" t="s">
        <v>195</v>
      </c>
    </row>
    <row r="8" spans="1:12" x14ac:dyDescent="0.3">
      <c r="A8" s="22">
        <v>13670</v>
      </c>
      <c r="B8" s="22">
        <v>10100501</v>
      </c>
      <c r="C8" s="22">
        <v>1000</v>
      </c>
      <c r="D8" s="23">
        <v>43466</v>
      </c>
      <c r="E8" s="21" t="s">
        <v>103</v>
      </c>
      <c r="F8" s="21">
        <v>108099909</v>
      </c>
      <c r="G8" s="21">
        <v>-50</v>
      </c>
      <c r="H8" s="21">
        <v>-247</v>
      </c>
      <c r="I8" s="23">
        <v>43494</v>
      </c>
      <c r="J8" s="21" t="s">
        <v>152</v>
      </c>
      <c r="K8" s="21">
        <v>0</v>
      </c>
      <c r="L8" s="21" t="s">
        <v>189</v>
      </c>
    </row>
    <row r="9" spans="1:12" x14ac:dyDescent="0.3">
      <c r="A9" s="22">
        <v>13670</v>
      </c>
      <c r="B9" s="22">
        <v>10100501</v>
      </c>
      <c r="C9" s="22">
        <v>1000</v>
      </c>
      <c r="D9" s="23">
        <v>43466</v>
      </c>
      <c r="E9" s="21" t="s">
        <v>103</v>
      </c>
      <c r="F9" s="21">
        <v>108099909</v>
      </c>
      <c r="G9" s="21">
        <v>-620</v>
      </c>
      <c r="H9" s="24">
        <v>-3062.8</v>
      </c>
      <c r="I9" s="23">
        <v>43494</v>
      </c>
      <c r="J9" s="21" t="s">
        <v>152</v>
      </c>
      <c r="K9" s="21">
        <v>0</v>
      </c>
      <c r="L9" s="21" t="s">
        <v>189</v>
      </c>
    </row>
    <row r="10" spans="1:12" x14ac:dyDescent="0.3">
      <c r="A10" s="22">
        <v>13640</v>
      </c>
      <c r="B10" s="22">
        <v>10100501</v>
      </c>
      <c r="C10" s="22">
        <v>1000</v>
      </c>
      <c r="D10" s="23">
        <v>43466</v>
      </c>
      <c r="E10" s="21" t="s">
        <v>103</v>
      </c>
      <c r="F10" s="21">
        <v>108102071</v>
      </c>
      <c r="G10" s="21">
        <v>-1</v>
      </c>
      <c r="H10" s="21">
        <v>-197.24</v>
      </c>
      <c r="I10" s="23">
        <v>43493</v>
      </c>
      <c r="J10" s="21" t="s">
        <v>240</v>
      </c>
      <c r="K10" s="21">
        <v>0</v>
      </c>
      <c r="L10" s="21" t="s">
        <v>194</v>
      </c>
    </row>
    <row r="11" spans="1:12" x14ac:dyDescent="0.3">
      <c r="A11" s="22">
        <v>13640</v>
      </c>
      <c r="B11" s="22">
        <v>10100501</v>
      </c>
      <c r="C11" s="22">
        <v>1000</v>
      </c>
      <c r="D11" s="23">
        <v>43466</v>
      </c>
      <c r="E11" s="21" t="s">
        <v>104</v>
      </c>
      <c r="F11" s="21">
        <v>108102071</v>
      </c>
      <c r="G11" s="21">
        <v>0</v>
      </c>
      <c r="H11" s="21">
        <v>0</v>
      </c>
      <c r="I11" s="23">
        <v>43493</v>
      </c>
      <c r="J11" s="21" t="s">
        <v>240</v>
      </c>
      <c r="K11" s="21">
        <v>316.64</v>
      </c>
      <c r="L11" s="21" t="s">
        <v>194</v>
      </c>
    </row>
    <row r="12" spans="1:12" x14ac:dyDescent="0.3">
      <c r="A12" s="22">
        <v>13650</v>
      </c>
      <c r="B12" s="22">
        <v>10100501</v>
      </c>
      <c r="C12" s="22">
        <v>1000</v>
      </c>
      <c r="D12" s="23">
        <v>43466</v>
      </c>
      <c r="E12" s="21" t="s">
        <v>103</v>
      </c>
      <c r="F12" s="21">
        <v>108102071</v>
      </c>
      <c r="G12" s="21">
        <v>-90</v>
      </c>
      <c r="H12" s="21">
        <v>-329.4</v>
      </c>
      <c r="I12" s="23">
        <v>43493</v>
      </c>
      <c r="J12" s="21" t="s">
        <v>240</v>
      </c>
      <c r="K12" s="21">
        <v>0</v>
      </c>
      <c r="L12" s="21" t="s">
        <v>195</v>
      </c>
    </row>
    <row r="13" spans="1:12" x14ac:dyDescent="0.3">
      <c r="A13" s="22">
        <v>13650</v>
      </c>
      <c r="B13" s="22">
        <v>10100501</v>
      </c>
      <c r="C13" s="22">
        <v>1000</v>
      </c>
      <c r="D13" s="23">
        <v>43466</v>
      </c>
      <c r="E13" s="21" t="s">
        <v>103</v>
      </c>
      <c r="F13" s="21">
        <v>108102071</v>
      </c>
      <c r="G13" s="21">
        <v>-90</v>
      </c>
      <c r="H13" s="21">
        <v>-329.4</v>
      </c>
      <c r="I13" s="23">
        <v>43493</v>
      </c>
      <c r="J13" s="21" t="s">
        <v>240</v>
      </c>
      <c r="K13" s="21">
        <v>0</v>
      </c>
      <c r="L13" s="21" t="s">
        <v>195</v>
      </c>
    </row>
    <row r="14" spans="1:12" x14ac:dyDescent="0.3">
      <c r="A14" s="22">
        <v>13650</v>
      </c>
      <c r="B14" s="22">
        <v>10100501</v>
      </c>
      <c r="C14" s="22">
        <v>1000</v>
      </c>
      <c r="D14" s="23">
        <v>43466</v>
      </c>
      <c r="E14" s="21" t="s">
        <v>104</v>
      </c>
      <c r="F14" s="21">
        <v>108102071</v>
      </c>
      <c r="G14" s="21">
        <v>0</v>
      </c>
      <c r="H14" s="21">
        <v>0</v>
      </c>
      <c r="I14" s="23">
        <v>43493</v>
      </c>
      <c r="J14" s="21" t="s">
        <v>240</v>
      </c>
      <c r="K14" s="24">
        <v>1057.6199999999999</v>
      </c>
      <c r="L14" s="21" t="s">
        <v>195</v>
      </c>
    </row>
    <row r="15" spans="1:12" x14ac:dyDescent="0.3">
      <c r="A15" s="22">
        <v>13650</v>
      </c>
      <c r="B15" s="22">
        <v>10100501</v>
      </c>
      <c r="C15" s="22">
        <v>1000</v>
      </c>
      <c r="D15" s="23">
        <v>43466</v>
      </c>
      <c r="E15" s="21" t="s">
        <v>104</v>
      </c>
      <c r="F15" s="21">
        <v>108102071</v>
      </c>
      <c r="G15" s="21">
        <v>0</v>
      </c>
      <c r="H15" s="21">
        <v>0</v>
      </c>
      <c r="I15" s="23">
        <v>43493</v>
      </c>
      <c r="J15" s="21" t="s">
        <v>240</v>
      </c>
      <c r="K15" s="24">
        <v>1057.6500000000001</v>
      </c>
      <c r="L15" s="21" t="s">
        <v>195</v>
      </c>
    </row>
    <row r="16" spans="1:12" x14ac:dyDescent="0.3">
      <c r="A16" s="22">
        <v>13660</v>
      </c>
      <c r="B16" s="22">
        <v>10100501</v>
      </c>
      <c r="C16" s="22">
        <v>1000</v>
      </c>
      <c r="D16" s="23">
        <v>43466</v>
      </c>
      <c r="E16" s="21" t="s">
        <v>103</v>
      </c>
      <c r="F16" s="21">
        <v>108102071</v>
      </c>
      <c r="G16" s="21">
        <v>-30</v>
      </c>
      <c r="H16" s="21">
        <v>-106.2</v>
      </c>
      <c r="I16" s="23">
        <v>43493</v>
      </c>
      <c r="J16" s="21" t="s">
        <v>240</v>
      </c>
      <c r="K16" s="21">
        <v>0</v>
      </c>
      <c r="L16" s="21" t="s">
        <v>188</v>
      </c>
    </row>
    <row r="17" spans="1:12" x14ac:dyDescent="0.3">
      <c r="A17" s="22">
        <v>13660</v>
      </c>
      <c r="B17" s="22">
        <v>10100501</v>
      </c>
      <c r="C17" s="22">
        <v>1000</v>
      </c>
      <c r="D17" s="23">
        <v>43466</v>
      </c>
      <c r="E17" s="21" t="s">
        <v>104</v>
      </c>
      <c r="F17" s="21">
        <v>108102071</v>
      </c>
      <c r="G17" s="21">
        <v>0</v>
      </c>
      <c r="H17" s="21">
        <v>0</v>
      </c>
      <c r="I17" s="23">
        <v>43493</v>
      </c>
      <c r="J17" s="21" t="s">
        <v>240</v>
      </c>
      <c r="K17" s="21">
        <v>170.49</v>
      </c>
      <c r="L17" s="21" t="s">
        <v>188</v>
      </c>
    </row>
    <row r="18" spans="1:12" x14ac:dyDescent="0.3">
      <c r="A18" s="22">
        <v>13650</v>
      </c>
      <c r="B18" s="22">
        <v>10100501</v>
      </c>
      <c r="C18" s="22">
        <v>1000</v>
      </c>
      <c r="D18" s="23">
        <v>43466</v>
      </c>
      <c r="E18" s="21" t="s">
        <v>103</v>
      </c>
      <c r="F18" s="21">
        <v>108104111</v>
      </c>
      <c r="G18" s="22">
        <v>-8752</v>
      </c>
      <c r="H18" s="24">
        <v>-21617.439999999999</v>
      </c>
      <c r="I18" s="23">
        <v>43490</v>
      </c>
      <c r="J18" s="21" t="s">
        <v>241</v>
      </c>
      <c r="K18" s="21">
        <v>0</v>
      </c>
      <c r="L18" s="21" t="s">
        <v>195</v>
      </c>
    </row>
    <row r="19" spans="1:12" x14ac:dyDescent="0.3">
      <c r="A19" s="22">
        <v>13650</v>
      </c>
      <c r="B19" s="22">
        <v>10100501</v>
      </c>
      <c r="C19" s="22">
        <v>1000</v>
      </c>
      <c r="D19" s="23">
        <v>43466</v>
      </c>
      <c r="E19" s="21" t="s">
        <v>103</v>
      </c>
      <c r="F19" s="21">
        <v>108104111</v>
      </c>
      <c r="G19" s="21">
        <v>-380</v>
      </c>
      <c r="H19" s="21">
        <v>-938.6</v>
      </c>
      <c r="I19" s="23">
        <v>43490</v>
      </c>
      <c r="J19" s="21" t="s">
        <v>241</v>
      </c>
      <c r="K19" s="21">
        <v>0</v>
      </c>
      <c r="L19" s="21" t="s">
        <v>195</v>
      </c>
    </row>
    <row r="20" spans="1:12" x14ac:dyDescent="0.3">
      <c r="A20" s="22">
        <v>13640</v>
      </c>
      <c r="B20" s="22">
        <v>10100501</v>
      </c>
      <c r="C20" s="22">
        <v>1000</v>
      </c>
      <c r="D20" s="23">
        <v>43466</v>
      </c>
      <c r="E20" s="21" t="s">
        <v>103</v>
      </c>
      <c r="F20" s="21">
        <v>108104111</v>
      </c>
      <c r="G20" s="21">
        <v>-1</v>
      </c>
      <c r="H20" s="21">
        <v>-351.89</v>
      </c>
      <c r="I20" s="23">
        <v>43490</v>
      </c>
      <c r="J20" s="21" t="s">
        <v>241</v>
      </c>
      <c r="K20" s="21">
        <v>0</v>
      </c>
      <c r="L20" s="21" t="s">
        <v>194</v>
      </c>
    </row>
    <row r="21" spans="1:12" x14ac:dyDescent="0.3">
      <c r="A21" s="22">
        <v>13650</v>
      </c>
      <c r="B21" s="22">
        <v>10100501</v>
      </c>
      <c r="C21" s="22">
        <v>1000</v>
      </c>
      <c r="D21" s="23">
        <v>43466</v>
      </c>
      <c r="E21" s="21" t="s">
        <v>103</v>
      </c>
      <c r="F21" s="21">
        <v>108095443</v>
      </c>
      <c r="G21" s="21">
        <v>-824</v>
      </c>
      <c r="H21" s="24">
        <v>-3905.76</v>
      </c>
      <c r="I21" s="23">
        <v>43466</v>
      </c>
      <c r="J21" s="21" t="s">
        <v>241</v>
      </c>
      <c r="K21" s="21">
        <v>0</v>
      </c>
      <c r="L21" s="21" t="s">
        <v>195</v>
      </c>
    </row>
    <row r="22" spans="1:12" x14ac:dyDescent="0.3">
      <c r="A22" s="22">
        <v>13670</v>
      </c>
      <c r="B22" s="22">
        <v>10100501</v>
      </c>
      <c r="C22" s="22">
        <v>1000</v>
      </c>
      <c r="D22" s="23">
        <v>43466</v>
      </c>
      <c r="E22" s="21" t="s">
        <v>103</v>
      </c>
      <c r="F22" s="21">
        <v>108095443</v>
      </c>
      <c r="G22" s="21">
        <v>-824</v>
      </c>
      <c r="H22" s="24">
        <v>-2422.56</v>
      </c>
      <c r="I22" s="23">
        <v>43466</v>
      </c>
      <c r="J22" s="21" t="s">
        <v>241</v>
      </c>
      <c r="K22" s="21">
        <v>0</v>
      </c>
      <c r="L22" s="21" t="s">
        <v>189</v>
      </c>
    </row>
    <row r="23" spans="1:12" x14ac:dyDescent="0.3">
      <c r="A23" s="22">
        <v>13650</v>
      </c>
      <c r="B23" s="22">
        <v>10100501</v>
      </c>
      <c r="C23" s="22">
        <v>1000</v>
      </c>
      <c r="D23" s="23">
        <v>43466</v>
      </c>
      <c r="E23" s="21" t="s">
        <v>103</v>
      </c>
      <c r="F23" s="21">
        <v>108095443</v>
      </c>
      <c r="G23" s="21">
        <v>-115</v>
      </c>
      <c r="H23" s="21">
        <v>-545.1</v>
      </c>
      <c r="I23" s="23">
        <v>43466</v>
      </c>
      <c r="J23" s="21" t="s">
        <v>241</v>
      </c>
      <c r="K23" s="21">
        <v>0</v>
      </c>
      <c r="L23" s="21" t="s">
        <v>195</v>
      </c>
    </row>
    <row r="24" spans="1:12" x14ac:dyDescent="0.3">
      <c r="A24" s="22">
        <v>13640</v>
      </c>
      <c r="B24" s="22">
        <v>10100501</v>
      </c>
      <c r="C24" s="22">
        <v>1000</v>
      </c>
      <c r="D24" s="23">
        <v>43466</v>
      </c>
      <c r="E24" s="21" t="s">
        <v>104</v>
      </c>
      <c r="F24" s="21">
        <v>108095673</v>
      </c>
      <c r="G24" s="21">
        <v>0</v>
      </c>
      <c r="H24" s="21">
        <v>0</v>
      </c>
      <c r="I24" s="23">
        <v>43466</v>
      </c>
      <c r="J24" s="21" t="s">
        <v>105</v>
      </c>
      <c r="K24" s="21">
        <v>759.74</v>
      </c>
      <c r="L24" s="21" t="s">
        <v>194</v>
      </c>
    </row>
    <row r="25" spans="1:12" x14ac:dyDescent="0.3">
      <c r="A25" s="22">
        <v>13650</v>
      </c>
      <c r="B25" s="22">
        <v>10100501</v>
      </c>
      <c r="C25" s="22">
        <v>1000</v>
      </c>
      <c r="D25" s="23">
        <v>43466</v>
      </c>
      <c r="E25" s="21" t="s">
        <v>104</v>
      </c>
      <c r="F25" s="21">
        <v>108095673</v>
      </c>
      <c r="G25" s="21">
        <v>0</v>
      </c>
      <c r="H25" s="21">
        <v>0</v>
      </c>
      <c r="I25" s="23">
        <v>43466</v>
      </c>
      <c r="J25" s="21" t="s">
        <v>105</v>
      </c>
      <c r="K25" s="24">
        <v>2799.46</v>
      </c>
      <c r="L25" s="21" t="s">
        <v>195</v>
      </c>
    </row>
    <row r="26" spans="1:12" x14ac:dyDescent="0.3">
      <c r="A26" s="22">
        <v>13640</v>
      </c>
      <c r="B26" s="22">
        <v>10100501</v>
      </c>
      <c r="C26" s="22">
        <v>1000</v>
      </c>
      <c r="D26" s="23">
        <v>43466</v>
      </c>
      <c r="E26" s="21" t="s">
        <v>104</v>
      </c>
      <c r="F26" s="21">
        <v>108097918</v>
      </c>
      <c r="G26" s="21">
        <v>0</v>
      </c>
      <c r="H26" s="21">
        <v>0</v>
      </c>
      <c r="I26" s="23">
        <v>43466</v>
      </c>
      <c r="J26" s="21" t="s">
        <v>105</v>
      </c>
      <c r="K26" s="21">
        <v>297.67</v>
      </c>
      <c r="L26" s="21" t="s">
        <v>194</v>
      </c>
    </row>
    <row r="27" spans="1:12" x14ac:dyDescent="0.3">
      <c r="A27" s="22">
        <v>13670</v>
      </c>
      <c r="B27" s="22">
        <v>10100501</v>
      </c>
      <c r="C27" s="22">
        <v>1000</v>
      </c>
      <c r="D27" s="23">
        <v>43466</v>
      </c>
      <c r="E27" s="21" t="s">
        <v>104</v>
      </c>
      <c r="F27" s="21">
        <v>108097918</v>
      </c>
      <c r="G27" s="21">
        <v>0</v>
      </c>
      <c r="H27" s="21">
        <v>0</v>
      </c>
      <c r="I27" s="23">
        <v>43466</v>
      </c>
      <c r="J27" s="21" t="s">
        <v>105</v>
      </c>
      <c r="K27" s="21">
        <v>193.07</v>
      </c>
      <c r="L27" s="21" t="s">
        <v>189</v>
      </c>
    </row>
    <row r="28" spans="1:12" x14ac:dyDescent="0.3">
      <c r="A28" s="22">
        <v>13640</v>
      </c>
      <c r="B28" s="22">
        <v>10100501</v>
      </c>
      <c r="C28" s="22">
        <v>1000</v>
      </c>
      <c r="D28" s="23">
        <v>43466</v>
      </c>
      <c r="E28" s="21" t="s">
        <v>104</v>
      </c>
      <c r="F28" s="21">
        <v>108098386</v>
      </c>
      <c r="G28" s="21">
        <v>0</v>
      </c>
      <c r="H28" s="21">
        <v>0</v>
      </c>
      <c r="I28" s="23">
        <v>43455</v>
      </c>
      <c r="J28" s="21" t="s">
        <v>105</v>
      </c>
      <c r="K28" s="21">
        <v>-145.22999999999999</v>
      </c>
      <c r="L28" s="21" t="s">
        <v>194</v>
      </c>
    </row>
    <row r="29" spans="1:12" x14ac:dyDescent="0.3">
      <c r="A29" s="22">
        <v>13650</v>
      </c>
      <c r="B29" s="22">
        <v>10100501</v>
      </c>
      <c r="C29" s="22">
        <v>1000</v>
      </c>
      <c r="D29" s="23">
        <v>43466</v>
      </c>
      <c r="E29" s="21" t="s">
        <v>104</v>
      </c>
      <c r="F29" s="21">
        <v>108098386</v>
      </c>
      <c r="G29" s="21">
        <v>0</v>
      </c>
      <c r="H29" s="21">
        <v>0</v>
      </c>
      <c r="I29" s="23">
        <v>43455</v>
      </c>
      <c r="J29" s="21" t="s">
        <v>105</v>
      </c>
      <c r="K29" s="21">
        <v>-755.83</v>
      </c>
      <c r="L29" s="21" t="s">
        <v>195</v>
      </c>
    </row>
    <row r="30" spans="1:12" x14ac:dyDescent="0.3">
      <c r="A30" s="22">
        <v>13670</v>
      </c>
      <c r="B30" s="22">
        <v>10100501</v>
      </c>
      <c r="C30" s="22">
        <v>1000</v>
      </c>
      <c r="D30" s="23">
        <v>43466</v>
      </c>
      <c r="E30" s="21" t="s">
        <v>104</v>
      </c>
      <c r="F30" s="21">
        <v>108098386</v>
      </c>
      <c r="G30" s="21">
        <v>0</v>
      </c>
      <c r="H30" s="21">
        <v>0</v>
      </c>
      <c r="I30" s="23">
        <v>43455</v>
      </c>
      <c r="J30" s="21" t="s">
        <v>105</v>
      </c>
      <c r="K30" s="24">
        <v>-2563.17</v>
      </c>
      <c r="L30" s="21" t="s">
        <v>189</v>
      </c>
    </row>
    <row r="31" spans="1:12" x14ac:dyDescent="0.3">
      <c r="A31" s="22">
        <v>13670</v>
      </c>
      <c r="B31" s="22">
        <v>10100501</v>
      </c>
      <c r="C31" s="22">
        <v>1000</v>
      </c>
      <c r="D31" s="23">
        <v>43466</v>
      </c>
      <c r="E31" s="21" t="s">
        <v>104</v>
      </c>
      <c r="F31" s="21">
        <v>108098386</v>
      </c>
      <c r="G31" s="21">
        <v>0</v>
      </c>
      <c r="H31" s="21">
        <v>0</v>
      </c>
      <c r="I31" s="23">
        <v>43455</v>
      </c>
      <c r="J31" s="21" t="s">
        <v>105</v>
      </c>
      <c r="K31" s="24">
        <v>-1355.52</v>
      </c>
      <c r="L31" s="21" t="s">
        <v>189</v>
      </c>
    </row>
    <row r="32" spans="1:12" x14ac:dyDescent="0.3">
      <c r="A32" s="22">
        <v>13640</v>
      </c>
      <c r="B32" s="22">
        <v>10100501</v>
      </c>
      <c r="C32" s="22">
        <v>1000</v>
      </c>
      <c r="D32" s="23">
        <v>43466</v>
      </c>
      <c r="E32" s="21" t="s">
        <v>103</v>
      </c>
      <c r="F32" s="21">
        <v>108099743</v>
      </c>
      <c r="G32" s="21">
        <v>-1</v>
      </c>
      <c r="H32" s="24">
        <v>-1218.6099999999999</v>
      </c>
      <c r="I32" s="23">
        <v>43490</v>
      </c>
      <c r="J32" s="21" t="s">
        <v>241</v>
      </c>
      <c r="K32" s="21">
        <v>0</v>
      </c>
      <c r="L32" s="21" t="s">
        <v>194</v>
      </c>
    </row>
    <row r="33" spans="1:12" x14ac:dyDescent="0.3">
      <c r="A33" s="22">
        <v>13640</v>
      </c>
      <c r="B33" s="22">
        <v>10100501</v>
      </c>
      <c r="C33" s="22">
        <v>1000</v>
      </c>
      <c r="D33" s="23">
        <v>43466</v>
      </c>
      <c r="E33" s="21" t="s">
        <v>103</v>
      </c>
      <c r="F33" s="21">
        <v>108099743</v>
      </c>
      <c r="G33" s="21">
        <v>-1</v>
      </c>
      <c r="H33" s="21">
        <v>-281.67</v>
      </c>
      <c r="I33" s="23">
        <v>43490</v>
      </c>
      <c r="J33" s="21" t="s">
        <v>241</v>
      </c>
      <c r="K33" s="21">
        <v>0</v>
      </c>
      <c r="L33" s="21" t="s">
        <v>194</v>
      </c>
    </row>
    <row r="34" spans="1:12" x14ac:dyDescent="0.3">
      <c r="A34" s="22">
        <v>13640</v>
      </c>
      <c r="B34" s="22">
        <v>10100501</v>
      </c>
      <c r="C34" s="22">
        <v>1000</v>
      </c>
      <c r="D34" s="23">
        <v>43466</v>
      </c>
      <c r="E34" s="21" t="s">
        <v>104</v>
      </c>
      <c r="F34" s="21">
        <v>108099743</v>
      </c>
      <c r="G34" s="21">
        <v>0</v>
      </c>
      <c r="H34" s="21">
        <v>0</v>
      </c>
      <c r="I34" s="23">
        <v>43490</v>
      </c>
      <c r="J34" s="21" t="s">
        <v>241</v>
      </c>
      <c r="K34" s="21">
        <v>-34.89</v>
      </c>
      <c r="L34" s="21" t="s">
        <v>194</v>
      </c>
    </row>
    <row r="35" spans="1:12" x14ac:dyDescent="0.3">
      <c r="A35" s="22">
        <v>13640</v>
      </c>
      <c r="B35" s="22">
        <v>10100501</v>
      </c>
      <c r="C35" s="22">
        <v>1000</v>
      </c>
      <c r="D35" s="23">
        <v>43466</v>
      </c>
      <c r="E35" s="21" t="s">
        <v>104</v>
      </c>
      <c r="F35" s="21">
        <v>108099743</v>
      </c>
      <c r="G35" s="21">
        <v>0</v>
      </c>
      <c r="H35" s="21">
        <v>0</v>
      </c>
      <c r="I35" s="23">
        <v>43490</v>
      </c>
      <c r="J35" s="21" t="s">
        <v>241</v>
      </c>
      <c r="K35" s="21">
        <v>-150.94</v>
      </c>
      <c r="L35" s="21" t="s">
        <v>194</v>
      </c>
    </row>
    <row r="36" spans="1:12" x14ac:dyDescent="0.3">
      <c r="A36" s="22">
        <v>13650</v>
      </c>
      <c r="B36" s="22">
        <v>10100501</v>
      </c>
      <c r="C36" s="22">
        <v>1000</v>
      </c>
      <c r="D36" s="23">
        <v>43466</v>
      </c>
      <c r="E36" s="21" t="s">
        <v>103</v>
      </c>
      <c r="F36" s="21">
        <v>108099743</v>
      </c>
      <c r="G36" s="22">
        <v>-1520</v>
      </c>
      <c r="H36" s="24">
        <v>-3754.4</v>
      </c>
      <c r="I36" s="23">
        <v>43490</v>
      </c>
      <c r="J36" s="21" t="s">
        <v>241</v>
      </c>
      <c r="K36" s="21">
        <v>0</v>
      </c>
      <c r="L36" s="21" t="s">
        <v>195</v>
      </c>
    </row>
    <row r="37" spans="1:12" x14ac:dyDescent="0.3">
      <c r="A37" s="22">
        <v>13650</v>
      </c>
      <c r="B37" s="22">
        <v>10100501</v>
      </c>
      <c r="C37" s="22">
        <v>1000</v>
      </c>
      <c r="D37" s="23">
        <v>43466</v>
      </c>
      <c r="E37" s="21" t="s">
        <v>103</v>
      </c>
      <c r="F37" s="21">
        <v>108099743</v>
      </c>
      <c r="G37" s="22">
        <v>-2240</v>
      </c>
      <c r="H37" s="24">
        <v>-5532.8</v>
      </c>
      <c r="I37" s="23">
        <v>43490</v>
      </c>
      <c r="J37" s="21" t="s">
        <v>241</v>
      </c>
      <c r="K37" s="21">
        <v>0</v>
      </c>
      <c r="L37" s="21" t="s">
        <v>195</v>
      </c>
    </row>
    <row r="38" spans="1:12" x14ac:dyDescent="0.3">
      <c r="A38" s="22">
        <v>13650</v>
      </c>
      <c r="B38" s="22">
        <v>10100501</v>
      </c>
      <c r="C38" s="22">
        <v>1000</v>
      </c>
      <c r="D38" s="23">
        <v>43466</v>
      </c>
      <c r="E38" s="21" t="s">
        <v>103</v>
      </c>
      <c r="F38" s="21">
        <v>108099743</v>
      </c>
      <c r="G38" s="21">
        <v>-60</v>
      </c>
      <c r="H38" s="21">
        <v>-257.39999999999998</v>
      </c>
      <c r="I38" s="23">
        <v>43490</v>
      </c>
      <c r="J38" s="21" t="s">
        <v>241</v>
      </c>
      <c r="K38" s="21">
        <v>0</v>
      </c>
      <c r="L38" s="21" t="s">
        <v>195</v>
      </c>
    </row>
    <row r="39" spans="1:12" x14ac:dyDescent="0.3">
      <c r="A39" s="22">
        <v>13650</v>
      </c>
      <c r="B39" s="22">
        <v>10100501</v>
      </c>
      <c r="C39" s="22">
        <v>1000</v>
      </c>
      <c r="D39" s="23">
        <v>43466</v>
      </c>
      <c r="E39" s="21" t="s">
        <v>103</v>
      </c>
      <c r="F39" s="21">
        <v>108099743</v>
      </c>
      <c r="G39" s="21">
        <v>-379</v>
      </c>
      <c r="H39" s="24">
        <v>-1265.8599999999999</v>
      </c>
      <c r="I39" s="23">
        <v>43490</v>
      </c>
      <c r="J39" s="21" t="s">
        <v>241</v>
      </c>
      <c r="K39" s="21">
        <v>0</v>
      </c>
      <c r="L39" s="21" t="s">
        <v>195</v>
      </c>
    </row>
    <row r="40" spans="1:12" x14ac:dyDescent="0.3">
      <c r="A40" s="22">
        <v>13650</v>
      </c>
      <c r="B40" s="22">
        <v>10100501</v>
      </c>
      <c r="C40" s="22">
        <v>1000</v>
      </c>
      <c r="D40" s="23">
        <v>43466</v>
      </c>
      <c r="E40" s="21" t="s">
        <v>103</v>
      </c>
      <c r="F40" s="21">
        <v>108099743</v>
      </c>
      <c r="G40" s="22">
        <v>-1840</v>
      </c>
      <c r="H40" s="24">
        <v>-4544.8</v>
      </c>
      <c r="I40" s="23">
        <v>43490</v>
      </c>
      <c r="J40" s="21" t="s">
        <v>241</v>
      </c>
      <c r="K40" s="21">
        <v>0</v>
      </c>
      <c r="L40" s="21" t="s">
        <v>195</v>
      </c>
    </row>
    <row r="41" spans="1:12" x14ac:dyDescent="0.3">
      <c r="A41" s="22">
        <v>13650</v>
      </c>
      <c r="B41" s="22">
        <v>10100501</v>
      </c>
      <c r="C41" s="22">
        <v>1000</v>
      </c>
      <c r="D41" s="23">
        <v>43466</v>
      </c>
      <c r="E41" s="21" t="s">
        <v>104</v>
      </c>
      <c r="F41" s="21">
        <v>108099743</v>
      </c>
      <c r="G41" s="21">
        <v>0</v>
      </c>
      <c r="H41" s="21">
        <v>0</v>
      </c>
      <c r="I41" s="23">
        <v>43490</v>
      </c>
      <c r="J41" s="21" t="s">
        <v>241</v>
      </c>
      <c r="K41" s="24">
        <v>-1713.15</v>
      </c>
      <c r="L41" s="21" t="s">
        <v>195</v>
      </c>
    </row>
    <row r="42" spans="1:12" x14ac:dyDescent="0.3">
      <c r="A42" s="22">
        <v>13650</v>
      </c>
      <c r="B42" s="22">
        <v>10100501</v>
      </c>
      <c r="C42" s="22">
        <v>1000</v>
      </c>
      <c r="D42" s="23">
        <v>43466</v>
      </c>
      <c r="E42" s="21" t="s">
        <v>104</v>
      </c>
      <c r="F42" s="21">
        <v>108099743</v>
      </c>
      <c r="G42" s="21">
        <v>0</v>
      </c>
      <c r="H42" s="21">
        <v>0</v>
      </c>
      <c r="I42" s="23">
        <v>43490</v>
      </c>
      <c r="J42" s="21" t="s">
        <v>241</v>
      </c>
      <c r="K42" s="24">
        <v>-1713.19</v>
      </c>
      <c r="L42" s="21" t="s">
        <v>195</v>
      </c>
    </row>
    <row r="43" spans="1:12" x14ac:dyDescent="0.3">
      <c r="A43" s="22">
        <v>13650</v>
      </c>
      <c r="B43" s="22">
        <v>10100501</v>
      </c>
      <c r="C43" s="22">
        <v>1000</v>
      </c>
      <c r="D43" s="23">
        <v>43466</v>
      </c>
      <c r="E43" s="21" t="s">
        <v>104</v>
      </c>
      <c r="F43" s="21">
        <v>108099743</v>
      </c>
      <c r="G43" s="21">
        <v>0</v>
      </c>
      <c r="H43" s="21">
        <v>0</v>
      </c>
      <c r="I43" s="23">
        <v>43490</v>
      </c>
      <c r="J43" s="21" t="s">
        <v>241</v>
      </c>
      <c r="K43" s="21">
        <v>-156.79</v>
      </c>
      <c r="L43" s="21" t="s">
        <v>195</v>
      </c>
    </row>
    <row r="44" spans="1:12" x14ac:dyDescent="0.3">
      <c r="A44" s="22">
        <v>13650</v>
      </c>
      <c r="B44" s="22">
        <v>10100501</v>
      </c>
      <c r="C44" s="22">
        <v>1000</v>
      </c>
      <c r="D44" s="23">
        <v>43466</v>
      </c>
      <c r="E44" s="21" t="s">
        <v>104</v>
      </c>
      <c r="F44" s="21">
        <v>108099743</v>
      </c>
      <c r="G44" s="21">
        <v>0</v>
      </c>
      <c r="H44" s="21">
        <v>0</v>
      </c>
      <c r="I44" s="23">
        <v>43490</v>
      </c>
      <c r="J44" s="21" t="s">
        <v>241</v>
      </c>
      <c r="K44" s="24">
        <v>-1713.19</v>
      </c>
      <c r="L44" s="21" t="s">
        <v>195</v>
      </c>
    </row>
    <row r="45" spans="1:12" x14ac:dyDescent="0.3">
      <c r="A45" s="22">
        <v>13650</v>
      </c>
      <c r="B45" s="22">
        <v>10100501</v>
      </c>
      <c r="C45" s="22">
        <v>1000</v>
      </c>
      <c r="D45" s="23">
        <v>43466</v>
      </c>
      <c r="E45" s="21" t="s">
        <v>104</v>
      </c>
      <c r="F45" s="21">
        <v>108099743</v>
      </c>
      <c r="G45" s="21">
        <v>0</v>
      </c>
      <c r="H45" s="21">
        <v>0</v>
      </c>
      <c r="I45" s="23">
        <v>43490</v>
      </c>
      <c r="J45" s="21" t="s">
        <v>241</v>
      </c>
      <c r="K45" s="21">
        <v>-31.88</v>
      </c>
      <c r="L45" s="21" t="s">
        <v>195</v>
      </c>
    </row>
    <row r="46" spans="1:12" x14ac:dyDescent="0.3">
      <c r="A46" s="22">
        <v>13660</v>
      </c>
      <c r="B46" s="22">
        <v>10100501</v>
      </c>
      <c r="C46" s="22">
        <v>1000</v>
      </c>
      <c r="D46" s="23">
        <v>43466</v>
      </c>
      <c r="E46" s="21" t="s">
        <v>103</v>
      </c>
      <c r="F46" s="21">
        <v>108099743</v>
      </c>
      <c r="G46" s="21">
        <v>-30</v>
      </c>
      <c r="H46" s="21">
        <v>-104.1</v>
      </c>
      <c r="I46" s="23">
        <v>43490</v>
      </c>
      <c r="J46" s="21" t="s">
        <v>241</v>
      </c>
      <c r="K46" s="21">
        <v>0</v>
      </c>
      <c r="L46" s="21" t="s">
        <v>188</v>
      </c>
    </row>
    <row r="47" spans="1:12" x14ac:dyDescent="0.3">
      <c r="A47" s="22">
        <v>13660</v>
      </c>
      <c r="B47" s="22">
        <v>10100501</v>
      </c>
      <c r="C47" s="22">
        <v>1000</v>
      </c>
      <c r="D47" s="23">
        <v>43466</v>
      </c>
      <c r="E47" s="21" t="s">
        <v>103</v>
      </c>
      <c r="F47" s="21">
        <v>108099743</v>
      </c>
      <c r="G47" s="21">
        <v>-30</v>
      </c>
      <c r="H47" s="21">
        <v>-90.3</v>
      </c>
      <c r="I47" s="23">
        <v>43490</v>
      </c>
      <c r="J47" s="21" t="s">
        <v>241</v>
      </c>
      <c r="K47" s="21">
        <v>0</v>
      </c>
      <c r="L47" s="21" t="s">
        <v>188</v>
      </c>
    </row>
    <row r="48" spans="1:12" x14ac:dyDescent="0.3">
      <c r="A48" s="22">
        <v>13660</v>
      </c>
      <c r="B48" s="22">
        <v>10100501</v>
      </c>
      <c r="C48" s="22">
        <v>1000</v>
      </c>
      <c r="D48" s="23">
        <v>43466</v>
      </c>
      <c r="E48" s="21" t="s">
        <v>104</v>
      </c>
      <c r="F48" s="21">
        <v>108099743</v>
      </c>
      <c r="G48" s="21">
        <v>0</v>
      </c>
      <c r="H48" s="21">
        <v>0</v>
      </c>
      <c r="I48" s="23">
        <v>43490</v>
      </c>
      <c r="J48" s="21" t="s">
        <v>241</v>
      </c>
      <c r="K48" s="21">
        <v>-12.89</v>
      </c>
      <c r="L48" s="21" t="s">
        <v>188</v>
      </c>
    </row>
    <row r="49" spans="1:12" x14ac:dyDescent="0.3">
      <c r="A49" s="22">
        <v>13660</v>
      </c>
      <c r="B49" s="22">
        <v>10100501</v>
      </c>
      <c r="C49" s="22">
        <v>1000</v>
      </c>
      <c r="D49" s="23">
        <v>43466</v>
      </c>
      <c r="E49" s="21" t="s">
        <v>104</v>
      </c>
      <c r="F49" s="21">
        <v>108099743</v>
      </c>
      <c r="G49" s="21">
        <v>0</v>
      </c>
      <c r="H49" s="21">
        <v>0</v>
      </c>
      <c r="I49" s="23">
        <v>43490</v>
      </c>
      <c r="J49" s="21" t="s">
        <v>241</v>
      </c>
      <c r="K49" s="21">
        <v>-11.19</v>
      </c>
      <c r="L49" s="21" t="s">
        <v>188</v>
      </c>
    </row>
    <row r="50" spans="1:12" x14ac:dyDescent="0.3">
      <c r="A50" s="22">
        <v>13660</v>
      </c>
      <c r="B50" s="22">
        <v>10100501</v>
      </c>
      <c r="C50" s="22">
        <v>1000</v>
      </c>
      <c r="D50" s="23">
        <v>43466</v>
      </c>
      <c r="E50" s="21" t="s">
        <v>103</v>
      </c>
      <c r="F50" s="21">
        <v>108099743</v>
      </c>
      <c r="G50" s="21">
        <v>-1</v>
      </c>
      <c r="H50" s="21">
        <v>-370.28</v>
      </c>
      <c r="I50" s="23">
        <v>43490</v>
      </c>
      <c r="J50" s="21" t="s">
        <v>241</v>
      </c>
      <c r="K50" s="21">
        <v>0</v>
      </c>
      <c r="L50" s="21" t="s">
        <v>188</v>
      </c>
    </row>
    <row r="51" spans="1:12" x14ac:dyDescent="0.3">
      <c r="A51" s="22">
        <v>13660</v>
      </c>
      <c r="B51" s="22">
        <v>10100501</v>
      </c>
      <c r="C51" s="22">
        <v>1000</v>
      </c>
      <c r="D51" s="23">
        <v>43466</v>
      </c>
      <c r="E51" s="21" t="s">
        <v>103</v>
      </c>
      <c r="F51" s="21">
        <v>108099743</v>
      </c>
      <c r="G51" s="21">
        <v>-1</v>
      </c>
      <c r="H51" s="21">
        <v>-370.28</v>
      </c>
      <c r="I51" s="23">
        <v>43490</v>
      </c>
      <c r="J51" s="21" t="s">
        <v>241</v>
      </c>
      <c r="K51" s="21">
        <v>0</v>
      </c>
      <c r="L51" s="21" t="s">
        <v>188</v>
      </c>
    </row>
    <row r="52" spans="1:12" x14ac:dyDescent="0.3">
      <c r="A52" s="22">
        <v>13660</v>
      </c>
      <c r="B52" s="22">
        <v>10100501</v>
      </c>
      <c r="C52" s="22">
        <v>1000</v>
      </c>
      <c r="D52" s="23">
        <v>43466</v>
      </c>
      <c r="E52" s="21" t="s">
        <v>104</v>
      </c>
      <c r="F52" s="21">
        <v>108099743</v>
      </c>
      <c r="G52" s="21">
        <v>0</v>
      </c>
      <c r="H52" s="21">
        <v>0</v>
      </c>
      <c r="I52" s="23">
        <v>43490</v>
      </c>
      <c r="J52" s="21" t="s">
        <v>241</v>
      </c>
      <c r="K52" s="21">
        <v>-91.72</v>
      </c>
      <c r="L52" s="21" t="s">
        <v>188</v>
      </c>
    </row>
    <row r="53" spans="1:12" x14ac:dyDescent="0.3">
      <c r="A53" s="22">
        <v>13660</v>
      </c>
      <c r="B53" s="22">
        <v>10100501</v>
      </c>
      <c r="C53" s="22">
        <v>1000</v>
      </c>
      <c r="D53" s="23">
        <v>43466</v>
      </c>
      <c r="E53" s="21" t="s">
        <v>104</v>
      </c>
      <c r="F53" s="21">
        <v>108099743</v>
      </c>
      <c r="G53" s="21">
        <v>0</v>
      </c>
      <c r="H53" s="21">
        <v>0</v>
      </c>
      <c r="I53" s="23">
        <v>43490</v>
      </c>
      <c r="J53" s="21" t="s">
        <v>241</v>
      </c>
      <c r="K53" s="21">
        <v>-91.72</v>
      </c>
      <c r="L53" s="21" t="s">
        <v>188</v>
      </c>
    </row>
    <row r="54" spans="1:12" x14ac:dyDescent="0.3">
      <c r="A54" s="22">
        <v>13670</v>
      </c>
      <c r="B54" s="22">
        <v>10100501</v>
      </c>
      <c r="C54" s="22">
        <v>1000</v>
      </c>
      <c r="D54" s="23">
        <v>43466</v>
      </c>
      <c r="E54" s="21" t="s">
        <v>103</v>
      </c>
      <c r="F54" s="21">
        <v>108099743</v>
      </c>
      <c r="G54" s="21">
        <v>-180</v>
      </c>
      <c r="H54" s="21">
        <v>-892.8</v>
      </c>
      <c r="I54" s="23">
        <v>43490</v>
      </c>
      <c r="J54" s="21" t="s">
        <v>241</v>
      </c>
      <c r="K54" s="21">
        <v>0</v>
      </c>
      <c r="L54" s="21" t="s">
        <v>189</v>
      </c>
    </row>
    <row r="55" spans="1:12" x14ac:dyDescent="0.3">
      <c r="A55" s="22">
        <v>13670</v>
      </c>
      <c r="B55" s="22">
        <v>10100501</v>
      </c>
      <c r="C55" s="22">
        <v>1000</v>
      </c>
      <c r="D55" s="23">
        <v>43466</v>
      </c>
      <c r="E55" s="21" t="s">
        <v>103</v>
      </c>
      <c r="F55" s="21">
        <v>108099743</v>
      </c>
      <c r="G55" s="21">
        <v>-60</v>
      </c>
      <c r="H55" s="21">
        <v>-297.60000000000002</v>
      </c>
      <c r="I55" s="23">
        <v>43490</v>
      </c>
      <c r="J55" s="21" t="s">
        <v>241</v>
      </c>
      <c r="K55" s="21">
        <v>0</v>
      </c>
      <c r="L55" s="21" t="s">
        <v>189</v>
      </c>
    </row>
    <row r="56" spans="1:12" x14ac:dyDescent="0.3">
      <c r="A56" s="22">
        <v>13670</v>
      </c>
      <c r="B56" s="22">
        <v>10100501</v>
      </c>
      <c r="C56" s="22">
        <v>1000</v>
      </c>
      <c r="D56" s="23">
        <v>43466</v>
      </c>
      <c r="E56" s="21" t="s">
        <v>103</v>
      </c>
      <c r="F56" s="21">
        <v>108099743</v>
      </c>
      <c r="G56" s="21">
        <v>60</v>
      </c>
      <c r="H56" s="21">
        <v>297.60000000000002</v>
      </c>
      <c r="I56" s="23">
        <v>43490</v>
      </c>
      <c r="J56" s="21" t="s">
        <v>241</v>
      </c>
      <c r="K56" s="21">
        <v>0</v>
      </c>
      <c r="L56" s="21" t="s">
        <v>189</v>
      </c>
    </row>
    <row r="57" spans="1:12" x14ac:dyDescent="0.3">
      <c r="A57" s="22">
        <v>13670</v>
      </c>
      <c r="B57" s="22">
        <v>10100501</v>
      </c>
      <c r="C57" s="22">
        <v>1000</v>
      </c>
      <c r="D57" s="23">
        <v>43466</v>
      </c>
      <c r="E57" s="21" t="s">
        <v>103</v>
      </c>
      <c r="F57" s="21">
        <v>108099743</v>
      </c>
      <c r="G57" s="21">
        <v>43</v>
      </c>
      <c r="H57" s="21">
        <v>119.11</v>
      </c>
      <c r="I57" s="23">
        <v>43490</v>
      </c>
      <c r="J57" s="21" t="s">
        <v>241</v>
      </c>
      <c r="K57" s="21">
        <v>0</v>
      </c>
      <c r="L57" s="21" t="s">
        <v>189</v>
      </c>
    </row>
    <row r="58" spans="1:12" x14ac:dyDescent="0.3">
      <c r="A58" s="22">
        <v>13670</v>
      </c>
      <c r="B58" s="22">
        <v>10100501</v>
      </c>
      <c r="C58" s="22">
        <v>1000</v>
      </c>
      <c r="D58" s="23">
        <v>43466</v>
      </c>
      <c r="E58" s="21" t="s">
        <v>103</v>
      </c>
      <c r="F58" s="21">
        <v>108099743</v>
      </c>
      <c r="G58" s="21">
        <v>180</v>
      </c>
      <c r="H58" s="21">
        <v>892.8</v>
      </c>
      <c r="I58" s="23">
        <v>43490</v>
      </c>
      <c r="J58" s="21" t="s">
        <v>241</v>
      </c>
      <c r="K58" s="21">
        <v>0</v>
      </c>
      <c r="L58" s="21" t="s">
        <v>189</v>
      </c>
    </row>
    <row r="59" spans="1:12" x14ac:dyDescent="0.3">
      <c r="A59" s="22">
        <v>13670</v>
      </c>
      <c r="B59" s="22">
        <v>10100501</v>
      </c>
      <c r="C59" s="22">
        <v>1000</v>
      </c>
      <c r="D59" s="23">
        <v>43466</v>
      </c>
      <c r="E59" s="21" t="s">
        <v>103</v>
      </c>
      <c r="F59" s="21">
        <v>108099743</v>
      </c>
      <c r="G59" s="21">
        <v>957</v>
      </c>
      <c r="H59" s="24">
        <v>2440.35</v>
      </c>
      <c r="I59" s="23">
        <v>43490</v>
      </c>
      <c r="J59" s="21" t="s">
        <v>241</v>
      </c>
      <c r="K59" s="21">
        <v>0</v>
      </c>
      <c r="L59" s="21" t="s">
        <v>189</v>
      </c>
    </row>
    <row r="60" spans="1:12" x14ac:dyDescent="0.3">
      <c r="A60" s="22">
        <v>13670</v>
      </c>
      <c r="B60" s="22">
        <v>10100501</v>
      </c>
      <c r="C60" s="22">
        <v>1000</v>
      </c>
      <c r="D60" s="23">
        <v>43466</v>
      </c>
      <c r="E60" s="21" t="s">
        <v>103</v>
      </c>
      <c r="F60" s="21">
        <v>108099743</v>
      </c>
      <c r="G60" s="22">
        <v>-1137</v>
      </c>
      <c r="H60" s="24">
        <v>-2899.35</v>
      </c>
      <c r="I60" s="23">
        <v>43490</v>
      </c>
      <c r="J60" s="21" t="s">
        <v>241</v>
      </c>
      <c r="K60" s="21">
        <v>0</v>
      </c>
      <c r="L60" s="21" t="s">
        <v>189</v>
      </c>
    </row>
    <row r="61" spans="1:12" x14ac:dyDescent="0.3">
      <c r="A61" s="22">
        <v>13670</v>
      </c>
      <c r="B61" s="22">
        <v>10100501</v>
      </c>
      <c r="C61" s="22">
        <v>1000</v>
      </c>
      <c r="D61" s="23">
        <v>43466</v>
      </c>
      <c r="E61" s="21" t="s">
        <v>103</v>
      </c>
      <c r="F61" s="21">
        <v>108099743</v>
      </c>
      <c r="G61" s="21">
        <v>-103</v>
      </c>
      <c r="H61" s="21">
        <v>-285.31</v>
      </c>
      <c r="I61" s="23">
        <v>43490</v>
      </c>
      <c r="J61" s="21" t="s">
        <v>241</v>
      </c>
      <c r="K61" s="21">
        <v>0</v>
      </c>
      <c r="L61" s="21" t="s">
        <v>189</v>
      </c>
    </row>
    <row r="62" spans="1:12" x14ac:dyDescent="0.3">
      <c r="A62" s="22">
        <v>13670</v>
      </c>
      <c r="B62" s="22">
        <v>10100501</v>
      </c>
      <c r="C62" s="22">
        <v>1000</v>
      </c>
      <c r="D62" s="23">
        <v>43466</v>
      </c>
      <c r="E62" s="21" t="s">
        <v>104</v>
      </c>
      <c r="F62" s="21">
        <v>108099743</v>
      </c>
      <c r="G62" s="21">
        <v>0</v>
      </c>
      <c r="H62" s="21">
        <v>0</v>
      </c>
      <c r="I62" s="23">
        <v>43490</v>
      </c>
      <c r="J62" s="21" t="s">
        <v>241</v>
      </c>
      <c r="K62" s="21">
        <v>-56.85</v>
      </c>
      <c r="L62" s="21" t="s">
        <v>189</v>
      </c>
    </row>
    <row r="63" spans="1:12" x14ac:dyDescent="0.3">
      <c r="A63" s="22">
        <v>13670</v>
      </c>
      <c r="B63" s="22">
        <v>10100501</v>
      </c>
      <c r="C63" s="22">
        <v>1000</v>
      </c>
      <c r="D63" s="23">
        <v>43466</v>
      </c>
      <c r="E63" s="21" t="s">
        <v>104</v>
      </c>
      <c r="F63" s="21">
        <v>108099743</v>
      </c>
      <c r="G63" s="21">
        <v>0</v>
      </c>
      <c r="H63" s="21">
        <v>0</v>
      </c>
      <c r="I63" s="23">
        <v>43490</v>
      </c>
      <c r="J63" s="21" t="s">
        <v>241</v>
      </c>
      <c r="K63" s="21">
        <v>-56.85</v>
      </c>
      <c r="L63" s="21" t="s">
        <v>189</v>
      </c>
    </row>
    <row r="64" spans="1:12" x14ac:dyDescent="0.3">
      <c r="A64" s="22">
        <v>13670</v>
      </c>
      <c r="B64" s="22">
        <v>10100501</v>
      </c>
      <c r="C64" s="22">
        <v>1000</v>
      </c>
      <c r="D64" s="23">
        <v>43466</v>
      </c>
      <c r="E64" s="21" t="s">
        <v>104</v>
      </c>
      <c r="F64" s="21">
        <v>108099743</v>
      </c>
      <c r="G64" s="21">
        <v>0</v>
      </c>
      <c r="H64" s="21">
        <v>0</v>
      </c>
      <c r="I64" s="23">
        <v>43490</v>
      </c>
      <c r="J64" s="21" t="s">
        <v>241</v>
      </c>
      <c r="K64" s="21">
        <v>-20.59</v>
      </c>
      <c r="L64" s="21" t="s">
        <v>189</v>
      </c>
    </row>
    <row r="65" spans="1:12" x14ac:dyDescent="0.3">
      <c r="A65" s="22">
        <v>13670</v>
      </c>
      <c r="B65" s="22">
        <v>10100501</v>
      </c>
      <c r="C65" s="22">
        <v>1000</v>
      </c>
      <c r="D65" s="23">
        <v>43466</v>
      </c>
      <c r="E65" s="21" t="s">
        <v>104</v>
      </c>
      <c r="F65" s="21">
        <v>108099743</v>
      </c>
      <c r="G65" s="21">
        <v>0</v>
      </c>
      <c r="H65" s="21">
        <v>0</v>
      </c>
      <c r="I65" s="23">
        <v>43490</v>
      </c>
      <c r="J65" s="21" t="s">
        <v>241</v>
      </c>
      <c r="K65" s="21">
        <v>-20.59</v>
      </c>
      <c r="L65" s="21" t="s">
        <v>189</v>
      </c>
    </row>
    <row r="66" spans="1:12" x14ac:dyDescent="0.3">
      <c r="A66" s="22">
        <v>13640</v>
      </c>
      <c r="B66" s="22">
        <v>10100501</v>
      </c>
      <c r="C66" s="22">
        <v>1000</v>
      </c>
      <c r="D66" s="23">
        <v>43466</v>
      </c>
      <c r="E66" s="21" t="s">
        <v>104</v>
      </c>
      <c r="F66" s="21">
        <v>108095703</v>
      </c>
      <c r="G66" s="21">
        <v>0</v>
      </c>
      <c r="H66" s="21">
        <v>0</v>
      </c>
      <c r="I66" s="23">
        <v>43334</v>
      </c>
      <c r="J66" s="21" t="s">
        <v>105</v>
      </c>
      <c r="K66" s="21">
        <v>-286.13</v>
      </c>
      <c r="L66" s="21" t="s">
        <v>194</v>
      </c>
    </row>
    <row r="67" spans="1:12" x14ac:dyDescent="0.3">
      <c r="A67" s="22">
        <v>13650</v>
      </c>
      <c r="B67" s="22">
        <v>10100501</v>
      </c>
      <c r="C67" s="22">
        <v>1000</v>
      </c>
      <c r="D67" s="23">
        <v>43466</v>
      </c>
      <c r="E67" s="21" t="s">
        <v>104</v>
      </c>
      <c r="F67" s="21">
        <v>108092339</v>
      </c>
      <c r="G67" s="21">
        <v>0</v>
      </c>
      <c r="H67" s="21">
        <v>0</v>
      </c>
      <c r="I67" s="23">
        <v>43423</v>
      </c>
      <c r="J67" s="21" t="s">
        <v>105</v>
      </c>
      <c r="K67" s="21">
        <v>-7.07</v>
      </c>
      <c r="L67" s="21" t="s">
        <v>195</v>
      </c>
    </row>
    <row r="68" spans="1:12" x14ac:dyDescent="0.3">
      <c r="A68" s="22">
        <v>13650</v>
      </c>
      <c r="B68" s="22">
        <v>10100501</v>
      </c>
      <c r="C68" s="22">
        <v>1000</v>
      </c>
      <c r="D68" s="23">
        <v>43466</v>
      </c>
      <c r="E68" s="21" t="s">
        <v>104</v>
      </c>
      <c r="F68" s="21">
        <v>108092339</v>
      </c>
      <c r="G68" s="21">
        <v>0</v>
      </c>
      <c r="H68" s="21">
        <v>0</v>
      </c>
      <c r="I68" s="23">
        <v>43423</v>
      </c>
      <c r="J68" s="21" t="s">
        <v>105</v>
      </c>
      <c r="K68" s="21">
        <v>-7.07</v>
      </c>
      <c r="L68" s="21" t="s">
        <v>195</v>
      </c>
    </row>
    <row r="69" spans="1:12" x14ac:dyDescent="0.3">
      <c r="A69" s="22">
        <v>13640</v>
      </c>
      <c r="B69" s="22">
        <v>10100501</v>
      </c>
      <c r="C69" s="22">
        <v>1000</v>
      </c>
      <c r="D69" s="23">
        <v>43466</v>
      </c>
      <c r="E69" s="21" t="s">
        <v>103</v>
      </c>
      <c r="F69" s="21">
        <v>108095703</v>
      </c>
      <c r="G69" s="21">
        <v>-1</v>
      </c>
      <c r="H69" s="21">
        <v>-247.55</v>
      </c>
      <c r="I69" s="23">
        <v>43466</v>
      </c>
      <c r="J69" s="21" t="s">
        <v>150</v>
      </c>
      <c r="K69" s="21">
        <v>0</v>
      </c>
      <c r="L69" s="21" t="s">
        <v>194</v>
      </c>
    </row>
    <row r="70" spans="1:12" x14ac:dyDescent="0.3">
      <c r="A70" s="22">
        <v>13640</v>
      </c>
      <c r="B70" s="22">
        <v>10100501</v>
      </c>
      <c r="C70" s="22">
        <v>1000</v>
      </c>
      <c r="D70" s="23">
        <v>43466</v>
      </c>
      <c r="E70" s="21" t="s">
        <v>104</v>
      </c>
      <c r="F70" s="21">
        <v>108095703</v>
      </c>
      <c r="G70" s="21">
        <v>0</v>
      </c>
      <c r="H70" s="21">
        <v>0</v>
      </c>
      <c r="I70" s="23">
        <v>43334</v>
      </c>
      <c r="J70" s="21" t="s">
        <v>150</v>
      </c>
      <c r="K70" s="24">
        <v>-4439.8500000000004</v>
      </c>
      <c r="L70" s="21" t="s">
        <v>194</v>
      </c>
    </row>
    <row r="71" spans="1:12" x14ac:dyDescent="0.3">
      <c r="A71" s="22">
        <v>13640</v>
      </c>
      <c r="B71" s="22">
        <v>10100501</v>
      </c>
      <c r="C71" s="22">
        <v>1000</v>
      </c>
      <c r="D71" s="23">
        <v>43466</v>
      </c>
      <c r="E71" s="21" t="s">
        <v>104</v>
      </c>
      <c r="F71" s="21">
        <v>108097558</v>
      </c>
      <c r="G71" s="21">
        <v>0</v>
      </c>
      <c r="H71" s="21">
        <v>0</v>
      </c>
      <c r="I71" s="23">
        <v>43445</v>
      </c>
      <c r="J71" s="21" t="s">
        <v>105</v>
      </c>
      <c r="K71" s="21">
        <v>35.770000000000003</v>
      </c>
      <c r="L71" s="21" t="s">
        <v>194</v>
      </c>
    </row>
    <row r="72" spans="1:12" x14ac:dyDescent="0.3">
      <c r="A72" s="22">
        <v>13640</v>
      </c>
      <c r="B72" s="22">
        <v>10100501</v>
      </c>
      <c r="C72" s="22">
        <v>1000</v>
      </c>
      <c r="D72" s="23">
        <v>43466</v>
      </c>
      <c r="E72" s="21" t="s">
        <v>104</v>
      </c>
      <c r="F72" s="21">
        <v>108097558</v>
      </c>
      <c r="G72" s="21">
        <v>0</v>
      </c>
      <c r="H72" s="21">
        <v>0</v>
      </c>
      <c r="I72" s="23">
        <v>43445</v>
      </c>
      <c r="J72" s="21" t="s">
        <v>105</v>
      </c>
      <c r="K72" s="21">
        <v>482.63</v>
      </c>
      <c r="L72" s="21" t="s">
        <v>194</v>
      </c>
    </row>
    <row r="73" spans="1:12" x14ac:dyDescent="0.3">
      <c r="A73" s="22">
        <v>13650</v>
      </c>
      <c r="B73" s="22">
        <v>10100501</v>
      </c>
      <c r="C73" s="22">
        <v>1000</v>
      </c>
      <c r="D73" s="23">
        <v>43466</v>
      </c>
      <c r="E73" s="21" t="s">
        <v>104</v>
      </c>
      <c r="F73" s="21">
        <v>108097558</v>
      </c>
      <c r="G73" s="21">
        <v>0</v>
      </c>
      <c r="H73" s="21">
        <v>0</v>
      </c>
      <c r="I73" s="23">
        <v>43445</v>
      </c>
      <c r="J73" s="21" t="s">
        <v>105</v>
      </c>
      <c r="K73" s="21">
        <v>554.02</v>
      </c>
      <c r="L73" s="21" t="s">
        <v>195</v>
      </c>
    </row>
    <row r="74" spans="1:12" x14ac:dyDescent="0.3">
      <c r="A74" s="22">
        <v>13670</v>
      </c>
      <c r="B74" s="22">
        <v>10100501</v>
      </c>
      <c r="C74" s="22">
        <v>1000</v>
      </c>
      <c r="D74" s="23">
        <v>43466</v>
      </c>
      <c r="E74" s="21" t="s">
        <v>104</v>
      </c>
      <c r="F74" s="21">
        <v>108097558</v>
      </c>
      <c r="G74" s="21">
        <v>0</v>
      </c>
      <c r="H74" s="21">
        <v>0</v>
      </c>
      <c r="I74" s="23">
        <v>43445</v>
      </c>
      <c r="J74" s="21" t="s">
        <v>105</v>
      </c>
      <c r="K74" s="24">
        <v>2223.91</v>
      </c>
      <c r="L74" s="21" t="s">
        <v>189</v>
      </c>
    </row>
    <row r="75" spans="1:12" x14ac:dyDescent="0.3">
      <c r="A75" s="22">
        <v>13640</v>
      </c>
      <c r="B75" s="22">
        <v>10100501</v>
      </c>
      <c r="C75" s="22">
        <v>1000</v>
      </c>
      <c r="D75" s="23">
        <v>43466</v>
      </c>
      <c r="E75" s="21" t="s">
        <v>104</v>
      </c>
      <c r="F75" s="21">
        <v>108098386</v>
      </c>
      <c r="G75" s="21">
        <v>0</v>
      </c>
      <c r="H75" s="21">
        <v>0</v>
      </c>
      <c r="I75" s="23">
        <v>43455</v>
      </c>
      <c r="J75" s="21" t="s">
        <v>105</v>
      </c>
      <c r="K75" s="21">
        <v>144</v>
      </c>
      <c r="L75" s="21" t="s">
        <v>194</v>
      </c>
    </row>
    <row r="76" spans="1:12" x14ac:dyDescent="0.3">
      <c r="A76" s="22">
        <v>13650</v>
      </c>
      <c r="B76" s="22">
        <v>10100501</v>
      </c>
      <c r="C76" s="22">
        <v>1000</v>
      </c>
      <c r="D76" s="23">
        <v>43466</v>
      </c>
      <c r="E76" s="21" t="s">
        <v>104</v>
      </c>
      <c r="F76" s="21">
        <v>108098386</v>
      </c>
      <c r="G76" s="21">
        <v>0</v>
      </c>
      <c r="H76" s="21">
        <v>0</v>
      </c>
      <c r="I76" s="23">
        <v>43455</v>
      </c>
      <c r="J76" s="21" t="s">
        <v>105</v>
      </c>
      <c r="K76" s="21">
        <v>749.46</v>
      </c>
      <c r="L76" s="21" t="s">
        <v>195</v>
      </c>
    </row>
    <row r="77" spans="1:12" x14ac:dyDescent="0.3">
      <c r="A77" s="22">
        <v>13670</v>
      </c>
      <c r="B77" s="22">
        <v>10100501</v>
      </c>
      <c r="C77" s="22">
        <v>1000</v>
      </c>
      <c r="D77" s="23">
        <v>43466</v>
      </c>
      <c r="E77" s="21" t="s">
        <v>104</v>
      </c>
      <c r="F77" s="21">
        <v>108098386</v>
      </c>
      <c r="G77" s="21">
        <v>0</v>
      </c>
      <c r="H77" s="21">
        <v>0</v>
      </c>
      <c r="I77" s="23">
        <v>43455</v>
      </c>
      <c r="J77" s="21" t="s">
        <v>105</v>
      </c>
      <c r="K77" s="24">
        <v>1344.1</v>
      </c>
      <c r="L77" s="21" t="s">
        <v>189</v>
      </c>
    </row>
    <row r="78" spans="1:12" x14ac:dyDescent="0.3">
      <c r="A78" s="22">
        <v>13670</v>
      </c>
      <c r="B78" s="22">
        <v>10100501</v>
      </c>
      <c r="C78" s="22">
        <v>1000</v>
      </c>
      <c r="D78" s="23">
        <v>43466</v>
      </c>
      <c r="E78" s="21" t="s">
        <v>104</v>
      </c>
      <c r="F78" s="21">
        <v>108098386</v>
      </c>
      <c r="G78" s="21">
        <v>0</v>
      </c>
      <c r="H78" s="21">
        <v>0</v>
      </c>
      <c r="I78" s="23">
        <v>43455</v>
      </c>
      <c r="J78" s="21" t="s">
        <v>105</v>
      </c>
      <c r="K78" s="24">
        <v>2541.56</v>
      </c>
      <c r="L78" s="21" t="s">
        <v>189</v>
      </c>
    </row>
    <row r="79" spans="1:12" x14ac:dyDescent="0.3">
      <c r="A79" s="22">
        <v>13660</v>
      </c>
      <c r="B79" s="22">
        <v>10100501</v>
      </c>
      <c r="C79" s="22">
        <v>1000</v>
      </c>
      <c r="D79" s="23">
        <v>43466</v>
      </c>
      <c r="E79" s="21" t="s">
        <v>104</v>
      </c>
      <c r="F79" s="21">
        <v>108099433</v>
      </c>
      <c r="G79" s="21">
        <v>0</v>
      </c>
      <c r="H79" s="21">
        <v>0</v>
      </c>
      <c r="I79" s="23">
        <v>43464</v>
      </c>
      <c r="J79" s="21" t="s">
        <v>105</v>
      </c>
      <c r="K79" s="21">
        <v>24.47</v>
      </c>
      <c r="L79" s="21" t="s">
        <v>188</v>
      </c>
    </row>
    <row r="80" spans="1:12" x14ac:dyDescent="0.3">
      <c r="A80" s="22">
        <v>13670</v>
      </c>
      <c r="B80" s="22">
        <v>10100501</v>
      </c>
      <c r="C80" s="22">
        <v>1000</v>
      </c>
      <c r="D80" s="23">
        <v>43466</v>
      </c>
      <c r="E80" s="21" t="s">
        <v>104</v>
      </c>
      <c r="F80" s="21">
        <v>108099433</v>
      </c>
      <c r="G80" s="21">
        <v>0</v>
      </c>
      <c r="H80" s="21">
        <v>0</v>
      </c>
      <c r="I80" s="23">
        <v>43464</v>
      </c>
      <c r="J80" s="21" t="s">
        <v>105</v>
      </c>
      <c r="K80" s="21">
        <v>144.94999999999999</v>
      </c>
      <c r="L80" s="21" t="s">
        <v>189</v>
      </c>
    </row>
    <row r="81" spans="1:12" x14ac:dyDescent="0.3">
      <c r="A81" s="22">
        <v>13670</v>
      </c>
      <c r="B81" s="22">
        <v>10100501</v>
      </c>
      <c r="C81" s="22">
        <v>1000</v>
      </c>
      <c r="D81" s="23">
        <v>43466</v>
      </c>
      <c r="E81" s="21" t="s">
        <v>104</v>
      </c>
      <c r="F81" s="21">
        <v>108099433</v>
      </c>
      <c r="G81" s="21">
        <v>0</v>
      </c>
      <c r="H81" s="21">
        <v>0</v>
      </c>
      <c r="I81" s="23">
        <v>43464</v>
      </c>
      <c r="J81" s="21" t="s">
        <v>105</v>
      </c>
      <c r="K81" s="21">
        <v>619.16999999999996</v>
      </c>
      <c r="L81" s="21" t="s">
        <v>189</v>
      </c>
    </row>
    <row r="82" spans="1:12" x14ac:dyDescent="0.3">
      <c r="A82" s="22">
        <v>13670</v>
      </c>
      <c r="B82" s="22">
        <v>10100501</v>
      </c>
      <c r="C82" s="22">
        <v>1000</v>
      </c>
      <c r="D82" s="23">
        <v>43466</v>
      </c>
      <c r="E82" s="21" t="s">
        <v>104</v>
      </c>
      <c r="F82" s="21">
        <v>108099433</v>
      </c>
      <c r="G82" s="21">
        <v>0</v>
      </c>
      <c r="H82" s="21">
        <v>0</v>
      </c>
      <c r="I82" s="23">
        <v>43464</v>
      </c>
      <c r="J82" s="21" t="s">
        <v>105</v>
      </c>
      <c r="K82" s="21">
        <v>619.17999999999995</v>
      </c>
      <c r="L82" s="21" t="s">
        <v>189</v>
      </c>
    </row>
    <row r="83" spans="1:12" x14ac:dyDescent="0.3">
      <c r="A83" s="22">
        <v>13640</v>
      </c>
      <c r="B83" s="22">
        <v>10100501</v>
      </c>
      <c r="C83" s="22">
        <v>1000</v>
      </c>
      <c r="D83" s="23">
        <v>43466</v>
      </c>
      <c r="E83" s="21" t="s">
        <v>104</v>
      </c>
      <c r="F83" s="21">
        <v>108100277</v>
      </c>
      <c r="G83" s="21">
        <v>0</v>
      </c>
      <c r="H83" s="21">
        <v>0</v>
      </c>
      <c r="I83" s="23">
        <v>43402</v>
      </c>
      <c r="J83" s="21" t="s">
        <v>105</v>
      </c>
      <c r="K83" s="21">
        <v>191</v>
      </c>
      <c r="L83" s="21" t="s">
        <v>194</v>
      </c>
    </row>
    <row r="84" spans="1:12" x14ac:dyDescent="0.3">
      <c r="A84" s="22">
        <v>13660</v>
      </c>
      <c r="B84" s="22">
        <v>10100501</v>
      </c>
      <c r="C84" s="22">
        <v>1000</v>
      </c>
      <c r="D84" s="23">
        <v>43466</v>
      </c>
      <c r="E84" s="21" t="s">
        <v>104</v>
      </c>
      <c r="F84" s="21">
        <v>108100277</v>
      </c>
      <c r="G84" s="21">
        <v>0</v>
      </c>
      <c r="H84" s="21">
        <v>0</v>
      </c>
      <c r="I84" s="23">
        <v>43402</v>
      </c>
      <c r="J84" s="21" t="s">
        <v>105</v>
      </c>
      <c r="K84" s="21">
        <v>897.08</v>
      </c>
      <c r="L84" s="21" t="s">
        <v>188</v>
      </c>
    </row>
    <row r="85" spans="1:12" x14ac:dyDescent="0.3">
      <c r="A85" s="22">
        <v>13670</v>
      </c>
      <c r="B85" s="22">
        <v>10100501</v>
      </c>
      <c r="C85" s="22">
        <v>1000</v>
      </c>
      <c r="D85" s="23">
        <v>43466</v>
      </c>
      <c r="E85" s="21" t="s">
        <v>104</v>
      </c>
      <c r="F85" s="21">
        <v>108100277</v>
      </c>
      <c r="G85" s="21">
        <v>0</v>
      </c>
      <c r="H85" s="21">
        <v>0</v>
      </c>
      <c r="I85" s="23">
        <v>43402</v>
      </c>
      <c r="J85" s="21" t="s">
        <v>105</v>
      </c>
      <c r="K85" s="21">
        <v>853.37</v>
      </c>
      <c r="L85" s="21" t="s">
        <v>189</v>
      </c>
    </row>
    <row r="86" spans="1:12" x14ac:dyDescent="0.3">
      <c r="A86" s="22">
        <v>13690</v>
      </c>
      <c r="B86" s="22">
        <v>10100501</v>
      </c>
      <c r="C86" s="22">
        <v>1000</v>
      </c>
      <c r="D86" s="23">
        <v>43466</v>
      </c>
      <c r="E86" s="21" t="s">
        <v>104</v>
      </c>
      <c r="F86" s="21">
        <v>108100277</v>
      </c>
      <c r="G86" s="21">
        <v>0</v>
      </c>
      <c r="H86" s="21">
        <v>0</v>
      </c>
      <c r="I86" s="23">
        <v>43402</v>
      </c>
      <c r="J86" s="21" t="s">
        <v>105</v>
      </c>
      <c r="K86" s="21">
        <v>221.33</v>
      </c>
      <c r="L86" s="21" t="s">
        <v>191</v>
      </c>
    </row>
    <row r="87" spans="1:12" x14ac:dyDescent="0.3">
      <c r="A87" s="22">
        <v>13640</v>
      </c>
      <c r="B87" s="22">
        <v>10100501</v>
      </c>
      <c r="C87" s="22">
        <v>1000</v>
      </c>
      <c r="D87" s="23">
        <v>43466</v>
      </c>
      <c r="E87" s="21" t="s">
        <v>104</v>
      </c>
      <c r="F87" s="21">
        <v>108100652</v>
      </c>
      <c r="G87" s="21">
        <v>0</v>
      </c>
      <c r="H87" s="21">
        <v>0</v>
      </c>
      <c r="I87" s="23">
        <v>43460</v>
      </c>
      <c r="J87" s="21" t="s">
        <v>105</v>
      </c>
      <c r="K87" s="21">
        <v>389.26</v>
      </c>
      <c r="L87" s="21" t="s">
        <v>194</v>
      </c>
    </row>
    <row r="88" spans="1:12" x14ac:dyDescent="0.3">
      <c r="A88" s="22">
        <v>13640</v>
      </c>
      <c r="B88" s="22">
        <v>10100501</v>
      </c>
      <c r="C88" s="22">
        <v>1000</v>
      </c>
      <c r="D88" s="23">
        <v>43466</v>
      </c>
      <c r="E88" s="21" t="s">
        <v>104</v>
      </c>
      <c r="F88" s="21">
        <v>108100652</v>
      </c>
      <c r="G88" s="21">
        <v>0</v>
      </c>
      <c r="H88" s="21">
        <v>0</v>
      </c>
      <c r="I88" s="23">
        <v>43460</v>
      </c>
      <c r="J88" s="21" t="s">
        <v>105</v>
      </c>
      <c r="K88" s="21">
        <v>575.55999999999995</v>
      </c>
      <c r="L88" s="21" t="s">
        <v>194</v>
      </c>
    </row>
    <row r="89" spans="1:12" x14ac:dyDescent="0.3">
      <c r="A89" s="22">
        <v>13640</v>
      </c>
      <c r="B89" s="22">
        <v>10100501</v>
      </c>
      <c r="C89" s="22">
        <v>1000</v>
      </c>
      <c r="D89" s="23">
        <v>43466</v>
      </c>
      <c r="E89" s="21" t="s">
        <v>104</v>
      </c>
      <c r="F89" s="21">
        <v>108100652</v>
      </c>
      <c r="G89" s="21">
        <v>0</v>
      </c>
      <c r="H89" s="21">
        <v>0</v>
      </c>
      <c r="I89" s="23">
        <v>43460</v>
      </c>
      <c r="J89" s="21" t="s">
        <v>105</v>
      </c>
      <c r="K89" s="21">
        <v>130.5</v>
      </c>
      <c r="L89" s="21" t="s">
        <v>194</v>
      </c>
    </row>
    <row r="90" spans="1:12" x14ac:dyDescent="0.3">
      <c r="A90" s="22">
        <v>13650</v>
      </c>
      <c r="B90" s="22">
        <v>10100501</v>
      </c>
      <c r="C90" s="22">
        <v>1000</v>
      </c>
      <c r="D90" s="23">
        <v>43466</v>
      </c>
      <c r="E90" s="21" t="s">
        <v>104</v>
      </c>
      <c r="F90" s="21">
        <v>108100652</v>
      </c>
      <c r="G90" s="21">
        <v>0</v>
      </c>
      <c r="H90" s="21">
        <v>0</v>
      </c>
      <c r="I90" s="23">
        <v>43460</v>
      </c>
      <c r="J90" s="21" t="s">
        <v>105</v>
      </c>
      <c r="K90" s="21">
        <v>719.26</v>
      </c>
      <c r="L90" s="21" t="s">
        <v>195</v>
      </c>
    </row>
    <row r="91" spans="1:12" x14ac:dyDescent="0.3">
      <c r="A91" s="22">
        <v>13650</v>
      </c>
      <c r="B91" s="22">
        <v>10100501</v>
      </c>
      <c r="C91" s="22">
        <v>1000</v>
      </c>
      <c r="D91" s="23">
        <v>43466</v>
      </c>
      <c r="E91" s="21" t="s">
        <v>104</v>
      </c>
      <c r="F91" s="21">
        <v>108100652</v>
      </c>
      <c r="G91" s="21">
        <v>0</v>
      </c>
      <c r="H91" s="21">
        <v>0</v>
      </c>
      <c r="I91" s="23">
        <v>43460</v>
      </c>
      <c r="J91" s="21" t="s">
        <v>105</v>
      </c>
      <c r="K91" s="21">
        <v>719.26</v>
      </c>
      <c r="L91" s="21" t="s">
        <v>195</v>
      </c>
    </row>
    <row r="92" spans="1:12" x14ac:dyDescent="0.3">
      <c r="A92" s="22">
        <v>13640</v>
      </c>
      <c r="B92" s="22">
        <v>10100501</v>
      </c>
      <c r="C92" s="22">
        <v>1000</v>
      </c>
      <c r="D92" s="23">
        <v>43466</v>
      </c>
      <c r="E92" s="21" t="s">
        <v>104</v>
      </c>
      <c r="F92" s="21">
        <v>108101745</v>
      </c>
      <c r="G92" s="21">
        <v>0</v>
      </c>
      <c r="H92" s="21">
        <v>0</v>
      </c>
      <c r="I92" s="23">
        <v>43439</v>
      </c>
      <c r="J92" s="21" t="s">
        <v>105</v>
      </c>
      <c r="K92" s="21">
        <v>0.85</v>
      </c>
      <c r="L92" s="21" t="s">
        <v>194</v>
      </c>
    </row>
    <row r="93" spans="1:12" x14ac:dyDescent="0.3">
      <c r="A93" s="22">
        <v>13640</v>
      </c>
      <c r="B93" s="22">
        <v>10100501</v>
      </c>
      <c r="C93" s="22">
        <v>1000</v>
      </c>
      <c r="D93" s="23">
        <v>43466</v>
      </c>
      <c r="E93" s="21" t="s">
        <v>104</v>
      </c>
      <c r="F93" s="21">
        <v>108102206</v>
      </c>
      <c r="G93" s="21">
        <v>0</v>
      </c>
      <c r="H93" s="21">
        <v>0</v>
      </c>
      <c r="I93" s="23">
        <v>43460</v>
      </c>
      <c r="J93" s="21" t="s">
        <v>105</v>
      </c>
      <c r="K93" s="21">
        <v>12.34</v>
      </c>
      <c r="L93" s="21" t="s">
        <v>194</v>
      </c>
    </row>
    <row r="94" spans="1:12" x14ac:dyDescent="0.3">
      <c r="A94" s="22">
        <v>13640</v>
      </c>
      <c r="B94" s="22">
        <v>10100501</v>
      </c>
      <c r="C94" s="22">
        <v>1000</v>
      </c>
      <c r="D94" s="23">
        <v>43466</v>
      </c>
      <c r="E94" s="21" t="s">
        <v>104</v>
      </c>
      <c r="F94" s="21">
        <v>108102206</v>
      </c>
      <c r="G94" s="21">
        <v>0</v>
      </c>
      <c r="H94" s="21">
        <v>0</v>
      </c>
      <c r="I94" s="23">
        <v>43460</v>
      </c>
      <c r="J94" s="21" t="s">
        <v>105</v>
      </c>
      <c r="K94" s="21">
        <v>7.49</v>
      </c>
      <c r="L94" s="21" t="s">
        <v>194</v>
      </c>
    </row>
    <row r="95" spans="1:12" x14ac:dyDescent="0.3">
      <c r="A95" s="22">
        <v>13640</v>
      </c>
      <c r="B95" s="22">
        <v>10100501</v>
      </c>
      <c r="C95" s="22">
        <v>1000</v>
      </c>
      <c r="D95" s="23">
        <v>43466</v>
      </c>
      <c r="E95" s="21" t="s">
        <v>104</v>
      </c>
      <c r="F95" s="21">
        <v>108102206</v>
      </c>
      <c r="G95" s="21">
        <v>0</v>
      </c>
      <c r="H95" s="21">
        <v>0</v>
      </c>
      <c r="I95" s="23">
        <v>43460</v>
      </c>
      <c r="J95" s="21" t="s">
        <v>105</v>
      </c>
      <c r="K95" s="21">
        <v>23.28</v>
      </c>
      <c r="L95" s="21" t="s">
        <v>194</v>
      </c>
    </row>
    <row r="96" spans="1:12" x14ac:dyDescent="0.3">
      <c r="A96" s="22">
        <v>13640</v>
      </c>
      <c r="B96" s="22">
        <v>10100501</v>
      </c>
      <c r="C96" s="22">
        <v>1000</v>
      </c>
      <c r="D96" s="23">
        <v>43466</v>
      </c>
      <c r="E96" s="21" t="s">
        <v>104</v>
      </c>
      <c r="F96" s="21">
        <v>108102206</v>
      </c>
      <c r="G96" s="21">
        <v>0</v>
      </c>
      <c r="H96" s="21">
        <v>0</v>
      </c>
      <c r="I96" s="23">
        <v>43460</v>
      </c>
      <c r="J96" s="21" t="s">
        <v>105</v>
      </c>
      <c r="K96" s="21">
        <v>12.34</v>
      </c>
      <c r="L96" s="21" t="s">
        <v>194</v>
      </c>
    </row>
    <row r="97" spans="1:12" x14ac:dyDescent="0.3">
      <c r="A97" s="22">
        <v>13640</v>
      </c>
      <c r="B97" s="22">
        <v>10100501</v>
      </c>
      <c r="C97" s="22">
        <v>1000</v>
      </c>
      <c r="D97" s="23">
        <v>43466</v>
      </c>
      <c r="E97" s="21" t="s">
        <v>104</v>
      </c>
      <c r="F97" s="21">
        <v>108102206</v>
      </c>
      <c r="G97" s="21">
        <v>0</v>
      </c>
      <c r="H97" s="21">
        <v>0</v>
      </c>
      <c r="I97" s="23">
        <v>43460</v>
      </c>
      <c r="J97" s="21" t="s">
        <v>105</v>
      </c>
      <c r="K97" s="21">
        <v>5.05</v>
      </c>
      <c r="L97" s="21" t="s">
        <v>194</v>
      </c>
    </row>
    <row r="98" spans="1:12" x14ac:dyDescent="0.3">
      <c r="A98" s="22">
        <v>13640</v>
      </c>
      <c r="B98" s="22">
        <v>10100501</v>
      </c>
      <c r="C98" s="22">
        <v>1000</v>
      </c>
      <c r="D98" s="23">
        <v>43466</v>
      </c>
      <c r="E98" s="21" t="s">
        <v>104</v>
      </c>
      <c r="F98" s="21">
        <v>108102206</v>
      </c>
      <c r="G98" s="21">
        <v>0</v>
      </c>
      <c r="H98" s="21">
        <v>0</v>
      </c>
      <c r="I98" s="23">
        <v>43460</v>
      </c>
      <c r="J98" s="21" t="s">
        <v>105</v>
      </c>
      <c r="K98" s="21">
        <v>91.33</v>
      </c>
      <c r="L98" s="21" t="s">
        <v>194</v>
      </c>
    </row>
    <row r="99" spans="1:12" x14ac:dyDescent="0.3">
      <c r="A99" s="22">
        <v>13640</v>
      </c>
      <c r="B99" s="22">
        <v>10100501</v>
      </c>
      <c r="C99" s="22">
        <v>1000</v>
      </c>
      <c r="D99" s="23">
        <v>43466</v>
      </c>
      <c r="E99" s="21" t="s">
        <v>104</v>
      </c>
      <c r="F99" s="21">
        <v>108102206</v>
      </c>
      <c r="G99" s="21">
        <v>0</v>
      </c>
      <c r="H99" s="21">
        <v>0</v>
      </c>
      <c r="I99" s="23">
        <v>43460</v>
      </c>
      <c r="J99" s="21" t="s">
        <v>105</v>
      </c>
      <c r="K99" s="21">
        <v>95.14</v>
      </c>
      <c r="L99" s="21" t="s">
        <v>194</v>
      </c>
    </row>
    <row r="100" spans="1:12" x14ac:dyDescent="0.3">
      <c r="A100" s="22">
        <v>13640</v>
      </c>
      <c r="B100" s="22">
        <v>10100501</v>
      </c>
      <c r="C100" s="22">
        <v>1000</v>
      </c>
      <c r="D100" s="23">
        <v>43466</v>
      </c>
      <c r="E100" s="21" t="s">
        <v>104</v>
      </c>
      <c r="F100" s="21">
        <v>108102206</v>
      </c>
      <c r="G100" s="21">
        <v>0</v>
      </c>
      <c r="H100" s="21">
        <v>0</v>
      </c>
      <c r="I100" s="23">
        <v>43460</v>
      </c>
      <c r="J100" s="21" t="s">
        <v>105</v>
      </c>
      <c r="K100" s="21">
        <v>8.82</v>
      </c>
      <c r="L100" s="21" t="s">
        <v>194</v>
      </c>
    </row>
    <row r="101" spans="1:12" x14ac:dyDescent="0.3">
      <c r="A101" s="22">
        <v>13640</v>
      </c>
      <c r="B101" s="22">
        <v>10100501</v>
      </c>
      <c r="C101" s="22">
        <v>1000</v>
      </c>
      <c r="D101" s="23">
        <v>43466</v>
      </c>
      <c r="E101" s="21" t="s">
        <v>104</v>
      </c>
      <c r="F101" s="21">
        <v>108102206</v>
      </c>
      <c r="G101" s="21">
        <v>0</v>
      </c>
      <c r="H101" s="21">
        <v>0</v>
      </c>
      <c r="I101" s="23">
        <v>43460</v>
      </c>
      <c r="J101" s="21" t="s">
        <v>105</v>
      </c>
      <c r="K101" s="21">
        <v>91.33</v>
      </c>
      <c r="L101" s="21" t="s">
        <v>194</v>
      </c>
    </row>
    <row r="102" spans="1:12" x14ac:dyDescent="0.3">
      <c r="A102" s="22">
        <v>13640</v>
      </c>
      <c r="B102" s="22">
        <v>10100501</v>
      </c>
      <c r="C102" s="22">
        <v>1000</v>
      </c>
      <c r="D102" s="23">
        <v>43466</v>
      </c>
      <c r="E102" s="21" t="s">
        <v>104</v>
      </c>
      <c r="F102" s="21">
        <v>108102206</v>
      </c>
      <c r="G102" s="21">
        <v>0</v>
      </c>
      <c r="H102" s="21">
        <v>0</v>
      </c>
      <c r="I102" s="23">
        <v>43460</v>
      </c>
      <c r="J102" s="21" t="s">
        <v>105</v>
      </c>
      <c r="K102" s="21">
        <v>39.44</v>
      </c>
      <c r="L102" s="21" t="s">
        <v>194</v>
      </c>
    </row>
    <row r="103" spans="1:12" x14ac:dyDescent="0.3">
      <c r="A103" s="22">
        <v>13640</v>
      </c>
      <c r="B103" s="22">
        <v>10100501</v>
      </c>
      <c r="C103" s="22">
        <v>1000</v>
      </c>
      <c r="D103" s="23">
        <v>43466</v>
      </c>
      <c r="E103" s="21" t="s">
        <v>104</v>
      </c>
      <c r="F103" s="21">
        <v>108102206</v>
      </c>
      <c r="G103" s="21">
        <v>0</v>
      </c>
      <c r="H103" s="21">
        <v>0</v>
      </c>
      <c r="I103" s="23">
        <v>43460</v>
      </c>
      <c r="J103" s="21" t="s">
        <v>105</v>
      </c>
      <c r="K103" s="21">
        <v>6.93</v>
      </c>
      <c r="L103" s="21" t="s">
        <v>194</v>
      </c>
    </row>
    <row r="104" spans="1:12" x14ac:dyDescent="0.3">
      <c r="A104" s="22">
        <v>13640</v>
      </c>
      <c r="B104" s="22">
        <v>10100501</v>
      </c>
      <c r="C104" s="22">
        <v>1000</v>
      </c>
      <c r="D104" s="23">
        <v>43466</v>
      </c>
      <c r="E104" s="21" t="s">
        <v>104</v>
      </c>
      <c r="F104" s="21">
        <v>108102206</v>
      </c>
      <c r="G104" s="21">
        <v>0</v>
      </c>
      <c r="H104" s="21">
        <v>0</v>
      </c>
      <c r="I104" s="23">
        <v>43460</v>
      </c>
      <c r="J104" s="21" t="s">
        <v>105</v>
      </c>
      <c r="K104" s="21">
        <v>91.33</v>
      </c>
      <c r="L104" s="21" t="s">
        <v>194</v>
      </c>
    </row>
    <row r="105" spans="1:12" x14ac:dyDescent="0.3">
      <c r="A105" s="22">
        <v>13640</v>
      </c>
      <c r="B105" s="22">
        <v>10100501</v>
      </c>
      <c r="C105" s="22">
        <v>1000</v>
      </c>
      <c r="D105" s="23">
        <v>43466</v>
      </c>
      <c r="E105" s="21" t="s">
        <v>104</v>
      </c>
      <c r="F105" s="21">
        <v>108102206</v>
      </c>
      <c r="G105" s="21">
        <v>0</v>
      </c>
      <c r="H105" s="21">
        <v>0</v>
      </c>
      <c r="I105" s="23">
        <v>43460</v>
      </c>
      <c r="J105" s="21" t="s">
        <v>105</v>
      </c>
      <c r="K105" s="21">
        <v>46.1</v>
      </c>
      <c r="L105" s="21" t="s">
        <v>194</v>
      </c>
    </row>
    <row r="106" spans="1:12" x14ac:dyDescent="0.3">
      <c r="A106" s="22">
        <v>13640</v>
      </c>
      <c r="B106" s="22">
        <v>10100501</v>
      </c>
      <c r="C106" s="22">
        <v>1000</v>
      </c>
      <c r="D106" s="23">
        <v>43466</v>
      </c>
      <c r="E106" s="21" t="s">
        <v>104</v>
      </c>
      <c r="F106" s="21">
        <v>108102206</v>
      </c>
      <c r="G106" s="21">
        <v>0</v>
      </c>
      <c r="H106" s="21">
        <v>0</v>
      </c>
      <c r="I106" s="23">
        <v>43460</v>
      </c>
      <c r="J106" s="21" t="s">
        <v>105</v>
      </c>
      <c r="K106" s="21">
        <v>5.05</v>
      </c>
      <c r="L106" s="21" t="s">
        <v>194</v>
      </c>
    </row>
    <row r="107" spans="1:12" x14ac:dyDescent="0.3">
      <c r="A107" s="22">
        <v>13640</v>
      </c>
      <c r="B107" s="22">
        <v>10100501</v>
      </c>
      <c r="C107" s="22">
        <v>1000</v>
      </c>
      <c r="D107" s="23">
        <v>43466</v>
      </c>
      <c r="E107" s="21" t="s">
        <v>104</v>
      </c>
      <c r="F107" s="21">
        <v>108102206</v>
      </c>
      <c r="G107" s="21">
        <v>0</v>
      </c>
      <c r="H107" s="21">
        <v>0</v>
      </c>
      <c r="I107" s="23">
        <v>43460</v>
      </c>
      <c r="J107" s="21" t="s">
        <v>105</v>
      </c>
      <c r="K107" s="21">
        <v>96.15</v>
      </c>
      <c r="L107" s="21" t="s">
        <v>194</v>
      </c>
    </row>
    <row r="108" spans="1:12" x14ac:dyDescent="0.3">
      <c r="A108" s="22">
        <v>13640</v>
      </c>
      <c r="B108" s="22">
        <v>10100501</v>
      </c>
      <c r="C108" s="22">
        <v>1000</v>
      </c>
      <c r="D108" s="23">
        <v>43466</v>
      </c>
      <c r="E108" s="21" t="s">
        <v>104</v>
      </c>
      <c r="F108" s="21">
        <v>108102206</v>
      </c>
      <c r="G108" s="21">
        <v>0</v>
      </c>
      <c r="H108" s="21">
        <v>0</v>
      </c>
      <c r="I108" s="23">
        <v>43460</v>
      </c>
      <c r="J108" s="21" t="s">
        <v>105</v>
      </c>
      <c r="K108" s="21">
        <v>914.36</v>
      </c>
      <c r="L108" s="21" t="s">
        <v>194</v>
      </c>
    </row>
    <row r="109" spans="1:12" x14ac:dyDescent="0.3">
      <c r="A109" s="22">
        <v>13640</v>
      </c>
      <c r="B109" s="22">
        <v>10100501</v>
      </c>
      <c r="C109" s="22">
        <v>1000</v>
      </c>
      <c r="D109" s="23">
        <v>43466</v>
      </c>
      <c r="E109" s="21" t="s">
        <v>104</v>
      </c>
      <c r="F109" s="21">
        <v>108102206</v>
      </c>
      <c r="G109" s="21">
        <v>0</v>
      </c>
      <c r="H109" s="21">
        <v>0</v>
      </c>
      <c r="I109" s="23">
        <v>43460</v>
      </c>
      <c r="J109" s="21" t="s">
        <v>105</v>
      </c>
      <c r="K109" s="21">
        <v>93.9</v>
      </c>
      <c r="L109" s="21" t="s">
        <v>194</v>
      </c>
    </row>
    <row r="110" spans="1:12" x14ac:dyDescent="0.3">
      <c r="A110" s="22">
        <v>13640</v>
      </c>
      <c r="B110" s="22">
        <v>10100501</v>
      </c>
      <c r="C110" s="22">
        <v>1000</v>
      </c>
      <c r="D110" s="23">
        <v>43466</v>
      </c>
      <c r="E110" s="21" t="s">
        <v>104</v>
      </c>
      <c r="F110" s="21">
        <v>108102206</v>
      </c>
      <c r="G110" s="21">
        <v>0</v>
      </c>
      <c r="H110" s="21">
        <v>0</v>
      </c>
      <c r="I110" s="23">
        <v>43460</v>
      </c>
      <c r="J110" s="21" t="s">
        <v>105</v>
      </c>
      <c r="K110" s="21">
        <v>2.94</v>
      </c>
      <c r="L110" s="21" t="s">
        <v>194</v>
      </c>
    </row>
    <row r="111" spans="1:12" x14ac:dyDescent="0.3">
      <c r="A111" s="22">
        <v>13640</v>
      </c>
      <c r="B111" s="22">
        <v>10100501</v>
      </c>
      <c r="C111" s="22">
        <v>1000</v>
      </c>
      <c r="D111" s="23">
        <v>43466</v>
      </c>
      <c r="E111" s="21" t="s">
        <v>104</v>
      </c>
      <c r="F111" s="21">
        <v>108102206</v>
      </c>
      <c r="G111" s="21">
        <v>0</v>
      </c>
      <c r="H111" s="21">
        <v>0</v>
      </c>
      <c r="I111" s="23">
        <v>43460</v>
      </c>
      <c r="J111" s="21" t="s">
        <v>105</v>
      </c>
      <c r="K111" s="21">
        <v>914.36</v>
      </c>
      <c r="L111" s="21" t="s">
        <v>194</v>
      </c>
    </row>
    <row r="112" spans="1:12" x14ac:dyDescent="0.3">
      <c r="A112" s="22">
        <v>13640</v>
      </c>
      <c r="B112" s="22">
        <v>10100501</v>
      </c>
      <c r="C112" s="22">
        <v>1000</v>
      </c>
      <c r="D112" s="23">
        <v>43466</v>
      </c>
      <c r="E112" s="21" t="s">
        <v>104</v>
      </c>
      <c r="F112" s="21">
        <v>108102206</v>
      </c>
      <c r="G112" s="21">
        <v>0</v>
      </c>
      <c r="H112" s="21">
        <v>0</v>
      </c>
      <c r="I112" s="23">
        <v>43460</v>
      </c>
      <c r="J112" s="21" t="s">
        <v>105</v>
      </c>
      <c r="K112" s="21">
        <v>82.85</v>
      </c>
      <c r="L112" s="21" t="s">
        <v>194</v>
      </c>
    </row>
    <row r="113" spans="1:12" x14ac:dyDescent="0.3">
      <c r="A113" s="22">
        <v>13640</v>
      </c>
      <c r="B113" s="22">
        <v>10100501</v>
      </c>
      <c r="C113" s="22">
        <v>1000</v>
      </c>
      <c r="D113" s="23">
        <v>43466</v>
      </c>
      <c r="E113" s="21" t="s">
        <v>104</v>
      </c>
      <c r="F113" s="21">
        <v>108102206</v>
      </c>
      <c r="G113" s="21">
        <v>0</v>
      </c>
      <c r="H113" s="21">
        <v>0</v>
      </c>
      <c r="I113" s="23">
        <v>43460</v>
      </c>
      <c r="J113" s="21" t="s">
        <v>105</v>
      </c>
      <c r="K113" s="21">
        <v>364.76</v>
      </c>
      <c r="L113" s="21" t="s">
        <v>194</v>
      </c>
    </row>
    <row r="114" spans="1:12" x14ac:dyDescent="0.3">
      <c r="A114" s="22">
        <v>13640</v>
      </c>
      <c r="B114" s="22">
        <v>10100501</v>
      </c>
      <c r="C114" s="22">
        <v>1000</v>
      </c>
      <c r="D114" s="23">
        <v>43466</v>
      </c>
      <c r="E114" s="21" t="s">
        <v>104</v>
      </c>
      <c r="F114" s="21">
        <v>108102206</v>
      </c>
      <c r="G114" s="21">
        <v>0</v>
      </c>
      <c r="H114" s="21">
        <v>0</v>
      </c>
      <c r="I114" s="23">
        <v>43460</v>
      </c>
      <c r="J114" s="21" t="s">
        <v>105</v>
      </c>
      <c r="K114" s="21">
        <v>7.69</v>
      </c>
      <c r="L114" s="21" t="s">
        <v>194</v>
      </c>
    </row>
    <row r="115" spans="1:12" x14ac:dyDescent="0.3">
      <c r="A115" s="22">
        <v>13640</v>
      </c>
      <c r="B115" s="22">
        <v>10100501</v>
      </c>
      <c r="C115" s="22">
        <v>1000</v>
      </c>
      <c r="D115" s="23">
        <v>43466</v>
      </c>
      <c r="E115" s="21" t="s">
        <v>104</v>
      </c>
      <c r="F115" s="21">
        <v>108102206</v>
      </c>
      <c r="G115" s="21">
        <v>0</v>
      </c>
      <c r="H115" s="21">
        <v>0</v>
      </c>
      <c r="I115" s="23">
        <v>43460</v>
      </c>
      <c r="J115" s="21" t="s">
        <v>105</v>
      </c>
      <c r="K115" s="21">
        <v>93.9</v>
      </c>
      <c r="L115" s="21" t="s">
        <v>194</v>
      </c>
    </row>
    <row r="116" spans="1:12" x14ac:dyDescent="0.3">
      <c r="A116" s="22">
        <v>13640</v>
      </c>
      <c r="B116" s="22">
        <v>10100501</v>
      </c>
      <c r="C116" s="22">
        <v>1000</v>
      </c>
      <c r="D116" s="23">
        <v>43466</v>
      </c>
      <c r="E116" s="21" t="s">
        <v>104</v>
      </c>
      <c r="F116" s="21">
        <v>108102206</v>
      </c>
      <c r="G116" s="21">
        <v>0</v>
      </c>
      <c r="H116" s="21">
        <v>0</v>
      </c>
      <c r="I116" s="23">
        <v>43460</v>
      </c>
      <c r="J116" s="21" t="s">
        <v>105</v>
      </c>
      <c r="K116" s="21">
        <v>52.75</v>
      </c>
      <c r="L116" s="21" t="s">
        <v>194</v>
      </c>
    </row>
    <row r="117" spans="1:12" x14ac:dyDescent="0.3">
      <c r="A117" s="22">
        <v>13640</v>
      </c>
      <c r="B117" s="22">
        <v>10100501</v>
      </c>
      <c r="C117" s="22">
        <v>1000</v>
      </c>
      <c r="D117" s="23">
        <v>43466</v>
      </c>
      <c r="E117" s="21" t="s">
        <v>104</v>
      </c>
      <c r="F117" s="21">
        <v>108102206</v>
      </c>
      <c r="G117" s="21">
        <v>0</v>
      </c>
      <c r="H117" s="21">
        <v>0</v>
      </c>
      <c r="I117" s="23">
        <v>43460</v>
      </c>
      <c r="J117" s="21" t="s">
        <v>105</v>
      </c>
      <c r="K117" s="21">
        <v>93.9</v>
      </c>
      <c r="L117" s="21" t="s">
        <v>194</v>
      </c>
    </row>
    <row r="118" spans="1:12" x14ac:dyDescent="0.3">
      <c r="A118" s="22">
        <v>13640</v>
      </c>
      <c r="B118" s="22">
        <v>10100501</v>
      </c>
      <c r="C118" s="22">
        <v>1000</v>
      </c>
      <c r="D118" s="23">
        <v>43466</v>
      </c>
      <c r="E118" s="21" t="s">
        <v>104</v>
      </c>
      <c r="F118" s="21">
        <v>108102206</v>
      </c>
      <c r="G118" s="21">
        <v>0</v>
      </c>
      <c r="H118" s="21">
        <v>0</v>
      </c>
      <c r="I118" s="23">
        <v>43460</v>
      </c>
      <c r="J118" s="21" t="s">
        <v>105</v>
      </c>
      <c r="K118" s="21">
        <v>364.76</v>
      </c>
      <c r="L118" s="21" t="s">
        <v>194</v>
      </c>
    </row>
    <row r="119" spans="1:12" x14ac:dyDescent="0.3">
      <c r="A119" s="22">
        <v>13640</v>
      </c>
      <c r="B119" s="22">
        <v>10100501</v>
      </c>
      <c r="C119" s="22">
        <v>1000</v>
      </c>
      <c r="D119" s="23">
        <v>43466</v>
      </c>
      <c r="E119" s="21" t="s">
        <v>104</v>
      </c>
      <c r="F119" s="21">
        <v>108102206</v>
      </c>
      <c r="G119" s="21">
        <v>0</v>
      </c>
      <c r="H119" s="21">
        <v>0</v>
      </c>
      <c r="I119" s="23">
        <v>43460</v>
      </c>
      <c r="J119" s="21" t="s">
        <v>105</v>
      </c>
      <c r="K119" s="21">
        <v>914.36</v>
      </c>
      <c r="L119" s="21" t="s">
        <v>194</v>
      </c>
    </row>
    <row r="120" spans="1:12" x14ac:dyDescent="0.3">
      <c r="A120" s="22">
        <v>13640</v>
      </c>
      <c r="B120" s="22">
        <v>10100501</v>
      </c>
      <c r="C120" s="22">
        <v>1000</v>
      </c>
      <c r="D120" s="23">
        <v>43466</v>
      </c>
      <c r="E120" s="21" t="s">
        <v>104</v>
      </c>
      <c r="F120" s="21">
        <v>108102206</v>
      </c>
      <c r="G120" s="21">
        <v>0</v>
      </c>
      <c r="H120" s="21">
        <v>0</v>
      </c>
      <c r="I120" s="23">
        <v>43460</v>
      </c>
      <c r="J120" s="21" t="s">
        <v>105</v>
      </c>
      <c r="K120" s="21">
        <v>50.05</v>
      </c>
      <c r="L120" s="21" t="s">
        <v>194</v>
      </c>
    </row>
    <row r="121" spans="1:12" x14ac:dyDescent="0.3">
      <c r="A121" s="22">
        <v>13650</v>
      </c>
      <c r="B121" s="22">
        <v>10100501</v>
      </c>
      <c r="C121" s="22">
        <v>1000</v>
      </c>
      <c r="D121" s="23">
        <v>43466</v>
      </c>
      <c r="E121" s="21" t="s">
        <v>104</v>
      </c>
      <c r="F121" s="21">
        <v>108102206</v>
      </c>
      <c r="G121" s="21">
        <v>0</v>
      </c>
      <c r="H121" s="21">
        <v>0</v>
      </c>
      <c r="I121" s="23">
        <v>43460</v>
      </c>
      <c r="J121" s="21" t="s">
        <v>105</v>
      </c>
      <c r="K121" s="24">
        <v>1452.45</v>
      </c>
      <c r="L121" s="21" t="s">
        <v>195</v>
      </c>
    </row>
    <row r="122" spans="1:12" x14ac:dyDescent="0.3">
      <c r="A122" s="22">
        <v>13650</v>
      </c>
      <c r="B122" s="22">
        <v>10100501</v>
      </c>
      <c r="C122" s="22">
        <v>1000</v>
      </c>
      <c r="D122" s="23">
        <v>43466</v>
      </c>
      <c r="E122" s="21" t="s">
        <v>104</v>
      </c>
      <c r="F122" s="21">
        <v>108102206</v>
      </c>
      <c r="G122" s="21">
        <v>0</v>
      </c>
      <c r="H122" s="21">
        <v>0</v>
      </c>
      <c r="I122" s="23">
        <v>43460</v>
      </c>
      <c r="J122" s="21" t="s">
        <v>105</v>
      </c>
      <c r="K122" s="24">
        <v>1452.42</v>
      </c>
      <c r="L122" s="21" t="s">
        <v>195</v>
      </c>
    </row>
    <row r="123" spans="1:12" x14ac:dyDescent="0.3">
      <c r="A123" s="22">
        <v>13650</v>
      </c>
      <c r="B123" s="22">
        <v>10100501</v>
      </c>
      <c r="C123" s="22">
        <v>1000</v>
      </c>
      <c r="D123" s="23">
        <v>43466</v>
      </c>
      <c r="E123" s="21" t="s">
        <v>104</v>
      </c>
      <c r="F123" s="21">
        <v>108102206</v>
      </c>
      <c r="G123" s="21">
        <v>0</v>
      </c>
      <c r="H123" s="21">
        <v>0</v>
      </c>
      <c r="I123" s="23">
        <v>43460</v>
      </c>
      <c r="J123" s="21" t="s">
        <v>105</v>
      </c>
      <c r="K123" s="24">
        <v>1452.45</v>
      </c>
      <c r="L123" s="21" t="s">
        <v>195</v>
      </c>
    </row>
    <row r="124" spans="1:12" x14ac:dyDescent="0.3">
      <c r="A124" s="22">
        <v>13650</v>
      </c>
      <c r="B124" s="22">
        <v>10100501</v>
      </c>
      <c r="C124" s="22">
        <v>1000</v>
      </c>
      <c r="D124" s="23">
        <v>43466</v>
      </c>
      <c r="E124" s="21" t="s">
        <v>104</v>
      </c>
      <c r="F124" s="21">
        <v>108102206</v>
      </c>
      <c r="G124" s="21">
        <v>0</v>
      </c>
      <c r="H124" s="21">
        <v>0</v>
      </c>
      <c r="I124" s="23">
        <v>43460</v>
      </c>
      <c r="J124" s="21" t="s">
        <v>105</v>
      </c>
      <c r="K124" s="24">
        <v>1452.45</v>
      </c>
      <c r="L124" s="21" t="s">
        <v>195</v>
      </c>
    </row>
    <row r="125" spans="1:12" x14ac:dyDescent="0.3">
      <c r="A125" s="22">
        <v>13650</v>
      </c>
      <c r="B125" s="22">
        <v>10100501</v>
      </c>
      <c r="C125" s="22">
        <v>1000</v>
      </c>
      <c r="D125" s="23">
        <v>43466</v>
      </c>
      <c r="E125" s="21" t="s">
        <v>104</v>
      </c>
      <c r="F125" s="21">
        <v>108102206</v>
      </c>
      <c r="G125" s="21">
        <v>0</v>
      </c>
      <c r="H125" s="21">
        <v>0</v>
      </c>
      <c r="I125" s="23">
        <v>43460</v>
      </c>
      <c r="J125" s="21" t="s">
        <v>105</v>
      </c>
      <c r="K125" s="24">
        <v>1452.45</v>
      </c>
      <c r="L125" s="21" t="s">
        <v>195</v>
      </c>
    </row>
    <row r="126" spans="1:12" x14ac:dyDescent="0.3">
      <c r="A126" s="22">
        <v>13650</v>
      </c>
      <c r="B126" s="22">
        <v>10100501</v>
      </c>
      <c r="C126" s="22">
        <v>1000</v>
      </c>
      <c r="D126" s="23">
        <v>43466</v>
      </c>
      <c r="E126" s="21" t="s">
        <v>104</v>
      </c>
      <c r="F126" s="21">
        <v>108102206</v>
      </c>
      <c r="G126" s="21">
        <v>0</v>
      </c>
      <c r="H126" s="21">
        <v>0</v>
      </c>
      <c r="I126" s="23">
        <v>43460</v>
      </c>
      <c r="J126" s="21" t="s">
        <v>105</v>
      </c>
      <c r="K126" s="24">
        <v>1452.45</v>
      </c>
      <c r="L126" s="21" t="s">
        <v>195</v>
      </c>
    </row>
    <row r="127" spans="1:12" x14ac:dyDescent="0.3">
      <c r="A127" s="22">
        <v>13650</v>
      </c>
      <c r="B127" s="22">
        <v>10100501</v>
      </c>
      <c r="C127" s="22">
        <v>1000</v>
      </c>
      <c r="D127" s="23">
        <v>43466</v>
      </c>
      <c r="E127" s="21" t="s">
        <v>104</v>
      </c>
      <c r="F127" s="21">
        <v>108102206</v>
      </c>
      <c r="G127" s="21">
        <v>0</v>
      </c>
      <c r="H127" s="21">
        <v>0</v>
      </c>
      <c r="I127" s="23">
        <v>43460</v>
      </c>
      <c r="J127" s="21" t="s">
        <v>105</v>
      </c>
      <c r="K127" s="24">
        <v>1452.45</v>
      </c>
      <c r="L127" s="21" t="s">
        <v>195</v>
      </c>
    </row>
    <row r="128" spans="1:12" x14ac:dyDescent="0.3">
      <c r="A128" s="22">
        <v>13650</v>
      </c>
      <c r="B128" s="22">
        <v>10100501</v>
      </c>
      <c r="C128" s="22">
        <v>1000</v>
      </c>
      <c r="D128" s="23">
        <v>43466</v>
      </c>
      <c r="E128" s="21" t="s">
        <v>104</v>
      </c>
      <c r="F128" s="21">
        <v>108102206</v>
      </c>
      <c r="G128" s="21">
        <v>0</v>
      </c>
      <c r="H128" s="21">
        <v>0</v>
      </c>
      <c r="I128" s="23">
        <v>43460</v>
      </c>
      <c r="J128" s="21" t="s">
        <v>105</v>
      </c>
      <c r="K128" s="24">
        <v>1452.46</v>
      </c>
      <c r="L128" s="21" t="s">
        <v>195</v>
      </c>
    </row>
    <row r="129" spans="1:12" x14ac:dyDescent="0.3">
      <c r="A129" s="22">
        <v>13650</v>
      </c>
      <c r="B129" s="22">
        <v>10100501</v>
      </c>
      <c r="C129" s="22">
        <v>1000</v>
      </c>
      <c r="D129" s="23">
        <v>43466</v>
      </c>
      <c r="E129" s="21" t="s">
        <v>104</v>
      </c>
      <c r="F129" s="21">
        <v>108102206</v>
      </c>
      <c r="G129" s="21">
        <v>0</v>
      </c>
      <c r="H129" s="21">
        <v>0</v>
      </c>
      <c r="I129" s="23">
        <v>43460</v>
      </c>
      <c r="J129" s="21" t="s">
        <v>105</v>
      </c>
      <c r="K129" s="21">
        <v>76.16</v>
      </c>
      <c r="L129" s="21" t="s">
        <v>195</v>
      </c>
    </row>
    <row r="130" spans="1:12" x14ac:dyDescent="0.3">
      <c r="A130" s="22">
        <v>13660</v>
      </c>
      <c r="B130" s="22">
        <v>10100501</v>
      </c>
      <c r="C130" s="22">
        <v>1000</v>
      </c>
      <c r="D130" s="23">
        <v>43466</v>
      </c>
      <c r="E130" s="21" t="s">
        <v>104</v>
      </c>
      <c r="F130" s="21">
        <v>108102225</v>
      </c>
      <c r="G130" s="21">
        <v>0</v>
      </c>
      <c r="H130" s="21">
        <v>0</v>
      </c>
      <c r="I130" s="23">
        <v>43445</v>
      </c>
      <c r="J130" s="21" t="s">
        <v>105</v>
      </c>
      <c r="K130" s="21">
        <v>293.07</v>
      </c>
      <c r="L130" s="21" t="s">
        <v>188</v>
      </c>
    </row>
    <row r="131" spans="1:12" x14ac:dyDescent="0.3">
      <c r="A131" s="22">
        <v>13670</v>
      </c>
      <c r="B131" s="22">
        <v>10100501</v>
      </c>
      <c r="C131" s="22">
        <v>1000</v>
      </c>
      <c r="D131" s="23">
        <v>43466</v>
      </c>
      <c r="E131" s="21" t="s">
        <v>104</v>
      </c>
      <c r="F131" s="21">
        <v>108102225</v>
      </c>
      <c r="G131" s="21">
        <v>0</v>
      </c>
      <c r="H131" s="21">
        <v>0</v>
      </c>
      <c r="I131" s="23">
        <v>43445</v>
      </c>
      <c r="J131" s="21" t="s">
        <v>105</v>
      </c>
      <c r="K131" s="21">
        <v>504.36</v>
      </c>
      <c r="L131" s="21" t="s">
        <v>189</v>
      </c>
    </row>
    <row r="132" spans="1:12" x14ac:dyDescent="0.3">
      <c r="A132" s="22">
        <v>13640</v>
      </c>
      <c r="B132" s="22">
        <v>10100501</v>
      </c>
      <c r="C132" s="22">
        <v>1000</v>
      </c>
      <c r="D132" s="23">
        <v>43466</v>
      </c>
      <c r="E132" s="21" t="s">
        <v>104</v>
      </c>
      <c r="F132" s="21">
        <v>108102394</v>
      </c>
      <c r="G132" s="21">
        <v>0</v>
      </c>
      <c r="H132" s="21">
        <v>0</v>
      </c>
      <c r="I132" s="23">
        <v>43439</v>
      </c>
      <c r="J132" s="21" t="s">
        <v>105</v>
      </c>
      <c r="K132" s="21">
        <v>-7.38</v>
      </c>
      <c r="L132" s="21" t="s">
        <v>194</v>
      </c>
    </row>
    <row r="133" spans="1:12" x14ac:dyDescent="0.3">
      <c r="A133" s="22">
        <v>13640</v>
      </c>
      <c r="B133" s="22">
        <v>10100501</v>
      </c>
      <c r="C133" s="22">
        <v>1000</v>
      </c>
      <c r="D133" s="23">
        <v>43466</v>
      </c>
      <c r="E133" s="21" t="s">
        <v>104</v>
      </c>
      <c r="F133" s="21">
        <v>108102394</v>
      </c>
      <c r="G133" s="21">
        <v>0</v>
      </c>
      <c r="H133" s="21">
        <v>0</v>
      </c>
      <c r="I133" s="23">
        <v>43439</v>
      </c>
      <c r="J133" s="21" t="s">
        <v>105</v>
      </c>
      <c r="K133" s="21">
        <v>-2.64</v>
      </c>
      <c r="L133" s="21" t="s">
        <v>194</v>
      </c>
    </row>
    <row r="134" spans="1:12" x14ac:dyDescent="0.3">
      <c r="A134" s="22">
        <v>13640</v>
      </c>
      <c r="B134" s="22">
        <v>10100501</v>
      </c>
      <c r="C134" s="22">
        <v>1000</v>
      </c>
      <c r="D134" s="23">
        <v>43466</v>
      </c>
      <c r="E134" s="21" t="s">
        <v>104</v>
      </c>
      <c r="F134" s="21">
        <v>108102394</v>
      </c>
      <c r="G134" s="21">
        <v>0</v>
      </c>
      <c r="H134" s="21">
        <v>0</v>
      </c>
      <c r="I134" s="23">
        <v>43439</v>
      </c>
      <c r="J134" s="21" t="s">
        <v>105</v>
      </c>
      <c r="K134" s="21">
        <v>-0.12</v>
      </c>
      <c r="L134" s="21" t="s">
        <v>194</v>
      </c>
    </row>
    <row r="135" spans="1:12" x14ac:dyDescent="0.3">
      <c r="A135" s="22">
        <v>13640</v>
      </c>
      <c r="B135" s="22">
        <v>10100501</v>
      </c>
      <c r="C135" s="22">
        <v>1000</v>
      </c>
      <c r="D135" s="23">
        <v>43466</v>
      </c>
      <c r="E135" s="21" t="s">
        <v>104</v>
      </c>
      <c r="F135" s="21">
        <v>108102394</v>
      </c>
      <c r="G135" s="21">
        <v>0</v>
      </c>
      <c r="H135" s="21">
        <v>0</v>
      </c>
      <c r="I135" s="23">
        <v>43439</v>
      </c>
      <c r="J135" s="21" t="s">
        <v>105</v>
      </c>
      <c r="K135" s="21">
        <v>-0.12</v>
      </c>
      <c r="L135" s="21" t="s">
        <v>194</v>
      </c>
    </row>
    <row r="136" spans="1:12" x14ac:dyDescent="0.3">
      <c r="A136" s="22">
        <v>13650</v>
      </c>
      <c r="B136" s="22">
        <v>10100501</v>
      </c>
      <c r="C136" s="22">
        <v>1000</v>
      </c>
      <c r="D136" s="23">
        <v>43466</v>
      </c>
      <c r="E136" s="21" t="s">
        <v>104</v>
      </c>
      <c r="F136" s="21">
        <v>108102394</v>
      </c>
      <c r="G136" s="21">
        <v>0</v>
      </c>
      <c r="H136" s="21">
        <v>0</v>
      </c>
      <c r="I136" s="23">
        <v>43439</v>
      </c>
      <c r="J136" s="21" t="s">
        <v>105</v>
      </c>
      <c r="K136" s="21">
        <v>-13.14</v>
      </c>
      <c r="L136" s="21" t="s">
        <v>195</v>
      </c>
    </row>
    <row r="137" spans="1:12" x14ac:dyDescent="0.3">
      <c r="A137" s="22">
        <v>13650</v>
      </c>
      <c r="B137" s="22">
        <v>10100501</v>
      </c>
      <c r="C137" s="22">
        <v>1000</v>
      </c>
      <c r="D137" s="23">
        <v>43466</v>
      </c>
      <c r="E137" s="21" t="s">
        <v>104</v>
      </c>
      <c r="F137" s="21">
        <v>108102394</v>
      </c>
      <c r="G137" s="21">
        <v>0</v>
      </c>
      <c r="H137" s="21">
        <v>0</v>
      </c>
      <c r="I137" s="23">
        <v>43439</v>
      </c>
      <c r="J137" s="21" t="s">
        <v>105</v>
      </c>
      <c r="K137" s="21">
        <v>-13.17</v>
      </c>
      <c r="L137" s="21" t="s">
        <v>195</v>
      </c>
    </row>
    <row r="138" spans="1:12" x14ac:dyDescent="0.3">
      <c r="A138" s="22">
        <v>13650</v>
      </c>
      <c r="B138" s="22">
        <v>10100501</v>
      </c>
      <c r="C138" s="22">
        <v>1000</v>
      </c>
      <c r="D138" s="23">
        <v>43466</v>
      </c>
      <c r="E138" s="21" t="s">
        <v>104</v>
      </c>
      <c r="F138" s="21">
        <v>108102394</v>
      </c>
      <c r="G138" s="21">
        <v>0</v>
      </c>
      <c r="H138" s="21">
        <v>0</v>
      </c>
      <c r="I138" s="23">
        <v>43439</v>
      </c>
      <c r="J138" s="21" t="s">
        <v>105</v>
      </c>
      <c r="K138" s="21">
        <v>-13.15</v>
      </c>
      <c r="L138" s="21" t="s">
        <v>195</v>
      </c>
    </row>
    <row r="139" spans="1:12" x14ac:dyDescent="0.3">
      <c r="A139" s="22">
        <v>13650</v>
      </c>
      <c r="B139" s="22">
        <v>10100501</v>
      </c>
      <c r="C139" s="22">
        <v>1000</v>
      </c>
      <c r="D139" s="23">
        <v>43466</v>
      </c>
      <c r="E139" s="21" t="s">
        <v>104</v>
      </c>
      <c r="F139" s="21">
        <v>108102394</v>
      </c>
      <c r="G139" s="21">
        <v>0</v>
      </c>
      <c r="H139" s="21">
        <v>0</v>
      </c>
      <c r="I139" s="23">
        <v>43439</v>
      </c>
      <c r="J139" s="21" t="s">
        <v>105</v>
      </c>
      <c r="K139" s="21">
        <v>-0.87</v>
      </c>
      <c r="L139" s="21" t="s">
        <v>195</v>
      </c>
    </row>
    <row r="140" spans="1:12" x14ac:dyDescent="0.3">
      <c r="A140" s="22">
        <v>13650</v>
      </c>
      <c r="B140" s="22">
        <v>10100501</v>
      </c>
      <c r="C140" s="22">
        <v>1000</v>
      </c>
      <c r="D140" s="23">
        <v>43466</v>
      </c>
      <c r="E140" s="21" t="s">
        <v>104</v>
      </c>
      <c r="F140" s="21">
        <v>108102394</v>
      </c>
      <c r="G140" s="21">
        <v>0</v>
      </c>
      <c r="H140" s="21">
        <v>0</v>
      </c>
      <c r="I140" s="23">
        <v>43439</v>
      </c>
      <c r="J140" s="21" t="s">
        <v>105</v>
      </c>
      <c r="K140" s="21">
        <v>-13.15</v>
      </c>
      <c r="L140" s="21" t="s">
        <v>195</v>
      </c>
    </row>
    <row r="141" spans="1:12" x14ac:dyDescent="0.3">
      <c r="A141" s="22">
        <v>13650</v>
      </c>
      <c r="B141" s="22">
        <v>10100501</v>
      </c>
      <c r="C141" s="22">
        <v>1000</v>
      </c>
      <c r="D141" s="23">
        <v>43466</v>
      </c>
      <c r="E141" s="21" t="s">
        <v>104</v>
      </c>
      <c r="F141" s="21">
        <v>108102394</v>
      </c>
      <c r="G141" s="21">
        <v>0</v>
      </c>
      <c r="H141" s="21">
        <v>0</v>
      </c>
      <c r="I141" s="23">
        <v>43439</v>
      </c>
      <c r="J141" s="21" t="s">
        <v>105</v>
      </c>
      <c r="K141" s="21">
        <v>-0.87</v>
      </c>
      <c r="L141" s="21" t="s">
        <v>195</v>
      </c>
    </row>
    <row r="142" spans="1:12" x14ac:dyDescent="0.3">
      <c r="A142" s="22">
        <v>13640</v>
      </c>
      <c r="B142" s="22">
        <v>10100501</v>
      </c>
      <c r="C142" s="22">
        <v>1000</v>
      </c>
      <c r="D142" s="23">
        <v>43466</v>
      </c>
      <c r="E142" s="21" t="s">
        <v>104</v>
      </c>
      <c r="F142" s="21">
        <v>108106919</v>
      </c>
      <c r="G142" s="21">
        <v>0</v>
      </c>
      <c r="H142" s="21">
        <v>0</v>
      </c>
      <c r="I142" s="23">
        <v>43446</v>
      </c>
      <c r="J142" s="21" t="s">
        <v>105</v>
      </c>
      <c r="K142" s="21">
        <v>-845.14</v>
      </c>
      <c r="L142" s="21" t="s">
        <v>194</v>
      </c>
    </row>
    <row r="143" spans="1:12" x14ac:dyDescent="0.3">
      <c r="A143" s="22">
        <v>13650</v>
      </c>
      <c r="B143" s="22">
        <v>10100501</v>
      </c>
      <c r="C143" s="22">
        <v>1000</v>
      </c>
      <c r="D143" s="23">
        <v>43466</v>
      </c>
      <c r="E143" s="21" t="s">
        <v>103</v>
      </c>
      <c r="F143" s="21">
        <v>108106943</v>
      </c>
      <c r="G143" s="22">
        <v>-1375</v>
      </c>
      <c r="H143" s="24">
        <v>-5032.5</v>
      </c>
      <c r="I143" s="23">
        <v>43483</v>
      </c>
      <c r="J143" s="21" t="s">
        <v>147</v>
      </c>
      <c r="K143" s="21">
        <v>0</v>
      </c>
      <c r="L143" s="21" t="s">
        <v>195</v>
      </c>
    </row>
    <row r="144" spans="1:12" x14ac:dyDescent="0.3">
      <c r="A144" s="22">
        <v>13670</v>
      </c>
      <c r="B144" s="22">
        <v>10100501</v>
      </c>
      <c r="C144" s="22">
        <v>1000</v>
      </c>
      <c r="D144" s="23">
        <v>43466</v>
      </c>
      <c r="E144" s="21" t="s">
        <v>103</v>
      </c>
      <c r="F144" s="21">
        <v>108106962</v>
      </c>
      <c r="G144" s="21">
        <v>-270</v>
      </c>
      <c r="H144" s="24">
        <v>-1333.8</v>
      </c>
      <c r="I144" s="23">
        <v>43481</v>
      </c>
      <c r="J144" s="21" t="s">
        <v>149</v>
      </c>
      <c r="K144" s="21">
        <v>0</v>
      </c>
      <c r="L144" s="21" t="s">
        <v>189</v>
      </c>
    </row>
    <row r="145" spans="1:12" x14ac:dyDescent="0.3">
      <c r="A145" s="22">
        <v>13670</v>
      </c>
      <c r="B145" s="22">
        <v>10100501</v>
      </c>
      <c r="C145" s="22">
        <v>1000</v>
      </c>
      <c r="D145" s="23">
        <v>43466</v>
      </c>
      <c r="E145" s="21" t="s">
        <v>103</v>
      </c>
      <c r="F145" s="21">
        <v>108106962</v>
      </c>
      <c r="G145" s="21">
        <v>-120</v>
      </c>
      <c r="H145" s="21">
        <v>-592.79999999999995</v>
      </c>
      <c r="I145" s="23">
        <v>43481</v>
      </c>
      <c r="J145" s="21" t="s">
        <v>149</v>
      </c>
      <c r="K145" s="21">
        <v>0</v>
      </c>
      <c r="L145" s="21" t="s">
        <v>189</v>
      </c>
    </row>
    <row r="146" spans="1:12" x14ac:dyDescent="0.3">
      <c r="A146" s="22">
        <v>13640</v>
      </c>
      <c r="B146" s="22">
        <v>10100501</v>
      </c>
      <c r="C146" s="22">
        <v>1000</v>
      </c>
      <c r="D146" s="23">
        <v>43466</v>
      </c>
      <c r="E146" s="21" t="s">
        <v>104</v>
      </c>
      <c r="F146" s="21">
        <v>108108442</v>
      </c>
      <c r="G146" s="21">
        <v>0</v>
      </c>
      <c r="H146" s="21">
        <v>0</v>
      </c>
      <c r="I146" s="23">
        <v>43469</v>
      </c>
      <c r="J146" s="21" t="s">
        <v>105</v>
      </c>
      <c r="K146" s="21">
        <v>-723.94</v>
      </c>
      <c r="L146" s="21" t="s">
        <v>194</v>
      </c>
    </row>
    <row r="147" spans="1:12" x14ac:dyDescent="0.3">
      <c r="A147" s="22">
        <v>13650</v>
      </c>
      <c r="B147" s="22">
        <v>10100501</v>
      </c>
      <c r="C147" s="22">
        <v>1000</v>
      </c>
      <c r="D147" s="23">
        <v>43466</v>
      </c>
      <c r="E147" s="21" t="s">
        <v>104</v>
      </c>
      <c r="F147" s="21">
        <v>108108442</v>
      </c>
      <c r="G147" s="21">
        <v>0</v>
      </c>
      <c r="H147" s="21">
        <v>0</v>
      </c>
      <c r="I147" s="23">
        <v>43469</v>
      </c>
      <c r="J147" s="21" t="s">
        <v>105</v>
      </c>
      <c r="K147" s="21">
        <v>-74.91</v>
      </c>
      <c r="L147" s="21" t="s">
        <v>195</v>
      </c>
    </row>
    <row r="148" spans="1:12" x14ac:dyDescent="0.3">
      <c r="A148" s="22">
        <v>13640</v>
      </c>
      <c r="B148" s="22">
        <v>10100501</v>
      </c>
      <c r="C148" s="22">
        <v>1000</v>
      </c>
      <c r="D148" s="23">
        <v>43466</v>
      </c>
      <c r="E148" s="21" t="s">
        <v>103</v>
      </c>
      <c r="F148" s="21">
        <v>108108687</v>
      </c>
      <c r="G148" s="21">
        <v>-1</v>
      </c>
      <c r="H148" s="21">
        <v>-268.93</v>
      </c>
      <c r="I148" s="23">
        <v>43484</v>
      </c>
      <c r="J148" s="21" t="s">
        <v>242</v>
      </c>
      <c r="K148" s="21">
        <v>0</v>
      </c>
      <c r="L148" s="21" t="s">
        <v>194</v>
      </c>
    </row>
    <row r="149" spans="1:12" x14ac:dyDescent="0.3">
      <c r="A149" s="22">
        <v>13640</v>
      </c>
      <c r="B149" s="22">
        <v>10100501</v>
      </c>
      <c r="C149" s="22">
        <v>1000</v>
      </c>
      <c r="D149" s="23">
        <v>43466</v>
      </c>
      <c r="E149" s="21" t="s">
        <v>104</v>
      </c>
      <c r="F149" s="21">
        <v>108108687</v>
      </c>
      <c r="G149" s="21">
        <v>0</v>
      </c>
      <c r="H149" s="21">
        <v>0</v>
      </c>
      <c r="I149" s="23">
        <v>43484</v>
      </c>
      <c r="J149" s="21" t="s">
        <v>242</v>
      </c>
      <c r="K149" s="24">
        <v>1328.92</v>
      </c>
      <c r="L149" s="21" t="s">
        <v>194</v>
      </c>
    </row>
    <row r="150" spans="1:12" x14ac:dyDescent="0.3">
      <c r="A150" s="22">
        <v>13690</v>
      </c>
      <c r="B150" s="22">
        <v>10100501</v>
      </c>
      <c r="C150" s="22">
        <v>1000</v>
      </c>
      <c r="D150" s="23">
        <v>43466</v>
      </c>
      <c r="E150" s="21" t="s">
        <v>104</v>
      </c>
      <c r="F150" s="21">
        <v>108110657</v>
      </c>
      <c r="G150" s="21">
        <v>0</v>
      </c>
      <c r="H150" s="21">
        <v>0</v>
      </c>
      <c r="I150" s="23">
        <v>43447</v>
      </c>
      <c r="J150" s="21" t="s">
        <v>105</v>
      </c>
      <c r="K150" s="21">
        <v>-664.87</v>
      </c>
      <c r="L150" s="21" t="s">
        <v>191</v>
      </c>
    </row>
    <row r="151" spans="1:12" x14ac:dyDescent="0.3">
      <c r="A151" s="22">
        <v>13650</v>
      </c>
      <c r="B151" s="22">
        <v>10100501</v>
      </c>
      <c r="C151" s="22">
        <v>1000</v>
      </c>
      <c r="D151" s="23">
        <v>43466</v>
      </c>
      <c r="E151" s="21" t="s">
        <v>104</v>
      </c>
      <c r="F151" s="21">
        <v>108092339</v>
      </c>
      <c r="G151" s="21">
        <v>0</v>
      </c>
      <c r="H151" s="21">
        <v>0</v>
      </c>
      <c r="I151" s="23">
        <v>43423</v>
      </c>
      <c r="J151" s="21" t="s">
        <v>105</v>
      </c>
      <c r="K151" s="24">
        <v>3400.52</v>
      </c>
      <c r="L151" s="21" t="s">
        <v>195</v>
      </c>
    </row>
    <row r="152" spans="1:12" x14ac:dyDescent="0.3">
      <c r="A152" s="22">
        <v>13650</v>
      </c>
      <c r="B152" s="22">
        <v>10100501</v>
      </c>
      <c r="C152" s="22">
        <v>1000</v>
      </c>
      <c r="D152" s="23">
        <v>43466</v>
      </c>
      <c r="E152" s="21" t="s">
        <v>104</v>
      </c>
      <c r="F152" s="21">
        <v>108092339</v>
      </c>
      <c r="G152" s="21">
        <v>0</v>
      </c>
      <c r="H152" s="21">
        <v>0</v>
      </c>
      <c r="I152" s="23">
        <v>43423</v>
      </c>
      <c r="J152" s="21" t="s">
        <v>105</v>
      </c>
      <c r="K152" s="24">
        <v>3400.53</v>
      </c>
      <c r="L152" s="21" t="s">
        <v>195</v>
      </c>
    </row>
    <row r="153" spans="1:12" x14ac:dyDescent="0.3">
      <c r="A153" s="22">
        <v>13650</v>
      </c>
      <c r="B153" s="22">
        <v>10100501</v>
      </c>
      <c r="C153" s="22">
        <v>1000</v>
      </c>
      <c r="D153" s="23">
        <v>43466</v>
      </c>
      <c r="E153" s="21" t="s">
        <v>104</v>
      </c>
      <c r="F153" s="21">
        <v>108105636</v>
      </c>
      <c r="G153" s="21">
        <v>0</v>
      </c>
      <c r="H153" s="21">
        <v>0</v>
      </c>
      <c r="I153" s="23">
        <v>43452</v>
      </c>
      <c r="J153" s="21" t="s">
        <v>105</v>
      </c>
      <c r="K153" s="24">
        <v>-1721.94</v>
      </c>
      <c r="L153" s="21" t="s">
        <v>195</v>
      </c>
    </row>
    <row r="154" spans="1:12" x14ac:dyDescent="0.3">
      <c r="A154" s="22">
        <v>13650</v>
      </c>
      <c r="B154" s="22">
        <v>10100501</v>
      </c>
      <c r="C154" s="22">
        <v>1000</v>
      </c>
      <c r="D154" s="23">
        <v>43466</v>
      </c>
      <c r="E154" s="21" t="s">
        <v>104</v>
      </c>
      <c r="F154" s="21">
        <v>108105636</v>
      </c>
      <c r="G154" s="21">
        <v>0</v>
      </c>
      <c r="H154" s="21">
        <v>0</v>
      </c>
      <c r="I154" s="23">
        <v>43452</v>
      </c>
      <c r="J154" s="21" t="s">
        <v>105</v>
      </c>
      <c r="K154" s="24">
        <v>-3001.12</v>
      </c>
      <c r="L154" s="21" t="s">
        <v>195</v>
      </c>
    </row>
    <row r="155" spans="1:12" x14ac:dyDescent="0.3">
      <c r="A155" s="22">
        <v>13660</v>
      </c>
      <c r="B155" s="22">
        <v>10100501</v>
      </c>
      <c r="C155" s="22">
        <v>1000</v>
      </c>
      <c r="D155" s="23">
        <v>43466</v>
      </c>
      <c r="E155" s="21" t="s">
        <v>104</v>
      </c>
      <c r="F155" s="21">
        <v>108105636</v>
      </c>
      <c r="G155" s="21">
        <v>0</v>
      </c>
      <c r="H155" s="21">
        <v>0</v>
      </c>
      <c r="I155" s="23">
        <v>43452</v>
      </c>
      <c r="J155" s="21" t="s">
        <v>105</v>
      </c>
      <c r="K155" s="21">
        <v>-690.58</v>
      </c>
      <c r="L155" s="21" t="s">
        <v>188</v>
      </c>
    </row>
    <row r="156" spans="1:12" x14ac:dyDescent="0.3">
      <c r="A156" s="22">
        <v>13670</v>
      </c>
      <c r="B156" s="22">
        <v>10100501</v>
      </c>
      <c r="C156" s="22">
        <v>1000</v>
      </c>
      <c r="D156" s="23">
        <v>43466</v>
      </c>
      <c r="E156" s="21" t="s">
        <v>104</v>
      </c>
      <c r="F156" s="21">
        <v>108105636</v>
      </c>
      <c r="G156" s="21">
        <v>0</v>
      </c>
      <c r="H156" s="21">
        <v>0</v>
      </c>
      <c r="I156" s="23">
        <v>43452</v>
      </c>
      <c r="J156" s="21" t="s">
        <v>105</v>
      </c>
      <c r="K156" s="24">
        <v>-7612.81</v>
      </c>
      <c r="L156" s="21" t="s">
        <v>189</v>
      </c>
    </row>
    <row r="157" spans="1:12" x14ac:dyDescent="0.3">
      <c r="A157" s="22">
        <v>13670</v>
      </c>
      <c r="B157" s="22">
        <v>10100501</v>
      </c>
      <c r="C157" s="22">
        <v>1000</v>
      </c>
      <c r="D157" s="23">
        <v>43466</v>
      </c>
      <c r="E157" s="21" t="s">
        <v>104</v>
      </c>
      <c r="F157" s="21">
        <v>108105636</v>
      </c>
      <c r="G157" s="21">
        <v>0</v>
      </c>
      <c r="H157" s="21">
        <v>0</v>
      </c>
      <c r="I157" s="23">
        <v>43452</v>
      </c>
      <c r="J157" s="21" t="s">
        <v>105</v>
      </c>
      <c r="K157" s="24">
        <v>-8543.76</v>
      </c>
      <c r="L157" s="21" t="s">
        <v>189</v>
      </c>
    </row>
    <row r="158" spans="1:12" x14ac:dyDescent="0.3">
      <c r="A158" s="22">
        <v>13640</v>
      </c>
      <c r="B158" s="22">
        <v>10100501</v>
      </c>
      <c r="C158" s="22">
        <v>1000</v>
      </c>
      <c r="D158" s="23">
        <v>43466</v>
      </c>
      <c r="E158" s="21" t="s">
        <v>104</v>
      </c>
      <c r="F158" s="21">
        <v>108105987</v>
      </c>
      <c r="G158" s="21">
        <v>0</v>
      </c>
      <c r="H158" s="21">
        <v>0</v>
      </c>
      <c r="I158" s="23">
        <v>43446</v>
      </c>
      <c r="J158" s="21" t="s">
        <v>105</v>
      </c>
      <c r="K158" s="21">
        <v>-223.05</v>
      </c>
      <c r="L158" s="21" t="s">
        <v>194</v>
      </c>
    </row>
    <row r="159" spans="1:12" x14ac:dyDescent="0.3">
      <c r="A159" s="22">
        <v>13640</v>
      </c>
      <c r="B159" s="22">
        <v>10100501</v>
      </c>
      <c r="C159" s="22">
        <v>1000</v>
      </c>
      <c r="D159" s="23">
        <v>43466</v>
      </c>
      <c r="E159" s="21" t="s">
        <v>104</v>
      </c>
      <c r="F159" s="21">
        <v>108105987</v>
      </c>
      <c r="G159" s="21">
        <v>0</v>
      </c>
      <c r="H159" s="21">
        <v>0</v>
      </c>
      <c r="I159" s="23">
        <v>43446</v>
      </c>
      <c r="J159" s="21" t="s">
        <v>105</v>
      </c>
      <c r="K159" s="21">
        <v>-272.61</v>
      </c>
      <c r="L159" s="21" t="s">
        <v>194</v>
      </c>
    </row>
    <row r="160" spans="1:12" x14ac:dyDescent="0.3">
      <c r="A160" s="22">
        <v>13640</v>
      </c>
      <c r="B160" s="22">
        <v>10100501</v>
      </c>
      <c r="C160" s="22">
        <v>1000</v>
      </c>
      <c r="D160" s="23">
        <v>43466</v>
      </c>
      <c r="E160" s="21" t="s">
        <v>104</v>
      </c>
      <c r="F160" s="21">
        <v>108105987</v>
      </c>
      <c r="G160" s="21">
        <v>0</v>
      </c>
      <c r="H160" s="21">
        <v>0</v>
      </c>
      <c r="I160" s="23">
        <v>43446</v>
      </c>
      <c r="J160" s="21" t="s">
        <v>105</v>
      </c>
      <c r="K160" s="21">
        <v>-446.38</v>
      </c>
      <c r="L160" s="21" t="s">
        <v>194</v>
      </c>
    </row>
    <row r="161" spans="1:12" x14ac:dyDescent="0.3">
      <c r="A161" s="22">
        <v>13650</v>
      </c>
      <c r="B161" s="22">
        <v>10100501</v>
      </c>
      <c r="C161" s="22">
        <v>1000</v>
      </c>
      <c r="D161" s="23">
        <v>43466</v>
      </c>
      <c r="E161" s="21" t="s">
        <v>104</v>
      </c>
      <c r="F161" s="21">
        <v>108106110</v>
      </c>
      <c r="G161" s="21">
        <v>0</v>
      </c>
      <c r="H161" s="21">
        <v>0</v>
      </c>
      <c r="I161" s="23">
        <v>43448</v>
      </c>
      <c r="J161" s="21" t="s">
        <v>105</v>
      </c>
      <c r="K161" s="21">
        <v>-332.03</v>
      </c>
      <c r="L161" s="21" t="s">
        <v>195</v>
      </c>
    </row>
    <row r="162" spans="1:12" x14ac:dyDescent="0.3">
      <c r="A162" s="22">
        <v>13650</v>
      </c>
      <c r="B162" s="22">
        <v>10100501</v>
      </c>
      <c r="C162" s="22">
        <v>1000</v>
      </c>
      <c r="D162" s="23">
        <v>43466</v>
      </c>
      <c r="E162" s="21" t="s">
        <v>104</v>
      </c>
      <c r="F162" s="21">
        <v>108106110</v>
      </c>
      <c r="G162" s="21">
        <v>0</v>
      </c>
      <c r="H162" s="21">
        <v>0</v>
      </c>
      <c r="I162" s="23">
        <v>43448</v>
      </c>
      <c r="J162" s="21" t="s">
        <v>105</v>
      </c>
      <c r="K162" s="21">
        <v>-332.02</v>
      </c>
      <c r="L162" s="21" t="s">
        <v>195</v>
      </c>
    </row>
    <row r="163" spans="1:12" x14ac:dyDescent="0.3">
      <c r="A163" s="22">
        <v>13660</v>
      </c>
      <c r="B163" s="22">
        <v>10100501</v>
      </c>
      <c r="C163" s="22">
        <v>1000</v>
      </c>
      <c r="D163" s="23">
        <v>43466</v>
      </c>
      <c r="E163" s="21" t="s">
        <v>104</v>
      </c>
      <c r="F163" s="21">
        <v>108106110</v>
      </c>
      <c r="G163" s="21">
        <v>0</v>
      </c>
      <c r="H163" s="21">
        <v>0</v>
      </c>
      <c r="I163" s="23">
        <v>43448</v>
      </c>
      <c r="J163" s="21" t="s">
        <v>105</v>
      </c>
      <c r="K163" s="21">
        <v>-32.659999999999997</v>
      </c>
      <c r="L163" s="21" t="s">
        <v>188</v>
      </c>
    </row>
    <row r="164" spans="1:12" x14ac:dyDescent="0.3">
      <c r="A164" s="22">
        <v>13670</v>
      </c>
      <c r="B164" s="22">
        <v>10100501</v>
      </c>
      <c r="C164" s="22">
        <v>1000</v>
      </c>
      <c r="D164" s="23">
        <v>43466</v>
      </c>
      <c r="E164" s="21" t="s">
        <v>104</v>
      </c>
      <c r="F164" s="21">
        <v>108106110</v>
      </c>
      <c r="G164" s="21">
        <v>0</v>
      </c>
      <c r="H164" s="21">
        <v>0</v>
      </c>
      <c r="I164" s="23">
        <v>43448</v>
      </c>
      <c r="J164" s="21" t="s">
        <v>105</v>
      </c>
      <c r="K164" s="21">
        <v>-227.31</v>
      </c>
      <c r="L164" s="21" t="s">
        <v>189</v>
      </c>
    </row>
    <row r="165" spans="1:12" x14ac:dyDescent="0.3">
      <c r="A165" s="22">
        <v>13640</v>
      </c>
      <c r="B165" s="22">
        <v>10100501</v>
      </c>
      <c r="C165" s="22">
        <v>1000</v>
      </c>
      <c r="D165" s="23">
        <v>43466</v>
      </c>
      <c r="E165" s="21" t="s">
        <v>104</v>
      </c>
      <c r="F165" s="21">
        <v>108106187</v>
      </c>
      <c r="G165" s="21">
        <v>0</v>
      </c>
      <c r="H165" s="21">
        <v>0</v>
      </c>
      <c r="I165" s="23">
        <v>43452</v>
      </c>
      <c r="J165" s="21" t="s">
        <v>105</v>
      </c>
      <c r="K165" s="21">
        <v>-38.85</v>
      </c>
      <c r="L165" s="21" t="s">
        <v>194</v>
      </c>
    </row>
    <row r="166" spans="1:12" x14ac:dyDescent="0.3">
      <c r="A166" s="22">
        <v>13650</v>
      </c>
      <c r="B166" s="22">
        <v>10100501</v>
      </c>
      <c r="C166" s="22">
        <v>1000</v>
      </c>
      <c r="D166" s="23">
        <v>43466</v>
      </c>
      <c r="E166" s="21" t="s">
        <v>104</v>
      </c>
      <c r="F166" s="21">
        <v>108106187</v>
      </c>
      <c r="G166" s="21">
        <v>0</v>
      </c>
      <c r="H166" s="21">
        <v>0</v>
      </c>
      <c r="I166" s="23">
        <v>43452</v>
      </c>
      <c r="J166" s="21" t="s">
        <v>105</v>
      </c>
      <c r="K166" s="21">
        <v>-464.2</v>
      </c>
      <c r="L166" s="21" t="s">
        <v>195</v>
      </c>
    </row>
    <row r="167" spans="1:12" x14ac:dyDescent="0.3">
      <c r="A167" s="22">
        <v>13650</v>
      </c>
      <c r="B167" s="22">
        <v>10100501</v>
      </c>
      <c r="C167" s="22">
        <v>1000</v>
      </c>
      <c r="D167" s="23">
        <v>43466</v>
      </c>
      <c r="E167" s="21" t="s">
        <v>104</v>
      </c>
      <c r="F167" s="21">
        <v>108106187</v>
      </c>
      <c r="G167" s="21">
        <v>0</v>
      </c>
      <c r="H167" s="21">
        <v>0</v>
      </c>
      <c r="I167" s="23">
        <v>43452</v>
      </c>
      <c r="J167" s="21" t="s">
        <v>105</v>
      </c>
      <c r="K167" s="21">
        <v>-464.2</v>
      </c>
      <c r="L167" s="21" t="s">
        <v>195</v>
      </c>
    </row>
    <row r="168" spans="1:12" x14ac:dyDescent="0.3">
      <c r="A168" s="22">
        <v>13650</v>
      </c>
      <c r="B168" s="22">
        <v>10100501</v>
      </c>
      <c r="C168" s="22">
        <v>1000</v>
      </c>
      <c r="D168" s="23">
        <v>43466</v>
      </c>
      <c r="E168" s="21" t="s">
        <v>104</v>
      </c>
      <c r="F168" s="21">
        <v>108106187</v>
      </c>
      <c r="G168" s="21">
        <v>0</v>
      </c>
      <c r="H168" s="21">
        <v>0</v>
      </c>
      <c r="I168" s="23">
        <v>43452</v>
      </c>
      <c r="J168" s="21" t="s">
        <v>105</v>
      </c>
      <c r="K168" s="21">
        <v>-464.2</v>
      </c>
      <c r="L168" s="21" t="s">
        <v>195</v>
      </c>
    </row>
    <row r="169" spans="1:12" x14ac:dyDescent="0.3">
      <c r="A169" s="22">
        <v>13640</v>
      </c>
      <c r="B169" s="22">
        <v>10100501</v>
      </c>
      <c r="C169" s="22">
        <v>1000</v>
      </c>
      <c r="D169" s="23">
        <v>43466</v>
      </c>
      <c r="E169" s="21" t="s">
        <v>103</v>
      </c>
      <c r="F169" s="21">
        <v>108106436</v>
      </c>
      <c r="G169" s="21">
        <v>-1</v>
      </c>
      <c r="H169" s="24">
        <v>-1438.33</v>
      </c>
      <c r="I169" s="23">
        <v>43486</v>
      </c>
      <c r="J169" s="21" t="s">
        <v>148</v>
      </c>
      <c r="K169" s="21">
        <v>0</v>
      </c>
      <c r="L169" s="21" t="s">
        <v>194</v>
      </c>
    </row>
    <row r="170" spans="1:12" x14ac:dyDescent="0.3">
      <c r="A170" s="22">
        <v>13640</v>
      </c>
      <c r="B170" s="22">
        <v>10100501</v>
      </c>
      <c r="C170" s="22">
        <v>1000</v>
      </c>
      <c r="D170" s="23">
        <v>43466</v>
      </c>
      <c r="E170" s="21" t="s">
        <v>104</v>
      </c>
      <c r="F170" s="21">
        <v>108106436</v>
      </c>
      <c r="G170" s="21">
        <v>0</v>
      </c>
      <c r="H170" s="21">
        <v>0</v>
      </c>
      <c r="I170" s="23">
        <v>43486</v>
      </c>
      <c r="J170" s="21" t="s">
        <v>148</v>
      </c>
      <c r="K170" s="21">
        <v>774.24</v>
      </c>
      <c r="L170" s="21" t="s">
        <v>194</v>
      </c>
    </row>
    <row r="171" spans="1:12" x14ac:dyDescent="0.3">
      <c r="A171" s="22">
        <v>13670</v>
      </c>
      <c r="B171" s="22">
        <v>10100501</v>
      </c>
      <c r="C171" s="22">
        <v>1000</v>
      </c>
      <c r="D171" s="23">
        <v>43466</v>
      </c>
      <c r="E171" s="21" t="s">
        <v>103</v>
      </c>
      <c r="F171" s="21">
        <v>108106436</v>
      </c>
      <c r="G171" s="21">
        <v>-25</v>
      </c>
      <c r="H171" s="21">
        <v>-474.75</v>
      </c>
      <c r="I171" s="23">
        <v>43486</v>
      </c>
      <c r="J171" s="21" t="s">
        <v>148</v>
      </c>
      <c r="K171" s="21">
        <v>0</v>
      </c>
      <c r="L171" s="21" t="s">
        <v>189</v>
      </c>
    </row>
    <row r="172" spans="1:12" x14ac:dyDescent="0.3">
      <c r="A172" s="22">
        <v>13670</v>
      </c>
      <c r="B172" s="22">
        <v>10100501</v>
      </c>
      <c r="C172" s="22">
        <v>1000</v>
      </c>
      <c r="D172" s="23">
        <v>43466</v>
      </c>
      <c r="E172" s="21" t="s">
        <v>104</v>
      </c>
      <c r="F172" s="21">
        <v>108106436</v>
      </c>
      <c r="G172" s="21">
        <v>0</v>
      </c>
      <c r="H172" s="21">
        <v>0</v>
      </c>
      <c r="I172" s="23">
        <v>43486</v>
      </c>
      <c r="J172" s="21" t="s">
        <v>148</v>
      </c>
      <c r="K172" s="21">
        <v>255.56</v>
      </c>
      <c r="L172" s="21" t="s">
        <v>189</v>
      </c>
    </row>
    <row r="173" spans="1:12" x14ac:dyDescent="0.3">
      <c r="A173" s="22">
        <v>13640</v>
      </c>
      <c r="B173" s="22">
        <v>10100501</v>
      </c>
      <c r="C173" s="22">
        <v>1000</v>
      </c>
      <c r="D173" s="23">
        <v>43466</v>
      </c>
      <c r="E173" s="21" t="s">
        <v>103</v>
      </c>
      <c r="F173" s="21">
        <v>108106663</v>
      </c>
      <c r="G173" s="21">
        <v>-1</v>
      </c>
      <c r="H173" s="24">
        <v>-1578.7</v>
      </c>
      <c r="I173" s="23">
        <v>43484</v>
      </c>
      <c r="J173" s="21" t="s">
        <v>242</v>
      </c>
      <c r="K173" s="21">
        <v>0</v>
      </c>
      <c r="L173" s="21" t="s">
        <v>194</v>
      </c>
    </row>
    <row r="174" spans="1:12" x14ac:dyDescent="0.3">
      <c r="A174" s="22">
        <v>13640</v>
      </c>
      <c r="B174" s="22">
        <v>10100501</v>
      </c>
      <c r="C174" s="22">
        <v>1000</v>
      </c>
      <c r="D174" s="23">
        <v>43466</v>
      </c>
      <c r="E174" s="21" t="s">
        <v>103</v>
      </c>
      <c r="F174" s="21">
        <v>108106663</v>
      </c>
      <c r="G174" s="21">
        <v>-1</v>
      </c>
      <c r="H174" s="24">
        <v>-1393.31</v>
      </c>
      <c r="I174" s="23">
        <v>43484</v>
      </c>
      <c r="J174" s="21" t="s">
        <v>242</v>
      </c>
      <c r="K174" s="21">
        <v>0</v>
      </c>
      <c r="L174" s="21" t="s">
        <v>194</v>
      </c>
    </row>
    <row r="175" spans="1:12" x14ac:dyDescent="0.3">
      <c r="A175" s="22">
        <v>13640</v>
      </c>
      <c r="B175" s="22">
        <v>10100501</v>
      </c>
      <c r="C175" s="22">
        <v>1000</v>
      </c>
      <c r="D175" s="23">
        <v>43466</v>
      </c>
      <c r="E175" s="21" t="s">
        <v>103</v>
      </c>
      <c r="F175" s="21">
        <v>108106663</v>
      </c>
      <c r="G175" s="21">
        <v>-1</v>
      </c>
      <c r="H175" s="21">
        <v>-500.88</v>
      </c>
      <c r="I175" s="23">
        <v>43484</v>
      </c>
      <c r="J175" s="21" t="s">
        <v>242</v>
      </c>
      <c r="K175" s="21">
        <v>0</v>
      </c>
      <c r="L175" s="21" t="s">
        <v>194</v>
      </c>
    </row>
    <row r="176" spans="1:12" x14ac:dyDescent="0.3">
      <c r="A176" s="22">
        <v>13640</v>
      </c>
      <c r="B176" s="22">
        <v>10100501</v>
      </c>
      <c r="C176" s="22">
        <v>1000</v>
      </c>
      <c r="D176" s="23">
        <v>43466</v>
      </c>
      <c r="E176" s="21" t="s">
        <v>104</v>
      </c>
      <c r="F176" s="21">
        <v>108106663</v>
      </c>
      <c r="G176" s="21">
        <v>0</v>
      </c>
      <c r="H176" s="21">
        <v>0</v>
      </c>
      <c r="I176" s="23">
        <v>43484</v>
      </c>
      <c r="J176" s="21" t="s">
        <v>242</v>
      </c>
      <c r="K176" s="21">
        <v>276.07</v>
      </c>
      <c r="L176" s="21" t="s">
        <v>194</v>
      </c>
    </row>
    <row r="177" spans="1:12" x14ac:dyDescent="0.3">
      <c r="A177" s="22">
        <v>13640</v>
      </c>
      <c r="B177" s="22">
        <v>10100501</v>
      </c>
      <c r="C177" s="22">
        <v>1000</v>
      </c>
      <c r="D177" s="23">
        <v>43466</v>
      </c>
      <c r="E177" s="21" t="s">
        <v>104</v>
      </c>
      <c r="F177" s="21">
        <v>108106663</v>
      </c>
      <c r="G177" s="21">
        <v>0</v>
      </c>
      <c r="H177" s="21">
        <v>0</v>
      </c>
      <c r="I177" s="23">
        <v>43484</v>
      </c>
      <c r="J177" s="21" t="s">
        <v>242</v>
      </c>
      <c r="K177" s="21">
        <v>312.8</v>
      </c>
      <c r="L177" s="21" t="s">
        <v>194</v>
      </c>
    </row>
    <row r="178" spans="1:12" x14ac:dyDescent="0.3">
      <c r="A178" s="22">
        <v>13640</v>
      </c>
      <c r="B178" s="22">
        <v>10100501</v>
      </c>
      <c r="C178" s="22">
        <v>1000</v>
      </c>
      <c r="D178" s="23">
        <v>43466</v>
      </c>
      <c r="E178" s="21" t="s">
        <v>104</v>
      </c>
      <c r="F178" s="21">
        <v>108106663</v>
      </c>
      <c r="G178" s="21">
        <v>0</v>
      </c>
      <c r="H178" s="21">
        <v>0</v>
      </c>
      <c r="I178" s="23">
        <v>43484</v>
      </c>
      <c r="J178" s="21" t="s">
        <v>242</v>
      </c>
      <c r="K178" s="21">
        <v>99.24</v>
      </c>
      <c r="L178" s="21" t="s">
        <v>194</v>
      </c>
    </row>
    <row r="179" spans="1:12" x14ac:dyDescent="0.3">
      <c r="A179" s="22">
        <v>13640</v>
      </c>
      <c r="B179" s="22">
        <v>10100501</v>
      </c>
      <c r="C179" s="22">
        <v>1000</v>
      </c>
      <c r="D179" s="23">
        <v>43466</v>
      </c>
      <c r="E179" s="21" t="s">
        <v>103</v>
      </c>
      <c r="F179" s="21">
        <v>108106663</v>
      </c>
      <c r="G179" s="21">
        <v>-1</v>
      </c>
      <c r="H179" s="24">
        <v>-5228.6499999999996</v>
      </c>
      <c r="I179" s="23">
        <v>43484</v>
      </c>
      <c r="J179" s="21" t="s">
        <v>242</v>
      </c>
      <c r="K179" s="21">
        <v>0</v>
      </c>
      <c r="L179" s="21" t="s">
        <v>194</v>
      </c>
    </row>
    <row r="180" spans="1:12" x14ac:dyDescent="0.3">
      <c r="A180" s="22">
        <v>13640</v>
      </c>
      <c r="B180" s="22">
        <v>10100501</v>
      </c>
      <c r="C180" s="22">
        <v>1000</v>
      </c>
      <c r="D180" s="23">
        <v>43466</v>
      </c>
      <c r="E180" s="21" t="s">
        <v>103</v>
      </c>
      <c r="F180" s="21">
        <v>108106663</v>
      </c>
      <c r="G180" s="21">
        <v>-1</v>
      </c>
      <c r="H180" s="24">
        <v>-4604.38</v>
      </c>
      <c r="I180" s="23">
        <v>43484</v>
      </c>
      <c r="J180" s="21" t="s">
        <v>242</v>
      </c>
      <c r="K180" s="21">
        <v>0</v>
      </c>
      <c r="L180" s="21" t="s">
        <v>194</v>
      </c>
    </row>
    <row r="181" spans="1:12" x14ac:dyDescent="0.3">
      <c r="A181" s="22">
        <v>13640</v>
      </c>
      <c r="B181" s="22">
        <v>10100501</v>
      </c>
      <c r="C181" s="22">
        <v>1000</v>
      </c>
      <c r="D181" s="23">
        <v>43466</v>
      </c>
      <c r="E181" s="21" t="s">
        <v>104</v>
      </c>
      <c r="F181" s="21">
        <v>108106663</v>
      </c>
      <c r="G181" s="21">
        <v>0</v>
      </c>
      <c r="H181" s="21">
        <v>0</v>
      </c>
      <c r="I181" s="23">
        <v>43484</v>
      </c>
      <c r="J181" s="21" t="s">
        <v>242</v>
      </c>
      <c r="K181" s="24">
        <v>1036.01</v>
      </c>
      <c r="L181" s="21" t="s">
        <v>194</v>
      </c>
    </row>
    <row r="182" spans="1:12" x14ac:dyDescent="0.3">
      <c r="A182" s="22">
        <v>13640</v>
      </c>
      <c r="B182" s="22">
        <v>10100501</v>
      </c>
      <c r="C182" s="22">
        <v>1000</v>
      </c>
      <c r="D182" s="23">
        <v>43466</v>
      </c>
      <c r="E182" s="21" t="s">
        <v>104</v>
      </c>
      <c r="F182" s="21">
        <v>108106663</v>
      </c>
      <c r="G182" s="21">
        <v>0</v>
      </c>
      <c r="H182" s="21">
        <v>0</v>
      </c>
      <c r="I182" s="23">
        <v>43484</v>
      </c>
      <c r="J182" s="21" t="s">
        <v>242</v>
      </c>
      <c r="K182" s="21">
        <v>912.31</v>
      </c>
      <c r="L182" s="21" t="s">
        <v>194</v>
      </c>
    </row>
    <row r="183" spans="1:12" x14ac:dyDescent="0.3">
      <c r="A183" s="22">
        <v>13640</v>
      </c>
      <c r="B183" s="22">
        <v>10100501</v>
      </c>
      <c r="C183" s="22">
        <v>1000</v>
      </c>
      <c r="D183" s="23">
        <v>43466</v>
      </c>
      <c r="E183" s="21" t="s">
        <v>104</v>
      </c>
      <c r="F183" s="21">
        <v>108095703</v>
      </c>
      <c r="G183" s="21">
        <v>0</v>
      </c>
      <c r="H183" s="21">
        <v>0</v>
      </c>
      <c r="I183" s="23">
        <v>43334</v>
      </c>
      <c r="J183" s="21" t="s">
        <v>105</v>
      </c>
      <c r="K183" s="24">
        <v>-1044.27</v>
      </c>
      <c r="L183" s="21" t="s">
        <v>194</v>
      </c>
    </row>
    <row r="184" spans="1:12" x14ac:dyDescent="0.3">
      <c r="A184" s="22">
        <v>13640</v>
      </c>
      <c r="B184" s="22">
        <v>10100501</v>
      </c>
      <c r="C184" s="22">
        <v>1000</v>
      </c>
      <c r="D184" s="23">
        <v>43466</v>
      </c>
      <c r="E184" s="21" t="s">
        <v>104</v>
      </c>
      <c r="F184" s="21">
        <v>108097558</v>
      </c>
      <c r="G184" s="21">
        <v>0</v>
      </c>
      <c r="H184" s="21">
        <v>0</v>
      </c>
      <c r="I184" s="23">
        <v>43445</v>
      </c>
      <c r="J184" s="21" t="s">
        <v>105</v>
      </c>
      <c r="K184" s="21">
        <v>-36.07</v>
      </c>
      <c r="L184" s="21" t="s">
        <v>194</v>
      </c>
    </row>
    <row r="185" spans="1:12" x14ac:dyDescent="0.3">
      <c r="A185" s="22">
        <v>13640</v>
      </c>
      <c r="B185" s="22">
        <v>10100501</v>
      </c>
      <c r="C185" s="22">
        <v>1000</v>
      </c>
      <c r="D185" s="23">
        <v>43466</v>
      </c>
      <c r="E185" s="21" t="s">
        <v>104</v>
      </c>
      <c r="F185" s="21">
        <v>108097558</v>
      </c>
      <c r="G185" s="21">
        <v>0</v>
      </c>
      <c r="H185" s="21">
        <v>0</v>
      </c>
      <c r="I185" s="23">
        <v>43445</v>
      </c>
      <c r="J185" s="21" t="s">
        <v>105</v>
      </c>
      <c r="K185" s="21">
        <v>-486.73</v>
      </c>
      <c r="L185" s="21" t="s">
        <v>194</v>
      </c>
    </row>
    <row r="186" spans="1:12" x14ac:dyDescent="0.3">
      <c r="A186" s="22">
        <v>13650</v>
      </c>
      <c r="B186" s="22">
        <v>10100501</v>
      </c>
      <c r="C186" s="22">
        <v>1000</v>
      </c>
      <c r="D186" s="23">
        <v>43466</v>
      </c>
      <c r="E186" s="21" t="s">
        <v>104</v>
      </c>
      <c r="F186" s="21">
        <v>108097558</v>
      </c>
      <c r="G186" s="21">
        <v>0</v>
      </c>
      <c r="H186" s="21">
        <v>0</v>
      </c>
      <c r="I186" s="23">
        <v>43445</v>
      </c>
      <c r="J186" s="21" t="s">
        <v>105</v>
      </c>
      <c r="K186" s="21">
        <v>-558.73</v>
      </c>
      <c r="L186" s="21" t="s">
        <v>195</v>
      </c>
    </row>
    <row r="187" spans="1:12" x14ac:dyDescent="0.3">
      <c r="A187" s="22">
        <v>13670</v>
      </c>
      <c r="B187" s="22">
        <v>10100501</v>
      </c>
      <c r="C187" s="22">
        <v>1000</v>
      </c>
      <c r="D187" s="23">
        <v>43466</v>
      </c>
      <c r="E187" s="21" t="s">
        <v>104</v>
      </c>
      <c r="F187" s="21">
        <v>108097558</v>
      </c>
      <c r="G187" s="21">
        <v>0</v>
      </c>
      <c r="H187" s="21">
        <v>0</v>
      </c>
      <c r="I187" s="23">
        <v>43445</v>
      </c>
      <c r="J187" s="21" t="s">
        <v>105</v>
      </c>
      <c r="K187" s="24">
        <v>-2242.8200000000002</v>
      </c>
      <c r="L187" s="21" t="s">
        <v>189</v>
      </c>
    </row>
    <row r="188" spans="1:12" x14ac:dyDescent="0.3">
      <c r="A188" s="22">
        <v>13660</v>
      </c>
      <c r="B188" s="22">
        <v>10100501</v>
      </c>
      <c r="C188" s="22">
        <v>1000</v>
      </c>
      <c r="D188" s="23">
        <v>43466</v>
      </c>
      <c r="E188" s="21" t="s">
        <v>104</v>
      </c>
      <c r="F188" s="21">
        <v>108102225</v>
      </c>
      <c r="G188" s="21">
        <v>0</v>
      </c>
      <c r="H188" s="21">
        <v>0</v>
      </c>
      <c r="I188" s="23">
        <v>43445</v>
      </c>
      <c r="J188" s="21" t="s">
        <v>105</v>
      </c>
      <c r="K188" s="21">
        <v>-295.56</v>
      </c>
      <c r="L188" s="21" t="s">
        <v>188</v>
      </c>
    </row>
    <row r="189" spans="1:12" x14ac:dyDescent="0.3">
      <c r="A189" s="22">
        <v>13670</v>
      </c>
      <c r="B189" s="22">
        <v>10100501</v>
      </c>
      <c r="C189" s="22">
        <v>1000</v>
      </c>
      <c r="D189" s="23">
        <v>43466</v>
      </c>
      <c r="E189" s="21" t="s">
        <v>104</v>
      </c>
      <c r="F189" s="21">
        <v>108102225</v>
      </c>
      <c r="G189" s="21">
        <v>0</v>
      </c>
      <c r="H189" s="21">
        <v>0</v>
      </c>
      <c r="I189" s="23">
        <v>43445</v>
      </c>
      <c r="J189" s="21" t="s">
        <v>105</v>
      </c>
      <c r="K189" s="21">
        <v>-508.65</v>
      </c>
      <c r="L189" s="21" t="s">
        <v>189</v>
      </c>
    </row>
    <row r="190" spans="1:12" x14ac:dyDescent="0.3">
      <c r="A190" s="22">
        <v>13660</v>
      </c>
      <c r="B190" s="22">
        <v>10100501</v>
      </c>
      <c r="C190" s="22">
        <v>1000</v>
      </c>
      <c r="D190" s="23">
        <v>43466</v>
      </c>
      <c r="E190" s="21" t="s">
        <v>103</v>
      </c>
      <c r="F190" s="21">
        <v>108102516</v>
      </c>
      <c r="G190" s="21">
        <v>-3</v>
      </c>
      <c r="H190" s="24">
        <v>-5659.98</v>
      </c>
      <c r="I190" s="23">
        <v>43481</v>
      </c>
      <c r="J190" s="21" t="s">
        <v>243</v>
      </c>
      <c r="K190" s="21">
        <v>0</v>
      </c>
      <c r="L190" s="21" t="s">
        <v>188</v>
      </c>
    </row>
    <row r="191" spans="1:12" x14ac:dyDescent="0.3">
      <c r="A191" s="22">
        <v>13660</v>
      </c>
      <c r="B191" s="22">
        <v>10100501</v>
      </c>
      <c r="C191" s="22">
        <v>1000</v>
      </c>
      <c r="D191" s="23">
        <v>43466</v>
      </c>
      <c r="E191" s="21" t="s">
        <v>103</v>
      </c>
      <c r="F191" s="21">
        <v>108102516</v>
      </c>
      <c r="G191" s="21">
        <v>-1</v>
      </c>
      <c r="H191" s="21">
        <v>-875.13</v>
      </c>
      <c r="I191" s="23">
        <v>43481</v>
      </c>
      <c r="J191" s="21" t="s">
        <v>243</v>
      </c>
      <c r="K191" s="21">
        <v>0</v>
      </c>
      <c r="L191" s="21" t="s">
        <v>188</v>
      </c>
    </row>
    <row r="192" spans="1:12" x14ac:dyDescent="0.3">
      <c r="A192" s="22">
        <v>13660</v>
      </c>
      <c r="B192" s="22">
        <v>10100501</v>
      </c>
      <c r="C192" s="22">
        <v>1000</v>
      </c>
      <c r="D192" s="23">
        <v>43466</v>
      </c>
      <c r="E192" s="21" t="s">
        <v>103</v>
      </c>
      <c r="F192" s="21">
        <v>108102516</v>
      </c>
      <c r="G192" s="21">
        <v>-1</v>
      </c>
      <c r="H192" s="21">
        <v>-875.13</v>
      </c>
      <c r="I192" s="23">
        <v>43481</v>
      </c>
      <c r="J192" s="21" t="s">
        <v>243</v>
      </c>
      <c r="K192" s="21">
        <v>0</v>
      </c>
      <c r="L192" s="21" t="s">
        <v>188</v>
      </c>
    </row>
    <row r="193" spans="1:12" x14ac:dyDescent="0.3">
      <c r="A193" s="22">
        <v>13670</v>
      </c>
      <c r="B193" s="22">
        <v>10100501</v>
      </c>
      <c r="C193" s="22">
        <v>1000</v>
      </c>
      <c r="D193" s="23">
        <v>43466</v>
      </c>
      <c r="E193" s="21" t="s">
        <v>103</v>
      </c>
      <c r="F193" s="21">
        <v>108102516</v>
      </c>
      <c r="G193" s="22">
        <v>-1950</v>
      </c>
      <c r="H193" s="24">
        <v>-27748.5</v>
      </c>
      <c r="I193" s="23">
        <v>43481</v>
      </c>
      <c r="J193" s="21" t="s">
        <v>243</v>
      </c>
      <c r="K193" s="21">
        <v>0</v>
      </c>
      <c r="L193" s="21" t="s">
        <v>189</v>
      </c>
    </row>
    <row r="194" spans="1:12" x14ac:dyDescent="0.3">
      <c r="A194" s="22">
        <v>13670</v>
      </c>
      <c r="B194" s="22">
        <v>10100501</v>
      </c>
      <c r="C194" s="22">
        <v>1000</v>
      </c>
      <c r="D194" s="23">
        <v>43466</v>
      </c>
      <c r="E194" s="21" t="s">
        <v>103</v>
      </c>
      <c r="F194" s="21">
        <v>108102516</v>
      </c>
      <c r="G194" s="21">
        <v>-2</v>
      </c>
      <c r="H194" s="24">
        <v>-15933.64</v>
      </c>
      <c r="I194" s="23">
        <v>43481</v>
      </c>
      <c r="J194" s="21" t="s">
        <v>243</v>
      </c>
      <c r="K194" s="21">
        <v>0</v>
      </c>
      <c r="L194" s="21" t="s">
        <v>189</v>
      </c>
    </row>
    <row r="195" spans="1:12" x14ac:dyDescent="0.3">
      <c r="A195" s="22">
        <v>13660</v>
      </c>
      <c r="B195" s="22">
        <v>10100501</v>
      </c>
      <c r="C195" s="22">
        <v>1000</v>
      </c>
      <c r="D195" s="23">
        <v>43466</v>
      </c>
      <c r="E195" s="21" t="s">
        <v>103</v>
      </c>
      <c r="F195" s="21">
        <v>108102516</v>
      </c>
      <c r="G195" s="21">
        <v>-1</v>
      </c>
      <c r="H195" s="21">
        <v>-443.16</v>
      </c>
      <c r="I195" s="23">
        <v>43481</v>
      </c>
      <c r="J195" s="21" t="s">
        <v>243</v>
      </c>
      <c r="K195" s="21">
        <v>0</v>
      </c>
      <c r="L195" s="21" t="s">
        <v>188</v>
      </c>
    </row>
    <row r="196" spans="1:12" x14ac:dyDescent="0.3">
      <c r="A196" s="22">
        <v>13670</v>
      </c>
      <c r="B196" s="22">
        <v>10100501</v>
      </c>
      <c r="C196" s="22">
        <v>1000</v>
      </c>
      <c r="D196" s="23">
        <v>43466</v>
      </c>
      <c r="E196" s="21" t="s">
        <v>103</v>
      </c>
      <c r="F196" s="21">
        <v>108102516</v>
      </c>
      <c r="G196" s="22">
        <v>-9015</v>
      </c>
      <c r="H196" s="24">
        <v>-44534.1</v>
      </c>
      <c r="I196" s="23">
        <v>43481</v>
      </c>
      <c r="J196" s="21" t="s">
        <v>243</v>
      </c>
      <c r="K196" s="21">
        <v>0</v>
      </c>
      <c r="L196" s="21" t="s">
        <v>189</v>
      </c>
    </row>
    <row r="197" spans="1:12" x14ac:dyDescent="0.3">
      <c r="A197" s="22">
        <v>13650</v>
      </c>
      <c r="B197" s="22">
        <v>10100501</v>
      </c>
      <c r="C197" s="22">
        <v>1000</v>
      </c>
      <c r="D197" s="23">
        <v>43466</v>
      </c>
      <c r="E197" s="21" t="s">
        <v>103</v>
      </c>
      <c r="F197" s="21">
        <v>108102516</v>
      </c>
      <c r="G197" s="22">
        <v>-3655</v>
      </c>
      <c r="H197" s="24">
        <v>-15972.35</v>
      </c>
      <c r="I197" s="23">
        <v>43481</v>
      </c>
      <c r="J197" s="21" t="s">
        <v>243</v>
      </c>
      <c r="K197" s="21">
        <v>0</v>
      </c>
      <c r="L197" s="21" t="s">
        <v>195</v>
      </c>
    </row>
    <row r="198" spans="1:12" x14ac:dyDescent="0.3">
      <c r="A198" s="22">
        <v>13670</v>
      </c>
      <c r="B198" s="22">
        <v>10100501</v>
      </c>
      <c r="C198" s="22">
        <v>1000</v>
      </c>
      <c r="D198" s="23">
        <v>43466</v>
      </c>
      <c r="E198" s="21" t="s">
        <v>103</v>
      </c>
      <c r="F198" s="21">
        <v>108102516</v>
      </c>
      <c r="G198" s="22">
        <v>-1230</v>
      </c>
      <c r="H198" s="24">
        <v>-5953.2</v>
      </c>
      <c r="I198" s="23">
        <v>43481</v>
      </c>
      <c r="J198" s="21" t="s">
        <v>243</v>
      </c>
      <c r="K198" s="21">
        <v>0</v>
      </c>
      <c r="L198" s="21" t="s">
        <v>189</v>
      </c>
    </row>
    <row r="199" spans="1:12" x14ac:dyDescent="0.3">
      <c r="A199" s="22">
        <v>13670</v>
      </c>
      <c r="B199" s="22">
        <v>10100501</v>
      </c>
      <c r="C199" s="22">
        <v>1000</v>
      </c>
      <c r="D199" s="23">
        <v>43466</v>
      </c>
      <c r="E199" s="21" t="s">
        <v>103</v>
      </c>
      <c r="F199" s="21">
        <v>108102516</v>
      </c>
      <c r="G199" s="22">
        <v>-1815</v>
      </c>
      <c r="H199" s="24">
        <v>-8966.1</v>
      </c>
      <c r="I199" s="23">
        <v>43481</v>
      </c>
      <c r="J199" s="21" t="s">
        <v>243</v>
      </c>
      <c r="K199" s="21">
        <v>0</v>
      </c>
      <c r="L199" s="21" t="s">
        <v>189</v>
      </c>
    </row>
    <row r="200" spans="1:12" x14ac:dyDescent="0.3">
      <c r="A200" s="22">
        <v>13660</v>
      </c>
      <c r="B200" s="22">
        <v>10100501</v>
      </c>
      <c r="C200" s="22">
        <v>1000</v>
      </c>
      <c r="D200" s="23">
        <v>43466</v>
      </c>
      <c r="E200" s="21" t="s">
        <v>103</v>
      </c>
      <c r="F200" s="21">
        <v>108102516</v>
      </c>
      <c r="G200" s="22">
        <v>-4655</v>
      </c>
      <c r="H200" s="24">
        <v>-16478.7</v>
      </c>
      <c r="I200" s="23">
        <v>43481</v>
      </c>
      <c r="J200" s="21" t="s">
        <v>243</v>
      </c>
      <c r="K200" s="21">
        <v>0</v>
      </c>
      <c r="L200" s="21" t="s">
        <v>188</v>
      </c>
    </row>
    <row r="201" spans="1:12" x14ac:dyDescent="0.3">
      <c r="A201" s="22">
        <v>13640</v>
      </c>
      <c r="B201" s="22">
        <v>10100501</v>
      </c>
      <c r="C201" s="22">
        <v>1000</v>
      </c>
      <c r="D201" s="23">
        <v>43466</v>
      </c>
      <c r="E201" s="21" t="s">
        <v>104</v>
      </c>
      <c r="F201" s="21">
        <v>108103280</v>
      </c>
      <c r="G201" s="21">
        <v>0</v>
      </c>
      <c r="H201" s="21">
        <v>0</v>
      </c>
      <c r="I201" s="23">
        <v>43341</v>
      </c>
      <c r="J201" s="21" t="s">
        <v>105</v>
      </c>
      <c r="K201" s="21">
        <v>-11.16</v>
      </c>
      <c r="L201" s="21" t="s">
        <v>194</v>
      </c>
    </row>
    <row r="202" spans="1:12" x14ac:dyDescent="0.3">
      <c r="A202" s="22">
        <v>13640</v>
      </c>
      <c r="B202" s="22">
        <v>10100501</v>
      </c>
      <c r="C202" s="22">
        <v>1000</v>
      </c>
      <c r="D202" s="23">
        <v>43466</v>
      </c>
      <c r="E202" s="21" t="s">
        <v>104</v>
      </c>
      <c r="F202" s="21">
        <v>108103280</v>
      </c>
      <c r="G202" s="21">
        <v>0</v>
      </c>
      <c r="H202" s="21">
        <v>0</v>
      </c>
      <c r="I202" s="23">
        <v>43341</v>
      </c>
      <c r="J202" s="21" t="s">
        <v>105</v>
      </c>
      <c r="K202" s="21">
        <v>-14.71</v>
      </c>
      <c r="L202" s="21" t="s">
        <v>194</v>
      </c>
    </row>
    <row r="203" spans="1:12" x14ac:dyDescent="0.3">
      <c r="A203" s="22">
        <v>13640</v>
      </c>
      <c r="B203" s="22">
        <v>10100501</v>
      </c>
      <c r="C203" s="22">
        <v>1000</v>
      </c>
      <c r="D203" s="23">
        <v>43466</v>
      </c>
      <c r="E203" s="21" t="s">
        <v>104</v>
      </c>
      <c r="F203" s="21">
        <v>108103280</v>
      </c>
      <c r="G203" s="21">
        <v>0</v>
      </c>
      <c r="H203" s="21">
        <v>0</v>
      </c>
      <c r="I203" s="23">
        <v>43341</v>
      </c>
      <c r="J203" s="21" t="s">
        <v>105</v>
      </c>
      <c r="K203" s="21">
        <v>-32.43</v>
      </c>
      <c r="L203" s="21" t="s">
        <v>194</v>
      </c>
    </row>
    <row r="204" spans="1:12" x14ac:dyDescent="0.3">
      <c r="A204" s="22">
        <v>13640</v>
      </c>
      <c r="B204" s="22">
        <v>10100501</v>
      </c>
      <c r="C204" s="22">
        <v>1000</v>
      </c>
      <c r="D204" s="23">
        <v>43466</v>
      </c>
      <c r="E204" s="21" t="s">
        <v>104</v>
      </c>
      <c r="F204" s="21">
        <v>108103280</v>
      </c>
      <c r="G204" s="21">
        <v>0</v>
      </c>
      <c r="H204" s="21">
        <v>0</v>
      </c>
      <c r="I204" s="23">
        <v>43341</v>
      </c>
      <c r="J204" s="21" t="s">
        <v>105</v>
      </c>
      <c r="K204" s="21">
        <v>-9.8800000000000008</v>
      </c>
      <c r="L204" s="21" t="s">
        <v>194</v>
      </c>
    </row>
    <row r="205" spans="1:12" x14ac:dyDescent="0.3">
      <c r="A205" s="22">
        <v>13640</v>
      </c>
      <c r="B205" s="22">
        <v>10100501</v>
      </c>
      <c r="C205" s="22">
        <v>1000</v>
      </c>
      <c r="D205" s="23">
        <v>43466</v>
      </c>
      <c r="E205" s="21" t="s">
        <v>104</v>
      </c>
      <c r="F205" s="21">
        <v>108103280</v>
      </c>
      <c r="G205" s="21">
        <v>0</v>
      </c>
      <c r="H205" s="21">
        <v>0</v>
      </c>
      <c r="I205" s="23">
        <v>43341</v>
      </c>
      <c r="J205" s="21" t="s">
        <v>105</v>
      </c>
      <c r="K205" s="21">
        <v>-32.43</v>
      </c>
      <c r="L205" s="21" t="s">
        <v>194</v>
      </c>
    </row>
    <row r="206" spans="1:12" x14ac:dyDescent="0.3">
      <c r="A206" s="22">
        <v>13640</v>
      </c>
      <c r="B206" s="22">
        <v>10100501</v>
      </c>
      <c r="C206" s="22">
        <v>1000</v>
      </c>
      <c r="D206" s="23">
        <v>43466</v>
      </c>
      <c r="E206" s="21" t="s">
        <v>104</v>
      </c>
      <c r="F206" s="21">
        <v>108103280</v>
      </c>
      <c r="G206" s="21">
        <v>0</v>
      </c>
      <c r="H206" s="21">
        <v>0</v>
      </c>
      <c r="I206" s="23">
        <v>43341</v>
      </c>
      <c r="J206" s="21" t="s">
        <v>105</v>
      </c>
      <c r="K206" s="21">
        <v>-32.43</v>
      </c>
      <c r="L206" s="21" t="s">
        <v>194</v>
      </c>
    </row>
    <row r="207" spans="1:12" x14ac:dyDescent="0.3">
      <c r="A207" s="22">
        <v>13650</v>
      </c>
      <c r="B207" s="22">
        <v>10100501</v>
      </c>
      <c r="C207" s="22">
        <v>1000</v>
      </c>
      <c r="D207" s="23">
        <v>43466</v>
      </c>
      <c r="E207" s="21" t="s">
        <v>104</v>
      </c>
      <c r="F207" s="21">
        <v>108103280</v>
      </c>
      <c r="G207" s="21">
        <v>0</v>
      </c>
      <c r="H207" s="21">
        <v>0</v>
      </c>
      <c r="I207" s="23">
        <v>43341</v>
      </c>
      <c r="J207" s="21" t="s">
        <v>105</v>
      </c>
      <c r="K207" s="21">
        <v>-177.27</v>
      </c>
      <c r="L207" s="21" t="s">
        <v>195</v>
      </c>
    </row>
    <row r="208" spans="1:12" x14ac:dyDescent="0.3">
      <c r="A208" s="22">
        <v>13650</v>
      </c>
      <c r="B208" s="22">
        <v>10100501</v>
      </c>
      <c r="C208" s="22">
        <v>1000</v>
      </c>
      <c r="D208" s="23">
        <v>43466</v>
      </c>
      <c r="E208" s="21" t="s">
        <v>103</v>
      </c>
      <c r="F208" s="21">
        <v>108103706</v>
      </c>
      <c r="G208" s="22">
        <v>-1225</v>
      </c>
      <c r="H208" s="24">
        <v>-3099.25</v>
      </c>
      <c r="I208" s="23">
        <v>43466</v>
      </c>
      <c r="J208" s="21" t="s">
        <v>149</v>
      </c>
      <c r="K208" s="21">
        <v>0</v>
      </c>
      <c r="L208" s="21" t="s">
        <v>195</v>
      </c>
    </row>
    <row r="209" spans="1:12" x14ac:dyDescent="0.3">
      <c r="A209" s="22">
        <v>13650</v>
      </c>
      <c r="B209" s="22">
        <v>10100501</v>
      </c>
      <c r="C209" s="22">
        <v>1000</v>
      </c>
      <c r="D209" s="23">
        <v>43466</v>
      </c>
      <c r="E209" s="21" t="s">
        <v>103</v>
      </c>
      <c r="F209" s="21">
        <v>108103706</v>
      </c>
      <c r="G209" s="22">
        <v>1225</v>
      </c>
      <c r="H209" s="24">
        <v>3099.25</v>
      </c>
      <c r="I209" s="23">
        <v>43466</v>
      </c>
      <c r="J209" s="21" t="s">
        <v>149</v>
      </c>
      <c r="K209" s="21">
        <v>0</v>
      </c>
      <c r="L209" s="21" t="s">
        <v>195</v>
      </c>
    </row>
    <row r="210" spans="1:12" x14ac:dyDescent="0.3">
      <c r="A210" s="22">
        <v>13640</v>
      </c>
      <c r="B210" s="22">
        <v>10100501</v>
      </c>
      <c r="C210" s="22">
        <v>1000</v>
      </c>
      <c r="D210" s="23">
        <v>43466</v>
      </c>
      <c r="E210" s="21" t="s">
        <v>104</v>
      </c>
      <c r="F210" s="21">
        <v>108110349</v>
      </c>
      <c r="G210" s="21">
        <v>0</v>
      </c>
      <c r="H210" s="21">
        <v>0</v>
      </c>
      <c r="I210" s="23">
        <v>43438</v>
      </c>
      <c r="J210" s="21" t="s">
        <v>105</v>
      </c>
      <c r="K210" s="21">
        <v>0.11</v>
      </c>
      <c r="L210" s="21" t="s">
        <v>194</v>
      </c>
    </row>
    <row r="211" spans="1:12" x14ac:dyDescent="0.3">
      <c r="A211" s="22">
        <v>13640</v>
      </c>
      <c r="B211" s="22">
        <v>10100501</v>
      </c>
      <c r="C211" s="22">
        <v>1000</v>
      </c>
      <c r="D211" s="23">
        <v>43466</v>
      </c>
      <c r="E211" s="21" t="s">
        <v>104</v>
      </c>
      <c r="F211" s="21">
        <v>108110349</v>
      </c>
      <c r="G211" s="21">
        <v>0</v>
      </c>
      <c r="H211" s="21">
        <v>0</v>
      </c>
      <c r="I211" s="23">
        <v>43438</v>
      </c>
      <c r="J211" s="21" t="s">
        <v>105</v>
      </c>
      <c r="K211" s="21">
        <v>0.01</v>
      </c>
      <c r="L211" s="21" t="s">
        <v>194</v>
      </c>
    </row>
    <row r="212" spans="1:12" x14ac:dyDescent="0.3">
      <c r="A212" s="22">
        <v>13650</v>
      </c>
      <c r="B212" s="22">
        <v>10100501</v>
      </c>
      <c r="C212" s="22">
        <v>1000</v>
      </c>
      <c r="D212" s="23">
        <v>43466</v>
      </c>
      <c r="E212" s="21" t="s">
        <v>104</v>
      </c>
      <c r="F212" s="21">
        <v>108110349</v>
      </c>
      <c r="G212" s="21">
        <v>0</v>
      </c>
      <c r="H212" s="21">
        <v>0</v>
      </c>
      <c r="I212" s="23">
        <v>43438</v>
      </c>
      <c r="J212" s="21" t="s">
        <v>105</v>
      </c>
      <c r="K212" s="21">
        <v>0.18</v>
      </c>
      <c r="L212" s="21" t="s">
        <v>195</v>
      </c>
    </row>
    <row r="213" spans="1:12" x14ac:dyDescent="0.3">
      <c r="A213" s="22">
        <v>13650</v>
      </c>
      <c r="B213" s="22">
        <v>10100501</v>
      </c>
      <c r="C213" s="22">
        <v>1000</v>
      </c>
      <c r="D213" s="23">
        <v>43466</v>
      </c>
      <c r="E213" s="21" t="s">
        <v>104</v>
      </c>
      <c r="F213" s="21">
        <v>108110349</v>
      </c>
      <c r="G213" s="21">
        <v>0</v>
      </c>
      <c r="H213" s="21">
        <v>0</v>
      </c>
      <c r="I213" s="23">
        <v>43438</v>
      </c>
      <c r="J213" s="21" t="s">
        <v>105</v>
      </c>
      <c r="K213" s="21">
        <v>0.19</v>
      </c>
      <c r="L213" s="21" t="s">
        <v>195</v>
      </c>
    </row>
    <row r="214" spans="1:12" x14ac:dyDescent="0.3">
      <c r="A214" s="22">
        <v>13690</v>
      </c>
      <c r="B214" s="22">
        <v>10100501</v>
      </c>
      <c r="C214" s="22">
        <v>1000</v>
      </c>
      <c r="D214" s="23">
        <v>43466</v>
      </c>
      <c r="E214" s="21" t="s">
        <v>104</v>
      </c>
      <c r="F214" s="21">
        <v>108110657</v>
      </c>
      <c r="G214" s="21">
        <v>0</v>
      </c>
      <c r="H214" s="21">
        <v>0</v>
      </c>
      <c r="I214" s="23">
        <v>43447</v>
      </c>
      <c r="J214" s="21" t="s">
        <v>105</v>
      </c>
      <c r="K214" s="21">
        <v>-1.53</v>
      </c>
      <c r="L214" s="21" t="s">
        <v>191</v>
      </c>
    </row>
    <row r="215" spans="1:12" x14ac:dyDescent="0.3">
      <c r="A215" s="22">
        <v>13640</v>
      </c>
      <c r="B215" s="22">
        <v>10100501</v>
      </c>
      <c r="C215" s="22">
        <v>1000</v>
      </c>
      <c r="D215" s="23">
        <v>43466</v>
      </c>
      <c r="E215" s="21" t="s">
        <v>104</v>
      </c>
      <c r="F215" s="21">
        <v>108108229</v>
      </c>
      <c r="G215" s="21">
        <v>0</v>
      </c>
      <c r="H215" s="21">
        <v>0</v>
      </c>
      <c r="I215" s="23">
        <v>43435</v>
      </c>
      <c r="J215" s="21" t="s">
        <v>105</v>
      </c>
      <c r="K215" s="24">
        <v>-4314.97</v>
      </c>
      <c r="L215" s="21" t="s">
        <v>194</v>
      </c>
    </row>
    <row r="216" spans="1:12" x14ac:dyDescent="0.3">
      <c r="A216" s="22">
        <v>13650</v>
      </c>
      <c r="B216" s="22">
        <v>10100501</v>
      </c>
      <c r="C216" s="22">
        <v>1000</v>
      </c>
      <c r="D216" s="23">
        <v>43466</v>
      </c>
      <c r="E216" s="21" t="s">
        <v>104</v>
      </c>
      <c r="F216" s="21">
        <v>108108229</v>
      </c>
      <c r="G216" s="21">
        <v>0</v>
      </c>
      <c r="H216" s="21">
        <v>0</v>
      </c>
      <c r="I216" s="23">
        <v>43435</v>
      </c>
      <c r="J216" s="21" t="s">
        <v>105</v>
      </c>
      <c r="K216" s="24">
        <v>-1088.44</v>
      </c>
      <c r="L216" s="21" t="s">
        <v>195</v>
      </c>
    </row>
    <row r="217" spans="1:12" x14ac:dyDescent="0.3">
      <c r="A217" s="22">
        <v>13650</v>
      </c>
      <c r="B217" s="22">
        <v>10100501</v>
      </c>
      <c r="C217" s="22">
        <v>1000</v>
      </c>
      <c r="D217" s="23">
        <v>43466</v>
      </c>
      <c r="E217" s="21" t="s">
        <v>104</v>
      </c>
      <c r="F217" s="21">
        <v>108108229</v>
      </c>
      <c r="G217" s="21">
        <v>0</v>
      </c>
      <c r="H217" s="21">
        <v>0</v>
      </c>
      <c r="I217" s="23">
        <v>43435</v>
      </c>
      <c r="J217" s="21" t="s">
        <v>105</v>
      </c>
      <c r="K217" s="24">
        <v>-1088.44</v>
      </c>
      <c r="L217" s="21" t="s">
        <v>195</v>
      </c>
    </row>
    <row r="218" spans="1:12" x14ac:dyDescent="0.3">
      <c r="A218" s="22">
        <v>13640</v>
      </c>
      <c r="B218" s="22">
        <v>10100501</v>
      </c>
      <c r="C218" s="22">
        <v>1000</v>
      </c>
      <c r="D218" s="23">
        <v>43466</v>
      </c>
      <c r="E218" s="21" t="s">
        <v>103</v>
      </c>
      <c r="F218" s="21">
        <v>108108442</v>
      </c>
      <c r="G218" s="21">
        <v>-1</v>
      </c>
      <c r="H218" s="24">
        <v>-1345.07</v>
      </c>
      <c r="I218" s="23">
        <v>43469</v>
      </c>
      <c r="J218" s="21" t="s">
        <v>244</v>
      </c>
      <c r="K218" s="21">
        <v>0</v>
      </c>
      <c r="L218" s="21" t="s">
        <v>194</v>
      </c>
    </row>
    <row r="219" spans="1:12" x14ac:dyDescent="0.3">
      <c r="A219" s="22">
        <v>13640</v>
      </c>
      <c r="B219" s="22">
        <v>10100501</v>
      </c>
      <c r="C219" s="22">
        <v>1000</v>
      </c>
      <c r="D219" s="23">
        <v>43466</v>
      </c>
      <c r="E219" s="21" t="s">
        <v>104</v>
      </c>
      <c r="F219" s="21">
        <v>108108442</v>
      </c>
      <c r="G219" s="21">
        <v>0</v>
      </c>
      <c r="H219" s="21">
        <v>0</v>
      </c>
      <c r="I219" s="23">
        <v>43469</v>
      </c>
      <c r="J219" s="21" t="s">
        <v>244</v>
      </c>
      <c r="K219" s="21">
        <v>738.35</v>
      </c>
      <c r="L219" s="21" t="s">
        <v>194</v>
      </c>
    </row>
    <row r="220" spans="1:12" x14ac:dyDescent="0.3">
      <c r="A220" s="22">
        <v>13650</v>
      </c>
      <c r="B220" s="22">
        <v>10100501</v>
      </c>
      <c r="C220" s="22">
        <v>1000</v>
      </c>
      <c r="D220" s="23">
        <v>43466</v>
      </c>
      <c r="E220" s="21" t="s">
        <v>103</v>
      </c>
      <c r="F220" s="21">
        <v>108108442</v>
      </c>
      <c r="G220" s="21">
        <v>-55</v>
      </c>
      <c r="H220" s="21">
        <v>-139.15</v>
      </c>
      <c r="I220" s="23">
        <v>43469</v>
      </c>
      <c r="J220" s="21" t="s">
        <v>244</v>
      </c>
      <c r="K220" s="21">
        <v>0</v>
      </c>
      <c r="L220" s="21" t="s">
        <v>195</v>
      </c>
    </row>
    <row r="221" spans="1:12" x14ac:dyDescent="0.3">
      <c r="A221" s="22">
        <v>13650</v>
      </c>
      <c r="B221" s="22">
        <v>10100501</v>
      </c>
      <c r="C221" s="22">
        <v>1000</v>
      </c>
      <c r="D221" s="23">
        <v>43466</v>
      </c>
      <c r="E221" s="21" t="s">
        <v>104</v>
      </c>
      <c r="F221" s="21">
        <v>108108442</v>
      </c>
      <c r="G221" s="21">
        <v>0</v>
      </c>
      <c r="H221" s="21">
        <v>0</v>
      </c>
      <c r="I221" s="23">
        <v>43469</v>
      </c>
      <c r="J221" s="21" t="s">
        <v>244</v>
      </c>
      <c r="K221" s="21">
        <v>76.400000000000006</v>
      </c>
      <c r="L221" s="21" t="s">
        <v>195</v>
      </c>
    </row>
    <row r="222" spans="1:12" x14ac:dyDescent="0.3">
      <c r="A222" s="22">
        <v>13650</v>
      </c>
      <c r="B222" s="22">
        <v>10100501</v>
      </c>
      <c r="C222" s="22">
        <v>1000</v>
      </c>
      <c r="D222" s="23">
        <v>43466</v>
      </c>
      <c r="E222" s="21" t="s">
        <v>103</v>
      </c>
      <c r="F222" s="21">
        <v>108108472</v>
      </c>
      <c r="G222" s="21">
        <v>-948</v>
      </c>
      <c r="H222" s="24">
        <v>-4142.76</v>
      </c>
      <c r="I222" s="23">
        <v>43472</v>
      </c>
      <c r="J222" s="21" t="s">
        <v>245</v>
      </c>
      <c r="K222" s="21">
        <v>0</v>
      </c>
      <c r="L222" s="21" t="s">
        <v>195</v>
      </c>
    </row>
    <row r="223" spans="1:12" x14ac:dyDescent="0.3">
      <c r="A223" s="22">
        <v>13650</v>
      </c>
      <c r="B223" s="22">
        <v>10100501</v>
      </c>
      <c r="C223" s="22">
        <v>1000</v>
      </c>
      <c r="D223" s="23">
        <v>43466</v>
      </c>
      <c r="E223" s="21" t="s">
        <v>103</v>
      </c>
      <c r="F223" s="21">
        <v>108108472</v>
      </c>
      <c r="G223" s="22">
        <v>-2784</v>
      </c>
      <c r="H223" s="24">
        <v>-7043.52</v>
      </c>
      <c r="I223" s="23">
        <v>43472</v>
      </c>
      <c r="J223" s="21" t="s">
        <v>245</v>
      </c>
      <c r="K223" s="21">
        <v>0</v>
      </c>
      <c r="L223" s="21" t="s">
        <v>195</v>
      </c>
    </row>
    <row r="224" spans="1:12" x14ac:dyDescent="0.3">
      <c r="A224" s="22">
        <v>13650</v>
      </c>
      <c r="B224" s="22">
        <v>10100501</v>
      </c>
      <c r="C224" s="22">
        <v>1000</v>
      </c>
      <c r="D224" s="23">
        <v>43466</v>
      </c>
      <c r="E224" s="21" t="s">
        <v>103</v>
      </c>
      <c r="F224" s="21">
        <v>108108472</v>
      </c>
      <c r="G224" s="21">
        <v>-200</v>
      </c>
      <c r="H224" s="21">
        <v>-506</v>
      </c>
      <c r="I224" s="23">
        <v>43472</v>
      </c>
      <c r="J224" s="21" t="s">
        <v>245</v>
      </c>
      <c r="K224" s="21">
        <v>0</v>
      </c>
      <c r="L224" s="21" t="s">
        <v>195</v>
      </c>
    </row>
    <row r="225" spans="1:12" x14ac:dyDescent="0.3">
      <c r="A225" s="22">
        <v>13650</v>
      </c>
      <c r="B225" s="22">
        <v>10100501</v>
      </c>
      <c r="C225" s="22">
        <v>1000</v>
      </c>
      <c r="D225" s="23">
        <v>43466</v>
      </c>
      <c r="E225" s="21" t="s">
        <v>103</v>
      </c>
      <c r="F225" s="21">
        <v>108108472</v>
      </c>
      <c r="G225" s="21">
        <v>-495</v>
      </c>
      <c r="H225" s="24">
        <v>-2163.15</v>
      </c>
      <c r="I225" s="23">
        <v>43472</v>
      </c>
      <c r="J225" s="21" t="s">
        <v>245</v>
      </c>
      <c r="K225" s="21">
        <v>0</v>
      </c>
      <c r="L225" s="21" t="s">
        <v>195</v>
      </c>
    </row>
    <row r="226" spans="1:12" x14ac:dyDescent="0.3">
      <c r="A226" s="22">
        <v>13650</v>
      </c>
      <c r="B226" s="22">
        <v>10100501</v>
      </c>
      <c r="C226" s="22">
        <v>1000</v>
      </c>
      <c r="D226" s="23">
        <v>43466</v>
      </c>
      <c r="E226" s="21" t="s">
        <v>103</v>
      </c>
      <c r="F226" s="21">
        <v>108108472</v>
      </c>
      <c r="G226" s="21">
        <v>-596</v>
      </c>
      <c r="H226" s="24">
        <v>-2604.52</v>
      </c>
      <c r="I226" s="23">
        <v>43472</v>
      </c>
      <c r="J226" s="21" t="s">
        <v>245</v>
      </c>
      <c r="K226" s="21">
        <v>0</v>
      </c>
      <c r="L226" s="21" t="s">
        <v>195</v>
      </c>
    </row>
    <row r="227" spans="1:12" x14ac:dyDescent="0.3">
      <c r="A227" s="22">
        <v>13650</v>
      </c>
      <c r="B227" s="22">
        <v>10100501</v>
      </c>
      <c r="C227" s="22">
        <v>1000</v>
      </c>
      <c r="D227" s="23">
        <v>43466</v>
      </c>
      <c r="E227" s="21" t="s">
        <v>104</v>
      </c>
      <c r="F227" s="21">
        <v>108108472</v>
      </c>
      <c r="G227" s="21">
        <v>0</v>
      </c>
      <c r="H227" s="21">
        <v>0</v>
      </c>
      <c r="I227" s="23">
        <v>43472</v>
      </c>
      <c r="J227" s="21" t="s">
        <v>245</v>
      </c>
      <c r="K227" s="21">
        <v>-721.38</v>
      </c>
      <c r="L227" s="21" t="s">
        <v>195</v>
      </c>
    </row>
    <row r="228" spans="1:12" x14ac:dyDescent="0.3">
      <c r="A228" s="22">
        <v>13650</v>
      </c>
      <c r="B228" s="22">
        <v>10100501</v>
      </c>
      <c r="C228" s="22">
        <v>1000</v>
      </c>
      <c r="D228" s="23">
        <v>43466</v>
      </c>
      <c r="E228" s="21" t="s">
        <v>104</v>
      </c>
      <c r="F228" s="21">
        <v>108108472</v>
      </c>
      <c r="G228" s="21">
        <v>0</v>
      </c>
      <c r="H228" s="21">
        <v>0</v>
      </c>
      <c r="I228" s="23">
        <v>43472</v>
      </c>
      <c r="J228" s="21" t="s">
        <v>245</v>
      </c>
      <c r="K228" s="21">
        <v>-611.20000000000005</v>
      </c>
      <c r="L228" s="21" t="s">
        <v>195</v>
      </c>
    </row>
    <row r="229" spans="1:12" x14ac:dyDescent="0.3">
      <c r="A229" s="22">
        <v>13650</v>
      </c>
      <c r="B229" s="22">
        <v>10100501</v>
      </c>
      <c r="C229" s="22">
        <v>1000</v>
      </c>
      <c r="D229" s="23">
        <v>43466</v>
      </c>
      <c r="E229" s="21" t="s">
        <v>104</v>
      </c>
      <c r="F229" s="21">
        <v>108108472</v>
      </c>
      <c r="G229" s="21">
        <v>0</v>
      </c>
      <c r="H229" s="21">
        <v>0</v>
      </c>
      <c r="I229" s="23">
        <v>43472</v>
      </c>
      <c r="J229" s="21" t="s">
        <v>245</v>
      </c>
      <c r="K229" s="21">
        <v>-721.38</v>
      </c>
      <c r="L229" s="21" t="s">
        <v>195</v>
      </c>
    </row>
    <row r="230" spans="1:12" x14ac:dyDescent="0.3">
      <c r="A230" s="22">
        <v>13650</v>
      </c>
      <c r="B230" s="22">
        <v>10100501</v>
      </c>
      <c r="C230" s="22">
        <v>1000</v>
      </c>
      <c r="D230" s="23">
        <v>43466</v>
      </c>
      <c r="E230" s="21" t="s">
        <v>104</v>
      </c>
      <c r="F230" s="21">
        <v>108108472</v>
      </c>
      <c r="G230" s="21">
        <v>0</v>
      </c>
      <c r="H230" s="21">
        <v>0</v>
      </c>
      <c r="I230" s="23">
        <v>43472</v>
      </c>
      <c r="J230" s="21" t="s">
        <v>245</v>
      </c>
      <c r="K230" s="21">
        <v>-611.20000000000005</v>
      </c>
      <c r="L230" s="21" t="s">
        <v>195</v>
      </c>
    </row>
    <row r="231" spans="1:12" x14ac:dyDescent="0.3">
      <c r="A231" s="22">
        <v>13650</v>
      </c>
      <c r="B231" s="22">
        <v>10100501</v>
      </c>
      <c r="C231" s="22">
        <v>1000</v>
      </c>
      <c r="D231" s="23">
        <v>43466</v>
      </c>
      <c r="E231" s="21" t="s">
        <v>104</v>
      </c>
      <c r="F231" s="21">
        <v>108108472</v>
      </c>
      <c r="G231" s="21">
        <v>0</v>
      </c>
      <c r="H231" s="21">
        <v>0</v>
      </c>
      <c r="I231" s="23">
        <v>43472</v>
      </c>
      <c r="J231" s="21" t="s">
        <v>245</v>
      </c>
      <c r="K231" s="21">
        <v>-721.38</v>
      </c>
      <c r="L231" s="21" t="s">
        <v>195</v>
      </c>
    </row>
    <row r="232" spans="1:12" x14ac:dyDescent="0.3">
      <c r="A232" s="22">
        <v>13660</v>
      </c>
      <c r="B232" s="22">
        <v>10100501</v>
      </c>
      <c r="C232" s="22">
        <v>1000</v>
      </c>
      <c r="D232" s="23">
        <v>43466</v>
      </c>
      <c r="E232" s="21" t="s">
        <v>103</v>
      </c>
      <c r="F232" s="21">
        <v>108108472</v>
      </c>
      <c r="G232" s="21">
        <v>-2</v>
      </c>
      <c r="H232" s="24">
        <v>-1750.2</v>
      </c>
      <c r="I232" s="23">
        <v>43472</v>
      </c>
      <c r="J232" s="21" t="s">
        <v>245</v>
      </c>
      <c r="K232" s="21">
        <v>0</v>
      </c>
      <c r="L232" s="21" t="s">
        <v>188</v>
      </c>
    </row>
    <row r="233" spans="1:12" x14ac:dyDescent="0.3">
      <c r="A233" s="22">
        <v>13660</v>
      </c>
      <c r="B233" s="22">
        <v>10100501</v>
      </c>
      <c r="C233" s="22">
        <v>1000</v>
      </c>
      <c r="D233" s="23">
        <v>43466</v>
      </c>
      <c r="E233" s="21" t="s">
        <v>103</v>
      </c>
      <c r="F233" s="21">
        <v>108108472</v>
      </c>
      <c r="G233" s="21">
        <v>-1</v>
      </c>
      <c r="H233" s="21">
        <v>-875.1</v>
      </c>
      <c r="I233" s="23">
        <v>43472</v>
      </c>
      <c r="J233" s="21" t="s">
        <v>245</v>
      </c>
      <c r="K233" s="21">
        <v>0</v>
      </c>
      <c r="L233" s="21" t="s">
        <v>188</v>
      </c>
    </row>
    <row r="234" spans="1:12" x14ac:dyDescent="0.3">
      <c r="A234" s="22">
        <v>13660</v>
      </c>
      <c r="B234" s="22">
        <v>10100501</v>
      </c>
      <c r="C234" s="22">
        <v>1000</v>
      </c>
      <c r="D234" s="23">
        <v>43466</v>
      </c>
      <c r="E234" s="21" t="s">
        <v>103</v>
      </c>
      <c r="F234" s="21">
        <v>108108472</v>
      </c>
      <c r="G234" s="21">
        <v>-2</v>
      </c>
      <c r="H234" s="24">
        <v>-1750.2</v>
      </c>
      <c r="I234" s="23">
        <v>43472</v>
      </c>
      <c r="J234" s="21" t="s">
        <v>245</v>
      </c>
      <c r="K234" s="21">
        <v>0</v>
      </c>
      <c r="L234" s="21" t="s">
        <v>188</v>
      </c>
    </row>
    <row r="235" spans="1:12" x14ac:dyDescent="0.3">
      <c r="A235" s="22">
        <v>13660</v>
      </c>
      <c r="B235" s="22">
        <v>10100501</v>
      </c>
      <c r="C235" s="22">
        <v>1000</v>
      </c>
      <c r="D235" s="23">
        <v>43466</v>
      </c>
      <c r="E235" s="21" t="s">
        <v>104</v>
      </c>
      <c r="F235" s="21">
        <v>108108472</v>
      </c>
      <c r="G235" s="21">
        <v>0</v>
      </c>
      <c r="H235" s="21">
        <v>0</v>
      </c>
      <c r="I235" s="23">
        <v>43472</v>
      </c>
      <c r="J235" s="21" t="s">
        <v>245</v>
      </c>
      <c r="K235" s="21">
        <v>-354.24</v>
      </c>
      <c r="L235" s="21" t="s">
        <v>188</v>
      </c>
    </row>
    <row r="236" spans="1:12" x14ac:dyDescent="0.3">
      <c r="A236" s="22">
        <v>13660</v>
      </c>
      <c r="B236" s="22">
        <v>10100501</v>
      </c>
      <c r="C236" s="22">
        <v>1000</v>
      </c>
      <c r="D236" s="23">
        <v>43466</v>
      </c>
      <c r="E236" s="21" t="s">
        <v>104</v>
      </c>
      <c r="F236" s="21">
        <v>108108472</v>
      </c>
      <c r="G236" s="21">
        <v>0</v>
      </c>
      <c r="H236" s="21">
        <v>0</v>
      </c>
      <c r="I236" s="23">
        <v>43472</v>
      </c>
      <c r="J236" s="21" t="s">
        <v>245</v>
      </c>
      <c r="K236" s="21">
        <v>-354.24</v>
      </c>
      <c r="L236" s="21" t="s">
        <v>188</v>
      </c>
    </row>
    <row r="237" spans="1:12" x14ac:dyDescent="0.3">
      <c r="A237" s="22">
        <v>13660</v>
      </c>
      <c r="B237" s="22">
        <v>10100501</v>
      </c>
      <c r="C237" s="22">
        <v>1000</v>
      </c>
      <c r="D237" s="23">
        <v>43466</v>
      </c>
      <c r="E237" s="21" t="s">
        <v>104</v>
      </c>
      <c r="F237" s="21">
        <v>108108472</v>
      </c>
      <c r="G237" s="21">
        <v>0</v>
      </c>
      <c r="H237" s="21">
        <v>0</v>
      </c>
      <c r="I237" s="23">
        <v>43472</v>
      </c>
      <c r="J237" s="21" t="s">
        <v>245</v>
      </c>
      <c r="K237" s="21">
        <v>-354.24</v>
      </c>
      <c r="L237" s="21" t="s">
        <v>188</v>
      </c>
    </row>
    <row r="238" spans="1:12" x14ac:dyDescent="0.3">
      <c r="A238" s="22">
        <v>13660</v>
      </c>
      <c r="B238" s="22">
        <v>10100501</v>
      </c>
      <c r="C238" s="22">
        <v>1000</v>
      </c>
      <c r="D238" s="23">
        <v>43466</v>
      </c>
      <c r="E238" s="21" t="s">
        <v>103</v>
      </c>
      <c r="F238" s="21">
        <v>108108472</v>
      </c>
      <c r="G238" s="21">
        <v>-1</v>
      </c>
      <c r="H238" s="21">
        <v>-443.16</v>
      </c>
      <c r="I238" s="23">
        <v>43472</v>
      </c>
      <c r="J238" s="21" t="s">
        <v>245</v>
      </c>
      <c r="K238" s="21">
        <v>0</v>
      </c>
      <c r="L238" s="21" t="s">
        <v>188</v>
      </c>
    </row>
    <row r="239" spans="1:12" x14ac:dyDescent="0.3">
      <c r="A239" s="22">
        <v>13660</v>
      </c>
      <c r="B239" s="22">
        <v>10100501</v>
      </c>
      <c r="C239" s="22">
        <v>1000</v>
      </c>
      <c r="D239" s="23">
        <v>43466</v>
      </c>
      <c r="E239" s="21" t="s">
        <v>103</v>
      </c>
      <c r="F239" s="21">
        <v>108108472</v>
      </c>
      <c r="G239" s="21">
        <v>-1</v>
      </c>
      <c r="H239" s="21">
        <v>-443.16</v>
      </c>
      <c r="I239" s="23">
        <v>43472</v>
      </c>
      <c r="J239" s="21" t="s">
        <v>245</v>
      </c>
      <c r="K239" s="21">
        <v>0</v>
      </c>
      <c r="L239" s="21" t="s">
        <v>188</v>
      </c>
    </row>
    <row r="240" spans="1:12" x14ac:dyDescent="0.3">
      <c r="A240" s="22">
        <v>13660</v>
      </c>
      <c r="B240" s="22">
        <v>10100501</v>
      </c>
      <c r="C240" s="22">
        <v>1000</v>
      </c>
      <c r="D240" s="23">
        <v>43466</v>
      </c>
      <c r="E240" s="21" t="s">
        <v>103</v>
      </c>
      <c r="F240" s="21">
        <v>108108472</v>
      </c>
      <c r="G240" s="21">
        <v>-1</v>
      </c>
      <c r="H240" s="21">
        <v>-443.16</v>
      </c>
      <c r="I240" s="23">
        <v>43472</v>
      </c>
      <c r="J240" s="21" t="s">
        <v>245</v>
      </c>
      <c r="K240" s="21">
        <v>0</v>
      </c>
      <c r="L240" s="21" t="s">
        <v>188</v>
      </c>
    </row>
    <row r="241" spans="1:12" x14ac:dyDescent="0.3">
      <c r="A241" s="22">
        <v>13660</v>
      </c>
      <c r="B241" s="22">
        <v>10100501</v>
      </c>
      <c r="C241" s="22">
        <v>1000</v>
      </c>
      <c r="D241" s="23">
        <v>43466</v>
      </c>
      <c r="E241" s="21" t="s">
        <v>104</v>
      </c>
      <c r="F241" s="21">
        <v>108108472</v>
      </c>
      <c r="G241" s="21">
        <v>0</v>
      </c>
      <c r="H241" s="21">
        <v>0</v>
      </c>
      <c r="I241" s="23">
        <v>43472</v>
      </c>
      <c r="J241" s="21" t="s">
        <v>245</v>
      </c>
      <c r="K241" s="21">
        <v>-107.64</v>
      </c>
      <c r="L241" s="21" t="s">
        <v>188</v>
      </c>
    </row>
    <row r="242" spans="1:12" x14ac:dyDescent="0.3">
      <c r="A242" s="22">
        <v>13660</v>
      </c>
      <c r="B242" s="22">
        <v>10100501</v>
      </c>
      <c r="C242" s="22">
        <v>1000</v>
      </c>
      <c r="D242" s="23">
        <v>43466</v>
      </c>
      <c r="E242" s="21" t="s">
        <v>104</v>
      </c>
      <c r="F242" s="21">
        <v>108108472</v>
      </c>
      <c r="G242" s="21">
        <v>0</v>
      </c>
      <c r="H242" s="21">
        <v>0</v>
      </c>
      <c r="I242" s="23">
        <v>43472</v>
      </c>
      <c r="J242" s="21" t="s">
        <v>245</v>
      </c>
      <c r="K242" s="21">
        <v>-107.64</v>
      </c>
      <c r="L242" s="21" t="s">
        <v>188</v>
      </c>
    </row>
    <row r="243" spans="1:12" x14ac:dyDescent="0.3">
      <c r="A243" s="22">
        <v>13660</v>
      </c>
      <c r="B243" s="22">
        <v>10100501</v>
      </c>
      <c r="C243" s="22">
        <v>1000</v>
      </c>
      <c r="D243" s="23">
        <v>43466</v>
      </c>
      <c r="E243" s="21" t="s">
        <v>104</v>
      </c>
      <c r="F243" s="21">
        <v>108108472</v>
      </c>
      <c r="G243" s="21">
        <v>0</v>
      </c>
      <c r="H243" s="21">
        <v>0</v>
      </c>
      <c r="I243" s="23">
        <v>43472</v>
      </c>
      <c r="J243" s="21" t="s">
        <v>245</v>
      </c>
      <c r="K243" s="21">
        <v>-107.64</v>
      </c>
      <c r="L243" s="21" t="s">
        <v>188</v>
      </c>
    </row>
    <row r="244" spans="1:12" x14ac:dyDescent="0.3">
      <c r="A244" s="22">
        <v>13670</v>
      </c>
      <c r="B244" s="22">
        <v>10100501</v>
      </c>
      <c r="C244" s="22">
        <v>1000</v>
      </c>
      <c r="D244" s="23">
        <v>43466</v>
      </c>
      <c r="E244" s="21" t="s">
        <v>103</v>
      </c>
      <c r="F244" s="21">
        <v>108108472</v>
      </c>
      <c r="G244" s="22">
        <v>-1485</v>
      </c>
      <c r="H244" s="24">
        <v>-7335.9</v>
      </c>
      <c r="I244" s="23">
        <v>43472</v>
      </c>
      <c r="J244" s="21" t="s">
        <v>245</v>
      </c>
      <c r="K244" s="21">
        <v>0</v>
      </c>
      <c r="L244" s="21" t="s">
        <v>189</v>
      </c>
    </row>
    <row r="245" spans="1:12" x14ac:dyDescent="0.3">
      <c r="A245" s="22">
        <v>13670</v>
      </c>
      <c r="B245" s="22">
        <v>10100501</v>
      </c>
      <c r="C245" s="22">
        <v>1000</v>
      </c>
      <c r="D245" s="23">
        <v>43466</v>
      </c>
      <c r="E245" s="21" t="s">
        <v>103</v>
      </c>
      <c r="F245" s="21">
        <v>108108472</v>
      </c>
      <c r="G245" s="22">
        <v>-1803</v>
      </c>
      <c r="H245" s="24">
        <v>-8906.82</v>
      </c>
      <c r="I245" s="23">
        <v>43472</v>
      </c>
      <c r="J245" s="21" t="s">
        <v>245</v>
      </c>
      <c r="K245" s="21">
        <v>0</v>
      </c>
      <c r="L245" s="21" t="s">
        <v>189</v>
      </c>
    </row>
    <row r="246" spans="1:12" x14ac:dyDescent="0.3">
      <c r="A246" s="22">
        <v>13670</v>
      </c>
      <c r="B246" s="22">
        <v>10100501</v>
      </c>
      <c r="C246" s="22">
        <v>1000</v>
      </c>
      <c r="D246" s="23">
        <v>43466</v>
      </c>
      <c r="E246" s="21" t="s">
        <v>103</v>
      </c>
      <c r="F246" s="21">
        <v>108108472</v>
      </c>
      <c r="G246" s="22">
        <v>-2844</v>
      </c>
      <c r="H246" s="24">
        <v>-14049.36</v>
      </c>
      <c r="I246" s="23">
        <v>43472</v>
      </c>
      <c r="J246" s="21" t="s">
        <v>245</v>
      </c>
      <c r="K246" s="21">
        <v>0</v>
      </c>
      <c r="L246" s="21" t="s">
        <v>189</v>
      </c>
    </row>
    <row r="247" spans="1:12" x14ac:dyDescent="0.3">
      <c r="A247" s="22">
        <v>13670</v>
      </c>
      <c r="B247" s="22">
        <v>10100501</v>
      </c>
      <c r="C247" s="22">
        <v>1000</v>
      </c>
      <c r="D247" s="23">
        <v>43466</v>
      </c>
      <c r="E247" s="21" t="s">
        <v>103</v>
      </c>
      <c r="F247" s="21">
        <v>108108472</v>
      </c>
      <c r="G247" s="22">
        <v>-2094</v>
      </c>
      <c r="H247" s="24">
        <v>-10344.36</v>
      </c>
      <c r="I247" s="23">
        <v>43472</v>
      </c>
      <c r="J247" s="21" t="s">
        <v>245</v>
      </c>
      <c r="K247" s="21">
        <v>0</v>
      </c>
      <c r="L247" s="21" t="s">
        <v>189</v>
      </c>
    </row>
    <row r="248" spans="1:12" x14ac:dyDescent="0.3">
      <c r="A248" s="22">
        <v>13670</v>
      </c>
      <c r="B248" s="22">
        <v>10100501</v>
      </c>
      <c r="C248" s="22">
        <v>1000</v>
      </c>
      <c r="D248" s="23">
        <v>43466</v>
      </c>
      <c r="E248" s="21" t="s">
        <v>103</v>
      </c>
      <c r="F248" s="21">
        <v>108108472</v>
      </c>
      <c r="G248" s="22">
        <v>-1071</v>
      </c>
      <c r="H248" s="24">
        <v>-5290.74</v>
      </c>
      <c r="I248" s="23">
        <v>43472</v>
      </c>
      <c r="J248" s="21" t="s">
        <v>245</v>
      </c>
      <c r="K248" s="21">
        <v>0</v>
      </c>
      <c r="L248" s="21" t="s">
        <v>189</v>
      </c>
    </row>
    <row r="249" spans="1:12" x14ac:dyDescent="0.3">
      <c r="A249" s="22">
        <v>13670</v>
      </c>
      <c r="B249" s="22">
        <v>10100501</v>
      </c>
      <c r="C249" s="22">
        <v>1000</v>
      </c>
      <c r="D249" s="23">
        <v>43466</v>
      </c>
      <c r="E249" s="21" t="s">
        <v>103</v>
      </c>
      <c r="F249" s="21">
        <v>108108472</v>
      </c>
      <c r="G249" s="21">
        <v>-30</v>
      </c>
      <c r="H249" s="21">
        <v>-148.19999999999999</v>
      </c>
      <c r="I249" s="23">
        <v>43472</v>
      </c>
      <c r="J249" s="21" t="s">
        <v>245</v>
      </c>
      <c r="K249" s="21">
        <v>0</v>
      </c>
      <c r="L249" s="21" t="s">
        <v>189</v>
      </c>
    </row>
    <row r="250" spans="1:12" x14ac:dyDescent="0.3">
      <c r="A250" s="22">
        <v>13670</v>
      </c>
      <c r="B250" s="22">
        <v>10100501</v>
      </c>
      <c r="C250" s="22">
        <v>1000</v>
      </c>
      <c r="D250" s="23">
        <v>43466</v>
      </c>
      <c r="E250" s="21" t="s">
        <v>103</v>
      </c>
      <c r="F250" s="21">
        <v>108108472</v>
      </c>
      <c r="G250" s="22">
        <v>-1788</v>
      </c>
      <c r="H250" s="24">
        <v>-8832.7199999999993</v>
      </c>
      <c r="I250" s="23">
        <v>43472</v>
      </c>
      <c r="J250" s="21" t="s">
        <v>245</v>
      </c>
      <c r="K250" s="21">
        <v>0</v>
      </c>
      <c r="L250" s="21" t="s">
        <v>189</v>
      </c>
    </row>
    <row r="251" spans="1:12" x14ac:dyDescent="0.3">
      <c r="A251" s="22">
        <v>13670</v>
      </c>
      <c r="B251" s="22">
        <v>10100501</v>
      </c>
      <c r="C251" s="22">
        <v>1000</v>
      </c>
      <c r="D251" s="23">
        <v>43466</v>
      </c>
      <c r="E251" s="21" t="s">
        <v>103</v>
      </c>
      <c r="F251" s="21">
        <v>108108472</v>
      </c>
      <c r="G251" s="21">
        <v>-60</v>
      </c>
      <c r="H251" s="21">
        <v>-267.60000000000002</v>
      </c>
      <c r="I251" s="23">
        <v>43472</v>
      </c>
      <c r="J251" s="21" t="s">
        <v>245</v>
      </c>
      <c r="K251" s="21">
        <v>0</v>
      </c>
      <c r="L251" s="21" t="s">
        <v>189</v>
      </c>
    </row>
    <row r="252" spans="1:12" x14ac:dyDescent="0.3">
      <c r="A252" s="22">
        <v>13670</v>
      </c>
      <c r="B252" s="22">
        <v>10100501</v>
      </c>
      <c r="C252" s="22">
        <v>1000</v>
      </c>
      <c r="D252" s="23">
        <v>43466</v>
      </c>
      <c r="E252" s="21" t="s">
        <v>103</v>
      </c>
      <c r="F252" s="21">
        <v>108108472</v>
      </c>
      <c r="G252" s="22">
        <v>-1104</v>
      </c>
      <c r="H252" s="24">
        <v>-4846.5600000000004</v>
      </c>
      <c r="I252" s="23">
        <v>43472</v>
      </c>
      <c r="J252" s="21" t="s">
        <v>245</v>
      </c>
      <c r="K252" s="21">
        <v>0</v>
      </c>
      <c r="L252" s="21" t="s">
        <v>189</v>
      </c>
    </row>
    <row r="253" spans="1:12" x14ac:dyDescent="0.3">
      <c r="A253" s="22">
        <v>13670</v>
      </c>
      <c r="B253" s="22">
        <v>10100501</v>
      </c>
      <c r="C253" s="22">
        <v>1000</v>
      </c>
      <c r="D253" s="23">
        <v>43466</v>
      </c>
      <c r="E253" s="21" t="s">
        <v>103</v>
      </c>
      <c r="F253" s="21">
        <v>108108472</v>
      </c>
      <c r="G253" s="22">
        <v>-2034</v>
      </c>
      <c r="H253" s="24">
        <v>-23106.240000000002</v>
      </c>
      <c r="I253" s="23">
        <v>43472</v>
      </c>
      <c r="J253" s="21" t="s">
        <v>245</v>
      </c>
      <c r="K253" s="21">
        <v>0</v>
      </c>
      <c r="L253" s="21" t="s">
        <v>189</v>
      </c>
    </row>
    <row r="254" spans="1:12" x14ac:dyDescent="0.3">
      <c r="A254" s="22">
        <v>13670</v>
      </c>
      <c r="B254" s="22">
        <v>10100501</v>
      </c>
      <c r="C254" s="22">
        <v>1000</v>
      </c>
      <c r="D254" s="23">
        <v>43466</v>
      </c>
      <c r="E254" s="21" t="s">
        <v>103</v>
      </c>
      <c r="F254" s="21">
        <v>108108472</v>
      </c>
      <c r="G254" s="21">
        <v>-675</v>
      </c>
      <c r="H254" s="22">
        <v>-7668</v>
      </c>
      <c r="I254" s="23">
        <v>43472</v>
      </c>
      <c r="J254" s="21" t="s">
        <v>245</v>
      </c>
      <c r="K254" s="21">
        <v>0</v>
      </c>
      <c r="L254" s="21" t="s">
        <v>189</v>
      </c>
    </row>
    <row r="255" spans="1:12" x14ac:dyDescent="0.3">
      <c r="A255" s="22">
        <v>13670</v>
      </c>
      <c r="B255" s="22">
        <v>10100501</v>
      </c>
      <c r="C255" s="22">
        <v>1000</v>
      </c>
      <c r="D255" s="23">
        <v>43466</v>
      </c>
      <c r="E255" s="21" t="s">
        <v>103</v>
      </c>
      <c r="F255" s="21">
        <v>108108472</v>
      </c>
      <c r="G255" s="21">
        <v>-405</v>
      </c>
      <c r="H255" s="22">
        <v>-1458</v>
      </c>
      <c r="I255" s="23">
        <v>43472</v>
      </c>
      <c r="J255" s="21" t="s">
        <v>245</v>
      </c>
      <c r="K255" s="21">
        <v>0</v>
      </c>
      <c r="L255" s="21" t="s">
        <v>189</v>
      </c>
    </row>
    <row r="256" spans="1:12" x14ac:dyDescent="0.3">
      <c r="A256" s="22">
        <v>13670</v>
      </c>
      <c r="B256" s="22">
        <v>10100501</v>
      </c>
      <c r="C256" s="22">
        <v>1000</v>
      </c>
      <c r="D256" s="23">
        <v>43466</v>
      </c>
      <c r="E256" s="21" t="s">
        <v>103</v>
      </c>
      <c r="F256" s="21">
        <v>108108472</v>
      </c>
      <c r="G256" s="22">
        <v>-4548</v>
      </c>
      <c r="H256" s="24">
        <v>-13371.12</v>
      </c>
      <c r="I256" s="23">
        <v>43472</v>
      </c>
      <c r="J256" s="21" t="s">
        <v>245</v>
      </c>
      <c r="K256" s="21">
        <v>0</v>
      </c>
      <c r="L256" s="21" t="s">
        <v>189</v>
      </c>
    </row>
    <row r="257" spans="1:12" x14ac:dyDescent="0.3">
      <c r="A257" s="22">
        <v>13670</v>
      </c>
      <c r="B257" s="22">
        <v>10100501</v>
      </c>
      <c r="C257" s="22">
        <v>1000</v>
      </c>
      <c r="D257" s="23">
        <v>43466</v>
      </c>
      <c r="E257" s="21" t="s">
        <v>104</v>
      </c>
      <c r="F257" s="21">
        <v>108108472</v>
      </c>
      <c r="G257" s="21">
        <v>0</v>
      </c>
      <c r="H257" s="21">
        <v>0</v>
      </c>
      <c r="I257" s="23">
        <v>43472</v>
      </c>
      <c r="J257" s="21" t="s">
        <v>245</v>
      </c>
      <c r="K257" s="24">
        <v>-1082.51</v>
      </c>
      <c r="L257" s="21" t="s">
        <v>189</v>
      </c>
    </row>
    <row r="258" spans="1:12" x14ac:dyDescent="0.3">
      <c r="A258" s="22">
        <v>13670</v>
      </c>
      <c r="B258" s="22">
        <v>10100501</v>
      </c>
      <c r="C258" s="22">
        <v>1000</v>
      </c>
      <c r="D258" s="23">
        <v>43466</v>
      </c>
      <c r="E258" s="21" t="s">
        <v>104</v>
      </c>
      <c r="F258" s="21">
        <v>108108472</v>
      </c>
      <c r="G258" s="21">
        <v>0</v>
      </c>
      <c r="H258" s="21">
        <v>0</v>
      </c>
      <c r="I258" s="23">
        <v>43472</v>
      </c>
      <c r="J258" s="21" t="s">
        <v>245</v>
      </c>
      <c r="K258" s="24">
        <v>-2491.4499999999998</v>
      </c>
      <c r="L258" s="21" t="s">
        <v>189</v>
      </c>
    </row>
    <row r="259" spans="1:12" x14ac:dyDescent="0.3">
      <c r="A259" s="22">
        <v>13670</v>
      </c>
      <c r="B259" s="22">
        <v>10100501</v>
      </c>
      <c r="C259" s="22">
        <v>1000</v>
      </c>
      <c r="D259" s="23">
        <v>43466</v>
      </c>
      <c r="E259" s="21" t="s">
        <v>104</v>
      </c>
      <c r="F259" s="21">
        <v>108108472</v>
      </c>
      <c r="G259" s="21">
        <v>0</v>
      </c>
      <c r="H259" s="21">
        <v>0</v>
      </c>
      <c r="I259" s="23">
        <v>43472</v>
      </c>
      <c r="J259" s="21" t="s">
        <v>245</v>
      </c>
      <c r="K259" s="24">
        <v>-4445.3100000000004</v>
      </c>
      <c r="L259" s="21" t="s">
        <v>189</v>
      </c>
    </row>
    <row r="260" spans="1:12" x14ac:dyDescent="0.3">
      <c r="A260" s="22">
        <v>13670</v>
      </c>
      <c r="B260" s="22">
        <v>10100501</v>
      </c>
      <c r="C260" s="22">
        <v>1000</v>
      </c>
      <c r="D260" s="23">
        <v>43466</v>
      </c>
      <c r="E260" s="21" t="s">
        <v>104</v>
      </c>
      <c r="F260" s="21">
        <v>108108472</v>
      </c>
      <c r="G260" s="21">
        <v>0</v>
      </c>
      <c r="H260" s="21">
        <v>0</v>
      </c>
      <c r="I260" s="23">
        <v>43472</v>
      </c>
      <c r="J260" s="21" t="s">
        <v>245</v>
      </c>
      <c r="K260" s="24">
        <v>-4445.3100000000004</v>
      </c>
      <c r="L260" s="21" t="s">
        <v>189</v>
      </c>
    </row>
    <row r="261" spans="1:12" x14ac:dyDescent="0.3">
      <c r="A261" s="22">
        <v>13670</v>
      </c>
      <c r="B261" s="22">
        <v>10100501</v>
      </c>
      <c r="C261" s="22">
        <v>1000</v>
      </c>
      <c r="D261" s="23">
        <v>43466</v>
      </c>
      <c r="E261" s="21" t="s">
        <v>104</v>
      </c>
      <c r="F261" s="21">
        <v>108108472</v>
      </c>
      <c r="G261" s="21">
        <v>0</v>
      </c>
      <c r="H261" s="21">
        <v>0</v>
      </c>
      <c r="I261" s="23">
        <v>43472</v>
      </c>
      <c r="J261" s="21" t="s">
        <v>245</v>
      </c>
      <c r="K261" s="24">
        <v>-4445.32</v>
      </c>
      <c r="L261" s="21" t="s">
        <v>189</v>
      </c>
    </row>
    <row r="262" spans="1:12" x14ac:dyDescent="0.3">
      <c r="A262" s="22">
        <v>13670</v>
      </c>
      <c r="B262" s="22">
        <v>10100501</v>
      </c>
      <c r="C262" s="22">
        <v>1000</v>
      </c>
      <c r="D262" s="23">
        <v>43466</v>
      </c>
      <c r="E262" s="21" t="s">
        <v>104</v>
      </c>
      <c r="F262" s="21">
        <v>108108472</v>
      </c>
      <c r="G262" s="21">
        <v>0</v>
      </c>
      <c r="H262" s="21">
        <v>0</v>
      </c>
      <c r="I262" s="23">
        <v>43472</v>
      </c>
      <c r="J262" s="21" t="s">
        <v>245</v>
      </c>
      <c r="K262" s="24">
        <v>-2491.4499999999998</v>
      </c>
      <c r="L262" s="21" t="s">
        <v>189</v>
      </c>
    </row>
    <row r="263" spans="1:12" x14ac:dyDescent="0.3">
      <c r="A263" s="22">
        <v>13670</v>
      </c>
      <c r="B263" s="22">
        <v>10100501</v>
      </c>
      <c r="C263" s="22">
        <v>1000</v>
      </c>
      <c r="D263" s="23">
        <v>43466</v>
      </c>
      <c r="E263" s="21" t="s">
        <v>104</v>
      </c>
      <c r="F263" s="21">
        <v>108108472</v>
      </c>
      <c r="G263" s="21">
        <v>0</v>
      </c>
      <c r="H263" s="21">
        <v>0</v>
      </c>
      <c r="I263" s="23">
        <v>43472</v>
      </c>
      <c r="J263" s="21" t="s">
        <v>245</v>
      </c>
      <c r="K263" s="24">
        <v>-4445.3100000000004</v>
      </c>
      <c r="L263" s="21" t="s">
        <v>189</v>
      </c>
    </row>
    <row r="264" spans="1:12" x14ac:dyDescent="0.3">
      <c r="A264" s="22">
        <v>13670</v>
      </c>
      <c r="B264" s="22">
        <v>10100501</v>
      </c>
      <c r="C264" s="22">
        <v>1000</v>
      </c>
      <c r="D264" s="23">
        <v>43466</v>
      </c>
      <c r="E264" s="21" t="s">
        <v>104</v>
      </c>
      <c r="F264" s="21">
        <v>108108472</v>
      </c>
      <c r="G264" s="21">
        <v>0</v>
      </c>
      <c r="H264" s="21">
        <v>0</v>
      </c>
      <c r="I264" s="23">
        <v>43472</v>
      </c>
      <c r="J264" s="21" t="s">
        <v>245</v>
      </c>
      <c r="K264" s="21">
        <v>-118.04</v>
      </c>
      <c r="L264" s="21" t="s">
        <v>189</v>
      </c>
    </row>
    <row r="265" spans="1:12" x14ac:dyDescent="0.3">
      <c r="A265" s="22">
        <v>13670</v>
      </c>
      <c r="B265" s="22">
        <v>10100501</v>
      </c>
      <c r="C265" s="22">
        <v>1000</v>
      </c>
      <c r="D265" s="23">
        <v>43466</v>
      </c>
      <c r="E265" s="21" t="s">
        <v>104</v>
      </c>
      <c r="F265" s="21">
        <v>108108472</v>
      </c>
      <c r="G265" s="21">
        <v>0</v>
      </c>
      <c r="H265" s="21">
        <v>0</v>
      </c>
      <c r="I265" s="23">
        <v>43472</v>
      </c>
      <c r="J265" s="21" t="s">
        <v>245</v>
      </c>
      <c r="K265" s="21">
        <v>-392.37</v>
      </c>
      <c r="L265" s="21" t="s">
        <v>189</v>
      </c>
    </row>
    <row r="266" spans="1:12" x14ac:dyDescent="0.3">
      <c r="A266" s="22">
        <v>13670</v>
      </c>
      <c r="B266" s="22">
        <v>10100501</v>
      </c>
      <c r="C266" s="22">
        <v>1000</v>
      </c>
      <c r="D266" s="23">
        <v>43466</v>
      </c>
      <c r="E266" s="21" t="s">
        <v>104</v>
      </c>
      <c r="F266" s="21">
        <v>108108472</v>
      </c>
      <c r="G266" s="21">
        <v>0</v>
      </c>
      <c r="H266" s="21">
        <v>0</v>
      </c>
      <c r="I266" s="23">
        <v>43472</v>
      </c>
      <c r="J266" s="21" t="s">
        <v>245</v>
      </c>
      <c r="K266" s="24">
        <v>-4445.3100000000004</v>
      </c>
      <c r="L266" s="21" t="s">
        <v>189</v>
      </c>
    </row>
    <row r="267" spans="1:12" x14ac:dyDescent="0.3">
      <c r="A267" s="22">
        <v>13670</v>
      </c>
      <c r="B267" s="22">
        <v>10100501</v>
      </c>
      <c r="C267" s="22">
        <v>1000</v>
      </c>
      <c r="D267" s="23">
        <v>43466</v>
      </c>
      <c r="E267" s="21" t="s">
        <v>104</v>
      </c>
      <c r="F267" s="21">
        <v>108108472</v>
      </c>
      <c r="G267" s="21">
        <v>0</v>
      </c>
      <c r="H267" s="21">
        <v>0</v>
      </c>
      <c r="I267" s="23">
        <v>43472</v>
      </c>
      <c r="J267" s="21" t="s">
        <v>245</v>
      </c>
      <c r="K267" s="21">
        <v>-21.66</v>
      </c>
      <c r="L267" s="21" t="s">
        <v>189</v>
      </c>
    </row>
    <row r="268" spans="1:12" x14ac:dyDescent="0.3">
      <c r="A268" s="22">
        <v>13670</v>
      </c>
      <c r="B268" s="22">
        <v>10100501</v>
      </c>
      <c r="C268" s="22">
        <v>1000</v>
      </c>
      <c r="D268" s="23">
        <v>43466</v>
      </c>
      <c r="E268" s="21" t="s">
        <v>104</v>
      </c>
      <c r="F268" s="21">
        <v>108108472</v>
      </c>
      <c r="G268" s="21">
        <v>0</v>
      </c>
      <c r="H268" s="21">
        <v>0</v>
      </c>
      <c r="I268" s="23">
        <v>43472</v>
      </c>
      <c r="J268" s="21" t="s">
        <v>245</v>
      </c>
      <c r="K268" s="24">
        <v>-4445.3100000000004</v>
      </c>
      <c r="L268" s="21" t="s">
        <v>189</v>
      </c>
    </row>
    <row r="269" spans="1:12" x14ac:dyDescent="0.3">
      <c r="A269" s="22">
        <v>13670</v>
      </c>
      <c r="B269" s="22">
        <v>10100501</v>
      </c>
      <c r="C269" s="22">
        <v>1000</v>
      </c>
      <c r="D269" s="23">
        <v>43466</v>
      </c>
      <c r="E269" s="21" t="s">
        <v>104</v>
      </c>
      <c r="F269" s="21">
        <v>108108472</v>
      </c>
      <c r="G269" s="21">
        <v>0</v>
      </c>
      <c r="H269" s="21">
        <v>0</v>
      </c>
      <c r="I269" s="23">
        <v>43472</v>
      </c>
      <c r="J269" s="21" t="s">
        <v>245</v>
      </c>
      <c r="K269" s="24">
        <v>-4445.3100000000004</v>
      </c>
      <c r="L269" s="21" t="s">
        <v>189</v>
      </c>
    </row>
    <row r="270" spans="1:12" x14ac:dyDescent="0.3">
      <c r="A270" s="22">
        <v>13670</v>
      </c>
      <c r="B270" s="22">
        <v>10100501</v>
      </c>
      <c r="C270" s="22">
        <v>1000</v>
      </c>
      <c r="D270" s="23">
        <v>43466</v>
      </c>
      <c r="E270" s="21" t="s">
        <v>103</v>
      </c>
      <c r="F270" s="21">
        <v>108108472</v>
      </c>
      <c r="G270" s="21">
        <v>-1</v>
      </c>
      <c r="H270" s="22">
        <v>-10858</v>
      </c>
      <c r="I270" s="23">
        <v>43472</v>
      </c>
      <c r="J270" s="21" t="s">
        <v>245</v>
      </c>
      <c r="K270" s="21">
        <v>0</v>
      </c>
      <c r="L270" s="21" t="s">
        <v>189</v>
      </c>
    </row>
    <row r="271" spans="1:12" x14ac:dyDescent="0.3">
      <c r="A271" s="22">
        <v>13670</v>
      </c>
      <c r="B271" s="22">
        <v>10100501</v>
      </c>
      <c r="C271" s="22">
        <v>1000</v>
      </c>
      <c r="D271" s="23">
        <v>43466</v>
      </c>
      <c r="E271" s="21" t="s">
        <v>104</v>
      </c>
      <c r="F271" s="21">
        <v>108108472</v>
      </c>
      <c r="G271" s="21">
        <v>0</v>
      </c>
      <c r="H271" s="21">
        <v>0</v>
      </c>
      <c r="I271" s="23">
        <v>43472</v>
      </c>
      <c r="J271" s="21" t="s">
        <v>245</v>
      </c>
      <c r="K271" s="21">
        <v>-879.05</v>
      </c>
      <c r="L271" s="21" t="s">
        <v>189</v>
      </c>
    </row>
    <row r="272" spans="1:12" x14ac:dyDescent="0.3">
      <c r="A272" s="22">
        <v>13670</v>
      </c>
      <c r="B272" s="22">
        <v>10100501</v>
      </c>
      <c r="C272" s="22">
        <v>1000</v>
      </c>
      <c r="D272" s="23">
        <v>43466</v>
      </c>
      <c r="E272" s="21" t="s">
        <v>103</v>
      </c>
      <c r="F272" s="21">
        <v>108109146</v>
      </c>
      <c r="G272" s="21">
        <v>-8</v>
      </c>
      <c r="H272" s="21">
        <v>-23.52</v>
      </c>
      <c r="I272" s="23">
        <v>43473</v>
      </c>
      <c r="J272" s="21" t="s">
        <v>245</v>
      </c>
      <c r="K272" s="21">
        <v>0</v>
      </c>
      <c r="L272" s="21" t="s">
        <v>189</v>
      </c>
    </row>
    <row r="273" spans="1:12" x14ac:dyDescent="0.3">
      <c r="A273" s="22">
        <v>13640</v>
      </c>
      <c r="B273" s="22">
        <v>10100501</v>
      </c>
      <c r="C273" s="22">
        <v>1000</v>
      </c>
      <c r="D273" s="23">
        <v>43466</v>
      </c>
      <c r="E273" s="21" t="s">
        <v>103</v>
      </c>
      <c r="F273" s="21">
        <v>108106229</v>
      </c>
      <c r="G273" s="21">
        <v>-1</v>
      </c>
      <c r="H273" s="24">
        <v>-6136.18</v>
      </c>
      <c r="I273" s="23">
        <v>43468</v>
      </c>
      <c r="J273" s="21" t="s">
        <v>246</v>
      </c>
      <c r="K273" s="21">
        <v>0</v>
      </c>
      <c r="L273" s="21" t="s">
        <v>194</v>
      </c>
    </row>
    <row r="274" spans="1:12" x14ac:dyDescent="0.3">
      <c r="A274" s="22">
        <v>13640</v>
      </c>
      <c r="B274" s="22">
        <v>10100501</v>
      </c>
      <c r="C274" s="22">
        <v>1000</v>
      </c>
      <c r="D274" s="23">
        <v>43466</v>
      </c>
      <c r="E274" s="21" t="s">
        <v>103</v>
      </c>
      <c r="F274" s="21">
        <v>108106229</v>
      </c>
      <c r="G274" s="21">
        <v>-1</v>
      </c>
      <c r="H274" s="21">
        <v>-323.45</v>
      </c>
      <c r="I274" s="23">
        <v>43468</v>
      </c>
      <c r="J274" s="21" t="s">
        <v>246</v>
      </c>
      <c r="K274" s="21">
        <v>0</v>
      </c>
      <c r="L274" s="21" t="s">
        <v>194</v>
      </c>
    </row>
    <row r="275" spans="1:12" x14ac:dyDescent="0.3">
      <c r="A275" s="22">
        <v>13640</v>
      </c>
      <c r="B275" s="22">
        <v>10100501</v>
      </c>
      <c r="C275" s="22">
        <v>1000</v>
      </c>
      <c r="D275" s="23">
        <v>43466</v>
      </c>
      <c r="E275" s="21" t="s">
        <v>103</v>
      </c>
      <c r="F275" s="21">
        <v>108106229</v>
      </c>
      <c r="G275" s="21">
        <v>-1</v>
      </c>
      <c r="H275" s="24">
        <v>-4598.87</v>
      </c>
      <c r="I275" s="23">
        <v>43468</v>
      </c>
      <c r="J275" s="21" t="s">
        <v>246</v>
      </c>
      <c r="K275" s="21">
        <v>0</v>
      </c>
      <c r="L275" s="21" t="s">
        <v>194</v>
      </c>
    </row>
    <row r="276" spans="1:12" x14ac:dyDescent="0.3">
      <c r="A276" s="22">
        <v>13640</v>
      </c>
      <c r="B276" s="22">
        <v>10100501</v>
      </c>
      <c r="C276" s="22">
        <v>1000</v>
      </c>
      <c r="D276" s="23">
        <v>43466</v>
      </c>
      <c r="E276" s="21" t="s">
        <v>103</v>
      </c>
      <c r="F276" s="21">
        <v>108106229</v>
      </c>
      <c r="G276" s="21">
        <v>-1</v>
      </c>
      <c r="H276" s="24">
        <v>-2734.09</v>
      </c>
      <c r="I276" s="23">
        <v>43468</v>
      </c>
      <c r="J276" s="21" t="s">
        <v>246</v>
      </c>
      <c r="K276" s="21">
        <v>0</v>
      </c>
      <c r="L276" s="21" t="s">
        <v>194</v>
      </c>
    </row>
    <row r="277" spans="1:12" x14ac:dyDescent="0.3">
      <c r="A277" s="22">
        <v>13640</v>
      </c>
      <c r="B277" s="22">
        <v>10100501</v>
      </c>
      <c r="C277" s="22">
        <v>1000</v>
      </c>
      <c r="D277" s="23">
        <v>43466</v>
      </c>
      <c r="E277" s="21" t="s">
        <v>104</v>
      </c>
      <c r="F277" s="21">
        <v>108106474</v>
      </c>
      <c r="G277" s="21">
        <v>0</v>
      </c>
      <c r="H277" s="21">
        <v>0</v>
      </c>
      <c r="I277" s="23">
        <v>43428</v>
      </c>
      <c r="J277" s="21" t="s">
        <v>105</v>
      </c>
      <c r="K277" s="21">
        <v>-279.54000000000002</v>
      </c>
      <c r="L277" s="21" t="s">
        <v>194</v>
      </c>
    </row>
    <row r="278" spans="1:12" x14ac:dyDescent="0.3">
      <c r="A278" s="22">
        <v>13640</v>
      </c>
      <c r="B278" s="22">
        <v>10100501</v>
      </c>
      <c r="C278" s="22">
        <v>1000</v>
      </c>
      <c r="D278" s="23">
        <v>43466</v>
      </c>
      <c r="E278" s="21" t="s">
        <v>104</v>
      </c>
      <c r="F278" s="21">
        <v>108106474</v>
      </c>
      <c r="G278" s="21">
        <v>0</v>
      </c>
      <c r="H278" s="21">
        <v>0</v>
      </c>
      <c r="I278" s="23">
        <v>43428</v>
      </c>
      <c r="J278" s="21" t="s">
        <v>105</v>
      </c>
      <c r="K278" s="21">
        <v>-279.52999999999997</v>
      </c>
      <c r="L278" s="21" t="s">
        <v>194</v>
      </c>
    </row>
    <row r="279" spans="1:12" x14ac:dyDescent="0.3">
      <c r="A279" s="22">
        <v>13650</v>
      </c>
      <c r="B279" s="22">
        <v>10100501</v>
      </c>
      <c r="C279" s="22">
        <v>1000</v>
      </c>
      <c r="D279" s="23">
        <v>43466</v>
      </c>
      <c r="E279" s="21" t="s">
        <v>104</v>
      </c>
      <c r="F279" s="21">
        <v>108106474</v>
      </c>
      <c r="G279" s="21">
        <v>0</v>
      </c>
      <c r="H279" s="21">
        <v>0</v>
      </c>
      <c r="I279" s="23">
        <v>43428</v>
      </c>
      <c r="J279" s="21" t="s">
        <v>105</v>
      </c>
      <c r="K279" s="21">
        <v>-68.959999999999994</v>
      </c>
      <c r="L279" s="21" t="s">
        <v>195</v>
      </c>
    </row>
    <row r="280" spans="1:12" x14ac:dyDescent="0.3">
      <c r="A280" s="22">
        <v>13640</v>
      </c>
      <c r="B280" s="22">
        <v>10100501</v>
      </c>
      <c r="C280" s="22">
        <v>1000</v>
      </c>
      <c r="D280" s="23">
        <v>43466</v>
      </c>
      <c r="E280" s="21" t="s">
        <v>104</v>
      </c>
      <c r="F280" s="21">
        <v>108106618</v>
      </c>
      <c r="G280" s="21">
        <v>0</v>
      </c>
      <c r="H280" s="21">
        <v>0</v>
      </c>
      <c r="I280" s="23">
        <v>43431</v>
      </c>
      <c r="J280" s="21" t="s">
        <v>105</v>
      </c>
      <c r="K280" s="21">
        <v>-313.73</v>
      </c>
      <c r="L280" s="21" t="s">
        <v>194</v>
      </c>
    </row>
    <row r="281" spans="1:12" x14ac:dyDescent="0.3">
      <c r="A281" s="22">
        <v>13640</v>
      </c>
      <c r="B281" s="22">
        <v>10100501</v>
      </c>
      <c r="C281" s="22">
        <v>1000</v>
      </c>
      <c r="D281" s="23">
        <v>43466</v>
      </c>
      <c r="E281" s="21" t="s">
        <v>103</v>
      </c>
      <c r="F281" s="21">
        <v>108106860</v>
      </c>
      <c r="G281" s="21">
        <v>-1</v>
      </c>
      <c r="H281" s="21">
        <v>-309.45</v>
      </c>
      <c r="I281" s="23">
        <v>43468</v>
      </c>
      <c r="J281" s="21" t="s">
        <v>246</v>
      </c>
      <c r="K281" s="21">
        <v>0</v>
      </c>
      <c r="L281" s="21" t="s">
        <v>194</v>
      </c>
    </row>
    <row r="282" spans="1:12" x14ac:dyDescent="0.3">
      <c r="A282" s="22">
        <v>13640</v>
      </c>
      <c r="B282" s="22">
        <v>10100501</v>
      </c>
      <c r="C282" s="22">
        <v>1000</v>
      </c>
      <c r="D282" s="23">
        <v>43466</v>
      </c>
      <c r="E282" s="21" t="s">
        <v>104</v>
      </c>
      <c r="F282" s="21">
        <v>108106860</v>
      </c>
      <c r="G282" s="21">
        <v>0</v>
      </c>
      <c r="H282" s="21">
        <v>0</v>
      </c>
      <c r="I282" s="23">
        <v>43468</v>
      </c>
      <c r="J282" s="21" t="s">
        <v>246</v>
      </c>
      <c r="K282" s="24">
        <v>-6061.89</v>
      </c>
      <c r="L282" s="21" t="s">
        <v>194</v>
      </c>
    </row>
    <row r="283" spans="1:12" x14ac:dyDescent="0.3">
      <c r="A283" s="22">
        <v>13640</v>
      </c>
      <c r="B283" s="22">
        <v>10100501</v>
      </c>
      <c r="C283" s="22">
        <v>1000</v>
      </c>
      <c r="D283" s="23">
        <v>43466</v>
      </c>
      <c r="E283" s="21" t="s">
        <v>103</v>
      </c>
      <c r="F283" s="21">
        <v>108107074</v>
      </c>
      <c r="G283" s="21">
        <v>-1</v>
      </c>
      <c r="H283" s="24">
        <v>-3835.41</v>
      </c>
      <c r="I283" s="23">
        <v>43472</v>
      </c>
      <c r="J283" s="21" t="s">
        <v>247</v>
      </c>
      <c r="K283" s="21">
        <v>0</v>
      </c>
      <c r="L283" s="21" t="s">
        <v>194</v>
      </c>
    </row>
    <row r="284" spans="1:12" x14ac:dyDescent="0.3">
      <c r="A284" s="22">
        <v>13640</v>
      </c>
      <c r="B284" s="22">
        <v>10100501</v>
      </c>
      <c r="C284" s="22">
        <v>1000</v>
      </c>
      <c r="D284" s="23">
        <v>43466</v>
      </c>
      <c r="E284" s="21" t="s">
        <v>104</v>
      </c>
      <c r="F284" s="21">
        <v>108107074</v>
      </c>
      <c r="G284" s="21">
        <v>0</v>
      </c>
      <c r="H284" s="21">
        <v>0</v>
      </c>
      <c r="I284" s="23">
        <v>43472</v>
      </c>
      <c r="J284" s="21" t="s">
        <v>247</v>
      </c>
      <c r="K284" s="21">
        <v>134.58000000000001</v>
      </c>
      <c r="L284" s="21" t="s">
        <v>194</v>
      </c>
    </row>
    <row r="285" spans="1:12" x14ac:dyDescent="0.3">
      <c r="A285" s="22">
        <v>13650</v>
      </c>
      <c r="B285" s="22">
        <v>10100501</v>
      </c>
      <c r="C285" s="22">
        <v>1000</v>
      </c>
      <c r="D285" s="23">
        <v>43466</v>
      </c>
      <c r="E285" s="21" t="s">
        <v>103</v>
      </c>
      <c r="F285" s="21">
        <v>108107074</v>
      </c>
      <c r="G285" s="21">
        <v>-650</v>
      </c>
      <c r="H285" s="22">
        <v>-6175</v>
      </c>
      <c r="I285" s="23">
        <v>43472</v>
      </c>
      <c r="J285" s="21" t="s">
        <v>247</v>
      </c>
      <c r="K285" s="21">
        <v>0</v>
      </c>
      <c r="L285" s="21" t="s">
        <v>195</v>
      </c>
    </row>
    <row r="286" spans="1:12" x14ac:dyDescent="0.3">
      <c r="A286" s="22">
        <v>13650</v>
      </c>
      <c r="B286" s="22">
        <v>10100501</v>
      </c>
      <c r="C286" s="22">
        <v>1000</v>
      </c>
      <c r="D286" s="23">
        <v>43466</v>
      </c>
      <c r="E286" s="21" t="s">
        <v>103</v>
      </c>
      <c r="F286" s="21">
        <v>108107074</v>
      </c>
      <c r="G286" s="21">
        <v>-650</v>
      </c>
      <c r="H286" s="22">
        <v>-6175</v>
      </c>
      <c r="I286" s="23">
        <v>43472</v>
      </c>
      <c r="J286" s="21" t="s">
        <v>247</v>
      </c>
      <c r="K286" s="21">
        <v>0</v>
      </c>
      <c r="L286" s="21" t="s">
        <v>195</v>
      </c>
    </row>
    <row r="287" spans="1:12" x14ac:dyDescent="0.3">
      <c r="A287" s="22">
        <v>13650</v>
      </c>
      <c r="B287" s="22">
        <v>10100501</v>
      </c>
      <c r="C287" s="22">
        <v>1000</v>
      </c>
      <c r="D287" s="23">
        <v>43466</v>
      </c>
      <c r="E287" s="21" t="s">
        <v>104</v>
      </c>
      <c r="F287" s="21">
        <v>108107074</v>
      </c>
      <c r="G287" s="21">
        <v>0</v>
      </c>
      <c r="H287" s="21">
        <v>0</v>
      </c>
      <c r="I287" s="23">
        <v>43472</v>
      </c>
      <c r="J287" s="21" t="s">
        <v>247</v>
      </c>
      <c r="K287" s="21">
        <v>433.32</v>
      </c>
      <c r="L287" s="21" t="s">
        <v>195</v>
      </c>
    </row>
    <row r="288" spans="1:12" x14ac:dyDescent="0.3">
      <c r="A288" s="22">
        <v>13650</v>
      </c>
      <c r="B288" s="22">
        <v>10100501</v>
      </c>
      <c r="C288" s="22">
        <v>1000</v>
      </c>
      <c r="D288" s="23">
        <v>43466</v>
      </c>
      <c r="E288" s="21" t="s">
        <v>104</v>
      </c>
      <c r="F288" s="21">
        <v>108107074</v>
      </c>
      <c r="G288" s="21">
        <v>0</v>
      </c>
      <c r="H288" s="21">
        <v>0</v>
      </c>
      <c r="I288" s="23">
        <v>43472</v>
      </c>
      <c r="J288" s="21" t="s">
        <v>247</v>
      </c>
      <c r="K288" s="21">
        <v>433.32</v>
      </c>
      <c r="L288" s="21" t="s">
        <v>195</v>
      </c>
    </row>
    <row r="289" spans="1:12" x14ac:dyDescent="0.3">
      <c r="A289" s="22">
        <v>13640</v>
      </c>
      <c r="B289" s="22">
        <v>10100501</v>
      </c>
      <c r="C289" s="22">
        <v>1000</v>
      </c>
      <c r="D289" s="23">
        <v>43466</v>
      </c>
      <c r="E289" s="21" t="s">
        <v>104</v>
      </c>
      <c r="F289" s="21">
        <v>108107154</v>
      </c>
      <c r="G289" s="21">
        <v>0</v>
      </c>
      <c r="H289" s="21">
        <v>0</v>
      </c>
      <c r="I289" s="23">
        <v>43431</v>
      </c>
      <c r="J289" s="21" t="s">
        <v>105</v>
      </c>
      <c r="K289" s="24">
        <v>-1319.53</v>
      </c>
      <c r="L289" s="21" t="s">
        <v>194</v>
      </c>
    </row>
    <row r="290" spans="1:12" x14ac:dyDescent="0.3">
      <c r="A290" s="22">
        <v>13650</v>
      </c>
      <c r="B290" s="22">
        <v>10100501</v>
      </c>
      <c r="C290" s="22">
        <v>1000</v>
      </c>
      <c r="D290" s="23">
        <v>43466</v>
      </c>
      <c r="E290" s="21" t="s">
        <v>104</v>
      </c>
      <c r="F290" s="21">
        <v>108107154</v>
      </c>
      <c r="G290" s="21">
        <v>0</v>
      </c>
      <c r="H290" s="21">
        <v>0</v>
      </c>
      <c r="I290" s="23">
        <v>43431</v>
      </c>
      <c r="J290" s="21" t="s">
        <v>105</v>
      </c>
      <c r="K290" s="21">
        <v>-207.13</v>
      </c>
      <c r="L290" s="21" t="s">
        <v>195</v>
      </c>
    </row>
    <row r="291" spans="1:12" x14ac:dyDescent="0.3">
      <c r="A291" s="22">
        <v>13660</v>
      </c>
      <c r="B291" s="22">
        <v>10100501</v>
      </c>
      <c r="C291" s="22">
        <v>1000</v>
      </c>
      <c r="D291" s="23">
        <v>43466</v>
      </c>
      <c r="E291" s="21" t="s">
        <v>104</v>
      </c>
      <c r="F291" s="21">
        <v>108107296</v>
      </c>
      <c r="G291" s="21">
        <v>0</v>
      </c>
      <c r="H291" s="21">
        <v>0</v>
      </c>
      <c r="I291" s="23">
        <v>43428</v>
      </c>
      <c r="J291" s="21" t="s">
        <v>105</v>
      </c>
      <c r="K291" s="21">
        <v>-641.13</v>
      </c>
      <c r="L291" s="21" t="s">
        <v>188</v>
      </c>
    </row>
    <row r="292" spans="1:12" x14ac:dyDescent="0.3">
      <c r="A292" s="22">
        <v>13670</v>
      </c>
      <c r="B292" s="22">
        <v>10100501</v>
      </c>
      <c r="C292" s="22">
        <v>1000</v>
      </c>
      <c r="D292" s="23">
        <v>43466</v>
      </c>
      <c r="E292" s="21" t="s">
        <v>104</v>
      </c>
      <c r="F292" s="21">
        <v>108107296</v>
      </c>
      <c r="G292" s="21">
        <v>0</v>
      </c>
      <c r="H292" s="21">
        <v>0</v>
      </c>
      <c r="I292" s="23">
        <v>43428</v>
      </c>
      <c r="J292" s="21" t="s">
        <v>105</v>
      </c>
      <c r="K292" s="24">
        <v>-2048.59</v>
      </c>
      <c r="L292" s="21" t="s">
        <v>189</v>
      </c>
    </row>
    <row r="293" spans="1:12" x14ac:dyDescent="0.3">
      <c r="A293" s="22">
        <v>13670</v>
      </c>
      <c r="B293" s="22">
        <v>10100501</v>
      </c>
      <c r="C293" s="22">
        <v>1000</v>
      </c>
      <c r="D293" s="23">
        <v>43466</v>
      </c>
      <c r="E293" s="21" t="s">
        <v>104</v>
      </c>
      <c r="F293" s="21">
        <v>108107296</v>
      </c>
      <c r="G293" s="21">
        <v>0</v>
      </c>
      <c r="H293" s="21">
        <v>0</v>
      </c>
      <c r="I293" s="23">
        <v>43428</v>
      </c>
      <c r="J293" s="21" t="s">
        <v>105</v>
      </c>
      <c r="K293" s="24">
        <v>-2048.59</v>
      </c>
      <c r="L293" s="21" t="s">
        <v>189</v>
      </c>
    </row>
    <row r="294" spans="1:12" x14ac:dyDescent="0.3">
      <c r="A294" s="22">
        <v>13670</v>
      </c>
      <c r="B294" s="22">
        <v>10100501</v>
      </c>
      <c r="C294" s="22">
        <v>1000</v>
      </c>
      <c r="D294" s="23">
        <v>43466</v>
      </c>
      <c r="E294" s="21" t="s">
        <v>104</v>
      </c>
      <c r="F294" s="21">
        <v>108107296</v>
      </c>
      <c r="G294" s="21">
        <v>0</v>
      </c>
      <c r="H294" s="21">
        <v>0</v>
      </c>
      <c r="I294" s="23">
        <v>43428</v>
      </c>
      <c r="J294" s="21" t="s">
        <v>105</v>
      </c>
      <c r="K294" s="24">
        <v>-2048.59</v>
      </c>
      <c r="L294" s="21" t="s">
        <v>189</v>
      </c>
    </row>
    <row r="295" spans="1:12" x14ac:dyDescent="0.3">
      <c r="A295" s="22">
        <v>13640</v>
      </c>
      <c r="B295" s="22">
        <v>10100501</v>
      </c>
      <c r="C295" s="22">
        <v>1000</v>
      </c>
      <c r="D295" s="23">
        <v>43466</v>
      </c>
      <c r="E295" s="21" t="s">
        <v>103</v>
      </c>
      <c r="F295" s="21">
        <v>108107652</v>
      </c>
      <c r="G295" s="21">
        <v>-1</v>
      </c>
      <c r="H295" s="21">
        <v>-181.44</v>
      </c>
      <c r="I295" s="23">
        <v>43475</v>
      </c>
      <c r="J295" s="21" t="s">
        <v>248</v>
      </c>
      <c r="K295" s="21">
        <v>0</v>
      </c>
      <c r="L295" s="21" t="s">
        <v>194</v>
      </c>
    </row>
    <row r="296" spans="1:12" x14ac:dyDescent="0.3">
      <c r="A296" s="22">
        <v>13640</v>
      </c>
      <c r="B296" s="22">
        <v>10100501</v>
      </c>
      <c r="C296" s="22">
        <v>1000</v>
      </c>
      <c r="D296" s="23">
        <v>43466</v>
      </c>
      <c r="E296" s="21" t="s">
        <v>104</v>
      </c>
      <c r="F296" s="21">
        <v>108107652</v>
      </c>
      <c r="G296" s="21">
        <v>0</v>
      </c>
      <c r="H296" s="21">
        <v>0</v>
      </c>
      <c r="I296" s="23">
        <v>43475</v>
      </c>
      <c r="J296" s="21" t="s">
        <v>248</v>
      </c>
      <c r="K296" s="21">
        <v>286.68</v>
      </c>
      <c r="L296" s="21" t="s">
        <v>194</v>
      </c>
    </row>
    <row r="297" spans="1:12" x14ac:dyDescent="0.3">
      <c r="A297" s="22">
        <v>13640</v>
      </c>
      <c r="B297" s="22">
        <v>10100501</v>
      </c>
      <c r="C297" s="22">
        <v>1000</v>
      </c>
      <c r="D297" s="23">
        <v>43466</v>
      </c>
      <c r="E297" s="21" t="s">
        <v>104</v>
      </c>
      <c r="F297" s="21">
        <v>108107681</v>
      </c>
      <c r="G297" s="21">
        <v>0</v>
      </c>
      <c r="H297" s="21">
        <v>0</v>
      </c>
      <c r="I297" s="23">
        <v>43432</v>
      </c>
      <c r="J297" s="21" t="s">
        <v>105</v>
      </c>
      <c r="K297" s="21">
        <v>-197.12</v>
      </c>
      <c r="L297" s="21" t="s">
        <v>194</v>
      </c>
    </row>
    <row r="298" spans="1:12" x14ac:dyDescent="0.3">
      <c r="A298" s="22">
        <v>13640</v>
      </c>
      <c r="B298" s="22">
        <v>10100501</v>
      </c>
      <c r="C298" s="22">
        <v>1000</v>
      </c>
      <c r="D298" s="23">
        <v>43466</v>
      </c>
      <c r="E298" s="21" t="s">
        <v>104</v>
      </c>
      <c r="F298" s="21">
        <v>108107839</v>
      </c>
      <c r="G298" s="21">
        <v>0</v>
      </c>
      <c r="H298" s="21">
        <v>0</v>
      </c>
      <c r="I298" s="23">
        <v>43430</v>
      </c>
      <c r="J298" s="21" t="s">
        <v>105</v>
      </c>
      <c r="K298" s="24">
        <v>-2002.09</v>
      </c>
      <c r="L298" s="21" t="s">
        <v>194</v>
      </c>
    </row>
    <row r="299" spans="1:12" x14ac:dyDescent="0.3">
      <c r="A299" s="22">
        <v>13650</v>
      </c>
      <c r="B299" s="22">
        <v>10100501</v>
      </c>
      <c r="C299" s="22">
        <v>1000</v>
      </c>
      <c r="D299" s="23">
        <v>43466</v>
      </c>
      <c r="E299" s="21" t="s">
        <v>104</v>
      </c>
      <c r="F299" s="21">
        <v>108107839</v>
      </c>
      <c r="G299" s="21">
        <v>0</v>
      </c>
      <c r="H299" s="21">
        <v>0</v>
      </c>
      <c r="I299" s="23">
        <v>43430</v>
      </c>
      <c r="J299" s="21" t="s">
        <v>105</v>
      </c>
      <c r="K299" s="21">
        <v>-68.14</v>
      </c>
      <c r="L299" s="21" t="s">
        <v>195</v>
      </c>
    </row>
    <row r="300" spans="1:12" x14ac:dyDescent="0.3">
      <c r="A300" s="22">
        <v>13640</v>
      </c>
      <c r="B300" s="22">
        <v>10100501</v>
      </c>
      <c r="C300" s="22">
        <v>1000</v>
      </c>
      <c r="D300" s="23">
        <v>43466</v>
      </c>
      <c r="E300" s="21" t="s">
        <v>104</v>
      </c>
      <c r="F300" s="21">
        <v>108104606</v>
      </c>
      <c r="G300" s="21">
        <v>0</v>
      </c>
      <c r="H300" s="21">
        <v>0</v>
      </c>
      <c r="I300" s="23">
        <v>43396</v>
      </c>
      <c r="J300" s="21" t="s">
        <v>105</v>
      </c>
      <c r="K300" s="21">
        <v>-774.62</v>
      </c>
      <c r="L300" s="21" t="s">
        <v>194</v>
      </c>
    </row>
    <row r="301" spans="1:12" x14ac:dyDescent="0.3">
      <c r="A301" s="22">
        <v>13640</v>
      </c>
      <c r="B301" s="22">
        <v>10100501</v>
      </c>
      <c r="C301" s="22">
        <v>1000</v>
      </c>
      <c r="D301" s="23">
        <v>43466</v>
      </c>
      <c r="E301" s="21" t="s">
        <v>104</v>
      </c>
      <c r="F301" s="21">
        <v>108104606</v>
      </c>
      <c r="G301" s="21">
        <v>0</v>
      </c>
      <c r="H301" s="21">
        <v>0</v>
      </c>
      <c r="I301" s="23">
        <v>43396</v>
      </c>
      <c r="J301" s="21" t="s">
        <v>105</v>
      </c>
      <c r="K301" s="21">
        <v>-774.62</v>
      </c>
      <c r="L301" s="21" t="s">
        <v>194</v>
      </c>
    </row>
    <row r="302" spans="1:12" x14ac:dyDescent="0.3">
      <c r="A302" s="22">
        <v>13640</v>
      </c>
      <c r="B302" s="22">
        <v>10100501</v>
      </c>
      <c r="C302" s="22">
        <v>1000</v>
      </c>
      <c r="D302" s="23">
        <v>43466</v>
      </c>
      <c r="E302" s="21" t="s">
        <v>104</v>
      </c>
      <c r="F302" s="21">
        <v>108104606</v>
      </c>
      <c r="G302" s="21">
        <v>0</v>
      </c>
      <c r="H302" s="21">
        <v>0</v>
      </c>
      <c r="I302" s="23">
        <v>43396</v>
      </c>
      <c r="J302" s="21" t="s">
        <v>105</v>
      </c>
      <c r="K302" s="21">
        <v>-774.62</v>
      </c>
      <c r="L302" s="21" t="s">
        <v>194</v>
      </c>
    </row>
    <row r="303" spans="1:12" x14ac:dyDescent="0.3">
      <c r="A303" s="22">
        <v>13640</v>
      </c>
      <c r="B303" s="22">
        <v>10100501</v>
      </c>
      <c r="C303" s="22">
        <v>1000</v>
      </c>
      <c r="D303" s="23">
        <v>43466</v>
      </c>
      <c r="E303" s="21" t="s">
        <v>104</v>
      </c>
      <c r="F303" s="21">
        <v>108104606</v>
      </c>
      <c r="G303" s="21">
        <v>0</v>
      </c>
      <c r="H303" s="21">
        <v>0</v>
      </c>
      <c r="I303" s="23">
        <v>43396</v>
      </c>
      <c r="J303" s="21" t="s">
        <v>105</v>
      </c>
      <c r="K303" s="21">
        <v>-774.62</v>
      </c>
      <c r="L303" s="21" t="s">
        <v>194</v>
      </c>
    </row>
    <row r="304" spans="1:12" x14ac:dyDescent="0.3">
      <c r="A304" s="22">
        <v>13640</v>
      </c>
      <c r="B304" s="22">
        <v>10100501</v>
      </c>
      <c r="C304" s="22">
        <v>1000</v>
      </c>
      <c r="D304" s="23">
        <v>43466</v>
      </c>
      <c r="E304" s="21" t="s">
        <v>104</v>
      </c>
      <c r="F304" s="21">
        <v>108104606</v>
      </c>
      <c r="G304" s="21">
        <v>0</v>
      </c>
      <c r="H304" s="21">
        <v>0</v>
      </c>
      <c r="I304" s="23">
        <v>43396</v>
      </c>
      <c r="J304" s="21" t="s">
        <v>105</v>
      </c>
      <c r="K304" s="21">
        <v>-774.62</v>
      </c>
      <c r="L304" s="21" t="s">
        <v>194</v>
      </c>
    </row>
    <row r="305" spans="1:12" x14ac:dyDescent="0.3">
      <c r="A305" s="22">
        <v>13640</v>
      </c>
      <c r="B305" s="22">
        <v>10100501</v>
      </c>
      <c r="C305" s="22">
        <v>1000</v>
      </c>
      <c r="D305" s="23">
        <v>43466</v>
      </c>
      <c r="E305" s="21" t="s">
        <v>104</v>
      </c>
      <c r="F305" s="21">
        <v>108104606</v>
      </c>
      <c r="G305" s="21">
        <v>0</v>
      </c>
      <c r="H305" s="21">
        <v>0</v>
      </c>
      <c r="I305" s="23">
        <v>43396</v>
      </c>
      <c r="J305" s="21" t="s">
        <v>105</v>
      </c>
      <c r="K305" s="21">
        <v>-19.670000000000002</v>
      </c>
      <c r="L305" s="21" t="s">
        <v>194</v>
      </c>
    </row>
    <row r="306" spans="1:12" x14ac:dyDescent="0.3">
      <c r="A306" s="22">
        <v>13640</v>
      </c>
      <c r="B306" s="22">
        <v>10100501</v>
      </c>
      <c r="C306" s="22">
        <v>1000</v>
      </c>
      <c r="D306" s="23">
        <v>43466</v>
      </c>
      <c r="E306" s="21" t="s">
        <v>104</v>
      </c>
      <c r="F306" s="21">
        <v>108104606</v>
      </c>
      <c r="G306" s="21">
        <v>0</v>
      </c>
      <c r="H306" s="21">
        <v>0</v>
      </c>
      <c r="I306" s="23">
        <v>43396</v>
      </c>
      <c r="J306" s="21" t="s">
        <v>105</v>
      </c>
      <c r="K306" s="21">
        <v>-774.62</v>
      </c>
      <c r="L306" s="21" t="s">
        <v>194</v>
      </c>
    </row>
    <row r="307" spans="1:12" x14ac:dyDescent="0.3">
      <c r="A307" s="22">
        <v>13640</v>
      </c>
      <c r="B307" s="22">
        <v>10100501</v>
      </c>
      <c r="C307" s="22">
        <v>1000</v>
      </c>
      <c r="D307" s="23">
        <v>43466</v>
      </c>
      <c r="E307" s="21" t="s">
        <v>104</v>
      </c>
      <c r="F307" s="21">
        <v>108104606</v>
      </c>
      <c r="G307" s="21">
        <v>0</v>
      </c>
      <c r="H307" s="21">
        <v>0</v>
      </c>
      <c r="I307" s="23">
        <v>43396</v>
      </c>
      <c r="J307" s="21" t="s">
        <v>105</v>
      </c>
      <c r="K307" s="21">
        <v>-774.62</v>
      </c>
      <c r="L307" s="21" t="s">
        <v>194</v>
      </c>
    </row>
    <row r="308" spans="1:12" x14ac:dyDescent="0.3">
      <c r="A308" s="22">
        <v>13640</v>
      </c>
      <c r="B308" s="22">
        <v>10100501</v>
      </c>
      <c r="C308" s="22">
        <v>1000</v>
      </c>
      <c r="D308" s="23">
        <v>43466</v>
      </c>
      <c r="E308" s="21" t="s">
        <v>104</v>
      </c>
      <c r="F308" s="21">
        <v>108104606</v>
      </c>
      <c r="G308" s="21">
        <v>0</v>
      </c>
      <c r="H308" s="21">
        <v>0</v>
      </c>
      <c r="I308" s="23">
        <v>43396</v>
      </c>
      <c r="J308" s="21" t="s">
        <v>105</v>
      </c>
      <c r="K308" s="21">
        <v>-6.26</v>
      </c>
      <c r="L308" s="21" t="s">
        <v>194</v>
      </c>
    </row>
    <row r="309" spans="1:12" x14ac:dyDescent="0.3">
      <c r="A309" s="22">
        <v>13640</v>
      </c>
      <c r="B309" s="22">
        <v>10100501</v>
      </c>
      <c r="C309" s="22">
        <v>1000</v>
      </c>
      <c r="D309" s="23">
        <v>43466</v>
      </c>
      <c r="E309" s="21" t="s">
        <v>104</v>
      </c>
      <c r="F309" s="21">
        <v>108104606</v>
      </c>
      <c r="G309" s="21">
        <v>0</v>
      </c>
      <c r="H309" s="21">
        <v>0</v>
      </c>
      <c r="I309" s="23">
        <v>43396</v>
      </c>
      <c r="J309" s="21" t="s">
        <v>105</v>
      </c>
      <c r="K309" s="21">
        <v>-774.62</v>
      </c>
      <c r="L309" s="21" t="s">
        <v>194</v>
      </c>
    </row>
    <row r="310" spans="1:12" x14ac:dyDescent="0.3">
      <c r="A310" s="22">
        <v>13640</v>
      </c>
      <c r="B310" s="22">
        <v>10100501</v>
      </c>
      <c r="C310" s="22">
        <v>1000</v>
      </c>
      <c r="D310" s="23">
        <v>43466</v>
      </c>
      <c r="E310" s="21" t="s">
        <v>104</v>
      </c>
      <c r="F310" s="21">
        <v>108104606</v>
      </c>
      <c r="G310" s="21">
        <v>0</v>
      </c>
      <c r="H310" s="21">
        <v>0</v>
      </c>
      <c r="I310" s="23">
        <v>43396</v>
      </c>
      <c r="J310" s="21" t="s">
        <v>105</v>
      </c>
      <c r="K310" s="21">
        <v>-774.62</v>
      </c>
      <c r="L310" s="21" t="s">
        <v>194</v>
      </c>
    </row>
    <row r="311" spans="1:12" x14ac:dyDescent="0.3">
      <c r="A311" s="22">
        <v>13640</v>
      </c>
      <c r="B311" s="22">
        <v>10100501</v>
      </c>
      <c r="C311" s="22">
        <v>1000</v>
      </c>
      <c r="D311" s="23">
        <v>43466</v>
      </c>
      <c r="E311" s="21" t="s">
        <v>104</v>
      </c>
      <c r="F311" s="21">
        <v>108104606</v>
      </c>
      <c r="G311" s="21">
        <v>0</v>
      </c>
      <c r="H311" s="21">
        <v>0</v>
      </c>
      <c r="I311" s="23">
        <v>43396</v>
      </c>
      <c r="J311" s="21" t="s">
        <v>105</v>
      </c>
      <c r="K311" s="21">
        <v>-774.62</v>
      </c>
      <c r="L311" s="21" t="s">
        <v>194</v>
      </c>
    </row>
    <row r="312" spans="1:12" x14ac:dyDescent="0.3">
      <c r="A312" s="22">
        <v>13640</v>
      </c>
      <c r="B312" s="22">
        <v>10100501</v>
      </c>
      <c r="C312" s="22">
        <v>1000</v>
      </c>
      <c r="D312" s="23">
        <v>43466</v>
      </c>
      <c r="E312" s="21" t="s">
        <v>104</v>
      </c>
      <c r="F312" s="21">
        <v>108104606</v>
      </c>
      <c r="G312" s="21">
        <v>0</v>
      </c>
      <c r="H312" s="21">
        <v>0</v>
      </c>
      <c r="I312" s="23">
        <v>43396</v>
      </c>
      <c r="J312" s="21" t="s">
        <v>105</v>
      </c>
      <c r="K312" s="21">
        <v>-79.81</v>
      </c>
      <c r="L312" s="21" t="s">
        <v>194</v>
      </c>
    </row>
    <row r="313" spans="1:12" x14ac:dyDescent="0.3">
      <c r="A313" s="22">
        <v>13650</v>
      </c>
      <c r="B313" s="22">
        <v>10100501</v>
      </c>
      <c r="C313" s="22">
        <v>1000</v>
      </c>
      <c r="D313" s="23">
        <v>43466</v>
      </c>
      <c r="E313" s="21" t="s">
        <v>104</v>
      </c>
      <c r="F313" s="21">
        <v>108104606</v>
      </c>
      <c r="G313" s="21">
        <v>0</v>
      </c>
      <c r="H313" s="21">
        <v>0</v>
      </c>
      <c r="I313" s="23">
        <v>43396</v>
      </c>
      <c r="J313" s="21" t="s">
        <v>105</v>
      </c>
      <c r="K313" s="24">
        <v>-1647.82</v>
      </c>
      <c r="L313" s="21" t="s">
        <v>195</v>
      </c>
    </row>
    <row r="314" spans="1:12" x14ac:dyDescent="0.3">
      <c r="A314" s="22">
        <v>13650</v>
      </c>
      <c r="B314" s="22">
        <v>10100501</v>
      </c>
      <c r="C314" s="22">
        <v>1000</v>
      </c>
      <c r="D314" s="23">
        <v>43466</v>
      </c>
      <c r="E314" s="21" t="s">
        <v>104</v>
      </c>
      <c r="F314" s="21">
        <v>108104606</v>
      </c>
      <c r="G314" s="21">
        <v>0</v>
      </c>
      <c r="H314" s="21">
        <v>0</v>
      </c>
      <c r="I314" s="23">
        <v>43396</v>
      </c>
      <c r="J314" s="21" t="s">
        <v>105</v>
      </c>
      <c r="K314" s="24">
        <v>-1647.82</v>
      </c>
      <c r="L314" s="21" t="s">
        <v>195</v>
      </c>
    </row>
    <row r="315" spans="1:12" x14ac:dyDescent="0.3">
      <c r="A315" s="22">
        <v>13650</v>
      </c>
      <c r="B315" s="22">
        <v>10100501</v>
      </c>
      <c r="C315" s="22">
        <v>1000</v>
      </c>
      <c r="D315" s="23">
        <v>43466</v>
      </c>
      <c r="E315" s="21" t="s">
        <v>104</v>
      </c>
      <c r="F315" s="21">
        <v>108104606</v>
      </c>
      <c r="G315" s="21">
        <v>0</v>
      </c>
      <c r="H315" s="21">
        <v>0</v>
      </c>
      <c r="I315" s="23">
        <v>43396</v>
      </c>
      <c r="J315" s="21" t="s">
        <v>105</v>
      </c>
      <c r="K315" s="24">
        <v>-1647.78</v>
      </c>
      <c r="L315" s="21" t="s">
        <v>195</v>
      </c>
    </row>
    <row r="316" spans="1:12" x14ac:dyDescent="0.3">
      <c r="A316" s="22">
        <v>13650</v>
      </c>
      <c r="B316" s="22">
        <v>10100501</v>
      </c>
      <c r="C316" s="22">
        <v>1000</v>
      </c>
      <c r="D316" s="23">
        <v>43466</v>
      </c>
      <c r="E316" s="21" t="s">
        <v>104</v>
      </c>
      <c r="F316" s="21">
        <v>108104606</v>
      </c>
      <c r="G316" s="21">
        <v>0</v>
      </c>
      <c r="H316" s="21">
        <v>0</v>
      </c>
      <c r="I316" s="23">
        <v>43396</v>
      </c>
      <c r="J316" s="21" t="s">
        <v>105</v>
      </c>
      <c r="K316" s="24">
        <v>-1647.37</v>
      </c>
      <c r="L316" s="21" t="s">
        <v>195</v>
      </c>
    </row>
    <row r="317" spans="1:12" x14ac:dyDescent="0.3">
      <c r="A317" s="22">
        <v>13650</v>
      </c>
      <c r="B317" s="22">
        <v>10100501</v>
      </c>
      <c r="C317" s="22">
        <v>1000</v>
      </c>
      <c r="D317" s="23">
        <v>43466</v>
      </c>
      <c r="E317" s="21" t="s">
        <v>104</v>
      </c>
      <c r="F317" s="21">
        <v>108104606</v>
      </c>
      <c r="G317" s="21">
        <v>0</v>
      </c>
      <c r="H317" s="21">
        <v>0</v>
      </c>
      <c r="I317" s="23">
        <v>43396</v>
      </c>
      <c r="J317" s="21" t="s">
        <v>105</v>
      </c>
      <c r="K317" s="24">
        <v>-1647.82</v>
      </c>
      <c r="L317" s="21" t="s">
        <v>195</v>
      </c>
    </row>
    <row r="318" spans="1:12" x14ac:dyDescent="0.3">
      <c r="A318" s="22">
        <v>13670</v>
      </c>
      <c r="B318" s="22">
        <v>10100501</v>
      </c>
      <c r="C318" s="22">
        <v>1000</v>
      </c>
      <c r="D318" s="23">
        <v>43466</v>
      </c>
      <c r="E318" s="21" t="s">
        <v>104</v>
      </c>
      <c r="F318" s="21">
        <v>108104606</v>
      </c>
      <c r="G318" s="21">
        <v>0</v>
      </c>
      <c r="H318" s="21">
        <v>0</v>
      </c>
      <c r="I318" s="23">
        <v>43396</v>
      </c>
      <c r="J318" s="21" t="s">
        <v>105</v>
      </c>
      <c r="K318" s="21">
        <v>-349.19</v>
      </c>
      <c r="L318" s="21" t="s">
        <v>189</v>
      </c>
    </row>
    <row r="319" spans="1:12" x14ac:dyDescent="0.3">
      <c r="A319" s="22">
        <v>13670</v>
      </c>
      <c r="B319" s="22">
        <v>10100501</v>
      </c>
      <c r="C319" s="22">
        <v>1000</v>
      </c>
      <c r="D319" s="23">
        <v>43466</v>
      </c>
      <c r="E319" s="21" t="s">
        <v>104</v>
      </c>
      <c r="F319" s="21">
        <v>108104606</v>
      </c>
      <c r="G319" s="21">
        <v>0</v>
      </c>
      <c r="H319" s="21">
        <v>0</v>
      </c>
      <c r="I319" s="23">
        <v>43396</v>
      </c>
      <c r="J319" s="21" t="s">
        <v>105</v>
      </c>
      <c r="K319" s="21">
        <v>-220.87</v>
      </c>
      <c r="L319" s="21" t="s">
        <v>189</v>
      </c>
    </row>
    <row r="320" spans="1:12" x14ac:dyDescent="0.3">
      <c r="A320" s="22">
        <v>13640</v>
      </c>
      <c r="B320" s="22">
        <v>10100501</v>
      </c>
      <c r="C320" s="22">
        <v>1000</v>
      </c>
      <c r="D320" s="23">
        <v>43466</v>
      </c>
      <c r="E320" s="21" t="s">
        <v>104</v>
      </c>
      <c r="F320" s="21">
        <v>108104875</v>
      </c>
      <c r="G320" s="21">
        <v>0</v>
      </c>
      <c r="H320" s="21">
        <v>0</v>
      </c>
      <c r="I320" s="23">
        <v>43367</v>
      </c>
      <c r="J320" s="21" t="s">
        <v>105</v>
      </c>
      <c r="K320" s="24">
        <v>1703.64</v>
      </c>
      <c r="L320" s="21" t="s">
        <v>194</v>
      </c>
    </row>
    <row r="321" spans="1:12" x14ac:dyDescent="0.3">
      <c r="A321" s="22">
        <v>13650</v>
      </c>
      <c r="B321" s="22">
        <v>10100501</v>
      </c>
      <c r="C321" s="22">
        <v>1000</v>
      </c>
      <c r="D321" s="23">
        <v>43466</v>
      </c>
      <c r="E321" s="21" t="s">
        <v>104</v>
      </c>
      <c r="F321" s="21">
        <v>108104875</v>
      </c>
      <c r="G321" s="21">
        <v>0</v>
      </c>
      <c r="H321" s="21">
        <v>0</v>
      </c>
      <c r="I321" s="23">
        <v>43367</v>
      </c>
      <c r="J321" s="21" t="s">
        <v>105</v>
      </c>
      <c r="K321" s="24">
        <v>3224.78</v>
      </c>
      <c r="L321" s="21" t="s">
        <v>195</v>
      </c>
    </row>
    <row r="322" spans="1:12" x14ac:dyDescent="0.3">
      <c r="A322" s="22">
        <v>13650</v>
      </c>
      <c r="B322" s="22">
        <v>10100501</v>
      </c>
      <c r="C322" s="22">
        <v>1000</v>
      </c>
      <c r="D322" s="23">
        <v>43466</v>
      </c>
      <c r="E322" s="21" t="s">
        <v>104</v>
      </c>
      <c r="F322" s="21">
        <v>108104875</v>
      </c>
      <c r="G322" s="21">
        <v>0</v>
      </c>
      <c r="H322" s="21">
        <v>0</v>
      </c>
      <c r="I322" s="23">
        <v>43367</v>
      </c>
      <c r="J322" s="21" t="s">
        <v>105</v>
      </c>
      <c r="K322" s="24">
        <v>3224.74</v>
      </c>
      <c r="L322" s="21" t="s">
        <v>195</v>
      </c>
    </row>
    <row r="323" spans="1:12" x14ac:dyDescent="0.3">
      <c r="A323" s="22">
        <v>13660</v>
      </c>
      <c r="B323" s="22">
        <v>10100501</v>
      </c>
      <c r="C323" s="22">
        <v>1000</v>
      </c>
      <c r="D323" s="23">
        <v>43466</v>
      </c>
      <c r="E323" s="21" t="s">
        <v>104</v>
      </c>
      <c r="F323" s="21">
        <v>108104875</v>
      </c>
      <c r="G323" s="21">
        <v>0</v>
      </c>
      <c r="H323" s="21">
        <v>0</v>
      </c>
      <c r="I323" s="23">
        <v>43367</v>
      </c>
      <c r="J323" s="21" t="s">
        <v>105</v>
      </c>
      <c r="K323" s="21">
        <v>161.34</v>
      </c>
      <c r="L323" s="21" t="s">
        <v>188</v>
      </c>
    </row>
    <row r="324" spans="1:12" x14ac:dyDescent="0.3">
      <c r="A324" s="22">
        <v>13670</v>
      </c>
      <c r="B324" s="22">
        <v>10100501</v>
      </c>
      <c r="C324" s="22">
        <v>1000</v>
      </c>
      <c r="D324" s="23">
        <v>43466</v>
      </c>
      <c r="E324" s="21" t="s">
        <v>104</v>
      </c>
      <c r="F324" s="21">
        <v>108104875</v>
      </c>
      <c r="G324" s="21">
        <v>0</v>
      </c>
      <c r="H324" s="21">
        <v>0</v>
      </c>
      <c r="I324" s="23">
        <v>43367</v>
      </c>
      <c r="J324" s="21" t="s">
        <v>105</v>
      </c>
      <c r="K324" s="21">
        <v>366.87</v>
      </c>
      <c r="L324" s="21" t="s">
        <v>189</v>
      </c>
    </row>
    <row r="325" spans="1:12" x14ac:dyDescent="0.3">
      <c r="A325" s="22">
        <v>13640</v>
      </c>
      <c r="B325" s="22">
        <v>10100501</v>
      </c>
      <c r="C325" s="22">
        <v>1000</v>
      </c>
      <c r="D325" s="23">
        <v>43466</v>
      </c>
      <c r="E325" s="21" t="s">
        <v>103</v>
      </c>
      <c r="F325" s="21">
        <v>108105310</v>
      </c>
      <c r="G325" s="21">
        <v>-1</v>
      </c>
      <c r="H325" s="24">
        <v>-1801.84</v>
      </c>
      <c r="I325" s="23">
        <v>43472</v>
      </c>
      <c r="J325" s="21" t="s">
        <v>247</v>
      </c>
      <c r="K325" s="21">
        <v>0</v>
      </c>
      <c r="L325" s="21" t="s">
        <v>194</v>
      </c>
    </row>
    <row r="326" spans="1:12" x14ac:dyDescent="0.3">
      <c r="A326" s="22">
        <v>13640</v>
      </c>
      <c r="B326" s="22">
        <v>10100501</v>
      </c>
      <c r="C326" s="22">
        <v>1000</v>
      </c>
      <c r="D326" s="23">
        <v>43466</v>
      </c>
      <c r="E326" s="21" t="s">
        <v>103</v>
      </c>
      <c r="F326" s="21">
        <v>108105310</v>
      </c>
      <c r="G326" s="21">
        <v>-1</v>
      </c>
      <c r="H326" s="24">
        <v>-1218.6099999999999</v>
      </c>
      <c r="I326" s="23">
        <v>43472</v>
      </c>
      <c r="J326" s="21" t="s">
        <v>247</v>
      </c>
      <c r="K326" s="21">
        <v>0</v>
      </c>
      <c r="L326" s="21" t="s">
        <v>194</v>
      </c>
    </row>
    <row r="327" spans="1:12" x14ac:dyDescent="0.3">
      <c r="A327" s="22">
        <v>13640</v>
      </c>
      <c r="B327" s="22">
        <v>10100501</v>
      </c>
      <c r="C327" s="22">
        <v>1000</v>
      </c>
      <c r="D327" s="23">
        <v>43466</v>
      </c>
      <c r="E327" s="21" t="s">
        <v>103</v>
      </c>
      <c r="F327" s="21">
        <v>108105310</v>
      </c>
      <c r="G327" s="21">
        <v>-1</v>
      </c>
      <c r="H327" s="24">
        <v>-1218.6099999999999</v>
      </c>
      <c r="I327" s="23">
        <v>43472</v>
      </c>
      <c r="J327" s="21" t="s">
        <v>247</v>
      </c>
      <c r="K327" s="21">
        <v>0</v>
      </c>
      <c r="L327" s="21" t="s">
        <v>194</v>
      </c>
    </row>
    <row r="328" spans="1:12" x14ac:dyDescent="0.3">
      <c r="A328" s="22">
        <v>13640</v>
      </c>
      <c r="B328" s="22">
        <v>10100501</v>
      </c>
      <c r="C328" s="22">
        <v>1000</v>
      </c>
      <c r="D328" s="23">
        <v>43466</v>
      </c>
      <c r="E328" s="21" t="s">
        <v>104</v>
      </c>
      <c r="F328" s="21">
        <v>108105310</v>
      </c>
      <c r="G328" s="21">
        <v>0</v>
      </c>
      <c r="H328" s="21">
        <v>0</v>
      </c>
      <c r="I328" s="23">
        <v>43472</v>
      </c>
      <c r="J328" s="21" t="s">
        <v>247</v>
      </c>
      <c r="K328" s="21">
        <v>765.57</v>
      </c>
      <c r="L328" s="21" t="s">
        <v>194</v>
      </c>
    </row>
    <row r="329" spans="1:12" x14ac:dyDescent="0.3">
      <c r="A329" s="22">
        <v>13640</v>
      </c>
      <c r="B329" s="22">
        <v>10100501</v>
      </c>
      <c r="C329" s="22">
        <v>1000</v>
      </c>
      <c r="D329" s="23">
        <v>43466</v>
      </c>
      <c r="E329" s="21" t="s">
        <v>104</v>
      </c>
      <c r="F329" s="21">
        <v>108105310</v>
      </c>
      <c r="G329" s="21">
        <v>0</v>
      </c>
      <c r="H329" s="21">
        <v>0</v>
      </c>
      <c r="I329" s="23">
        <v>43472</v>
      </c>
      <c r="J329" s="21" t="s">
        <v>247</v>
      </c>
      <c r="K329" s="21">
        <v>765.57</v>
      </c>
      <c r="L329" s="21" t="s">
        <v>194</v>
      </c>
    </row>
    <row r="330" spans="1:12" x14ac:dyDescent="0.3">
      <c r="A330" s="22">
        <v>13640</v>
      </c>
      <c r="B330" s="22">
        <v>10100501</v>
      </c>
      <c r="C330" s="22">
        <v>1000</v>
      </c>
      <c r="D330" s="23">
        <v>43466</v>
      </c>
      <c r="E330" s="21" t="s">
        <v>104</v>
      </c>
      <c r="F330" s="21">
        <v>108105310</v>
      </c>
      <c r="G330" s="21">
        <v>0</v>
      </c>
      <c r="H330" s="21">
        <v>0</v>
      </c>
      <c r="I330" s="23">
        <v>43472</v>
      </c>
      <c r="J330" s="21" t="s">
        <v>247</v>
      </c>
      <c r="K330" s="21">
        <v>565.99</v>
      </c>
      <c r="L330" s="21" t="s">
        <v>194</v>
      </c>
    </row>
    <row r="331" spans="1:12" x14ac:dyDescent="0.3">
      <c r="A331" s="22">
        <v>13650</v>
      </c>
      <c r="B331" s="22">
        <v>10100501</v>
      </c>
      <c r="C331" s="22">
        <v>1000</v>
      </c>
      <c r="D331" s="23">
        <v>43466</v>
      </c>
      <c r="E331" s="21" t="s">
        <v>103</v>
      </c>
      <c r="F331" s="21">
        <v>108105310</v>
      </c>
      <c r="G331" s="21">
        <v>-270</v>
      </c>
      <c r="H331" s="21">
        <v>-683.1</v>
      </c>
      <c r="I331" s="23">
        <v>43472</v>
      </c>
      <c r="J331" s="21" t="s">
        <v>247</v>
      </c>
      <c r="K331" s="21">
        <v>0</v>
      </c>
      <c r="L331" s="21" t="s">
        <v>195</v>
      </c>
    </row>
    <row r="332" spans="1:12" x14ac:dyDescent="0.3">
      <c r="A332" s="22">
        <v>13650</v>
      </c>
      <c r="B332" s="22">
        <v>10100501</v>
      </c>
      <c r="C332" s="22">
        <v>1000</v>
      </c>
      <c r="D332" s="23">
        <v>43466</v>
      </c>
      <c r="E332" s="21" t="s">
        <v>103</v>
      </c>
      <c r="F332" s="21">
        <v>108105310</v>
      </c>
      <c r="G332" s="21">
        <v>-330</v>
      </c>
      <c r="H332" s="21">
        <v>-834.9</v>
      </c>
      <c r="I332" s="23">
        <v>43472</v>
      </c>
      <c r="J332" s="21" t="s">
        <v>247</v>
      </c>
      <c r="K332" s="21">
        <v>0</v>
      </c>
      <c r="L332" s="21" t="s">
        <v>195</v>
      </c>
    </row>
    <row r="333" spans="1:12" x14ac:dyDescent="0.3">
      <c r="A333" s="22">
        <v>13650</v>
      </c>
      <c r="B333" s="22">
        <v>10100501</v>
      </c>
      <c r="C333" s="22">
        <v>1000</v>
      </c>
      <c r="D333" s="23">
        <v>43466</v>
      </c>
      <c r="E333" s="21" t="s">
        <v>103</v>
      </c>
      <c r="F333" s="21">
        <v>108105310</v>
      </c>
      <c r="G333" s="21">
        <v>-110</v>
      </c>
      <c r="H333" s="21">
        <v>-278.3</v>
      </c>
      <c r="I333" s="23">
        <v>43472</v>
      </c>
      <c r="J333" s="21" t="s">
        <v>247</v>
      </c>
      <c r="K333" s="21">
        <v>0</v>
      </c>
      <c r="L333" s="21" t="s">
        <v>195</v>
      </c>
    </row>
    <row r="334" spans="1:12" x14ac:dyDescent="0.3">
      <c r="A334" s="22">
        <v>13650</v>
      </c>
      <c r="B334" s="22">
        <v>10100501</v>
      </c>
      <c r="C334" s="22">
        <v>1000</v>
      </c>
      <c r="D334" s="23">
        <v>43466</v>
      </c>
      <c r="E334" s="21" t="s">
        <v>103</v>
      </c>
      <c r="F334" s="21">
        <v>108105310</v>
      </c>
      <c r="G334" s="21">
        <v>-390</v>
      </c>
      <c r="H334" s="21">
        <v>-986.7</v>
      </c>
      <c r="I334" s="23">
        <v>43472</v>
      </c>
      <c r="J334" s="21" t="s">
        <v>247</v>
      </c>
      <c r="K334" s="21">
        <v>0</v>
      </c>
      <c r="L334" s="21" t="s">
        <v>195</v>
      </c>
    </row>
    <row r="335" spans="1:12" x14ac:dyDescent="0.3">
      <c r="A335" s="22">
        <v>13650</v>
      </c>
      <c r="B335" s="22">
        <v>10100501</v>
      </c>
      <c r="C335" s="22">
        <v>1000</v>
      </c>
      <c r="D335" s="23">
        <v>43466</v>
      </c>
      <c r="E335" s="21" t="s">
        <v>103</v>
      </c>
      <c r="F335" s="21">
        <v>108105310</v>
      </c>
      <c r="G335" s="21">
        <v>-855</v>
      </c>
      <c r="H335" s="24">
        <v>-2163.15</v>
      </c>
      <c r="I335" s="23">
        <v>43472</v>
      </c>
      <c r="J335" s="21" t="s">
        <v>247</v>
      </c>
      <c r="K335" s="21">
        <v>0</v>
      </c>
      <c r="L335" s="21" t="s">
        <v>195</v>
      </c>
    </row>
    <row r="336" spans="1:12" x14ac:dyDescent="0.3">
      <c r="A336" s="22">
        <v>13650</v>
      </c>
      <c r="B336" s="22">
        <v>10100501</v>
      </c>
      <c r="C336" s="22">
        <v>1000</v>
      </c>
      <c r="D336" s="23">
        <v>43466</v>
      </c>
      <c r="E336" s="21" t="s">
        <v>103</v>
      </c>
      <c r="F336" s="21">
        <v>108105310</v>
      </c>
      <c r="G336" s="21">
        <v>-285</v>
      </c>
      <c r="H336" s="21">
        <v>-721.05</v>
      </c>
      <c r="I336" s="23">
        <v>43472</v>
      </c>
      <c r="J336" s="21" t="s">
        <v>247</v>
      </c>
      <c r="K336" s="21">
        <v>0</v>
      </c>
      <c r="L336" s="21" t="s">
        <v>195</v>
      </c>
    </row>
    <row r="337" spans="1:12" x14ac:dyDescent="0.3">
      <c r="A337" s="22">
        <v>13650</v>
      </c>
      <c r="B337" s="22">
        <v>10100501</v>
      </c>
      <c r="C337" s="22">
        <v>1000</v>
      </c>
      <c r="D337" s="23">
        <v>43466</v>
      </c>
      <c r="E337" s="21" t="s">
        <v>103</v>
      </c>
      <c r="F337" s="21">
        <v>108105310</v>
      </c>
      <c r="G337" s="21">
        <v>-270</v>
      </c>
      <c r="H337" s="21">
        <v>-683.1</v>
      </c>
      <c r="I337" s="23">
        <v>43472</v>
      </c>
      <c r="J337" s="21" t="s">
        <v>247</v>
      </c>
      <c r="K337" s="21">
        <v>0</v>
      </c>
      <c r="L337" s="21" t="s">
        <v>195</v>
      </c>
    </row>
    <row r="338" spans="1:12" x14ac:dyDescent="0.3">
      <c r="A338" s="22">
        <v>13650</v>
      </c>
      <c r="B338" s="22">
        <v>10100501</v>
      </c>
      <c r="C338" s="22">
        <v>1000</v>
      </c>
      <c r="D338" s="23">
        <v>43466</v>
      </c>
      <c r="E338" s="21" t="s">
        <v>103</v>
      </c>
      <c r="F338" s="21">
        <v>108105310</v>
      </c>
      <c r="G338" s="21">
        <v>-260</v>
      </c>
      <c r="H338" s="21">
        <v>-657.8</v>
      </c>
      <c r="I338" s="23">
        <v>43472</v>
      </c>
      <c r="J338" s="21" t="s">
        <v>247</v>
      </c>
      <c r="K338" s="21">
        <v>0</v>
      </c>
      <c r="L338" s="21" t="s">
        <v>195</v>
      </c>
    </row>
    <row r="339" spans="1:12" x14ac:dyDescent="0.3">
      <c r="A339" s="22">
        <v>13650</v>
      </c>
      <c r="B339" s="22">
        <v>10100501</v>
      </c>
      <c r="C339" s="22">
        <v>1000</v>
      </c>
      <c r="D339" s="23">
        <v>43466</v>
      </c>
      <c r="E339" s="21" t="s">
        <v>103</v>
      </c>
      <c r="F339" s="21">
        <v>108105310</v>
      </c>
      <c r="G339" s="21">
        <v>-490</v>
      </c>
      <c r="H339" s="24">
        <v>-1239.7</v>
      </c>
      <c r="I339" s="23">
        <v>43472</v>
      </c>
      <c r="J339" s="21" t="s">
        <v>247</v>
      </c>
      <c r="K339" s="21">
        <v>0</v>
      </c>
      <c r="L339" s="21" t="s">
        <v>195</v>
      </c>
    </row>
    <row r="340" spans="1:12" x14ac:dyDescent="0.3">
      <c r="A340" s="22">
        <v>13650</v>
      </c>
      <c r="B340" s="22">
        <v>10100501</v>
      </c>
      <c r="C340" s="22">
        <v>1000</v>
      </c>
      <c r="D340" s="23">
        <v>43466</v>
      </c>
      <c r="E340" s="21" t="s">
        <v>104</v>
      </c>
      <c r="F340" s="21">
        <v>108105310</v>
      </c>
      <c r="G340" s="21">
        <v>0</v>
      </c>
      <c r="H340" s="21">
        <v>0</v>
      </c>
      <c r="I340" s="23">
        <v>43472</v>
      </c>
      <c r="J340" s="21" t="s">
        <v>247</v>
      </c>
      <c r="K340" s="24">
        <v>2590.77</v>
      </c>
      <c r="L340" s="21" t="s">
        <v>195</v>
      </c>
    </row>
    <row r="341" spans="1:12" x14ac:dyDescent="0.3">
      <c r="A341" s="22">
        <v>13650</v>
      </c>
      <c r="B341" s="22">
        <v>10100501</v>
      </c>
      <c r="C341" s="22">
        <v>1000</v>
      </c>
      <c r="D341" s="23">
        <v>43466</v>
      </c>
      <c r="E341" s="21" t="s">
        <v>104</v>
      </c>
      <c r="F341" s="21">
        <v>108105310</v>
      </c>
      <c r="G341" s="21">
        <v>0</v>
      </c>
      <c r="H341" s="21">
        <v>0</v>
      </c>
      <c r="I341" s="23">
        <v>43472</v>
      </c>
      <c r="J341" s="21" t="s">
        <v>247</v>
      </c>
      <c r="K341" s="24">
        <v>2590.77</v>
      </c>
      <c r="L341" s="21" t="s">
        <v>195</v>
      </c>
    </row>
    <row r="342" spans="1:12" x14ac:dyDescent="0.3">
      <c r="A342" s="22">
        <v>13650</v>
      </c>
      <c r="B342" s="22">
        <v>10100501</v>
      </c>
      <c r="C342" s="22">
        <v>1000</v>
      </c>
      <c r="D342" s="23">
        <v>43466</v>
      </c>
      <c r="E342" s="21" t="s">
        <v>104</v>
      </c>
      <c r="F342" s="21">
        <v>108105310</v>
      </c>
      <c r="G342" s="21">
        <v>0</v>
      </c>
      <c r="H342" s="21">
        <v>0</v>
      </c>
      <c r="I342" s="23">
        <v>43472</v>
      </c>
      <c r="J342" s="21" t="s">
        <v>247</v>
      </c>
      <c r="K342" s="24">
        <v>2590.7399999999998</v>
      </c>
      <c r="L342" s="21" t="s">
        <v>195</v>
      </c>
    </row>
    <row r="343" spans="1:12" x14ac:dyDescent="0.3">
      <c r="A343" s="22">
        <v>13650</v>
      </c>
      <c r="B343" s="22">
        <v>10100501</v>
      </c>
      <c r="C343" s="22">
        <v>1000</v>
      </c>
      <c r="D343" s="23">
        <v>43466</v>
      </c>
      <c r="E343" s="21" t="s">
        <v>104</v>
      </c>
      <c r="F343" s="21">
        <v>108105310</v>
      </c>
      <c r="G343" s="21">
        <v>0</v>
      </c>
      <c r="H343" s="21">
        <v>0</v>
      </c>
      <c r="I343" s="23">
        <v>43472</v>
      </c>
      <c r="J343" s="21" t="s">
        <v>247</v>
      </c>
      <c r="K343" s="24">
        <v>2590.77</v>
      </c>
      <c r="L343" s="21" t="s">
        <v>195</v>
      </c>
    </row>
    <row r="344" spans="1:12" x14ac:dyDescent="0.3">
      <c r="A344" s="22">
        <v>13650</v>
      </c>
      <c r="B344" s="22">
        <v>10100501</v>
      </c>
      <c r="C344" s="22">
        <v>1000</v>
      </c>
      <c r="D344" s="23">
        <v>43466</v>
      </c>
      <c r="E344" s="21" t="s">
        <v>104</v>
      </c>
      <c r="F344" s="21">
        <v>108105310</v>
      </c>
      <c r="G344" s="21">
        <v>0</v>
      </c>
      <c r="H344" s="21">
        <v>0</v>
      </c>
      <c r="I344" s="23">
        <v>43472</v>
      </c>
      <c r="J344" s="21" t="s">
        <v>247</v>
      </c>
      <c r="K344" s="24">
        <v>2590.77</v>
      </c>
      <c r="L344" s="21" t="s">
        <v>195</v>
      </c>
    </row>
    <row r="345" spans="1:12" x14ac:dyDescent="0.3">
      <c r="A345" s="22">
        <v>13650</v>
      </c>
      <c r="B345" s="22">
        <v>10100501</v>
      </c>
      <c r="C345" s="22">
        <v>1000</v>
      </c>
      <c r="D345" s="23">
        <v>43466</v>
      </c>
      <c r="E345" s="21" t="s">
        <v>104</v>
      </c>
      <c r="F345" s="21">
        <v>108105310</v>
      </c>
      <c r="G345" s="21">
        <v>0</v>
      </c>
      <c r="H345" s="21">
        <v>0</v>
      </c>
      <c r="I345" s="23">
        <v>43472</v>
      </c>
      <c r="J345" s="21" t="s">
        <v>247</v>
      </c>
      <c r="K345" s="24">
        <v>2590.77</v>
      </c>
      <c r="L345" s="21" t="s">
        <v>195</v>
      </c>
    </row>
    <row r="346" spans="1:12" x14ac:dyDescent="0.3">
      <c r="A346" s="22">
        <v>13650</v>
      </c>
      <c r="B346" s="22">
        <v>10100501</v>
      </c>
      <c r="C346" s="22">
        <v>1000</v>
      </c>
      <c r="D346" s="23">
        <v>43466</v>
      </c>
      <c r="E346" s="21" t="s">
        <v>104</v>
      </c>
      <c r="F346" s="21">
        <v>108105310</v>
      </c>
      <c r="G346" s="21">
        <v>0</v>
      </c>
      <c r="H346" s="21">
        <v>0</v>
      </c>
      <c r="I346" s="23">
        <v>43472</v>
      </c>
      <c r="J346" s="21" t="s">
        <v>247</v>
      </c>
      <c r="K346" s="24">
        <v>2590.77</v>
      </c>
      <c r="L346" s="21" t="s">
        <v>195</v>
      </c>
    </row>
    <row r="347" spans="1:12" x14ac:dyDescent="0.3">
      <c r="A347" s="22">
        <v>13650</v>
      </c>
      <c r="B347" s="22">
        <v>10100501</v>
      </c>
      <c r="C347" s="22">
        <v>1000</v>
      </c>
      <c r="D347" s="23">
        <v>43466</v>
      </c>
      <c r="E347" s="21" t="s">
        <v>104</v>
      </c>
      <c r="F347" s="21">
        <v>108105310</v>
      </c>
      <c r="G347" s="21">
        <v>0</v>
      </c>
      <c r="H347" s="21">
        <v>0</v>
      </c>
      <c r="I347" s="23">
        <v>43472</v>
      </c>
      <c r="J347" s="21" t="s">
        <v>247</v>
      </c>
      <c r="K347" s="24">
        <v>2590.77</v>
      </c>
      <c r="L347" s="21" t="s">
        <v>195</v>
      </c>
    </row>
    <row r="348" spans="1:12" x14ac:dyDescent="0.3">
      <c r="A348" s="22">
        <v>13650</v>
      </c>
      <c r="B348" s="22">
        <v>10100501</v>
      </c>
      <c r="C348" s="22">
        <v>1000</v>
      </c>
      <c r="D348" s="23">
        <v>43466</v>
      </c>
      <c r="E348" s="21" t="s">
        <v>104</v>
      </c>
      <c r="F348" s="21">
        <v>108105310</v>
      </c>
      <c r="G348" s="21">
        <v>0</v>
      </c>
      <c r="H348" s="21">
        <v>0</v>
      </c>
      <c r="I348" s="23">
        <v>43472</v>
      </c>
      <c r="J348" s="21" t="s">
        <v>247</v>
      </c>
      <c r="K348" s="24">
        <v>2590.77</v>
      </c>
      <c r="L348" s="21" t="s">
        <v>195</v>
      </c>
    </row>
    <row r="349" spans="1:12" x14ac:dyDescent="0.3">
      <c r="A349" s="22">
        <v>13670</v>
      </c>
      <c r="B349" s="22">
        <v>10100501</v>
      </c>
      <c r="C349" s="22">
        <v>1000</v>
      </c>
      <c r="D349" s="23">
        <v>43466</v>
      </c>
      <c r="E349" s="21" t="s">
        <v>103</v>
      </c>
      <c r="F349" s="21">
        <v>108105310</v>
      </c>
      <c r="G349" s="21">
        <v>-75</v>
      </c>
      <c r="H349" s="21">
        <v>-370.5</v>
      </c>
      <c r="I349" s="23">
        <v>43472</v>
      </c>
      <c r="J349" s="21" t="s">
        <v>247</v>
      </c>
      <c r="K349" s="21">
        <v>0</v>
      </c>
      <c r="L349" s="21" t="s">
        <v>189</v>
      </c>
    </row>
    <row r="350" spans="1:12" x14ac:dyDescent="0.3">
      <c r="A350" s="22">
        <v>13670</v>
      </c>
      <c r="B350" s="22">
        <v>10100501</v>
      </c>
      <c r="C350" s="22">
        <v>1000</v>
      </c>
      <c r="D350" s="23">
        <v>43466</v>
      </c>
      <c r="E350" s="21" t="s">
        <v>104</v>
      </c>
      <c r="F350" s="21">
        <v>108105310</v>
      </c>
      <c r="G350" s="21">
        <v>0</v>
      </c>
      <c r="H350" s="21">
        <v>0</v>
      </c>
      <c r="I350" s="23">
        <v>43472</v>
      </c>
      <c r="J350" s="21" t="s">
        <v>247</v>
      </c>
      <c r="K350" s="21">
        <v>116.38</v>
      </c>
      <c r="L350" s="21" t="s">
        <v>189</v>
      </c>
    </row>
    <row r="351" spans="1:12" x14ac:dyDescent="0.3">
      <c r="A351" s="22">
        <v>13640</v>
      </c>
      <c r="B351" s="22">
        <v>10100501</v>
      </c>
      <c r="C351" s="22">
        <v>1000</v>
      </c>
      <c r="D351" s="23">
        <v>43466</v>
      </c>
      <c r="E351" s="21" t="s">
        <v>104</v>
      </c>
      <c r="F351" s="21">
        <v>108105361</v>
      </c>
      <c r="G351" s="21">
        <v>0</v>
      </c>
      <c r="H351" s="21">
        <v>0</v>
      </c>
      <c r="I351" s="23">
        <v>43434</v>
      </c>
      <c r="J351" s="21" t="s">
        <v>105</v>
      </c>
      <c r="K351" s="21">
        <v>-310.02</v>
      </c>
      <c r="L351" s="21" t="s">
        <v>194</v>
      </c>
    </row>
    <row r="352" spans="1:12" x14ac:dyDescent="0.3">
      <c r="A352" s="22">
        <v>13660</v>
      </c>
      <c r="B352" s="22">
        <v>10100501</v>
      </c>
      <c r="C352" s="22">
        <v>1000</v>
      </c>
      <c r="D352" s="23">
        <v>43466</v>
      </c>
      <c r="E352" s="21" t="s">
        <v>104</v>
      </c>
      <c r="F352" s="21">
        <v>108105666</v>
      </c>
      <c r="G352" s="21">
        <v>0</v>
      </c>
      <c r="H352" s="21">
        <v>0</v>
      </c>
      <c r="I352" s="23">
        <v>43431</v>
      </c>
      <c r="J352" s="21" t="s">
        <v>105</v>
      </c>
      <c r="K352" s="21">
        <v>-314.36</v>
      </c>
      <c r="L352" s="21" t="s">
        <v>188</v>
      </c>
    </row>
    <row r="353" spans="1:12" x14ac:dyDescent="0.3">
      <c r="A353" s="22">
        <v>13670</v>
      </c>
      <c r="B353" s="22">
        <v>10100501</v>
      </c>
      <c r="C353" s="22">
        <v>1000</v>
      </c>
      <c r="D353" s="23">
        <v>43466</v>
      </c>
      <c r="E353" s="21" t="s">
        <v>104</v>
      </c>
      <c r="F353" s="21">
        <v>108105666</v>
      </c>
      <c r="G353" s="21">
        <v>0</v>
      </c>
      <c r="H353" s="21">
        <v>0</v>
      </c>
      <c r="I353" s="23">
        <v>43431</v>
      </c>
      <c r="J353" s="21" t="s">
        <v>105</v>
      </c>
      <c r="K353" s="21">
        <v>-541</v>
      </c>
      <c r="L353" s="21" t="s">
        <v>189</v>
      </c>
    </row>
    <row r="354" spans="1:12" x14ac:dyDescent="0.3">
      <c r="A354" s="22">
        <v>13650</v>
      </c>
      <c r="B354" s="22">
        <v>10100501</v>
      </c>
      <c r="C354" s="22">
        <v>1000</v>
      </c>
      <c r="D354" s="23">
        <v>43466</v>
      </c>
      <c r="E354" s="21" t="s">
        <v>104</v>
      </c>
      <c r="F354" s="21">
        <v>108106110</v>
      </c>
      <c r="G354" s="21">
        <v>0</v>
      </c>
      <c r="H354" s="21">
        <v>0</v>
      </c>
      <c r="I354" s="23">
        <v>43448</v>
      </c>
      <c r="J354" s="21" t="s">
        <v>105</v>
      </c>
      <c r="K354" s="21">
        <v>-4.54</v>
      </c>
      <c r="L354" s="21" t="s">
        <v>195</v>
      </c>
    </row>
    <row r="355" spans="1:12" x14ac:dyDescent="0.3">
      <c r="A355" s="22">
        <v>13650</v>
      </c>
      <c r="B355" s="22">
        <v>10100501</v>
      </c>
      <c r="C355" s="22">
        <v>1000</v>
      </c>
      <c r="D355" s="23">
        <v>43466</v>
      </c>
      <c r="E355" s="21" t="s">
        <v>104</v>
      </c>
      <c r="F355" s="21">
        <v>108106110</v>
      </c>
      <c r="G355" s="21">
        <v>0</v>
      </c>
      <c r="H355" s="21">
        <v>0</v>
      </c>
      <c r="I355" s="23">
        <v>43448</v>
      </c>
      <c r="J355" s="21" t="s">
        <v>105</v>
      </c>
      <c r="K355" s="21">
        <v>-4.55</v>
      </c>
      <c r="L355" s="21" t="s">
        <v>195</v>
      </c>
    </row>
    <row r="356" spans="1:12" x14ac:dyDescent="0.3">
      <c r="A356" s="22">
        <v>13660</v>
      </c>
      <c r="B356" s="22">
        <v>10100501</v>
      </c>
      <c r="C356" s="22">
        <v>1000</v>
      </c>
      <c r="D356" s="23">
        <v>43466</v>
      </c>
      <c r="E356" s="21" t="s">
        <v>104</v>
      </c>
      <c r="F356" s="21">
        <v>108106110</v>
      </c>
      <c r="G356" s="21">
        <v>0</v>
      </c>
      <c r="H356" s="21">
        <v>0</v>
      </c>
      <c r="I356" s="23">
        <v>43448</v>
      </c>
      <c r="J356" s="21" t="s">
        <v>105</v>
      </c>
      <c r="K356" s="21">
        <v>-0.44</v>
      </c>
      <c r="L356" s="21" t="s">
        <v>188</v>
      </c>
    </row>
    <row r="357" spans="1:12" x14ac:dyDescent="0.3">
      <c r="A357" s="22">
        <v>13670</v>
      </c>
      <c r="B357" s="22">
        <v>10100501</v>
      </c>
      <c r="C357" s="22">
        <v>1000</v>
      </c>
      <c r="D357" s="23">
        <v>43466</v>
      </c>
      <c r="E357" s="21" t="s">
        <v>104</v>
      </c>
      <c r="F357" s="21">
        <v>108106110</v>
      </c>
      <c r="G357" s="21">
        <v>0</v>
      </c>
      <c r="H357" s="21">
        <v>0</v>
      </c>
      <c r="I357" s="23">
        <v>43448</v>
      </c>
      <c r="J357" s="21" t="s">
        <v>105</v>
      </c>
      <c r="K357" s="21">
        <v>-3.11</v>
      </c>
      <c r="L357" s="21" t="s">
        <v>189</v>
      </c>
    </row>
    <row r="358" spans="1:12" x14ac:dyDescent="0.3">
      <c r="A358" s="22">
        <v>13640</v>
      </c>
      <c r="B358" s="22">
        <v>10100501</v>
      </c>
      <c r="C358" s="22">
        <v>1000</v>
      </c>
      <c r="D358" s="23">
        <v>43466</v>
      </c>
      <c r="E358" s="21" t="s">
        <v>104</v>
      </c>
      <c r="F358" s="21">
        <v>108100277</v>
      </c>
      <c r="G358" s="21">
        <v>0</v>
      </c>
      <c r="H358" s="21">
        <v>0</v>
      </c>
      <c r="I358" s="23">
        <v>43402</v>
      </c>
      <c r="J358" s="21" t="s">
        <v>105</v>
      </c>
      <c r="K358" s="21">
        <v>-188.94</v>
      </c>
      <c r="L358" s="21" t="s">
        <v>194</v>
      </c>
    </row>
    <row r="359" spans="1:12" x14ac:dyDescent="0.3">
      <c r="A359" s="22">
        <v>13660</v>
      </c>
      <c r="B359" s="22">
        <v>10100501</v>
      </c>
      <c r="C359" s="22">
        <v>1000</v>
      </c>
      <c r="D359" s="23">
        <v>43466</v>
      </c>
      <c r="E359" s="21" t="s">
        <v>104</v>
      </c>
      <c r="F359" s="21">
        <v>108100277</v>
      </c>
      <c r="G359" s="21">
        <v>0</v>
      </c>
      <c r="H359" s="21">
        <v>0</v>
      </c>
      <c r="I359" s="23">
        <v>43402</v>
      </c>
      <c r="J359" s="21" t="s">
        <v>105</v>
      </c>
      <c r="K359" s="21">
        <v>-887.44</v>
      </c>
      <c r="L359" s="21" t="s">
        <v>188</v>
      </c>
    </row>
    <row r="360" spans="1:12" x14ac:dyDescent="0.3">
      <c r="A360" s="22">
        <v>13670</v>
      </c>
      <c r="B360" s="22">
        <v>10100501</v>
      </c>
      <c r="C360" s="22">
        <v>1000</v>
      </c>
      <c r="D360" s="23">
        <v>43466</v>
      </c>
      <c r="E360" s="21" t="s">
        <v>104</v>
      </c>
      <c r="F360" s="21">
        <v>108100277</v>
      </c>
      <c r="G360" s="21">
        <v>0</v>
      </c>
      <c r="H360" s="21">
        <v>0</v>
      </c>
      <c r="I360" s="23">
        <v>43402</v>
      </c>
      <c r="J360" s="21" t="s">
        <v>105</v>
      </c>
      <c r="K360" s="21">
        <v>-844.2</v>
      </c>
      <c r="L360" s="21" t="s">
        <v>189</v>
      </c>
    </row>
    <row r="361" spans="1:12" x14ac:dyDescent="0.3">
      <c r="A361" s="22">
        <v>13690</v>
      </c>
      <c r="B361" s="22">
        <v>10100501</v>
      </c>
      <c r="C361" s="22">
        <v>1000</v>
      </c>
      <c r="D361" s="23">
        <v>43466</v>
      </c>
      <c r="E361" s="21" t="s">
        <v>104</v>
      </c>
      <c r="F361" s="21">
        <v>108100277</v>
      </c>
      <c r="G361" s="21">
        <v>0</v>
      </c>
      <c r="H361" s="21">
        <v>0</v>
      </c>
      <c r="I361" s="23">
        <v>43402</v>
      </c>
      <c r="J361" s="21" t="s">
        <v>105</v>
      </c>
      <c r="K361" s="21">
        <v>-218.95</v>
      </c>
      <c r="L361" s="21" t="s">
        <v>191</v>
      </c>
    </row>
    <row r="362" spans="1:12" x14ac:dyDescent="0.3">
      <c r="A362" s="22">
        <v>13670</v>
      </c>
      <c r="B362" s="22">
        <v>10100501</v>
      </c>
      <c r="C362" s="22">
        <v>1000</v>
      </c>
      <c r="D362" s="23">
        <v>43466</v>
      </c>
      <c r="E362" s="21" t="s">
        <v>104</v>
      </c>
      <c r="F362" s="21">
        <v>108102144</v>
      </c>
      <c r="G362" s="21">
        <v>0</v>
      </c>
      <c r="H362" s="21">
        <v>0</v>
      </c>
      <c r="I362" s="23">
        <v>42970</v>
      </c>
      <c r="J362" s="21" t="s">
        <v>105</v>
      </c>
      <c r="K362" s="21">
        <v>207.27</v>
      </c>
      <c r="L362" s="21" t="s">
        <v>189</v>
      </c>
    </row>
    <row r="363" spans="1:12" x14ac:dyDescent="0.3">
      <c r="A363" s="22">
        <v>13670</v>
      </c>
      <c r="B363" s="22">
        <v>10100501</v>
      </c>
      <c r="C363" s="22">
        <v>1000</v>
      </c>
      <c r="D363" s="23">
        <v>43466</v>
      </c>
      <c r="E363" s="21" t="s">
        <v>104</v>
      </c>
      <c r="F363" s="21">
        <v>108102144</v>
      </c>
      <c r="G363" s="21">
        <v>0</v>
      </c>
      <c r="H363" s="21">
        <v>0</v>
      </c>
      <c r="I363" s="23">
        <v>42970</v>
      </c>
      <c r="J363" s="21" t="s">
        <v>105</v>
      </c>
      <c r="K363" s="21">
        <v>207.28</v>
      </c>
      <c r="L363" s="21" t="s">
        <v>189</v>
      </c>
    </row>
    <row r="364" spans="1:12" x14ac:dyDescent="0.3">
      <c r="A364" s="22">
        <v>13640</v>
      </c>
      <c r="B364" s="22">
        <v>10100501</v>
      </c>
      <c r="C364" s="22">
        <v>1000</v>
      </c>
      <c r="D364" s="23">
        <v>43466</v>
      </c>
      <c r="E364" s="21" t="s">
        <v>103</v>
      </c>
      <c r="F364" s="21">
        <v>108102414</v>
      </c>
      <c r="G364" s="21">
        <v>-1</v>
      </c>
      <c r="H364" s="21">
        <v>-333.28</v>
      </c>
      <c r="I364" s="23">
        <v>43475</v>
      </c>
      <c r="J364" s="21" t="s">
        <v>248</v>
      </c>
      <c r="K364" s="21">
        <v>0</v>
      </c>
      <c r="L364" s="21" t="s">
        <v>194</v>
      </c>
    </row>
    <row r="365" spans="1:12" x14ac:dyDescent="0.3">
      <c r="A365" s="22">
        <v>13650</v>
      </c>
      <c r="B365" s="22">
        <v>10100501</v>
      </c>
      <c r="C365" s="22">
        <v>1000</v>
      </c>
      <c r="D365" s="23">
        <v>43466</v>
      </c>
      <c r="E365" s="21" t="s">
        <v>103</v>
      </c>
      <c r="F365" s="21">
        <v>108102414</v>
      </c>
      <c r="G365" s="21">
        <v>-260</v>
      </c>
      <c r="H365" s="21">
        <v>-951.6</v>
      </c>
      <c r="I365" s="23">
        <v>43475</v>
      </c>
      <c r="J365" s="21" t="s">
        <v>248</v>
      </c>
      <c r="K365" s="21">
        <v>0</v>
      </c>
      <c r="L365" s="21" t="s">
        <v>195</v>
      </c>
    </row>
    <row r="366" spans="1:12" x14ac:dyDescent="0.3">
      <c r="A366" s="22">
        <v>13650</v>
      </c>
      <c r="B366" s="22">
        <v>10100501</v>
      </c>
      <c r="C366" s="22">
        <v>1000</v>
      </c>
      <c r="D366" s="23">
        <v>43466</v>
      </c>
      <c r="E366" s="21" t="s">
        <v>103</v>
      </c>
      <c r="F366" s="21">
        <v>108102521</v>
      </c>
      <c r="G366" s="21">
        <v>-290</v>
      </c>
      <c r="H366" s="21">
        <v>-495.9</v>
      </c>
      <c r="I366" s="23">
        <v>43475</v>
      </c>
      <c r="J366" s="21" t="s">
        <v>248</v>
      </c>
      <c r="K366" s="21">
        <v>0</v>
      </c>
      <c r="L366" s="21" t="s">
        <v>195</v>
      </c>
    </row>
    <row r="367" spans="1:12" x14ac:dyDescent="0.3">
      <c r="A367" s="22">
        <v>13650</v>
      </c>
      <c r="B367" s="22">
        <v>10100501</v>
      </c>
      <c r="C367" s="22">
        <v>1000</v>
      </c>
      <c r="D367" s="23">
        <v>43466</v>
      </c>
      <c r="E367" s="21" t="s">
        <v>103</v>
      </c>
      <c r="F367" s="21">
        <v>108102521</v>
      </c>
      <c r="G367" s="21">
        <v>-130</v>
      </c>
      <c r="H367" s="21">
        <v>-222.3</v>
      </c>
      <c r="I367" s="23">
        <v>43475</v>
      </c>
      <c r="J367" s="21" t="s">
        <v>248</v>
      </c>
      <c r="K367" s="21">
        <v>0</v>
      </c>
      <c r="L367" s="21" t="s">
        <v>195</v>
      </c>
    </row>
    <row r="368" spans="1:12" x14ac:dyDescent="0.3">
      <c r="A368" s="22">
        <v>13650</v>
      </c>
      <c r="B368" s="22">
        <v>10100501</v>
      </c>
      <c r="C368" s="22">
        <v>1000</v>
      </c>
      <c r="D368" s="23">
        <v>43466</v>
      </c>
      <c r="E368" s="21" t="s">
        <v>104</v>
      </c>
      <c r="F368" s="21">
        <v>108102521</v>
      </c>
      <c r="G368" s="21">
        <v>0</v>
      </c>
      <c r="H368" s="21">
        <v>0</v>
      </c>
      <c r="I368" s="23">
        <v>43475</v>
      </c>
      <c r="J368" s="21" t="s">
        <v>248</v>
      </c>
      <c r="K368" s="24">
        <v>4426.51</v>
      </c>
      <c r="L368" s="21" t="s">
        <v>195</v>
      </c>
    </row>
    <row r="369" spans="1:12" x14ac:dyDescent="0.3">
      <c r="A369" s="22">
        <v>13650</v>
      </c>
      <c r="B369" s="22">
        <v>10100501</v>
      </c>
      <c r="C369" s="22">
        <v>1000</v>
      </c>
      <c r="D369" s="23">
        <v>43466</v>
      </c>
      <c r="E369" s="21" t="s">
        <v>104</v>
      </c>
      <c r="F369" s="21">
        <v>108102521</v>
      </c>
      <c r="G369" s="21">
        <v>0</v>
      </c>
      <c r="H369" s="21">
        <v>0</v>
      </c>
      <c r="I369" s="23">
        <v>43475</v>
      </c>
      <c r="J369" s="21" t="s">
        <v>248</v>
      </c>
      <c r="K369" s="24">
        <v>4426.51</v>
      </c>
      <c r="L369" s="21" t="s">
        <v>195</v>
      </c>
    </row>
    <row r="370" spans="1:12" x14ac:dyDescent="0.3">
      <c r="A370" s="22">
        <v>13640</v>
      </c>
      <c r="B370" s="22">
        <v>10100501</v>
      </c>
      <c r="C370" s="22">
        <v>1000</v>
      </c>
      <c r="D370" s="23">
        <v>43466</v>
      </c>
      <c r="E370" s="21" t="s">
        <v>104</v>
      </c>
      <c r="F370" s="21">
        <v>108102604</v>
      </c>
      <c r="G370" s="21">
        <v>0</v>
      </c>
      <c r="H370" s="21">
        <v>0</v>
      </c>
      <c r="I370" s="23">
        <v>43083</v>
      </c>
      <c r="J370" s="21" t="s">
        <v>105</v>
      </c>
      <c r="K370" s="24">
        <v>2035.84</v>
      </c>
      <c r="L370" s="21" t="s">
        <v>194</v>
      </c>
    </row>
    <row r="371" spans="1:12" x14ac:dyDescent="0.3">
      <c r="A371" s="22">
        <v>13640</v>
      </c>
      <c r="B371" s="22">
        <v>10100501</v>
      </c>
      <c r="C371" s="22">
        <v>1000</v>
      </c>
      <c r="D371" s="23">
        <v>43466</v>
      </c>
      <c r="E371" s="21" t="s">
        <v>104</v>
      </c>
      <c r="F371" s="21">
        <v>108102604</v>
      </c>
      <c r="G371" s="21">
        <v>0</v>
      </c>
      <c r="H371" s="21">
        <v>0</v>
      </c>
      <c r="I371" s="23">
        <v>43083</v>
      </c>
      <c r="J371" s="21" t="s">
        <v>105</v>
      </c>
      <c r="K371" s="24">
        <v>2893.26</v>
      </c>
      <c r="L371" s="21" t="s">
        <v>194</v>
      </c>
    </row>
    <row r="372" spans="1:12" x14ac:dyDescent="0.3">
      <c r="A372" s="22">
        <v>13640</v>
      </c>
      <c r="B372" s="22">
        <v>10100501</v>
      </c>
      <c r="C372" s="22">
        <v>1000</v>
      </c>
      <c r="D372" s="23">
        <v>43466</v>
      </c>
      <c r="E372" s="21" t="s">
        <v>104</v>
      </c>
      <c r="F372" s="21">
        <v>108104359</v>
      </c>
      <c r="G372" s="21">
        <v>0</v>
      </c>
      <c r="H372" s="21">
        <v>0</v>
      </c>
      <c r="I372" s="23">
        <v>43437</v>
      </c>
      <c r="J372" s="21" t="s">
        <v>105</v>
      </c>
      <c r="K372" s="21">
        <v>-194.61</v>
      </c>
      <c r="L372" s="21" t="s">
        <v>194</v>
      </c>
    </row>
    <row r="373" spans="1:12" x14ac:dyDescent="0.3">
      <c r="A373" s="22">
        <v>13650</v>
      </c>
      <c r="B373" s="22">
        <v>10100501</v>
      </c>
      <c r="C373" s="22">
        <v>1000</v>
      </c>
      <c r="D373" s="23">
        <v>43466</v>
      </c>
      <c r="E373" s="21" t="s">
        <v>104</v>
      </c>
      <c r="F373" s="21">
        <v>108092339</v>
      </c>
      <c r="G373" s="21">
        <v>0</v>
      </c>
      <c r="H373" s="21">
        <v>0</v>
      </c>
      <c r="I373" s="23">
        <v>43423</v>
      </c>
      <c r="J373" s="21" t="s">
        <v>105</v>
      </c>
      <c r="K373" s="24">
        <v>-3426.32</v>
      </c>
      <c r="L373" s="21" t="s">
        <v>195</v>
      </c>
    </row>
    <row r="374" spans="1:12" x14ac:dyDescent="0.3">
      <c r="A374" s="22">
        <v>13650</v>
      </c>
      <c r="B374" s="22">
        <v>10100501</v>
      </c>
      <c r="C374" s="22">
        <v>1000</v>
      </c>
      <c r="D374" s="23">
        <v>43466</v>
      </c>
      <c r="E374" s="21" t="s">
        <v>104</v>
      </c>
      <c r="F374" s="21">
        <v>108092339</v>
      </c>
      <c r="G374" s="21">
        <v>0</v>
      </c>
      <c r="H374" s="21">
        <v>0</v>
      </c>
      <c r="I374" s="23">
        <v>43423</v>
      </c>
      <c r="J374" s="21" t="s">
        <v>105</v>
      </c>
      <c r="K374" s="24">
        <v>-3426.32</v>
      </c>
      <c r="L374" s="21" t="s">
        <v>195</v>
      </c>
    </row>
    <row r="375" spans="1:12" x14ac:dyDescent="0.3">
      <c r="A375" s="22">
        <v>13640</v>
      </c>
      <c r="B375" s="22">
        <v>10100501</v>
      </c>
      <c r="C375" s="22">
        <v>1000</v>
      </c>
      <c r="D375" s="23">
        <v>43466</v>
      </c>
      <c r="E375" s="21" t="s">
        <v>104</v>
      </c>
      <c r="F375" s="21">
        <v>108108687</v>
      </c>
      <c r="G375" s="21">
        <v>0</v>
      </c>
      <c r="H375" s="21">
        <v>0</v>
      </c>
      <c r="I375" s="23">
        <v>43484</v>
      </c>
      <c r="J375" s="21" t="s">
        <v>105</v>
      </c>
      <c r="K375" s="21">
        <v>-201.85</v>
      </c>
      <c r="L375" s="21" t="s">
        <v>194</v>
      </c>
    </row>
    <row r="376" spans="1:12" x14ac:dyDescent="0.3">
      <c r="A376" s="22">
        <v>13690</v>
      </c>
      <c r="B376" s="22">
        <v>10100501</v>
      </c>
      <c r="C376" s="22">
        <v>1000</v>
      </c>
      <c r="D376" s="23">
        <v>43466</v>
      </c>
      <c r="E376" s="21" t="s">
        <v>104</v>
      </c>
      <c r="F376" s="21">
        <v>108108889</v>
      </c>
      <c r="G376" s="21">
        <v>0</v>
      </c>
      <c r="H376" s="21">
        <v>0</v>
      </c>
      <c r="I376" s="23">
        <v>43494</v>
      </c>
      <c r="J376" s="21" t="s">
        <v>152</v>
      </c>
      <c r="K376" s="21">
        <v>-342.54</v>
      </c>
      <c r="L376" s="21" t="s">
        <v>191</v>
      </c>
    </row>
    <row r="377" spans="1:12" x14ac:dyDescent="0.3">
      <c r="A377" s="22">
        <v>13670</v>
      </c>
      <c r="B377" s="22">
        <v>10100501</v>
      </c>
      <c r="C377" s="22">
        <v>1000</v>
      </c>
      <c r="D377" s="23">
        <v>43466</v>
      </c>
      <c r="E377" s="21" t="s">
        <v>104</v>
      </c>
      <c r="F377" s="21">
        <v>108109146</v>
      </c>
      <c r="G377" s="21">
        <v>0</v>
      </c>
      <c r="H377" s="21">
        <v>0</v>
      </c>
      <c r="I377" s="23">
        <v>43473</v>
      </c>
      <c r="J377" s="21" t="s">
        <v>245</v>
      </c>
      <c r="K377" s="21">
        <v>-27.02</v>
      </c>
      <c r="L377" s="21" t="s">
        <v>189</v>
      </c>
    </row>
    <row r="378" spans="1:12" x14ac:dyDescent="0.3">
      <c r="A378" s="22">
        <v>13640</v>
      </c>
      <c r="B378" s="22">
        <v>10100501</v>
      </c>
      <c r="C378" s="22">
        <v>1000</v>
      </c>
      <c r="D378" s="23">
        <v>43466</v>
      </c>
      <c r="E378" s="21" t="s">
        <v>104</v>
      </c>
      <c r="F378" s="21">
        <v>108107813</v>
      </c>
      <c r="G378" s="21">
        <v>0</v>
      </c>
      <c r="H378" s="21">
        <v>0</v>
      </c>
      <c r="I378" s="23">
        <v>43440</v>
      </c>
      <c r="J378" s="21" t="s">
        <v>105</v>
      </c>
      <c r="K378" s="21">
        <v>-1.55</v>
      </c>
      <c r="L378" s="21" t="s">
        <v>194</v>
      </c>
    </row>
    <row r="379" spans="1:12" x14ac:dyDescent="0.3">
      <c r="A379" s="22">
        <v>13650</v>
      </c>
      <c r="B379" s="22">
        <v>10100501</v>
      </c>
      <c r="C379" s="22">
        <v>1000</v>
      </c>
      <c r="D379" s="23">
        <v>43466</v>
      </c>
      <c r="E379" s="21" t="s">
        <v>104</v>
      </c>
      <c r="F379" s="21">
        <v>108107813</v>
      </c>
      <c r="G379" s="21">
        <v>0</v>
      </c>
      <c r="H379" s="21">
        <v>0</v>
      </c>
      <c r="I379" s="23">
        <v>43440</v>
      </c>
      <c r="J379" s="21" t="s">
        <v>105</v>
      </c>
      <c r="K379" s="21">
        <v>-0.39</v>
      </c>
      <c r="L379" s="21" t="s">
        <v>195</v>
      </c>
    </row>
    <row r="380" spans="1:12" x14ac:dyDescent="0.3">
      <c r="A380" s="22">
        <v>13650</v>
      </c>
      <c r="B380" s="22">
        <v>10100501</v>
      </c>
      <c r="C380" s="22">
        <v>1000</v>
      </c>
      <c r="D380" s="23">
        <v>43466</v>
      </c>
      <c r="E380" s="21" t="s">
        <v>104</v>
      </c>
      <c r="F380" s="21">
        <v>108107813</v>
      </c>
      <c r="G380" s="21">
        <v>0</v>
      </c>
      <c r="H380" s="21">
        <v>0</v>
      </c>
      <c r="I380" s="23">
        <v>43440</v>
      </c>
      <c r="J380" s="21" t="s">
        <v>105</v>
      </c>
      <c r="K380" s="21">
        <v>-0.6</v>
      </c>
      <c r="L380" s="21" t="s">
        <v>195</v>
      </c>
    </row>
    <row r="381" spans="1:12" x14ac:dyDescent="0.3">
      <c r="A381" s="22">
        <v>13650</v>
      </c>
      <c r="B381" s="22">
        <v>10100501</v>
      </c>
      <c r="C381" s="22">
        <v>1000</v>
      </c>
      <c r="D381" s="23">
        <v>43466</v>
      </c>
      <c r="E381" s="21" t="s">
        <v>104</v>
      </c>
      <c r="F381" s="21">
        <v>108107813</v>
      </c>
      <c r="G381" s="21">
        <v>0</v>
      </c>
      <c r="H381" s="21">
        <v>0</v>
      </c>
      <c r="I381" s="23">
        <v>43440</v>
      </c>
      <c r="J381" s="21" t="s">
        <v>105</v>
      </c>
      <c r="K381" s="21">
        <v>-2.72</v>
      </c>
      <c r="L381" s="21" t="s">
        <v>195</v>
      </c>
    </row>
    <row r="382" spans="1:12" x14ac:dyDescent="0.3">
      <c r="A382" s="22">
        <v>13660</v>
      </c>
      <c r="B382" s="22">
        <v>10100501</v>
      </c>
      <c r="C382" s="22">
        <v>1000</v>
      </c>
      <c r="D382" s="23">
        <v>43466</v>
      </c>
      <c r="E382" s="21" t="s">
        <v>104</v>
      </c>
      <c r="F382" s="21">
        <v>108107813</v>
      </c>
      <c r="G382" s="21">
        <v>0</v>
      </c>
      <c r="H382" s="21">
        <v>0</v>
      </c>
      <c r="I382" s="23">
        <v>43440</v>
      </c>
      <c r="J382" s="21" t="s">
        <v>105</v>
      </c>
      <c r="K382" s="21">
        <v>-0.43</v>
      </c>
      <c r="L382" s="21" t="s">
        <v>188</v>
      </c>
    </row>
    <row r="383" spans="1:12" x14ac:dyDescent="0.3">
      <c r="A383" s="22">
        <v>13660</v>
      </c>
      <c r="B383" s="22">
        <v>10100501</v>
      </c>
      <c r="C383" s="22">
        <v>1000</v>
      </c>
      <c r="D383" s="23">
        <v>43466</v>
      </c>
      <c r="E383" s="21" t="s">
        <v>104</v>
      </c>
      <c r="F383" s="21">
        <v>108107813</v>
      </c>
      <c r="G383" s="21">
        <v>0</v>
      </c>
      <c r="H383" s="21">
        <v>0</v>
      </c>
      <c r="I383" s="23">
        <v>43440</v>
      </c>
      <c r="J383" s="21" t="s">
        <v>105</v>
      </c>
      <c r="K383" s="21">
        <v>-0.54</v>
      </c>
      <c r="L383" s="21" t="s">
        <v>188</v>
      </c>
    </row>
    <row r="384" spans="1:12" x14ac:dyDescent="0.3">
      <c r="A384" s="22">
        <v>13670</v>
      </c>
      <c r="B384" s="22">
        <v>10100501</v>
      </c>
      <c r="C384" s="22">
        <v>1000</v>
      </c>
      <c r="D384" s="23">
        <v>43466</v>
      </c>
      <c r="E384" s="21" t="s">
        <v>104</v>
      </c>
      <c r="F384" s="21">
        <v>108107813</v>
      </c>
      <c r="G384" s="21">
        <v>0</v>
      </c>
      <c r="H384" s="21">
        <v>0</v>
      </c>
      <c r="I384" s="23">
        <v>43440</v>
      </c>
      <c r="J384" s="21" t="s">
        <v>105</v>
      </c>
      <c r="K384" s="21">
        <v>-0.93</v>
      </c>
      <c r="L384" s="21" t="s">
        <v>189</v>
      </c>
    </row>
    <row r="385" spans="1:12" x14ac:dyDescent="0.3">
      <c r="A385" s="22">
        <v>13670</v>
      </c>
      <c r="B385" s="22">
        <v>10100501</v>
      </c>
      <c r="C385" s="22">
        <v>1000</v>
      </c>
      <c r="D385" s="23">
        <v>43466</v>
      </c>
      <c r="E385" s="21" t="s">
        <v>104</v>
      </c>
      <c r="F385" s="21">
        <v>108107813</v>
      </c>
      <c r="G385" s="21">
        <v>0</v>
      </c>
      <c r="H385" s="21">
        <v>0</v>
      </c>
      <c r="I385" s="23">
        <v>43440</v>
      </c>
      <c r="J385" s="21" t="s">
        <v>105</v>
      </c>
      <c r="K385" s="21">
        <v>-0.74</v>
      </c>
      <c r="L385" s="21" t="s">
        <v>189</v>
      </c>
    </row>
    <row r="386" spans="1:12" x14ac:dyDescent="0.3">
      <c r="A386" s="22">
        <v>13670</v>
      </c>
      <c r="B386" s="22">
        <v>10100501</v>
      </c>
      <c r="C386" s="22">
        <v>1000</v>
      </c>
      <c r="D386" s="23">
        <v>43466</v>
      </c>
      <c r="E386" s="21" t="s">
        <v>104</v>
      </c>
      <c r="F386" s="21">
        <v>108107813</v>
      </c>
      <c r="G386" s="21">
        <v>0</v>
      </c>
      <c r="H386" s="21">
        <v>0</v>
      </c>
      <c r="I386" s="23">
        <v>43440</v>
      </c>
      <c r="J386" s="21" t="s">
        <v>105</v>
      </c>
      <c r="K386" s="21">
        <v>-0.93</v>
      </c>
      <c r="L386" s="21" t="s">
        <v>189</v>
      </c>
    </row>
    <row r="387" spans="1:12" x14ac:dyDescent="0.3">
      <c r="A387" s="22">
        <v>13670</v>
      </c>
      <c r="B387" s="22">
        <v>10100501</v>
      </c>
      <c r="C387" s="22">
        <v>1000</v>
      </c>
      <c r="D387" s="23">
        <v>43466</v>
      </c>
      <c r="E387" s="21" t="s">
        <v>104</v>
      </c>
      <c r="F387" s="21">
        <v>108107813</v>
      </c>
      <c r="G387" s="21">
        <v>0</v>
      </c>
      <c r="H387" s="21">
        <v>0</v>
      </c>
      <c r="I387" s="23">
        <v>43440</v>
      </c>
      <c r="J387" s="21" t="s">
        <v>105</v>
      </c>
      <c r="K387" s="21">
        <v>-0.93</v>
      </c>
      <c r="L387" s="21" t="s">
        <v>189</v>
      </c>
    </row>
    <row r="388" spans="1:12" x14ac:dyDescent="0.3">
      <c r="A388" s="22">
        <v>13670</v>
      </c>
      <c r="B388" s="22">
        <v>10100501</v>
      </c>
      <c r="C388" s="22">
        <v>1000</v>
      </c>
      <c r="D388" s="23">
        <v>43466</v>
      </c>
      <c r="E388" s="21" t="s">
        <v>104</v>
      </c>
      <c r="F388" s="21">
        <v>108107824</v>
      </c>
      <c r="G388" s="21">
        <v>0</v>
      </c>
      <c r="H388" s="21">
        <v>0</v>
      </c>
      <c r="I388" s="23">
        <v>43455</v>
      </c>
      <c r="J388" s="21" t="s">
        <v>105</v>
      </c>
      <c r="K388" s="21">
        <v>0.44</v>
      </c>
      <c r="L388" s="21" t="s">
        <v>189</v>
      </c>
    </row>
    <row r="389" spans="1:12" x14ac:dyDescent="0.3">
      <c r="A389" s="22">
        <v>13640</v>
      </c>
      <c r="B389" s="22">
        <v>10100501</v>
      </c>
      <c r="C389" s="22">
        <v>1000</v>
      </c>
      <c r="D389" s="23">
        <v>43466</v>
      </c>
      <c r="E389" s="21" t="s">
        <v>104</v>
      </c>
      <c r="F389" s="21">
        <v>108107839</v>
      </c>
      <c r="G389" s="21">
        <v>0</v>
      </c>
      <c r="H389" s="21">
        <v>0</v>
      </c>
      <c r="I389" s="23">
        <v>43430</v>
      </c>
      <c r="J389" s="21" t="s">
        <v>105</v>
      </c>
      <c r="K389" s="21">
        <v>2.9</v>
      </c>
      <c r="L389" s="21" t="s">
        <v>194</v>
      </c>
    </row>
    <row r="390" spans="1:12" x14ac:dyDescent="0.3">
      <c r="A390" s="22">
        <v>13650</v>
      </c>
      <c r="B390" s="22">
        <v>10100501</v>
      </c>
      <c r="C390" s="22">
        <v>1000</v>
      </c>
      <c r="D390" s="23">
        <v>43466</v>
      </c>
      <c r="E390" s="21" t="s">
        <v>104</v>
      </c>
      <c r="F390" s="21">
        <v>108107839</v>
      </c>
      <c r="G390" s="21">
        <v>0</v>
      </c>
      <c r="H390" s="21">
        <v>0</v>
      </c>
      <c r="I390" s="23">
        <v>43430</v>
      </c>
      <c r="J390" s="21" t="s">
        <v>105</v>
      </c>
      <c r="K390" s="21">
        <v>0.1</v>
      </c>
      <c r="L390" s="21" t="s">
        <v>195</v>
      </c>
    </row>
    <row r="391" spans="1:12" x14ac:dyDescent="0.3">
      <c r="A391" s="22">
        <v>13650</v>
      </c>
      <c r="B391" s="22">
        <v>10100501</v>
      </c>
      <c r="C391" s="22">
        <v>1000</v>
      </c>
      <c r="D391" s="23">
        <v>43466</v>
      </c>
      <c r="E391" s="21" t="s">
        <v>104</v>
      </c>
      <c r="F391" s="21">
        <v>108107921</v>
      </c>
      <c r="G391" s="21">
        <v>0</v>
      </c>
      <c r="H391" s="21">
        <v>0</v>
      </c>
      <c r="I391" s="23">
        <v>43493</v>
      </c>
      <c r="J391" s="21" t="s">
        <v>240</v>
      </c>
      <c r="K391" s="24">
        <v>-1889.01</v>
      </c>
      <c r="L391" s="21" t="s">
        <v>195</v>
      </c>
    </row>
    <row r="392" spans="1:12" x14ac:dyDescent="0.3">
      <c r="A392" s="22">
        <v>13640</v>
      </c>
      <c r="B392" s="22">
        <v>10100501</v>
      </c>
      <c r="C392" s="22">
        <v>1000</v>
      </c>
      <c r="D392" s="23">
        <v>43466</v>
      </c>
      <c r="E392" s="21" t="s">
        <v>104</v>
      </c>
      <c r="F392" s="21">
        <v>108107963</v>
      </c>
      <c r="G392" s="21">
        <v>0</v>
      </c>
      <c r="H392" s="21">
        <v>0</v>
      </c>
      <c r="I392" s="23">
        <v>43463</v>
      </c>
      <c r="J392" s="21" t="s">
        <v>105</v>
      </c>
      <c r="K392" s="21">
        <v>-838.11</v>
      </c>
      <c r="L392" s="21" t="s">
        <v>194</v>
      </c>
    </row>
    <row r="393" spans="1:12" x14ac:dyDescent="0.3">
      <c r="A393" s="22">
        <v>13640</v>
      </c>
      <c r="B393" s="22">
        <v>10100501</v>
      </c>
      <c r="C393" s="22">
        <v>1000</v>
      </c>
      <c r="D393" s="23">
        <v>43466</v>
      </c>
      <c r="E393" s="21" t="s">
        <v>104</v>
      </c>
      <c r="F393" s="21">
        <v>108108229</v>
      </c>
      <c r="G393" s="21">
        <v>0</v>
      </c>
      <c r="H393" s="21">
        <v>0</v>
      </c>
      <c r="I393" s="23">
        <v>43435</v>
      </c>
      <c r="J393" s="21" t="s">
        <v>105</v>
      </c>
      <c r="K393" s="21">
        <v>0.86</v>
      </c>
      <c r="L393" s="21" t="s">
        <v>194</v>
      </c>
    </row>
    <row r="394" spans="1:12" x14ac:dyDescent="0.3">
      <c r="A394" s="22">
        <v>13650</v>
      </c>
      <c r="B394" s="22">
        <v>10100501</v>
      </c>
      <c r="C394" s="22">
        <v>1000</v>
      </c>
      <c r="D394" s="23">
        <v>43466</v>
      </c>
      <c r="E394" s="21" t="s">
        <v>104</v>
      </c>
      <c r="F394" s="21">
        <v>108108229</v>
      </c>
      <c r="G394" s="21">
        <v>0</v>
      </c>
      <c r="H394" s="21">
        <v>0</v>
      </c>
      <c r="I394" s="23">
        <v>43435</v>
      </c>
      <c r="J394" s="21" t="s">
        <v>105</v>
      </c>
      <c r="K394" s="21">
        <v>0.21</v>
      </c>
      <c r="L394" s="21" t="s">
        <v>195</v>
      </c>
    </row>
    <row r="395" spans="1:12" x14ac:dyDescent="0.3">
      <c r="A395" s="22">
        <v>13650</v>
      </c>
      <c r="B395" s="22">
        <v>10100501</v>
      </c>
      <c r="C395" s="22">
        <v>1000</v>
      </c>
      <c r="D395" s="23">
        <v>43466</v>
      </c>
      <c r="E395" s="21" t="s">
        <v>104</v>
      </c>
      <c r="F395" s="21">
        <v>108108229</v>
      </c>
      <c r="G395" s="21">
        <v>0</v>
      </c>
      <c r="H395" s="21">
        <v>0</v>
      </c>
      <c r="I395" s="23">
        <v>43435</v>
      </c>
      <c r="J395" s="21" t="s">
        <v>105</v>
      </c>
      <c r="K395" s="21">
        <v>0.21</v>
      </c>
      <c r="L395" s="21" t="s">
        <v>195</v>
      </c>
    </row>
    <row r="396" spans="1:12" x14ac:dyDescent="0.3">
      <c r="A396" s="22">
        <v>13640</v>
      </c>
      <c r="B396" s="22">
        <v>10100501</v>
      </c>
      <c r="C396" s="22">
        <v>1000</v>
      </c>
      <c r="D396" s="23">
        <v>43466</v>
      </c>
      <c r="E396" s="21" t="s">
        <v>104</v>
      </c>
      <c r="F396" s="21">
        <v>108108230</v>
      </c>
      <c r="G396" s="21">
        <v>0</v>
      </c>
      <c r="H396" s="21">
        <v>0</v>
      </c>
      <c r="I396" s="23">
        <v>43435</v>
      </c>
      <c r="J396" s="21" t="s">
        <v>105</v>
      </c>
      <c r="K396" s="21">
        <v>-292.83</v>
      </c>
      <c r="L396" s="21" t="s">
        <v>194</v>
      </c>
    </row>
    <row r="397" spans="1:12" x14ac:dyDescent="0.3">
      <c r="A397" s="22">
        <v>13650</v>
      </c>
      <c r="B397" s="22">
        <v>10100501</v>
      </c>
      <c r="C397" s="22">
        <v>1000</v>
      </c>
      <c r="D397" s="23">
        <v>43466</v>
      </c>
      <c r="E397" s="21" t="s">
        <v>104</v>
      </c>
      <c r="F397" s="21">
        <v>108108230</v>
      </c>
      <c r="G397" s="21">
        <v>0</v>
      </c>
      <c r="H397" s="21">
        <v>0</v>
      </c>
      <c r="I397" s="23">
        <v>43435</v>
      </c>
      <c r="J397" s="21" t="s">
        <v>105</v>
      </c>
      <c r="K397" s="21">
        <v>-64.290000000000006</v>
      </c>
      <c r="L397" s="21" t="s">
        <v>195</v>
      </c>
    </row>
    <row r="398" spans="1:12" x14ac:dyDescent="0.3">
      <c r="A398" s="22">
        <v>13650</v>
      </c>
      <c r="B398" s="22">
        <v>10100501</v>
      </c>
      <c r="C398" s="22">
        <v>1000</v>
      </c>
      <c r="D398" s="23">
        <v>43466</v>
      </c>
      <c r="E398" s="21" t="s">
        <v>104</v>
      </c>
      <c r="F398" s="21">
        <v>108108230</v>
      </c>
      <c r="G398" s="21">
        <v>0</v>
      </c>
      <c r="H398" s="21">
        <v>0</v>
      </c>
      <c r="I398" s="23">
        <v>43435</v>
      </c>
      <c r="J398" s="21" t="s">
        <v>105</v>
      </c>
      <c r="K398" s="21">
        <v>-64.290000000000006</v>
      </c>
      <c r="L398" s="21" t="s">
        <v>195</v>
      </c>
    </row>
    <row r="399" spans="1:12" x14ac:dyDescent="0.3">
      <c r="A399" s="22">
        <v>13640</v>
      </c>
      <c r="B399" s="22">
        <v>10100501</v>
      </c>
      <c r="C399" s="22">
        <v>1000</v>
      </c>
      <c r="D399" s="23">
        <v>43466</v>
      </c>
      <c r="E399" s="21" t="s">
        <v>104</v>
      </c>
      <c r="F399" s="21">
        <v>108108442</v>
      </c>
      <c r="G399" s="21">
        <v>0</v>
      </c>
      <c r="H399" s="21">
        <v>0</v>
      </c>
      <c r="I399" s="23">
        <v>43469</v>
      </c>
      <c r="J399" s="21" t="s">
        <v>105</v>
      </c>
      <c r="K399" s="21">
        <v>-1.68</v>
      </c>
      <c r="L399" s="21" t="s">
        <v>194</v>
      </c>
    </row>
    <row r="400" spans="1:12" x14ac:dyDescent="0.3">
      <c r="A400" s="22">
        <v>13650</v>
      </c>
      <c r="B400" s="22">
        <v>10100501</v>
      </c>
      <c r="C400" s="22">
        <v>1000</v>
      </c>
      <c r="D400" s="23">
        <v>43466</v>
      </c>
      <c r="E400" s="21" t="s">
        <v>104</v>
      </c>
      <c r="F400" s="21">
        <v>108108442</v>
      </c>
      <c r="G400" s="21">
        <v>0</v>
      </c>
      <c r="H400" s="21">
        <v>0</v>
      </c>
      <c r="I400" s="23">
        <v>43469</v>
      </c>
      <c r="J400" s="21" t="s">
        <v>105</v>
      </c>
      <c r="K400" s="21">
        <v>-0.17</v>
      </c>
      <c r="L400" s="21" t="s">
        <v>195</v>
      </c>
    </row>
    <row r="401" spans="1:12" x14ac:dyDescent="0.3">
      <c r="A401" s="22">
        <v>13660</v>
      </c>
      <c r="B401" s="22">
        <v>10100501</v>
      </c>
      <c r="C401" s="22">
        <v>1000</v>
      </c>
      <c r="D401" s="23">
        <v>43466</v>
      </c>
      <c r="E401" s="21" t="s">
        <v>104</v>
      </c>
      <c r="F401" s="21">
        <v>108108457</v>
      </c>
      <c r="G401" s="21">
        <v>0</v>
      </c>
      <c r="H401" s="21">
        <v>0</v>
      </c>
      <c r="I401" s="23">
        <v>43465</v>
      </c>
      <c r="J401" s="21" t="s">
        <v>105</v>
      </c>
      <c r="K401" s="21">
        <v>-670.04</v>
      </c>
      <c r="L401" s="21" t="s">
        <v>188</v>
      </c>
    </row>
    <row r="402" spans="1:12" x14ac:dyDescent="0.3">
      <c r="A402" s="22">
        <v>13660</v>
      </c>
      <c r="B402" s="22">
        <v>10100501</v>
      </c>
      <c r="C402" s="22">
        <v>1000</v>
      </c>
      <c r="D402" s="23">
        <v>43466</v>
      </c>
      <c r="E402" s="21" t="s">
        <v>104</v>
      </c>
      <c r="F402" s="21">
        <v>108108457</v>
      </c>
      <c r="G402" s="21">
        <v>0</v>
      </c>
      <c r="H402" s="21">
        <v>0</v>
      </c>
      <c r="I402" s="23">
        <v>43465</v>
      </c>
      <c r="J402" s="21" t="s">
        <v>105</v>
      </c>
      <c r="K402" s="21">
        <v>-346.54</v>
      </c>
      <c r="L402" s="21" t="s">
        <v>188</v>
      </c>
    </row>
    <row r="403" spans="1:12" x14ac:dyDescent="0.3">
      <c r="A403" s="22">
        <v>13670</v>
      </c>
      <c r="B403" s="22">
        <v>10100501</v>
      </c>
      <c r="C403" s="22">
        <v>1000</v>
      </c>
      <c r="D403" s="23">
        <v>43466</v>
      </c>
      <c r="E403" s="21" t="s">
        <v>104</v>
      </c>
      <c r="F403" s="21">
        <v>108108457</v>
      </c>
      <c r="G403" s="21">
        <v>0</v>
      </c>
      <c r="H403" s="21">
        <v>0</v>
      </c>
      <c r="I403" s="23">
        <v>43465</v>
      </c>
      <c r="J403" s="21" t="s">
        <v>105</v>
      </c>
      <c r="K403" s="24">
        <v>-3424.39</v>
      </c>
      <c r="L403" s="21" t="s">
        <v>189</v>
      </c>
    </row>
    <row r="404" spans="1:12" x14ac:dyDescent="0.3">
      <c r="A404" s="22">
        <v>13650</v>
      </c>
      <c r="B404" s="22">
        <v>10100501</v>
      </c>
      <c r="C404" s="22">
        <v>1000</v>
      </c>
      <c r="D404" s="23">
        <v>43466</v>
      </c>
      <c r="E404" s="21" t="s">
        <v>104</v>
      </c>
      <c r="F404" s="21">
        <v>108108472</v>
      </c>
      <c r="G404" s="21">
        <v>0</v>
      </c>
      <c r="H404" s="21">
        <v>0</v>
      </c>
      <c r="I404" s="23">
        <v>43472</v>
      </c>
      <c r="J404" s="21" t="s">
        <v>105</v>
      </c>
      <c r="K404" s="21">
        <v>-536.61</v>
      </c>
      <c r="L404" s="21" t="s">
        <v>195</v>
      </c>
    </row>
    <row r="405" spans="1:12" x14ac:dyDescent="0.3">
      <c r="A405" s="22">
        <v>13650</v>
      </c>
      <c r="B405" s="22">
        <v>10100501</v>
      </c>
      <c r="C405" s="22">
        <v>1000</v>
      </c>
      <c r="D405" s="23">
        <v>43466</v>
      </c>
      <c r="E405" s="21" t="s">
        <v>104</v>
      </c>
      <c r="F405" s="21">
        <v>108108472</v>
      </c>
      <c r="G405" s="21">
        <v>0</v>
      </c>
      <c r="H405" s="21">
        <v>0</v>
      </c>
      <c r="I405" s="23">
        <v>43472</v>
      </c>
      <c r="J405" s="21" t="s">
        <v>105</v>
      </c>
      <c r="K405" s="21">
        <v>-633.33000000000004</v>
      </c>
      <c r="L405" s="21" t="s">
        <v>195</v>
      </c>
    </row>
    <row r="406" spans="1:12" x14ac:dyDescent="0.3">
      <c r="A406" s="22">
        <v>13650</v>
      </c>
      <c r="B406" s="22">
        <v>10100501</v>
      </c>
      <c r="C406" s="22">
        <v>1000</v>
      </c>
      <c r="D406" s="23">
        <v>43466</v>
      </c>
      <c r="E406" s="21" t="s">
        <v>104</v>
      </c>
      <c r="F406" s="21">
        <v>108108472</v>
      </c>
      <c r="G406" s="21">
        <v>0</v>
      </c>
      <c r="H406" s="21">
        <v>0</v>
      </c>
      <c r="I406" s="23">
        <v>43472</v>
      </c>
      <c r="J406" s="21" t="s">
        <v>105</v>
      </c>
      <c r="K406" s="21">
        <v>-536.61</v>
      </c>
      <c r="L406" s="21" t="s">
        <v>195</v>
      </c>
    </row>
    <row r="407" spans="1:12" x14ac:dyDescent="0.3">
      <c r="A407" s="22">
        <v>13650</v>
      </c>
      <c r="B407" s="22">
        <v>10100501</v>
      </c>
      <c r="C407" s="22">
        <v>1000</v>
      </c>
      <c r="D407" s="23">
        <v>43466</v>
      </c>
      <c r="E407" s="21" t="s">
        <v>104</v>
      </c>
      <c r="F407" s="21">
        <v>108108472</v>
      </c>
      <c r="G407" s="21">
        <v>0</v>
      </c>
      <c r="H407" s="21">
        <v>0</v>
      </c>
      <c r="I407" s="23">
        <v>43472</v>
      </c>
      <c r="J407" s="21" t="s">
        <v>105</v>
      </c>
      <c r="K407" s="21">
        <v>-633.33000000000004</v>
      </c>
      <c r="L407" s="21" t="s">
        <v>195</v>
      </c>
    </row>
    <row r="408" spans="1:12" x14ac:dyDescent="0.3">
      <c r="A408" s="22">
        <v>13650</v>
      </c>
      <c r="B408" s="22">
        <v>10100501</v>
      </c>
      <c r="C408" s="22">
        <v>1000</v>
      </c>
      <c r="D408" s="23">
        <v>43466</v>
      </c>
      <c r="E408" s="21" t="s">
        <v>104</v>
      </c>
      <c r="F408" s="21">
        <v>108108472</v>
      </c>
      <c r="G408" s="21">
        <v>0</v>
      </c>
      <c r="H408" s="21">
        <v>0</v>
      </c>
      <c r="I408" s="23">
        <v>43472</v>
      </c>
      <c r="J408" s="21" t="s">
        <v>105</v>
      </c>
      <c r="K408" s="21">
        <v>-633.33000000000004</v>
      </c>
      <c r="L408" s="21" t="s">
        <v>195</v>
      </c>
    </row>
    <row r="409" spans="1:12" x14ac:dyDescent="0.3">
      <c r="A409" s="22">
        <v>13660</v>
      </c>
      <c r="B409" s="22">
        <v>10100501</v>
      </c>
      <c r="C409" s="22">
        <v>1000</v>
      </c>
      <c r="D409" s="23">
        <v>43466</v>
      </c>
      <c r="E409" s="21" t="s">
        <v>104</v>
      </c>
      <c r="F409" s="21">
        <v>108108472</v>
      </c>
      <c r="G409" s="21">
        <v>0</v>
      </c>
      <c r="H409" s="21">
        <v>0</v>
      </c>
      <c r="I409" s="23">
        <v>43472</v>
      </c>
      <c r="J409" s="21" t="s">
        <v>105</v>
      </c>
      <c r="K409" s="21">
        <v>-311.01</v>
      </c>
      <c r="L409" s="21" t="s">
        <v>188</v>
      </c>
    </row>
    <row r="410" spans="1:12" x14ac:dyDescent="0.3">
      <c r="A410" s="22">
        <v>13660</v>
      </c>
      <c r="B410" s="22">
        <v>10100501</v>
      </c>
      <c r="C410" s="22">
        <v>1000</v>
      </c>
      <c r="D410" s="23">
        <v>43466</v>
      </c>
      <c r="E410" s="21" t="s">
        <v>104</v>
      </c>
      <c r="F410" s="21">
        <v>108108472</v>
      </c>
      <c r="G410" s="21">
        <v>0</v>
      </c>
      <c r="H410" s="21">
        <v>0</v>
      </c>
      <c r="I410" s="23">
        <v>43472</v>
      </c>
      <c r="J410" s="21" t="s">
        <v>105</v>
      </c>
      <c r="K410" s="21">
        <v>-311.01</v>
      </c>
      <c r="L410" s="21" t="s">
        <v>188</v>
      </c>
    </row>
    <row r="411" spans="1:12" x14ac:dyDescent="0.3">
      <c r="A411" s="22">
        <v>13660</v>
      </c>
      <c r="B411" s="22">
        <v>10100501</v>
      </c>
      <c r="C411" s="22">
        <v>1000</v>
      </c>
      <c r="D411" s="23">
        <v>43466</v>
      </c>
      <c r="E411" s="21" t="s">
        <v>104</v>
      </c>
      <c r="F411" s="21">
        <v>108108472</v>
      </c>
      <c r="G411" s="21">
        <v>0</v>
      </c>
      <c r="H411" s="21">
        <v>0</v>
      </c>
      <c r="I411" s="23">
        <v>43472</v>
      </c>
      <c r="J411" s="21" t="s">
        <v>105</v>
      </c>
      <c r="K411" s="21">
        <v>-311.01</v>
      </c>
      <c r="L411" s="21" t="s">
        <v>188</v>
      </c>
    </row>
    <row r="412" spans="1:12" x14ac:dyDescent="0.3">
      <c r="A412" s="22">
        <v>13660</v>
      </c>
      <c r="B412" s="22">
        <v>10100501</v>
      </c>
      <c r="C412" s="22">
        <v>1000</v>
      </c>
      <c r="D412" s="23">
        <v>43466</v>
      </c>
      <c r="E412" s="21" t="s">
        <v>104</v>
      </c>
      <c r="F412" s="21">
        <v>108108472</v>
      </c>
      <c r="G412" s="21">
        <v>0</v>
      </c>
      <c r="H412" s="21">
        <v>0</v>
      </c>
      <c r="I412" s="23">
        <v>43472</v>
      </c>
      <c r="J412" s="21" t="s">
        <v>105</v>
      </c>
      <c r="K412" s="21">
        <v>-94.5</v>
      </c>
      <c r="L412" s="21" t="s">
        <v>188</v>
      </c>
    </row>
    <row r="413" spans="1:12" x14ac:dyDescent="0.3">
      <c r="A413" s="22">
        <v>13660</v>
      </c>
      <c r="B413" s="22">
        <v>10100501</v>
      </c>
      <c r="C413" s="22">
        <v>1000</v>
      </c>
      <c r="D413" s="23">
        <v>43466</v>
      </c>
      <c r="E413" s="21" t="s">
        <v>104</v>
      </c>
      <c r="F413" s="21">
        <v>108108472</v>
      </c>
      <c r="G413" s="21">
        <v>0</v>
      </c>
      <c r="H413" s="21">
        <v>0</v>
      </c>
      <c r="I413" s="23">
        <v>43472</v>
      </c>
      <c r="J413" s="21" t="s">
        <v>105</v>
      </c>
      <c r="K413" s="21">
        <v>-94.5</v>
      </c>
      <c r="L413" s="21" t="s">
        <v>188</v>
      </c>
    </row>
    <row r="414" spans="1:12" x14ac:dyDescent="0.3">
      <c r="A414" s="22">
        <v>13660</v>
      </c>
      <c r="B414" s="22">
        <v>10100501</v>
      </c>
      <c r="C414" s="22">
        <v>1000</v>
      </c>
      <c r="D414" s="23">
        <v>43466</v>
      </c>
      <c r="E414" s="21" t="s">
        <v>104</v>
      </c>
      <c r="F414" s="21">
        <v>108108472</v>
      </c>
      <c r="G414" s="21">
        <v>0</v>
      </c>
      <c r="H414" s="21">
        <v>0</v>
      </c>
      <c r="I414" s="23">
        <v>43472</v>
      </c>
      <c r="J414" s="21" t="s">
        <v>105</v>
      </c>
      <c r="K414" s="21">
        <v>-94.5</v>
      </c>
      <c r="L414" s="21" t="s">
        <v>188</v>
      </c>
    </row>
    <row r="415" spans="1:12" x14ac:dyDescent="0.3">
      <c r="A415" s="22">
        <v>13670</v>
      </c>
      <c r="B415" s="22">
        <v>10100501</v>
      </c>
      <c r="C415" s="22">
        <v>1000</v>
      </c>
      <c r="D415" s="23">
        <v>43466</v>
      </c>
      <c r="E415" s="21" t="s">
        <v>104</v>
      </c>
      <c r="F415" s="21">
        <v>108108472</v>
      </c>
      <c r="G415" s="21">
        <v>0</v>
      </c>
      <c r="H415" s="21">
        <v>0</v>
      </c>
      <c r="I415" s="23">
        <v>43472</v>
      </c>
      <c r="J415" s="21" t="s">
        <v>105</v>
      </c>
      <c r="K415" s="24">
        <v>-3902.76</v>
      </c>
      <c r="L415" s="21" t="s">
        <v>189</v>
      </c>
    </row>
    <row r="416" spans="1:12" x14ac:dyDescent="0.3">
      <c r="A416" s="22">
        <v>13670</v>
      </c>
      <c r="B416" s="22">
        <v>10100501</v>
      </c>
      <c r="C416" s="22">
        <v>1000</v>
      </c>
      <c r="D416" s="23">
        <v>43466</v>
      </c>
      <c r="E416" s="21" t="s">
        <v>104</v>
      </c>
      <c r="F416" s="21">
        <v>108108472</v>
      </c>
      <c r="G416" s="21">
        <v>0</v>
      </c>
      <c r="H416" s="21">
        <v>0</v>
      </c>
      <c r="I416" s="23">
        <v>43472</v>
      </c>
      <c r="J416" s="21" t="s">
        <v>105</v>
      </c>
      <c r="K416" s="24">
        <v>-3902.76</v>
      </c>
      <c r="L416" s="21" t="s">
        <v>189</v>
      </c>
    </row>
    <row r="417" spans="1:12" x14ac:dyDescent="0.3">
      <c r="A417" s="22">
        <v>13670</v>
      </c>
      <c r="B417" s="22">
        <v>10100501</v>
      </c>
      <c r="C417" s="22">
        <v>1000</v>
      </c>
      <c r="D417" s="23">
        <v>43466</v>
      </c>
      <c r="E417" s="21" t="s">
        <v>104</v>
      </c>
      <c r="F417" s="21">
        <v>108108472</v>
      </c>
      <c r="G417" s="21">
        <v>0</v>
      </c>
      <c r="H417" s="21">
        <v>0</v>
      </c>
      <c r="I417" s="23">
        <v>43472</v>
      </c>
      <c r="J417" s="21" t="s">
        <v>105</v>
      </c>
      <c r="K417" s="24">
        <v>-3902.76</v>
      </c>
      <c r="L417" s="21" t="s">
        <v>189</v>
      </c>
    </row>
    <row r="418" spans="1:12" x14ac:dyDescent="0.3">
      <c r="A418" s="22">
        <v>13670</v>
      </c>
      <c r="B418" s="22">
        <v>10100501</v>
      </c>
      <c r="C418" s="22">
        <v>1000</v>
      </c>
      <c r="D418" s="23">
        <v>43466</v>
      </c>
      <c r="E418" s="21" t="s">
        <v>104</v>
      </c>
      <c r="F418" s="21">
        <v>108108472</v>
      </c>
      <c r="G418" s="21">
        <v>0</v>
      </c>
      <c r="H418" s="21">
        <v>0</v>
      </c>
      <c r="I418" s="23">
        <v>43472</v>
      </c>
      <c r="J418" s="21" t="s">
        <v>105</v>
      </c>
      <c r="K418" s="21">
        <v>-344.48</v>
      </c>
      <c r="L418" s="21" t="s">
        <v>189</v>
      </c>
    </row>
    <row r="419" spans="1:12" x14ac:dyDescent="0.3">
      <c r="A419" s="22">
        <v>13670</v>
      </c>
      <c r="B419" s="22">
        <v>10100501</v>
      </c>
      <c r="C419" s="22">
        <v>1000</v>
      </c>
      <c r="D419" s="23">
        <v>43466</v>
      </c>
      <c r="E419" s="21" t="s">
        <v>104</v>
      </c>
      <c r="F419" s="21">
        <v>108108472</v>
      </c>
      <c r="G419" s="21">
        <v>0</v>
      </c>
      <c r="H419" s="21">
        <v>0</v>
      </c>
      <c r="I419" s="23">
        <v>43472</v>
      </c>
      <c r="J419" s="21" t="s">
        <v>105</v>
      </c>
      <c r="K419" s="24">
        <v>-2187.37</v>
      </c>
      <c r="L419" s="21" t="s">
        <v>189</v>
      </c>
    </row>
    <row r="420" spans="1:12" x14ac:dyDescent="0.3">
      <c r="A420" s="22">
        <v>13670</v>
      </c>
      <c r="B420" s="22">
        <v>10100501</v>
      </c>
      <c r="C420" s="22">
        <v>1000</v>
      </c>
      <c r="D420" s="23">
        <v>43466</v>
      </c>
      <c r="E420" s="21" t="s">
        <v>104</v>
      </c>
      <c r="F420" s="21">
        <v>108108472</v>
      </c>
      <c r="G420" s="21">
        <v>0</v>
      </c>
      <c r="H420" s="21">
        <v>0</v>
      </c>
      <c r="I420" s="23">
        <v>43472</v>
      </c>
      <c r="J420" s="21" t="s">
        <v>105</v>
      </c>
      <c r="K420" s="21">
        <v>-19.02</v>
      </c>
      <c r="L420" s="21" t="s">
        <v>189</v>
      </c>
    </row>
    <row r="421" spans="1:12" x14ac:dyDescent="0.3">
      <c r="A421" s="22">
        <v>13670</v>
      </c>
      <c r="B421" s="22">
        <v>10100501</v>
      </c>
      <c r="C421" s="22">
        <v>1000</v>
      </c>
      <c r="D421" s="23">
        <v>43466</v>
      </c>
      <c r="E421" s="21" t="s">
        <v>104</v>
      </c>
      <c r="F421" s="21">
        <v>108108472</v>
      </c>
      <c r="G421" s="21">
        <v>0</v>
      </c>
      <c r="H421" s="21">
        <v>0</v>
      </c>
      <c r="I421" s="23">
        <v>43472</v>
      </c>
      <c r="J421" s="21" t="s">
        <v>105</v>
      </c>
      <c r="K421" s="21">
        <v>-950.39</v>
      </c>
      <c r="L421" s="21" t="s">
        <v>189</v>
      </c>
    </row>
    <row r="422" spans="1:12" x14ac:dyDescent="0.3">
      <c r="A422" s="22">
        <v>13670</v>
      </c>
      <c r="B422" s="22">
        <v>10100501</v>
      </c>
      <c r="C422" s="22">
        <v>1000</v>
      </c>
      <c r="D422" s="23">
        <v>43466</v>
      </c>
      <c r="E422" s="21" t="s">
        <v>104</v>
      </c>
      <c r="F422" s="21">
        <v>108108472</v>
      </c>
      <c r="G422" s="21">
        <v>0</v>
      </c>
      <c r="H422" s="21">
        <v>0</v>
      </c>
      <c r="I422" s="23">
        <v>43472</v>
      </c>
      <c r="J422" s="21" t="s">
        <v>105</v>
      </c>
      <c r="K422" s="24">
        <v>-3902.76</v>
      </c>
      <c r="L422" s="21" t="s">
        <v>189</v>
      </c>
    </row>
    <row r="423" spans="1:12" x14ac:dyDescent="0.3">
      <c r="A423" s="22">
        <v>13670</v>
      </c>
      <c r="B423" s="22">
        <v>10100501</v>
      </c>
      <c r="C423" s="22">
        <v>1000</v>
      </c>
      <c r="D423" s="23">
        <v>43466</v>
      </c>
      <c r="E423" s="21" t="s">
        <v>104</v>
      </c>
      <c r="F423" s="21">
        <v>108108472</v>
      </c>
      <c r="G423" s="21">
        <v>0</v>
      </c>
      <c r="H423" s="21">
        <v>0</v>
      </c>
      <c r="I423" s="23">
        <v>43472</v>
      </c>
      <c r="J423" s="21" t="s">
        <v>105</v>
      </c>
      <c r="K423" s="24">
        <v>-2187.37</v>
      </c>
      <c r="L423" s="21" t="s">
        <v>189</v>
      </c>
    </row>
    <row r="424" spans="1:12" x14ac:dyDescent="0.3">
      <c r="A424" s="22">
        <v>13670</v>
      </c>
      <c r="B424" s="22">
        <v>10100501</v>
      </c>
      <c r="C424" s="22">
        <v>1000</v>
      </c>
      <c r="D424" s="23">
        <v>43466</v>
      </c>
      <c r="E424" s="21" t="s">
        <v>104</v>
      </c>
      <c r="F424" s="21">
        <v>108108472</v>
      </c>
      <c r="G424" s="21">
        <v>0</v>
      </c>
      <c r="H424" s="21">
        <v>0</v>
      </c>
      <c r="I424" s="23">
        <v>43472</v>
      </c>
      <c r="J424" s="21" t="s">
        <v>105</v>
      </c>
      <c r="K424" s="21">
        <v>-103.63</v>
      </c>
      <c r="L424" s="21" t="s">
        <v>189</v>
      </c>
    </row>
    <row r="425" spans="1:12" x14ac:dyDescent="0.3">
      <c r="A425" s="22">
        <v>13670</v>
      </c>
      <c r="B425" s="22">
        <v>10100501</v>
      </c>
      <c r="C425" s="22">
        <v>1000</v>
      </c>
      <c r="D425" s="23">
        <v>43466</v>
      </c>
      <c r="E425" s="21" t="s">
        <v>104</v>
      </c>
      <c r="F425" s="21">
        <v>108108472</v>
      </c>
      <c r="G425" s="21">
        <v>0</v>
      </c>
      <c r="H425" s="21">
        <v>0</v>
      </c>
      <c r="I425" s="23">
        <v>43472</v>
      </c>
      <c r="J425" s="21" t="s">
        <v>105</v>
      </c>
      <c r="K425" s="24">
        <v>-3902.76</v>
      </c>
      <c r="L425" s="21" t="s">
        <v>189</v>
      </c>
    </row>
    <row r="426" spans="1:12" x14ac:dyDescent="0.3">
      <c r="A426" s="22">
        <v>13670</v>
      </c>
      <c r="B426" s="22">
        <v>10100501</v>
      </c>
      <c r="C426" s="22">
        <v>1000</v>
      </c>
      <c r="D426" s="23">
        <v>43466</v>
      </c>
      <c r="E426" s="21" t="s">
        <v>104</v>
      </c>
      <c r="F426" s="21">
        <v>108108472</v>
      </c>
      <c r="G426" s="21">
        <v>0</v>
      </c>
      <c r="H426" s="21">
        <v>0</v>
      </c>
      <c r="I426" s="23">
        <v>43472</v>
      </c>
      <c r="J426" s="21" t="s">
        <v>105</v>
      </c>
      <c r="K426" s="24">
        <v>-3902.72</v>
      </c>
      <c r="L426" s="21" t="s">
        <v>189</v>
      </c>
    </row>
    <row r="427" spans="1:12" x14ac:dyDescent="0.3">
      <c r="A427" s="22">
        <v>13670</v>
      </c>
      <c r="B427" s="22">
        <v>10100501</v>
      </c>
      <c r="C427" s="22">
        <v>1000</v>
      </c>
      <c r="D427" s="23">
        <v>43466</v>
      </c>
      <c r="E427" s="21" t="s">
        <v>104</v>
      </c>
      <c r="F427" s="21">
        <v>108108472</v>
      </c>
      <c r="G427" s="21">
        <v>0</v>
      </c>
      <c r="H427" s="21">
        <v>0</v>
      </c>
      <c r="I427" s="23">
        <v>43472</v>
      </c>
      <c r="J427" s="21" t="s">
        <v>105</v>
      </c>
      <c r="K427" s="24">
        <v>-3902.76</v>
      </c>
      <c r="L427" s="21" t="s">
        <v>189</v>
      </c>
    </row>
    <row r="428" spans="1:12" x14ac:dyDescent="0.3">
      <c r="A428" s="22">
        <v>13670</v>
      </c>
      <c r="B428" s="22">
        <v>10100501</v>
      </c>
      <c r="C428" s="22">
        <v>1000</v>
      </c>
      <c r="D428" s="23">
        <v>43466</v>
      </c>
      <c r="E428" s="21" t="s">
        <v>104</v>
      </c>
      <c r="F428" s="21">
        <v>108108472</v>
      </c>
      <c r="G428" s="21">
        <v>0</v>
      </c>
      <c r="H428" s="21">
        <v>0</v>
      </c>
      <c r="I428" s="23">
        <v>43472</v>
      </c>
      <c r="J428" s="21" t="s">
        <v>105</v>
      </c>
      <c r="K428" s="21">
        <v>-771.76</v>
      </c>
      <c r="L428" s="21" t="s">
        <v>189</v>
      </c>
    </row>
    <row r="429" spans="1:12" x14ac:dyDescent="0.3">
      <c r="A429" s="22">
        <v>13640</v>
      </c>
      <c r="B429" s="22">
        <v>10100501</v>
      </c>
      <c r="C429" s="22">
        <v>1000</v>
      </c>
      <c r="D429" s="23">
        <v>43466</v>
      </c>
      <c r="E429" s="21" t="s">
        <v>104</v>
      </c>
      <c r="F429" s="21">
        <v>108110349</v>
      </c>
      <c r="G429" s="21">
        <v>0</v>
      </c>
      <c r="H429" s="21">
        <v>0</v>
      </c>
      <c r="I429" s="23">
        <v>43438</v>
      </c>
      <c r="J429" s="21" t="s">
        <v>105</v>
      </c>
      <c r="K429" s="21">
        <v>0.4</v>
      </c>
      <c r="L429" s="21" t="s">
        <v>194</v>
      </c>
    </row>
    <row r="430" spans="1:12" x14ac:dyDescent="0.3">
      <c r="A430" s="22">
        <v>13640</v>
      </c>
      <c r="B430" s="22">
        <v>10100501</v>
      </c>
      <c r="C430" s="22">
        <v>1000</v>
      </c>
      <c r="D430" s="23">
        <v>43466</v>
      </c>
      <c r="E430" s="21" t="s">
        <v>104</v>
      </c>
      <c r="F430" s="21">
        <v>108110349</v>
      </c>
      <c r="G430" s="21">
        <v>0</v>
      </c>
      <c r="H430" s="21">
        <v>0</v>
      </c>
      <c r="I430" s="23">
        <v>43438</v>
      </c>
      <c r="J430" s="21" t="s">
        <v>105</v>
      </c>
      <c r="K430" s="21">
        <v>0.03</v>
      </c>
      <c r="L430" s="21" t="s">
        <v>194</v>
      </c>
    </row>
    <row r="431" spans="1:12" x14ac:dyDescent="0.3">
      <c r="A431" s="22">
        <v>13650</v>
      </c>
      <c r="B431" s="22">
        <v>10100501</v>
      </c>
      <c r="C431" s="22">
        <v>1000</v>
      </c>
      <c r="D431" s="23">
        <v>43466</v>
      </c>
      <c r="E431" s="21" t="s">
        <v>104</v>
      </c>
      <c r="F431" s="21">
        <v>108110349</v>
      </c>
      <c r="G431" s="21">
        <v>0</v>
      </c>
      <c r="H431" s="21">
        <v>0</v>
      </c>
      <c r="I431" s="23">
        <v>43438</v>
      </c>
      <c r="J431" s="21" t="s">
        <v>105</v>
      </c>
      <c r="K431" s="21">
        <v>0.68</v>
      </c>
      <c r="L431" s="21" t="s">
        <v>195</v>
      </c>
    </row>
    <row r="432" spans="1:12" x14ac:dyDescent="0.3">
      <c r="A432" s="22">
        <v>13650</v>
      </c>
      <c r="B432" s="22">
        <v>10100501</v>
      </c>
      <c r="C432" s="22">
        <v>1000</v>
      </c>
      <c r="D432" s="23">
        <v>43466</v>
      </c>
      <c r="E432" s="21" t="s">
        <v>104</v>
      </c>
      <c r="F432" s="21">
        <v>108110349</v>
      </c>
      <c r="G432" s="21">
        <v>0</v>
      </c>
      <c r="H432" s="21">
        <v>0</v>
      </c>
      <c r="I432" s="23">
        <v>43438</v>
      </c>
      <c r="J432" s="21" t="s">
        <v>105</v>
      </c>
      <c r="K432" s="21">
        <v>0.68</v>
      </c>
      <c r="L432" s="21" t="s">
        <v>195</v>
      </c>
    </row>
    <row r="433" spans="1:12" x14ac:dyDescent="0.3">
      <c r="A433" s="22">
        <v>13690</v>
      </c>
      <c r="B433" s="22">
        <v>10100501</v>
      </c>
      <c r="C433" s="22">
        <v>1000</v>
      </c>
      <c r="D433" s="23">
        <v>43466</v>
      </c>
      <c r="E433" s="21" t="s">
        <v>104</v>
      </c>
      <c r="F433" s="21">
        <v>108110657</v>
      </c>
      <c r="G433" s="21">
        <v>0</v>
      </c>
      <c r="H433" s="21">
        <v>0</v>
      </c>
      <c r="I433" s="23">
        <v>43447</v>
      </c>
      <c r="J433" s="21" t="s">
        <v>105</v>
      </c>
      <c r="K433" s="21">
        <v>659.27</v>
      </c>
      <c r="L433" s="21" t="s">
        <v>191</v>
      </c>
    </row>
    <row r="434" spans="1:12" x14ac:dyDescent="0.3">
      <c r="A434" s="22">
        <v>13670</v>
      </c>
      <c r="B434" s="22">
        <v>10100501</v>
      </c>
      <c r="C434" s="22">
        <v>1000</v>
      </c>
      <c r="D434" s="23">
        <v>43466</v>
      </c>
      <c r="E434" s="21" t="s">
        <v>104</v>
      </c>
      <c r="F434" s="21">
        <v>108107296</v>
      </c>
      <c r="G434" s="21">
        <v>0</v>
      </c>
      <c r="H434" s="21">
        <v>0</v>
      </c>
      <c r="I434" s="23">
        <v>43428</v>
      </c>
      <c r="J434" s="21" t="s">
        <v>105</v>
      </c>
      <c r="K434" s="21">
        <v>0.89</v>
      </c>
      <c r="L434" s="21" t="s">
        <v>189</v>
      </c>
    </row>
    <row r="435" spans="1:12" x14ac:dyDescent="0.3">
      <c r="A435" s="22">
        <v>13670</v>
      </c>
      <c r="B435" s="22">
        <v>10100501</v>
      </c>
      <c r="C435" s="22">
        <v>1000</v>
      </c>
      <c r="D435" s="23">
        <v>43466</v>
      </c>
      <c r="E435" s="21" t="s">
        <v>104</v>
      </c>
      <c r="F435" s="21">
        <v>108107296</v>
      </c>
      <c r="G435" s="21">
        <v>0</v>
      </c>
      <c r="H435" s="21">
        <v>0</v>
      </c>
      <c r="I435" s="23">
        <v>43428</v>
      </c>
      <c r="J435" s="21" t="s">
        <v>105</v>
      </c>
      <c r="K435" s="21">
        <v>0.89</v>
      </c>
      <c r="L435" s="21" t="s">
        <v>189</v>
      </c>
    </row>
    <row r="436" spans="1:12" x14ac:dyDescent="0.3">
      <c r="A436" s="22">
        <v>13670</v>
      </c>
      <c r="B436" s="22">
        <v>10100501</v>
      </c>
      <c r="C436" s="22">
        <v>1000</v>
      </c>
      <c r="D436" s="23">
        <v>43466</v>
      </c>
      <c r="E436" s="21" t="s">
        <v>104</v>
      </c>
      <c r="F436" s="21">
        <v>108107296</v>
      </c>
      <c r="G436" s="21">
        <v>0</v>
      </c>
      <c r="H436" s="21">
        <v>0</v>
      </c>
      <c r="I436" s="23">
        <v>43428</v>
      </c>
      <c r="J436" s="21" t="s">
        <v>105</v>
      </c>
      <c r="K436" s="21">
        <v>0.89</v>
      </c>
      <c r="L436" s="21" t="s">
        <v>189</v>
      </c>
    </row>
    <row r="437" spans="1:12" x14ac:dyDescent="0.3">
      <c r="A437" s="22">
        <v>13640</v>
      </c>
      <c r="B437" s="22">
        <v>10100501</v>
      </c>
      <c r="C437" s="22">
        <v>1000</v>
      </c>
      <c r="D437" s="23">
        <v>43466</v>
      </c>
      <c r="E437" s="21" t="s">
        <v>104</v>
      </c>
      <c r="F437" s="21">
        <v>108107691</v>
      </c>
      <c r="G437" s="21">
        <v>0</v>
      </c>
      <c r="H437" s="21">
        <v>0</v>
      </c>
      <c r="I437" s="23">
        <v>43455</v>
      </c>
      <c r="J437" s="21" t="s">
        <v>105</v>
      </c>
      <c r="K437" s="21">
        <v>-623.78</v>
      </c>
      <c r="L437" s="21" t="s">
        <v>194</v>
      </c>
    </row>
    <row r="438" spans="1:12" x14ac:dyDescent="0.3">
      <c r="A438" s="22">
        <v>13640</v>
      </c>
      <c r="B438" s="22">
        <v>10100501</v>
      </c>
      <c r="C438" s="22">
        <v>1000</v>
      </c>
      <c r="D438" s="23">
        <v>43466</v>
      </c>
      <c r="E438" s="21" t="s">
        <v>104</v>
      </c>
      <c r="F438" s="21">
        <v>108107691</v>
      </c>
      <c r="G438" s="21">
        <v>0</v>
      </c>
      <c r="H438" s="21">
        <v>0</v>
      </c>
      <c r="I438" s="23">
        <v>43455</v>
      </c>
      <c r="J438" s="21" t="s">
        <v>105</v>
      </c>
      <c r="K438" s="24">
        <v>-2294.27</v>
      </c>
      <c r="L438" s="21" t="s">
        <v>194</v>
      </c>
    </row>
    <row r="439" spans="1:12" x14ac:dyDescent="0.3">
      <c r="A439" s="22">
        <v>13650</v>
      </c>
      <c r="B439" s="22">
        <v>10100501</v>
      </c>
      <c r="C439" s="22">
        <v>1000</v>
      </c>
      <c r="D439" s="23">
        <v>43466</v>
      </c>
      <c r="E439" s="21" t="s">
        <v>104</v>
      </c>
      <c r="F439" s="21">
        <v>108107691</v>
      </c>
      <c r="G439" s="21">
        <v>0</v>
      </c>
      <c r="H439" s="21">
        <v>0</v>
      </c>
      <c r="I439" s="23">
        <v>43455</v>
      </c>
      <c r="J439" s="21" t="s">
        <v>105</v>
      </c>
      <c r="K439" s="21">
        <v>-902.72</v>
      </c>
      <c r="L439" s="21" t="s">
        <v>195</v>
      </c>
    </row>
    <row r="440" spans="1:12" x14ac:dyDescent="0.3">
      <c r="A440" s="22">
        <v>13650</v>
      </c>
      <c r="B440" s="22">
        <v>10100501</v>
      </c>
      <c r="C440" s="22">
        <v>1000</v>
      </c>
      <c r="D440" s="23">
        <v>43466</v>
      </c>
      <c r="E440" s="21" t="s">
        <v>104</v>
      </c>
      <c r="F440" s="21">
        <v>108107691</v>
      </c>
      <c r="G440" s="21">
        <v>0</v>
      </c>
      <c r="H440" s="21">
        <v>0</v>
      </c>
      <c r="I440" s="23">
        <v>43455</v>
      </c>
      <c r="J440" s="21" t="s">
        <v>105</v>
      </c>
      <c r="K440" s="21">
        <v>-902.72</v>
      </c>
      <c r="L440" s="21" t="s">
        <v>195</v>
      </c>
    </row>
    <row r="441" spans="1:12" x14ac:dyDescent="0.3">
      <c r="A441" s="22">
        <v>13670</v>
      </c>
      <c r="B441" s="22">
        <v>10100501</v>
      </c>
      <c r="C441" s="22">
        <v>1000</v>
      </c>
      <c r="D441" s="23">
        <v>43466</v>
      </c>
      <c r="E441" s="21" t="s">
        <v>104</v>
      </c>
      <c r="F441" s="21">
        <v>108107691</v>
      </c>
      <c r="G441" s="21">
        <v>0</v>
      </c>
      <c r="H441" s="21">
        <v>0</v>
      </c>
      <c r="I441" s="23">
        <v>43455</v>
      </c>
      <c r="J441" s="21" t="s">
        <v>105</v>
      </c>
      <c r="K441" s="21">
        <v>-334.84</v>
      </c>
      <c r="L441" s="21" t="s">
        <v>189</v>
      </c>
    </row>
    <row r="442" spans="1:12" x14ac:dyDescent="0.3">
      <c r="A442" s="22">
        <v>13640</v>
      </c>
      <c r="B442" s="22">
        <v>10100501</v>
      </c>
      <c r="C442" s="22">
        <v>1000</v>
      </c>
      <c r="D442" s="23">
        <v>43466</v>
      </c>
      <c r="E442" s="21" t="s">
        <v>104</v>
      </c>
      <c r="F442" s="21">
        <v>108107719</v>
      </c>
      <c r="G442" s="21">
        <v>0</v>
      </c>
      <c r="H442" s="21">
        <v>0</v>
      </c>
      <c r="I442" s="23">
        <v>43479</v>
      </c>
      <c r="J442" s="21" t="s">
        <v>105</v>
      </c>
      <c r="K442" s="21">
        <v>-718.51</v>
      </c>
      <c r="L442" s="21" t="s">
        <v>194</v>
      </c>
    </row>
    <row r="443" spans="1:12" x14ac:dyDescent="0.3">
      <c r="A443" s="22">
        <v>13640</v>
      </c>
      <c r="B443" s="22">
        <v>10100501</v>
      </c>
      <c r="C443" s="22">
        <v>1000</v>
      </c>
      <c r="D443" s="23">
        <v>43466</v>
      </c>
      <c r="E443" s="21" t="s">
        <v>104</v>
      </c>
      <c r="F443" s="21">
        <v>108107722</v>
      </c>
      <c r="G443" s="21">
        <v>0</v>
      </c>
      <c r="H443" s="21">
        <v>0</v>
      </c>
      <c r="I443" s="23">
        <v>43439</v>
      </c>
      <c r="J443" s="21" t="s">
        <v>105</v>
      </c>
      <c r="K443" s="21">
        <v>-51.91</v>
      </c>
      <c r="L443" s="21" t="s">
        <v>194</v>
      </c>
    </row>
    <row r="444" spans="1:12" x14ac:dyDescent="0.3">
      <c r="A444" s="22">
        <v>13640</v>
      </c>
      <c r="B444" s="22">
        <v>10100501</v>
      </c>
      <c r="C444" s="22">
        <v>1000</v>
      </c>
      <c r="D444" s="23">
        <v>43466</v>
      </c>
      <c r="E444" s="21" t="s">
        <v>104</v>
      </c>
      <c r="F444" s="21">
        <v>108107722</v>
      </c>
      <c r="G444" s="21">
        <v>0</v>
      </c>
      <c r="H444" s="21">
        <v>0</v>
      </c>
      <c r="I444" s="23">
        <v>43439</v>
      </c>
      <c r="J444" s="21" t="s">
        <v>105</v>
      </c>
      <c r="K444" s="21">
        <v>-51.91</v>
      </c>
      <c r="L444" s="21" t="s">
        <v>194</v>
      </c>
    </row>
    <row r="445" spans="1:12" x14ac:dyDescent="0.3">
      <c r="A445" s="22">
        <v>13650</v>
      </c>
      <c r="B445" s="22">
        <v>10100501</v>
      </c>
      <c r="C445" s="22">
        <v>1000</v>
      </c>
      <c r="D445" s="23">
        <v>43466</v>
      </c>
      <c r="E445" s="21" t="s">
        <v>104</v>
      </c>
      <c r="F445" s="21">
        <v>108107722</v>
      </c>
      <c r="G445" s="21">
        <v>0</v>
      </c>
      <c r="H445" s="21">
        <v>0</v>
      </c>
      <c r="I445" s="23">
        <v>43439</v>
      </c>
      <c r="J445" s="21" t="s">
        <v>105</v>
      </c>
      <c r="K445" s="21">
        <v>-121.58</v>
      </c>
      <c r="L445" s="21" t="s">
        <v>195</v>
      </c>
    </row>
    <row r="446" spans="1:12" x14ac:dyDescent="0.3">
      <c r="A446" s="22">
        <v>13650</v>
      </c>
      <c r="B446" s="22">
        <v>10100501</v>
      </c>
      <c r="C446" s="22">
        <v>1000</v>
      </c>
      <c r="D446" s="23">
        <v>43466</v>
      </c>
      <c r="E446" s="21" t="s">
        <v>104</v>
      </c>
      <c r="F446" s="21">
        <v>108107722</v>
      </c>
      <c r="G446" s="21">
        <v>0</v>
      </c>
      <c r="H446" s="21">
        <v>0</v>
      </c>
      <c r="I446" s="23">
        <v>43439</v>
      </c>
      <c r="J446" s="21" t="s">
        <v>105</v>
      </c>
      <c r="K446" s="21">
        <v>-121.58</v>
      </c>
      <c r="L446" s="21" t="s">
        <v>195</v>
      </c>
    </row>
    <row r="447" spans="1:12" x14ac:dyDescent="0.3">
      <c r="A447" s="22">
        <v>13640</v>
      </c>
      <c r="B447" s="22">
        <v>10100501</v>
      </c>
      <c r="C447" s="22">
        <v>1000</v>
      </c>
      <c r="D447" s="23">
        <v>43466</v>
      </c>
      <c r="E447" s="21" t="s">
        <v>104</v>
      </c>
      <c r="F447" s="21">
        <v>108107813</v>
      </c>
      <c r="G447" s="21">
        <v>0</v>
      </c>
      <c r="H447" s="21">
        <v>0</v>
      </c>
      <c r="I447" s="23">
        <v>43440</v>
      </c>
      <c r="J447" s="21" t="s">
        <v>105</v>
      </c>
      <c r="K447" s="21">
        <v>-0.1</v>
      </c>
      <c r="L447" s="21" t="s">
        <v>194</v>
      </c>
    </row>
    <row r="448" spans="1:12" x14ac:dyDescent="0.3">
      <c r="A448" s="22">
        <v>13640</v>
      </c>
      <c r="B448" s="22">
        <v>10100501</v>
      </c>
      <c r="C448" s="22">
        <v>1000</v>
      </c>
      <c r="D448" s="23">
        <v>43466</v>
      </c>
      <c r="E448" s="21" t="s">
        <v>104</v>
      </c>
      <c r="F448" s="21">
        <v>108107813</v>
      </c>
      <c r="G448" s="21">
        <v>0</v>
      </c>
      <c r="H448" s="21">
        <v>0</v>
      </c>
      <c r="I448" s="23">
        <v>43440</v>
      </c>
      <c r="J448" s="21" t="s">
        <v>105</v>
      </c>
      <c r="K448" s="21">
        <v>-0.74</v>
      </c>
      <c r="L448" s="21" t="s">
        <v>194</v>
      </c>
    </row>
    <row r="449" spans="1:12" x14ac:dyDescent="0.3">
      <c r="A449" s="22">
        <v>13640</v>
      </c>
      <c r="B449" s="22">
        <v>10100501</v>
      </c>
      <c r="C449" s="22">
        <v>1000</v>
      </c>
      <c r="D449" s="23">
        <v>43466</v>
      </c>
      <c r="E449" s="21" t="s">
        <v>104</v>
      </c>
      <c r="F449" s="21">
        <v>108107813</v>
      </c>
      <c r="G449" s="21">
        <v>0</v>
      </c>
      <c r="H449" s="21">
        <v>0</v>
      </c>
      <c r="I449" s="23">
        <v>43440</v>
      </c>
      <c r="J449" s="21" t="s">
        <v>105</v>
      </c>
      <c r="K449" s="21">
        <v>-0.36</v>
      </c>
      <c r="L449" s="21" t="s">
        <v>194</v>
      </c>
    </row>
    <row r="450" spans="1:12" x14ac:dyDescent="0.3">
      <c r="A450" s="22">
        <v>13640</v>
      </c>
      <c r="B450" s="22">
        <v>10100501</v>
      </c>
      <c r="C450" s="22">
        <v>1000</v>
      </c>
      <c r="D450" s="23">
        <v>43466</v>
      </c>
      <c r="E450" s="21" t="s">
        <v>104</v>
      </c>
      <c r="F450" s="21">
        <v>108107652</v>
      </c>
      <c r="G450" s="21">
        <v>0</v>
      </c>
      <c r="H450" s="21">
        <v>0</v>
      </c>
      <c r="I450" s="23">
        <v>43475</v>
      </c>
      <c r="J450" s="21" t="s">
        <v>105</v>
      </c>
      <c r="K450" s="21">
        <v>-249.03</v>
      </c>
      <c r="L450" s="21" t="s">
        <v>194</v>
      </c>
    </row>
    <row r="451" spans="1:12" x14ac:dyDescent="0.3">
      <c r="A451" s="22">
        <v>13660</v>
      </c>
      <c r="B451" s="22">
        <v>10100501</v>
      </c>
      <c r="C451" s="22">
        <v>1000</v>
      </c>
      <c r="D451" s="23">
        <v>43466</v>
      </c>
      <c r="E451" s="21" t="s">
        <v>104</v>
      </c>
      <c r="F451" s="21">
        <v>108107674</v>
      </c>
      <c r="G451" s="21">
        <v>0</v>
      </c>
      <c r="H451" s="21">
        <v>0</v>
      </c>
      <c r="I451" s="23">
        <v>43456</v>
      </c>
      <c r="J451" s="21" t="s">
        <v>105</v>
      </c>
      <c r="K451" s="21">
        <v>-1.05</v>
      </c>
      <c r="L451" s="21" t="s">
        <v>188</v>
      </c>
    </row>
    <row r="452" spans="1:12" x14ac:dyDescent="0.3">
      <c r="A452" s="22">
        <v>13640</v>
      </c>
      <c r="B452" s="22">
        <v>10100501</v>
      </c>
      <c r="C452" s="22">
        <v>1000</v>
      </c>
      <c r="D452" s="23">
        <v>43466</v>
      </c>
      <c r="E452" s="21" t="s">
        <v>104</v>
      </c>
      <c r="F452" s="21">
        <v>108107681</v>
      </c>
      <c r="G452" s="21">
        <v>0</v>
      </c>
      <c r="H452" s="21">
        <v>0</v>
      </c>
      <c r="I452" s="23">
        <v>43432</v>
      </c>
      <c r="J452" s="21" t="s">
        <v>105</v>
      </c>
      <c r="K452" s="21">
        <v>-0.45</v>
      </c>
      <c r="L452" s="21" t="s">
        <v>194</v>
      </c>
    </row>
    <row r="453" spans="1:12" x14ac:dyDescent="0.3">
      <c r="A453" s="22">
        <v>13640</v>
      </c>
      <c r="B453" s="22">
        <v>10100501</v>
      </c>
      <c r="C453" s="22">
        <v>1000</v>
      </c>
      <c r="D453" s="23">
        <v>43466</v>
      </c>
      <c r="E453" s="21" t="s">
        <v>104</v>
      </c>
      <c r="F453" s="21">
        <v>108107691</v>
      </c>
      <c r="G453" s="21">
        <v>0</v>
      </c>
      <c r="H453" s="21">
        <v>0</v>
      </c>
      <c r="I453" s="23">
        <v>43455</v>
      </c>
      <c r="J453" s="21" t="s">
        <v>105</v>
      </c>
      <c r="K453" s="21">
        <v>-607.20000000000005</v>
      </c>
      <c r="L453" s="21" t="s">
        <v>194</v>
      </c>
    </row>
    <row r="454" spans="1:12" x14ac:dyDescent="0.3">
      <c r="A454" s="22">
        <v>13640</v>
      </c>
      <c r="B454" s="22">
        <v>10100501</v>
      </c>
      <c r="C454" s="22">
        <v>1000</v>
      </c>
      <c r="D454" s="23">
        <v>43466</v>
      </c>
      <c r="E454" s="21" t="s">
        <v>104</v>
      </c>
      <c r="F454" s="21">
        <v>108106187</v>
      </c>
      <c r="G454" s="21">
        <v>0</v>
      </c>
      <c r="H454" s="21">
        <v>0</v>
      </c>
      <c r="I454" s="23">
        <v>43452</v>
      </c>
      <c r="J454" s="21" t="s">
        <v>105</v>
      </c>
      <c r="K454" s="21">
        <v>-0.09</v>
      </c>
      <c r="L454" s="21" t="s">
        <v>194</v>
      </c>
    </row>
    <row r="455" spans="1:12" x14ac:dyDescent="0.3">
      <c r="A455" s="22">
        <v>13650</v>
      </c>
      <c r="B455" s="22">
        <v>10100501</v>
      </c>
      <c r="C455" s="22">
        <v>1000</v>
      </c>
      <c r="D455" s="23">
        <v>43466</v>
      </c>
      <c r="E455" s="21" t="s">
        <v>104</v>
      </c>
      <c r="F455" s="21">
        <v>108106187</v>
      </c>
      <c r="G455" s="21">
        <v>0</v>
      </c>
      <c r="H455" s="21">
        <v>0</v>
      </c>
      <c r="I455" s="23">
        <v>43452</v>
      </c>
      <c r="J455" s="21" t="s">
        <v>105</v>
      </c>
      <c r="K455" s="21">
        <v>-1.07</v>
      </c>
      <c r="L455" s="21" t="s">
        <v>195</v>
      </c>
    </row>
    <row r="456" spans="1:12" x14ac:dyDescent="0.3">
      <c r="A456" s="22">
        <v>13650</v>
      </c>
      <c r="B456" s="22">
        <v>10100501</v>
      </c>
      <c r="C456" s="22">
        <v>1000</v>
      </c>
      <c r="D456" s="23">
        <v>43466</v>
      </c>
      <c r="E456" s="21" t="s">
        <v>104</v>
      </c>
      <c r="F456" s="21">
        <v>108106187</v>
      </c>
      <c r="G456" s="21">
        <v>0</v>
      </c>
      <c r="H456" s="21">
        <v>0</v>
      </c>
      <c r="I456" s="23">
        <v>43452</v>
      </c>
      <c r="J456" s="21" t="s">
        <v>105</v>
      </c>
      <c r="K456" s="21">
        <v>-1.08</v>
      </c>
      <c r="L456" s="21" t="s">
        <v>195</v>
      </c>
    </row>
    <row r="457" spans="1:12" x14ac:dyDescent="0.3">
      <c r="A457" s="22">
        <v>13650</v>
      </c>
      <c r="B457" s="22">
        <v>10100501</v>
      </c>
      <c r="C457" s="22">
        <v>1000</v>
      </c>
      <c r="D457" s="23">
        <v>43466</v>
      </c>
      <c r="E457" s="21" t="s">
        <v>104</v>
      </c>
      <c r="F457" s="21">
        <v>108106187</v>
      </c>
      <c r="G457" s="21">
        <v>0</v>
      </c>
      <c r="H457" s="21">
        <v>0</v>
      </c>
      <c r="I457" s="23">
        <v>43452</v>
      </c>
      <c r="J457" s="21" t="s">
        <v>105</v>
      </c>
      <c r="K457" s="21">
        <v>-1.07</v>
      </c>
      <c r="L457" s="21" t="s">
        <v>195</v>
      </c>
    </row>
    <row r="458" spans="1:12" x14ac:dyDescent="0.3">
      <c r="A458" s="22">
        <v>13640</v>
      </c>
      <c r="B458" s="22">
        <v>10100501</v>
      </c>
      <c r="C458" s="22">
        <v>1000</v>
      </c>
      <c r="D458" s="23">
        <v>43466</v>
      </c>
      <c r="E458" s="21" t="s">
        <v>104</v>
      </c>
      <c r="F458" s="21">
        <v>108106229</v>
      </c>
      <c r="G458" s="21">
        <v>0</v>
      </c>
      <c r="H458" s="21">
        <v>0</v>
      </c>
      <c r="I458" s="23">
        <v>43468</v>
      </c>
      <c r="J458" s="21" t="s">
        <v>246</v>
      </c>
      <c r="K458" s="21">
        <v>-56.41</v>
      </c>
      <c r="L458" s="21" t="s">
        <v>194</v>
      </c>
    </row>
    <row r="459" spans="1:12" x14ac:dyDescent="0.3">
      <c r="A459" s="22">
        <v>13640</v>
      </c>
      <c r="B459" s="22">
        <v>10100501</v>
      </c>
      <c r="C459" s="22">
        <v>1000</v>
      </c>
      <c r="D459" s="23">
        <v>43466</v>
      </c>
      <c r="E459" s="21" t="s">
        <v>104</v>
      </c>
      <c r="F459" s="21">
        <v>108106229</v>
      </c>
      <c r="G459" s="21">
        <v>0</v>
      </c>
      <c r="H459" s="21">
        <v>0</v>
      </c>
      <c r="I459" s="23">
        <v>43468</v>
      </c>
      <c r="J459" s="21" t="s">
        <v>246</v>
      </c>
      <c r="K459" s="21">
        <v>-802.08</v>
      </c>
      <c r="L459" s="21" t="s">
        <v>194</v>
      </c>
    </row>
    <row r="460" spans="1:12" x14ac:dyDescent="0.3">
      <c r="A460" s="22">
        <v>13640</v>
      </c>
      <c r="B460" s="22">
        <v>10100501</v>
      </c>
      <c r="C460" s="22">
        <v>1000</v>
      </c>
      <c r="D460" s="23">
        <v>43466</v>
      </c>
      <c r="E460" s="21" t="s">
        <v>104</v>
      </c>
      <c r="F460" s="21">
        <v>108106229</v>
      </c>
      <c r="G460" s="21">
        <v>0</v>
      </c>
      <c r="H460" s="21">
        <v>0</v>
      </c>
      <c r="I460" s="23">
        <v>43468</v>
      </c>
      <c r="J460" s="21" t="s">
        <v>246</v>
      </c>
      <c r="K460" s="21">
        <v>-476.85</v>
      </c>
      <c r="L460" s="21" t="s">
        <v>194</v>
      </c>
    </row>
    <row r="461" spans="1:12" x14ac:dyDescent="0.3">
      <c r="A461" s="22">
        <v>13640</v>
      </c>
      <c r="B461" s="22">
        <v>10100501</v>
      </c>
      <c r="C461" s="22">
        <v>1000</v>
      </c>
      <c r="D461" s="23">
        <v>43466</v>
      </c>
      <c r="E461" s="21" t="s">
        <v>104</v>
      </c>
      <c r="F461" s="21">
        <v>108106229</v>
      </c>
      <c r="G461" s="21">
        <v>0</v>
      </c>
      <c r="H461" s="21">
        <v>0</v>
      </c>
      <c r="I461" s="23">
        <v>43468</v>
      </c>
      <c r="J461" s="21" t="s">
        <v>246</v>
      </c>
      <c r="K461" s="24">
        <v>-1070.21</v>
      </c>
      <c r="L461" s="21" t="s">
        <v>194</v>
      </c>
    </row>
    <row r="462" spans="1:12" x14ac:dyDescent="0.3">
      <c r="A462" s="22">
        <v>13640</v>
      </c>
      <c r="B462" s="22">
        <v>10100501</v>
      </c>
      <c r="C462" s="22">
        <v>1000</v>
      </c>
      <c r="D462" s="23">
        <v>43466</v>
      </c>
      <c r="E462" s="21" t="s">
        <v>104</v>
      </c>
      <c r="F462" s="21">
        <v>108106259</v>
      </c>
      <c r="G462" s="21">
        <v>0</v>
      </c>
      <c r="H462" s="21">
        <v>0</v>
      </c>
      <c r="I462" s="23">
        <v>43460</v>
      </c>
      <c r="J462" s="21" t="s">
        <v>105</v>
      </c>
      <c r="K462" s="21">
        <v>-353.17</v>
      </c>
      <c r="L462" s="21" t="s">
        <v>194</v>
      </c>
    </row>
    <row r="463" spans="1:12" x14ac:dyDescent="0.3">
      <c r="A463" s="22">
        <v>13650</v>
      </c>
      <c r="B463" s="22">
        <v>10100501</v>
      </c>
      <c r="C463" s="22">
        <v>1000</v>
      </c>
      <c r="D463" s="23">
        <v>43466</v>
      </c>
      <c r="E463" s="21" t="s">
        <v>104</v>
      </c>
      <c r="F463" s="21">
        <v>108106259</v>
      </c>
      <c r="G463" s="21">
        <v>0</v>
      </c>
      <c r="H463" s="21">
        <v>0</v>
      </c>
      <c r="I463" s="23">
        <v>43460</v>
      </c>
      <c r="J463" s="21" t="s">
        <v>105</v>
      </c>
      <c r="K463" s="24">
        <v>-2472.63</v>
      </c>
      <c r="L463" s="21" t="s">
        <v>195</v>
      </c>
    </row>
    <row r="464" spans="1:12" x14ac:dyDescent="0.3">
      <c r="A464" s="22">
        <v>13660</v>
      </c>
      <c r="B464" s="22">
        <v>10100501</v>
      </c>
      <c r="C464" s="22">
        <v>1000</v>
      </c>
      <c r="D464" s="23">
        <v>43466</v>
      </c>
      <c r="E464" s="21" t="s">
        <v>104</v>
      </c>
      <c r="F464" s="21">
        <v>108106259</v>
      </c>
      <c r="G464" s="21">
        <v>0</v>
      </c>
      <c r="H464" s="21">
        <v>0</v>
      </c>
      <c r="I464" s="23">
        <v>43460</v>
      </c>
      <c r="J464" s="21" t="s">
        <v>105</v>
      </c>
      <c r="K464" s="21">
        <v>-411.24</v>
      </c>
      <c r="L464" s="21" t="s">
        <v>188</v>
      </c>
    </row>
    <row r="465" spans="1:12" x14ac:dyDescent="0.3">
      <c r="A465" s="22">
        <v>13640</v>
      </c>
      <c r="B465" s="22">
        <v>10100501</v>
      </c>
      <c r="C465" s="22">
        <v>1000</v>
      </c>
      <c r="D465" s="23">
        <v>43466</v>
      </c>
      <c r="E465" s="21" t="s">
        <v>104</v>
      </c>
      <c r="F465" s="21">
        <v>108106311</v>
      </c>
      <c r="G465" s="21">
        <v>0</v>
      </c>
      <c r="H465" s="21">
        <v>0</v>
      </c>
      <c r="I465" s="23">
        <v>43461</v>
      </c>
      <c r="J465" s="21" t="s">
        <v>105</v>
      </c>
      <c r="K465" s="21">
        <v>-311.41000000000003</v>
      </c>
      <c r="L465" s="21" t="s">
        <v>194</v>
      </c>
    </row>
    <row r="466" spans="1:12" x14ac:dyDescent="0.3">
      <c r="A466" s="22">
        <v>13640</v>
      </c>
      <c r="B466" s="22">
        <v>10100501</v>
      </c>
      <c r="C466" s="22">
        <v>1000</v>
      </c>
      <c r="D466" s="23">
        <v>43466</v>
      </c>
      <c r="E466" s="21" t="s">
        <v>104</v>
      </c>
      <c r="F466" s="21">
        <v>108106436</v>
      </c>
      <c r="G466" s="21">
        <v>0</v>
      </c>
      <c r="H466" s="21">
        <v>0</v>
      </c>
      <c r="I466" s="23">
        <v>43486</v>
      </c>
      <c r="J466" s="21" t="s">
        <v>105</v>
      </c>
      <c r="K466" s="24">
        <v>-1506.91</v>
      </c>
      <c r="L466" s="21" t="s">
        <v>194</v>
      </c>
    </row>
    <row r="467" spans="1:12" x14ac:dyDescent="0.3">
      <c r="A467" s="22">
        <v>13670</v>
      </c>
      <c r="B467" s="22">
        <v>10100501</v>
      </c>
      <c r="C467" s="22">
        <v>1000</v>
      </c>
      <c r="D467" s="23">
        <v>43466</v>
      </c>
      <c r="E467" s="21" t="s">
        <v>104</v>
      </c>
      <c r="F467" s="21">
        <v>108106436</v>
      </c>
      <c r="G467" s="21">
        <v>0</v>
      </c>
      <c r="H467" s="21">
        <v>0</v>
      </c>
      <c r="I467" s="23">
        <v>43486</v>
      </c>
      <c r="J467" s="21" t="s">
        <v>105</v>
      </c>
      <c r="K467" s="21">
        <v>-497.4</v>
      </c>
      <c r="L467" s="21" t="s">
        <v>189</v>
      </c>
    </row>
    <row r="468" spans="1:12" x14ac:dyDescent="0.3">
      <c r="A468" s="22">
        <v>13640</v>
      </c>
      <c r="B468" s="22">
        <v>10100501</v>
      </c>
      <c r="C468" s="22">
        <v>1000</v>
      </c>
      <c r="D468" s="23">
        <v>43466</v>
      </c>
      <c r="E468" s="21" t="s">
        <v>104</v>
      </c>
      <c r="F468" s="21">
        <v>108106474</v>
      </c>
      <c r="G468" s="21">
        <v>0</v>
      </c>
      <c r="H468" s="21">
        <v>0</v>
      </c>
      <c r="I468" s="23">
        <v>43428</v>
      </c>
      <c r="J468" s="21" t="s">
        <v>105</v>
      </c>
      <c r="K468" s="21">
        <v>-0.65</v>
      </c>
      <c r="L468" s="21" t="s">
        <v>194</v>
      </c>
    </row>
    <row r="469" spans="1:12" x14ac:dyDescent="0.3">
      <c r="A469" s="22">
        <v>13640</v>
      </c>
      <c r="B469" s="22">
        <v>10100501</v>
      </c>
      <c r="C469" s="22">
        <v>1000</v>
      </c>
      <c r="D469" s="23">
        <v>43466</v>
      </c>
      <c r="E469" s="21" t="s">
        <v>104</v>
      </c>
      <c r="F469" s="21">
        <v>108106474</v>
      </c>
      <c r="G469" s="21">
        <v>0</v>
      </c>
      <c r="H469" s="21">
        <v>0</v>
      </c>
      <c r="I469" s="23">
        <v>43428</v>
      </c>
      <c r="J469" s="21" t="s">
        <v>105</v>
      </c>
      <c r="K469" s="21">
        <v>-0.64</v>
      </c>
      <c r="L469" s="21" t="s">
        <v>194</v>
      </c>
    </row>
    <row r="470" spans="1:12" x14ac:dyDescent="0.3">
      <c r="A470" s="22">
        <v>13650</v>
      </c>
      <c r="B470" s="22">
        <v>10100501</v>
      </c>
      <c r="C470" s="22">
        <v>1000</v>
      </c>
      <c r="D470" s="23">
        <v>43466</v>
      </c>
      <c r="E470" s="21" t="s">
        <v>104</v>
      </c>
      <c r="F470" s="21">
        <v>108106474</v>
      </c>
      <c r="G470" s="21">
        <v>0</v>
      </c>
      <c r="H470" s="21">
        <v>0</v>
      </c>
      <c r="I470" s="23">
        <v>43428</v>
      </c>
      <c r="J470" s="21" t="s">
        <v>105</v>
      </c>
      <c r="K470" s="21">
        <v>-0.16</v>
      </c>
      <c r="L470" s="21" t="s">
        <v>195</v>
      </c>
    </row>
    <row r="471" spans="1:12" x14ac:dyDescent="0.3">
      <c r="A471" s="22">
        <v>13640</v>
      </c>
      <c r="B471" s="22">
        <v>10100501</v>
      </c>
      <c r="C471" s="22">
        <v>1000</v>
      </c>
      <c r="D471" s="23">
        <v>43466</v>
      </c>
      <c r="E471" s="21" t="s">
        <v>104</v>
      </c>
      <c r="F471" s="21">
        <v>108106618</v>
      </c>
      <c r="G471" s="21">
        <v>0</v>
      </c>
      <c r="H471" s="21">
        <v>0</v>
      </c>
      <c r="I471" s="23">
        <v>43431</v>
      </c>
      <c r="J471" s="21" t="s">
        <v>105</v>
      </c>
      <c r="K471" s="21">
        <v>-0.65</v>
      </c>
      <c r="L471" s="21" t="s">
        <v>194</v>
      </c>
    </row>
    <row r="472" spans="1:12" x14ac:dyDescent="0.3">
      <c r="A472" s="22">
        <v>13640</v>
      </c>
      <c r="B472" s="22">
        <v>10100501</v>
      </c>
      <c r="C472" s="22">
        <v>1000</v>
      </c>
      <c r="D472" s="23">
        <v>43466</v>
      </c>
      <c r="E472" s="21" t="s">
        <v>104</v>
      </c>
      <c r="F472" s="21">
        <v>108106648</v>
      </c>
      <c r="G472" s="21">
        <v>0</v>
      </c>
      <c r="H472" s="21">
        <v>0</v>
      </c>
      <c r="I472" s="23">
        <v>43460</v>
      </c>
      <c r="J472" s="21" t="s">
        <v>105</v>
      </c>
      <c r="K472" s="21">
        <v>-8.15</v>
      </c>
      <c r="L472" s="21" t="s">
        <v>194</v>
      </c>
    </row>
    <row r="473" spans="1:12" x14ac:dyDescent="0.3">
      <c r="A473" s="22">
        <v>13640</v>
      </c>
      <c r="B473" s="22">
        <v>10100501</v>
      </c>
      <c r="C473" s="22">
        <v>1000</v>
      </c>
      <c r="D473" s="23">
        <v>43466</v>
      </c>
      <c r="E473" s="21" t="s">
        <v>104</v>
      </c>
      <c r="F473" s="21">
        <v>108106648</v>
      </c>
      <c r="G473" s="21">
        <v>0</v>
      </c>
      <c r="H473" s="21">
        <v>0</v>
      </c>
      <c r="I473" s="23">
        <v>43460</v>
      </c>
      <c r="J473" s="21" t="s">
        <v>105</v>
      </c>
      <c r="K473" s="21">
        <v>-330.24</v>
      </c>
      <c r="L473" s="21" t="s">
        <v>194</v>
      </c>
    </row>
    <row r="474" spans="1:12" x14ac:dyDescent="0.3">
      <c r="A474" s="22">
        <v>13640</v>
      </c>
      <c r="B474" s="22">
        <v>10100501</v>
      </c>
      <c r="C474" s="22">
        <v>1000</v>
      </c>
      <c r="D474" s="23">
        <v>43466</v>
      </c>
      <c r="E474" s="21" t="s">
        <v>104</v>
      </c>
      <c r="F474" s="21">
        <v>108106648</v>
      </c>
      <c r="G474" s="21">
        <v>0</v>
      </c>
      <c r="H474" s="21">
        <v>0</v>
      </c>
      <c r="I474" s="23">
        <v>43460</v>
      </c>
      <c r="J474" s="21" t="s">
        <v>105</v>
      </c>
      <c r="K474" s="21">
        <v>-349.08</v>
      </c>
      <c r="L474" s="21" t="s">
        <v>194</v>
      </c>
    </row>
    <row r="475" spans="1:12" x14ac:dyDescent="0.3">
      <c r="A475" s="22">
        <v>13640</v>
      </c>
      <c r="B475" s="22">
        <v>10100501</v>
      </c>
      <c r="C475" s="22">
        <v>1000</v>
      </c>
      <c r="D475" s="23">
        <v>43466</v>
      </c>
      <c r="E475" s="21" t="s">
        <v>104</v>
      </c>
      <c r="F475" s="21">
        <v>108106648</v>
      </c>
      <c r="G475" s="21">
        <v>0</v>
      </c>
      <c r="H475" s="21">
        <v>0</v>
      </c>
      <c r="I475" s="23">
        <v>43460</v>
      </c>
      <c r="J475" s="21" t="s">
        <v>105</v>
      </c>
      <c r="K475" s="21">
        <v>-22.08</v>
      </c>
      <c r="L475" s="21" t="s">
        <v>194</v>
      </c>
    </row>
    <row r="476" spans="1:12" x14ac:dyDescent="0.3">
      <c r="A476" s="22">
        <v>13640</v>
      </c>
      <c r="B476" s="22">
        <v>10100501</v>
      </c>
      <c r="C476" s="22">
        <v>1000</v>
      </c>
      <c r="D476" s="23">
        <v>43466</v>
      </c>
      <c r="E476" s="21" t="s">
        <v>104</v>
      </c>
      <c r="F476" s="21">
        <v>108106648</v>
      </c>
      <c r="G476" s="21">
        <v>0</v>
      </c>
      <c r="H476" s="21">
        <v>0</v>
      </c>
      <c r="I476" s="23">
        <v>43460</v>
      </c>
      <c r="J476" s="21" t="s">
        <v>105</v>
      </c>
      <c r="K476" s="21">
        <v>-134.88999999999999</v>
      </c>
      <c r="L476" s="21" t="s">
        <v>194</v>
      </c>
    </row>
    <row r="477" spans="1:12" x14ac:dyDescent="0.3">
      <c r="A477" s="22">
        <v>13650</v>
      </c>
      <c r="B477" s="22">
        <v>10100501</v>
      </c>
      <c r="C477" s="22">
        <v>1000</v>
      </c>
      <c r="D477" s="23">
        <v>43466</v>
      </c>
      <c r="E477" s="21" t="s">
        <v>104</v>
      </c>
      <c r="F477" s="21">
        <v>108106648</v>
      </c>
      <c r="G477" s="21">
        <v>0</v>
      </c>
      <c r="H477" s="21">
        <v>0</v>
      </c>
      <c r="I477" s="23">
        <v>43460</v>
      </c>
      <c r="J477" s="21" t="s">
        <v>105</v>
      </c>
      <c r="K477" s="21">
        <v>-372</v>
      </c>
      <c r="L477" s="21" t="s">
        <v>195</v>
      </c>
    </row>
    <row r="478" spans="1:12" x14ac:dyDescent="0.3">
      <c r="A478" s="22">
        <v>13650</v>
      </c>
      <c r="B478" s="22">
        <v>10100501</v>
      </c>
      <c r="C478" s="22">
        <v>1000</v>
      </c>
      <c r="D478" s="23">
        <v>43466</v>
      </c>
      <c r="E478" s="21" t="s">
        <v>104</v>
      </c>
      <c r="F478" s="21">
        <v>108106648</v>
      </c>
      <c r="G478" s="21">
        <v>0</v>
      </c>
      <c r="H478" s="21">
        <v>0</v>
      </c>
      <c r="I478" s="23">
        <v>43460</v>
      </c>
      <c r="J478" s="21" t="s">
        <v>105</v>
      </c>
      <c r="K478" s="21">
        <v>-372</v>
      </c>
      <c r="L478" s="21" t="s">
        <v>195</v>
      </c>
    </row>
    <row r="479" spans="1:12" x14ac:dyDescent="0.3">
      <c r="A479" s="22">
        <v>13650</v>
      </c>
      <c r="B479" s="22">
        <v>10100501</v>
      </c>
      <c r="C479" s="22">
        <v>1000</v>
      </c>
      <c r="D479" s="23">
        <v>43466</v>
      </c>
      <c r="E479" s="21" t="s">
        <v>104</v>
      </c>
      <c r="F479" s="21">
        <v>108106648</v>
      </c>
      <c r="G479" s="21">
        <v>0</v>
      </c>
      <c r="H479" s="21">
        <v>0</v>
      </c>
      <c r="I479" s="23">
        <v>43460</v>
      </c>
      <c r="J479" s="21" t="s">
        <v>105</v>
      </c>
      <c r="K479" s="21">
        <v>-372</v>
      </c>
      <c r="L479" s="21" t="s">
        <v>195</v>
      </c>
    </row>
    <row r="480" spans="1:12" x14ac:dyDescent="0.3">
      <c r="A480" s="22">
        <v>13650</v>
      </c>
      <c r="B480" s="22">
        <v>10100501</v>
      </c>
      <c r="C480" s="22">
        <v>1000</v>
      </c>
      <c r="D480" s="23">
        <v>43466</v>
      </c>
      <c r="E480" s="21" t="s">
        <v>104</v>
      </c>
      <c r="F480" s="21">
        <v>108106648</v>
      </c>
      <c r="G480" s="21">
        <v>0</v>
      </c>
      <c r="H480" s="21">
        <v>0</v>
      </c>
      <c r="I480" s="23">
        <v>43460</v>
      </c>
      <c r="J480" s="21" t="s">
        <v>105</v>
      </c>
      <c r="K480" s="21">
        <v>-371.99</v>
      </c>
      <c r="L480" s="21" t="s">
        <v>195</v>
      </c>
    </row>
    <row r="481" spans="1:12" x14ac:dyDescent="0.3">
      <c r="A481" s="22">
        <v>13650</v>
      </c>
      <c r="B481" s="22">
        <v>10100501</v>
      </c>
      <c r="C481" s="22">
        <v>1000</v>
      </c>
      <c r="D481" s="23">
        <v>43466</v>
      </c>
      <c r="E481" s="21" t="s">
        <v>104</v>
      </c>
      <c r="F481" s="21">
        <v>108106648</v>
      </c>
      <c r="G481" s="21">
        <v>0</v>
      </c>
      <c r="H481" s="21">
        <v>0</v>
      </c>
      <c r="I481" s="23">
        <v>43460</v>
      </c>
      <c r="J481" s="21" t="s">
        <v>105</v>
      </c>
      <c r="K481" s="21">
        <v>-372</v>
      </c>
      <c r="L481" s="21" t="s">
        <v>195</v>
      </c>
    </row>
    <row r="482" spans="1:12" x14ac:dyDescent="0.3">
      <c r="A482" s="22">
        <v>13640</v>
      </c>
      <c r="B482" s="22">
        <v>10100501</v>
      </c>
      <c r="C482" s="22">
        <v>1000</v>
      </c>
      <c r="D482" s="23">
        <v>43466</v>
      </c>
      <c r="E482" s="21" t="s">
        <v>104</v>
      </c>
      <c r="F482" s="21">
        <v>108106663</v>
      </c>
      <c r="G482" s="21">
        <v>0</v>
      </c>
      <c r="H482" s="21">
        <v>0</v>
      </c>
      <c r="I482" s="23">
        <v>43484</v>
      </c>
      <c r="J482" s="21" t="s">
        <v>105</v>
      </c>
      <c r="K482" s="21">
        <v>-59.74</v>
      </c>
      <c r="L482" s="21" t="s">
        <v>194</v>
      </c>
    </row>
    <row r="483" spans="1:12" x14ac:dyDescent="0.3">
      <c r="A483" s="22">
        <v>13640</v>
      </c>
      <c r="B483" s="22">
        <v>10100501</v>
      </c>
      <c r="C483" s="22">
        <v>1000</v>
      </c>
      <c r="D483" s="23">
        <v>43466</v>
      </c>
      <c r="E483" s="21" t="s">
        <v>104</v>
      </c>
      <c r="F483" s="21">
        <v>108106663</v>
      </c>
      <c r="G483" s="21">
        <v>0</v>
      </c>
      <c r="H483" s="21">
        <v>0</v>
      </c>
      <c r="I483" s="23">
        <v>43484</v>
      </c>
      <c r="J483" s="21" t="s">
        <v>105</v>
      </c>
      <c r="K483" s="21">
        <v>-188.27</v>
      </c>
      <c r="L483" s="21" t="s">
        <v>194</v>
      </c>
    </row>
    <row r="484" spans="1:12" x14ac:dyDescent="0.3">
      <c r="A484" s="22">
        <v>13640</v>
      </c>
      <c r="B484" s="22">
        <v>10100501</v>
      </c>
      <c r="C484" s="22">
        <v>1000</v>
      </c>
      <c r="D484" s="23">
        <v>43466</v>
      </c>
      <c r="E484" s="21" t="s">
        <v>104</v>
      </c>
      <c r="F484" s="21">
        <v>108106663</v>
      </c>
      <c r="G484" s="21">
        <v>0</v>
      </c>
      <c r="H484" s="21">
        <v>0</v>
      </c>
      <c r="I484" s="23">
        <v>43484</v>
      </c>
      <c r="J484" s="21" t="s">
        <v>105</v>
      </c>
      <c r="K484" s="21">
        <v>-166.17</v>
      </c>
      <c r="L484" s="21" t="s">
        <v>194</v>
      </c>
    </row>
    <row r="485" spans="1:12" x14ac:dyDescent="0.3">
      <c r="A485" s="22">
        <v>13640</v>
      </c>
      <c r="B485" s="22">
        <v>10100501</v>
      </c>
      <c r="C485" s="22">
        <v>1000</v>
      </c>
      <c r="D485" s="23">
        <v>43466</v>
      </c>
      <c r="E485" s="21" t="s">
        <v>104</v>
      </c>
      <c r="F485" s="21">
        <v>108106663</v>
      </c>
      <c r="G485" s="21">
        <v>0</v>
      </c>
      <c r="H485" s="21">
        <v>0</v>
      </c>
      <c r="I485" s="23">
        <v>43484</v>
      </c>
      <c r="J485" s="21" t="s">
        <v>105</v>
      </c>
      <c r="K485" s="21">
        <v>-549.12</v>
      </c>
      <c r="L485" s="21" t="s">
        <v>194</v>
      </c>
    </row>
    <row r="486" spans="1:12" x14ac:dyDescent="0.3">
      <c r="A486" s="22">
        <v>13640</v>
      </c>
      <c r="B486" s="22">
        <v>10100501</v>
      </c>
      <c r="C486" s="22">
        <v>1000</v>
      </c>
      <c r="D486" s="23">
        <v>43466</v>
      </c>
      <c r="E486" s="21" t="s">
        <v>104</v>
      </c>
      <c r="F486" s="21">
        <v>108106663</v>
      </c>
      <c r="G486" s="21">
        <v>0</v>
      </c>
      <c r="H486" s="21">
        <v>0</v>
      </c>
      <c r="I486" s="23">
        <v>43484</v>
      </c>
      <c r="J486" s="21" t="s">
        <v>105</v>
      </c>
      <c r="K486" s="21">
        <v>-623.55999999999995</v>
      </c>
      <c r="L486" s="21" t="s">
        <v>194</v>
      </c>
    </row>
    <row r="487" spans="1:12" x14ac:dyDescent="0.3">
      <c r="A487" s="22">
        <v>13640</v>
      </c>
      <c r="B487" s="22">
        <v>10100501</v>
      </c>
      <c r="C487" s="22">
        <v>1000</v>
      </c>
      <c r="D487" s="23">
        <v>43466</v>
      </c>
      <c r="E487" s="21" t="s">
        <v>104</v>
      </c>
      <c r="F487" s="21">
        <v>108106672</v>
      </c>
      <c r="G487" s="21">
        <v>0</v>
      </c>
      <c r="H487" s="21">
        <v>0</v>
      </c>
      <c r="I487" s="23">
        <v>43458</v>
      </c>
      <c r="J487" s="21" t="s">
        <v>105</v>
      </c>
      <c r="K487" s="21">
        <v>0.89</v>
      </c>
      <c r="L487" s="21" t="s">
        <v>194</v>
      </c>
    </row>
    <row r="488" spans="1:12" x14ac:dyDescent="0.3">
      <c r="A488" s="22">
        <v>13670</v>
      </c>
      <c r="B488" s="22">
        <v>10100501</v>
      </c>
      <c r="C488" s="22">
        <v>1000</v>
      </c>
      <c r="D488" s="23">
        <v>43466</v>
      </c>
      <c r="E488" s="21" t="s">
        <v>104</v>
      </c>
      <c r="F488" s="21">
        <v>108106824</v>
      </c>
      <c r="G488" s="21">
        <v>0</v>
      </c>
      <c r="H488" s="21">
        <v>0</v>
      </c>
      <c r="I488" s="23">
        <v>43455</v>
      </c>
      <c r="J488" s="21" t="s">
        <v>105</v>
      </c>
      <c r="K488" s="21">
        <v>-3.52</v>
      </c>
      <c r="L488" s="21" t="s">
        <v>189</v>
      </c>
    </row>
    <row r="489" spans="1:12" x14ac:dyDescent="0.3">
      <c r="A489" s="22">
        <v>13640</v>
      </c>
      <c r="B489" s="22">
        <v>10100501</v>
      </c>
      <c r="C489" s="22">
        <v>1000</v>
      </c>
      <c r="D489" s="23">
        <v>43466</v>
      </c>
      <c r="E489" s="21" t="s">
        <v>104</v>
      </c>
      <c r="F489" s="21">
        <v>108106844</v>
      </c>
      <c r="G489" s="21">
        <v>0</v>
      </c>
      <c r="H489" s="21">
        <v>0</v>
      </c>
      <c r="I489" s="23">
        <v>43463</v>
      </c>
      <c r="J489" s="21" t="s">
        <v>105</v>
      </c>
      <c r="K489" s="21">
        <v>-311.41000000000003</v>
      </c>
      <c r="L489" s="21" t="s">
        <v>194</v>
      </c>
    </row>
    <row r="490" spans="1:12" x14ac:dyDescent="0.3">
      <c r="A490" s="22">
        <v>13640</v>
      </c>
      <c r="B490" s="22">
        <v>10100501</v>
      </c>
      <c r="C490" s="22">
        <v>1000</v>
      </c>
      <c r="D490" s="23">
        <v>43466</v>
      </c>
      <c r="E490" s="21" t="s">
        <v>104</v>
      </c>
      <c r="F490" s="21">
        <v>108106860</v>
      </c>
      <c r="G490" s="21">
        <v>0</v>
      </c>
      <c r="H490" s="21">
        <v>0</v>
      </c>
      <c r="I490" s="23">
        <v>43468</v>
      </c>
      <c r="J490" s="21" t="s">
        <v>105</v>
      </c>
      <c r="K490" s="24">
        <v>-1221.3900000000001</v>
      </c>
      <c r="L490" s="21" t="s">
        <v>194</v>
      </c>
    </row>
    <row r="491" spans="1:12" x14ac:dyDescent="0.3">
      <c r="A491" s="22">
        <v>13640</v>
      </c>
      <c r="B491" s="22">
        <v>10100501</v>
      </c>
      <c r="C491" s="22">
        <v>1000</v>
      </c>
      <c r="D491" s="23">
        <v>43466</v>
      </c>
      <c r="E491" s="21" t="s">
        <v>104</v>
      </c>
      <c r="F491" s="21">
        <v>108106919</v>
      </c>
      <c r="G491" s="21">
        <v>0</v>
      </c>
      <c r="H491" s="21">
        <v>0</v>
      </c>
      <c r="I491" s="23">
        <v>43446</v>
      </c>
      <c r="J491" s="21" t="s">
        <v>105</v>
      </c>
      <c r="K491" s="21">
        <v>-1.95</v>
      </c>
      <c r="L491" s="21" t="s">
        <v>194</v>
      </c>
    </row>
    <row r="492" spans="1:12" x14ac:dyDescent="0.3">
      <c r="A492" s="22">
        <v>13650</v>
      </c>
      <c r="B492" s="22">
        <v>10100501</v>
      </c>
      <c r="C492" s="22">
        <v>1000</v>
      </c>
      <c r="D492" s="23">
        <v>43466</v>
      </c>
      <c r="E492" s="21" t="s">
        <v>104</v>
      </c>
      <c r="F492" s="21">
        <v>108106943</v>
      </c>
      <c r="G492" s="21">
        <v>0</v>
      </c>
      <c r="H492" s="21">
        <v>0</v>
      </c>
      <c r="I492" s="23">
        <v>43483</v>
      </c>
      <c r="J492" s="21" t="s">
        <v>147</v>
      </c>
      <c r="K492" s="24">
        <v>-10593.72</v>
      </c>
      <c r="L492" s="21" t="s">
        <v>195</v>
      </c>
    </row>
    <row r="493" spans="1:12" x14ac:dyDescent="0.3">
      <c r="A493" s="22">
        <v>13670</v>
      </c>
      <c r="B493" s="22">
        <v>10100501</v>
      </c>
      <c r="C493" s="22">
        <v>1000</v>
      </c>
      <c r="D493" s="23">
        <v>43466</v>
      </c>
      <c r="E493" s="21" t="s">
        <v>104</v>
      </c>
      <c r="F493" s="21">
        <v>108106962</v>
      </c>
      <c r="G493" s="21">
        <v>0</v>
      </c>
      <c r="H493" s="21">
        <v>0</v>
      </c>
      <c r="I493" s="23">
        <v>43481</v>
      </c>
      <c r="J493" s="21" t="s">
        <v>149</v>
      </c>
      <c r="K493" s="24">
        <v>-1762.03</v>
      </c>
      <c r="L493" s="21" t="s">
        <v>189</v>
      </c>
    </row>
    <row r="494" spans="1:12" x14ac:dyDescent="0.3">
      <c r="A494" s="22">
        <v>13670</v>
      </c>
      <c r="B494" s="22">
        <v>10100501</v>
      </c>
      <c r="C494" s="22">
        <v>1000</v>
      </c>
      <c r="D494" s="23">
        <v>43466</v>
      </c>
      <c r="E494" s="21" t="s">
        <v>104</v>
      </c>
      <c r="F494" s="21">
        <v>108106962</v>
      </c>
      <c r="G494" s="21">
        <v>0</v>
      </c>
      <c r="H494" s="21">
        <v>0</v>
      </c>
      <c r="I494" s="23">
        <v>43481</v>
      </c>
      <c r="J494" s="21" t="s">
        <v>149</v>
      </c>
      <c r="K494" s="24">
        <v>-1762.02</v>
      </c>
      <c r="L494" s="21" t="s">
        <v>189</v>
      </c>
    </row>
    <row r="495" spans="1:12" x14ac:dyDescent="0.3">
      <c r="A495" s="22">
        <v>13640</v>
      </c>
      <c r="B495" s="22">
        <v>10100501</v>
      </c>
      <c r="C495" s="22">
        <v>1000</v>
      </c>
      <c r="D495" s="23">
        <v>43466</v>
      </c>
      <c r="E495" s="21" t="s">
        <v>104</v>
      </c>
      <c r="F495" s="21">
        <v>108107074</v>
      </c>
      <c r="G495" s="21">
        <v>0</v>
      </c>
      <c r="H495" s="21">
        <v>0</v>
      </c>
      <c r="I495" s="23">
        <v>43472</v>
      </c>
      <c r="J495" s="21" t="s">
        <v>105</v>
      </c>
      <c r="K495" s="21">
        <v>-209.4</v>
      </c>
      <c r="L495" s="21" t="s">
        <v>194</v>
      </c>
    </row>
    <row r="496" spans="1:12" x14ac:dyDescent="0.3">
      <c r="A496" s="22">
        <v>13650</v>
      </c>
      <c r="B496" s="22">
        <v>10100501</v>
      </c>
      <c r="C496" s="22">
        <v>1000</v>
      </c>
      <c r="D496" s="23">
        <v>43466</v>
      </c>
      <c r="E496" s="21" t="s">
        <v>104</v>
      </c>
      <c r="F496" s="21">
        <v>108107074</v>
      </c>
      <c r="G496" s="21">
        <v>0</v>
      </c>
      <c r="H496" s="21">
        <v>0</v>
      </c>
      <c r="I496" s="23">
        <v>43472</v>
      </c>
      <c r="J496" s="21" t="s">
        <v>105</v>
      </c>
      <c r="K496" s="21">
        <v>-674.2</v>
      </c>
      <c r="L496" s="21" t="s">
        <v>195</v>
      </c>
    </row>
    <row r="497" spans="1:12" x14ac:dyDescent="0.3">
      <c r="A497" s="22">
        <v>13650</v>
      </c>
      <c r="B497" s="22">
        <v>10100501</v>
      </c>
      <c r="C497" s="22">
        <v>1000</v>
      </c>
      <c r="D497" s="23">
        <v>43466</v>
      </c>
      <c r="E497" s="21" t="s">
        <v>104</v>
      </c>
      <c r="F497" s="21">
        <v>108107074</v>
      </c>
      <c r="G497" s="21">
        <v>0</v>
      </c>
      <c r="H497" s="21">
        <v>0</v>
      </c>
      <c r="I497" s="23">
        <v>43472</v>
      </c>
      <c r="J497" s="21" t="s">
        <v>105</v>
      </c>
      <c r="K497" s="21">
        <v>-674.2</v>
      </c>
      <c r="L497" s="21" t="s">
        <v>195</v>
      </c>
    </row>
    <row r="498" spans="1:12" x14ac:dyDescent="0.3">
      <c r="A498" s="22">
        <v>13640</v>
      </c>
      <c r="B498" s="22">
        <v>10100501</v>
      </c>
      <c r="C498" s="22">
        <v>1000</v>
      </c>
      <c r="D498" s="23">
        <v>43466</v>
      </c>
      <c r="E498" s="21" t="s">
        <v>104</v>
      </c>
      <c r="F498" s="21">
        <v>108107154</v>
      </c>
      <c r="G498" s="21">
        <v>0</v>
      </c>
      <c r="H498" s="21">
        <v>0</v>
      </c>
      <c r="I498" s="23">
        <v>43431</v>
      </c>
      <c r="J498" s="21" t="s">
        <v>105</v>
      </c>
      <c r="K498" s="21">
        <v>-0.75</v>
      </c>
      <c r="L498" s="21" t="s">
        <v>194</v>
      </c>
    </row>
    <row r="499" spans="1:12" x14ac:dyDescent="0.3">
      <c r="A499" s="22">
        <v>13650</v>
      </c>
      <c r="B499" s="22">
        <v>10100501</v>
      </c>
      <c r="C499" s="22">
        <v>1000</v>
      </c>
      <c r="D499" s="23">
        <v>43466</v>
      </c>
      <c r="E499" s="21" t="s">
        <v>104</v>
      </c>
      <c r="F499" s="21">
        <v>108107154</v>
      </c>
      <c r="G499" s="21">
        <v>0</v>
      </c>
      <c r="H499" s="21">
        <v>0</v>
      </c>
      <c r="I499" s="23">
        <v>43431</v>
      </c>
      <c r="J499" s="21" t="s">
        <v>105</v>
      </c>
      <c r="K499" s="21">
        <v>-0.12</v>
      </c>
      <c r="L499" s="21" t="s">
        <v>195</v>
      </c>
    </row>
    <row r="500" spans="1:12" x14ac:dyDescent="0.3">
      <c r="A500" s="22">
        <v>13640</v>
      </c>
      <c r="B500" s="22">
        <v>10100501</v>
      </c>
      <c r="C500" s="22">
        <v>1000</v>
      </c>
      <c r="D500" s="23">
        <v>43466</v>
      </c>
      <c r="E500" s="21" t="s">
        <v>104</v>
      </c>
      <c r="F500" s="21">
        <v>108107183</v>
      </c>
      <c r="G500" s="21">
        <v>0</v>
      </c>
      <c r="H500" s="21">
        <v>0</v>
      </c>
      <c r="I500" s="23">
        <v>43465</v>
      </c>
      <c r="J500" s="21" t="s">
        <v>105</v>
      </c>
      <c r="K500" s="21">
        <v>-530.41</v>
      </c>
      <c r="L500" s="21" t="s">
        <v>194</v>
      </c>
    </row>
    <row r="501" spans="1:12" x14ac:dyDescent="0.3">
      <c r="A501" s="22">
        <v>13650</v>
      </c>
      <c r="B501" s="22">
        <v>10100501</v>
      </c>
      <c r="C501" s="22">
        <v>1000</v>
      </c>
      <c r="D501" s="23">
        <v>43466</v>
      </c>
      <c r="E501" s="21" t="s">
        <v>104</v>
      </c>
      <c r="F501" s="21">
        <v>108107183</v>
      </c>
      <c r="G501" s="21">
        <v>0</v>
      </c>
      <c r="H501" s="21">
        <v>0</v>
      </c>
      <c r="I501" s="23">
        <v>43465</v>
      </c>
      <c r="J501" s="21" t="s">
        <v>105</v>
      </c>
      <c r="K501" s="21">
        <v>-261.8</v>
      </c>
      <c r="L501" s="21" t="s">
        <v>195</v>
      </c>
    </row>
    <row r="502" spans="1:12" x14ac:dyDescent="0.3">
      <c r="A502" s="22">
        <v>13640</v>
      </c>
      <c r="B502" s="22">
        <v>10100501</v>
      </c>
      <c r="C502" s="22">
        <v>1000</v>
      </c>
      <c r="D502" s="23">
        <v>43466</v>
      </c>
      <c r="E502" s="21" t="s">
        <v>103</v>
      </c>
      <c r="F502" s="21">
        <v>108107199</v>
      </c>
      <c r="G502" s="21">
        <v>-1</v>
      </c>
      <c r="H502" s="24">
        <v>-5550.28</v>
      </c>
      <c r="I502" s="23">
        <v>43496</v>
      </c>
      <c r="J502" s="21" t="s">
        <v>249</v>
      </c>
      <c r="K502" s="21">
        <v>0</v>
      </c>
      <c r="L502" s="21" t="s">
        <v>194</v>
      </c>
    </row>
    <row r="503" spans="1:12" x14ac:dyDescent="0.3">
      <c r="A503" s="22">
        <v>13640</v>
      </c>
      <c r="B503" s="22">
        <v>10100501</v>
      </c>
      <c r="C503" s="22">
        <v>1000</v>
      </c>
      <c r="D503" s="23">
        <v>43466</v>
      </c>
      <c r="E503" s="21" t="s">
        <v>104</v>
      </c>
      <c r="F503" s="21">
        <v>108107199</v>
      </c>
      <c r="G503" s="21">
        <v>0</v>
      </c>
      <c r="H503" s="21">
        <v>0</v>
      </c>
      <c r="I503" s="23">
        <v>43496</v>
      </c>
      <c r="J503" s="21" t="s">
        <v>249</v>
      </c>
      <c r="K503" s="21">
        <v>-123.7</v>
      </c>
      <c r="L503" s="21" t="s">
        <v>194</v>
      </c>
    </row>
    <row r="504" spans="1:12" x14ac:dyDescent="0.3">
      <c r="A504" s="22">
        <v>13650</v>
      </c>
      <c r="B504" s="22">
        <v>10100501</v>
      </c>
      <c r="C504" s="22">
        <v>1000</v>
      </c>
      <c r="D504" s="23">
        <v>43466</v>
      </c>
      <c r="E504" s="21" t="s">
        <v>103</v>
      </c>
      <c r="F504" s="21">
        <v>108107199</v>
      </c>
      <c r="G504" s="21">
        <v>-300</v>
      </c>
      <c r="H504" s="21">
        <v>-759</v>
      </c>
      <c r="I504" s="23">
        <v>43496</v>
      </c>
      <c r="J504" s="21" t="s">
        <v>249</v>
      </c>
      <c r="K504" s="21">
        <v>0</v>
      </c>
      <c r="L504" s="21" t="s">
        <v>195</v>
      </c>
    </row>
    <row r="505" spans="1:12" x14ac:dyDescent="0.3">
      <c r="A505" s="22">
        <v>13650</v>
      </c>
      <c r="B505" s="22">
        <v>10100501</v>
      </c>
      <c r="C505" s="22">
        <v>1000</v>
      </c>
      <c r="D505" s="23">
        <v>43466</v>
      </c>
      <c r="E505" s="21" t="s">
        <v>104</v>
      </c>
      <c r="F505" s="21">
        <v>108107199</v>
      </c>
      <c r="G505" s="21">
        <v>0</v>
      </c>
      <c r="H505" s="21">
        <v>0</v>
      </c>
      <c r="I505" s="23">
        <v>43496</v>
      </c>
      <c r="J505" s="21" t="s">
        <v>249</v>
      </c>
      <c r="K505" s="21">
        <v>-16.920000000000002</v>
      </c>
      <c r="L505" s="21" t="s">
        <v>195</v>
      </c>
    </row>
    <row r="506" spans="1:12" x14ac:dyDescent="0.3">
      <c r="A506" s="22">
        <v>13670</v>
      </c>
      <c r="B506" s="22">
        <v>10100501</v>
      </c>
      <c r="C506" s="22">
        <v>1000</v>
      </c>
      <c r="D506" s="23">
        <v>43466</v>
      </c>
      <c r="E506" s="21" t="s">
        <v>103</v>
      </c>
      <c r="F506" s="21">
        <v>108107199</v>
      </c>
      <c r="G506" s="21">
        <v>-65</v>
      </c>
      <c r="H506" s="21">
        <v>-321.10000000000002</v>
      </c>
      <c r="I506" s="23">
        <v>43496</v>
      </c>
      <c r="J506" s="21" t="s">
        <v>249</v>
      </c>
      <c r="K506" s="21">
        <v>0</v>
      </c>
      <c r="L506" s="21" t="s">
        <v>189</v>
      </c>
    </row>
    <row r="507" spans="1:12" x14ac:dyDescent="0.3">
      <c r="A507" s="22">
        <v>13670</v>
      </c>
      <c r="B507" s="22">
        <v>10100501</v>
      </c>
      <c r="C507" s="22">
        <v>1000</v>
      </c>
      <c r="D507" s="23">
        <v>43466</v>
      </c>
      <c r="E507" s="21" t="s">
        <v>104</v>
      </c>
      <c r="F507" s="21">
        <v>108107199</v>
      </c>
      <c r="G507" s="21">
        <v>0</v>
      </c>
      <c r="H507" s="21">
        <v>0</v>
      </c>
      <c r="I507" s="23">
        <v>43496</v>
      </c>
      <c r="J507" s="21" t="s">
        <v>249</v>
      </c>
      <c r="K507" s="21">
        <v>-7.15</v>
      </c>
      <c r="L507" s="21" t="s">
        <v>189</v>
      </c>
    </row>
    <row r="508" spans="1:12" x14ac:dyDescent="0.3">
      <c r="A508" s="22">
        <v>13640</v>
      </c>
      <c r="B508" s="22">
        <v>10100501</v>
      </c>
      <c r="C508" s="22">
        <v>1000</v>
      </c>
      <c r="D508" s="23">
        <v>43466</v>
      </c>
      <c r="E508" s="21" t="s">
        <v>104</v>
      </c>
      <c r="F508" s="21">
        <v>108107278</v>
      </c>
      <c r="G508" s="21">
        <v>0</v>
      </c>
      <c r="H508" s="21">
        <v>0</v>
      </c>
      <c r="I508" s="23">
        <v>43441</v>
      </c>
      <c r="J508" s="21" t="s">
        <v>105</v>
      </c>
      <c r="K508" s="21">
        <v>-0.87</v>
      </c>
      <c r="L508" s="21" t="s">
        <v>194</v>
      </c>
    </row>
    <row r="509" spans="1:12" x14ac:dyDescent="0.3">
      <c r="A509" s="22">
        <v>13660</v>
      </c>
      <c r="B509" s="22">
        <v>10100501</v>
      </c>
      <c r="C509" s="22">
        <v>1000</v>
      </c>
      <c r="D509" s="23">
        <v>43466</v>
      </c>
      <c r="E509" s="21" t="s">
        <v>104</v>
      </c>
      <c r="F509" s="21">
        <v>108107278</v>
      </c>
      <c r="G509" s="21">
        <v>0</v>
      </c>
      <c r="H509" s="21">
        <v>0</v>
      </c>
      <c r="I509" s="23">
        <v>43441</v>
      </c>
      <c r="J509" s="21" t="s">
        <v>105</v>
      </c>
      <c r="K509" s="21">
        <v>-0.3</v>
      </c>
      <c r="L509" s="21" t="s">
        <v>188</v>
      </c>
    </row>
    <row r="510" spans="1:12" x14ac:dyDescent="0.3">
      <c r="A510" s="22">
        <v>13660</v>
      </c>
      <c r="B510" s="22">
        <v>10100501</v>
      </c>
      <c r="C510" s="22">
        <v>1000</v>
      </c>
      <c r="D510" s="23">
        <v>43466</v>
      </c>
      <c r="E510" s="21" t="s">
        <v>104</v>
      </c>
      <c r="F510" s="21">
        <v>108107296</v>
      </c>
      <c r="G510" s="21">
        <v>0</v>
      </c>
      <c r="H510" s="21">
        <v>0</v>
      </c>
      <c r="I510" s="23">
        <v>43428</v>
      </c>
      <c r="J510" s="21" t="s">
        <v>105</v>
      </c>
      <c r="K510" s="21">
        <v>0.28000000000000003</v>
      </c>
      <c r="L510" s="21" t="s">
        <v>188</v>
      </c>
    </row>
    <row r="511" spans="1:12" x14ac:dyDescent="0.3">
      <c r="A511" s="22">
        <v>13650</v>
      </c>
      <c r="B511" s="22">
        <v>10100501</v>
      </c>
      <c r="C511" s="22">
        <v>1000</v>
      </c>
      <c r="D511" s="23">
        <v>43466</v>
      </c>
      <c r="E511" s="21" t="s">
        <v>104</v>
      </c>
      <c r="F511" s="21">
        <v>108107813</v>
      </c>
      <c r="G511" s="21">
        <v>0</v>
      </c>
      <c r="H511" s="21">
        <v>0</v>
      </c>
      <c r="I511" s="23">
        <v>43440</v>
      </c>
      <c r="J511" s="21" t="s">
        <v>105</v>
      </c>
      <c r="K511" s="21">
        <v>-9.94</v>
      </c>
      <c r="L511" s="21" t="s">
        <v>195</v>
      </c>
    </row>
    <row r="512" spans="1:12" x14ac:dyDescent="0.3">
      <c r="A512" s="22">
        <v>13650</v>
      </c>
      <c r="B512" s="22">
        <v>10100501</v>
      </c>
      <c r="C512" s="22">
        <v>1000</v>
      </c>
      <c r="D512" s="23">
        <v>43466</v>
      </c>
      <c r="E512" s="21" t="s">
        <v>104</v>
      </c>
      <c r="F512" s="21">
        <v>108107813</v>
      </c>
      <c r="G512" s="21">
        <v>0</v>
      </c>
      <c r="H512" s="21">
        <v>0</v>
      </c>
      <c r="I512" s="23">
        <v>43440</v>
      </c>
      <c r="J512" s="21" t="s">
        <v>105</v>
      </c>
      <c r="K512" s="21">
        <v>-1.4</v>
      </c>
      <c r="L512" s="21" t="s">
        <v>195</v>
      </c>
    </row>
    <row r="513" spans="1:12" x14ac:dyDescent="0.3">
      <c r="A513" s="22">
        <v>13660</v>
      </c>
      <c r="B513" s="22">
        <v>10100501</v>
      </c>
      <c r="C513" s="22">
        <v>1000</v>
      </c>
      <c r="D513" s="23">
        <v>43466</v>
      </c>
      <c r="E513" s="21" t="s">
        <v>104</v>
      </c>
      <c r="F513" s="21">
        <v>108107813</v>
      </c>
      <c r="G513" s="21">
        <v>0</v>
      </c>
      <c r="H513" s="21">
        <v>0</v>
      </c>
      <c r="I513" s="23">
        <v>43440</v>
      </c>
      <c r="J513" s="21" t="s">
        <v>105</v>
      </c>
      <c r="K513" s="21">
        <v>-1.59</v>
      </c>
      <c r="L513" s="21" t="s">
        <v>188</v>
      </c>
    </row>
    <row r="514" spans="1:12" x14ac:dyDescent="0.3">
      <c r="A514" s="22">
        <v>13660</v>
      </c>
      <c r="B514" s="22">
        <v>10100501</v>
      </c>
      <c r="C514" s="22">
        <v>1000</v>
      </c>
      <c r="D514" s="23">
        <v>43466</v>
      </c>
      <c r="E514" s="21" t="s">
        <v>104</v>
      </c>
      <c r="F514" s="21">
        <v>108107813</v>
      </c>
      <c r="G514" s="21">
        <v>0</v>
      </c>
      <c r="H514" s="21">
        <v>0</v>
      </c>
      <c r="I514" s="23">
        <v>43440</v>
      </c>
      <c r="J514" s="21" t="s">
        <v>105</v>
      </c>
      <c r="K514" s="21">
        <v>-1.98</v>
      </c>
      <c r="L514" s="21" t="s">
        <v>188</v>
      </c>
    </row>
    <row r="515" spans="1:12" x14ac:dyDescent="0.3">
      <c r="A515" s="22">
        <v>13670</v>
      </c>
      <c r="B515" s="22">
        <v>10100501</v>
      </c>
      <c r="C515" s="22">
        <v>1000</v>
      </c>
      <c r="D515" s="23">
        <v>43466</v>
      </c>
      <c r="E515" s="21" t="s">
        <v>104</v>
      </c>
      <c r="F515" s="21">
        <v>108107813</v>
      </c>
      <c r="G515" s="21">
        <v>0</v>
      </c>
      <c r="H515" s="21">
        <v>0</v>
      </c>
      <c r="I515" s="23">
        <v>43440</v>
      </c>
      <c r="J515" s="21" t="s">
        <v>105</v>
      </c>
      <c r="K515" s="21">
        <v>-2.69</v>
      </c>
      <c r="L515" s="21" t="s">
        <v>189</v>
      </c>
    </row>
    <row r="516" spans="1:12" x14ac:dyDescent="0.3">
      <c r="A516" s="22">
        <v>13670</v>
      </c>
      <c r="B516" s="22">
        <v>10100501</v>
      </c>
      <c r="C516" s="22">
        <v>1000</v>
      </c>
      <c r="D516" s="23">
        <v>43466</v>
      </c>
      <c r="E516" s="21" t="s">
        <v>104</v>
      </c>
      <c r="F516" s="21">
        <v>108107813</v>
      </c>
      <c r="G516" s="21">
        <v>0</v>
      </c>
      <c r="H516" s="21">
        <v>0</v>
      </c>
      <c r="I516" s="23">
        <v>43440</v>
      </c>
      <c r="J516" s="21" t="s">
        <v>105</v>
      </c>
      <c r="K516" s="21">
        <v>-3.4</v>
      </c>
      <c r="L516" s="21" t="s">
        <v>189</v>
      </c>
    </row>
    <row r="517" spans="1:12" x14ac:dyDescent="0.3">
      <c r="A517" s="22">
        <v>13670</v>
      </c>
      <c r="B517" s="22">
        <v>10100501</v>
      </c>
      <c r="C517" s="22">
        <v>1000</v>
      </c>
      <c r="D517" s="23">
        <v>43466</v>
      </c>
      <c r="E517" s="21" t="s">
        <v>104</v>
      </c>
      <c r="F517" s="21">
        <v>108107813</v>
      </c>
      <c r="G517" s="21">
        <v>0</v>
      </c>
      <c r="H517" s="21">
        <v>0</v>
      </c>
      <c r="I517" s="23">
        <v>43440</v>
      </c>
      <c r="J517" s="21" t="s">
        <v>105</v>
      </c>
      <c r="K517" s="21">
        <v>-3.4</v>
      </c>
      <c r="L517" s="21" t="s">
        <v>189</v>
      </c>
    </row>
    <row r="518" spans="1:12" x14ac:dyDescent="0.3">
      <c r="A518" s="22">
        <v>13670</v>
      </c>
      <c r="B518" s="22">
        <v>10100501</v>
      </c>
      <c r="C518" s="22">
        <v>1000</v>
      </c>
      <c r="D518" s="23">
        <v>43466</v>
      </c>
      <c r="E518" s="21" t="s">
        <v>104</v>
      </c>
      <c r="F518" s="21">
        <v>108107813</v>
      </c>
      <c r="G518" s="21">
        <v>0</v>
      </c>
      <c r="H518" s="21">
        <v>0</v>
      </c>
      <c r="I518" s="23">
        <v>43440</v>
      </c>
      <c r="J518" s="21" t="s">
        <v>105</v>
      </c>
      <c r="K518" s="21">
        <v>-3.4</v>
      </c>
      <c r="L518" s="21" t="s">
        <v>189</v>
      </c>
    </row>
    <row r="519" spans="1:12" x14ac:dyDescent="0.3">
      <c r="A519" s="22">
        <v>13670</v>
      </c>
      <c r="B519" s="22">
        <v>10100501</v>
      </c>
      <c r="C519" s="22">
        <v>1000</v>
      </c>
      <c r="D519" s="23">
        <v>43466</v>
      </c>
      <c r="E519" s="21" t="s">
        <v>104</v>
      </c>
      <c r="F519" s="21">
        <v>108107824</v>
      </c>
      <c r="G519" s="21">
        <v>0</v>
      </c>
      <c r="H519" s="21">
        <v>0</v>
      </c>
      <c r="I519" s="23">
        <v>43455</v>
      </c>
      <c r="J519" s="21" t="s">
        <v>105</v>
      </c>
      <c r="K519" s="21">
        <v>470.75</v>
      </c>
      <c r="L519" s="21" t="s">
        <v>189</v>
      </c>
    </row>
    <row r="520" spans="1:12" x14ac:dyDescent="0.3">
      <c r="A520" s="22">
        <v>13640</v>
      </c>
      <c r="B520" s="22">
        <v>10100501</v>
      </c>
      <c r="C520" s="22">
        <v>1000</v>
      </c>
      <c r="D520" s="23">
        <v>43466</v>
      </c>
      <c r="E520" s="21" t="s">
        <v>104</v>
      </c>
      <c r="F520" s="21">
        <v>108107839</v>
      </c>
      <c r="G520" s="21">
        <v>0</v>
      </c>
      <c r="H520" s="21">
        <v>0</v>
      </c>
      <c r="I520" s="23">
        <v>43430</v>
      </c>
      <c r="J520" s="21" t="s">
        <v>105</v>
      </c>
      <c r="K520" s="24">
        <v>2012.66</v>
      </c>
      <c r="L520" s="21" t="s">
        <v>194</v>
      </c>
    </row>
    <row r="521" spans="1:12" x14ac:dyDescent="0.3">
      <c r="A521" s="22">
        <v>13650</v>
      </c>
      <c r="B521" s="22">
        <v>10100501</v>
      </c>
      <c r="C521" s="22">
        <v>1000</v>
      </c>
      <c r="D521" s="23">
        <v>43466</v>
      </c>
      <c r="E521" s="21" t="s">
        <v>104</v>
      </c>
      <c r="F521" s="21">
        <v>108107839</v>
      </c>
      <c r="G521" s="21">
        <v>0</v>
      </c>
      <c r="H521" s="21">
        <v>0</v>
      </c>
      <c r="I521" s="23">
        <v>43430</v>
      </c>
      <c r="J521" s="21" t="s">
        <v>105</v>
      </c>
      <c r="K521" s="21">
        <v>68.5</v>
      </c>
      <c r="L521" s="21" t="s">
        <v>195</v>
      </c>
    </row>
    <row r="522" spans="1:12" x14ac:dyDescent="0.3">
      <c r="A522" s="22">
        <v>13640</v>
      </c>
      <c r="B522" s="22">
        <v>10100501</v>
      </c>
      <c r="C522" s="22">
        <v>1000</v>
      </c>
      <c r="D522" s="23">
        <v>43466</v>
      </c>
      <c r="E522" s="21" t="s">
        <v>104</v>
      </c>
      <c r="F522" s="21">
        <v>108107963</v>
      </c>
      <c r="G522" s="21">
        <v>0</v>
      </c>
      <c r="H522" s="21">
        <v>0</v>
      </c>
      <c r="I522" s="23">
        <v>43463</v>
      </c>
      <c r="J522" s="21" t="s">
        <v>105</v>
      </c>
      <c r="K522" s="21">
        <v>838.02</v>
      </c>
      <c r="L522" s="21" t="s">
        <v>194</v>
      </c>
    </row>
    <row r="523" spans="1:12" x14ac:dyDescent="0.3">
      <c r="A523" s="22">
        <v>13640</v>
      </c>
      <c r="B523" s="22">
        <v>10100501</v>
      </c>
      <c r="C523" s="22">
        <v>1000</v>
      </c>
      <c r="D523" s="23">
        <v>43466</v>
      </c>
      <c r="E523" s="21" t="s">
        <v>104</v>
      </c>
      <c r="F523" s="21">
        <v>108108229</v>
      </c>
      <c r="G523" s="21">
        <v>0</v>
      </c>
      <c r="H523" s="21">
        <v>0</v>
      </c>
      <c r="I523" s="23">
        <v>43435</v>
      </c>
      <c r="J523" s="21" t="s">
        <v>105</v>
      </c>
      <c r="K523" s="24">
        <v>4679.16</v>
      </c>
      <c r="L523" s="21" t="s">
        <v>194</v>
      </c>
    </row>
    <row r="524" spans="1:12" x14ac:dyDescent="0.3">
      <c r="A524" s="22">
        <v>13650</v>
      </c>
      <c r="B524" s="22">
        <v>10100501</v>
      </c>
      <c r="C524" s="22">
        <v>1000</v>
      </c>
      <c r="D524" s="23">
        <v>43466</v>
      </c>
      <c r="E524" s="21" t="s">
        <v>104</v>
      </c>
      <c r="F524" s="21">
        <v>108108229</v>
      </c>
      <c r="G524" s="21">
        <v>0</v>
      </c>
      <c r="H524" s="21">
        <v>0</v>
      </c>
      <c r="I524" s="23">
        <v>43435</v>
      </c>
      <c r="J524" s="21" t="s">
        <v>105</v>
      </c>
      <c r="K524" s="24">
        <v>1180.31</v>
      </c>
      <c r="L524" s="21" t="s">
        <v>195</v>
      </c>
    </row>
    <row r="525" spans="1:12" x14ac:dyDescent="0.3">
      <c r="A525" s="22">
        <v>13650</v>
      </c>
      <c r="B525" s="22">
        <v>10100501</v>
      </c>
      <c r="C525" s="22">
        <v>1000</v>
      </c>
      <c r="D525" s="23">
        <v>43466</v>
      </c>
      <c r="E525" s="21" t="s">
        <v>104</v>
      </c>
      <c r="F525" s="21">
        <v>108108229</v>
      </c>
      <c r="G525" s="21">
        <v>0</v>
      </c>
      <c r="H525" s="21">
        <v>0</v>
      </c>
      <c r="I525" s="23">
        <v>43435</v>
      </c>
      <c r="J525" s="21" t="s">
        <v>105</v>
      </c>
      <c r="K525" s="24">
        <v>1180.31</v>
      </c>
      <c r="L525" s="21" t="s">
        <v>195</v>
      </c>
    </row>
    <row r="526" spans="1:12" x14ac:dyDescent="0.3">
      <c r="A526" s="22">
        <v>13640</v>
      </c>
      <c r="B526" s="22">
        <v>10100501</v>
      </c>
      <c r="C526" s="22">
        <v>1000</v>
      </c>
      <c r="D526" s="23">
        <v>43466</v>
      </c>
      <c r="E526" s="21" t="s">
        <v>104</v>
      </c>
      <c r="F526" s="21">
        <v>108108442</v>
      </c>
      <c r="G526" s="21">
        <v>0</v>
      </c>
      <c r="H526" s="21">
        <v>0</v>
      </c>
      <c r="I526" s="23">
        <v>43469</v>
      </c>
      <c r="J526" s="21" t="s">
        <v>105</v>
      </c>
      <c r="K526" s="21">
        <v>717.84</v>
      </c>
      <c r="L526" s="21" t="s">
        <v>194</v>
      </c>
    </row>
    <row r="527" spans="1:12" x14ac:dyDescent="0.3">
      <c r="A527" s="22">
        <v>13650</v>
      </c>
      <c r="B527" s="22">
        <v>10100501</v>
      </c>
      <c r="C527" s="22">
        <v>1000</v>
      </c>
      <c r="D527" s="23">
        <v>43466</v>
      </c>
      <c r="E527" s="21" t="s">
        <v>104</v>
      </c>
      <c r="F527" s="21">
        <v>108108442</v>
      </c>
      <c r="G527" s="21">
        <v>0</v>
      </c>
      <c r="H527" s="21">
        <v>0</v>
      </c>
      <c r="I527" s="23">
        <v>43469</v>
      </c>
      <c r="J527" s="21" t="s">
        <v>105</v>
      </c>
      <c r="K527" s="21">
        <v>74.28</v>
      </c>
      <c r="L527" s="21" t="s">
        <v>195</v>
      </c>
    </row>
    <row r="528" spans="1:12" x14ac:dyDescent="0.3">
      <c r="A528" s="22">
        <v>13660</v>
      </c>
      <c r="B528" s="22">
        <v>10100501</v>
      </c>
      <c r="C528" s="22">
        <v>1000</v>
      </c>
      <c r="D528" s="23">
        <v>43466</v>
      </c>
      <c r="E528" s="21" t="s">
        <v>104</v>
      </c>
      <c r="F528" s="21">
        <v>108108457</v>
      </c>
      <c r="G528" s="21">
        <v>0</v>
      </c>
      <c r="H528" s="21">
        <v>0</v>
      </c>
      <c r="I528" s="23">
        <v>43465</v>
      </c>
      <c r="J528" s="21" t="s">
        <v>105</v>
      </c>
      <c r="K528" s="21">
        <v>669.97</v>
      </c>
      <c r="L528" s="21" t="s">
        <v>188</v>
      </c>
    </row>
    <row r="529" spans="1:12" x14ac:dyDescent="0.3">
      <c r="A529" s="22">
        <v>13660</v>
      </c>
      <c r="B529" s="22">
        <v>10100501</v>
      </c>
      <c r="C529" s="22">
        <v>1000</v>
      </c>
      <c r="D529" s="23">
        <v>43466</v>
      </c>
      <c r="E529" s="21" t="s">
        <v>104</v>
      </c>
      <c r="F529" s="21">
        <v>108108457</v>
      </c>
      <c r="G529" s="21">
        <v>0</v>
      </c>
      <c r="H529" s="21">
        <v>0</v>
      </c>
      <c r="I529" s="23">
        <v>43465</v>
      </c>
      <c r="J529" s="21" t="s">
        <v>105</v>
      </c>
      <c r="K529" s="21">
        <v>346.5</v>
      </c>
      <c r="L529" s="21" t="s">
        <v>188</v>
      </c>
    </row>
    <row r="530" spans="1:12" x14ac:dyDescent="0.3">
      <c r="A530" s="22">
        <v>13670</v>
      </c>
      <c r="B530" s="22">
        <v>10100501</v>
      </c>
      <c r="C530" s="22">
        <v>1000</v>
      </c>
      <c r="D530" s="23">
        <v>43466</v>
      </c>
      <c r="E530" s="21" t="s">
        <v>104</v>
      </c>
      <c r="F530" s="21">
        <v>108108457</v>
      </c>
      <c r="G530" s="21">
        <v>0</v>
      </c>
      <c r="H530" s="21">
        <v>0</v>
      </c>
      <c r="I530" s="23">
        <v>43465</v>
      </c>
      <c r="J530" s="21" t="s">
        <v>105</v>
      </c>
      <c r="K530" s="24">
        <v>3424.02</v>
      </c>
      <c r="L530" s="21" t="s">
        <v>189</v>
      </c>
    </row>
    <row r="531" spans="1:12" x14ac:dyDescent="0.3">
      <c r="A531" s="22">
        <v>13670</v>
      </c>
      <c r="B531" s="22">
        <v>10100501</v>
      </c>
      <c r="C531" s="22">
        <v>1000</v>
      </c>
      <c r="D531" s="23">
        <v>43466</v>
      </c>
      <c r="E531" s="21" t="s">
        <v>104</v>
      </c>
      <c r="F531" s="21">
        <v>108105636</v>
      </c>
      <c r="G531" s="21">
        <v>0</v>
      </c>
      <c r="H531" s="21">
        <v>0</v>
      </c>
      <c r="I531" s="23">
        <v>43452</v>
      </c>
      <c r="J531" s="21" t="s">
        <v>105</v>
      </c>
      <c r="K531" s="21">
        <v>10.199999999999999</v>
      </c>
      <c r="L531" s="21" t="s">
        <v>189</v>
      </c>
    </row>
    <row r="532" spans="1:12" x14ac:dyDescent="0.3">
      <c r="A532" s="22">
        <v>13660</v>
      </c>
      <c r="B532" s="22">
        <v>10100501</v>
      </c>
      <c r="C532" s="22">
        <v>1000</v>
      </c>
      <c r="D532" s="23">
        <v>43466</v>
      </c>
      <c r="E532" s="21" t="s">
        <v>104</v>
      </c>
      <c r="F532" s="21">
        <v>108105666</v>
      </c>
      <c r="G532" s="21">
        <v>0</v>
      </c>
      <c r="H532" s="21">
        <v>0</v>
      </c>
      <c r="I532" s="23">
        <v>43431</v>
      </c>
      <c r="J532" s="21" t="s">
        <v>105</v>
      </c>
      <c r="K532" s="21">
        <v>-0.72</v>
      </c>
      <c r="L532" s="21" t="s">
        <v>188</v>
      </c>
    </row>
    <row r="533" spans="1:12" x14ac:dyDescent="0.3">
      <c r="A533" s="22">
        <v>13670</v>
      </c>
      <c r="B533" s="22">
        <v>10100501</v>
      </c>
      <c r="C533" s="22">
        <v>1000</v>
      </c>
      <c r="D533" s="23">
        <v>43466</v>
      </c>
      <c r="E533" s="21" t="s">
        <v>104</v>
      </c>
      <c r="F533" s="21">
        <v>108105666</v>
      </c>
      <c r="G533" s="21">
        <v>0</v>
      </c>
      <c r="H533" s="21">
        <v>0</v>
      </c>
      <c r="I533" s="23">
        <v>43431</v>
      </c>
      <c r="J533" s="21" t="s">
        <v>105</v>
      </c>
      <c r="K533" s="21">
        <v>-1.25</v>
      </c>
      <c r="L533" s="21" t="s">
        <v>189</v>
      </c>
    </row>
    <row r="534" spans="1:12" x14ac:dyDescent="0.3">
      <c r="A534" s="22">
        <v>13640</v>
      </c>
      <c r="B534" s="22">
        <v>10100501</v>
      </c>
      <c r="C534" s="22">
        <v>1000</v>
      </c>
      <c r="D534" s="23">
        <v>43466</v>
      </c>
      <c r="E534" s="21" t="s">
        <v>104</v>
      </c>
      <c r="F534" s="21">
        <v>108105719</v>
      </c>
      <c r="G534" s="21">
        <v>0</v>
      </c>
      <c r="H534" s="21">
        <v>0</v>
      </c>
      <c r="I534" s="23">
        <v>43488</v>
      </c>
      <c r="J534" s="21" t="s">
        <v>105</v>
      </c>
      <c r="K534" s="24">
        <v>-1067.73</v>
      </c>
      <c r="L534" s="21" t="s">
        <v>194</v>
      </c>
    </row>
    <row r="535" spans="1:12" x14ac:dyDescent="0.3">
      <c r="A535" s="22">
        <v>13640</v>
      </c>
      <c r="B535" s="22">
        <v>10100501</v>
      </c>
      <c r="C535" s="22">
        <v>1000</v>
      </c>
      <c r="D535" s="23">
        <v>43466</v>
      </c>
      <c r="E535" s="21" t="s">
        <v>104</v>
      </c>
      <c r="F535" s="21">
        <v>108105846</v>
      </c>
      <c r="G535" s="21">
        <v>0</v>
      </c>
      <c r="H535" s="21">
        <v>0</v>
      </c>
      <c r="I535" s="23">
        <v>43460</v>
      </c>
      <c r="J535" s="21" t="s">
        <v>105</v>
      </c>
      <c r="K535" s="21">
        <v>-267.57</v>
      </c>
      <c r="L535" s="21" t="s">
        <v>194</v>
      </c>
    </row>
    <row r="536" spans="1:12" x14ac:dyDescent="0.3">
      <c r="A536" s="22">
        <v>13650</v>
      </c>
      <c r="B536" s="22">
        <v>10100501</v>
      </c>
      <c r="C536" s="22">
        <v>1000</v>
      </c>
      <c r="D536" s="23">
        <v>43466</v>
      </c>
      <c r="E536" s="21" t="s">
        <v>104</v>
      </c>
      <c r="F536" s="21">
        <v>108105846</v>
      </c>
      <c r="G536" s="21">
        <v>0</v>
      </c>
      <c r="H536" s="21">
        <v>0</v>
      </c>
      <c r="I536" s="23">
        <v>43460</v>
      </c>
      <c r="J536" s="21" t="s">
        <v>105</v>
      </c>
      <c r="K536" s="21">
        <v>-43.84</v>
      </c>
      <c r="L536" s="21" t="s">
        <v>195</v>
      </c>
    </row>
    <row r="537" spans="1:12" x14ac:dyDescent="0.3">
      <c r="A537" s="22">
        <v>13650</v>
      </c>
      <c r="B537" s="22">
        <v>10100501</v>
      </c>
      <c r="C537" s="22">
        <v>1000</v>
      </c>
      <c r="D537" s="23">
        <v>43466</v>
      </c>
      <c r="E537" s="21" t="s">
        <v>104</v>
      </c>
      <c r="F537" s="21">
        <v>108106110</v>
      </c>
      <c r="G537" s="21">
        <v>0</v>
      </c>
      <c r="H537" s="21">
        <v>0</v>
      </c>
      <c r="I537" s="23">
        <v>43448</v>
      </c>
      <c r="J537" s="21" t="s">
        <v>105</v>
      </c>
      <c r="K537" s="21">
        <v>-0.77</v>
      </c>
      <c r="L537" s="21" t="s">
        <v>195</v>
      </c>
    </row>
    <row r="538" spans="1:12" x14ac:dyDescent="0.3">
      <c r="A538" s="22">
        <v>13650</v>
      </c>
      <c r="B538" s="22">
        <v>10100501</v>
      </c>
      <c r="C538" s="22">
        <v>1000</v>
      </c>
      <c r="D538" s="23">
        <v>43466</v>
      </c>
      <c r="E538" s="21" t="s">
        <v>104</v>
      </c>
      <c r="F538" s="21">
        <v>108106110</v>
      </c>
      <c r="G538" s="21">
        <v>0</v>
      </c>
      <c r="H538" s="21">
        <v>0</v>
      </c>
      <c r="I538" s="23">
        <v>43448</v>
      </c>
      <c r="J538" s="21" t="s">
        <v>105</v>
      </c>
      <c r="K538" s="21">
        <v>-0.76</v>
      </c>
      <c r="L538" s="21" t="s">
        <v>195</v>
      </c>
    </row>
    <row r="539" spans="1:12" x14ac:dyDescent="0.3">
      <c r="A539" s="22">
        <v>13660</v>
      </c>
      <c r="B539" s="22">
        <v>10100501</v>
      </c>
      <c r="C539" s="22">
        <v>1000</v>
      </c>
      <c r="D539" s="23">
        <v>43466</v>
      </c>
      <c r="E539" s="21" t="s">
        <v>104</v>
      </c>
      <c r="F539" s="21">
        <v>108106110</v>
      </c>
      <c r="G539" s="21">
        <v>0</v>
      </c>
      <c r="H539" s="21">
        <v>0</v>
      </c>
      <c r="I539" s="23">
        <v>43448</v>
      </c>
      <c r="J539" s="21" t="s">
        <v>105</v>
      </c>
      <c r="K539" s="21">
        <v>-0.08</v>
      </c>
      <c r="L539" s="21" t="s">
        <v>188</v>
      </c>
    </row>
    <row r="540" spans="1:12" x14ac:dyDescent="0.3">
      <c r="A540" s="22">
        <v>13670</v>
      </c>
      <c r="B540" s="22">
        <v>10100501</v>
      </c>
      <c r="C540" s="22">
        <v>1000</v>
      </c>
      <c r="D540" s="23">
        <v>43466</v>
      </c>
      <c r="E540" s="21" t="s">
        <v>104</v>
      </c>
      <c r="F540" s="21">
        <v>108106110</v>
      </c>
      <c r="G540" s="21">
        <v>0</v>
      </c>
      <c r="H540" s="21">
        <v>0</v>
      </c>
      <c r="I540" s="23">
        <v>43448</v>
      </c>
      <c r="J540" s="21" t="s">
        <v>105</v>
      </c>
      <c r="K540" s="21">
        <v>-0.52</v>
      </c>
      <c r="L540" s="21" t="s">
        <v>189</v>
      </c>
    </row>
    <row r="541" spans="1:12" x14ac:dyDescent="0.3">
      <c r="A541" s="22">
        <v>13640</v>
      </c>
      <c r="B541" s="22">
        <v>10100501</v>
      </c>
      <c r="C541" s="22">
        <v>1000</v>
      </c>
      <c r="D541" s="23">
        <v>43466</v>
      </c>
      <c r="E541" s="21" t="s">
        <v>104</v>
      </c>
      <c r="F541" s="21">
        <v>108106154</v>
      </c>
      <c r="G541" s="21">
        <v>0</v>
      </c>
      <c r="H541" s="21">
        <v>0</v>
      </c>
      <c r="I541" s="23">
        <v>43444</v>
      </c>
      <c r="J541" s="21" t="s">
        <v>105</v>
      </c>
      <c r="K541" s="21">
        <v>-2.06</v>
      </c>
      <c r="L541" s="21" t="s">
        <v>194</v>
      </c>
    </row>
    <row r="542" spans="1:12" x14ac:dyDescent="0.3">
      <c r="A542" s="22">
        <v>13640</v>
      </c>
      <c r="B542" s="22">
        <v>10100501</v>
      </c>
      <c r="C542" s="22">
        <v>1000</v>
      </c>
      <c r="D542" s="23">
        <v>43466</v>
      </c>
      <c r="E542" s="21" t="s">
        <v>104</v>
      </c>
      <c r="F542" s="21">
        <v>108106154</v>
      </c>
      <c r="G542" s="21">
        <v>0</v>
      </c>
      <c r="H542" s="21">
        <v>0</v>
      </c>
      <c r="I542" s="23">
        <v>43444</v>
      </c>
      <c r="J542" s="21" t="s">
        <v>105</v>
      </c>
      <c r="K542" s="21">
        <v>-1.78</v>
      </c>
      <c r="L542" s="21" t="s">
        <v>194</v>
      </c>
    </row>
    <row r="543" spans="1:12" x14ac:dyDescent="0.3">
      <c r="A543" s="22">
        <v>13640</v>
      </c>
      <c r="B543" s="22">
        <v>10100501</v>
      </c>
      <c r="C543" s="22">
        <v>1000</v>
      </c>
      <c r="D543" s="23">
        <v>43466</v>
      </c>
      <c r="E543" s="21" t="s">
        <v>104</v>
      </c>
      <c r="F543" s="21">
        <v>108106154</v>
      </c>
      <c r="G543" s="21">
        <v>0</v>
      </c>
      <c r="H543" s="21">
        <v>0</v>
      </c>
      <c r="I543" s="23">
        <v>43444</v>
      </c>
      <c r="J543" s="21" t="s">
        <v>105</v>
      </c>
      <c r="K543" s="21">
        <v>-0.69</v>
      </c>
      <c r="L543" s="21" t="s">
        <v>194</v>
      </c>
    </row>
    <row r="544" spans="1:12" x14ac:dyDescent="0.3">
      <c r="A544" s="22">
        <v>13640</v>
      </c>
      <c r="B544" s="22">
        <v>10100501</v>
      </c>
      <c r="C544" s="22">
        <v>1000</v>
      </c>
      <c r="D544" s="23">
        <v>43466</v>
      </c>
      <c r="E544" s="21" t="s">
        <v>104</v>
      </c>
      <c r="F544" s="21">
        <v>108106154</v>
      </c>
      <c r="G544" s="21">
        <v>0</v>
      </c>
      <c r="H544" s="21">
        <v>0</v>
      </c>
      <c r="I544" s="23">
        <v>43444</v>
      </c>
      <c r="J544" s="21" t="s">
        <v>105</v>
      </c>
      <c r="K544" s="21">
        <v>-0.16</v>
      </c>
      <c r="L544" s="21" t="s">
        <v>194</v>
      </c>
    </row>
    <row r="545" spans="1:12" x14ac:dyDescent="0.3">
      <c r="A545" s="22">
        <v>13640</v>
      </c>
      <c r="B545" s="22">
        <v>10100501</v>
      </c>
      <c r="C545" s="22">
        <v>1000</v>
      </c>
      <c r="D545" s="23">
        <v>43466</v>
      </c>
      <c r="E545" s="21" t="s">
        <v>104</v>
      </c>
      <c r="F545" s="21">
        <v>108106154</v>
      </c>
      <c r="G545" s="21">
        <v>0</v>
      </c>
      <c r="H545" s="21">
        <v>0</v>
      </c>
      <c r="I545" s="23">
        <v>43444</v>
      </c>
      <c r="J545" s="21" t="s">
        <v>105</v>
      </c>
      <c r="K545" s="21">
        <v>-1.93</v>
      </c>
      <c r="L545" s="21" t="s">
        <v>194</v>
      </c>
    </row>
    <row r="546" spans="1:12" x14ac:dyDescent="0.3">
      <c r="A546" s="22">
        <v>13660</v>
      </c>
      <c r="B546" s="22">
        <v>10100501</v>
      </c>
      <c r="C546" s="22">
        <v>1000</v>
      </c>
      <c r="D546" s="23">
        <v>43466</v>
      </c>
      <c r="E546" s="21" t="s">
        <v>104</v>
      </c>
      <c r="F546" s="21">
        <v>108106154</v>
      </c>
      <c r="G546" s="21">
        <v>0</v>
      </c>
      <c r="H546" s="21">
        <v>0</v>
      </c>
      <c r="I546" s="23">
        <v>43444</v>
      </c>
      <c r="J546" s="21" t="s">
        <v>105</v>
      </c>
      <c r="K546" s="21">
        <v>-0.14000000000000001</v>
      </c>
      <c r="L546" s="21" t="s">
        <v>188</v>
      </c>
    </row>
    <row r="547" spans="1:12" x14ac:dyDescent="0.3">
      <c r="A547" s="22">
        <v>13640</v>
      </c>
      <c r="B547" s="22">
        <v>10100501</v>
      </c>
      <c r="C547" s="22">
        <v>1000</v>
      </c>
      <c r="D547" s="23">
        <v>43466</v>
      </c>
      <c r="E547" s="21" t="s">
        <v>104</v>
      </c>
      <c r="F547" s="21">
        <v>108105916</v>
      </c>
      <c r="G547" s="21">
        <v>0</v>
      </c>
      <c r="H547" s="21">
        <v>0</v>
      </c>
      <c r="I547" s="23">
        <v>43462</v>
      </c>
      <c r="J547" s="21" t="s">
        <v>105</v>
      </c>
      <c r="K547" s="21">
        <v>-657.9</v>
      </c>
      <c r="L547" s="21" t="s">
        <v>194</v>
      </c>
    </row>
    <row r="548" spans="1:12" x14ac:dyDescent="0.3">
      <c r="A548" s="22">
        <v>13650</v>
      </c>
      <c r="B548" s="22">
        <v>10100501</v>
      </c>
      <c r="C548" s="22">
        <v>1000</v>
      </c>
      <c r="D548" s="23">
        <v>43466</v>
      </c>
      <c r="E548" s="21" t="s">
        <v>104</v>
      </c>
      <c r="F548" s="21">
        <v>108105916</v>
      </c>
      <c r="G548" s="21">
        <v>0</v>
      </c>
      <c r="H548" s="21">
        <v>0</v>
      </c>
      <c r="I548" s="23">
        <v>43462</v>
      </c>
      <c r="J548" s="21" t="s">
        <v>105</v>
      </c>
      <c r="K548" s="21">
        <v>-800.3</v>
      </c>
      <c r="L548" s="21" t="s">
        <v>195</v>
      </c>
    </row>
    <row r="549" spans="1:12" x14ac:dyDescent="0.3">
      <c r="A549" s="22">
        <v>13640</v>
      </c>
      <c r="B549" s="22">
        <v>10100501</v>
      </c>
      <c r="C549" s="22">
        <v>1000</v>
      </c>
      <c r="D549" s="23">
        <v>43466</v>
      </c>
      <c r="E549" s="21" t="s">
        <v>104</v>
      </c>
      <c r="F549" s="21">
        <v>108105987</v>
      </c>
      <c r="G549" s="21">
        <v>0</v>
      </c>
      <c r="H549" s="21">
        <v>0</v>
      </c>
      <c r="I549" s="23">
        <v>43446</v>
      </c>
      <c r="J549" s="21" t="s">
        <v>105</v>
      </c>
      <c r="K549" s="21">
        <v>-0.51</v>
      </c>
      <c r="L549" s="21" t="s">
        <v>194</v>
      </c>
    </row>
    <row r="550" spans="1:12" x14ac:dyDescent="0.3">
      <c r="A550" s="22">
        <v>13640</v>
      </c>
      <c r="B550" s="22">
        <v>10100501</v>
      </c>
      <c r="C550" s="22">
        <v>1000</v>
      </c>
      <c r="D550" s="23">
        <v>43466</v>
      </c>
      <c r="E550" s="21" t="s">
        <v>104</v>
      </c>
      <c r="F550" s="21">
        <v>108105987</v>
      </c>
      <c r="G550" s="21">
        <v>0</v>
      </c>
      <c r="H550" s="21">
        <v>0</v>
      </c>
      <c r="I550" s="23">
        <v>43446</v>
      </c>
      <c r="J550" s="21" t="s">
        <v>105</v>
      </c>
      <c r="K550" s="21">
        <v>-0.63</v>
      </c>
      <c r="L550" s="21" t="s">
        <v>194</v>
      </c>
    </row>
    <row r="551" spans="1:12" x14ac:dyDescent="0.3">
      <c r="A551" s="22">
        <v>13640</v>
      </c>
      <c r="B551" s="22">
        <v>10100501</v>
      </c>
      <c r="C551" s="22">
        <v>1000</v>
      </c>
      <c r="D551" s="23">
        <v>43466</v>
      </c>
      <c r="E551" s="21" t="s">
        <v>104</v>
      </c>
      <c r="F551" s="21">
        <v>108105987</v>
      </c>
      <c r="G551" s="21">
        <v>0</v>
      </c>
      <c r="H551" s="21">
        <v>0</v>
      </c>
      <c r="I551" s="23">
        <v>43446</v>
      </c>
      <c r="J551" s="21" t="s">
        <v>105</v>
      </c>
      <c r="K551" s="21">
        <v>-1.03</v>
      </c>
      <c r="L551" s="21" t="s">
        <v>194</v>
      </c>
    </row>
    <row r="552" spans="1:12" x14ac:dyDescent="0.3">
      <c r="A552" s="22">
        <v>13640</v>
      </c>
      <c r="B552" s="22">
        <v>10100501</v>
      </c>
      <c r="C552" s="22">
        <v>1000</v>
      </c>
      <c r="D552" s="23">
        <v>43466</v>
      </c>
      <c r="E552" s="21" t="s">
        <v>104</v>
      </c>
      <c r="F552" s="21">
        <v>108105169</v>
      </c>
      <c r="G552" s="21">
        <v>0</v>
      </c>
      <c r="H552" s="21">
        <v>0</v>
      </c>
      <c r="I552" s="23">
        <v>43456</v>
      </c>
      <c r="J552" s="21" t="s">
        <v>105</v>
      </c>
      <c r="K552" s="21">
        <v>-75.58</v>
      </c>
      <c r="L552" s="21" t="s">
        <v>194</v>
      </c>
    </row>
    <row r="553" spans="1:12" x14ac:dyDescent="0.3">
      <c r="A553" s="22">
        <v>13640</v>
      </c>
      <c r="B553" s="22">
        <v>10100501</v>
      </c>
      <c r="C553" s="22">
        <v>1000</v>
      </c>
      <c r="D553" s="23">
        <v>43466</v>
      </c>
      <c r="E553" s="21" t="s">
        <v>104</v>
      </c>
      <c r="F553" s="21">
        <v>108105169</v>
      </c>
      <c r="G553" s="21">
        <v>0</v>
      </c>
      <c r="H553" s="21">
        <v>0</v>
      </c>
      <c r="I553" s="23">
        <v>43456</v>
      </c>
      <c r="J553" s="21" t="s">
        <v>105</v>
      </c>
      <c r="K553" s="21">
        <v>-26.51</v>
      </c>
      <c r="L553" s="21" t="s">
        <v>194</v>
      </c>
    </row>
    <row r="554" spans="1:12" x14ac:dyDescent="0.3">
      <c r="A554" s="22">
        <v>13640</v>
      </c>
      <c r="B554" s="22">
        <v>10100501</v>
      </c>
      <c r="C554" s="22">
        <v>1000</v>
      </c>
      <c r="D554" s="23">
        <v>43466</v>
      </c>
      <c r="E554" s="21" t="s">
        <v>104</v>
      </c>
      <c r="F554" s="21">
        <v>108105169</v>
      </c>
      <c r="G554" s="21">
        <v>0</v>
      </c>
      <c r="H554" s="21">
        <v>0</v>
      </c>
      <c r="I554" s="23">
        <v>43456</v>
      </c>
      <c r="J554" s="21" t="s">
        <v>105</v>
      </c>
      <c r="K554" s="24">
        <v>-1360.46</v>
      </c>
      <c r="L554" s="21" t="s">
        <v>194</v>
      </c>
    </row>
    <row r="555" spans="1:12" x14ac:dyDescent="0.3">
      <c r="A555" s="22">
        <v>13650</v>
      </c>
      <c r="B555" s="22">
        <v>10100501</v>
      </c>
      <c r="C555" s="22">
        <v>1000</v>
      </c>
      <c r="D555" s="23">
        <v>43466</v>
      </c>
      <c r="E555" s="21" t="s">
        <v>104</v>
      </c>
      <c r="F555" s="21">
        <v>108105169</v>
      </c>
      <c r="G555" s="21">
        <v>0</v>
      </c>
      <c r="H555" s="21">
        <v>0</v>
      </c>
      <c r="I555" s="23">
        <v>43456</v>
      </c>
      <c r="J555" s="21" t="s">
        <v>105</v>
      </c>
      <c r="K555" s="24">
        <v>-2700.87</v>
      </c>
      <c r="L555" s="21" t="s">
        <v>195</v>
      </c>
    </row>
    <row r="556" spans="1:12" x14ac:dyDescent="0.3">
      <c r="A556" s="22">
        <v>13640</v>
      </c>
      <c r="B556" s="22">
        <v>10100501</v>
      </c>
      <c r="C556" s="22">
        <v>1000</v>
      </c>
      <c r="D556" s="23">
        <v>43466</v>
      </c>
      <c r="E556" s="21" t="s">
        <v>104</v>
      </c>
      <c r="F556" s="21">
        <v>108105233</v>
      </c>
      <c r="G556" s="21">
        <v>0</v>
      </c>
      <c r="H556" s="21">
        <v>0</v>
      </c>
      <c r="I556" s="23">
        <v>43462</v>
      </c>
      <c r="J556" s="21" t="s">
        <v>105</v>
      </c>
      <c r="K556" s="21">
        <v>-734.28</v>
      </c>
      <c r="L556" s="21" t="s">
        <v>194</v>
      </c>
    </row>
    <row r="557" spans="1:12" x14ac:dyDescent="0.3">
      <c r="A557" s="22">
        <v>13650</v>
      </c>
      <c r="B557" s="22">
        <v>10100501</v>
      </c>
      <c r="C557" s="22">
        <v>1000</v>
      </c>
      <c r="D557" s="23">
        <v>43466</v>
      </c>
      <c r="E557" s="21" t="s">
        <v>104</v>
      </c>
      <c r="F557" s="21">
        <v>108105233</v>
      </c>
      <c r="G557" s="21">
        <v>0</v>
      </c>
      <c r="H557" s="21">
        <v>0</v>
      </c>
      <c r="I557" s="23">
        <v>43462</v>
      </c>
      <c r="J557" s="21" t="s">
        <v>105</v>
      </c>
      <c r="K557" s="24">
        <v>-3349.28</v>
      </c>
      <c r="L557" s="21" t="s">
        <v>195</v>
      </c>
    </row>
    <row r="558" spans="1:12" x14ac:dyDescent="0.3">
      <c r="A558" s="22">
        <v>13650</v>
      </c>
      <c r="B558" s="22">
        <v>10100501</v>
      </c>
      <c r="C558" s="22">
        <v>1000</v>
      </c>
      <c r="D558" s="23">
        <v>43466</v>
      </c>
      <c r="E558" s="21" t="s">
        <v>104</v>
      </c>
      <c r="F558" s="21">
        <v>108105233</v>
      </c>
      <c r="G558" s="21">
        <v>0</v>
      </c>
      <c r="H558" s="21">
        <v>0</v>
      </c>
      <c r="I558" s="23">
        <v>43462</v>
      </c>
      <c r="J558" s="21" t="s">
        <v>105</v>
      </c>
      <c r="K558" s="24">
        <v>-3349.26</v>
      </c>
      <c r="L558" s="21" t="s">
        <v>195</v>
      </c>
    </row>
    <row r="559" spans="1:12" x14ac:dyDescent="0.3">
      <c r="A559" s="22">
        <v>13640</v>
      </c>
      <c r="B559" s="22">
        <v>10100501</v>
      </c>
      <c r="C559" s="22">
        <v>1000</v>
      </c>
      <c r="D559" s="23">
        <v>43466</v>
      </c>
      <c r="E559" s="21" t="s">
        <v>104</v>
      </c>
      <c r="F559" s="21">
        <v>108105247</v>
      </c>
      <c r="G559" s="21">
        <v>0</v>
      </c>
      <c r="H559" s="21">
        <v>0</v>
      </c>
      <c r="I559" s="23">
        <v>43494</v>
      </c>
      <c r="J559" s="21" t="s">
        <v>105</v>
      </c>
      <c r="K559" s="21">
        <v>-845.53</v>
      </c>
      <c r="L559" s="21" t="s">
        <v>194</v>
      </c>
    </row>
    <row r="560" spans="1:12" x14ac:dyDescent="0.3">
      <c r="A560" s="22">
        <v>13670</v>
      </c>
      <c r="B560" s="22">
        <v>10100501</v>
      </c>
      <c r="C560" s="22">
        <v>1000</v>
      </c>
      <c r="D560" s="23">
        <v>43466</v>
      </c>
      <c r="E560" s="21" t="s">
        <v>104</v>
      </c>
      <c r="F560" s="21">
        <v>108105247</v>
      </c>
      <c r="G560" s="21">
        <v>0</v>
      </c>
      <c r="H560" s="21">
        <v>0</v>
      </c>
      <c r="I560" s="23">
        <v>43494</v>
      </c>
      <c r="J560" s="21" t="s">
        <v>105</v>
      </c>
      <c r="K560" s="24">
        <v>-3147.45</v>
      </c>
      <c r="L560" s="21" t="s">
        <v>189</v>
      </c>
    </row>
    <row r="561" spans="1:12" x14ac:dyDescent="0.3">
      <c r="A561" s="22">
        <v>13640</v>
      </c>
      <c r="B561" s="22">
        <v>10100501</v>
      </c>
      <c r="C561" s="22">
        <v>1000</v>
      </c>
      <c r="D561" s="23">
        <v>43466</v>
      </c>
      <c r="E561" s="21" t="s">
        <v>104</v>
      </c>
      <c r="F561" s="21">
        <v>108105310</v>
      </c>
      <c r="G561" s="21">
        <v>0</v>
      </c>
      <c r="H561" s="21">
        <v>0</v>
      </c>
      <c r="I561" s="23">
        <v>43472</v>
      </c>
      <c r="J561" s="21" t="s">
        <v>105</v>
      </c>
      <c r="K561" s="21">
        <v>-218.39</v>
      </c>
      <c r="L561" s="21" t="s">
        <v>194</v>
      </c>
    </row>
    <row r="562" spans="1:12" x14ac:dyDescent="0.3">
      <c r="A562" s="22">
        <v>13640</v>
      </c>
      <c r="B562" s="22">
        <v>10100501</v>
      </c>
      <c r="C562" s="22">
        <v>1000</v>
      </c>
      <c r="D562" s="23">
        <v>43466</v>
      </c>
      <c r="E562" s="21" t="s">
        <v>104</v>
      </c>
      <c r="F562" s="21">
        <v>108105310</v>
      </c>
      <c r="G562" s="21">
        <v>0</v>
      </c>
      <c r="H562" s="21">
        <v>0</v>
      </c>
      <c r="I562" s="23">
        <v>43472</v>
      </c>
      <c r="J562" s="21" t="s">
        <v>105</v>
      </c>
      <c r="K562" s="21">
        <v>-295.39999999999998</v>
      </c>
      <c r="L562" s="21" t="s">
        <v>194</v>
      </c>
    </row>
    <row r="563" spans="1:12" x14ac:dyDescent="0.3">
      <c r="A563" s="22">
        <v>13640</v>
      </c>
      <c r="B563" s="22">
        <v>10100501</v>
      </c>
      <c r="C563" s="22">
        <v>1000</v>
      </c>
      <c r="D563" s="23">
        <v>43466</v>
      </c>
      <c r="E563" s="21" t="s">
        <v>104</v>
      </c>
      <c r="F563" s="21">
        <v>108105310</v>
      </c>
      <c r="G563" s="21">
        <v>0</v>
      </c>
      <c r="H563" s="21">
        <v>0</v>
      </c>
      <c r="I563" s="23">
        <v>43472</v>
      </c>
      <c r="J563" s="21" t="s">
        <v>105</v>
      </c>
      <c r="K563" s="21">
        <v>-295.39999999999998</v>
      </c>
      <c r="L563" s="21" t="s">
        <v>194</v>
      </c>
    </row>
    <row r="564" spans="1:12" x14ac:dyDescent="0.3">
      <c r="A564" s="22">
        <v>13650</v>
      </c>
      <c r="B564" s="22">
        <v>10100501</v>
      </c>
      <c r="C564" s="22">
        <v>1000</v>
      </c>
      <c r="D564" s="23">
        <v>43466</v>
      </c>
      <c r="E564" s="21" t="s">
        <v>104</v>
      </c>
      <c r="F564" s="21">
        <v>108105310</v>
      </c>
      <c r="G564" s="21">
        <v>0</v>
      </c>
      <c r="H564" s="21">
        <v>0</v>
      </c>
      <c r="I564" s="23">
        <v>43472</v>
      </c>
      <c r="J564" s="21" t="s">
        <v>105</v>
      </c>
      <c r="K564" s="21">
        <v>-999.67</v>
      </c>
      <c r="L564" s="21" t="s">
        <v>195</v>
      </c>
    </row>
    <row r="565" spans="1:12" x14ac:dyDescent="0.3">
      <c r="A565" s="22">
        <v>13650</v>
      </c>
      <c r="B565" s="22">
        <v>10100501</v>
      </c>
      <c r="C565" s="22">
        <v>1000</v>
      </c>
      <c r="D565" s="23">
        <v>43466</v>
      </c>
      <c r="E565" s="21" t="s">
        <v>104</v>
      </c>
      <c r="F565" s="21">
        <v>108105310</v>
      </c>
      <c r="G565" s="21">
        <v>0</v>
      </c>
      <c r="H565" s="21">
        <v>0</v>
      </c>
      <c r="I565" s="23">
        <v>43472</v>
      </c>
      <c r="J565" s="21" t="s">
        <v>105</v>
      </c>
      <c r="K565" s="21">
        <v>-999.67</v>
      </c>
      <c r="L565" s="21" t="s">
        <v>195</v>
      </c>
    </row>
    <row r="566" spans="1:12" x14ac:dyDescent="0.3">
      <c r="A566" s="22">
        <v>13650</v>
      </c>
      <c r="B566" s="22">
        <v>10100501</v>
      </c>
      <c r="C566" s="22">
        <v>1000</v>
      </c>
      <c r="D566" s="23">
        <v>43466</v>
      </c>
      <c r="E566" s="21" t="s">
        <v>104</v>
      </c>
      <c r="F566" s="21">
        <v>108105310</v>
      </c>
      <c r="G566" s="21">
        <v>0</v>
      </c>
      <c r="H566" s="21">
        <v>0</v>
      </c>
      <c r="I566" s="23">
        <v>43472</v>
      </c>
      <c r="J566" s="21" t="s">
        <v>105</v>
      </c>
      <c r="K566" s="21">
        <v>-999.66</v>
      </c>
      <c r="L566" s="21" t="s">
        <v>195</v>
      </c>
    </row>
    <row r="567" spans="1:12" x14ac:dyDescent="0.3">
      <c r="A567" s="22">
        <v>13650</v>
      </c>
      <c r="B567" s="22">
        <v>10100501</v>
      </c>
      <c r="C567" s="22">
        <v>1000</v>
      </c>
      <c r="D567" s="23">
        <v>43466</v>
      </c>
      <c r="E567" s="21" t="s">
        <v>104</v>
      </c>
      <c r="F567" s="21">
        <v>108105310</v>
      </c>
      <c r="G567" s="21">
        <v>0</v>
      </c>
      <c r="H567" s="21">
        <v>0</v>
      </c>
      <c r="I567" s="23">
        <v>43472</v>
      </c>
      <c r="J567" s="21" t="s">
        <v>105</v>
      </c>
      <c r="K567" s="21">
        <v>-999.61</v>
      </c>
      <c r="L567" s="21" t="s">
        <v>195</v>
      </c>
    </row>
    <row r="568" spans="1:12" x14ac:dyDescent="0.3">
      <c r="A568" s="22">
        <v>13650</v>
      </c>
      <c r="B568" s="22">
        <v>10100501</v>
      </c>
      <c r="C568" s="22">
        <v>1000</v>
      </c>
      <c r="D568" s="23">
        <v>43466</v>
      </c>
      <c r="E568" s="21" t="s">
        <v>104</v>
      </c>
      <c r="F568" s="21">
        <v>108105310</v>
      </c>
      <c r="G568" s="21">
        <v>0</v>
      </c>
      <c r="H568" s="21">
        <v>0</v>
      </c>
      <c r="I568" s="23">
        <v>43472</v>
      </c>
      <c r="J568" s="21" t="s">
        <v>105</v>
      </c>
      <c r="K568" s="21">
        <v>-999.67</v>
      </c>
      <c r="L568" s="21" t="s">
        <v>195</v>
      </c>
    </row>
    <row r="569" spans="1:12" x14ac:dyDescent="0.3">
      <c r="A569" s="22">
        <v>13650</v>
      </c>
      <c r="B569" s="22">
        <v>10100501</v>
      </c>
      <c r="C569" s="22">
        <v>1000</v>
      </c>
      <c r="D569" s="23">
        <v>43466</v>
      </c>
      <c r="E569" s="21" t="s">
        <v>104</v>
      </c>
      <c r="F569" s="21">
        <v>108105310</v>
      </c>
      <c r="G569" s="21">
        <v>0</v>
      </c>
      <c r="H569" s="21">
        <v>0</v>
      </c>
      <c r="I569" s="23">
        <v>43472</v>
      </c>
      <c r="J569" s="21" t="s">
        <v>105</v>
      </c>
      <c r="K569" s="21">
        <v>-999.67</v>
      </c>
      <c r="L569" s="21" t="s">
        <v>195</v>
      </c>
    </row>
    <row r="570" spans="1:12" x14ac:dyDescent="0.3">
      <c r="A570" s="22">
        <v>13650</v>
      </c>
      <c r="B570" s="22">
        <v>10100501</v>
      </c>
      <c r="C570" s="22">
        <v>1000</v>
      </c>
      <c r="D570" s="23">
        <v>43466</v>
      </c>
      <c r="E570" s="21" t="s">
        <v>104</v>
      </c>
      <c r="F570" s="21">
        <v>108105310</v>
      </c>
      <c r="G570" s="21">
        <v>0</v>
      </c>
      <c r="H570" s="21">
        <v>0</v>
      </c>
      <c r="I570" s="23">
        <v>43472</v>
      </c>
      <c r="J570" s="21" t="s">
        <v>105</v>
      </c>
      <c r="K570" s="21">
        <v>-999.67</v>
      </c>
      <c r="L570" s="21" t="s">
        <v>195</v>
      </c>
    </row>
    <row r="571" spans="1:12" x14ac:dyDescent="0.3">
      <c r="A571" s="22">
        <v>13650</v>
      </c>
      <c r="B571" s="22">
        <v>10100501</v>
      </c>
      <c r="C571" s="22">
        <v>1000</v>
      </c>
      <c r="D571" s="23">
        <v>43466</v>
      </c>
      <c r="E571" s="21" t="s">
        <v>104</v>
      </c>
      <c r="F571" s="21">
        <v>108105310</v>
      </c>
      <c r="G571" s="21">
        <v>0</v>
      </c>
      <c r="H571" s="21">
        <v>0</v>
      </c>
      <c r="I571" s="23">
        <v>43472</v>
      </c>
      <c r="J571" s="21" t="s">
        <v>105</v>
      </c>
      <c r="K571" s="21">
        <v>-999.67</v>
      </c>
      <c r="L571" s="21" t="s">
        <v>195</v>
      </c>
    </row>
    <row r="572" spans="1:12" x14ac:dyDescent="0.3">
      <c r="A572" s="22">
        <v>13650</v>
      </c>
      <c r="B572" s="22">
        <v>10100501</v>
      </c>
      <c r="C572" s="22">
        <v>1000</v>
      </c>
      <c r="D572" s="23">
        <v>43466</v>
      </c>
      <c r="E572" s="21" t="s">
        <v>104</v>
      </c>
      <c r="F572" s="21">
        <v>108105310</v>
      </c>
      <c r="G572" s="21">
        <v>0</v>
      </c>
      <c r="H572" s="21">
        <v>0</v>
      </c>
      <c r="I572" s="23">
        <v>43472</v>
      </c>
      <c r="J572" s="21" t="s">
        <v>105</v>
      </c>
      <c r="K572" s="21">
        <v>-999.67</v>
      </c>
      <c r="L572" s="21" t="s">
        <v>195</v>
      </c>
    </row>
    <row r="573" spans="1:12" x14ac:dyDescent="0.3">
      <c r="A573" s="22">
        <v>13670</v>
      </c>
      <c r="B573" s="22">
        <v>10100501</v>
      </c>
      <c r="C573" s="22">
        <v>1000</v>
      </c>
      <c r="D573" s="23">
        <v>43466</v>
      </c>
      <c r="E573" s="21" t="s">
        <v>104</v>
      </c>
      <c r="F573" s="21">
        <v>108105310</v>
      </c>
      <c r="G573" s="21">
        <v>0</v>
      </c>
      <c r="H573" s="21">
        <v>0</v>
      </c>
      <c r="I573" s="23">
        <v>43472</v>
      </c>
      <c r="J573" s="21" t="s">
        <v>105</v>
      </c>
      <c r="K573" s="21">
        <v>-44.91</v>
      </c>
      <c r="L573" s="21" t="s">
        <v>189</v>
      </c>
    </row>
    <row r="574" spans="1:12" x14ac:dyDescent="0.3">
      <c r="A574" s="22">
        <v>13640</v>
      </c>
      <c r="B574" s="22">
        <v>10100501</v>
      </c>
      <c r="C574" s="22">
        <v>1000</v>
      </c>
      <c r="D574" s="23">
        <v>43466</v>
      </c>
      <c r="E574" s="21" t="s">
        <v>104</v>
      </c>
      <c r="F574" s="21">
        <v>108105361</v>
      </c>
      <c r="G574" s="21">
        <v>0</v>
      </c>
      <c r="H574" s="21">
        <v>0</v>
      </c>
      <c r="I574" s="23">
        <v>43434</v>
      </c>
      <c r="J574" s="21" t="s">
        <v>105</v>
      </c>
      <c r="K574" s="21">
        <v>0.37</v>
      </c>
      <c r="L574" s="21" t="s">
        <v>194</v>
      </c>
    </row>
    <row r="575" spans="1:12" x14ac:dyDescent="0.3">
      <c r="A575" s="22">
        <v>13650</v>
      </c>
      <c r="B575" s="22">
        <v>10100501</v>
      </c>
      <c r="C575" s="22">
        <v>1000</v>
      </c>
      <c r="D575" s="23">
        <v>43466</v>
      </c>
      <c r="E575" s="21" t="s">
        <v>104</v>
      </c>
      <c r="F575" s="21">
        <v>108105402</v>
      </c>
      <c r="G575" s="21">
        <v>0</v>
      </c>
      <c r="H575" s="21">
        <v>0</v>
      </c>
      <c r="I575" s="23">
        <v>43479</v>
      </c>
      <c r="J575" s="21" t="s">
        <v>151</v>
      </c>
      <c r="K575" s="24">
        <v>-3057.19</v>
      </c>
      <c r="L575" s="21" t="s">
        <v>195</v>
      </c>
    </row>
    <row r="576" spans="1:12" x14ac:dyDescent="0.3">
      <c r="A576" s="22">
        <v>13650</v>
      </c>
      <c r="B576" s="22">
        <v>10100501</v>
      </c>
      <c r="C576" s="22">
        <v>1000</v>
      </c>
      <c r="D576" s="23">
        <v>43466</v>
      </c>
      <c r="E576" s="21" t="s">
        <v>104</v>
      </c>
      <c r="F576" s="21">
        <v>108105402</v>
      </c>
      <c r="G576" s="21">
        <v>0</v>
      </c>
      <c r="H576" s="21">
        <v>0</v>
      </c>
      <c r="I576" s="23">
        <v>43479</v>
      </c>
      <c r="J576" s="21" t="s">
        <v>151</v>
      </c>
      <c r="K576" s="24">
        <v>-3057.18</v>
      </c>
      <c r="L576" s="21" t="s">
        <v>195</v>
      </c>
    </row>
    <row r="577" spans="1:12" x14ac:dyDescent="0.3">
      <c r="A577" s="22">
        <v>13670</v>
      </c>
      <c r="B577" s="22">
        <v>10100501</v>
      </c>
      <c r="C577" s="22">
        <v>1000</v>
      </c>
      <c r="D577" s="23">
        <v>43466</v>
      </c>
      <c r="E577" s="21" t="s">
        <v>104</v>
      </c>
      <c r="F577" s="21">
        <v>108105402</v>
      </c>
      <c r="G577" s="21">
        <v>0</v>
      </c>
      <c r="H577" s="21">
        <v>0</v>
      </c>
      <c r="I577" s="23">
        <v>43479</v>
      </c>
      <c r="J577" s="21" t="s">
        <v>151</v>
      </c>
      <c r="K577" s="21">
        <v>-660.62</v>
      </c>
      <c r="L577" s="21" t="s">
        <v>189</v>
      </c>
    </row>
    <row r="578" spans="1:12" x14ac:dyDescent="0.3">
      <c r="A578" s="22">
        <v>13670</v>
      </c>
      <c r="B578" s="22">
        <v>10100501</v>
      </c>
      <c r="C578" s="22">
        <v>1000</v>
      </c>
      <c r="D578" s="23">
        <v>43466</v>
      </c>
      <c r="E578" s="21" t="s">
        <v>104</v>
      </c>
      <c r="F578" s="21">
        <v>108105402</v>
      </c>
      <c r="G578" s="21">
        <v>0</v>
      </c>
      <c r="H578" s="21">
        <v>0</v>
      </c>
      <c r="I578" s="23">
        <v>43479</v>
      </c>
      <c r="J578" s="21" t="s">
        <v>151</v>
      </c>
      <c r="K578" s="21">
        <v>-660.62</v>
      </c>
      <c r="L578" s="21" t="s">
        <v>189</v>
      </c>
    </row>
    <row r="579" spans="1:12" x14ac:dyDescent="0.3">
      <c r="A579" s="22">
        <v>13660</v>
      </c>
      <c r="B579" s="22">
        <v>10100501</v>
      </c>
      <c r="C579" s="22">
        <v>1000</v>
      </c>
      <c r="D579" s="23">
        <v>43466</v>
      </c>
      <c r="E579" s="21" t="s">
        <v>104</v>
      </c>
      <c r="F579" s="21">
        <v>108105580</v>
      </c>
      <c r="G579" s="21">
        <v>0</v>
      </c>
      <c r="H579" s="21">
        <v>0</v>
      </c>
      <c r="I579" s="23">
        <v>43438</v>
      </c>
      <c r="J579" s="21" t="s">
        <v>105</v>
      </c>
      <c r="K579" s="21">
        <v>-0.73</v>
      </c>
      <c r="L579" s="21" t="s">
        <v>188</v>
      </c>
    </row>
    <row r="580" spans="1:12" x14ac:dyDescent="0.3">
      <c r="A580" s="22">
        <v>13640</v>
      </c>
      <c r="B580" s="22">
        <v>10100501</v>
      </c>
      <c r="C580" s="22">
        <v>1000</v>
      </c>
      <c r="D580" s="23">
        <v>43466</v>
      </c>
      <c r="E580" s="21" t="s">
        <v>104</v>
      </c>
      <c r="F580" s="21">
        <v>108105596</v>
      </c>
      <c r="G580" s="21">
        <v>0</v>
      </c>
      <c r="H580" s="21">
        <v>0</v>
      </c>
      <c r="I580" s="23">
        <v>43493</v>
      </c>
      <c r="J580" s="21" t="s">
        <v>105</v>
      </c>
      <c r="K580" s="21">
        <v>-231.82</v>
      </c>
      <c r="L580" s="21" t="s">
        <v>194</v>
      </c>
    </row>
    <row r="581" spans="1:12" x14ac:dyDescent="0.3">
      <c r="A581" s="22">
        <v>13640</v>
      </c>
      <c r="B581" s="22">
        <v>10100501</v>
      </c>
      <c r="C581" s="22">
        <v>1000</v>
      </c>
      <c r="D581" s="23">
        <v>43466</v>
      </c>
      <c r="E581" s="21" t="s">
        <v>104</v>
      </c>
      <c r="F581" s="21">
        <v>108105596</v>
      </c>
      <c r="G581" s="21">
        <v>0</v>
      </c>
      <c r="H581" s="21">
        <v>0</v>
      </c>
      <c r="I581" s="23">
        <v>43493</v>
      </c>
      <c r="J581" s="21" t="s">
        <v>105</v>
      </c>
      <c r="K581" s="21">
        <v>-933.75</v>
      </c>
      <c r="L581" s="21" t="s">
        <v>194</v>
      </c>
    </row>
    <row r="582" spans="1:12" x14ac:dyDescent="0.3">
      <c r="A582" s="22">
        <v>13640</v>
      </c>
      <c r="B582" s="22">
        <v>10100501</v>
      </c>
      <c r="C582" s="22">
        <v>1000</v>
      </c>
      <c r="D582" s="23">
        <v>43466</v>
      </c>
      <c r="E582" s="21" t="s">
        <v>104</v>
      </c>
      <c r="F582" s="21">
        <v>108105596</v>
      </c>
      <c r="G582" s="21">
        <v>0</v>
      </c>
      <c r="H582" s="21">
        <v>0</v>
      </c>
      <c r="I582" s="23">
        <v>43493</v>
      </c>
      <c r="J582" s="21" t="s">
        <v>105</v>
      </c>
      <c r="K582" s="24">
        <v>-1320.45</v>
      </c>
      <c r="L582" s="21" t="s">
        <v>194</v>
      </c>
    </row>
    <row r="583" spans="1:12" x14ac:dyDescent="0.3">
      <c r="A583" s="22">
        <v>13650</v>
      </c>
      <c r="B583" s="22">
        <v>10100501</v>
      </c>
      <c r="C583" s="22">
        <v>1000</v>
      </c>
      <c r="D583" s="23">
        <v>43466</v>
      </c>
      <c r="E583" s="21" t="s">
        <v>104</v>
      </c>
      <c r="F583" s="21">
        <v>108105596</v>
      </c>
      <c r="G583" s="21">
        <v>0</v>
      </c>
      <c r="H583" s="21">
        <v>0</v>
      </c>
      <c r="I583" s="23">
        <v>43493</v>
      </c>
      <c r="J583" s="21" t="s">
        <v>105</v>
      </c>
      <c r="K583" s="21">
        <v>-24.65</v>
      </c>
      <c r="L583" s="21" t="s">
        <v>195</v>
      </c>
    </row>
    <row r="584" spans="1:12" x14ac:dyDescent="0.3">
      <c r="A584" s="22">
        <v>13670</v>
      </c>
      <c r="B584" s="22">
        <v>10100501</v>
      </c>
      <c r="C584" s="22">
        <v>1000</v>
      </c>
      <c r="D584" s="23">
        <v>43466</v>
      </c>
      <c r="E584" s="21" t="s">
        <v>104</v>
      </c>
      <c r="F584" s="21">
        <v>108105596</v>
      </c>
      <c r="G584" s="21">
        <v>0</v>
      </c>
      <c r="H584" s="21">
        <v>0</v>
      </c>
      <c r="I584" s="23">
        <v>43493</v>
      </c>
      <c r="J584" s="21" t="s">
        <v>105</v>
      </c>
      <c r="K584" s="21">
        <v>-405.42</v>
      </c>
      <c r="L584" s="21" t="s">
        <v>189</v>
      </c>
    </row>
    <row r="585" spans="1:12" x14ac:dyDescent="0.3">
      <c r="A585" s="22">
        <v>13650</v>
      </c>
      <c r="B585" s="22">
        <v>10100501</v>
      </c>
      <c r="C585" s="22">
        <v>1000</v>
      </c>
      <c r="D585" s="23">
        <v>43466</v>
      </c>
      <c r="E585" s="21" t="s">
        <v>104</v>
      </c>
      <c r="F585" s="21">
        <v>108105636</v>
      </c>
      <c r="G585" s="21">
        <v>0</v>
      </c>
      <c r="H585" s="21">
        <v>0</v>
      </c>
      <c r="I585" s="23">
        <v>43452</v>
      </c>
      <c r="J585" s="21" t="s">
        <v>105</v>
      </c>
      <c r="K585" s="21">
        <v>3.58</v>
      </c>
      <c r="L585" s="21" t="s">
        <v>195</v>
      </c>
    </row>
    <row r="586" spans="1:12" x14ac:dyDescent="0.3">
      <c r="A586" s="22">
        <v>13650</v>
      </c>
      <c r="B586" s="22">
        <v>10100501</v>
      </c>
      <c r="C586" s="22">
        <v>1000</v>
      </c>
      <c r="D586" s="23">
        <v>43466</v>
      </c>
      <c r="E586" s="21" t="s">
        <v>104</v>
      </c>
      <c r="F586" s="21">
        <v>108105636</v>
      </c>
      <c r="G586" s="21">
        <v>0</v>
      </c>
      <c r="H586" s="21">
        <v>0</v>
      </c>
      <c r="I586" s="23">
        <v>43452</v>
      </c>
      <c r="J586" s="21" t="s">
        <v>105</v>
      </c>
      <c r="K586" s="21">
        <v>2.0499999999999998</v>
      </c>
      <c r="L586" s="21" t="s">
        <v>195</v>
      </c>
    </row>
    <row r="587" spans="1:12" x14ac:dyDescent="0.3">
      <c r="A587" s="22">
        <v>13660</v>
      </c>
      <c r="B587" s="22">
        <v>10100501</v>
      </c>
      <c r="C587" s="22">
        <v>1000</v>
      </c>
      <c r="D587" s="23">
        <v>43466</v>
      </c>
      <c r="E587" s="21" t="s">
        <v>104</v>
      </c>
      <c r="F587" s="21">
        <v>108105636</v>
      </c>
      <c r="G587" s="21">
        <v>0</v>
      </c>
      <c r="H587" s="21">
        <v>0</v>
      </c>
      <c r="I587" s="23">
        <v>43452</v>
      </c>
      <c r="J587" s="21" t="s">
        <v>105</v>
      </c>
      <c r="K587" s="21">
        <v>0.82</v>
      </c>
      <c r="L587" s="21" t="s">
        <v>188</v>
      </c>
    </row>
    <row r="588" spans="1:12" x14ac:dyDescent="0.3">
      <c r="A588" s="22">
        <v>13670</v>
      </c>
      <c r="B588" s="22">
        <v>10100501</v>
      </c>
      <c r="C588" s="22">
        <v>1000</v>
      </c>
      <c r="D588" s="23">
        <v>43466</v>
      </c>
      <c r="E588" s="21" t="s">
        <v>104</v>
      </c>
      <c r="F588" s="21">
        <v>108105636</v>
      </c>
      <c r="G588" s="21">
        <v>0</v>
      </c>
      <c r="H588" s="21">
        <v>0</v>
      </c>
      <c r="I588" s="23">
        <v>43452</v>
      </c>
      <c r="J588" s="21" t="s">
        <v>105</v>
      </c>
      <c r="K588" s="21">
        <v>9.08</v>
      </c>
      <c r="L588" s="21" t="s">
        <v>189</v>
      </c>
    </row>
    <row r="589" spans="1:12" x14ac:dyDescent="0.3">
      <c r="A589" s="22">
        <v>13660</v>
      </c>
      <c r="B589" s="22">
        <v>10100501</v>
      </c>
      <c r="C589" s="22">
        <v>1000</v>
      </c>
      <c r="D589" s="23">
        <v>43466</v>
      </c>
      <c r="E589" s="21" t="s">
        <v>104</v>
      </c>
      <c r="F589" s="21">
        <v>108107674</v>
      </c>
      <c r="G589" s="21">
        <v>0</v>
      </c>
      <c r="H589" s="21">
        <v>0</v>
      </c>
      <c r="I589" s="23">
        <v>43456</v>
      </c>
      <c r="J589" s="21" t="s">
        <v>105</v>
      </c>
      <c r="K589" s="21">
        <v>504.6</v>
      </c>
      <c r="L589" s="21" t="s">
        <v>188</v>
      </c>
    </row>
    <row r="590" spans="1:12" x14ac:dyDescent="0.3">
      <c r="A590" s="22">
        <v>13640</v>
      </c>
      <c r="B590" s="22">
        <v>10100501</v>
      </c>
      <c r="C590" s="22">
        <v>1000</v>
      </c>
      <c r="D590" s="23">
        <v>43466</v>
      </c>
      <c r="E590" s="21" t="s">
        <v>104</v>
      </c>
      <c r="F590" s="21">
        <v>108107681</v>
      </c>
      <c r="G590" s="21">
        <v>0</v>
      </c>
      <c r="H590" s="21">
        <v>0</v>
      </c>
      <c r="I590" s="23">
        <v>43432</v>
      </c>
      <c r="J590" s="21" t="s">
        <v>105</v>
      </c>
      <c r="K590" s="21">
        <v>195.46</v>
      </c>
      <c r="L590" s="21" t="s">
        <v>194</v>
      </c>
    </row>
    <row r="591" spans="1:12" x14ac:dyDescent="0.3">
      <c r="A591" s="22">
        <v>13640</v>
      </c>
      <c r="B591" s="22">
        <v>10100501</v>
      </c>
      <c r="C591" s="22">
        <v>1000</v>
      </c>
      <c r="D591" s="23">
        <v>43466</v>
      </c>
      <c r="E591" s="21" t="s">
        <v>104</v>
      </c>
      <c r="F591" s="21">
        <v>108107691</v>
      </c>
      <c r="G591" s="21">
        <v>0</v>
      </c>
      <c r="H591" s="21">
        <v>0</v>
      </c>
      <c r="I591" s="23">
        <v>43455</v>
      </c>
      <c r="J591" s="21" t="s">
        <v>105</v>
      </c>
      <c r="K591" s="21">
        <v>607.14</v>
      </c>
      <c r="L591" s="21" t="s">
        <v>194</v>
      </c>
    </row>
    <row r="592" spans="1:12" x14ac:dyDescent="0.3">
      <c r="A592" s="22">
        <v>13640</v>
      </c>
      <c r="B592" s="22">
        <v>10100501</v>
      </c>
      <c r="C592" s="22">
        <v>1000</v>
      </c>
      <c r="D592" s="23">
        <v>43466</v>
      </c>
      <c r="E592" s="21" t="s">
        <v>104</v>
      </c>
      <c r="F592" s="21">
        <v>108107691</v>
      </c>
      <c r="G592" s="21">
        <v>0</v>
      </c>
      <c r="H592" s="21">
        <v>0</v>
      </c>
      <c r="I592" s="23">
        <v>43455</v>
      </c>
      <c r="J592" s="21" t="s">
        <v>105</v>
      </c>
      <c r="K592" s="22">
        <v>2294</v>
      </c>
      <c r="L592" s="21" t="s">
        <v>194</v>
      </c>
    </row>
    <row r="593" spans="1:12" x14ac:dyDescent="0.3">
      <c r="A593" s="22">
        <v>13640</v>
      </c>
      <c r="B593" s="22">
        <v>10100501</v>
      </c>
      <c r="C593" s="22">
        <v>1000</v>
      </c>
      <c r="D593" s="23">
        <v>43466</v>
      </c>
      <c r="E593" s="21" t="s">
        <v>104</v>
      </c>
      <c r="F593" s="21">
        <v>108107691</v>
      </c>
      <c r="G593" s="21">
        <v>0</v>
      </c>
      <c r="H593" s="21">
        <v>0</v>
      </c>
      <c r="I593" s="23">
        <v>43455</v>
      </c>
      <c r="J593" s="21" t="s">
        <v>105</v>
      </c>
      <c r="K593" s="21">
        <v>623.72</v>
      </c>
      <c r="L593" s="21" t="s">
        <v>194</v>
      </c>
    </row>
    <row r="594" spans="1:12" x14ac:dyDescent="0.3">
      <c r="A594" s="22">
        <v>13650</v>
      </c>
      <c r="B594" s="22">
        <v>10100501</v>
      </c>
      <c r="C594" s="22">
        <v>1000</v>
      </c>
      <c r="D594" s="23">
        <v>43466</v>
      </c>
      <c r="E594" s="21" t="s">
        <v>104</v>
      </c>
      <c r="F594" s="21">
        <v>108107691</v>
      </c>
      <c r="G594" s="21">
        <v>0</v>
      </c>
      <c r="H594" s="21">
        <v>0</v>
      </c>
      <c r="I594" s="23">
        <v>43455</v>
      </c>
      <c r="J594" s="21" t="s">
        <v>105</v>
      </c>
      <c r="K594" s="21">
        <v>902.63</v>
      </c>
      <c r="L594" s="21" t="s">
        <v>195</v>
      </c>
    </row>
    <row r="595" spans="1:12" x14ac:dyDescent="0.3">
      <c r="A595" s="22">
        <v>13650</v>
      </c>
      <c r="B595" s="22">
        <v>10100501</v>
      </c>
      <c r="C595" s="22">
        <v>1000</v>
      </c>
      <c r="D595" s="23">
        <v>43466</v>
      </c>
      <c r="E595" s="21" t="s">
        <v>104</v>
      </c>
      <c r="F595" s="21">
        <v>108107691</v>
      </c>
      <c r="G595" s="21">
        <v>0</v>
      </c>
      <c r="H595" s="21">
        <v>0</v>
      </c>
      <c r="I595" s="23">
        <v>43455</v>
      </c>
      <c r="J595" s="21" t="s">
        <v>105</v>
      </c>
      <c r="K595" s="21">
        <v>902.63</v>
      </c>
      <c r="L595" s="21" t="s">
        <v>195</v>
      </c>
    </row>
    <row r="596" spans="1:12" x14ac:dyDescent="0.3">
      <c r="A596" s="22">
        <v>13670</v>
      </c>
      <c r="B596" s="22">
        <v>10100501</v>
      </c>
      <c r="C596" s="22">
        <v>1000</v>
      </c>
      <c r="D596" s="23">
        <v>43466</v>
      </c>
      <c r="E596" s="21" t="s">
        <v>104</v>
      </c>
      <c r="F596" s="21">
        <v>108107691</v>
      </c>
      <c r="G596" s="21">
        <v>0</v>
      </c>
      <c r="H596" s="21">
        <v>0</v>
      </c>
      <c r="I596" s="23">
        <v>43455</v>
      </c>
      <c r="J596" s="21" t="s">
        <v>105</v>
      </c>
      <c r="K596" s="21">
        <v>334.8</v>
      </c>
      <c r="L596" s="21" t="s">
        <v>189</v>
      </c>
    </row>
    <row r="597" spans="1:12" x14ac:dyDescent="0.3">
      <c r="A597" s="22">
        <v>13640</v>
      </c>
      <c r="B597" s="22">
        <v>10100501</v>
      </c>
      <c r="C597" s="22">
        <v>1000</v>
      </c>
      <c r="D597" s="23">
        <v>43466</v>
      </c>
      <c r="E597" s="21" t="s">
        <v>103</v>
      </c>
      <c r="F597" s="21">
        <v>108107719</v>
      </c>
      <c r="G597" s="21">
        <v>-1</v>
      </c>
      <c r="H597" s="21">
        <v>-181.44</v>
      </c>
      <c r="I597" s="23">
        <v>43479</v>
      </c>
      <c r="J597" s="21" t="s">
        <v>151</v>
      </c>
      <c r="K597" s="21">
        <v>0</v>
      </c>
      <c r="L597" s="21" t="s">
        <v>194</v>
      </c>
    </row>
    <row r="598" spans="1:12" x14ac:dyDescent="0.3">
      <c r="A598" s="22">
        <v>13640</v>
      </c>
      <c r="B598" s="22">
        <v>10100501</v>
      </c>
      <c r="C598" s="22">
        <v>1000</v>
      </c>
      <c r="D598" s="23">
        <v>43466</v>
      </c>
      <c r="E598" s="21" t="s">
        <v>104</v>
      </c>
      <c r="F598" s="21">
        <v>108107719</v>
      </c>
      <c r="G598" s="21">
        <v>0</v>
      </c>
      <c r="H598" s="21">
        <v>0</v>
      </c>
      <c r="I598" s="23">
        <v>43479</v>
      </c>
      <c r="J598" s="21" t="s">
        <v>151</v>
      </c>
      <c r="K598" s="21">
        <v>606.04999999999995</v>
      </c>
      <c r="L598" s="21" t="s">
        <v>194</v>
      </c>
    </row>
    <row r="599" spans="1:12" x14ac:dyDescent="0.3">
      <c r="A599" s="22">
        <v>13640</v>
      </c>
      <c r="B599" s="22">
        <v>10100501</v>
      </c>
      <c r="C599" s="22">
        <v>1000</v>
      </c>
      <c r="D599" s="23">
        <v>43466</v>
      </c>
      <c r="E599" s="21" t="s">
        <v>104</v>
      </c>
      <c r="F599" s="21">
        <v>108107722</v>
      </c>
      <c r="G599" s="21">
        <v>0</v>
      </c>
      <c r="H599" s="21">
        <v>0</v>
      </c>
      <c r="I599" s="23">
        <v>43439</v>
      </c>
      <c r="J599" s="21" t="s">
        <v>105</v>
      </c>
      <c r="K599" s="21">
        <v>52.14</v>
      </c>
      <c r="L599" s="21" t="s">
        <v>194</v>
      </c>
    </row>
    <row r="600" spans="1:12" x14ac:dyDescent="0.3">
      <c r="A600" s="22">
        <v>13640</v>
      </c>
      <c r="B600" s="22">
        <v>10100501</v>
      </c>
      <c r="C600" s="22">
        <v>1000</v>
      </c>
      <c r="D600" s="23">
        <v>43466</v>
      </c>
      <c r="E600" s="21" t="s">
        <v>104</v>
      </c>
      <c r="F600" s="21">
        <v>108107722</v>
      </c>
      <c r="G600" s="21">
        <v>0</v>
      </c>
      <c r="H600" s="21">
        <v>0</v>
      </c>
      <c r="I600" s="23">
        <v>43439</v>
      </c>
      <c r="J600" s="21" t="s">
        <v>105</v>
      </c>
      <c r="K600" s="21">
        <v>52.14</v>
      </c>
      <c r="L600" s="21" t="s">
        <v>194</v>
      </c>
    </row>
    <row r="601" spans="1:12" x14ac:dyDescent="0.3">
      <c r="A601" s="22">
        <v>13650</v>
      </c>
      <c r="B601" s="22">
        <v>10100501</v>
      </c>
      <c r="C601" s="22">
        <v>1000</v>
      </c>
      <c r="D601" s="23">
        <v>43466</v>
      </c>
      <c r="E601" s="21" t="s">
        <v>104</v>
      </c>
      <c r="F601" s="21">
        <v>108107722</v>
      </c>
      <c r="G601" s="21">
        <v>0</v>
      </c>
      <c r="H601" s="21">
        <v>0</v>
      </c>
      <c r="I601" s="23">
        <v>43439</v>
      </c>
      <c r="J601" s="21" t="s">
        <v>105</v>
      </c>
      <c r="K601" s="21">
        <v>122.15</v>
      </c>
      <c r="L601" s="21" t="s">
        <v>195</v>
      </c>
    </row>
    <row r="602" spans="1:12" x14ac:dyDescent="0.3">
      <c r="A602" s="22">
        <v>13650</v>
      </c>
      <c r="B602" s="22">
        <v>10100501</v>
      </c>
      <c r="C602" s="22">
        <v>1000</v>
      </c>
      <c r="D602" s="23">
        <v>43466</v>
      </c>
      <c r="E602" s="21" t="s">
        <v>104</v>
      </c>
      <c r="F602" s="21">
        <v>108107722</v>
      </c>
      <c r="G602" s="21">
        <v>0</v>
      </c>
      <c r="H602" s="21">
        <v>0</v>
      </c>
      <c r="I602" s="23">
        <v>43439</v>
      </c>
      <c r="J602" s="21" t="s">
        <v>105</v>
      </c>
      <c r="K602" s="21">
        <v>122.14</v>
      </c>
      <c r="L602" s="21" t="s">
        <v>195</v>
      </c>
    </row>
    <row r="603" spans="1:12" x14ac:dyDescent="0.3">
      <c r="A603" s="22">
        <v>13640</v>
      </c>
      <c r="B603" s="22">
        <v>10100501</v>
      </c>
      <c r="C603" s="22">
        <v>1000</v>
      </c>
      <c r="D603" s="23">
        <v>43466</v>
      </c>
      <c r="E603" s="21" t="s">
        <v>104</v>
      </c>
      <c r="F603" s="21">
        <v>108107813</v>
      </c>
      <c r="G603" s="21">
        <v>0</v>
      </c>
      <c r="H603" s="21">
        <v>0</v>
      </c>
      <c r="I603" s="23">
        <v>43440</v>
      </c>
      <c r="J603" s="21" t="s">
        <v>105</v>
      </c>
      <c r="K603" s="21">
        <v>-0.36</v>
      </c>
      <c r="L603" s="21" t="s">
        <v>194</v>
      </c>
    </row>
    <row r="604" spans="1:12" x14ac:dyDescent="0.3">
      <c r="A604" s="22">
        <v>13640</v>
      </c>
      <c r="B604" s="22">
        <v>10100501</v>
      </c>
      <c r="C604" s="22">
        <v>1000</v>
      </c>
      <c r="D604" s="23">
        <v>43466</v>
      </c>
      <c r="E604" s="21" t="s">
        <v>104</v>
      </c>
      <c r="F604" s="21">
        <v>108107813</v>
      </c>
      <c r="G604" s="21">
        <v>0</v>
      </c>
      <c r="H604" s="21">
        <v>0</v>
      </c>
      <c r="I604" s="23">
        <v>43440</v>
      </c>
      <c r="J604" s="21" t="s">
        <v>105</v>
      </c>
      <c r="K604" s="21">
        <v>-1.33</v>
      </c>
      <c r="L604" s="21" t="s">
        <v>194</v>
      </c>
    </row>
    <row r="605" spans="1:12" x14ac:dyDescent="0.3">
      <c r="A605" s="22">
        <v>13640</v>
      </c>
      <c r="B605" s="22">
        <v>10100501</v>
      </c>
      <c r="C605" s="22">
        <v>1000</v>
      </c>
      <c r="D605" s="23">
        <v>43466</v>
      </c>
      <c r="E605" s="21" t="s">
        <v>104</v>
      </c>
      <c r="F605" s="21">
        <v>108107813</v>
      </c>
      <c r="G605" s="21">
        <v>0</v>
      </c>
      <c r="H605" s="21">
        <v>0</v>
      </c>
      <c r="I605" s="23">
        <v>43440</v>
      </c>
      <c r="J605" s="21" t="s">
        <v>105</v>
      </c>
      <c r="K605" s="21">
        <v>-2.7</v>
      </c>
      <c r="L605" s="21" t="s">
        <v>194</v>
      </c>
    </row>
    <row r="606" spans="1:12" x14ac:dyDescent="0.3">
      <c r="A606" s="22">
        <v>13640</v>
      </c>
      <c r="B606" s="22">
        <v>10100501</v>
      </c>
      <c r="C606" s="22">
        <v>1000</v>
      </c>
      <c r="D606" s="23">
        <v>43466</v>
      </c>
      <c r="E606" s="21" t="s">
        <v>104</v>
      </c>
      <c r="F606" s="21">
        <v>108107813</v>
      </c>
      <c r="G606" s="21">
        <v>0</v>
      </c>
      <c r="H606" s="21">
        <v>0</v>
      </c>
      <c r="I606" s="23">
        <v>43440</v>
      </c>
      <c r="J606" s="21" t="s">
        <v>105</v>
      </c>
      <c r="K606" s="21">
        <v>-5.64</v>
      </c>
      <c r="L606" s="21" t="s">
        <v>194</v>
      </c>
    </row>
    <row r="607" spans="1:12" x14ac:dyDescent="0.3">
      <c r="A607" s="22">
        <v>13650</v>
      </c>
      <c r="B607" s="22">
        <v>10100501</v>
      </c>
      <c r="C607" s="22">
        <v>1000</v>
      </c>
      <c r="D607" s="23">
        <v>43466</v>
      </c>
      <c r="E607" s="21" t="s">
        <v>104</v>
      </c>
      <c r="F607" s="21">
        <v>108107813</v>
      </c>
      <c r="G607" s="21">
        <v>0</v>
      </c>
      <c r="H607" s="21">
        <v>0</v>
      </c>
      <c r="I607" s="23">
        <v>43440</v>
      </c>
      <c r="J607" s="21" t="s">
        <v>105</v>
      </c>
      <c r="K607" s="21">
        <v>-2.1800000000000002</v>
      </c>
      <c r="L607" s="21" t="s">
        <v>195</v>
      </c>
    </row>
    <row r="608" spans="1:12" x14ac:dyDescent="0.3">
      <c r="A608" s="22">
        <v>13660</v>
      </c>
      <c r="B608" s="22">
        <v>10100501</v>
      </c>
      <c r="C608" s="22">
        <v>1000</v>
      </c>
      <c r="D608" s="23">
        <v>43466</v>
      </c>
      <c r="E608" s="21" t="s">
        <v>104</v>
      </c>
      <c r="F608" s="21">
        <v>108105666</v>
      </c>
      <c r="G608" s="21">
        <v>0</v>
      </c>
      <c r="H608" s="21">
        <v>0</v>
      </c>
      <c r="I608" s="23">
        <v>43431</v>
      </c>
      <c r="J608" s="21" t="s">
        <v>105</v>
      </c>
      <c r="K608" s="21">
        <v>311.70999999999998</v>
      </c>
      <c r="L608" s="21" t="s">
        <v>188</v>
      </c>
    </row>
    <row r="609" spans="1:12" x14ac:dyDescent="0.3">
      <c r="A609" s="22">
        <v>13670</v>
      </c>
      <c r="B609" s="22">
        <v>10100501</v>
      </c>
      <c r="C609" s="22">
        <v>1000</v>
      </c>
      <c r="D609" s="23">
        <v>43466</v>
      </c>
      <c r="E609" s="21" t="s">
        <v>104</v>
      </c>
      <c r="F609" s="21">
        <v>108105666</v>
      </c>
      <c r="G609" s="21">
        <v>0</v>
      </c>
      <c r="H609" s="21">
        <v>0</v>
      </c>
      <c r="I609" s="23">
        <v>43431</v>
      </c>
      <c r="J609" s="21" t="s">
        <v>105</v>
      </c>
      <c r="K609" s="21">
        <v>536.44000000000005</v>
      </c>
      <c r="L609" s="21" t="s">
        <v>189</v>
      </c>
    </row>
    <row r="610" spans="1:12" x14ac:dyDescent="0.3">
      <c r="A610" s="22">
        <v>13640</v>
      </c>
      <c r="B610" s="22">
        <v>10100501</v>
      </c>
      <c r="C610" s="22">
        <v>1000</v>
      </c>
      <c r="D610" s="23">
        <v>43466</v>
      </c>
      <c r="E610" s="21" t="s">
        <v>104</v>
      </c>
      <c r="F610" s="21">
        <v>108105846</v>
      </c>
      <c r="G610" s="21">
        <v>0</v>
      </c>
      <c r="H610" s="21">
        <v>0</v>
      </c>
      <c r="I610" s="23">
        <v>43460</v>
      </c>
      <c r="J610" s="21" t="s">
        <v>105</v>
      </c>
      <c r="K610" s="21">
        <v>267.52999999999997</v>
      </c>
      <c r="L610" s="21" t="s">
        <v>194</v>
      </c>
    </row>
    <row r="611" spans="1:12" x14ac:dyDescent="0.3">
      <c r="A611" s="22">
        <v>13650</v>
      </c>
      <c r="B611" s="22">
        <v>10100501</v>
      </c>
      <c r="C611" s="22">
        <v>1000</v>
      </c>
      <c r="D611" s="23">
        <v>43466</v>
      </c>
      <c r="E611" s="21" t="s">
        <v>104</v>
      </c>
      <c r="F611" s="21">
        <v>108105846</v>
      </c>
      <c r="G611" s="21">
        <v>0</v>
      </c>
      <c r="H611" s="21">
        <v>0</v>
      </c>
      <c r="I611" s="23">
        <v>43460</v>
      </c>
      <c r="J611" s="21" t="s">
        <v>105</v>
      </c>
      <c r="K611" s="21">
        <v>43.84</v>
      </c>
      <c r="L611" s="21" t="s">
        <v>195</v>
      </c>
    </row>
    <row r="612" spans="1:12" x14ac:dyDescent="0.3">
      <c r="A612" s="22">
        <v>13640</v>
      </c>
      <c r="B612" s="22">
        <v>10100501</v>
      </c>
      <c r="C612" s="22">
        <v>1000</v>
      </c>
      <c r="D612" s="23">
        <v>43466</v>
      </c>
      <c r="E612" s="21" t="s">
        <v>104</v>
      </c>
      <c r="F612" s="21">
        <v>108105916</v>
      </c>
      <c r="G612" s="21">
        <v>0</v>
      </c>
      <c r="H612" s="21">
        <v>0</v>
      </c>
      <c r="I612" s="23">
        <v>43462</v>
      </c>
      <c r="J612" s="21" t="s">
        <v>105</v>
      </c>
      <c r="K612" s="21">
        <v>657.83</v>
      </c>
      <c r="L612" s="21" t="s">
        <v>194</v>
      </c>
    </row>
    <row r="613" spans="1:12" x14ac:dyDescent="0.3">
      <c r="A613" s="22">
        <v>13650</v>
      </c>
      <c r="B613" s="22">
        <v>10100501</v>
      </c>
      <c r="C613" s="22">
        <v>1000</v>
      </c>
      <c r="D613" s="23">
        <v>43466</v>
      </c>
      <c r="E613" s="21" t="s">
        <v>104</v>
      </c>
      <c r="F613" s="21">
        <v>108105916</v>
      </c>
      <c r="G613" s="21">
        <v>0</v>
      </c>
      <c r="H613" s="21">
        <v>0</v>
      </c>
      <c r="I613" s="23">
        <v>43462</v>
      </c>
      <c r="J613" s="21" t="s">
        <v>105</v>
      </c>
      <c r="K613" s="21">
        <v>800.22</v>
      </c>
      <c r="L613" s="21" t="s">
        <v>195</v>
      </c>
    </row>
    <row r="614" spans="1:12" x14ac:dyDescent="0.3">
      <c r="A614" s="22">
        <v>13640</v>
      </c>
      <c r="B614" s="22">
        <v>10100501</v>
      </c>
      <c r="C614" s="22">
        <v>1000</v>
      </c>
      <c r="D614" s="23">
        <v>43466</v>
      </c>
      <c r="E614" s="21" t="s">
        <v>104</v>
      </c>
      <c r="F614" s="21">
        <v>108105987</v>
      </c>
      <c r="G614" s="21">
        <v>0</v>
      </c>
      <c r="H614" s="21">
        <v>0</v>
      </c>
      <c r="I614" s="23">
        <v>43446</v>
      </c>
      <c r="J614" s="21" t="s">
        <v>105</v>
      </c>
      <c r="K614" s="21">
        <v>221.17</v>
      </c>
      <c r="L614" s="21" t="s">
        <v>194</v>
      </c>
    </row>
    <row r="615" spans="1:12" x14ac:dyDescent="0.3">
      <c r="A615" s="22">
        <v>13640</v>
      </c>
      <c r="B615" s="22">
        <v>10100501</v>
      </c>
      <c r="C615" s="22">
        <v>1000</v>
      </c>
      <c r="D615" s="23">
        <v>43466</v>
      </c>
      <c r="E615" s="21" t="s">
        <v>104</v>
      </c>
      <c r="F615" s="21">
        <v>108105987</v>
      </c>
      <c r="G615" s="21">
        <v>0</v>
      </c>
      <c r="H615" s="21">
        <v>0</v>
      </c>
      <c r="I615" s="23">
        <v>43446</v>
      </c>
      <c r="J615" s="21" t="s">
        <v>105</v>
      </c>
      <c r="K615" s="21">
        <v>270.31</v>
      </c>
      <c r="L615" s="21" t="s">
        <v>194</v>
      </c>
    </row>
    <row r="616" spans="1:12" x14ac:dyDescent="0.3">
      <c r="A616" s="22">
        <v>13640</v>
      </c>
      <c r="B616" s="22">
        <v>10100501</v>
      </c>
      <c r="C616" s="22">
        <v>1000</v>
      </c>
      <c r="D616" s="23">
        <v>43466</v>
      </c>
      <c r="E616" s="21" t="s">
        <v>104</v>
      </c>
      <c r="F616" s="21">
        <v>108105987</v>
      </c>
      <c r="G616" s="21">
        <v>0</v>
      </c>
      <c r="H616" s="21">
        <v>0</v>
      </c>
      <c r="I616" s="23">
        <v>43446</v>
      </c>
      <c r="J616" s="21" t="s">
        <v>105</v>
      </c>
      <c r="K616" s="21">
        <v>442.62</v>
      </c>
      <c r="L616" s="21" t="s">
        <v>194</v>
      </c>
    </row>
    <row r="617" spans="1:12" x14ac:dyDescent="0.3">
      <c r="A617" s="22">
        <v>13650</v>
      </c>
      <c r="B617" s="22">
        <v>10100501</v>
      </c>
      <c r="C617" s="22">
        <v>1000</v>
      </c>
      <c r="D617" s="23">
        <v>43466</v>
      </c>
      <c r="E617" s="21" t="s">
        <v>104</v>
      </c>
      <c r="F617" s="21">
        <v>108106110</v>
      </c>
      <c r="G617" s="21">
        <v>0</v>
      </c>
      <c r="H617" s="21">
        <v>0</v>
      </c>
      <c r="I617" s="23">
        <v>43448</v>
      </c>
      <c r="J617" s="21" t="s">
        <v>105</v>
      </c>
      <c r="K617" s="21">
        <v>329.22</v>
      </c>
      <c r="L617" s="21" t="s">
        <v>195</v>
      </c>
    </row>
    <row r="618" spans="1:12" x14ac:dyDescent="0.3">
      <c r="A618" s="22">
        <v>13650</v>
      </c>
      <c r="B618" s="22">
        <v>10100501</v>
      </c>
      <c r="C618" s="22">
        <v>1000</v>
      </c>
      <c r="D618" s="23">
        <v>43466</v>
      </c>
      <c r="E618" s="21" t="s">
        <v>104</v>
      </c>
      <c r="F618" s="21">
        <v>108106110</v>
      </c>
      <c r="G618" s="21">
        <v>0</v>
      </c>
      <c r="H618" s="21">
        <v>0</v>
      </c>
      <c r="I618" s="23">
        <v>43448</v>
      </c>
      <c r="J618" s="21" t="s">
        <v>105</v>
      </c>
      <c r="K618" s="21">
        <v>329.23</v>
      </c>
      <c r="L618" s="21" t="s">
        <v>195</v>
      </c>
    </row>
    <row r="619" spans="1:12" x14ac:dyDescent="0.3">
      <c r="A619" s="22">
        <v>13660</v>
      </c>
      <c r="B619" s="22">
        <v>10100501</v>
      </c>
      <c r="C619" s="22">
        <v>1000</v>
      </c>
      <c r="D619" s="23">
        <v>43466</v>
      </c>
      <c r="E619" s="21" t="s">
        <v>104</v>
      </c>
      <c r="F619" s="21">
        <v>108106110</v>
      </c>
      <c r="G619" s="21">
        <v>0</v>
      </c>
      <c r="H619" s="21">
        <v>0</v>
      </c>
      <c r="I619" s="23">
        <v>43448</v>
      </c>
      <c r="J619" s="21" t="s">
        <v>105</v>
      </c>
      <c r="K619" s="21">
        <v>32.380000000000003</v>
      </c>
      <c r="L619" s="21" t="s">
        <v>188</v>
      </c>
    </row>
    <row r="620" spans="1:12" x14ac:dyDescent="0.3">
      <c r="A620" s="22">
        <v>13670</v>
      </c>
      <c r="B620" s="22">
        <v>10100501</v>
      </c>
      <c r="C620" s="22">
        <v>1000</v>
      </c>
      <c r="D620" s="23">
        <v>43466</v>
      </c>
      <c r="E620" s="21" t="s">
        <v>104</v>
      </c>
      <c r="F620" s="21">
        <v>108106110</v>
      </c>
      <c r="G620" s="21">
        <v>0</v>
      </c>
      <c r="H620" s="21">
        <v>0</v>
      </c>
      <c r="I620" s="23">
        <v>43448</v>
      </c>
      <c r="J620" s="21" t="s">
        <v>105</v>
      </c>
      <c r="K620" s="21">
        <v>225.4</v>
      </c>
      <c r="L620" s="21" t="s">
        <v>189</v>
      </c>
    </row>
    <row r="621" spans="1:12" x14ac:dyDescent="0.3">
      <c r="A621" s="22">
        <v>13640</v>
      </c>
      <c r="B621" s="22">
        <v>10100501</v>
      </c>
      <c r="C621" s="22">
        <v>1000</v>
      </c>
      <c r="D621" s="23">
        <v>43466</v>
      </c>
      <c r="E621" s="21" t="s">
        <v>104</v>
      </c>
      <c r="F621" s="21">
        <v>108106154</v>
      </c>
      <c r="G621" s="21">
        <v>0</v>
      </c>
      <c r="H621" s="21">
        <v>0</v>
      </c>
      <c r="I621" s="23">
        <v>43444</v>
      </c>
      <c r="J621" s="21" t="s">
        <v>105</v>
      </c>
      <c r="K621" s="21">
        <v>-6.48</v>
      </c>
      <c r="L621" s="21" t="s">
        <v>194</v>
      </c>
    </row>
    <row r="622" spans="1:12" x14ac:dyDescent="0.3">
      <c r="A622" s="22">
        <v>13640</v>
      </c>
      <c r="B622" s="22">
        <v>10100501</v>
      </c>
      <c r="C622" s="22">
        <v>1000</v>
      </c>
      <c r="D622" s="23">
        <v>43466</v>
      </c>
      <c r="E622" s="21" t="s">
        <v>104</v>
      </c>
      <c r="F622" s="21">
        <v>108106154</v>
      </c>
      <c r="G622" s="21">
        <v>0</v>
      </c>
      <c r="H622" s="21">
        <v>0</v>
      </c>
      <c r="I622" s="23">
        <v>43444</v>
      </c>
      <c r="J622" s="21" t="s">
        <v>105</v>
      </c>
      <c r="K622" s="21">
        <v>-7.51</v>
      </c>
      <c r="L622" s="21" t="s">
        <v>194</v>
      </c>
    </row>
    <row r="623" spans="1:12" x14ac:dyDescent="0.3">
      <c r="A623" s="22">
        <v>13640</v>
      </c>
      <c r="B623" s="22">
        <v>10100501</v>
      </c>
      <c r="C623" s="22">
        <v>1000</v>
      </c>
      <c r="D623" s="23">
        <v>43466</v>
      </c>
      <c r="E623" s="21" t="s">
        <v>104</v>
      </c>
      <c r="F623" s="21">
        <v>108106154</v>
      </c>
      <c r="G623" s="21">
        <v>0</v>
      </c>
      <c r="H623" s="21">
        <v>0</v>
      </c>
      <c r="I623" s="23">
        <v>43444</v>
      </c>
      <c r="J623" s="21" t="s">
        <v>105</v>
      </c>
      <c r="K623" s="21">
        <v>-2.5299999999999998</v>
      </c>
      <c r="L623" s="21" t="s">
        <v>194</v>
      </c>
    </row>
    <row r="624" spans="1:12" x14ac:dyDescent="0.3">
      <c r="A624" s="22">
        <v>13640</v>
      </c>
      <c r="B624" s="22">
        <v>10100501</v>
      </c>
      <c r="C624" s="22">
        <v>1000</v>
      </c>
      <c r="D624" s="23">
        <v>43466</v>
      </c>
      <c r="E624" s="21" t="s">
        <v>104</v>
      </c>
      <c r="F624" s="21">
        <v>108106154</v>
      </c>
      <c r="G624" s="21">
        <v>0</v>
      </c>
      <c r="H624" s="21">
        <v>0</v>
      </c>
      <c r="I624" s="23">
        <v>43444</v>
      </c>
      <c r="J624" s="21" t="s">
        <v>105</v>
      </c>
      <c r="K624" s="21">
        <v>-0.57999999999999996</v>
      </c>
      <c r="L624" s="21" t="s">
        <v>194</v>
      </c>
    </row>
    <row r="625" spans="1:12" x14ac:dyDescent="0.3">
      <c r="A625" s="22">
        <v>13640</v>
      </c>
      <c r="B625" s="22">
        <v>10100501</v>
      </c>
      <c r="C625" s="22">
        <v>1000</v>
      </c>
      <c r="D625" s="23">
        <v>43466</v>
      </c>
      <c r="E625" s="21" t="s">
        <v>104</v>
      </c>
      <c r="F625" s="21">
        <v>108106154</v>
      </c>
      <c r="G625" s="21">
        <v>0</v>
      </c>
      <c r="H625" s="21">
        <v>0</v>
      </c>
      <c r="I625" s="23">
        <v>43444</v>
      </c>
      <c r="J625" s="21" t="s">
        <v>105</v>
      </c>
      <c r="K625" s="21">
        <v>-7.06</v>
      </c>
      <c r="L625" s="21" t="s">
        <v>194</v>
      </c>
    </row>
    <row r="626" spans="1:12" x14ac:dyDescent="0.3">
      <c r="A626" s="22">
        <v>13660</v>
      </c>
      <c r="B626" s="22">
        <v>10100501</v>
      </c>
      <c r="C626" s="22">
        <v>1000</v>
      </c>
      <c r="D626" s="23">
        <v>43466</v>
      </c>
      <c r="E626" s="21" t="s">
        <v>104</v>
      </c>
      <c r="F626" s="21">
        <v>108106154</v>
      </c>
      <c r="G626" s="21">
        <v>0</v>
      </c>
      <c r="H626" s="21">
        <v>0</v>
      </c>
      <c r="I626" s="23">
        <v>43444</v>
      </c>
      <c r="J626" s="21" t="s">
        <v>105</v>
      </c>
      <c r="K626" s="21">
        <v>-0.51</v>
      </c>
      <c r="L626" s="21" t="s">
        <v>188</v>
      </c>
    </row>
    <row r="627" spans="1:12" x14ac:dyDescent="0.3">
      <c r="A627" s="22">
        <v>13640</v>
      </c>
      <c r="B627" s="22">
        <v>10100501</v>
      </c>
      <c r="C627" s="22">
        <v>1000</v>
      </c>
      <c r="D627" s="23">
        <v>43466</v>
      </c>
      <c r="E627" s="21" t="s">
        <v>104</v>
      </c>
      <c r="F627" s="21">
        <v>108106187</v>
      </c>
      <c r="G627" s="21">
        <v>0</v>
      </c>
      <c r="H627" s="21">
        <v>0</v>
      </c>
      <c r="I627" s="23">
        <v>43452</v>
      </c>
      <c r="J627" s="21" t="s">
        <v>105</v>
      </c>
      <c r="K627" s="21">
        <v>38.53</v>
      </c>
      <c r="L627" s="21" t="s">
        <v>194</v>
      </c>
    </row>
    <row r="628" spans="1:12" x14ac:dyDescent="0.3">
      <c r="A628" s="22">
        <v>13650</v>
      </c>
      <c r="B628" s="22">
        <v>10100501</v>
      </c>
      <c r="C628" s="22">
        <v>1000</v>
      </c>
      <c r="D628" s="23">
        <v>43466</v>
      </c>
      <c r="E628" s="21" t="s">
        <v>104</v>
      </c>
      <c r="F628" s="21">
        <v>108106187</v>
      </c>
      <c r="G628" s="21">
        <v>0</v>
      </c>
      <c r="H628" s="21">
        <v>0</v>
      </c>
      <c r="I628" s="23">
        <v>43452</v>
      </c>
      <c r="J628" s="21" t="s">
        <v>105</v>
      </c>
      <c r="K628" s="21">
        <v>460.28</v>
      </c>
      <c r="L628" s="21" t="s">
        <v>195</v>
      </c>
    </row>
    <row r="629" spans="1:12" x14ac:dyDescent="0.3">
      <c r="A629" s="22">
        <v>13650</v>
      </c>
      <c r="B629" s="22">
        <v>10100501</v>
      </c>
      <c r="C629" s="22">
        <v>1000</v>
      </c>
      <c r="D629" s="23">
        <v>43466</v>
      </c>
      <c r="E629" s="21" t="s">
        <v>104</v>
      </c>
      <c r="F629" s="21">
        <v>108106187</v>
      </c>
      <c r="G629" s="21">
        <v>0</v>
      </c>
      <c r="H629" s="21">
        <v>0</v>
      </c>
      <c r="I629" s="23">
        <v>43452</v>
      </c>
      <c r="J629" s="21" t="s">
        <v>105</v>
      </c>
      <c r="K629" s="21">
        <v>460.28</v>
      </c>
      <c r="L629" s="21" t="s">
        <v>195</v>
      </c>
    </row>
    <row r="630" spans="1:12" x14ac:dyDescent="0.3">
      <c r="A630" s="22">
        <v>13650</v>
      </c>
      <c r="B630" s="22">
        <v>10100501</v>
      </c>
      <c r="C630" s="22">
        <v>1000</v>
      </c>
      <c r="D630" s="23">
        <v>43466</v>
      </c>
      <c r="E630" s="21" t="s">
        <v>104</v>
      </c>
      <c r="F630" s="21">
        <v>108106187</v>
      </c>
      <c r="G630" s="21">
        <v>0</v>
      </c>
      <c r="H630" s="21">
        <v>0</v>
      </c>
      <c r="I630" s="23">
        <v>43452</v>
      </c>
      <c r="J630" s="21" t="s">
        <v>105</v>
      </c>
      <c r="K630" s="21">
        <v>460.29</v>
      </c>
      <c r="L630" s="21" t="s">
        <v>195</v>
      </c>
    </row>
    <row r="631" spans="1:12" x14ac:dyDescent="0.3">
      <c r="A631" s="22">
        <v>13640</v>
      </c>
      <c r="B631" s="22">
        <v>10100501</v>
      </c>
      <c r="C631" s="22">
        <v>1000</v>
      </c>
      <c r="D631" s="23">
        <v>43466</v>
      </c>
      <c r="E631" s="21" t="s">
        <v>104</v>
      </c>
      <c r="F631" s="21">
        <v>108106259</v>
      </c>
      <c r="G631" s="21">
        <v>0</v>
      </c>
      <c r="H631" s="21">
        <v>0</v>
      </c>
      <c r="I631" s="23">
        <v>43460</v>
      </c>
      <c r="J631" s="21" t="s">
        <v>105</v>
      </c>
      <c r="K631" s="21">
        <v>353.13</v>
      </c>
      <c r="L631" s="21" t="s">
        <v>194</v>
      </c>
    </row>
    <row r="632" spans="1:12" x14ac:dyDescent="0.3">
      <c r="A632" s="22">
        <v>13650</v>
      </c>
      <c r="B632" s="22">
        <v>10100501</v>
      </c>
      <c r="C632" s="22">
        <v>1000</v>
      </c>
      <c r="D632" s="23">
        <v>43466</v>
      </c>
      <c r="E632" s="21" t="s">
        <v>104</v>
      </c>
      <c r="F632" s="21">
        <v>108106259</v>
      </c>
      <c r="G632" s="21">
        <v>0</v>
      </c>
      <c r="H632" s="21">
        <v>0</v>
      </c>
      <c r="I632" s="23">
        <v>43460</v>
      </c>
      <c r="J632" s="21" t="s">
        <v>105</v>
      </c>
      <c r="K632" s="24">
        <v>2472.37</v>
      </c>
      <c r="L632" s="21" t="s">
        <v>195</v>
      </c>
    </row>
    <row r="633" spans="1:12" x14ac:dyDescent="0.3">
      <c r="A633" s="22">
        <v>13660</v>
      </c>
      <c r="B633" s="22">
        <v>10100501</v>
      </c>
      <c r="C633" s="22">
        <v>1000</v>
      </c>
      <c r="D633" s="23">
        <v>43466</v>
      </c>
      <c r="E633" s="21" t="s">
        <v>104</v>
      </c>
      <c r="F633" s="21">
        <v>108106259</v>
      </c>
      <c r="G633" s="21">
        <v>0</v>
      </c>
      <c r="H633" s="21">
        <v>0</v>
      </c>
      <c r="I633" s="23">
        <v>43460</v>
      </c>
      <c r="J633" s="21" t="s">
        <v>105</v>
      </c>
      <c r="K633" s="21">
        <v>411.2</v>
      </c>
      <c r="L633" s="21" t="s">
        <v>188</v>
      </c>
    </row>
    <row r="634" spans="1:12" x14ac:dyDescent="0.3">
      <c r="A634" s="22">
        <v>13640</v>
      </c>
      <c r="B634" s="22">
        <v>10100501</v>
      </c>
      <c r="C634" s="22">
        <v>1000</v>
      </c>
      <c r="D634" s="23">
        <v>43466</v>
      </c>
      <c r="E634" s="21" t="s">
        <v>104</v>
      </c>
      <c r="F634" s="21">
        <v>108106311</v>
      </c>
      <c r="G634" s="21">
        <v>0</v>
      </c>
      <c r="H634" s="21">
        <v>0</v>
      </c>
      <c r="I634" s="23">
        <v>43461</v>
      </c>
      <c r="J634" s="21" t="s">
        <v>105</v>
      </c>
      <c r="K634" s="21">
        <v>311.37</v>
      </c>
      <c r="L634" s="21" t="s">
        <v>194</v>
      </c>
    </row>
    <row r="635" spans="1:12" x14ac:dyDescent="0.3">
      <c r="A635" s="22">
        <v>13640</v>
      </c>
      <c r="B635" s="22">
        <v>10100501</v>
      </c>
      <c r="C635" s="22">
        <v>1000</v>
      </c>
      <c r="D635" s="23">
        <v>43466</v>
      </c>
      <c r="E635" s="21" t="s">
        <v>104</v>
      </c>
      <c r="F635" s="21">
        <v>108106474</v>
      </c>
      <c r="G635" s="21">
        <v>0</v>
      </c>
      <c r="H635" s="21">
        <v>0</v>
      </c>
      <c r="I635" s="23">
        <v>43428</v>
      </c>
      <c r="J635" s="21" t="s">
        <v>105</v>
      </c>
      <c r="K635" s="21">
        <v>277.18</v>
      </c>
      <c r="L635" s="21" t="s">
        <v>194</v>
      </c>
    </row>
    <row r="636" spans="1:12" x14ac:dyDescent="0.3">
      <c r="A636" s="22">
        <v>13640</v>
      </c>
      <c r="B636" s="22">
        <v>10100501</v>
      </c>
      <c r="C636" s="22">
        <v>1000</v>
      </c>
      <c r="D636" s="23">
        <v>43466</v>
      </c>
      <c r="E636" s="21" t="s">
        <v>104</v>
      </c>
      <c r="F636" s="21">
        <v>108106474</v>
      </c>
      <c r="G636" s="21">
        <v>0</v>
      </c>
      <c r="H636" s="21">
        <v>0</v>
      </c>
      <c r="I636" s="23">
        <v>43428</v>
      </c>
      <c r="J636" s="21" t="s">
        <v>105</v>
      </c>
      <c r="K636" s="21">
        <v>277.18</v>
      </c>
      <c r="L636" s="21" t="s">
        <v>194</v>
      </c>
    </row>
    <row r="637" spans="1:12" x14ac:dyDescent="0.3">
      <c r="A637" s="22">
        <v>13650</v>
      </c>
      <c r="B637" s="22">
        <v>10100501</v>
      </c>
      <c r="C637" s="22">
        <v>1000</v>
      </c>
      <c r="D637" s="23">
        <v>43466</v>
      </c>
      <c r="E637" s="21" t="s">
        <v>104</v>
      </c>
      <c r="F637" s="21">
        <v>108106474</v>
      </c>
      <c r="G637" s="21">
        <v>0</v>
      </c>
      <c r="H637" s="21">
        <v>0</v>
      </c>
      <c r="I637" s="23">
        <v>43428</v>
      </c>
      <c r="J637" s="21" t="s">
        <v>105</v>
      </c>
      <c r="K637" s="21">
        <v>68.38</v>
      </c>
      <c r="L637" s="21" t="s">
        <v>195</v>
      </c>
    </row>
    <row r="638" spans="1:12" x14ac:dyDescent="0.3">
      <c r="A638" s="22">
        <v>13640</v>
      </c>
      <c r="B638" s="22">
        <v>10100501</v>
      </c>
      <c r="C638" s="22">
        <v>1000</v>
      </c>
      <c r="D638" s="23">
        <v>43466</v>
      </c>
      <c r="E638" s="21" t="s">
        <v>104</v>
      </c>
      <c r="F638" s="21">
        <v>108106618</v>
      </c>
      <c r="G638" s="21">
        <v>0</v>
      </c>
      <c r="H638" s="21">
        <v>0</v>
      </c>
      <c r="I638" s="23">
        <v>43431</v>
      </c>
      <c r="J638" s="21" t="s">
        <v>105</v>
      </c>
      <c r="K638" s="21">
        <v>311.37</v>
      </c>
      <c r="L638" s="21" t="s">
        <v>194</v>
      </c>
    </row>
    <row r="639" spans="1:12" x14ac:dyDescent="0.3">
      <c r="A639" s="22">
        <v>13640</v>
      </c>
      <c r="B639" s="22">
        <v>10100501</v>
      </c>
      <c r="C639" s="22">
        <v>1000</v>
      </c>
      <c r="D639" s="23">
        <v>43466</v>
      </c>
      <c r="E639" s="21" t="s">
        <v>104</v>
      </c>
      <c r="F639" s="21">
        <v>108106648</v>
      </c>
      <c r="G639" s="21">
        <v>0</v>
      </c>
      <c r="H639" s="21">
        <v>0</v>
      </c>
      <c r="I639" s="23">
        <v>43460</v>
      </c>
      <c r="J639" s="21" t="s">
        <v>105</v>
      </c>
      <c r="K639" s="21">
        <v>349.04</v>
      </c>
      <c r="L639" s="21" t="s">
        <v>194</v>
      </c>
    </row>
    <row r="640" spans="1:12" x14ac:dyDescent="0.3">
      <c r="A640" s="22">
        <v>13640</v>
      </c>
      <c r="B640" s="22">
        <v>10100501</v>
      </c>
      <c r="C640" s="22">
        <v>1000</v>
      </c>
      <c r="D640" s="23">
        <v>43466</v>
      </c>
      <c r="E640" s="21" t="s">
        <v>104</v>
      </c>
      <c r="F640" s="21">
        <v>108106648</v>
      </c>
      <c r="G640" s="21">
        <v>0</v>
      </c>
      <c r="H640" s="21">
        <v>0</v>
      </c>
      <c r="I640" s="23">
        <v>43460</v>
      </c>
      <c r="J640" s="21" t="s">
        <v>105</v>
      </c>
      <c r="K640" s="21">
        <v>8.15</v>
      </c>
      <c r="L640" s="21" t="s">
        <v>194</v>
      </c>
    </row>
    <row r="641" spans="1:12" x14ac:dyDescent="0.3">
      <c r="A641" s="22">
        <v>13640</v>
      </c>
      <c r="B641" s="22">
        <v>10100501</v>
      </c>
      <c r="C641" s="22">
        <v>1000</v>
      </c>
      <c r="D641" s="23">
        <v>43466</v>
      </c>
      <c r="E641" s="21" t="s">
        <v>104</v>
      </c>
      <c r="F641" s="21">
        <v>108106648</v>
      </c>
      <c r="G641" s="21">
        <v>0</v>
      </c>
      <c r="H641" s="21">
        <v>0</v>
      </c>
      <c r="I641" s="23">
        <v>43460</v>
      </c>
      <c r="J641" s="21" t="s">
        <v>105</v>
      </c>
      <c r="K641" s="21">
        <v>330.2</v>
      </c>
      <c r="L641" s="21" t="s">
        <v>194</v>
      </c>
    </row>
    <row r="642" spans="1:12" x14ac:dyDescent="0.3">
      <c r="A642" s="22">
        <v>13640</v>
      </c>
      <c r="B642" s="22">
        <v>10100501</v>
      </c>
      <c r="C642" s="22">
        <v>1000</v>
      </c>
      <c r="D642" s="23">
        <v>43466</v>
      </c>
      <c r="E642" s="21" t="s">
        <v>104</v>
      </c>
      <c r="F642" s="21">
        <v>108106648</v>
      </c>
      <c r="G642" s="21">
        <v>0</v>
      </c>
      <c r="H642" s="21">
        <v>0</v>
      </c>
      <c r="I642" s="23">
        <v>43460</v>
      </c>
      <c r="J642" s="21" t="s">
        <v>105</v>
      </c>
      <c r="K642" s="21">
        <v>22.08</v>
      </c>
      <c r="L642" s="21" t="s">
        <v>194</v>
      </c>
    </row>
    <row r="643" spans="1:12" x14ac:dyDescent="0.3">
      <c r="A643" s="22">
        <v>13640</v>
      </c>
      <c r="B643" s="22">
        <v>10100501</v>
      </c>
      <c r="C643" s="22">
        <v>1000</v>
      </c>
      <c r="D643" s="23">
        <v>43466</v>
      </c>
      <c r="E643" s="21" t="s">
        <v>104</v>
      </c>
      <c r="F643" s="21">
        <v>108106648</v>
      </c>
      <c r="G643" s="21">
        <v>0</v>
      </c>
      <c r="H643" s="21">
        <v>0</v>
      </c>
      <c r="I643" s="23">
        <v>43460</v>
      </c>
      <c r="J643" s="21" t="s">
        <v>105</v>
      </c>
      <c r="K643" s="21">
        <v>134.88</v>
      </c>
      <c r="L643" s="21" t="s">
        <v>194</v>
      </c>
    </row>
    <row r="644" spans="1:12" x14ac:dyDescent="0.3">
      <c r="A644" s="22">
        <v>13650</v>
      </c>
      <c r="B644" s="22">
        <v>10100501</v>
      </c>
      <c r="C644" s="22">
        <v>1000</v>
      </c>
      <c r="D644" s="23">
        <v>43466</v>
      </c>
      <c r="E644" s="21" t="s">
        <v>104</v>
      </c>
      <c r="F644" s="21">
        <v>108106648</v>
      </c>
      <c r="G644" s="21">
        <v>0</v>
      </c>
      <c r="H644" s="21">
        <v>0</v>
      </c>
      <c r="I644" s="23">
        <v>43460</v>
      </c>
      <c r="J644" s="21" t="s">
        <v>105</v>
      </c>
      <c r="K644" s="21">
        <v>371.95</v>
      </c>
      <c r="L644" s="21" t="s">
        <v>195</v>
      </c>
    </row>
    <row r="645" spans="1:12" x14ac:dyDescent="0.3">
      <c r="A645" s="22">
        <v>13650</v>
      </c>
      <c r="B645" s="22">
        <v>10100501</v>
      </c>
      <c r="C645" s="22">
        <v>1000</v>
      </c>
      <c r="D645" s="23">
        <v>43466</v>
      </c>
      <c r="E645" s="21" t="s">
        <v>104</v>
      </c>
      <c r="F645" s="21">
        <v>108106648</v>
      </c>
      <c r="G645" s="21">
        <v>0</v>
      </c>
      <c r="H645" s="21">
        <v>0</v>
      </c>
      <c r="I645" s="23">
        <v>43460</v>
      </c>
      <c r="J645" s="21" t="s">
        <v>105</v>
      </c>
      <c r="K645" s="21">
        <v>371.96</v>
      </c>
      <c r="L645" s="21" t="s">
        <v>195</v>
      </c>
    </row>
    <row r="646" spans="1:12" x14ac:dyDescent="0.3">
      <c r="A646" s="22">
        <v>13650</v>
      </c>
      <c r="B646" s="22">
        <v>10100501</v>
      </c>
      <c r="C646" s="22">
        <v>1000</v>
      </c>
      <c r="D646" s="23">
        <v>43466</v>
      </c>
      <c r="E646" s="21" t="s">
        <v>104</v>
      </c>
      <c r="F646" s="21">
        <v>108106648</v>
      </c>
      <c r="G646" s="21">
        <v>0</v>
      </c>
      <c r="H646" s="21">
        <v>0</v>
      </c>
      <c r="I646" s="23">
        <v>43460</v>
      </c>
      <c r="J646" s="21" t="s">
        <v>105</v>
      </c>
      <c r="K646" s="21">
        <v>371.96</v>
      </c>
      <c r="L646" s="21" t="s">
        <v>195</v>
      </c>
    </row>
    <row r="647" spans="1:12" x14ac:dyDescent="0.3">
      <c r="A647" s="22">
        <v>13650</v>
      </c>
      <c r="B647" s="22">
        <v>10100501</v>
      </c>
      <c r="C647" s="22">
        <v>1000</v>
      </c>
      <c r="D647" s="23">
        <v>43466</v>
      </c>
      <c r="E647" s="21" t="s">
        <v>104</v>
      </c>
      <c r="F647" s="21">
        <v>108106648</v>
      </c>
      <c r="G647" s="21">
        <v>0</v>
      </c>
      <c r="H647" s="21">
        <v>0</v>
      </c>
      <c r="I647" s="23">
        <v>43460</v>
      </c>
      <c r="J647" s="21" t="s">
        <v>105</v>
      </c>
      <c r="K647" s="21">
        <v>371.96</v>
      </c>
      <c r="L647" s="21" t="s">
        <v>195</v>
      </c>
    </row>
    <row r="648" spans="1:12" x14ac:dyDescent="0.3">
      <c r="A648" s="22">
        <v>13650</v>
      </c>
      <c r="B648" s="22">
        <v>10100501</v>
      </c>
      <c r="C648" s="22">
        <v>1000</v>
      </c>
      <c r="D648" s="23">
        <v>43466</v>
      </c>
      <c r="E648" s="21" t="s">
        <v>104</v>
      </c>
      <c r="F648" s="21">
        <v>108106648</v>
      </c>
      <c r="G648" s="21">
        <v>0</v>
      </c>
      <c r="H648" s="21">
        <v>0</v>
      </c>
      <c r="I648" s="23">
        <v>43460</v>
      </c>
      <c r="J648" s="21" t="s">
        <v>105</v>
      </c>
      <c r="K648" s="21">
        <v>371.96</v>
      </c>
      <c r="L648" s="21" t="s">
        <v>195</v>
      </c>
    </row>
    <row r="649" spans="1:12" x14ac:dyDescent="0.3">
      <c r="A649" s="22">
        <v>13640</v>
      </c>
      <c r="B649" s="22">
        <v>10100501</v>
      </c>
      <c r="C649" s="22">
        <v>1000</v>
      </c>
      <c r="D649" s="23">
        <v>43466</v>
      </c>
      <c r="E649" s="21" t="s">
        <v>104</v>
      </c>
      <c r="F649" s="21">
        <v>108106672</v>
      </c>
      <c r="G649" s="21">
        <v>0</v>
      </c>
      <c r="H649" s="21">
        <v>0</v>
      </c>
      <c r="I649" s="23">
        <v>43458</v>
      </c>
      <c r="J649" s="21" t="s">
        <v>105</v>
      </c>
      <c r="K649" s="21">
        <v>953.93</v>
      </c>
      <c r="L649" s="21" t="s">
        <v>194</v>
      </c>
    </row>
    <row r="650" spans="1:12" x14ac:dyDescent="0.3">
      <c r="A650" s="22">
        <v>13670</v>
      </c>
      <c r="B650" s="22">
        <v>10100501</v>
      </c>
      <c r="C650" s="22">
        <v>1000</v>
      </c>
      <c r="D650" s="23">
        <v>43466</v>
      </c>
      <c r="E650" s="21" t="s">
        <v>104</v>
      </c>
      <c r="F650" s="21">
        <v>108106824</v>
      </c>
      <c r="G650" s="21">
        <v>0</v>
      </c>
      <c r="H650" s="21">
        <v>0</v>
      </c>
      <c r="I650" s="23">
        <v>43455</v>
      </c>
      <c r="J650" s="21" t="s">
        <v>105</v>
      </c>
      <c r="K650" s="24">
        <v>1514.16</v>
      </c>
      <c r="L650" s="21" t="s">
        <v>189</v>
      </c>
    </row>
    <row r="651" spans="1:12" x14ac:dyDescent="0.3">
      <c r="A651" s="22">
        <v>13640</v>
      </c>
      <c r="B651" s="22">
        <v>10100501</v>
      </c>
      <c r="C651" s="22">
        <v>1000</v>
      </c>
      <c r="D651" s="23">
        <v>43466</v>
      </c>
      <c r="E651" s="21" t="s">
        <v>104</v>
      </c>
      <c r="F651" s="21">
        <v>108106844</v>
      </c>
      <c r="G651" s="21">
        <v>0</v>
      </c>
      <c r="H651" s="21">
        <v>0</v>
      </c>
      <c r="I651" s="23">
        <v>43463</v>
      </c>
      <c r="J651" s="21" t="s">
        <v>105</v>
      </c>
      <c r="K651" s="21">
        <v>311.37</v>
      </c>
      <c r="L651" s="21" t="s">
        <v>194</v>
      </c>
    </row>
    <row r="652" spans="1:12" x14ac:dyDescent="0.3">
      <c r="A652" s="22">
        <v>13640</v>
      </c>
      <c r="B652" s="22">
        <v>10100501</v>
      </c>
      <c r="C652" s="22">
        <v>1000</v>
      </c>
      <c r="D652" s="23">
        <v>43466</v>
      </c>
      <c r="E652" s="21" t="s">
        <v>104</v>
      </c>
      <c r="F652" s="21">
        <v>108106860</v>
      </c>
      <c r="G652" s="21">
        <v>0</v>
      </c>
      <c r="H652" s="21">
        <v>0</v>
      </c>
      <c r="I652" s="23">
        <v>43468</v>
      </c>
      <c r="J652" s="21" t="s">
        <v>105</v>
      </c>
      <c r="K652" s="24">
        <v>2570.23</v>
      </c>
      <c r="L652" s="21" t="s">
        <v>194</v>
      </c>
    </row>
    <row r="653" spans="1:12" x14ac:dyDescent="0.3">
      <c r="A653" s="22">
        <v>13640</v>
      </c>
      <c r="B653" s="22">
        <v>10100501</v>
      </c>
      <c r="C653" s="22">
        <v>1000</v>
      </c>
      <c r="D653" s="23">
        <v>43466</v>
      </c>
      <c r="E653" s="21" t="s">
        <v>104</v>
      </c>
      <c r="F653" s="21">
        <v>108106919</v>
      </c>
      <c r="G653" s="21">
        <v>0</v>
      </c>
      <c r="H653" s="21">
        <v>0</v>
      </c>
      <c r="I653" s="23">
        <v>43446</v>
      </c>
      <c r="J653" s="21" t="s">
        <v>105</v>
      </c>
      <c r="K653" s="21">
        <v>838.02</v>
      </c>
      <c r="L653" s="21" t="s">
        <v>194</v>
      </c>
    </row>
    <row r="654" spans="1:12" x14ac:dyDescent="0.3">
      <c r="A654" s="22">
        <v>13640</v>
      </c>
      <c r="B654" s="22">
        <v>10100501</v>
      </c>
      <c r="C654" s="22">
        <v>1000</v>
      </c>
      <c r="D654" s="23">
        <v>43466</v>
      </c>
      <c r="E654" s="21" t="s">
        <v>104</v>
      </c>
      <c r="F654" s="21">
        <v>108107074</v>
      </c>
      <c r="G654" s="21">
        <v>0</v>
      </c>
      <c r="H654" s="21">
        <v>0</v>
      </c>
      <c r="I654" s="23">
        <v>43472</v>
      </c>
      <c r="J654" s="21" t="s">
        <v>105</v>
      </c>
      <c r="K654" s="21">
        <v>424.27</v>
      </c>
      <c r="L654" s="21" t="s">
        <v>194</v>
      </c>
    </row>
    <row r="655" spans="1:12" x14ac:dyDescent="0.3">
      <c r="A655" s="22">
        <v>13650</v>
      </c>
      <c r="B655" s="22">
        <v>10100501</v>
      </c>
      <c r="C655" s="22">
        <v>1000</v>
      </c>
      <c r="D655" s="23">
        <v>43466</v>
      </c>
      <c r="E655" s="21" t="s">
        <v>104</v>
      </c>
      <c r="F655" s="21">
        <v>108107074</v>
      </c>
      <c r="G655" s="21">
        <v>0</v>
      </c>
      <c r="H655" s="21">
        <v>0</v>
      </c>
      <c r="I655" s="23">
        <v>43472</v>
      </c>
      <c r="J655" s="21" t="s">
        <v>105</v>
      </c>
      <c r="K655" s="24">
        <v>1366.06</v>
      </c>
      <c r="L655" s="21" t="s">
        <v>195</v>
      </c>
    </row>
    <row r="656" spans="1:12" x14ac:dyDescent="0.3">
      <c r="A656" s="22">
        <v>13650</v>
      </c>
      <c r="B656" s="22">
        <v>10100501</v>
      </c>
      <c r="C656" s="22">
        <v>1000</v>
      </c>
      <c r="D656" s="23">
        <v>43466</v>
      </c>
      <c r="E656" s="21" t="s">
        <v>104</v>
      </c>
      <c r="F656" s="21">
        <v>108107074</v>
      </c>
      <c r="G656" s="21">
        <v>0</v>
      </c>
      <c r="H656" s="21">
        <v>0</v>
      </c>
      <c r="I656" s="23">
        <v>43472</v>
      </c>
      <c r="J656" s="21" t="s">
        <v>105</v>
      </c>
      <c r="K656" s="24">
        <v>1366.06</v>
      </c>
      <c r="L656" s="21" t="s">
        <v>195</v>
      </c>
    </row>
    <row r="657" spans="1:12" x14ac:dyDescent="0.3">
      <c r="A657" s="22">
        <v>13640</v>
      </c>
      <c r="B657" s="22">
        <v>10100501</v>
      </c>
      <c r="C657" s="22">
        <v>1000</v>
      </c>
      <c r="D657" s="23">
        <v>43466</v>
      </c>
      <c r="E657" s="21" t="s">
        <v>104</v>
      </c>
      <c r="F657" s="21">
        <v>108107154</v>
      </c>
      <c r="G657" s="21">
        <v>0</v>
      </c>
      <c r="H657" s="21">
        <v>0</v>
      </c>
      <c r="I657" s="23">
        <v>43431</v>
      </c>
      <c r="J657" s="21" t="s">
        <v>105</v>
      </c>
      <c r="K657" s="24">
        <v>1316.79</v>
      </c>
      <c r="L657" s="21" t="s">
        <v>194</v>
      </c>
    </row>
    <row r="658" spans="1:12" x14ac:dyDescent="0.3">
      <c r="A658" s="22">
        <v>13650</v>
      </c>
      <c r="B658" s="22">
        <v>10100501</v>
      </c>
      <c r="C658" s="22">
        <v>1000</v>
      </c>
      <c r="D658" s="23">
        <v>43466</v>
      </c>
      <c r="E658" s="21" t="s">
        <v>104</v>
      </c>
      <c r="F658" s="21">
        <v>108107154</v>
      </c>
      <c r="G658" s="21">
        <v>0</v>
      </c>
      <c r="H658" s="21">
        <v>0</v>
      </c>
      <c r="I658" s="23">
        <v>43431</v>
      </c>
      <c r="J658" s="21" t="s">
        <v>105</v>
      </c>
      <c r="K658" s="21">
        <v>206.69</v>
      </c>
      <c r="L658" s="21" t="s">
        <v>195</v>
      </c>
    </row>
    <row r="659" spans="1:12" x14ac:dyDescent="0.3">
      <c r="A659" s="22">
        <v>13640</v>
      </c>
      <c r="B659" s="22">
        <v>10100501</v>
      </c>
      <c r="C659" s="22">
        <v>1000</v>
      </c>
      <c r="D659" s="23">
        <v>43466</v>
      </c>
      <c r="E659" s="21" t="s">
        <v>104</v>
      </c>
      <c r="F659" s="21">
        <v>108107183</v>
      </c>
      <c r="G659" s="21">
        <v>0</v>
      </c>
      <c r="H659" s="21">
        <v>0</v>
      </c>
      <c r="I659" s="23">
        <v>43465</v>
      </c>
      <c r="J659" s="21" t="s">
        <v>105</v>
      </c>
      <c r="K659" s="21">
        <v>530.35</v>
      </c>
      <c r="L659" s="21" t="s">
        <v>194</v>
      </c>
    </row>
    <row r="660" spans="1:12" x14ac:dyDescent="0.3">
      <c r="A660" s="22">
        <v>13650</v>
      </c>
      <c r="B660" s="22">
        <v>10100501</v>
      </c>
      <c r="C660" s="22">
        <v>1000</v>
      </c>
      <c r="D660" s="23">
        <v>43466</v>
      </c>
      <c r="E660" s="21" t="s">
        <v>104</v>
      </c>
      <c r="F660" s="21">
        <v>108107183</v>
      </c>
      <c r="G660" s="21">
        <v>0</v>
      </c>
      <c r="H660" s="21">
        <v>0</v>
      </c>
      <c r="I660" s="23">
        <v>43465</v>
      </c>
      <c r="J660" s="21" t="s">
        <v>105</v>
      </c>
      <c r="K660" s="21">
        <v>261.77</v>
      </c>
      <c r="L660" s="21" t="s">
        <v>195</v>
      </c>
    </row>
    <row r="661" spans="1:12" x14ac:dyDescent="0.3">
      <c r="A661" s="22">
        <v>13640</v>
      </c>
      <c r="B661" s="22">
        <v>10100501</v>
      </c>
      <c r="C661" s="22">
        <v>1000</v>
      </c>
      <c r="D661" s="23">
        <v>43466</v>
      </c>
      <c r="E661" s="21" t="s">
        <v>104</v>
      </c>
      <c r="F661" s="21">
        <v>108107278</v>
      </c>
      <c r="G661" s="21">
        <v>0</v>
      </c>
      <c r="H661" s="21">
        <v>0</v>
      </c>
      <c r="I661" s="23">
        <v>43441</v>
      </c>
      <c r="J661" s="21" t="s">
        <v>105</v>
      </c>
      <c r="K661" s="21">
        <v>-3.18</v>
      </c>
      <c r="L661" s="21" t="s">
        <v>194</v>
      </c>
    </row>
    <row r="662" spans="1:12" x14ac:dyDescent="0.3">
      <c r="A662" s="22">
        <v>13660</v>
      </c>
      <c r="B662" s="22">
        <v>10100501</v>
      </c>
      <c r="C662" s="22">
        <v>1000</v>
      </c>
      <c r="D662" s="23">
        <v>43466</v>
      </c>
      <c r="E662" s="21" t="s">
        <v>104</v>
      </c>
      <c r="F662" s="21">
        <v>108107278</v>
      </c>
      <c r="G662" s="21">
        <v>0</v>
      </c>
      <c r="H662" s="21">
        <v>0</v>
      </c>
      <c r="I662" s="23">
        <v>43441</v>
      </c>
      <c r="J662" s="21" t="s">
        <v>105</v>
      </c>
      <c r="K662" s="21">
        <v>-1.08</v>
      </c>
      <c r="L662" s="21" t="s">
        <v>188</v>
      </c>
    </row>
    <row r="663" spans="1:12" x14ac:dyDescent="0.3">
      <c r="A663" s="22">
        <v>13660</v>
      </c>
      <c r="B663" s="22">
        <v>10100501</v>
      </c>
      <c r="C663" s="22">
        <v>1000</v>
      </c>
      <c r="D663" s="23">
        <v>43466</v>
      </c>
      <c r="E663" s="21" t="s">
        <v>104</v>
      </c>
      <c r="F663" s="21">
        <v>108107296</v>
      </c>
      <c r="G663" s="21">
        <v>0</v>
      </c>
      <c r="H663" s="21">
        <v>0</v>
      </c>
      <c r="I663" s="23">
        <v>43428</v>
      </c>
      <c r="J663" s="21" t="s">
        <v>105</v>
      </c>
      <c r="K663" s="21">
        <v>642.15</v>
      </c>
      <c r="L663" s="21" t="s">
        <v>188</v>
      </c>
    </row>
    <row r="664" spans="1:12" x14ac:dyDescent="0.3">
      <c r="A664" s="22">
        <v>13670</v>
      </c>
      <c r="B664" s="22">
        <v>10100501</v>
      </c>
      <c r="C664" s="22">
        <v>1000</v>
      </c>
      <c r="D664" s="23">
        <v>43466</v>
      </c>
      <c r="E664" s="21" t="s">
        <v>104</v>
      </c>
      <c r="F664" s="21">
        <v>108107296</v>
      </c>
      <c r="G664" s="21">
        <v>0</v>
      </c>
      <c r="H664" s="21">
        <v>0</v>
      </c>
      <c r="I664" s="23">
        <v>43428</v>
      </c>
      <c r="J664" s="21" t="s">
        <v>105</v>
      </c>
      <c r="K664" s="24">
        <v>2051.84</v>
      </c>
      <c r="L664" s="21" t="s">
        <v>189</v>
      </c>
    </row>
    <row r="665" spans="1:12" x14ac:dyDescent="0.3">
      <c r="A665" s="22">
        <v>13670</v>
      </c>
      <c r="B665" s="22">
        <v>10100501</v>
      </c>
      <c r="C665" s="22">
        <v>1000</v>
      </c>
      <c r="D665" s="23">
        <v>43466</v>
      </c>
      <c r="E665" s="21" t="s">
        <v>104</v>
      </c>
      <c r="F665" s="21">
        <v>108107296</v>
      </c>
      <c r="G665" s="21">
        <v>0</v>
      </c>
      <c r="H665" s="21">
        <v>0</v>
      </c>
      <c r="I665" s="23">
        <v>43428</v>
      </c>
      <c r="J665" s="21" t="s">
        <v>105</v>
      </c>
      <c r="K665" s="24">
        <v>2051.84</v>
      </c>
      <c r="L665" s="21" t="s">
        <v>189</v>
      </c>
    </row>
    <row r="666" spans="1:12" x14ac:dyDescent="0.3">
      <c r="A666" s="22">
        <v>13670</v>
      </c>
      <c r="B666" s="22">
        <v>10100501</v>
      </c>
      <c r="C666" s="22">
        <v>1000</v>
      </c>
      <c r="D666" s="23">
        <v>43466</v>
      </c>
      <c r="E666" s="21" t="s">
        <v>104</v>
      </c>
      <c r="F666" s="21">
        <v>108107296</v>
      </c>
      <c r="G666" s="21">
        <v>0</v>
      </c>
      <c r="H666" s="21">
        <v>0</v>
      </c>
      <c r="I666" s="23">
        <v>43428</v>
      </c>
      <c r="J666" s="21" t="s">
        <v>105</v>
      </c>
      <c r="K666" s="24">
        <v>2051.83</v>
      </c>
      <c r="L666" s="21" t="s">
        <v>189</v>
      </c>
    </row>
    <row r="667" spans="1:12" x14ac:dyDescent="0.3">
      <c r="A667" s="22">
        <v>13640</v>
      </c>
      <c r="B667" s="22">
        <v>10100501</v>
      </c>
      <c r="C667" s="22">
        <v>1000</v>
      </c>
      <c r="D667" s="23">
        <v>43466</v>
      </c>
      <c r="E667" s="21" t="s">
        <v>104</v>
      </c>
      <c r="F667" s="21">
        <v>108104111</v>
      </c>
      <c r="G667" s="21">
        <v>0</v>
      </c>
      <c r="H667" s="21">
        <v>0</v>
      </c>
      <c r="I667" s="23">
        <v>43490</v>
      </c>
      <c r="J667" s="21" t="s">
        <v>241</v>
      </c>
      <c r="K667" s="21">
        <v>-105.92</v>
      </c>
      <c r="L667" s="21" t="s">
        <v>194</v>
      </c>
    </row>
    <row r="668" spans="1:12" x14ac:dyDescent="0.3">
      <c r="A668" s="22">
        <v>13640</v>
      </c>
      <c r="B668" s="22">
        <v>10100501</v>
      </c>
      <c r="C668" s="22">
        <v>1000</v>
      </c>
      <c r="D668" s="23">
        <v>43466</v>
      </c>
      <c r="E668" s="21" t="s">
        <v>104</v>
      </c>
      <c r="F668" s="21">
        <v>108104111</v>
      </c>
      <c r="G668" s="21">
        <v>0</v>
      </c>
      <c r="H668" s="21">
        <v>0</v>
      </c>
      <c r="I668" s="23">
        <v>43490</v>
      </c>
      <c r="J668" s="21" t="s">
        <v>241</v>
      </c>
      <c r="K668" s="21">
        <v>-20.21</v>
      </c>
      <c r="L668" s="21" t="s">
        <v>194</v>
      </c>
    </row>
    <row r="669" spans="1:12" x14ac:dyDescent="0.3">
      <c r="A669" s="22">
        <v>13640</v>
      </c>
      <c r="B669" s="22">
        <v>10100501</v>
      </c>
      <c r="C669" s="22">
        <v>1000</v>
      </c>
      <c r="D669" s="23">
        <v>43466</v>
      </c>
      <c r="E669" s="21" t="s">
        <v>104</v>
      </c>
      <c r="F669" s="21">
        <v>108104111</v>
      </c>
      <c r="G669" s="21">
        <v>0</v>
      </c>
      <c r="H669" s="21">
        <v>0</v>
      </c>
      <c r="I669" s="23">
        <v>43490</v>
      </c>
      <c r="J669" s="21" t="s">
        <v>241</v>
      </c>
      <c r="K669" s="21">
        <v>-39.380000000000003</v>
      </c>
      <c r="L669" s="21" t="s">
        <v>194</v>
      </c>
    </row>
    <row r="670" spans="1:12" x14ac:dyDescent="0.3">
      <c r="A670" s="22">
        <v>13640</v>
      </c>
      <c r="B670" s="22">
        <v>10100501</v>
      </c>
      <c r="C670" s="22">
        <v>1000</v>
      </c>
      <c r="D670" s="23">
        <v>43466</v>
      </c>
      <c r="E670" s="21" t="s">
        <v>104</v>
      </c>
      <c r="F670" s="21">
        <v>108104111</v>
      </c>
      <c r="G670" s="21">
        <v>0</v>
      </c>
      <c r="H670" s="21">
        <v>0</v>
      </c>
      <c r="I670" s="23">
        <v>43490</v>
      </c>
      <c r="J670" s="21" t="s">
        <v>241</v>
      </c>
      <c r="K670" s="21">
        <v>-20.21</v>
      </c>
      <c r="L670" s="21" t="s">
        <v>194</v>
      </c>
    </row>
    <row r="671" spans="1:12" x14ac:dyDescent="0.3">
      <c r="A671" s="22">
        <v>13640</v>
      </c>
      <c r="B671" s="22">
        <v>10100501</v>
      </c>
      <c r="C671" s="22">
        <v>1000</v>
      </c>
      <c r="D671" s="23">
        <v>43466</v>
      </c>
      <c r="E671" s="21" t="s">
        <v>104</v>
      </c>
      <c r="F671" s="21">
        <v>108104111</v>
      </c>
      <c r="G671" s="21">
        <v>0</v>
      </c>
      <c r="H671" s="21">
        <v>0</v>
      </c>
      <c r="I671" s="23">
        <v>43490</v>
      </c>
      <c r="J671" s="21" t="s">
        <v>241</v>
      </c>
      <c r="K671" s="21">
        <v>-29.8</v>
      </c>
      <c r="L671" s="21" t="s">
        <v>194</v>
      </c>
    </row>
    <row r="672" spans="1:12" x14ac:dyDescent="0.3">
      <c r="A672" s="22">
        <v>13640</v>
      </c>
      <c r="B672" s="22">
        <v>10100501</v>
      </c>
      <c r="C672" s="22">
        <v>1000</v>
      </c>
      <c r="D672" s="23">
        <v>43466</v>
      </c>
      <c r="E672" s="21" t="s">
        <v>104</v>
      </c>
      <c r="F672" s="21">
        <v>108104111</v>
      </c>
      <c r="G672" s="21">
        <v>0</v>
      </c>
      <c r="H672" s="21">
        <v>0</v>
      </c>
      <c r="I672" s="23">
        <v>43490</v>
      </c>
      <c r="J672" s="21" t="s">
        <v>241</v>
      </c>
      <c r="K672" s="21">
        <v>-105.92</v>
      </c>
      <c r="L672" s="21" t="s">
        <v>194</v>
      </c>
    </row>
    <row r="673" spans="1:12" x14ac:dyDescent="0.3">
      <c r="A673" s="22">
        <v>13640</v>
      </c>
      <c r="B673" s="22">
        <v>10100501</v>
      </c>
      <c r="C673" s="22">
        <v>1000</v>
      </c>
      <c r="D673" s="23">
        <v>43466</v>
      </c>
      <c r="E673" s="21" t="s">
        <v>104</v>
      </c>
      <c r="F673" s="21">
        <v>108104111</v>
      </c>
      <c r="G673" s="21">
        <v>0</v>
      </c>
      <c r="H673" s="21">
        <v>0</v>
      </c>
      <c r="I673" s="23">
        <v>43490</v>
      </c>
      <c r="J673" s="21" t="s">
        <v>241</v>
      </c>
      <c r="K673" s="21">
        <v>-67.19</v>
      </c>
      <c r="L673" s="21" t="s">
        <v>194</v>
      </c>
    </row>
    <row r="674" spans="1:12" x14ac:dyDescent="0.3">
      <c r="A674" s="22">
        <v>13640</v>
      </c>
      <c r="B674" s="22">
        <v>10100501</v>
      </c>
      <c r="C674" s="22">
        <v>1000</v>
      </c>
      <c r="D674" s="23">
        <v>43466</v>
      </c>
      <c r="E674" s="21" t="s">
        <v>104</v>
      </c>
      <c r="F674" s="21">
        <v>108104111</v>
      </c>
      <c r="G674" s="21">
        <v>0</v>
      </c>
      <c r="H674" s="21">
        <v>0</v>
      </c>
      <c r="I674" s="23">
        <v>43490</v>
      </c>
      <c r="J674" s="21" t="s">
        <v>241</v>
      </c>
      <c r="K674" s="21">
        <v>-105.92</v>
      </c>
      <c r="L674" s="21" t="s">
        <v>194</v>
      </c>
    </row>
    <row r="675" spans="1:12" x14ac:dyDescent="0.3">
      <c r="A675" s="22">
        <v>13640</v>
      </c>
      <c r="B675" s="22">
        <v>10100501</v>
      </c>
      <c r="C675" s="22">
        <v>1000</v>
      </c>
      <c r="D675" s="23">
        <v>43466</v>
      </c>
      <c r="E675" s="21" t="s">
        <v>104</v>
      </c>
      <c r="F675" s="21">
        <v>108104111</v>
      </c>
      <c r="G675" s="21">
        <v>0</v>
      </c>
      <c r="H675" s="21">
        <v>0</v>
      </c>
      <c r="I675" s="23">
        <v>43490</v>
      </c>
      <c r="J675" s="21" t="s">
        <v>241</v>
      </c>
      <c r="K675" s="21">
        <v>-334.32</v>
      </c>
      <c r="L675" s="21" t="s">
        <v>194</v>
      </c>
    </row>
    <row r="676" spans="1:12" x14ac:dyDescent="0.3">
      <c r="A676" s="22">
        <v>13640</v>
      </c>
      <c r="B676" s="22">
        <v>10100501</v>
      </c>
      <c r="C676" s="22">
        <v>1000</v>
      </c>
      <c r="D676" s="23">
        <v>43466</v>
      </c>
      <c r="E676" s="21" t="s">
        <v>104</v>
      </c>
      <c r="F676" s="21">
        <v>108104111</v>
      </c>
      <c r="G676" s="21">
        <v>0</v>
      </c>
      <c r="H676" s="21">
        <v>0</v>
      </c>
      <c r="I676" s="23">
        <v>43490</v>
      </c>
      <c r="J676" s="21" t="s">
        <v>241</v>
      </c>
      <c r="K676" s="21">
        <v>-251.44</v>
      </c>
      <c r="L676" s="21" t="s">
        <v>194</v>
      </c>
    </row>
    <row r="677" spans="1:12" x14ac:dyDescent="0.3">
      <c r="A677" s="22">
        <v>13640</v>
      </c>
      <c r="B677" s="22">
        <v>10100501</v>
      </c>
      <c r="C677" s="22">
        <v>1000</v>
      </c>
      <c r="D677" s="23">
        <v>43466</v>
      </c>
      <c r="E677" s="21" t="s">
        <v>104</v>
      </c>
      <c r="F677" s="21">
        <v>108104111</v>
      </c>
      <c r="G677" s="21">
        <v>0</v>
      </c>
      <c r="H677" s="21">
        <v>0</v>
      </c>
      <c r="I677" s="23">
        <v>43490</v>
      </c>
      <c r="J677" s="21" t="s">
        <v>241</v>
      </c>
      <c r="K677" s="21">
        <v>-13.17</v>
      </c>
      <c r="L677" s="21" t="s">
        <v>194</v>
      </c>
    </row>
    <row r="678" spans="1:12" x14ac:dyDescent="0.3">
      <c r="A678" s="22">
        <v>13640</v>
      </c>
      <c r="B678" s="22">
        <v>10100501</v>
      </c>
      <c r="C678" s="22">
        <v>1000</v>
      </c>
      <c r="D678" s="23">
        <v>43466</v>
      </c>
      <c r="E678" s="21" t="s">
        <v>104</v>
      </c>
      <c r="F678" s="21">
        <v>108104111</v>
      </c>
      <c r="G678" s="21">
        <v>0</v>
      </c>
      <c r="H678" s="21">
        <v>0</v>
      </c>
      <c r="I678" s="23">
        <v>43490</v>
      </c>
      <c r="J678" s="21" t="s">
        <v>241</v>
      </c>
      <c r="K678" s="21">
        <v>-93.05</v>
      </c>
      <c r="L678" s="21" t="s">
        <v>194</v>
      </c>
    </row>
    <row r="679" spans="1:12" x14ac:dyDescent="0.3">
      <c r="A679" s="22">
        <v>13650</v>
      </c>
      <c r="B679" s="22">
        <v>10100501</v>
      </c>
      <c r="C679" s="22">
        <v>1000</v>
      </c>
      <c r="D679" s="23">
        <v>43466</v>
      </c>
      <c r="E679" s="21" t="s">
        <v>104</v>
      </c>
      <c r="F679" s="21">
        <v>108104111</v>
      </c>
      <c r="G679" s="21">
        <v>0</v>
      </c>
      <c r="H679" s="21">
        <v>0</v>
      </c>
      <c r="I679" s="23">
        <v>43490</v>
      </c>
      <c r="J679" s="21" t="s">
        <v>241</v>
      </c>
      <c r="K679" s="24">
        <v>-3723.36</v>
      </c>
      <c r="L679" s="21" t="s">
        <v>195</v>
      </c>
    </row>
    <row r="680" spans="1:12" x14ac:dyDescent="0.3">
      <c r="A680" s="22">
        <v>13650</v>
      </c>
      <c r="B680" s="22">
        <v>10100501</v>
      </c>
      <c r="C680" s="22">
        <v>1000</v>
      </c>
      <c r="D680" s="23">
        <v>43466</v>
      </c>
      <c r="E680" s="21" t="s">
        <v>104</v>
      </c>
      <c r="F680" s="21">
        <v>108104111</v>
      </c>
      <c r="G680" s="21">
        <v>0</v>
      </c>
      <c r="H680" s="21">
        <v>0</v>
      </c>
      <c r="I680" s="23">
        <v>43490</v>
      </c>
      <c r="J680" s="21" t="s">
        <v>241</v>
      </c>
      <c r="K680" s="24">
        <v>-3723.37</v>
      </c>
      <c r="L680" s="21" t="s">
        <v>195</v>
      </c>
    </row>
    <row r="681" spans="1:12" x14ac:dyDescent="0.3">
      <c r="A681" s="22">
        <v>13650</v>
      </c>
      <c r="B681" s="22">
        <v>10100501</v>
      </c>
      <c r="C681" s="22">
        <v>1000</v>
      </c>
      <c r="D681" s="23">
        <v>43466</v>
      </c>
      <c r="E681" s="21" t="s">
        <v>104</v>
      </c>
      <c r="F681" s="21">
        <v>108104111</v>
      </c>
      <c r="G681" s="21">
        <v>0</v>
      </c>
      <c r="H681" s="21">
        <v>0</v>
      </c>
      <c r="I681" s="23">
        <v>43490</v>
      </c>
      <c r="J681" s="21" t="s">
        <v>241</v>
      </c>
      <c r="K681" s="24">
        <v>-3723.37</v>
      </c>
      <c r="L681" s="21" t="s">
        <v>195</v>
      </c>
    </row>
    <row r="682" spans="1:12" x14ac:dyDescent="0.3">
      <c r="A682" s="22">
        <v>13650</v>
      </c>
      <c r="B682" s="22">
        <v>10100501</v>
      </c>
      <c r="C682" s="22">
        <v>1000</v>
      </c>
      <c r="D682" s="23">
        <v>43466</v>
      </c>
      <c r="E682" s="21" t="s">
        <v>104</v>
      </c>
      <c r="F682" s="21">
        <v>108104111</v>
      </c>
      <c r="G682" s="21">
        <v>0</v>
      </c>
      <c r="H682" s="21">
        <v>0</v>
      </c>
      <c r="I682" s="23">
        <v>43490</v>
      </c>
      <c r="J682" s="21" t="s">
        <v>241</v>
      </c>
      <c r="K682" s="24">
        <v>-3723.37</v>
      </c>
      <c r="L682" s="21" t="s">
        <v>195</v>
      </c>
    </row>
    <row r="683" spans="1:12" x14ac:dyDescent="0.3">
      <c r="A683" s="22">
        <v>13690</v>
      </c>
      <c r="B683" s="22">
        <v>10100501</v>
      </c>
      <c r="C683" s="22">
        <v>1000</v>
      </c>
      <c r="D683" s="23">
        <v>43466</v>
      </c>
      <c r="E683" s="21" t="s">
        <v>104</v>
      </c>
      <c r="F683" s="21">
        <v>108104111</v>
      </c>
      <c r="G683" s="21">
        <v>0</v>
      </c>
      <c r="H683" s="21">
        <v>0</v>
      </c>
      <c r="I683" s="23">
        <v>43490</v>
      </c>
      <c r="J683" s="21" t="s">
        <v>241</v>
      </c>
      <c r="K683" s="21">
        <v>-39.770000000000003</v>
      </c>
      <c r="L683" s="21" t="s">
        <v>191</v>
      </c>
    </row>
    <row r="684" spans="1:12" x14ac:dyDescent="0.3">
      <c r="A684" s="22">
        <v>13640</v>
      </c>
      <c r="B684" s="22">
        <v>10100501</v>
      </c>
      <c r="C684" s="22">
        <v>1000</v>
      </c>
      <c r="D684" s="23">
        <v>43466</v>
      </c>
      <c r="E684" s="21" t="s">
        <v>104</v>
      </c>
      <c r="F684" s="21">
        <v>108104359</v>
      </c>
      <c r="G684" s="21">
        <v>0</v>
      </c>
      <c r="H684" s="21">
        <v>0</v>
      </c>
      <c r="I684" s="23">
        <v>43437</v>
      </c>
      <c r="J684" s="21" t="s">
        <v>105</v>
      </c>
      <c r="K684" s="21">
        <v>0.23</v>
      </c>
      <c r="L684" s="21" t="s">
        <v>194</v>
      </c>
    </row>
    <row r="685" spans="1:12" x14ac:dyDescent="0.3">
      <c r="A685" s="22">
        <v>13670</v>
      </c>
      <c r="B685" s="22">
        <v>10100501</v>
      </c>
      <c r="C685" s="22">
        <v>1000</v>
      </c>
      <c r="D685" s="23">
        <v>43466</v>
      </c>
      <c r="E685" s="21" t="s">
        <v>104</v>
      </c>
      <c r="F685" s="21">
        <v>108104539</v>
      </c>
      <c r="G685" s="21">
        <v>0</v>
      </c>
      <c r="H685" s="21">
        <v>0</v>
      </c>
      <c r="I685" s="23">
        <v>43430</v>
      </c>
      <c r="J685" s="21" t="s">
        <v>105</v>
      </c>
      <c r="K685" s="21">
        <v>-2.54</v>
      </c>
      <c r="L685" s="21" t="s">
        <v>189</v>
      </c>
    </row>
    <row r="686" spans="1:12" x14ac:dyDescent="0.3">
      <c r="A686" s="22">
        <v>13640</v>
      </c>
      <c r="B686" s="22">
        <v>10100501</v>
      </c>
      <c r="C686" s="22">
        <v>1000</v>
      </c>
      <c r="D686" s="23">
        <v>43466</v>
      </c>
      <c r="E686" s="21" t="s">
        <v>104</v>
      </c>
      <c r="F686" s="21">
        <v>108104606</v>
      </c>
      <c r="G686" s="21">
        <v>0</v>
      </c>
      <c r="H686" s="21">
        <v>0</v>
      </c>
      <c r="I686" s="23">
        <v>43396</v>
      </c>
      <c r="J686" s="21" t="s">
        <v>105</v>
      </c>
      <c r="K686" s="21">
        <v>-1.79</v>
      </c>
      <c r="L686" s="21" t="s">
        <v>194</v>
      </c>
    </row>
    <row r="687" spans="1:12" x14ac:dyDescent="0.3">
      <c r="A687" s="22">
        <v>13640</v>
      </c>
      <c r="B687" s="22">
        <v>10100501</v>
      </c>
      <c r="C687" s="22">
        <v>1000</v>
      </c>
      <c r="D687" s="23">
        <v>43466</v>
      </c>
      <c r="E687" s="21" t="s">
        <v>104</v>
      </c>
      <c r="F687" s="21">
        <v>108104606</v>
      </c>
      <c r="G687" s="21">
        <v>0</v>
      </c>
      <c r="H687" s="21">
        <v>0</v>
      </c>
      <c r="I687" s="23">
        <v>43396</v>
      </c>
      <c r="J687" s="21" t="s">
        <v>105</v>
      </c>
      <c r="K687" s="21">
        <v>-1.79</v>
      </c>
      <c r="L687" s="21" t="s">
        <v>194</v>
      </c>
    </row>
    <row r="688" spans="1:12" x14ac:dyDescent="0.3">
      <c r="A688" s="22">
        <v>13640</v>
      </c>
      <c r="B688" s="22">
        <v>10100501</v>
      </c>
      <c r="C688" s="22">
        <v>1000</v>
      </c>
      <c r="D688" s="23">
        <v>43466</v>
      </c>
      <c r="E688" s="21" t="s">
        <v>104</v>
      </c>
      <c r="F688" s="21">
        <v>108104606</v>
      </c>
      <c r="G688" s="21">
        <v>0</v>
      </c>
      <c r="H688" s="21">
        <v>0</v>
      </c>
      <c r="I688" s="23">
        <v>43396</v>
      </c>
      <c r="J688" s="21" t="s">
        <v>105</v>
      </c>
      <c r="K688" s="21">
        <v>-1.79</v>
      </c>
      <c r="L688" s="21" t="s">
        <v>194</v>
      </c>
    </row>
    <row r="689" spans="1:12" x14ac:dyDescent="0.3">
      <c r="A689" s="22">
        <v>13640</v>
      </c>
      <c r="B689" s="22">
        <v>10100501</v>
      </c>
      <c r="C689" s="22">
        <v>1000</v>
      </c>
      <c r="D689" s="23">
        <v>43466</v>
      </c>
      <c r="E689" s="21" t="s">
        <v>104</v>
      </c>
      <c r="F689" s="21">
        <v>108104606</v>
      </c>
      <c r="G689" s="21">
        <v>0</v>
      </c>
      <c r="H689" s="21">
        <v>0</v>
      </c>
      <c r="I689" s="23">
        <v>43396</v>
      </c>
      <c r="J689" s="21" t="s">
        <v>105</v>
      </c>
      <c r="K689" s="21">
        <v>-1.79</v>
      </c>
      <c r="L689" s="21" t="s">
        <v>194</v>
      </c>
    </row>
    <row r="690" spans="1:12" x14ac:dyDescent="0.3">
      <c r="A690" s="22">
        <v>13640</v>
      </c>
      <c r="B690" s="22">
        <v>10100501</v>
      </c>
      <c r="C690" s="22">
        <v>1000</v>
      </c>
      <c r="D690" s="23">
        <v>43466</v>
      </c>
      <c r="E690" s="21" t="s">
        <v>104</v>
      </c>
      <c r="F690" s="21">
        <v>108104606</v>
      </c>
      <c r="G690" s="21">
        <v>0</v>
      </c>
      <c r="H690" s="21">
        <v>0</v>
      </c>
      <c r="I690" s="23">
        <v>43396</v>
      </c>
      <c r="J690" s="21" t="s">
        <v>105</v>
      </c>
      <c r="K690" s="21">
        <v>-1.79</v>
      </c>
      <c r="L690" s="21" t="s">
        <v>194</v>
      </c>
    </row>
    <row r="691" spans="1:12" x14ac:dyDescent="0.3">
      <c r="A691" s="22">
        <v>13640</v>
      </c>
      <c r="B691" s="22">
        <v>10100501</v>
      </c>
      <c r="C691" s="22">
        <v>1000</v>
      </c>
      <c r="D691" s="23">
        <v>43466</v>
      </c>
      <c r="E691" s="21" t="s">
        <v>104</v>
      </c>
      <c r="F691" s="21">
        <v>108104606</v>
      </c>
      <c r="G691" s="21">
        <v>0</v>
      </c>
      <c r="H691" s="21">
        <v>0</v>
      </c>
      <c r="I691" s="23">
        <v>43396</v>
      </c>
      <c r="J691" s="21" t="s">
        <v>105</v>
      </c>
      <c r="K691" s="21">
        <v>-1.79</v>
      </c>
      <c r="L691" s="21" t="s">
        <v>194</v>
      </c>
    </row>
    <row r="692" spans="1:12" x14ac:dyDescent="0.3">
      <c r="A692" s="22">
        <v>13640</v>
      </c>
      <c r="B692" s="22">
        <v>10100501</v>
      </c>
      <c r="C692" s="22">
        <v>1000</v>
      </c>
      <c r="D692" s="23">
        <v>43466</v>
      </c>
      <c r="E692" s="21" t="s">
        <v>104</v>
      </c>
      <c r="F692" s="21">
        <v>108104606</v>
      </c>
      <c r="G692" s="21">
        <v>0</v>
      </c>
      <c r="H692" s="21">
        <v>0</v>
      </c>
      <c r="I692" s="23">
        <v>43396</v>
      </c>
      <c r="J692" s="21" t="s">
        <v>105</v>
      </c>
      <c r="K692" s="21">
        <v>-1.79</v>
      </c>
      <c r="L692" s="21" t="s">
        <v>194</v>
      </c>
    </row>
    <row r="693" spans="1:12" x14ac:dyDescent="0.3">
      <c r="A693" s="22">
        <v>13640</v>
      </c>
      <c r="B693" s="22">
        <v>10100501</v>
      </c>
      <c r="C693" s="22">
        <v>1000</v>
      </c>
      <c r="D693" s="23">
        <v>43466</v>
      </c>
      <c r="E693" s="21" t="s">
        <v>104</v>
      </c>
      <c r="F693" s="21">
        <v>108104606</v>
      </c>
      <c r="G693" s="21">
        <v>0</v>
      </c>
      <c r="H693" s="21">
        <v>0</v>
      </c>
      <c r="I693" s="23">
        <v>43396</v>
      </c>
      <c r="J693" s="21" t="s">
        <v>105</v>
      </c>
      <c r="K693" s="21">
        <v>-0.01</v>
      </c>
      <c r="L693" s="21" t="s">
        <v>194</v>
      </c>
    </row>
    <row r="694" spans="1:12" x14ac:dyDescent="0.3">
      <c r="A694" s="22">
        <v>13640</v>
      </c>
      <c r="B694" s="22">
        <v>10100501</v>
      </c>
      <c r="C694" s="22">
        <v>1000</v>
      </c>
      <c r="D694" s="23">
        <v>43466</v>
      </c>
      <c r="E694" s="21" t="s">
        <v>104</v>
      </c>
      <c r="F694" s="21">
        <v>108104606</v>
      </c>
      <c r="G694" s="21">
        <v>0</v>
      </c>
      <c r="H694" s="21">
        <v>0</v>
      </c>
      <c r="I694" s="23">
        <v>43396</v>
      </c>
      <c r="J694" s="21" t="s">
        <v>105</v>
      </c>
      <c r="K694" s="21">
        <v>-1.79</v>
      </c>
      <c r="L694" s="21" t="s">
        <v>194</v>
      </c>
    </row>
    <row r="695" spans="1:12" x14ac:dyDescent="0.3">
      <c r="A695" s="22">
        <v>13640</v>
      </c>
      <c r="B695" s="22">
        <v>10100501</v>
      </c>
      <c r="C695" s="22">
        <v>1000</v>
      </c>
      <c r="D695" s="23">
        <v>43466</v>
      </c>
      <c r="E695" s="21" t="s">
        <v>104</v>
      </c>
      <c r="F695" s="21">
        <v>108104606</v>
      </c>
      <c r="G695" s="21">
        <v>0</v>
      </c>
      <c r="H695" s="21">
        <v>0</v>
      </c>
      <c r="I695" s="23">
        <v>43396</v>
      </c>
      <c r="J695" s="21" t="s">
        <v>105</v>
      </c>
      <c r="K695" s="21">
        <v>-1.79</v>
      </c>
      <c r="L695" s="21" t="s">
        <v>194</v>
      </c>
    </row>
    <row r="696" spans="1:12" x14ac:dyDescent="0.3">
      <c r="A696" s="22">
        <v>13640</v>
      </c>
      <c r="B696" s="22">
        <v>10100501</v>
      </c>
      <c r="C696" s="22">
        <v>1000</v>
      </c>
      <c r="D696" s="23">
        <v>43466</v>
      </c>
      <c r="E696" s="21" t="s">
        <v>104</v>
      </c>
      <c r="F696" s="21">
        <v>108104606</v>
      </c>
      <c r="G696" s="21">
        <v>0</v>
      </c>
      <c r="H696" s="21">
        <v>0</v>
      </c>
      <c r="I696" s="23">
        <v>43396</v>
      </c>
      <c r="J696" s="21" t="s">
        <v>105</v>
      </c>
      <c r="K696" s="21">
        <v>-1.79</v>
      </c>
      <c r="L696" s="21" t="s">
        <v>194</v>
      </c>
    </row>
    <row r="697" spans="1:12" x14ac:dyDescent="0.3">
      <c r="A697" s="22">
        <v>13640</v>
      </c>
      <c r="B697" s="22">
        <v>10100501</v>
      </c>
      <c r="C697" s="22">
        <v>1000</v>
      </c>
      <c r="D697" s="23">
        <v>43466</v>
      </c>
      <c r="E697" s="21" t="s">
        <v>104</v>
      </c>
      <c r="F697" s="21">
        <v>108104606</v>
      </c>
      <c r="G697" s="21">
        <v>0</v>
      </c>
      <c r="H697" s="21">
        <v>0</v>
      </c>
      <c r="I697" s="23">
        <v>43396</v>
      </c>
      <c r="J697" s="21" t="s">
        <v>105</v>
      </c>
      <c r="K697" s="21">
        <v>-0.05</v>
      </c>
      <c r="L697" s="21" t="s">
        <v>194</v>
      </c>
    </row>
    <row r="698" spans="1:12" x14ac:dyDescent="0.3">
      <c r="A698" s="22">
        <v>13640</v>
      </c>
      <c r="B698" s="22">
        <v>10100501</v>
      </c>
      <c r="C698" s="22">
        <v>1000</v>
      </c>
      <c r="D698" s="23">
        <v>43466</v>
      </c>
      <c r="E698" s="21" t="s">
        <v>104</v>
      </c>
      <c r="F698" s="21">
        <v>108104606</v>
      </c>
      <c r="G698" s="21">
        <v>0</v>
      </c>
      <c r="H698" s="21">
        <v>0</v>
      </c>
      <c r="I698" s="23">
        <v>43396</v>
      </c>
      <c r="J698" s="21" t="s">
        <v>105</v>
      </c>
      <c r="K698" s="21">
        <v>-0.18</v>
      </c>
      <c r="L698" s="21" t="s">
        <v>194</v>
      </c>
    </row>
    <row r="699" spans="1:12" x14ac:dyDescent="0.3">
      <c r="A699" s="22">
        <v>13650</v>
      </c>
      <c r="B699" s="22">
        <v>10100501</v>
      </c>
      <c r="C699" s="22">
        <v>1000</v>
      </c>
      <c r="D699" s="23">
        <v>43466</v>
      </c>
      <c r="E699" s="21" t="s">
        <v>104</v>
      </c>
      <c r="F699" s="21">
        <v>108104606</v>
      </c>
      <c r="G699" s="21">
        <v>0</v>
      </c>
      <c r="H699" s="21">
        <v>0</v>
      </c>
      <c r="I699" s="23">
        <v>43396</v>
      </c>
      <c r="J699" s="21" t="s">
        <v>105</v>
      </c>
      <c r="K699" s="21">
        <v>-3.81</v>
      </c>
      <c r="L699" s="21" t="s">
        <v>195</v>
      </c>
    </row>
    <row r="700" spans="1:12" x14ac:dyDescent="0.3">
      <c r="A700" s="22">
        <v>13650</v>
      </c>
      <c r="B700" s="22">
        <v>10100501</v>
      </c>
      <c r="C700" s="22">
        <v>1000</v>
      </c>
      <c r="D700" s="23">
        <v>43466</v>
      </c>
      <c r="E700" s="21" t="s">
        <v>104</v>
      </c>
      <c r="F700" s="21">
        <v>108104606</v>
      </c>
      <c r="G700" s="21">
        <v>0</v>
      </c>
      <c r="H700" s="21">
        <v>0</v>
      </c>
      <c r="I700" s="23">
        <v>43396</v>
      </c>
      <c r="J700" s="21" t="s">
        <v>105</v>
      </c>
      <c r="K700" s="21">
        <v>-3.81</v>
      </c>
      <c r="L700" s="21" t="s">
        <v>195</v>
      </c>
    </row>
    <row r="701" spans="1:12" x14ac:dyDescent="0.3">
      <c r="A701" s="22">
        <v>13640</v>
      </c>
      <c r="B701" s="22">
        <v>10100501</v>
      </c>
      <c r="C701" s="22">
        <v>1000</v>
      </c>
      <c r="D701" s="23">
        <v>43466</v>
      </c>
      <c r="E701" s="21" t="s">
        <v>104</v>
      </c>
      <c r="F701" s="21">
        <v>108103280</v>
      </c>
      <c r="G701" s="21">
        <v>0</v>
      </c>
      <c r="H701" s="21">
        <v>0</v>
      </c>
      <c r="I701" s="23">
        <v>43341</v>
      </c>
      <c r="J701" s="21" t="s">
        <v>105</v>
      </c>
      <c r="K701" s="21">
        <v>-3.06</v>
      </c>
      <c r="L701" s="21" t="s">
        <v>194</v>
      </c>
    </row>
    <row r="702" spans="1:12" x14ac:dyDescent="0.3">
      <c r="A702" s="22">
        <v>13640</v>
      </c>
      <c r="B702" s="22">
        <v>10100501</v>
      </c>
      <c r="C702" s="22">
        <v>1000</v>
      </c>
      <c r="D702" s="23">
        <v>43466</v>
      </c>
      <c r="E702" s="21" t="s">
        <v>104</v>
      </c>
      <c r="F702" s="21">
        <v>108103280</v>
      </c>
      <c r="G702" s="21">
        <v>0</v>
      </c>
      <c r="H702" s="21">
        <v>0</v>
      </c>
      <c r="I702" s="23">
        <v>43341</v>
      </c>
      <c r="J702" s="21" t="s">
        <v>105</v>
      </c>
      <c r="K702" s="21">
        <v>-8.89</v>
      </c>
      <c r="L702" s="21" t="s">
        <v>194</v>
      </c>
    </row>
    <row r="703" spans="1:12" x14ac:dyDescent="0.3">
      <c r="A703" s="22">
        <v>13640</v>
      </c>
      <c r="B703" s="22">
        <v>10100501</v>
      </c>
      <c r="C703" s="22">
        <v>1000</v>
      </c>
      <c r="D703" s="23">
        <v>43466</v>
      </c>
      <c r="E703" s="21" t="s">
        <v>104</v>
      </c>
      <c r="F703" s="21">
        <v>108103280</v>
      </c>
      <c r="G703" s="21">
        <v>0</v>
      </c>
      <c r="H703" s="21">
        <v>0</v>
      </c>
      <c r="I703" s="23">
        <v>43341</v>
      </c>
      <c r="J703" s="21" t="s">
        <v>105</v>
      </c>
      <c r="K703" s="21">
        <v>-2.71</v>
      </c>
      <c r="L703" s="21" t="s">
        <v>194</v>
      </c>
    </row>
    <row r="704" spans="1:12" x14ac:dyDescent="0.3">
      <c r="A704" s="22">
        <v>13640</v>
      </c>
      <c r="B704" s="22">
        <v>10100501</v>
      </c>
      <c r="C704" s="22">
        <v>1000</v>
      </c>
      <c r="D704" s="23">
        <v>43466</v>
      </c>
      <c r="E704" s="21" t="s">
        <v>104</v>
      </c>
      <c r="F704" s="21">
        <v>108103280</v>
      </c>
      <c r="G704" s="21">
        <v>0</v>
      </c>
      <c r="H704" s="21">
        <v>0</v>
      </c>
      <c r="I704" s="23">
        <v>43341</v>
      </c>
      <c r="J704" s="21" t="s">
        <v>105</v>
      </c>
      <c r="K704" s="21">
        <v>-4.03</v>
      </c>
      <c r="L704" s="21" t="s">
        <v>194</v>
      </c>
    </row>
    <row r="705" spans="1:12" x14ac:dyDescent="0.3">
      <c r="A705" s="22">
        <v>13640</v>
      </c>
      <c r="B705" s="22">
        <v>10100501</v>
      </c>
      <c r="C705" s="22">
        <v>1000</v>
      </c>
      <c r="D705" s="23">
        <v>43466</v>
      </c>
      <c r="E705" s="21" t="s">
        <v>104</v>
      </c>
      <c r="F705" s="21">
        <v>108103280</v>
      </c>
      <c r="G705" s="21">
        <v>0</v>
      </c>
      <c r="H705" s="21">
        <v>0</v>
      </c>
      <c r="I705" s="23">
        <v>43341</v>
      </c>
      <c r="J705" s="21" t="s">
        <v>105</v>
      </c>
      <c r="K705" s="21">
        <v>-8.89</v>
      </c>
      <c r="L705" s="21" t="s">
        <v>194</v>
      </c>
    </row>
    <row r="706" spans="1:12" x14ac:dyDescent="0.3">
      <c r="A706" s="22">
        <v>13640</v>
      </c>
      <c r="B706" s="22">
        <v>10100501</v>
      </c>
      <c r="C706" s="22">
        <v>1000</v>
      </c>
      <c r="D706" s="23">
        <v>43466</v>
      </c>
      <c r="E706" s="21" t="s">
        <v>104</v>
      </c>
      <c r="F706" s="21">
        <v>108103280</v>
      </c>
      <c r="G706" s="21">
        <v>0</v>
      </c>
      <c r="H706" s="21">
        <v>0</v>
      </c>
      <c r="I706" s="23">
        <v>43341</v>
      </c>
      <c r="J706" s="21" t="s">
        <v>105</v>
      </c>
      <c r="K706" s="21">
        <v>-8.89</v>
      </c>
      <c r="L706" s="21" t="s">
        <v>194</v>
      </c>
    </row>
    <row r="707" spans="1:12" x14ac:dyDescent="0.3">
      <c r="A707" s="22">
        <v>13650</v>
      </c>
      <c r="B707" s="22">
        <v>10100501</v>
      </c>
      <c r="C707" s="22">
        <v>1000</v>
      </c>
      <c r="D707" s="23">
        <v>43466</v>
      </c>
      <c r="E707" s="21" t="s">
        <v>104</v>
      </c>
      <c r="F707" s="21">
        <v>108103280</v>
      </c>
      <c r="G707" s="21">
        <v>0</v>
      </c>
      <c r="H707" s="21">
        <v>0</v>
      </c>
      <c r="I707" s="23">
        <v>43341</v>
      </c>
      <c r="J707" s="21" t="s">
        <v>105</v>
      </c>
      <c r="K707" s="21">
        <v>-48.56</v>
      </c>
      <c r="L707" s="21" t="s">
        <v>195</v>
      </c>
    </row>
    <row r="708" spans="1:12" x14ac:dyDescent="0.3">
      <c r="A708" s="22">
        <v>13670</v>
      </c>
      <c r="B708" s="22">
        <v>10100501</v>
      </c>
      <c r="C708" s="22">
        <v>1000</v>
      </c>
      <c r="D708" s="23">
        <v>43466</v>
      </c>
      <c r="E708" s="21" t="s">
        <v>104</v>
      </c>
      <c r="F708" s="21">
        <v>108103333</v>
      </c>
      <c r="G708" s="21">
        <v>0</v>
      </c>
      <c r="H708" s="21">
        <v>0</v>
      </c>
      <c r="I708" s="23">
        <v>43390</v>
      </c>
      <c r="J708" s="21" t="s">
        <v>105</v>
      </c>
      <c r="K708" s="21">
        <v>49.16</v>
      </c>
      <c r="L708" s="21" t="s">
        <v>189</v>
      </c>
    </row>
    <row r="709" spans="1:12" x14ac:dyDescent="0.3">
      <c r="A709" s="22">
        <v>13640</v>
      </c>
      <c r="B709" s="22">
        <v>10100501</v>
      </c>
      <c r="C709" s="22">
        <v>1000</v>
      </c>
      <c r="D709" s="23">
        <v>43466</v>
      </c>
      <c r="E709" s="21" t="s">
        <v>104</v>
      </c>
      <c r="F709" s="21">
        <v>108103421</v>
      </c>
      <c r="G709" s="21">
        <v>0</v>
      </c>
      <c r="H709" s="21">
        <v>0</v>
      </c>
      <c r="I709" s="23">
        <v>43441</v>
      </c>
      <c r="J709" s="21" t="s">
        <v>105</v>
      </c>
      <c r="K709" s="21">
        <v>-0.45</v>
      </c>
      <c r="L709" s="21" t="s">
        <v>194</v>
      </c>
    </row>
    <row r="710" spans="1:12" x14ac:dyDescent="0.3">
      <c r="A710" s="22">
        <v>13650</v>
      </c>
      <c r="B710" s="22">
        <v>10100501</v>
      </c>
      <c r="C710" s="22">
        <v>1000</v>
      </c>
      <c r="D710" s="23">
        <v>43466</v>
      </c>
      <c r="E710" s="21" t="s">
        <v>104</v>
      </c>
      <c r="F710" s="21">
        <v>108104606</v>
      </c>
      <c r="G710" s="21">
        <v>0</v>
      </c>
      <c r="H710" s="21">
        <v>0</v>
      </c>
      <c r="I710" s="23">
        <v>43396</v>
      </c>
      <c r="J710" s="21" t="s">
        <v>105</v>
      </c>
      <c r="K710" s="21">
        <v>-3.81</v>
      </c>
      <c r="L710" s="21" t="s">
        <v>195</v>
      </c>
    </row>
    <row r="711" spans="1:12" x14ac:dyDescent="0.3">
      <c r="A711" s="22">
        <v>13650</v>
      </c>
      <c r="B711" s="22">
        <v>10100501</v>
      </c>
      <c r="C711" s="22">
        <v>1000</v>
      </c>
      <c r="D711" s="23">
        <v>43466</v>
      </c>
      <c r="E711" s="21" t="s">
        <v>104</v>
      </c>
      <c r="F711" s="21">
        <v>108104606</v>
      </c>
      <c r="G711" s="21">
        <v>0</v>
      </c>
      <c r="H711" s="21">
        <v>0</v>
      </c>
      <c r="I711" s="23">
        <v>43396</v>
      </c>
      <c r="J711" s="21" t="s">
        <v>105</v>
      </c>
      <c r="K711" s="21">
        <v>-3.81</v>
      </c>
      <c r="L711" s="21" t="s">
        <v>195</v>
      </c>
    </row>
    <row r="712" spans="1:12" x14ac:dyDescent="0.3">
      <c r="A712" s="22">
        <v>13650</v>
      </c>
      <c r="B712" s="22">
        <v>10100501</v>
      </c>
      <c r="C712" s="22">
        <v>1000</v>
      </c>
      <c r="D712" s="23">
        <v>43466</v>
      </c>
      <c r="E712" s="21" t="s">
        <v>104</v>
      </c>
      <c r="F712" s="21">
        <v>108104606</v>
      </c>
      <c r="G712" s="21">
        <v>0</v>
      </c>
      <c r="H712" s="21">
        <v>0</v>
      </c>
      <c r="I712" s="23">
        <v>43396</v>
      </c>
      <c r="J712" s="21" t="s">
        <v>105</v>
      </c>
      <c r="K712" s="21">
        <v>-3.79</v>
      </c>
      <c r="L712" s="21" t="s">
        <v>195</v>
      </c>
    </row>
    <row r="713" spans="1:12" x14ac:dyDescent="0.3">
      <c r="A713" s="22">
        <v>13670</v>
      </c>
      <c r="B713" s="22">
        <v>10100501</v>
      </c>
      <c r="C713" s="22">
        <v>1000</v>
      </c>
      <c r="D713" s="23">
        <v>43466</v>
      </c>
      <c r="E713" s="21" t="s">
        <v>104</v>
      </c>
      <c r="F713" s="21">
        <v>108104606</v>
      </c>
      <c r="G713" s="21">
        <v>0</v>
      </c>
      <c r="H713" s="21">
        <v>0</v>
      </c>
      <c r="I713" s="23">
        <v>43396</v>
      </c>
      <c r="J713" s="21" t="s">
        <v>105</v>
      </c>
      <c r="K713" s="21">
        <v>-0.51</v>
      </c>
      <c r="L713" s="21" t="s">
        <v>189</v>
      </c>
    </row>
    <row r="714" spans="1:12" x14ac:dyDescent="0.3">
      <c r="A714" s="22">
        <v>13670</v>
      </c>
      <c r="B714" s="22">
        <v>10100501</v>
      </c>
      <c r="C714" s="22">
        <v>1000</v>
      </c>
      <c r="D714" s="23">
        <v>43466</v>
      </c>
      <c r="E714" s="21" t="s">
        <v>104</v>
      </c>
      <c r="F714" s="21">
        <v>108104606</v>
      </c>
      <c r="G714" s="21">
        <v>0</v>
      </c>
      <c r="H714" s="21">
        <v>0</v>
      </c>
      <c r="I714" s="23">
        <v>43396</v>
      </c>
      <c r="J714" s="21" t="s">
        <v>105</v>
      </c>
      <c r="K714" s="21">
        <v>-0.81</v>
      </c>
      <c r="L714" s="21" t="s">
        <v>189</v>
      </c>
    </row>
    <row r="715" spans="1:12" x14ac:dyDescent="0.3">
      <c r="A715" s="22">
        <v>13640</v>
      </c>
      <c r="B715" s="22">
        <v>10100501</v>
      </c>
      <c r="C715" s="22">
        <v>1000</v>
      </c>
      <c r="D715" s="23">
        <v>43466</v>
      </c>
      <c r="E715" s="21" t="s">
        <v>104</v>
      </c>
      <c r="F715" s="21">
        <v>108105169</v>
      </c>
      <c r="G715" s="21">
        <v>0</v>
      </c>
      <c r="H715" s="21">
        <v>0</v>
      </c>
      <c r="I715" s="23">
        <v>43456</v>
      </c>
      <c r="J715" s="21" t="s">
        <v>105</v>
      </c>
      <c r="K715" s="21">
        <v>75.58</v>
      </c>
      <c r="L715" s="21" t="s">
        <v>194</v>
      </c>
    </row>
    <row r="716" spans="1:12" x14ac:dyDescent="0.3">
      <c r="A716" s="22">
        <v>13640</v>
      </c>
      <c r="B716" s="22">
        <v>10100501</v>
      </c>
      <c r="C716" s="22">
        <v>1000</v>
      </c>
      <c r="D716" s="23">
        <v>43466</v>
      </c>
      <c r="E716" s="21" t="s">
        <v>104</v>
      </c>
      <c r="F716" s="21">
        <v>108105169</v>
      </c>
      <c r="G716" s="21">
        <v>0</v>
      </c>
      <c r="H716" s="21">
        <v>0</v>
      </c>
      <c r="I716" s="23">
        <v>43456</v>
      </c>
      <c r="J716" s="21" t="s">
        <v>105</v>
      </c>
      <c r="K716" s="21">
        <v>26.51</v>
      </c>
      <c r="L716" s="21" t="s">
        <v>194</v>
      </c>
    </row>
    <row r="717" spans="1:12" x14ac:dyDescent="0.3">
      <c r="A717" s="22">
        <v>13640</v>
      </c>
      <c r="B717" s="22">
        <v>10100501</v>
      </c>
      <c r="C717" s="22">
        <v>1000</v>
      </c>
      <c r="D717" s="23">
        <v>43466</v>
      </c>
      <c r="E717" s="21" t="s">
        <v>104</v>
      </c>
      <c r="F717" s="21">
        <v>108105169</v>
      </c>
      <c r="G717" s="21">
        <v>0</v>
      </c>
      <c r="H717" s="21">
        <v>0</v>
      </c>
      <c r="I717" s="23">
        <v>43456</v>
      </c>
      <c r="J717" s="21" t="s">
        <v>105</v>
      </c>
      <c r="K717" s="24">
        <v>1360.32</v>
      </c>
      <c r="L717" s="21" t="s">
        <v>194</v>
      </c>
    </row>
    <row r="718" spans="1:12" x14ac:dyDescent="0.3">
      <c r="A718" s="22">
        <v>13650</v>
      </c>
      <c r="B718" s="22">
        <v>10100501</v>
      </c>
      <c r="C718" s="22">
        <v>1000</v>
      </c>
      <c r="D718" s="23">
        <v>43466</v>
      </c>
      <c r="E718" s="21" t="s">
        <v>104</v>
      </c>
      <c r="F718" s="21">
        <v>108105169</v>
      </c>
      <c r="G718" s="21">
        <v>0</v>
      </c>
      <c r="H718" s="21">
        <v>0</v>
      </c>
      <c r="I718" s="23">
        <v>43456</v>
      </c>
      <c r="J718" s="21" t="s">
        <v>105</v>
      </c>
      <c r="K718" s="24">
        <v>2700.56</v>
      </c>
      <c r="L718" s="21" t="s">
        <v>195</v>
      </c>
    </row>
    <row r="719" spans="1:12" x14ac:dyDescent="0.3">
      <c r="A719" s="22">
        <v>13640</v>
      </c>
      <c r="B719" s="22">
        <v>10100501</v>
      </c>
      <c r="C719" s="22">
        <v>1000</v>
      </c>
      <c r="D719" s="23">
        <v>43466</v>
      </c>
      <c r="E719" s="21" t="s">
        <v>104</v>
      </c>
      <c r="F719" s="21">
        <v>108105233</v>
      </c>
      <c r="G719" s="21">
        <v>0</v>
      </c>
      <c r="H719" s="21">
        <v>0</v>
      </c>
      <c r="I719" s="23">
        <v>43462</v>
      </c>
      <c r="J719" s="21" t="s">
        <v>105</v>
      </c>
      <c r="K719" s="21">
        <v>734.19</v>
      </c>
      <c r="L719" s="21" t="s">
        <v>194</v>
      </c>
    </row>
    <row r="720" spans="1:12" x14ac:dyDescent="0.3">
      <c r="A720" s="22">
        <v>13650</v>
      </c>
      <c r="B720" s="22">
        <v>10100501</v>
      </c>
      <c r="C720" s="22">
        <v>1000</v>
      </c>
      <c r="D720" s="23">
        <v>43466</v>
      </c>
      <c r="E720" s="21" t="s">
        <v>104</v>
      </c>
      <c r="F720" s="21">
        <v>108105233</v>
      </c>
      <c r="G720" s="21">
        <v>0</v>
      </c>
      <c r="H720" s="21">
        <v>0</v>
      </c>
      <c r="I720" s="23">
        <v>43462</v>
      </c>
      <c r="J720" s="21" t="s">
        <v>105</v>
      </c>
      <c r="K720" s="24">
        <v>3348.92</v>
      </c>
      <c r="L720" s="21" t="s">
        <v>195</v>
      </c>
    </row>
    <row r="721" spans="1:12" x14ac:dyDescent="0.3">
      <c r="A721" s="22">
        <v>13650</v>
      </c>
      <c r="B721" s="22">
        <v>10100501</v>
      </c>
      <c r="C721" s="22">
        <v>1000</v>
      </c>
      <c r="D721" s="23">
        <v>43466</v>
      </c>
      <c r="E721" s="21" t="s">
        <v>104</v>
      </c>
      <c r="F721" s="21">
        <v>108105233</v>
      </c>
      <c r="G721" s="21">
        <v>0</v>
      </c>
      <c r="H721" s="21">
        <v>0</v>
      </c>
      <c r="I721" s="23">
        <v>43462</v>
      </c>
      <c r="J721" s="21" t="s">
        <v>105</v>
      </c>
      <c r="K721" s="24">
        <v>3348.91</v>
      </c>
      <c r="L721" s="21" t="s">
        <v>195</v>
      </c>
    </row>
    <row r="722" spans="1:12" x14ac:dyDescent="0.3">
      <c r="A722" s="22">
        <v>13640</v>
      </c>
      <c r="B722" s="22">
        <v>10100501</v>
      </c>
      <c r="C722" s="22">
        <v>1000</v>
      </c>
      <c r="D722" s="23">
        <v>43466</v>
      </c>
      <c r="E722" s="21" t="s">
        <v>104</v>
      </c>
      <c r="F722" s="21">
        <v>108105361</v>
      </c>
      <c r="G722" s="21">
        <v>0</v>
      </c>
      <c r="H722" s="21">
        <v>0</v>
      </c>
      <c r="I722" s="23">
        <v>43434</v>
      </c>
      <c r="J722" s="21" t="s">
        <v>105</v>
      </c>
      <c r="K722" s="21">
        <v>311.37</v>
      </c>
      <c r="L722" s="21" t="s">
        <v>194</v>
      </c>
    </row>
    <row r="723" spans="1:12" x14ac:dyDescent="0.3">
      <c r="A723" s="22">
        <v>13650</v>
      </c>
      <c r="B723" s="22">
        <v>10100501</v>
      </c>
      <c r="C723" s="22">
        <v>1000</v>
      </c>
      <c r="D723" s="23">
        <v>43466</v>
      </c>
      <c r="E723" s="21" t="s">
        <v>103</v>
      </c>
      <c r="F723" s="21">
        <v>108105402</v>
      </c>
      <c r="G723" s="22">
        <v>-3040</v>
      </c>
      <c r="H723" s="24">
        <v>-11278.4</v>
      </c>
      <c r="I723" s="23">
        <v>43479</v>
      </c>
      <c r="J723" s="21" t="s">
        <v>151</v>
      </c>
      <c r="K723" s="21">
        <v>0</v>
      </c>
      <c r="L723" s="21" t="s">
        <v>195</v>
      </c>
    </row>
    <row r="724" spans="1:12" x14ac:dyDescent="0.3">
      <c r="A724" s="22">
        <v>13670</v>
      </c>
      <c r="B724" s="22">
        <v>10100501</v>
      </c>
      <c r="C724" s="22">
        <v>1000</v>
      </c>
      <c r="D724" s="23">
        <v>43466</v>
      </c>
      <c r="E724" s="21" t="s">
        <v>103</v>
      </c>
      <c r="F724" s="21">
        <v>108105402</v>
      </c>
      <c r="G724" s="21">
        <v>-462</v>
      </c>
      <c r="H724" s="24">
        <v>-2074.38</v>
      </c>
      <c r="I724" s="23">
        <v>43479</v>
      </c>
      <c r="J724" s="21" t="s">
        <v>151</v>
      </c>
      <c r="K724" s="21">
        <v>0</v>
      </c>
      <c r="L724" s="21" t="s">
        <v>189</v>
      </c>
    </row>
    <row r="725" spans="1:12" x14ac:dyDescent="0.3">
      <c r="A725" s="22">
        <v>13670</v>
      </c>
      <c r="B725" s="22">
        <v>10100501</v>
      </c>
      <c r="C725" s="22">
        <v>1000</v>
      </c>
      <c r="D725" s="23">
        <v>43466</v>
      </c>
      <c r="E725" s="21" t="s">
        <v>103</v>
      </c>
      <c r="F725" s="21">
        <v>108105402</v>
      </c>
      <c r="G725" s="21">
        <v>-154</v>
      </c>
      <c r="H725" s="21">
        <v>-691.46</v>
      </c>
      <c r="I725" s="23">
        <v>43479</v>
      </c>
      <c r="J725" s="21" t="s">
        <v>151</v>
      </c>
      <c r="K725" s="21">
        <v>0</v>
      </c>
      <c r="L725" s="21" t="s">
        <v>189</v>
      </c>
    </row>
    <row r="726" spans="1:12" x14ac:dyDescent="0.3">
      <c r="A726" s="22">
        <v>13650</v>
      </c>
      <c r="B726" s="22">
        <v>10100501</v>
      </c>
      <c r="C726" s="22">
        <v>1000</v>
      </c>
      <c r="D726" s="23">
        <v>43466</v>
      </c>
      <c r="E726" s="21" t="s">
        <v>103</v>
      </c>
      <c r="F726" s="21">
        <v>108105402</v>
      </c>
      <c r="G726" s="21">
        <v>-410</v>
      </c>
      <c r="H726" s="24">
        <v>-1521.1</v>
      </c>
      <c r="I726" s="23">
        <v>43479</v>
      </c>
      <c r="J726" s="21" t="s">
        <v>151</v>
      </c>
      <c r="K726" s="21">
        <v>0</v>
      </c>
      <c r="L726" s="21" t="s">
        <v>195</v>
      </c>
    </row>
    <row r="727" spans="1:12" x14ac:dyDescent="0.3">
      <c r="A727" s="22">
        <v>13660</v>
      </c>
      <c r="B727" s="22">
        <v>10100501</v>
      </c>
      <c r="C727" s="22">
        <v>1000</v>
      </c>
      <c r="D727" s="23">
        <v>43466</v>
      </c>
      <c r="E727" s="21" t="s">
        <v>104</v>
      </c>
      <c r="F727" s="21">
        <v>108105580</v>
      </c>
      <c r="G727" s="21">
        <v>0</v>
      </c>
      <c r="H727" s="21">
        <v>0</v>
      </c>
      <c r="I727" s="23">
        <v>43438</v>
      </c>
      <c r="J727" s="21" t="s">
        <v>105</v>
      </c>
      <c r="K727" s="21">
        <v>-2.66</v>
      </c>
      <c r="L727" s="21" t="s">
        <v>188</v>
      </c>
    </row>
    <row r="728" spans="1:12" x14ac:dyDescent="0.3">
      <c r="A728" s="22">
        <v>13650</v>
      </c>
      <c r="B728" s="22">
        <v>10100501</v>
      </c>
      <c r="C728" s="22">
        <v>1000</v>
      </c>
      <c r="D728" s="23">
        <v>43466</v>
      </c>
      <c r="E728" s="21" t="s">
        <v>104</v>
      </c>
      <c r="F728" s="21">
        <v>108105636</v>
      </c>
      <c r="G728" s="21">
        <v>0</v>
      </c>
      <c r="H728" s="21">
        <v>0</v>
      </c>
      <c r="I728" s="23">
        <v>43452</v>
      </c>
      <c r="J728" s="21" t="s">
        <v>105</v>
      </c>
      <c r="K728" s="24">
        <v>1729.44</v>
      </c>
      <c r="L728" s="21" t="s">
        <v>195</v>
      </c>
    </row>
    <row r="729" spans="1:12" x14ac:dyDescent="0.3">
      <c r="A729" s="22">
        <v>13650</v>
      </c>
      <c r="B729" s="22">
        <v>10100501</v>
      </c>
      <c r="C729" s="22">
        <v>1000</v>
      </c>
      <c r="D729" s="23">
        <v>43466</v>
      </c>
      <c r="E729" s="21" t="s">
        <v>104</v>
      </c>
      <c r="F729" s="21">
        <v>108105636</v>
      </c>
      <c r="G729" s="21">
        <v>0</v>
      </c>
      <c r="H729" s="21">
        <v>0</v>
      </c>
      <c r="I729" s="23">
        <v>43452</v>
      </c>
      <c r="J729" s="21" t="s">
        <v>105</v>
      </c>
      <c r="K729" s="24">
        <v>3014.18</v>
      </c>
      <c r="L729" s="21" t="s">
        <v>195</v>
      </c>
    </row>
    <row r="730" spans="1:12" x14ac:dyDescent="0.3">
      <c r="A730" s="22">
        <v>13660</v>
      </c>
      <c r="B730" s="22">
        <v>10100501</v>
      </c>
      <c r="C730" s="22">
        <v>1000</v>
      </c>
      <c r="D730" s="23">
        <v>43466</v>
      </c>
      <c r="E730" s="21" t="s">
        <v>104</v>
      </c>
      <c r="F730" s="21">
        <v>108105636</v>
      </c>
      <c r="G730" s="21">
        <v>0</v>
      </c>
      <c r="H730" s="21">
        <v>0</v>
      </c>
      <c r="I730" s="23">
        <v>43452</v>
      </c>
      <c r="J730" s="21" t="s">
        <v>105</v>
      </c>
      <c r="K730" s="21">
        <v>693.58</v>
      </c>
      <c r="L730" s="21" t="s">
        <v>188</v>
      </c>
    </row>
    <row r="731" spans="1:12" x14ac:dyDescent="0.3">
      <c r="A731" s="22">
        <v>13670</v>
      </c>
      <c r="B731" s="22">
        <v>10100501</v>
      </c>
      <c r="C731" s="22">
        <v>1000</v>
      </c>
      <c r="D731" s="23">
        <v>43466</v>
      </c>
      <c r="E731" s="21" t="s">
        <v>104</v>
      </c>
      <c r="F731" s="21">
        <v>108105636</v>
      </c>
      <c r="G731" s="21">
        <v>0</v>
      </c>
      <c r="H731" s="21">
        <v>0</v>
      </c>
      <c r="I731" s="23">
        <v>43452</v>
      </c>
      <c r="J731" s="21" t="s">
        <v>105</v>
      </c>
      <c r="K731" s="24">
        <v>7645.94</v>
      </c>
      <c r="L731" s="21" t="s">
        <v>189</v>
      </c>
    </row>
    <row r="732" spans="1:12" x14ac:dyDescent="0.3">
      <c r="A732" s="22">
        <v>13670</v>
      </c>
      <c r="B732" s="22">
        <v>10100501</v>
      </c>
      <c r="C732" s="22">
        <v>1000</v>
      </c>
      <c r="D732" s="23">
        <v>43466</v>
      </c>
      <c r="E732" s="21" t="s">
        <v>104</v>
      </c>
      <c r="F732" s="21">
        <v>108105636</v>
      </c>
      <c r="G732" s="21">
        <v>0</v>
      </c>
      <c r="H732" s="21">
        <v>0</v>
      </c>
      <c r="I732" s="23">
        <v>43452</v>
      </c>
      <c r="J732" s="21" t="s">
        <v>105</v>
      </c>
      <c r="K732" s="24">
        <v>8580.9500000000007</v>
      </c>
      <c r="L732" s="21" t="s">
        <v>189</v>
      </c>
    </row>
    <row r="733" spans="1:12" x14ac:dyDescent="0.3">
      <c r="A733" s="22">
        <v>13670</v>
      </c>
      <c r="B733" s="22">
        <v>10100501</v>
      </c>
      <c r="C733" s="22">
        <v>1000</v>
      </c>
      <c r="D733" s="23">
        <v>43466</v>
      </c>
      <c r="E733" s="21" t="s">
        <v>104</v>
      </c>
      <c r="F733" s="21">
        <v>108103333</v>
      </c>
      <c r="G733" s="21">
        <v>0</v>
      </c>
      <c r="H733" s="21">
        <v>0</v>
      </c>
      <c r="I733" s="23">
        <v>43390</v>
      </c>
      <c r="J733" s="21" t="s">
        <v>105</v>
      </c>
      <c r="K733" s="21">
        <v>179.44</v>
      </c>
      <c r="L733" s="21" t="s">
        <v>189</v>
      </c>
    </row>
    <row r="734" spans="1:12" x14ac:dyDescent="0.3">
      <c r="A734" s="22">
        <v>13640</v>
      </c>
      <c r="B734" s="22">
        <v>10100501</v>
      </c>
      <c r="C734" s="22">
        <v>1000</v>
      </c>
      <c r="D734" s="23">
        <v>43466</v>
      </c>
      <c r="E734" s="21" t="s">
        <v>104</v>
      </c>
      <c r="F734" s="21">
        <v>108103421</v>
      </c>
      <c r="G734" s="21">
        <v>0</v>
      </c>
      <c r="H734" s="21">
        <v>0</v>
      </c>
      <c r="I734" s="23">
        <v>43441</v>
      </c>
      <c r="J734" s="21" t="s">
        <v>105</v>
      </c>
      <c r="K734" s="21">
        <v>-1.66</v>
      </c>
      <c r="L734" s="21" t="s">
        <v>194</v>
      </c>
    </row>
    <row r="735" spans="1:12" x14ac:dyDescent="0.3">
      <c r="A735" s="22">
        <v>13640</v>
      </c>
      <c r="B735" s="22">
        <v>10100501</v>
      </c>
      <c r="C735" s="22">
        <v>1000</v>
      </c>
      <c r="D735" s="23">
        <v>43466</v>
      </c>
      <c r="E735" s="21" t="s">
        <v>104</v>
      </c>
      <c r="F735" s="21">
        <v>108104359</v>
      </c>
      <c r="G735" s="21">
        <v>0</v>
      </c>
      <c r="H735" s="21">
        <v>0</v>
      </c>
      <c r="I735" s="23">
        <v>43437</v>
      </c>
      <c r="J735" s="21" t="s">
        <v>105</v>
      </c>
      <c r="K735" s="21">
        <v>195.46</v>
      </c>
      <c r="L735" s="21" t="s">
        <v>194</v>
      </c>
    </row>
    <row r="736" spans="1:12" x14ac:dyDescent="0.3">
      <c r="A736" s="22">
        <v>13670</v>
      </c>
      <c r="B736" s="22">
        <v>10100501</v>
      </c>
      <c r="C736" s="22">
        <v>1000</v>
      </c>
      <c r="D736" s="23">
        <v>43466</v>
      </c>
      <c r="E736" s="21" t="s">
        <v>104</v>
      </c>
      <c r="F736" s="21">
        <v>108104539</v>
      </c>
      <c r="G736" s="21">
        <v>0</v>
      </c>
      <c r="H736" s="21">
        <v>0</v>
      </c>
      <c r="I736" s="23">
        <v>43430</v>
      </c>
      <c r="J736" s="21" t="s">
        <v>105</v>
      </c>
      <c r="K736" s="21">
        <v>-9.26</v>
      </c>
      <c r="L736" s="21" t="s">
        <v>189</v>
      </c>
    </row>
    <row r="737" spans="1:12" x14ac:dyDescent="0.3">
      <c r="A737" s="22">
        <v>13640</v>
      </c>
      <c r="B737" s="22">
        <v>10100501</v>
      </c>
      <c r="C737" s="22">
        <v>1000</v>
      </c>
      <c r="D737" s="23">
        <v>43466</v>
      </c>
      <c r="E737" s="21" t="s">
        <v>104</v>
      </c>
      <c r="F737" s="21">
        <v>108104606</v>
      </c>
      <c r="G737" s="21">
        <v>0</v>
      </c>
      <c r="H737" s="21">
        <v>0</v>
      </c>
      <c r="I737" s="23">
        <v>43396</v>
      </c>
      <c r="J737" s="21" t="s">
        <v>105</v>
      </c>
      <c r="K737" s="21">
        <v>768.09</v>
      </c>
      <c r="L737" s="21" t="s">
        <v>194</v>
      </c>
    </row>
    <row r="738" spans="1:12" x14ac:dyDescent="0.3">
      <c r="A738" s="22">
        <v>13640</v>
      </c>
      <c r="B738" s="22">
        <v>10100501</v>
      </c>
      <c r="C738" s="22">
        <v>1000</v>
      </c>
      <c r="D738" s="23">
        <v>43466</v>
      </c>
      <c r="E738" s="21" t="s">
        <v>104</v>
      </c>
      <c r="F738" s="21">
        <v>108104606</v>
      </c>
      <c r="G738" s="21">
        <v>0</v>
      </c>
      <c r="H738" s="21">
        <v>0</v>
      </c>
      <c r="I738" s="23">
        <v>43396</v>
      </c>
      <c r="J738" s="21" t="s">
        <v>105</v>
      </c>
      <c r="K738" s="21">
        <v>768.09</v>
      </c>
      <c r="L738" s="21" t="s">
        <v>194</v>
      </c>
    </row>
    <row r="739" spans="1:12" x14ac:dyDescent="0.3">
      <c r="A739" s="22">
        <v>13640</v>
      </c>
      <c r="B739" s="22">
        <v>10100501</v>
      </c>
      <c r="C739" s="22">
        <v>1000</v>
      </c>
      <c r="D739" s="23">
        <v>43466</v>
      </c>
      <c r="E739" s="21" t="s">
        <v>104</v>
      </c>
      <c r="F739" s="21">
        <v>108104606</v>
      </c>
      <c r="G739" s="21">
        <v>0</v>
      </c>
      <c r="H739" s="21">
        <v>0</v>
      </c>
      <c r="I739" s="23">
        <v>43396</v>
      </c>
      <c r="J739" s="21" t="s">
        <v>105</v>
      </c>
      <c r="K739" s="21">
        <v>768.09</v>
      </c>
      <c r="L739" s="21" t="s">
        <v>194</v>
      </c>
    </row>
    <row r="740" spans="1:12" x14ac:dyDescent="0.3">
      <c r="A740" s="22">
        <v>13640</v>
      </c>
      <c r="B740" s="22">
        <v>10100501</v>
      </c>
      <c r="C740" s="22">
        <v>1000</v>
      </c>
      <c r="D740" s="23">
        <v>43466</v>
      </c>
      <c r="E740" s="21" t="s">
        <v>104</v>
      </c>
      <c r="F740" s="21">
        <v>108104606</v>
      </c>
      <c r="G740" s="21">
        <v>0</v>
      </c>
      <c r="H740" s="21">
        <v>0</v>
      </c>
      <c r="I740" s="23">
        <v>43396</v>
      </c>
      <c r="J740" s="21" t="s">
        <v>105</v>
      </c>
      <c r="K740" s="21">
        <v>768.09</v>
      </c>
      <c r="L740" s="21" t="s">
        <v>194</v>
      </c>
    </row>
    <row r="741" spans="1:12" x14ac:dyDescent="0.3">
      <c r="A741" s="22">
        <v>13640</v>
      </c>
      <c r="B741" s="22">
        <v>10100501</v>
      </c>
      <c r="C741" s="22">
        <v>1000</v>
      </c>
      <c r="D741" s="23">
        <v>43466</v>
      </c>
      <c r="E741" s="21" t="s">
        <v>104</v>
      </c>
      <c r="F741" s="21">
        <v>108104606</v>
      </c>
      <c r="G741" s="21">
        <v>0</v>
      </c>
      <c r="H741" s="21">
        <v>0</v>
      </c>
      <c r="I741" s="23">
        <v>43396</v>
      </c>
      <c r="J741" s="21" t="s">
        <v>105</v>
      </c>
      <c r="K741" s="21">
        <v>768.09</v>
      </c>
      <c r="L741" s="21" t="s">
        <v>194</v>
      </c>
    </row>
    <row r="742" spans="1:12" x14ac:dyDescent="0.3">
      <c r="A742" s="22">
        <v>13640</v>
      </c>
      <c r="B742" s="22">
        <v>10100501</v>
      </c>
      <c r="C742" s="22">
        <v>1000</v>
      </c>
      <c r="D742" s="23">
        <v>43466</v>
      </c>
      <c r="E742" s="21" t="s">
        <v>104</v>
      </c>
      <c r="F742" s="21">
        <v>108104606</v>
      </c>
      <c r="G742" s="21">
        <v>0</v>
      </c>
      <c r="H742" s="21">
        <v>0</v>
      </c>
      <c r="I742" s="23">
        <v>43396</v>
      </c>
      <c r="J742" s="21" t="s">
        <v>105</v>
      </c>
      <c r="K742" s="21">
        <v>6.21</v>
      </c>
      <c r="L742" s="21" t="s">
        <v>194</v>
      </c>
    </row>
    <row r="743" spans="1:12" x14ac:dyDescent="0.3">
      <c r="A743" s="22">
        <v>13640</v>
      </c>
      <c r="B743" s="22">
        <v>10100501</v>
      </c>
      <c r="C743" s="22">
        <v>1000</v>
      </c>
      <c r="D743" s="23">
        <v>43466</v>
      </c>
      <c r="E743" s="21" t="s">
        <v>104</v>
      </c>
      <c r="F743" s="21">
        <v>108104606</v>
      </c>
      <c r="G743" s="21">
        <v>0</v>
      </c>
      <c r="H743" s="21">
        <v>0</v>
      </c>
      <c r="I743" s="23">
        <v>43396</v>
      </c>
      <c r="J743" s="21" t="s">
        <v>105</v>
      </c>
      <c r="K743" s="21">
        <v>768.09</v>
      </c>
      <c r="L743" s="21" t="s">
        <v>194</v>
      </c>
    </row>
    <row r="744" spans="1:12" x14ac:dyDescent="0.3">
      <c r="A744" s="22">
        <v>13640</v>
      </c>
      <c r="B744" s="22">
        <v>10100501</v>
      </c>
      <c r="C744" s="22">
        <v>1000</v>
      </c>
      <c r="D744" s="23">
        <v>43466</v>
      </c>
      <c r="E744" s="21" t="s">
        <v>104</v>
      </c>
      <c r="F744" s="21">
        <v>108104606</v>
      </c>
      <c r="G744" s="21">
        <v>0</v>
      </c>
      <c r="H744" s="21">
        <v>0</v>
      </c>
      <c r="I744" s="23">
        <v>43396</v>
      </c>
      <c r="J744" s="21" t="s">
        <v>105</v>
      </c>
      <c r="K744" s="21">
        <v>19.510000000000002</v>
      </c>
      <c r="L744" s="21" t="s">
        <v>194</v>
      </c>
    </row>
    <row r="745" spans="1:12" x14ac:dyDescent="0.3">
      <c r="A745" s="22">
        <v>13640</v>
      </c>
      <c r="B745" s="22">
        <v>10100501</v>
      </c>
      <c r="C745" s="22">
        <v>1000</v>
      </c>
      <c r="D745" s="23">
        <v>43466</v>
      </c>
      <c r="E745" s="21" t="s">
        <v>104</v>
      </c>
      <c r="F745" s="21">
        <v>108104606</v>
      </c>
      <c r="G745" s="21">
        <v>0</v>
      </c>
      <c r="H745" s="21">
        <v>0</v>
      </c>
      <c r="I745" s="23">
        <v>43396</v>
      </c>
      <c r="J745" s="21" t="s">
        <v>105</v>
      </c>
      <c r="K745" s="21">
        <v>768.09</v>
      </c>
      <c r="L745" s="21" t="s">
        <v>194</v>
      </c>
    </row>
    <row r="746" spans="1:12" x14ac:dyDescent="0.3">
      <c r="A746" s="22">
        <v>13640</v>
      </c>
      <c r="B746" s="22">
        <v>10100501</v>
      </c>
      <c r="C746" s="22">
        <v>1000</v>
      </c>
      <c r="D746" s="23">
        <v>43466</v>
      </c>
      <c r="E746" s="21" t="s">
        <v>104</v>
      </c>
      <c r="F746" s="21">
        <v>108104606</v>
      </c>
      <c r="G746" s="21">
        <v>0</v>
      </c>
      <c r="H746" s="21">
        <v>0</v>
      </c>
      <c r="I746" s="23">
        <v>43396</v>
      </c>
      <c r="J746" s="21" t="s">
        <v>105</v>
      </c>
      <c r="K746" s="21">
        <v>768.09</v>
      </c>
      <c r="L746" s="21" t="s">
        <v>194</v>
      </c>
    </row>
    <row r="747" spans="1:12" x14ac:dyDescent="0.3">
      <c r="A747" s="22">
        <v>13640</v>
      </c>
      <c r="B747" s="22">
        <v>10100501</v>
      </c>
      <c r="C747" s="22">
        <v>1000</v>
      </c>
      <c r="D747" s="23">
        <v>43466</v>
      </c>
      <c r="E747" s="21" t="s">
        <v>104</v>
      </c>
      <c r="F747" s="21">
        <v>108104606</v>
      </c>
      <c r="G747" s="21">
        <v>0</v>
      </c>
      <c r="H747" s="21">
        <v>0</v>
      </c>
      <c r="I747" s="23">
        <v>43396</v>
      </c>
      <c r="J747" s="21" t="s">
        <v>105</v>
      </c>
      <c r="K747" s="21">
        <v>768.09</v>
      </c>
      <c r="L747" s="21" t="s">
        <v>194</v>
      </c>
    </row>
    <row r="748" spans="1:12" x14ac:dyDescent="0.3">
      <c r="A748" s="22">
        <v>13640</v>
      </c>
      <c r="B748" s="22">
        <v>10100501</v>
      </c>
      <c r="C748" s="22">
        <v>1000</v>
      </c>
      <c r="D748" s="23">
        <v>43466</v>
      </c>
      <c r="E748" s="21" t="s">
        <v>104</v>
      </c>
      <c r="F748" s="21">
        <v>108104606</v>
      </c>
      <c r="G748" s="21">
        <v>0</v>
      </c>
      <c r="H748" s="21">
        <v>0</v>
      </c>
      <c r="I748" s="23">
        <v>43396</v>
      </c>
      <c r="J748" s="21" t="s">
        <v>105</v>
      </c>
      <c r="K748" s="21">
        <v>768.09</v>
      </c>
      <c r="L748" s="21" t="s">
        <v>194</v>
      </c>
    </row>
    <row r="749" spans="1:12" x14ac:dyDescent="0.3">
      <c r="A749" s="22">
        <v>13640</v>
      </c>
      <c r="B749" s="22">
        <v>10100501</v>
      </c>
      <c r="C749" s="22">
        <v>1000</v>
      </c>
      <c r="D749" s="23">
        <v>43466</v>
      </c>
      <c r="E749" s="21" t="s">
        <v>104</v>
      </c>
      <c r="F749" s="21">
        <v>108104606</v>
      </c>
      <c r="G749" s="21">
        <v>0</v>
      </c>
      <c r="H749" s="21">
        <v>0</v>
      </c>
      <c r="I749" s="23">
        <v>43396</v>
      </c>
      <c r="J749" s="21" t="s">
        <v>105</v>
      </c>
      <c r="K749" s="21">
        <v>79.14</v>
      </c>
      <c r="L749" s="21" t="s">
        <v>194</v>
      </c>
    </row>
    <row r="750" spans="1:12" x14ac:dyDescent="0.3">
      <c r="A750" s="22">
        <v>13650</v>
      </c>
      <c r="B750" s="22">
        <v>10100501</v>
      </c>
      <c r="C750" s="22">
        <v>1000</v>
      </c>
      <c r="D750" s="23">
        <v>43466</v>
      </c>
      <c r="E750" s="21" t="s">
        <v>104</v>
      </c>
      <c r="F750" s="21">
        <v>108104606</v>
      </c>
      <c r="G750" s="21">
        <v>0</v>
      </c>
      <c r="H750" s="21">
        <v>0</v>
      </c>
      <c r="I750" s="23">
        <v>43396</v>
      </c>
      <c r="J750" s="21" t="s">
        <v>105</v>
      </c>
      <c r="K750" s="24">
        <v>1633.48</v>
      </c>
      <c r="L750" s="21" t="s">
        <v>195</v>
      </c>
    </row>
    <row r="751" spans="1:12" x14ac:dyDescent="0.3">
      <c r="A751" s="22">
        <v>13650</v>
      </c>
      <c r="B751" s="22">
        <v>10100501</v>
      </c>
      <c r="C751" s="22">
        <v>1000</v>
      </c>
      <c r="D751" s="23">
        <v>43466</v>
      </c>
      <c r="E751" s="21" t="s">
        <v>104</v>
      </c>
      <c r="F751" s="21">
        <v>108104606</v>
      </c>
      <c r="G751" s="21">
        <v>0</v>
      </c>
      <c r="H751" s="21">
        <v>0</v>
      </c>
      <c r="I751" s="23">
        <v>43396</v>
      </c>
      <c r="J751" s="21" t="s">
        <v>105</v>
      </c>
      <c r="K751" s="24">
        <v>1633.87</v>
      </c>
      <c r="L751" s="21" t="s">
        <v>195</v>
      </c>
    </row>
    <row r="752" spans="1:12" x14ac:dyDescent="0.3">
      <c r="A752" s="22">
        <v>13650</v>
      </c>
      <c r="B752" s="22">
        <v>10100501</v>
      </c>
      <c r="C752" s="22">
        <v>1000</v>
      </c>
      <c r="D752" s="23">
        <v>43466</v>
      </c>
      <c r="E752" s="21" t="s">
        <v>104</v>
      </c>
      <c r="F752" s="21">
        <v>108104606</v>
      </c>
      <c r="G752" s="21">
        <v>0</v>
      </c>
      <c r="H752" s="21">
        <v>0</v>
      </c>
      <c r="I752" s="23">
        <v>43396</v>
      </c>
      <c r="J752" s="21" t="s">
        <v>105</v>
      </c>
      <c r="K752" s="24">
        <v>1633.93</v>
      </c>
      <c r="L752" s="21" t="s">
        <v>195</v>
      </c>
    </row>
    <row r="753" spans="1:12" x14ac:dyDescent="0.3">
      <c r="A753" s="22">
        <v>13650</v>
      </c>
      <c r="B753" s="22">
        <v>10100501</v>
      </c>
      <c r="C753" s="22">
        <v>1000</v>
      </c>
      <c r="D753" s="23">
        <v>43466</v>
      </c>
      <c r="E753" s="21" t="s">
        <v>104</v>
      </c>
      <c r="F753" s="21">
        <v>108104606</v>
      </c>
      <c r="G753" s="21">
        <v>0</v>
      </c>
      <c r="H753" s="21">
        <v>0</v>
      </c>
      <c r="I753" s="23">
        <v>43396</v>
      </c>
      <c r="J753" s="21" t="s">
        <v>105</v>
      </c>
      <c r="K753" s="24">
        <v>1633.93</v>
      </c>
      <c r="L753" s="21" t="s">
        <v>195</v>
      </c>
    </row>
    <row r="754" spans="1:12" x14ac:dyDescent="0.3">
      <c r="A754" s="22">
        <v>13650</v>
      </c>
      <c r="B754" s="22">
        <v>10100501</v>
      </c>
      <c r="C754" s="22">
        <v>1000</v>
      </c>
      <c r="D754" s="23">
        <v>43466</v>
      </c>
      <c r="E754" s="21" t="s">
        <v>104</v>
      </c>
      <c r="F754" s="21">
        <v>108104606</v>
      </c>
      <c r="G754" s="21">
        <v>0</v>
      </c>
      <c r="H754" s="21">
        <v>0</v>
      </c>
      <c r="I754" s="23">
        <v>43396</v>
      </c>
      <c r="J754" s="21" t="s">
        <v>105</v>
      </c>
      <c r="K754" s="24">
        <v>1633.93</v>
      </c>
      <c r="L754" s="21" t="s">
        <v>195</v>
      </c>
    </row>
    <row r="755" spans="1:12" x14ac:dyDescent="0.3">
      <c r="A755" s="22">
        <v>13670</v>
      </c>
      <c r="B755" s="22">
        <v>10100501</v>
      </c>
      <c r="C755" s="22">
        <v>1000</v>
      </c>
      <c r="D755" s="23">
        <v>43466</v>
      </c>
      <c r="E755" s="21" t="s">
        <v>104</v>
      </c>
      <c r="F755" s="21">
        <v>108104606</v>
      </c>
      <c r="G755" s="21">
        <v>0</v>
      </c>
      <c r="H755" s="21">
        <v>0</v>
      </c>
      <c r="I755" s="23">
        <v>43396</v>
      </c>
      <c r="J755" s="21" t="s">
        <v>105</v>
      </c>
      <c r="K755" s="21">
        <v>219.01</v>
      </c>
      <c r="L755" s="21" t="s">
        <v>189</v>
      </c>
    </row>
    <row r="756" spans="1:12" x14ac:dyDescent="0.3">
      <c r="A756" s="22">
        <v>13670</v>
      </c>
      <c r="B756" s="22">
        <v>10100501</v>
      </c>
      <c r="C756" s="22">
        <v>1000</v>
      </c>
      <c r="D756" s="23">
        <v>43466</v>
      </c>
      <c r="E756" s="21" t="s">
        <v>104</v>
      </c>
      <c r="F756" s="21">
        <v>108104606</v>
      </c>
      <c r="G756" s="21">
        <v>0</v>
      </c>
      <c r="H756" s="21">
        <v>0</v>
      </c>
      <c r="I756" s="23">
        <v>43396</v>
      </c>
      <c r="J756" s="21" t="s">
        <v>105</v>
      </c>
      <c r="K756" s="21">
        <v>346.25</v>
      </c>
      <c r="L756" s="21" t="s">
        <v>189</v>
      </c>
    </row>
    <row r="757" spans="1:12" x14ac:dyDescent="0.3">
      <c r="A757" s="22">
        <v>13670</v>
      </c>
      <c r="B757" s="22">
        <v>10100501</v>
      </c>
      <c r="C757" s="22">
        <v>1000</v>
      </c>
      <c r="D757" s="23">
        <v>43466</v>
      </c>
      <c r="E757" s="21" t="s">
        <v>104</v>
      </c>
      <c r="F757" s="21">
        <v>108104943</v>
      </c>
      <c r="G757" s="21">
        <v>0</v>
      </c>
      <c r="H757" s="21">
        <v>0</v>
      </c>
      <c r="I757" s="23">
        <v>43367</v>
      </c>
      <c r="J757" s="21" t="s">
        <v>105</v>
      </c>
      <c r="K757" s="21">
        <v>0</v>
      </c>
      <c r="L757" s="21" t="s">
        <v>189</v>
      </c>
    </row>
    <row r="758" spans="1:12" x14ac:dyDescent="0.3">
      <c r="A758" s="22">
        <v>13640</v>
      </c>
      <c r="B758" s="22">
        <v>10100501</v>
      </c>
      <c r="C758" s="22">
        <v>1000</v>
      </c>
      <c r="D758" s="23">
        <v>43466</v>
      </c>
      <c r="E758" s="21" t="s">
        <v>103</v>
      </c>
      <c r="F758" s="21">
        <v>108105596</v>
      </c>
      <c r="G758" s="21">
        <v>-1</v>
      </c>
      <c r="H758" s="24">
        <v>-1095.3</v>
      </c>
      <c r="I758" s="23">
        <v>43493</v>
      </c>
      <c r="J758" s="21" t="s">
        <v>240</v>
      </c>
      <c r="K758" s="21">
        <v>0</v>
      </c>
      <c r="L758" s="21" t="s">
        <v>194</v>
      </c>
    </row>
    <row r="759" spans="1:12" x14ac:dyDescent="0.3">
      <c r="A759" s="22">
        <v>13640</v>
      </c>
      <c r="B759" s="22">
        <v>10100501</v>
      </c>
      <c r="C759" s="22">
        <v>1000</v>
      </c>
      <c r="D759" s="23">
        <v>43466</v>
      </c>
      <c r="E759" s="21" t="s">
        <v>104</v>
      </c>
      <c r="F759" s="21">
        <v>108105596</v>
      </c>
      <c r="G759" s="21">
        <v>0</v>
      </c>
      <c r="H759" s="21">
        <v>0</v>
      </c>
      <c r="I759" s="23">
        <v>43493</v>
      </c>
      <c r="J759" s="21" t="s">
        <v>240</v>
      </c>
      <c r="K759" s="21">
        <v>379.44</v>
      </c>
      <c r="L759" s="21" t="s">
        <v>194</v>
      </c>
    </row>
    <row r="760" spans="1:12" x14ac:dyDescent="0.3">
      <c r="A760" s="22">
        <v>13640</v>
      </c>
      <c r="B760" s="22">
        <v>10100501</v>
      </c>
      <c r="C760" s="22">
        <v>1000</v>
      </c>
      <c r="D760" s="23">
        <v>43466</v>
      </c>
      <c r="E760" s="21" t="s">
        <v>103</v>
      </c>
      <c r="F760" s="21">
        <v>108105596</v>
      </c>
      <c r="G760" s="21">
        <v>-1</v>
      </c>
      <c r="H760" s="24">
        <v>-4411.78</v>
      </c>
      <c r="I760" s="23">
        <v>43493</v>
      </c>
      <c r="J760" s="21" t="s">
        <v>240</v>
      </c>
      <c r="K760" s="21">
        <v>0</v>
      </c>
      <c r="L760" s="21" t="s">
        <v>194</v>
      </c>
    </row>
    <row r="761" spans="1:12" x14ac:dyDescent="0.3">
      <c r="A761" s="22">
        <v>13640</v>
      </c>
      <c r="B761" s="22">
        <v>10100501</v>
      </c>
      <c r="C761" s="22">
        <v>1000</v>
      </c>
      <c r="D761" s="23">
        <v>43466</v>
      </c>
      <c r="E761" s="21" t="s">
        <v>104</v>
      </c>
      <c r="F761" s="21">
        <v>108105596</v>
      </c>
      <c r="G761" s="21">
        <v>0</v>
      </c>
      <c r="H761" s="21">
        <v>0</v>
      </c>
      <c r="I761" s="23">
        <v>43493</v>
      </c>
      <c r="J761" s="21" t="s">
        <v>240</v>
      </c>
      <c r="K761" s="24">
        <v>1528.36</v>
      </c>
      <c r="L761" s="21" t="s">
        <v>194</v>
      </c>
    </row>
    <row r="762" spans="1:12" x14ac:dyDescent="0.3">
      <c r="A762" s="22">
        <v>13640</v>
      </c>
      <c r="B762" s="22">
        <v>10100501</v>
      </c>
      <c r="C762" s="22">
        <v>1000</v>
      </c>
      <c r="D762" s="23">
        <v>43466</v>
      </c>
      <c r="E762" s="21" t="s">
        <v>103</v>
      </c>
      <c r="F762" s="21">
        <v>108105596</v>
      </c>
      <c r="G762" s="21">
        <v>-1</v>
      </c>
      <c r="H762" s="24">
        <v>-6238.84</v>
      </c>
      <c r="I762" s="23">
        <v>43493</v>
      </c>
      <c r="J762" s="21" t="s">
        <v>240</v>
      </c>
      <c r="K762" s="21">
        <v>0</v>
      </c>
      <c r="L762" s="21" t="s">
        <v>194</v>
      </c>
    </row>
    <row r="763" spans="1:12" x14ac:dyDescent="0.3">
      <c r="A763" s="22">
        <v>13640</v>
      </c>
      <c r="B763" s="22">
        <v>10100501</v>
      </c>
      <c r="C763" s="22">
        <v>1000</v>
      </c>
      <c r="D763" s="23">
        <v>43466</v>
      </c>
      <c r="E763" s="21" t="s">
        <v>104</v>
      </c>
      <c r="F763" s="21">
        <v>108105596</v>
      </c>
      <c r="G763" s="21">
        <v>0</v>
      </c>
      <c r="H763" s="21">
        <v>0</v>
      </c>
      <c r="I763" s="23">
        <v>43493</v>
      </c>
      <c r="J763" s="21" t="s">
        <v>240</v>
      </c>
      <c r="K763" s="24">
        <v>2161.3000000000002</v>
      </c>
      <c r="L763" s="21" t="s">
        <v>194</v>
      </c>
    </row>
    <row r="764" spans="1:12" x14ac:dyDescent="0.3">
      <c r="A764" s="22">
        <v>13650</v>
      </c>
      <c r="B764" s="22">
        <v>10100501</v>
      </c>
      <c r="C764" s="22">
        <v>1000</v>
      </c>
      <c r="D764" s="23">
        <v>43466</v>
      </c>
      <c r="E764" s="21" t="s">
        <v>103</v>
      </c>
      <c r="F764" s="21">
        <v>108105596</v>
      </c>
      <c r="G764" s="21">
        <v>-32</v>
      </c>
      <c r="H764" s="21">
        <v>-116.48</v>
      </c>
      <c r="I764" s="23">
        <v>43493</v>
      </c>
      <c r="J764" s="21" t="s">
        <v>240</v>
      </c>
      <c r="K764" s="21">
        <v>0</v>
      </c>
      <c r="L764" s="21" t="s">
        <v>195</v>
      </c>
    </row>
    <row r="765" spans="1:12" x14ac:dyDescent="0.3">
      <c r="A765" s="22">
        <v>13650</v>
      </c>
      <c r="B765" s="22">
        <v>10100501</v>
      </c>
      <c r="C765" s="22">
        <v>1000</v>
      </c>
      <c r="D765" s="23">
        <v>43466</v>
      </c>
      <c r="E765" s="21" t="s">
        <v>104</v>
      </c>
      <c r="F765" s="21">
        <v>108105596</v>
      </c>
      <c r="G765" s="21">
        <v>0</v>
      </c>
      <c r="H765" s="21">
        <v>0</v>
      </c>
      <c r="I765" s="23">
        <v>43493</v>
      </c>
      <c r="J765" s="21" t="s">
        <v>240</v>
      </c>
      <c r="K765" s="21">
        <v>40.35</v>
      </c>
      <c r="L765" s="21" t="s">
        <v>195</v>
      </c>
    </row>
    <row r="766" spans="1:12" x14ac:dyDescent="0.3">
      <c r="A766" s="22">
        <v>13670</v>
      </c>
      <c r="B766" s="22">
        <v>10100501</v>
      </c>
      <c r="C766" s="22">
        <v>1000</v>
      </c>
      <c r="D766" s="23">
        <v>43466</v>
      </c>
      <c r="E766" s="21" t="s">
        <v>103</v>
      </c>
      <c r="F766" s="21">
        <v>108105596</v>
      </c>
      <c r="G766" s="21">
        <v>-328</v>
      </c>
      <c r="H766" s="24">
        <v>-1915.52</v>
      </c>
      <c r="I766" s="23">
        <v>43493</v>
      </c>
      <c r="J766" s="21" t="s">
        <v>240</v>
      </c>
      <c r="K766" s="21">
        <v>0</v>
      </c>
      <c r="L766" s="21" t="s">
        <v>189</v>
      </c>
    </row>
    <row r="767" spans="1:12" x14ac:dyDescent="0.3">
      <c r="A767" s="22">
        <v>13670</v>
      </c>
      <c r="B767" s="22">
        <v>10100501</v>
      </c>
      <c r="C767" s="22">
        <v>1000</v>
      </c>
      <c r="D767" s="23">
        <v>43466</v>
      </c>
      <c r="E767" s="21" t="s">
        <v>104</v>
      </c>
      <c r="F767" s="21">
        <v>108105596</v>
      </c>
      <c r="G767" s="21">
        <v>0</v>
      </c>
      <c r="H767" s="21">
        <v>0</v>
      </c>
      <c r="I767" s="23">
        <v>43493</v>
      </c>
      <c r="J767" s="21" t="s">
        <v>240</v>
      </c>
      <c r="K767" s="21">
        <v>663.59</v>
      </c>
      <c r="L767" s="21" t="s">
        <v>189</v>
      </c>
    </row>
    <row r="768" spans="1:12" x14ac:dyDescent="0.3">
      <c r="A768" s="22">
        <v>13670</v>
      </c>
      <c r="B768" s="22">
        <v>10100501</v>
      </c>
      <c r="C768" s="22">
        <v>1000</v>
      </c>
      <c r="D768" s="23">
        <v>43466</v>
      </c>
      <c r="E768" s="21" t="s">
        <v>104</v>
      </c>
      <c r="F768" s="21">
        <v>108105636</v>
      </c>
      <c r="G768" s="21">
        <v>0</v>
      </c>
      <c r="H768" s="21">
        <v>0</v>
      </c>
      <c r="I768" s="23">
        <v>43452</v>
      </c>
      <c r="J768" s="21" t="s">
        <v>105</v>
      </c>
      <c r="K768" s="21">
        <v>0.01</v>
      </c>
      <c r="L768" s="21" t="s">
        <v>189</v>
      </c>
    </row>
    <row r="769" spans="1:12" x14ac:dyDescent="0.3">
      <c r="A769" s="22">
        <v>13640</v>
      </c>
      <c r="B769" s="22">
        <v>10100501</v>
      </c>
      <c r="C769" s="22">
        <v>1000</v>
      </c>
      <c r="D769" s="23">
        <v>43466</v>
      </c>
      <c r="E769" s="21" t="s">
        <v>103</v>
      </c>
      <c r="F769" s="21">
        <v>108105719</v>
      </c>
      <c r="G769" s="21">
        <v>-1</v>
      </c>
      <c r="H769" s="21">
        <v>-347.63</v>
      </c>
      <c r="I769" s="23">
        <v>43488</v>
      </c>
      <c r="J769" s="21" t="s">
        <v>250</v>
      </c>
      <c r="K769" s="21">
        <v>0</v>
      </c>
      <c r="L769" s="21" t="s">
        <v>194</v>
      </c>
    </row>
    <row r="770" spans="1:12" x14ac:dyDescent="0.3">
      <c r="A770" s="22">
        <v>13640</v>
      </c>
      <c r="B770" s="22">
        <v>10100501</v>
      </c>
      <c r="C770" s="22">
        <v>1000</v>
      </c>
      <c r="D770" s="23">
        <v>43466</v>
      </c>
      <c r="E770" s="21" t="s">
        <v>104</v>
      </c>
      <c r="F770" s="21">
        <v>108105719</v>
      </c>
      <c r="G770" s="21">
        <v>0</v>
      </c>
      <c r="H770" s="21">
        <v>0</v>
      </c>
      <c r="I770" s="23">
        <v>43488</v>
      </c>
      <c r="J770" s="21" t="s">
        <v>250</v>
      </c>
      <c r="K770" s="21">
        <v>248.42</v>
      </c>
      <c r="L770" s="21" t="s">
        <v>194</v>
      </c>
    </row>
    <row r="771" spans="1:12" x14ac:dyDescent="0.3">
      <c r="A771" s="22">
        <v>13640</v>
      </c>
      <c r="B771" s="22">
        <v>10100501</v>
      </c>
      <c r="C771" s="22">
        <v>1000</v>
      </c>
      <c r="D771" s="23">
        <v>43466</v>
      </c>
      <c r="E771" s="21" t="s">
        <v>104</v>
      </c>
      <c r="F771" s="21">
        <v>108106672</v>
      </c>
      <c r="G771" s="21">
        <v>0</v>
      </c>
      <c r="H771" s="21">
        <v>0</v>
      </c>
      <c r="I771" s="23">
        <v>43458</v>
      </c>
      <c r="J771" s="21" t="s">
        <v>105</v>
      </c>
      <c r="K771" s="21">
        <v>-950.67</v>
      </c>
      <c r="L771" s="21" t="s">
        <v>194</v>
      </c>
    </row>
    <row r="772" spans="1:12" x14ac:dyDescent="0.3">
      <c r="A772" s="22">
        <v>13670</v>
      </c>
      <c r="B772" s="22">
        <v>10100501</v>
      </c>
      <c r="C772" s="22">
        <v>1000</v>
      </c>
      <c r="D772" s="23">
        <v>43466</v>
      </c>
      <c r="E772" s="21" t="s">
        <v>104</v>
      </c>
      <c r="F772" s="21">
        <v>108106824</v>
      </c>
      <c r="G772" s="21">
        <v>0</v>
      </c>
      <c r="H772" s="21">
        <v>0</v>
      </c>
      <c r="I772" s="23">
        <v>43455</v>
      </c>
      <c r="J772" s="21" t="s">
        <v>105</v>
      </c>
      <c r="K772" s="24">
        <v>-1527.03</v>
      </c>
      <c r="L772" s="21" t="s">
        <v>189</v>
      </c>
    </row>
    <row r="773" spans="1:12" x14ac:dyDescent="0.3">
      <c r="A773" s="22">
        <v>13690</v>
      </c>
      <c r="B773" s="22">
        <v>10100501</v>
      </c>
      <c r="C773" s="22">
        <v>1000</v>
      </c>
      <c r="D773" s="23">
        <v>43466</v>
      </c>
      <c r="E773" s="21" t="s">
        <v>103</v>
      </c>
      <c r="F773" s="21">
        <v>108108889</v>
      </c>
      <c r="G773" s="21">
        <v>-1</v>
      </c>
      <c r="H773" s="21">
        <v>-129.68</v>
      </c>
      <c r="I773" s="23">
        <v>43494</v>
      </c>
      <c r="J773" s="21" t="s">
        <v>152</v>
      </c>
      <c r="K773" s="21">
        <v>0</v>
      </c>
      <c r="L773" s="21" t="s">
        <v>191</v>
      </c>
    </row>
    <row r="774" spans="1:12" x14ac:dyDescent="0.3">
      <c r="A774" s="22">
        <v>13660</v>
      </c>
      <c r="B774" s="22">
        <v>10100501</v>
      </c>
      <c r="C774" s="22">
        <v>1000</v>
      </c>
      <c r="D774" s="23">
        <v>43466</v>
      </c>
      <c r="E774" s="21" t="s">
        <v>104</v>
      </c>
      <c r="F774" s="21">
        <v>108107674</v>
      </c>
      <c r="G774" s="21">
        <v>0</v>
      </c>
      <c r="H774" s="21">
        <v>0</v>
      </c>
      <c r="I774" s="23">
        <v>43456</v>
      </c>
      <c r="J774" s="21" t="s">
        <v>105</v>
      </c>
      <c r="K774" s="21">
        <v>-508.43</v>
      </c>
      <c r="L774" s="21" t="s">
        <v>188</v>
      </c>
    </row>
    <row r="775" spans="1:12" x14ac:dyDescent="0.3">
      <c r="A775" s="22">
        <v>13640</v>
      </c>
      <c r="B775" s="22">
        <v>10100501</v>
      </c>
      <c r="C775" s="22">
        <v>1000</v>
      </c>
      <c r="D775" s="23">
        <v>43466</v>
      </c>
      <c r="E775" s="21" t="s">
        <v>104</v>
      </c>
      <c r="F775" s="21">
        <v>108107719</v>
      </c>
      <c r="G775" s="21">
        <v>0</v>
      </c>
      <c r="H775" s="21">
        <v>0</v>
      </c>
      <c r="I775" s="23">
        <v>43479</v>
      </c>
      <c r="J775" s="21" t="s">
        <v>105</v>
      </c>
      <c r="K775" s="21">
        <v>-182.91</v>
      </c>
      <c r="L775" s="21" t="s">
        <v>194</v>
      </c>
    </row>
    <row r="776" spans="1:12" x14ac:dyDescent="0.3">
      <c r="A776" s="22">
        <v>13670</v>
      </c>
      <c r="B776" s="22">
        <v>10100501</v>
      </c>
      <c r="C776" s="22">
        <v>1000</v>
      </c>
      <c r="D776" s="23">
        <v>43466</v>
      </c>
      <c r="E776" s="21" t="s">
        <v>104</v>
      </c>
      <c r="F776" s="21">
        <v>108107824</v>
      </c>
      <c r="G776" s="21">
        <v>0</v>
      </c>
      <c r="H776" s="21">
        <v>0</v>
      </c>
      <c r="I776" s="23">
        <v>43455</v>
      </c>
      <c r="J776" s="21" t="s">
        <v>105</v>
      </c>
      <c r="K776" s="21">
        <v>-469.14</v>
      </c>
      <c r="L776" s="21" t="s">
        <v>189</v>
      </c>
    </row>
    <row r="777" spans="1:12" x14ac:dyDescent="0.3">
      <c r="A777" s="22">
        <v>13650</v>
      </c>
      <c r="B777" s="22">
        <v>10100501</v>
      </c>
      <c r="C777" s="22">
        <v>1000</v>
      </c>
      <c r="D777" s="23">
        <v>43466</v>
      </c>
      <c r="E777" s="21" t="s">
        <v>103</v>
      </c>
      <c r="F777" s="21">
        <v>108107921</v>
      </c>
      <c r="G777" s="21">
        <v>-900</v>
      </c>
      <c r="H777" s="22">
        <v>-2277</v>
      </c>
      <c r="I777" s="23">
        <v>43493</v>
      </c>
      <c r="J777" s="21" t="s">
        <v>240</v>
      </c>
      <c r="K777" s="21">
        <v>0</v>
      </c>
      <c r="L777" s="21" t="s">
        <v>195</v>
      </c>
    </row>
    <row r="778" spans="1:12" x14ac:dyDescent="0.3">
      <c r="A778" s="22">
        <v>13640</v>
      </c>
      <c r="B778" s="22">
        <v>10100501</v>
      </c>
      <c r="C778" s="22">
        <v>1000</v>
      </c>
      <c r="D778" s="23">
        <v>43466</v>
      </c>
      <c r="E778" s="21" t="s">
        <v>104</v>
      </c>
      <c r="F778" s="21">
        <v>108108229</v>
      </c>
      <c r="G778" s="21">
        <v>0</v>
      </c>
      <c r="H778" s="21">
        <v>0</v>
      </c>
      <c r="I778" s="23">
        <v>43435</v>
      </c>
      <c r="J778" s="21" t="s">
        <v>105</v>
      </c>
      <c r="K778" s="21">
        <v>-361.09</v>
      </c>
      <c r="L778" s="21" t="s">
        <v>194</v>
      </c>
    </row>
    <row r="779" spans="1:12" x14ac:dyDescent="0.3">
      <c r="A779" s="22">
        <v>13650</v>
      </c>
      <c r="B779" s="22">
        <v>10100501</v>
      </c>
      <c r="C779" s="22">
        <v>1000</v>
      </c>
      <c r="D779" s="23">
        <v>43466</v>
      </c>
      <c r="E779" s="21" t="s">
        <v>104</v>
      </c>
      <c r="F779" s="21">
        <v>108108229</v>
      </c>
      <c r="G779" s="21">
        <v>0</v>
      </c>
      <c r="H779" s="21">
        <v>0</v>
      </c>
      <c r="I779" s="23">
        <v>43435</v>
      </c>
      <c r="J779" s="21" t="s">
        <v>105</v>
      </c>
      <c r="K779" s="21">
        <v>-91.08</v>
      </c>
      <c r="L779" s="21" t="s">
        <v>195</v>
      </c>
    </row>
    <row r="780" spans="1:12" x14ac:dyDescent="0.3">
      <c r="A780" s="22">
        <v>13650</v>
      </c>
      <c r="B780" s="22">
        <v>10100501</v>
      </c>
      <c r="C780" s="22">
        <v>1000</v>
      </c>
      <c r="D780" s="23">
        <v>43466</v>
      </c>
      <c r="E780" s="21" t="s">
        <v>104</v>
      </c>
      <c r="F780" s="21">
        <v>108108229</v>
      </c>
      <c r="G780" s="21">
        <v>0</v>
      </c>
      <c r="H780" s="21">
        <v>0</v>
      </c>
      <c r="I780" s="23">
        <v>43435</v>
      </c>
      <c r="J780" s="21" t="s">
        <v>105</v>
      </c>
      <c r="K780" s="21">
        <v>-91.08</v>
      </c>
      <c r="L780" s="21" t="s">
        <v>195</v>
      </c>
    </row>
    <row r="781" spans="1:12" x14ac:dyDescent="0.3">
      <c r="A781" s="22">
        <v>13640</v>
      </c>
      <c r="B781" s="22">
        <v>10100501</v>
      </c>
      <c r="C781" s="22">
        <v>1000</v>
      </c>
      <c r="D781" s="23">
        <v>43466</v>
      </c>
      <c r="E781" s="21" t="s">
        <v>103</v>
      </c>
      <c r="F781" s="21">
        <v>108104111</v>
      </c>
      <c r="G781" s="21">
        <v>-1</v>
      </c>
      <c r="H781" s="21">
        <v>-90.28</v>
      </c>
      <c r="I781" s="23">
        <v>43490</v>
      </c>
      <c r="J781" s="21" t="s">
        <v>241</v>
      </c>
      <c r="K781" s="21">
        <v>0</v>
      </c>
      <c r="L781" s="21" t="s">
        <v>194</v>
      </c>
    </row>
    <row r="782" spans="1:12" x14ac:dyDescent="0.3">
      <c r="A782" s="22">
        <v>13690</v>
      </c>
      <c r="B782" s="22">
        <v>10100501</v>
      </c>
      <c r="C782" s="22">
        <v>1000</v>
      </c>
      <c r="D782" s="23">
        <v>43466</v>
      </c>
      <c r="E782" s="21" t="s">
        <v>103</v>
      </c>
      <c r="F782" s="21">
        <v>108104111</v>
      </c>
      <c r="G782" s="21">
        <v>-1</v>
      </c>
      <c r="H782" s="21">
        <v>-355.42</v>
      </c>
      <c r="I782" s="23">
        <v>43490</v>
      </c>
      <c r="J782" s="21" t="s">
        <v>241</v>
      </c>
      <c r="K782" s="21">
        <v>0</v>
      </c>
      <c r="L782" s="21" t="s">
        <v>191</v>
      </c>
    </row>
    <row r="783" spans="1:12" x14ac:dyDescent="0.3">
      <c r="A783" s="22">
        <v>13640</v>
      </c>
      <c r="B783" s="22">
        <v>10100501</v>
      </c>
      <c r="C783" s="22">
        <v>1000</v>
      </c>
      <c r="D783" s="23">
        <v>43466</v>
      </c>
      <c r="E783" s="21" t="s">
        <v>103</v>
      </c>
      <c r="F783" s="21">
        <v>108104111</v>
      </c>
      <c r="G783" s="21">
        <v>-1</v>
      </c>
      <c r="H783" s="21">
        <v>-90.28</v>
      </c>
      <c r="I783" s="23">
        <v>43490</v>
      </c>
      <c r="J783" s="21" t="s">
        <v>241</v>
      </c>
      <c r="K783" s="21">
        <v>0</v>
      </c>
      <c r="L783" s="21" t="s">
        <v>194</v>
      </c>
    </row>
    <row r="784" spans="1:12" x14ac:dyDescent="0.3">
      <c r="A784" s="22">
        <v>13640</v>
      </c>
      <c r="B784" s="22">
        <v>10100501</v>
      </c>
      <c r="C784" s="22">
        <v>1000</v>
      </c>
      <c r="D784" s="23">
        <v>43466</v>
      </c>
      <c r="E784" s="21" t="s">
        <v>103</v>
      </c>
      <c r="F784" s="21">
        <v>108104111</v>
      </c>
      <c r="G784" s="21">
        <v>-1</v>
      </c>
      <c r="H784" s="21">
        <v>-831.56</v>
      </c>
      <c r="I784" s="23">
        <v>43490</v>
      </c>
      <c r="J784" s="21" t="s">
        <v>241</v>
      </c>
      <c r="K784" s="21">
        <v>0</v>
      </c>
      <c r="L784" s="21" t="s">
        <v>194</v>
      </c>
    </row>
    <row r="785" spans="1:12" x14ac:dyDescent="0.3">
      <c r="A785" s="22">
        <v>13640</v>
      </c>
      <c r="B785" s="22">
        <v>10100501</v>
      </c>
      <c r="C785" s="22">
        <v>1000</v>
      </c>
      <c r="D785" s="23">
        <v>43466</v>
      </c>
      <c r="E785" s="21" t="s">
        <v>103</v>
      </c>
      <c r="F785" s="21">
        <v>108104111</v>
      </c>
      <c r="G785" s="21">
        <v>-1</v>
      </c>
      <c r="H785" s="21">
        <v>-600.47</v>
      </c>
      <c r="I785" s="23">
        <v>43490</v>
      </c>
      <c r="J785" s="21" t="s">
        <v>241</v>
      </c>
      <c r="K785" s="21">
        <v>0</v>
      </c>
      <c r="L785" s="21" t="s">
        <v>194</v>
      </c>
    </row>
    <row r="786" spans="1:12" x14ac:dyDescent="0.3">
      <c r="A786" s="22">
        <v>13640</v>
      </c>
      <c r="B786" s="22">
        <v>10100501</v>
      </c>
      <c r="C786" s="22">
        <v>1000</v>
      </c>
      <c r="D786" s="23">
        <v>43466</v>
      </c>
      <c r="E786" s="21" t="s">
        <v>103</v>
      </c>
      <c r="F786" s="21">
        <v>108104111</v>
      </c>
      <c r="G786" s="21">
        <v>-1</v>
      </c>
      <c r="H786" s="21">
        <v>-315.55</v>
      </c>
      <c r="I786" s="23">
        <v>43490</v>
      </c>
      <c r="J786" s="21" t="s">
        <v>241</v>
      </c>
      <c r="K786" s="21">
        <v>0</v>
      </c>
      <c r="L786" s="21" t="s">
        <v>194</v>
      </c>
    </row>
    <row r="787" spans="1:12" x14ac:dyDescent="0.3">
      <c r="A787" s="22">
        <v>13640</v>
      </c>
      <c r="B787" s="22">
        <v>10100501</v>
      </c>
      <c r="C787" s="22">
        <v>1000</v>
      </c>
      <c r="D787" s="23">
        <v>43466</v>
      </c>
      <c r="E787" s="21" t="s">
        <v>103</v>
      </c>
      <c r="F787" s="21">
        <v>108104111</v>
      </c>
      <c r="G787" s="21">
        <v>-1</v>
      </c>
      <c r="H787" s="21">
        <v>-315.55</v>
      </c>
      <c r="I787" s="23">
        <v>43490</v>
      </c>
      <c r="J787" s="21" t="s">
        <v>241</v>
      </c>
      <c r="K787" s="21">
        <v>0</v>
      </c>
      <c r="L787" s="21" t="s">
        <v>194</v>
      </c>
    </row>
    <row r="788" spans="1:12" x14ac:dyDescent="0.3">
      <c r="A788" s="22">
        <v>13640</v>
      </c>
      <c r="B788" s="22">
        <v>10100501</v>
      </c>
      <c r="C788" s="22">
        <v>1000</v>
      </c>
      <c r="D788" s="23">
        <v>43466</v>
      </c>
      <c r="E788" s="21" t="s">
        <v>103</v>
      </c>
      <c r="F788" s="21">
        <v>108104111</v>
      </c>
      <c r="G788" s="21">
        <v>-1</v>
      </c>
      <c r="H788" s="24">
        <v>-2987.81</v>
      </c>
      <c r="I788" s="23">
        <v>43490</v>
      </c>
      <c r="J788" s="21" t="s">
        <v>241</v>
      </c>
      <c r="K788" s="21">
        <v>0</v>
      </c>
      <c r="L788" s="21" t="s">
        <v>194</v>
      </c>
    </row>
    <row r="789" spans="1:12" x14ac:dyDescent="0.3">
      <c r="A789" s="22">
        <v>13640</v>
      </c>
      <c r="B789" s="22">
        <v>10100501</v>
      </c>
      <c r="C789" s="22">
        <v>1000</v>
      </c>
      <c r="D789" s="23">
        <v>43466</v>
      </c>
      <c r="E789" s="21" t="s">
        <v>103</v>
      </c>
      <c r="F789" s="21">
        <v>108104111</v>
      </c>
      <c r="G789" s="21">
        <v>-1</v>
      </c>
      <c r="H789" s="21">
        <v>-315.55</v>
      </c>
      <c r="I789" s="23">
        <v>43490</v>
      </c>
      <c r="J789" s="21" t="s">
        <v>241</v>
      </c>
      <c r="K789" s="21">
        <v>0</v>
      </c>
      <c r="L789" s="21" t="s">
        <v>194</v>
      </c>
    </row>
    <row r="790" spans="1:12" x14ac:dyDescent="0.3">
      <c r="A790" s="22">
        <v>13640</v>
      </c>
      <c r="B790" s="22">
        <v>10100501</v>
      </c>
      <c r="C790" s="22">
        <v>1000</v>
      </c>
      <c r="D790" s="23">
        <v>43466</v>
      </c>
      <c r="E790" s="21" t="s">
        <v>103</v>
      </c>
      <c r="F790" s="21">
        <v>108104111</v>
      </c>
      <c r="G790" s="21">
        <v>-1</v>
      </c>
      <c r="H790" s="24">
        <v>-2247.09</v>
      </c>
      <c r="I790" s="23">
        <v>43490</v>
      </c>
      <c r="J790" s="21" t="s">
        <v>241</v>
      </c>
      <c r="K790" s="21">
        <v>0</v>
      </c>
      <c r="L790" s="21" t="s">
        <v>194</v>
      </c>
    </row>
    <row r="791" spans="1:12" x14ac:dyDescent="0.3">
      <c r="A791" s="22">
        <v>13640</v>
      </c>
      <c r="B791" s="22">
        <v>10100501</v>
      </c>
      <c r="C791" s="22">
        <v>1000</v>
      </c>
      <c r="D791" s="23">
        <v>43466</v>
      </c>
      <c r="E791" s="21" t="s">
        <v>103</v>
      </c>
      <c r="F791" s="21">
        <v>108104111</v>
      </c>
      <c r="G791" s="21">
        <v>-1</v>
      </c>
      <c r="H791" s="21">
        <v>-266.33</v>
      </c>
      <c r="I791" s="23">
        <v>43490</v>
      </c>
      <c r="J791" s="21" t="s">
        <v>241</v>
      </c>
      <c r="K791" s="21">
        <v>0</v>
      </c>
      <c r="L791" s="21" t="s">
        <v>194</v>
      </c>
    </row>
    <row r="792" spans="1:12" x14ac:dyDescent="0.3">
      <c r="A792" s="22">
        <v>13650</v>
      </c>
      <c r="B792" s="22">
        <v>10100501</v>
      </c>
      <c r="C792" s="22">
        <v>1000</v>
      </c>
      <c r="D792" s="23">
        <v>43466</v>
      </c>
      <c r="E792" s="21" t="s">
        <v>103</v>
      </c>
      <c r="F792" s="21">
        <v>108104111</v>
      </c>
      <c r="G792" s="22">
        <v>-3255</v>
      </c>
      <c r="H792" s="24">
        <v>-8039.85</v>
      </c>
      <c r="I792" s="23">
        <v>43490</v>
      </c>
      <c r="J792" s="21" t="s">
        <v>241</v>
      </c>
      <c r="K792" s="21">
        <v>0</v>
      </c>
      <c r="L792" s="21" t="s">
        <v>195</v>
      </c>
    </row>
    <row r="793" spans="1:12" x14ac:dyDescent="0.3">
      <c r="A793" s="22">
        <v>13650</v>
      </c>
      <c r="B793" s="22">
        <v>10100501</v>
      </c>
      <c r="C793" s="22">
        <v>1000</v>
      </c>
      <c r="D793" s="23">
        <v>43466</v>
      </c>
      <c r="E793" s="21" t="s">
        <v>103</v>
      </c>
      <c r="F793" s="21">
        <v>108104111</v>
      </c>
      <c r="G793" s="22">
        <v>-1085</v>
      </c>
      <c r="H793" s="24">
        <v>-2679.95</v>
      </c>
      <c r="I793" s="23">
        <v>43490</v>
      </c>
      <c r="J793" s="21" t="s">
        <v>241</v>
      </c>
      <c r="K793" s="21">
        <v>0</v>
      </c>
      <c r="L793" s="21" t="s">
        <v>195</v>
      </c>
    </row>
    <row r="794" spans="1:12" x14ac:dyDescent="0.3">
      <c r="A794" s="22">
        <v>13640</v>
      </c>
      <c r="B794" s="22">
        <v>10100501</v>
      </c>
      <c r="C794" s="22">
        <v>1000</v>
      </c>
      <c r="D794" s="23">
        <v>43466</v>
      </c>
      <c r="E794" s="21" t="s">
        <v>103</v>
      </c>
      <c r="F794" s="21">
        <v>108104111</v>
      </c>
      <c r="G794" s="21">
        <v>-1</v>
      </c>
      <c r="H794" s="21">
        <v>-117.68</v>
      </c>
      <c r="I794" s="23">
        <v>43490</v>
      </c>
      <c r="J794" s="21" t="s">
        <v>241</v>
      </c>
      <c r="K794" s="21">
        <v>0</v>
      </c>
      <c r="L794" s="21" t="s">
        <v>194</v>
      </c>
    </row>
    <row r="795" spans="1:12" x14ac:dyDescent="0.3">
      <c r="A795" s="22">
        <v>13640</v>
      </c>
      <c r="B795" s="22">
        <v>10100501</v>
      </c>
      <c r="C795" s="22">
        <v>1000</v>
      </c>
      <c r="D795" s="23">
        <v>43466</v>
      </c>
      <c r="E795" s="21" t="s">
        <v>103</v>
      </c>
      <c r="F795" s="21">
        <v>108105247</v>
      </c>
      <c r="G795" s="21">
        <v>-1</v>
      </c>
      <c r="H795" s="24">
        <v>-1204.51</v>
      </c>
      <c r="I795" s="23">
        <v>43494</v>
      </c>
      <c r="J795" s="21" t="s">
        <v>152</v>
      </c>
      <c r="K795" s="21">
        <v>0</v>
      </c>
      <c r="L795" s="21" t="s">
        <v>194</v>
      </c>
    </row>
    <row r="796" spans="1:12" x14ac:dyDescent="0.3">
      <c r="A796" s="22">
        <v>13640</v>
      </c>
      <c r="B796" s="22">
        <v>10100501</v>
      </c>
      <c r="C796" s="22">
        <v>1000</v>
      </c>
      <c r="D796" s="23">
        <v>43466</v>
      </c>
      <c r="E796" s="21" t="s">
        <v>104</v>
      </c>
      <c r="F796" s="21">
        <v>108105247</v>
      </c>
      <c r="G796" s="21">
        <v>0</v>
      </c>
      <c r="H796" s="21">
        <v>0</v>
      </c>
      <c r="I796" s="23">
        <v>43494</v>
      </c>
      <c r="J796" s="21" t="s">
        <v>152</v>
      </c>
      <c r="K796" s="21">
        <v>-137.22</v>
      </c>
      <c r="L796" s="21" t="s">
        <v>194</v>
      </c>
    </row>
    <row r="797" spans="1:12" x14ac:dyDescent="0.3">
      <c r="A797" s="22">
        <v>13670</v>
      </c>
      <c r="B797" s="22">
        <v>10100501</v>
      </c>
      <c r="C797" s="22">
        <v>1000</v>
      </c>
      <c r="D797" s="23">
        <v>43466</v>
      </c>
      <c r="E797" s="21" t="s">
        <v>103</v>
      </c>
      <c r="F797" s="21">
        <v>108105247</v>
      </c>
      <c r="G797" s="21">
        <v>-282</v>
      </c>
      <c r="H797" s="24">
        <v>-4483.8</v>
      </c>
      <c r="I797" s="23">
        <v>43494</v>
      </c>
      <c r="J797" s="21" t="s">
        <v>152</v>
      </c>
      <c r="K797" s="21">
        <v>0</v>
      </c>
      <c r="L797" s="21" t="s">
        <v>189</v>
      </c>
    </row>
    <row r="798" spans="1:12" x14ac:dyDescent="0.3">
      <c r="A798" s="22">
        <v>13670</v>
      </c>
      <c r="B798" s="22">
        <v>10100501</v>
      </c>
      <c r="C798" s="22">
        <v>1000</v>
      </c>
      <c r="D798" s="23">
        <v>43466</v>
      </c>
      <c r="E798" s="21" t="s">
        <v>104</v>
      </c>
      <c r="F798" s="21">
        <v>108105247</v>
      </c>
      <c r="G798" s="21">
        <v>0</v>
      </c>
      <c r="H798" s="21">
        <v>0</v>
      </c>
      <c r="I798" s="23">
        <v>43494</v>
      </c>
      <c r="J798" s="21" t="s">
        <v>152</v>
      </c>
      <c r="K798" s="21">
        <v>-510.8</v>
      </c>
      <c r="L798" s="21" t="s">
        <v>189</v>
      </c>
    </row>
    <row r="799" spans="1:12" x14ac:dyDescent="0.3">
      <c r="A799" s="22">
        <v>13640</v>
      </c>
      <c r="B799" s="22">
        <v>10100501</v>
      </c>
      <c r="C799" s="22">
        <v>1000</v>
      </c>
      <c r="D799" s="23">
        <v>43466</v>
      </c>
      <c r="E799" s="21" t="s">
        <v>104</v>
      </c>
      <c r="F799" s="21">
        <v>108097558</v>
      </c>
      <c r="G799" s="21">
        <v>0</v>
      </c>
      <c r="H799" s="21">
        <v>0</v>
      </c>
      <c r="I799" s="23">
        <v>43445</v>
      </c>
      <c r="J799" s="21" t="s">
        <v>105</v>
      </c>
      <c r="K799" s="21">
        <v>-0.08</v>
      </c>
      <c r="L799" s="21" t="s">
        <v>194</v>
      </c>
    </row>
    <row r="800" spans="1:12" x14ac:dyDescent="0.3">
      <c r="A800" s="22">
        <v>13640</v>
      </c>
      <c r="B800" s="22">
        <v>10100501</v>
      </c>
      <c r="C800" s="22">
        <v>1000</v>
      </c>
      <c r="D800" s="23">
        <v>43466</v>
      </c>
      <c r="E800" s="21" t="s">
        <v>104</v>
      </c>
      <c r="F800" s="21">
        <v>108097558</v>
      </c>
      <c r="G800" s="21">
        <v>0</v>
      </c>
      <c r="H800" s="21">
        <v>0</v>
      </c>
      <c r="I800" s="23">
        <v>43445</v>
      </c>
      <c r="J800" s="21" t="s">
        <v>105</v>
      </c>
      <c r="K800" s="21">
        <v>-1.1200000000000001</v>
      </c>
      <c r="L800" s="21" t="s">
        <v>194</v>
      </c>
    </row>
    <row r="801" spans="1:12" x14ac:dyDescent="0.3">
      <c r="A801" s="22">
        <v>13650</v>
      </c>
      <c r="B801" s="22">
        <v>10100501</v>
      </c>
      <c r="C801" s="22">
        <v>1000</v>
      </c>
      <c r="D801" s="23">
        <v>43466</v>
      </c>
      <c r="E801" s="21" t="s">
        <v>104</v>
      </c>
      <c r="F801" s="21">
        <v>108097558</v>
      </c>
      <c r="G801" s="21">
        <v>0</v>
      </c>
      <c r="H801" s="21">
        <v>0</v>
      </c>
      <c r="I801" s="23">
        <v>43445</v>
      </c>
      <c r="J801" s="21" t="s">
        <v>105</v>
      </c>
      <c r="K801" s="21">
        <v>-1.29</v>
      </c>
      <c r="L801" s="21" t="s">
        <v>195</v>
      </c>
    </row>
    <row r="802" spans="1:12" x14ac:dyDescent="0.3">
      <c r="A802" s="22">
        <v>13670</v>
      </c>
      <c r="B802" s="22">
        <v>10100501</v>
      </c>
      <c r="C802" s="22">
        <v>1000</v>
      </c>
      <c r="D802" s="23">
        <v>43466</v>
      </c>
      <c r="E802" s="21" t="s">
        <v>104</v>
      </c>
      <c r="F802" s="21">
        <v>108097558</v>
      </c>
      <c r="G802" s="21">
        <v>0</v>
      </c>
      <c r="H802" s="21">
        <v>0</v>
      </c>
      <c r="I802" s="23">
        <v>43445</v>
      </c>
      <c r="J802" s="21" t="s">
        <v>105</v>
      </c>
      <c r="K802" s="21">
        <v>-5.19</v>
      </c>
      <c r="L802" s="21" t="s">
        <v>189</v>
      </c>
    </row>
    <row r="803" spans="1:12" x14ac:dyDescent="0.3">
      <c r="A803" s="22">
        <v>13640</v>
      </c>
      <c r="B803" s="22">
        <v>10100501</v>
      </c>
      <c r="C803" s="22">
        <v>1000</v>
      </c>
      <c r="D803" s="23">
        <v>43466</v>
      </c>
      <c r="E803" s="21" t="s">
        <v>104</v>
      </c>
      <c r="F803" s="21">
        <v>108098386</v>
      </c>
      <c r="G803" s="21">
        <v>0</v>
      </c>
      <c r="H803" s="21">
        <v>0</v>
      </c>
      <c r="I803" s="23">
        <v>43455</v>
      </c>
      <c r="J803" s="21" t="s">
        <v>105</v>
      </c>
      <c r="K803" s="21">
        <v>-0.34</v>
      </c>
      <c r="L803" s="21" t="s">
        <v>194</v>
      </c>
    </row>
    <row r="804" spans="1:12" x14ac:dyDescent="0.3">
      <c r="A804" s="22">
        <v>13650</v>
      </c>
      <c r="B804" s="22">
        <v>10100501</v>
      </c>
      <c r="C804" s="22">
        <v>1000</v>
      </c>
      <c r="D804" s="23">
        <v>43466</v>
      </c>
      <c r="E804" s="21" t="s">
        <v>104</v>
      </c>
      <c r="F804" s="21">
        <v>108098386</v>
      </c>
      <c r="G804" s="21">
        <v>0</v>
      </c>
      <c r="H804" s="21">
        <v>0</v>
      </c>
      <c r="I804" s="23">
        <v>43455</v>
      </c>
      <c r="J804" s="21" t="s">
        <v>105</v>
      </c>
      <c r="K804" s="21">
        <v>-1.75</v>
      </c>
      <c r="L804" s="21" t="s">
        <v>195</v>
      </c>
    </row>
    <row r="805" spans="1:12" x14ac:dyDescent="0.3">
      <c r="A805" s="22">
        <v>13670</v>
      </c>
      <c r="B805" s="22">
        <v>10100501</v>
      </c>
      <c r="C805" s="22">
        <v>1000</v>
      </c>
      <c r="D805" s="23">
        <v>43466</v>
      </c>
      <c r="E805" s="21" t="s">
        <v>104</v>
      </c>
      <c r="F805" s="21">
        <v>108098386</v>
      </c>
      <c r="G805" s="21">
        <v>0</v>
      </c>
      <c r="H805" s="21">
        <v>0</v>
      </c>
      <c r="I805" s="23">
        <v>43455</v>
      </c>
      <c r="J805" s="21" t="s">
        <v>105</v>
      </c>
      <c r="K805" s="21">
        <v>-3.13</v>
      </c>
      <c r="L805" s="21" t="s">
        <v>189</v>
      </c>
    </row>
    <row r="806" spans="1:12" x14ac:dyDescent="0.3">
      <c r="A806" s="22">
        <v>13670</v>
      </c>
      <c r="B806" s="22">
        <v>10100501</v>
      </c>
      <c r="C806" s="22">
        <v>1000</v>
      </c>
      <c r="D806" s="23">
        <v>43466</v>
      </c>
      <c r="E806" s="21" t="s">
        <v>104</v>
      </c>
      <c r="F806" s="21">
        <v>108098386</v>
      </c>
      <c r="G806" s="21">
        <v>0</v>
      </c>
      <c r="H806" s="21">
        <v>0</v>
      </c>
      <c r="I806" s="23">
        <v>43455</v>
      </c>
      <c r="J806" s="21" t="s">
        <v>105</v>
      </c>
      <c r="K806" s="21">
        <v>-5.91</v>
      </c>
      <c r="L806" s="21" t="s">
        <v>189</v>
      </c>
    </row>
    <row r="807" spans="1:12" x14ac:dyDescent="0.3">
      <c r="A807" s="22">
        <v>13650</v>
      </c>
      <c r="B807" s="22">
        <v>10100501</v>
      </c>
      <c r="C807" s="22">
        <v>1000</v>
      </c>
      <c r="D807" s="23">
        <v>43466</v>
      </c>
      <c r="E807" s="21" t="s">
        <v>104</v>
      </c>
      <c r="F807" s="21">
        <v>108102206</v>
      </c>
      <c r="G807" s="21">
        <v>0</v>
      </c>
      <c r="H807" s="21">
        <v>0</v>
      </c>
      <c r="I807" s="23">
        <v>43460</v>
      </c>
      <c r="J807" s="21" t="s">
        <v>105</v>
      </c>
      <c r="K807" s="24">
        <v>-1452.6</v>
      </c>
      <c r="L807" s="21" t="s">
        <v>195</v>
      </c>
    </row>
    <row r="808" spans="1:12" x14ac:dyDescent="0.3">
      <c r="A808" s="22">
        <v>13650</v>
      </c>
      <c r="B808" s="22">
        <v>10100501</v>
      </c>
      <c r="C808" s="22">
        <v>1000</v>
      </c>
      <c r="D808" s="23">
        <v>43466</v>
      </c>
      <c r="E808" s="21" t="s">
        <v>104</v>
      </c>
      <c r="F808" s="21">
        <v>108102206</v>
      </c>
      <c r="G808" s="21">
        <v>0</v>
      </c>
      <c r="H808" s="21">
        <v>0</v>
      </c>
      <c r="I808" s="23">
        <v>43460</v>
      </c>
      <c r="J808" s="21" t="s">
        <v>105</v>
      </c>
      <c r="K808" s="24">
        <v>-1452.58</v>
      </c>
      <c r="L808" s="21" t="s">
        <v>195</v>
      </c>
    </row>
    <row r="809" spans="1:12" x14ac:dyDescent="0.3">
      <c r="A809" s="22">
        <v>13650</v>
      </c>
      <c r="B809" s="22">
        <v>10100501</v>
      </c>
      <c r="C809" s="22">
        <v>1000</v>
      </c>
      <c r="D809" s="23">
        <v>43466</v>
      </c>
      <c r="E809" s="21" t="s">
        <v>104</v>
      </c>
      <c r="F809" s="21">
        <v>108102206</v>
      </c>
      <c r="G809" s="21">
        <v>0</v>
      </c>
      <c r="H809" s="21">
        <v>0</v>
      </c>
      <c r="I809" s="23">
        <v>43460</v>
      </c>
      <c r="J809" s="21" t="s">
        <v>105</v>
      </c>
      <c r="K809" s="24">
        <v>-1452.62</v>
      </c>
      <c r="L809" s="21" t="s">
        <v>195</v>
      </c>
    </row>
    <row r="810" spans="1:12" x14ac:dyDescent="0.3">
      <c r="A810" s="22">
        <v>13650</v>
      </c>
      <c r="B810" s="22">
        <v>10100501</v>
      </c>
      <c r="C810" s="22">
        <v>1000</v>
      </c>
      <c r="D810" s="23">
        <v>43466</v>
      </c>
      <c r="E810" s="21" t="s">
        <v>104</v>
      </c>
      <c r="F810" s="21">
        <v>108102206</v>
      </c>
      <c r="G810" s="21">
        <v>0</v>
      </c>
      <c r="H810" s="21">
        <v>0</v>
      </c>
      <c r="I810" s="23">
        <v>43460</v>
      </c>
      <c r="J810" s="21" t="s">
        <v>105</v>
      </c>
      <c r="K810" s="24">
        <v>-1452.6</v>
      </c>
      <c r="L810" s="21" t="s">
        <v>195</v>
      </c>
    </row>
    <row r="811" spans="1:12" x14ac:dyDescent="0.3">
      <c r="A811" s="22">
        <v>13650</v>
      </c>
      <c r="B811" s="22">
        <v>10100501</v>
      </c>
      <c r="C811" s="22">
        <v>1000</v>
      </c>
      <c r="D811" s="23">
        <v>43466</v>
      </c>
      <c r="E811" s="21" t="s">
        <v>104</v>
      </c>
      <c r="F811" s="21">
        <v>108102206</v>
      </c>
      <c r="G811" s="21">
        <v>0</v>
      </c>
      <c r="H811" s="21">
        <v>0</v>
      </c>
      <c r="I811" s="23">
        <v>43460</v>
      </c>
      <c r="J811" s="21" t="s">
        <v>105</v>
      </c>
      <c r="K811" s="24">
        <v>-1452.6</v>
      </c>
      <c r="L811" s="21" t="s">
        <v>195</v>
      </c>
    </row>
    <row r="812" spans="1:12" x14ac:dyDescent="0.3">
      <c r="A812" s="22">
        <v>13650</v>
      </c>
      <c r="B812" s="22">
        <v>10100501</v>
      </c>
      <c r="C812" s="22">
        <v>1000</v>
      </c>
      <c r="D812" s="23">
        <v>43466</v>
      </c>
      <c r="E812" s="21" t="s">
        <v>104</v>
      </c>
      <c r="F812" s="21">
        <v>108102206</v>
      </c>
      <c r="G812" s="21">
        <v>0</v>
      </c>
      <c r="H812" s="21">
        <v>0</v>
      </c>
      <c r="I812" s="23">
        <v>43460</v>
      </c>
      <c r="J812" s="21" t="s">
        <v>105</v>
      </c>
      <c r="K812" s="21">
        <v>-76.16</v>
      </c>
      <c r="L812" s="21" t="s">
        <v>195</v>
      </c>
    </row>
    <row r="813" spans="1:12" x14ac:dyDescent="0.3">
      <c r="A813" s="22">
        <v>13660</v>
      </c>
      <c r="B813" s="22">
        <v>10100501</v>
      </c>
      <c r="C813" s="22">
        <v>1000</v>
      </c>
      <c r="D813" s="23">
        <v>43466</v>
      </c>
      <c r="E813" s="21" t="s">
        <v>104</v>
      </c>
      <c r="F813" s="21">
        <v>108102225</v>
      </c>
      <c r="G813" s="21">
        <v>0</v>
      </c>
      <c r="H813" s="21">
        <v>0</v>
      </c>
      <c r="I813" s="23">
        <v>43445</v>
      </c>
      <c r="J813" s="21" t="s">
        <v>105</v>
      </c>
      <c r="K813" s="21">
        <v>-0.68</v>
      </c>
      <c r="L813" s="21" t="s">
        <v>188</v>
      </c>
    </row>
    <row r="814" spans="1:12" x14ac:dyDescent="0.3">
      <c r="A814" s="22">
        <v>13670</v>
      </c>
      <c r="B814" s="22">
        <v>10100501</v>
      </c>
      <c r="C814" s="22">
        <v>1000</v>
      </c>
      <c r="D814" s="23">
        <v>43466</v>
      </c>
      <c r="E814" s="21" t="s">
        <v>104</v>
      </c>
      <c r="F814" s="21">
        <v>108102225</v>
      </c>
      <c r="G814" s="21">
        <v>0</v>
      </c>
      <c r="H814" s="21">
        <v>0</v>
      </c>
      <c r="I814" s="23">
        <v>43445</v>
      </c>
      <c r="J814" s="21" t="s">
        <v>105</v>
      </c>
      <c r="K814" s="21">
        <v>-1.18</v>
      </c>
      <c r="L814" s="21" t="s">
        <v>189</v>
      </c>
    </row>
    <row r="815" spans="1:12" x14ac:dyDescent="0.3">
      <c r="A815" s="22">
        <v>13640</v>
      </c>
      <c r="B815" s="22">
        <v>10100501</v>
      </c>
      <c r="C815" s="22">
        <v>1000</v>
      </c>
      <c r="D815" s="23">
        <v>43466</v>
      </c>
      <c r="E815" s="21" t="s">
        <v>104</v>
      </c>
      <c r="F815" s="21">
        <v>108102394</v>
      </c>
      <c r="G815" s="21">
        <v>0</v>
      </c>
      <c r="H815" s="21">
        <v>0</v>
      </c>
      <c r="I815" s="23">
        <v>43439</v>
      </c>
      <c r="J815" s="21" t="s">
        <v>105</v>
      </c>
      <c r="K815" s="21">
        <v>-0.72</v>
      </c>
      <c r="L815" s="21" t="s">
        <v>194</v>
      </c>
    </row>
    <row r="816" spans="1:12" x14ac:dyDescent="0.3">
      <c r="A816" s="22">
        <v>13640</v>
      </c>
      <c r="B816" s="22">
        <v>10100501</v>
      </c>
      <c r="C816" s="22">
        <v>1000</v>
      </c>
      <c r="D816" s="23">
        <v>43466</v>
      </c>
      <c r="E816" s="21" t="s">
        <v>104</v>
      </c>
      <c r="F816" s="21">
        <v>108102394</v>
      </c>
      <c r="G816" s="21">
        <v>0</v>
      </c>
      <c r="H816" s="21">
        <v>0</v>
      </c>
      <c r="I816" s="23">
        <v>43439</v>
      </c>
      <c r="J816" s="21" t="s">
        <v>105</v>
      </c>
      <c r="K816" s="21">
        <v>-2.02</v>
      </c>
      <c r="L816" s="21" t="s">
        <v>194</v>
      </c>
    </row>
    <row r="817" spans="1:12" x14ac:dyDescent="0.3">
      <c r="A817" s="22">
        <v>13640</v>
      </c>
      <c r="B817" s="22">
        <v>10100501</v>
      </c>
      <c r="C817" s="22">
        <v>1000</v>
      </c>
      <c r="D817" s="23">
        <v>43466</v>
      </c>
      <c r="E817" s="21" t="s">
        <v>104</v>
      </c>
      <c r="F817" s="21">
        <v>108102394</v>
      </c>
      <c r="G817" s="21">
        <v>0</v>
      </c>
      <c r="H817" s="21">
        <v>0</v>
      </c>
      <c r="I817" s="23">
        <v>43439</v>
      </c>
      <c r="J817" s="21" t="s">
        <v>105</v>
      </c>
      <c r="K817" s="21">
        <v>-0.03</v>
      </c>
      <c r="L817" s="21" t="s">
        <v>194</v>
      </c>
    </row>
    <row r="818" spans="1:12" x14ac:dyDescent="0.3">
      <c r="A818" s="22">
        <v>13640</v>
      </c>
      <c r="B818" s="22">
        <v>10100501</v>
      </c>
      <c r="C818" s="22">
        <v>1000</v>
      </c>
      <c r="D818" s="23">
        <v>43466</v>
      </c>
      <c r="E818" s="21" t="s">
        <v>104</v>
      </c>
      <c r="F818" s="21">
        <v>108102394</v>
      </c>
      <c r="G818" s="21">
        <v>0</v>
      </c>
      <c r="H818" s="21">
        <v>0</v>
      </c>
      <c r="I818" s="23">
        <v>43439</v>
      </c>
      <c r="J818" s="21" t="s">
        <v>105</v>
      </c>
      <c r="K818" s="21">
        <v>-0.03</v>
      </c>
      <c r="L818" s="21" t="s">
        <v>194</v>
      </c>
    </row>
    <row r="819" spans="1:12" x14ac:dyDescent="0.3">
      <c r="A819" s="22">
        <v>13650</v>
      </c>
      <c r="B819" s="22">
        <v>10100501</v>
      </c>
      <c r="C819" s="22">
        <v>1000</v>
      </c>
      <c r="D819" s="23">
        <v>43466</v>
      </c>
      <c r="E819" s="21" t="s">
        <v>104</v>
      </c>
      <c r="F819" s="21">
        <v>108102394</v>
      </c>
      <c r="G819" s="21">
        <v>0</v>
      </c>
      <c r="H819" s="21">
        <v>0</v>
      </c>
      <c r="I819" s="23">
        <v>43439</v>
      </c>
      <c r="J819" s="21" t="s">
        <v>105</v>
      </c>
      <c r="K819" s="21">
        <v>-3.6</v>
      </c>
      <c r="L819" s="21" t="s">
        <v>195</v>
      </c>
    </row>
    <row r="820" spans="1:12" x14ac:dyDescent="0.3">
      <c r="A820" s="22">
        <v>13650</v>
      </c>
      <c r="B820" s="22">
        <v>10100501</v>
      </c>
      <c r="C820" s="22">
        <v>1000</v>
      </c>
      <c r="D820" s="23">
        <v>43466</v>
      </c>
      <c r="E820" s="21" t="s">
        <v>104</v>
      </c>
      <c r="F820" s="21">
        <v>108102394</v>
      </c>
      <c r="G820" s="21">
        <v>0</v>
      </c>
      <c r="H820" s="21">
        <v>0</v>
      </c>
      <c r="I820" s="23">
        <v>43439</v>
      </c>
      <c r="J820" s="21" t="s">
        <v>105</v>
      </c>
      <c r="K820" s="21">
        <v>-0.24</v>
      </c>
      <c r="L820" s="21" t="s">
        <v>195</v>
      </c>
    </row>
    <row r="821" spans="1:12" x14ac:dyDescent="0.3">
      <c r="A821" s="22">
        <v>13650</v>
      </c>
      <c r="B821" s="22">
        <v>10100501</v>
      </c>
      <c r="C821" s="22">
        <v>1000</v>
      </c>
      <c r="D821" s="23">
        <v>43466</v>
      </c>
      <c r="E821" s="21" t="s">
        <v>104</v>
      </c>
      <c r="F821" s="21">
        <v>108102394</v>
      </c>
      <c r="G821" s="21">
        <v>0</v>
      </c>
      <c r="H821" s="21">
        <v>0</v>
      </c>
      <c r="I821" s="23">
        <v>43439</v>
      </c>
      <c r="J821" s="21" t="s">
        <v>105</v>
      </c>
      <c r="K821" s="21">
        <v>-3.62</v>
      </c>
      <c r="L821" s="21" t="s">
        <v>195</v>
      </c>
    </row>
    <row r="822" spans="1:12" x14ac:dyDescent="0.3">
      <c r="A822" s="22">
        <v>13650</v>
      </c>
      <c r="B822" s="22">
        <v>10100501</v>
      </c>
      <c r="C822" s="22">
        <v>1000</v>
      </c>
      <c r="D822" s="23">
        <v>43466</v>
      </c>
      <c r="E822" s="21" t="s">
        <v>104</v>
      </c>
      <c r="F822" s="21">
        <v>108102394</v>
      </c>
      <c r="G822" s="21">
        <v>0</v>
      </c>
      <c r="H822" s="21">
        <v>0</v>
      </c>
      <c r="I822" s="23">
        <v>43439</v>
      </c>
      <c r="J822" s="21" t="s">
        <v>105</v>
      </c>
      <c r="K822" s="21">
        <v>-3.6</v>
      </c>
      <c r="L822" s="21" t="s">
        <v>195</v>
      </c>
    </row>
    <row r="823" spans="1:12" x14ac:dyDescent="0.3">
      <c r="A823" s="22">
        <v>13650</v>
      </c>
      <c r="B823" s="22">
        <v>10100501</v>
      </c>
      <c r="C823" s="22">
        <v>1000</v>
      </c>
      <c r="D823" s="23">
        <v>43466</v>
      </c>
      <c r="E823" s="21" t="s">
        <v>104</v>
      </c>
      <c r="F823" s="21">
        <v>108102394</v>
      </c>
      <c r="G823" s="21">
        <v>0</v>
      </c>
      <c r="H823" s="21">
        <v>0</v>
      </c>
      <c r="I823" s="23">
        <v>43439</v>
      </c>
      <c r="J823" s="21" t="s">
        <v>105</v>
      </c>
      <c r="K823" s="21">
        <v>-3.6</v>
      </c>
      <c r="L823" s="21" t="s">
        <v>195</v>
      </c>
    </row>
    <row r="824" spans="1:12" x14ac:dyDescent="0.3">
      <c r="A824" s="22">
        <v>13650</v>
      </c>
      <c r="B824" s="22">
        <v>10100501</v>
      </c>
      <c r="C824" s="22">
        <v>1000</v>
      </c>
      <c r="D824" s="23">
        <v>43466</v>
      </c>
      <c r="E824" s="21" t="s">
        <v>104</v>
      </c>
      <c r="F824" s="21">
        <v>108102394</v>
      </c>
      <c r="G824" s="21">
        <v>0</v>
      </c>
      <c r="H824" s="21">
        <v>0</v>
      </c>
      <c r="I824" s="23">
        <v>43439</v>
      </c>
      <c r="J824" s="21" t="s">
        <v>105</v>
      </c>
      <c r="K824" s="21">
        <v>-0.24</v>
      </c>
      <c r="L824" s="21" t="s">
        <v>195</v>
      </c>
    </row>
    <row r="825" spans="1:12" x14ac:dyDescent="0.3">
      <c r="A825" s="22">
        <v>13640</v>
      </c>
      <c r="B825" s="22">
        <v>10100501</v>
      </c>
      <c r="C825" s="22">
        <v>1000</v>
      </c>
      <c r="D825" s="23">
        <v>43466</v>
      </c>
      <c r="E825" s="21" t="s">
        <v>104</v>
      </c>
      <c r="F825" s="21">
        <v>108102414</v>
      </c>
      <c r="G825" s="21">
        <v>0</v>
      </c>
      <c r="H825" s="21">
        <v>0</v>
      </c>
      <c r="I825" s="23">
        <v>43475</v>
      </c>
      <c r="J825" s="21" t="s">
        <v>248</v>
      </c>
      <c r="K825" s="21">
        <v>-327.88</v>
      </c>
      <c r="L825" s="21" t="s">
        <v>194</v>
      </c>
    </row>
    <row r="826" spans="1:12" x14ac:dyDescent="0.3">
      <c r="A826" s="22">
        <v>13650</v>
      </c>
      <c r="B826" s="22">
        <v>10100501</v>
      </c>
      <c r="C826" s="22">
        <v>1000</v>
      </c>
      <c r="D826" s="23">
        <v>43466</v>
      </c>
      <c r="E826" s="21" t="s">
        <v>104</v>
      </c>
      <c r="F826" s="21">
        <v>108102414</v>
      </c>
      <c r="G826" s="21">
        <v>0</v>
      </c>
      <c r="H826" s="21">
        <v>0</v>
      </c>
      <c r="I826" s="23">
        <v>43475</v>
      </c>
      <c r="J826" s="21" t="s">
        <v>248</v>
      </c>
      <c r="K826" s="21">
        <v>-936.18</v>
      </c>
      <c r="L826" s="21" t="s">
        <v>195</v>
      </c>
    </row>
    <row r="827" spans="1:12" x14ac:dyDescent="0.3">
      <c r="A827" s="22">
        <v>13650</v>
      </c>
      <c r="B827" s="22">
        <v>10100501</v>
      </c>
      <c r="C827" s="22">
        <v>1000</v>
      </c>
      <c r="D827" s="23">
        <v>43466</v>
      </c>
      <c r="E827" s="21" t="s">
        <v>104</v>
      </c>
      <c r="F827" s="21">
        <v>108102516</v>
      </c>
      <c r="G827" s="21">
        <v>0</v>
      </c>
      <c r="H827" s="21">
        <v>0</v>
      </c>
      <c r="I827" s="23">
        <v>43481</v>
      </c>
      <c r="J827" s="21" t="s">
        <v>243</v>
      </c>
      <c r="K827" s="24">
        <v>-4567.1400000000003</v>
      </c>
      <c r="L827" s="21" t="s">
        <v>195</v>
      </c>
    </row>
    <row r="828" spans="1:12" x14ac:dyDescent="0.3">
      <c r="A828" s="22">
        <v>13660</v>
      </c>
      <c r="B828" s="22">
        <v>10100501</v>
      </c>
      <c r="C828" s="22">
        <v>1000</v>
      </c>
      <c r="D828" s="23">
        <v>43466</v>
      </c>
      <c r="E828" s="21" t="s">
        <v>104</v>
      </c>
      <c r="F828" s="21">
        <v>108102516</v>
      </c>
      <c r="G828" s="21">
        <v>0</v>
      </c>
      <c r="H828" s="21">
        <v>0</v>
      </c>
      <c r="I828" s="23">
        <v>43481</v>
      </c>
      <c r="J828" s="21" t="s">
        <v>243</v>
      </c>
      <c r="K828" s="24">
        <v>-4711.93</v>
      </c>
      <c r="L828" s="21" t="s">
        <v>188</v>
      </c>
    </row>
    <row r="829" spans="1:12" x14ac:dyDescent="0.3">
      <c r="A829" s="22">
        <v>13660</v>
      </c>
      <c r="B829" s="22">
        <v>10100501</v>
      </c>
      <c r="C829" s="22">
        <v>1000</v>
      </c>
      <c r="D829" s="23">
        <v>43466</v>
      </c>
      <c r="E829" s="21" t="s">
        <v>104</v>
      </c>
      <c r="F829" s="21">
        <v>108102516</v>
      </c>
      <c r="G829" s="21">
        <v>0</v>
      </c>
      <c r="H829" s="21">
        <v>0</v>
      </c>
      <c r="I829" s="23">
        <v>43481</v>
      </c>
      <c r="J829" s="21" t="s">
        <v>243</v>
      </c>
      <c r="K829" s="21">
        <v>-500.47</v>
      </c>
      <c r="L829" s="21" t="s">
        <v>188</v>
      </c>
    </row>
    <row r="830" spans="1:12" x14ac:dyDescent="0.3">
      <c r="A830" s="22">
        <v>13660</v>
      </c>
      <c r="B830" s="22">
        <v>10100501</v>
      </c>
      <c r="C830" s="22">
        <v>1000</v>
      </c>
      <c r="D830" s="23">
        <v>43466</v>
      </c>
      <c r="E830" s="21" t="s">
        <v>104</v>
      </c>
      <c r="F830" s="21">
        <v>108102516</v>
      </c>
      <c r="G830" s="21">
        <v>0</v>
      </c>
      <c r="H830" s="21">
        <v>0</v>
      </c>
      <c r="I830" s="23">
        <v>43481</v>
      </c>
      <c r="J830" s="21" t="s">
        <v>243</v>
      </c>
      <c r="K830" s="21">
        <v>-500.47</v>
      </c>
      <c r="L830" s="21" t="s">
        <v>188</v>
      </c>
    </row>
    <row r="831" spans="1:12" x14ac:dyDescent="0.3">
      <c r="A831" s="22">
        <v>13660</v>
      </c>
      <c r="B831" s="22">
        <v>10100501</v>
      </c>
      <c r="C831" s="22">
        <v>1000</v>
      </c>
      <c r="D831" s="23">
        <v>43466</v>
      </c>
      <c r="E831" s="21" t="s">
        <v>104</v>
      </c>
      <c r="F831" s="21">
        <v>108102516</v>
      </c>
      <c r="G831" s="21">
        <v>0</v>
      </c>
      <c r="H831" s="21">
        <v>0</v>
      </c>
      <c r="I831" s="23">
        <v>43481</v>
      </c>
      <c r="J831" s="21" t="s">
        <v>243</v>
      </c>
      <c r="K831" s="21">
        <v>-126.71</v>
      </c>
      <c r="L831" s="21" t="s">
        <v>188</v>
      </c>
    </row>
    <row r="832" spans="1:12" x14ac:dyDescent="0.3">
      <c r="A832" s="22">
        <v>13660</v>
      </c>
      <c r="B832" s="22">
        <v>10100501</v>
      </c>
      <c r="C832" s="22">
        <v>1000</v>
      </c>
      <c r="D832" s="23">
        <v>43466</v>
      </c>
      <c r="E832" s="21" t="s">
        <v>104</v>
      </c>
      <c r="F832" s="21">
        <v>108102516</v>
      </c>
      <c r="G832" s="21">
        <v>0</v>
      </c>
      <c r="H832" s="21">
        <v>0</v>
      </c>
      <c r="I832" s="23">
        <v>43481</v>
      </c>
      <c r="J832" s="21" t="s">
        <v>243</v>
      </c>
      <c r="K832" s="24">
        <v>-1618.41</v>
      </c>
      <c r="L832" s="21" t="s">
        <v>188</v>
      </c>
    </row>
    <row r="833" spans="1:12" x14ac:dyDescent="0.3">
      <c r="A833" s="22">
        <v>13670</v>
      </c>
      <c r="B833" s="22">
        <v>10100501</v>
      </c>
      <c r="C833" s="22">
        <v>1000</v>
      </c>
      <c r="D833" s="23">
        <v>43466</v>
      </c>
      <c r="E833" s="21" t="s">
        <v>104</v>
      </c>
      <c r="F833" s="21">
        <v>108102516</v>
      </c>
      <c r="G833" s="21">
        <v>0</v>
      </c>
      <c r="H833" s="21">
        <v>0</v>
      </c>
      <c r="I833" s="23">
        <v>43481</v>
      </c>
      <c r="J833" s="21" t="s">
        <v>243</v>
      </c>
      <c r="K833" s="24">
        <v>-15297.87</v>
      </c>
      <c r="L833" s="21" t="s">
        <v>189</v>
      </c>
    </row>
    <row r="834" spans="1:12" x14ac:dyDescent="0.3">
      <c r="A834" s="22">
        <v>13670</v>
      </c>
      <c r="B834" s="22">
        <v>10100501</v>
      </c>
      <c r="C834" s="22">
        <v>1000</v>
      </c>
      <c r="D834" s="23">
        <v>43466</v>
      </c>
      <c r="E834" s="21" t="s">
        <v>104</v>
      </c>
      <c r="F834" s="21">
        <v>108102516</v>
      </c>
      <c r="G834" s="21">
        <v>0</v>
      </c>
      <c r="H834" s="21">
        <v>0</v>
      </c>
      <c r="I834" s="23">
        <v>43481</v>
      </c>
      <c r="J834" s="21" t="s">
        <v>243</v>
      </c>
      <c r="K834" s="24">
        <v>-7934.42</v>
      </c>
      <c r="L834" s="21" t="s">
        <v>189</v>
      </c>
    </row>
    <row r="835" spans="1:12" x14ac:dyDescent="0.3">
      <c r="A835" s="22">
        <v>13670</v>
      </c>
      <c r="B835" s="22">
        <v>10100501</v>
      </c>
      <c r="C835" s="22">
        <v>1000</v>
      </c>
      <c r="D835" s="23">
        <v>43466</v>
      </c>
      <c r="E835" s="21" t="s">
        <v>104</v>
      </c>
      <c r="F835" s="21">
        <v>108102516</v>
      </c>
      <c r="G835" s="21">
        <v>0</v>
      </c>
      <c r="H835" s="21">
        <v>0</v>
      </c>
      <c r="I835" s="23">
        <v>43481</v>
      </c>
      <c r="J835" s="21" t="s">
        <v>243</v>
      </c>
      <c r="K835" s="24">
        <v>-15297.87</v>
      </c>
      <c r="L835" s="21" t="s">
        <v>189</v>
      </c>
    </row>
    <row r="836" spans="1:12" x14ac:dyDescent="0.3">
      <c r="A836" s="22">
        <v>13670</v>
      </c>
      <c r="B836" s="22">
        <v>10100501</v>
      </c>
      <c r="C836" s="22">
        <v>1000</v>
      </c>
      <c r="D836" s="23">
        <v>43466</v>
      </c>
      <c r="E836" s="21" t="s">
        <v>104</v>
      </c>
      <c r="F836" s="21">
        <v>108102516</v>
      </c>
      <c r="G836" s="21">
        <v>0</v>
      </c>
      <c r="H836" s="21">
        <v>0</v>
      </c>
      <c r="I836" s="23">
        <v>43481</v>
      </c>
      <c r="J836" s="21" t="s">
        <v>243</v>
      </c>
      <c r="K836" s="24">
        <v>-1702.26</v>
      </c>
      <c r="L836" s="21" t="s">
        <v>189</v>
      </c>
    </row>
    <row r="837" spans="1:12" x14ac:dyDescent="0.3">
      <c r="A837" s="22">
        <v>13670</v>
      </c>
      <c r="B837" s="22">
        <v>10100501</v>
      </c>
      <c r="C837" s="22">
        <v>1000</v>
      </c>
      <c r="D837" s="23">
        <v>43466</v>
      </c>
      <c r="E837" s="21" t="s">
        <v>104</v>
      </c>
      <c r="F837" s="21">
        <v>108102516</v>
      </c>
      <c r="G837" s="21">
        <v>0</v>
      </c>
      <c r="H837" s="21">
        <v>0</v>
      </c>
      <c r="I837" s="23">
        <v>43481</v>
      </c>
      <c r="J837" s="21" t="s">
        <v>243</v>
      </c>
      <c r="K837" s="24">
        <v>-4556.07</v>
      </c>
      <c r="L837" s="21" t="s">
        <v>189</v>
      </c>
    </row>
    <row r="838" spans="1:12" x14ac:dyDescent="0.3">
      <c r="A838" s="22">
        <v>13650</v>
      </c>
      <c r="B838" s="22">
        <v>10100501</v>
      </c>
      <c r="C838" s="22">
        <v>1000</v>
      </c>
      <c r="D838" s="23">
        <v>43466</v>
      </c>
      <c r="E838" s="21" t="s">
        <v>104</v>
      </c>
      <c r="F838" s="21">
        <v>108102521</v>
      </c>
      <c r="G838" s="21">
        <v>0</v>
      </c>
      <c r="H838" s="21">
        <v>0</v>
      </c>
      <c r="I838" s="23">
        <v>43475</v>
      </c>
      <c r="J838" s="21" t="s">
        <v>105</v>
      </c>
      <c r="K838" s="21">
        <v>-917.89</v>
      </c>
      <c r="L838" s="21" t="s">
        <v>195</v>
      </c>
    </row>
    <row r="839" spans="1:12" x14ac:dyDescent="0.3">
      <c r="A839" s="22">
        <v>13650</v>
      </c>
      <c r="B839" s="22">
        <v>10100501</v>
      </c>
      <c r="C839" s="22">
        <v>1000</v>
      </c>
      <c r="D839" s="23">
        <v>43466</v>
      </c>
      <c r="E839" s="21" t="s">
        <v>104</v>
      </c>
      <c r="F839" s="21">
        <v>108102521</v>
      </c>
      <c r="G839" s="21">
        <v>0</v>
      </c>
      <c r="H839" s="21">
        <v>0</v>
      </c>
      <c r="I839" s="23">
        <v>43475</v>
      </c>
      <c r="J839" s="21" t="s">
        <v>105</v>
      </c>
      <c r="K839" s="21">
        <v>-917.9</v>
      </c>
      <c r="L839" s="21" t="s">
        <v>195</v>
      </c>
    </row>
    <row r="840" spans="1:12" x14ac:dyDescent="0.3">
      <c r="A840" s="22">
        <v>13660</v>
      </c>
      <c r="B840" s="22">
        <v>10100501</v>
      </c>
      <c r="C840" s="22">
        <v>1000</v>
      </c>
      <c r="D840" s="23">
        <v>43466</v>
      </c>
      <c r="E840" s="21" t="s">
        <v>104</v>
      </c>
      <c r="F840" s="21">
        <v>108099433</v>
      </c>
      <c r="G840" s="21">
        <v>0</v>
      </c>
      <c r="H840" s="21">
        <v>0</v>
      </c>
      <c r="I840" s="23">
        <v>43464</v>
      </c>
      <c r="J840" s="21" t="s">
        <v>105</v>
      </c>
      <c r="K840" s="21">
        <v>-24.48</v>
      </c>
      <c r="L840" s="21" t="s">
        <v>188</v>
      </c>
    </row>
    <row r="841" spans="1:12" x14ac:dyDescent="0.3">
      <c r="A841" s="22">
        <v>13670</v>
      </c>
      <c r="B841" s="22">
        <v>10100501</v>
      </c>
      <c r="C841" s="22">
        <v>1000</v>
      </c>
      <c r="D841" s="23">
        <v>43466</v>
      </c>
      <c r="E841" s="21" t="s">
        <v>104</v>
      </c>
      <c r="F841" s="21">
        <v>108099433</v>
      </c>
      <c r="G841" s="21">
        <v>0</v>
      </c>
      <c r="H841" s="21">
        <v>0</v>
      </c>
      <c r="I841" s="23">
        <v>43464</v>
      </c>
      <c r="J841" s="21" t="s">
        <v>105</v>
      </c>
      <c r="K841" s="21">
        <v>-144.97</v>
      </c>
      <c r="L841" s="21" t="s">
        <v>189</v>
      </c>
    </row>
    <row r="842" spans="1:12" x14ac:dyDescent="0.3">
      <c r="A842" s="22">
        <v>13670</v>
      </c>
      <c r="B842" s="22">
        <v>10100501</v>
      </c>
      <c r="C842" s="22">
        <v>1000</v>
      </c>
      <c r="D842" s="23">
        <v>43466</v>
      </c>
      <c r="E842" s="21" t="s">
        <v>104</v>
      </c>
      <c r="F842" s="21">
        <v>108099433</v>
      </c>
      <c r="G842" s="21">
        <v>0</v>
      </c>
      <c r="H842" s="21">
        <v>0</v>
      </c>
      <c r="I842" s="23">
        <v>43464</v>
      </c>
      <c r="J842" s="21" t="s">
        <v>105</v>
      </c>
      <c r="K842" s="21">
        <v>-619.23</v>
      </c>
      <c r="L842" s="21" t="s">
        <v>189</v>
      </c>
    </row>
    <row r="843" spans="1:12" x14ac:dyDescent="0.3">
      <c r="A843" s="22">
        <v>13670</v>
      </c>
      <c r="B843" s="22">
        <v>10100501</v>
      </c>
      <c r="C843" s="22">
        <v>1000</v>
      </c>
      <c r="D843" s="23">
        <v>43466</v>
      </c>
      <c r="E843" s="21" t="s">
        <v>104</v>
      </c>
      <c r="F843" s="21">
        <v>108099433</v>
      </c>
      <c r="G843" s="21">
        <v>0</v>
      </c>
      <c r="H843" s="21">
        <v>0</v>
      </c>
      <c r="I843" s="23">
        <v>43464</v>
      </c>
      <c r="J843" s="21" t="s">
        <v>105</v>
      </c>
      <c r="K843" s="21">
        <v>-619.24</v>
      </c>
      <c r="L843" s="21" t="s">
        <v>189</v>
      </c>
    </row>
    <row r="844" spans="1:12" x14ac:dyDescent="0.3">
      <c r="A844" s="22">
        <v>13640</v>
      </c>
      <c r="B844" s="22">
        <v>10100501</v>
      </c>
      <c r="C844" s="22">
        <v>1000</v>
      </c>
      <c r="D844" s="23">
        <v>43466</v>
      </c>
      <c r="E844" s="21" t="s">
        <v>104</v>
      </c>
      <c r="F844" s="21">
        <v>108099743</v>
      </c>
      <c r="G844" s="21">
        <v>0</v>
      </c>
      <c r="H844" s="21">
        <v>0</v>
      </c>
      <c r="I844" s="23">
        <v>43490</v>
      </c>
      <c r="J844" s="21" t="s">
        <v>105</v>
      </c>
      <c r="K844" s="21">
        <v>-32.46</v>
      </c>
      <c r="L844" s="21" t="s">
        <v>194</v>
      </c>
    </row>
    <row r="845" spans="1:12" x14ac:dyDescent="0.3">
      <c r="A845" s="22">
        <v>13640</v>
      </c>
      <c r="B845" s="22">
        <v>10100501</v>
      </c>
      <c r="C845" s="22">
        <v>1000</v>
      </c>
      <c r="D845" s="23">
        <v>43466</v>
      </c>
      <c r="E845" s="21" t="s">
        <v>104</v>
      </c>
      <c r="F845" s="21">
        <v>108099743</v>
      </c>
      <c r="G845" s="21">
        <v>0</v>
      </c>
      <c r="H845" s="21">
        <v>0</v>
      </c>
      <c r="I845" s="23">
        <v>43490</v>
      </c>
      <c r="J845" s="21" t="s">
        <v>105</v>
      </c>
      <c r="K845" s="21">
        <v>-7.5</v>
      </c>
      <c r="L845" s="21" t="s">
        <v>194</v>
      </c>
    </row>
    <row r="846" spans="1:12" x14ac:dyDescent="0.3">
      <c r="A846" s="22">
        <v>13650</v>
      </c>
      <c r="B846" s="22">
        <v>10100501</v>
      </c>
      <c r="C846" s="22">
        <v>1000</v>
      </c>
      <c r="D846" s="23">
        <v>43466</v>
      </c>
      <c r="E846" s="21" t="s">
        <v>104</v>
      </c>
      <c r="F846" s="21">
        <v>108099743</v>
      </c>
      <c r="G846" s="21">
        <v>0</v>
      </c>
      <c r="H846" s="21">
        <v>0</v>
      </c>
      <c r="I846" s="23">
        <v>43490</v>
      </c>
      <c r="J846" s="21" t="s">
        <v>105</v>
      </c>
      <c r="K846" s="21">
        <v>-368.5</v>
      </c>
      <c r="L846" s="21" t="s">
        <v>195</v>
      </c>
    </row>
    <row r="847" spans="1:12" x14ac:dyDescent="0.3">
      <c r="A847" s="22">
        <v>13650</v>
      </c>
      <c r="B847" s="22">
        <v>10100501</v>
      </c>
      <c r="C847" s="22">
        <v>1000</v>
      </c>
      <c r="D847" s="23">
        <v>43466</v>
      </c>
      <c r="E847" s="21" t="s">
        <v>104</v>
      </c>
      <c r="F847" s="21">
        <v>108099743</v>
      </c>
      <c r="G847" s="21">
        <v>0</v>
      </c>
      <c r="H847" s="21">
        <v>0</v>
      </c>
      <c r="I847" s="23">
        <v>43490</v>
      </c>
      <c r="J847" s="21" t="s">
        <v>105</v>
      </c>
      <c r="K847" s="21">
        <v>-6.85</v>
      </c>
      <c r="L847" s="21" t="s">
        <v>195</v>
      </c>
    </row>
    <row r="848" spans="1:12" x14ac:dyDescent="0.3">
      <c r="A848" s="22">
        <v>13650</v>
      </c>
      <c r="B848" s="22">
        <v>10100501</v>
      </c>
      <c r="C848" s="22">
        <v>1000</v>
      </c>
      <c r="D848" s="23">
        <v>43466</v>
      </c>
      <c r="E848" s="21" t="s">
        <v>104</v>
      </c>
      <c r="F848" s="21">
        <v>108099743</v>
      </c>
      <c r="G848" s="21">
        <v>0</v>
      </c>
      <c r="H848" s="21">
        <v>0</v>
      </c>
      <c r="I848" s="23">
        <v>43490</v>
      </c>
      <c r="J848" s="21" t="s">
        <v>105</v>
      </c>
      <c r="K848" s="21">
        <v>-33.72</v>
      </c>
      <c r="L848" s="21" t="s">
        <v>195</v>
      </c>
    </row>
    <row r="849" spans="1:12" x14ac:dyDescent="0.3">
      <c r="A849" s="22">
        <v>13650</v>
      </c>
      <c r="B849" s="22">
        <v>10100501</v>
      </c>
      <c r="C849" s="22">
        <v>1000</v>
      </c>
      <c r="D849" s="23">
        <v>43466</v>
      </c>
      <c r="E849" s="21" t="s">
        <v>104</v>
      </c>
      <c r="F849" s="21">
        <v>108099743</v>
      </c>
      <c r="G849" s="21">
        <v>0</v>
      </c>
      <c r="H849" s="21">
        <v>0</v>
      </c>
      <c r="I849" s="23">
        <v>43490</v>
      </c>
      <c r="J849" s="21" t="s">
        <v>105</v>
      </c>
      <c r="K849" s="21">
        <v>-368.5</v>
      </c>
      <c r="L849" s="21" t="s">
        <v>195</v>
      </c>
    </row>
    <row r="850" spans="1:12" x14ac:dyDescent="0.3">
      <c r="A850" s="22">
        <v>13650</v>
      </c>
      <c r="B850" s="22">
        <v>10100501</v>
      </c>
      <c r="C850" s="22">
        <v>1000</v>
      </c>
      <c r="D850" s="23">
        <v>43466</v>
      </c>
      <c r="E850" s="21" t="s">
        <v>104</v>
      </c>
      <c r="F850" s="21">
        <v>108099743</v>
      </c>
      <c r="G850" s="21">
        <v>0</v>
      </c>
      <c r="H850" s="21">
        <v>0</v>
      </c>
      <c r="I850" s="23">
        <v>43490</v>
      </c>
      <c r="J850" s="21" t="s">
        <v>105</v>
      </c>
      <c r="K850" s="21">
        <v>-368.49</v>
      </c>
      <c r="L850" s="21" t="s">
        <v>195</v>
      </c>
    </row>
    <row r="851" spans="1:12" x14ac:dyDescent="0.3">
      <c r="A851" s="22">
        <v>13660</v>
      </c>
      <c r="B851" s="22">
        <v>10100501</v>
      </c>
      <c r="C851" s="22">
        <v>1000</v>
      </c>
      <c r="D851" s="23">
        <v>43466</v>
      </c>
      <c r="E851" s="21" t="s">
        <v>104</v>
      </c>
      <c r="F851" s="21">
        <v>108099743</v>
      </c>
      <c r="G851" s="21">
        <v>0</v>
      </c>
      <c r="H851" s="21">
        <v>0</v>
      </c>
      <c r="I851" s="23">
        <v>43490</v>
      </c>
      <c r="J851" s="21" t="s">
        <v>105</v>
      </c>
      <c r="K851" s="21">
        <v>-2.41</v>
      </c>
      <c r="L851" s="21" t="s">
        <v>188</v>
      </c>
    </row>
    <row r="852" spans="1:12" x14ac:dyDescent="0.3">
      <c r="A852" s="22">
        <v>13660</v>
      </c>
      <c r="B852" s="22">
        <v>10100501</v>
      </c>
      <c r="C852" s="22">
        <v>1000</v>
      </c>
      <c r="D852" s="23">
        <v>43466</v>
      </c>
      <c r="E852" s="21" t="s">
        <v>104</v>
      </c>
      <c r="F852" s="21">
        <v>108099743</v>
      </c>
      <c r="G852" s="21">
        <v>0</v>
      </c>
      <c r="H852" s="21">
        <v>0</v>
      </c>
      <c r="I852" s="23">
        <v>43490</v>
      </c>
      <c r="J852" s="21" t="s">
        <v>105</v>
      </c>
      <c r="K852" s="21">
        <v>-2.78</v>
      </c>
      <c r="L852" s="21" t="s">
        <v>188</v>
      </c>
    </row>
    <row r="853" spans="1:12" x14ac:dyDescent="0.3">
      <c r="A853" s="22">
        <v>13660</v>
      </c>
      <c r="B853" s="22">
        <v>10100501</v>
      </c>
      <c r="C853" s="22">
        <v>1000</v>
      </c>
      <c r="D853" s="23">
        <v>43466</v>
      </c>
      <c r="E853" s="21" t="s">
        <v>104</v>
      </c>
      <c r="F853" s="21">
        <v>108099743</v>
      </c>
      <c r="G853" s="21">
        <v>0</v>
      </c>
      <c r="H853" s="21">
        <v>0</v>
      </c>
      <c r="I853" s="23">
        <v>43490</v>
      </c>
      <c r="J853" s="21" t="s">
        <v>105</v>
      </c>
      <c r="K853" s="21">
        <v>-19.73</v>
      </c>
      <c r="L853" s="21" t="s">
        <v>188</v>
      </c>
    </row>
    <row r="854" spans="1:12" x14ac:dyDescent="0.3">
      <c r="A854" s="22">
        <v>13660</v>
      </c>
      <c r="B854" s="22">
        <v>10100501</v>
      </c>
      <c r="C854" s="22">
        <v>1000</v>
      </c>
      <c r="D854" s="23">
        <v>43466</v>
      </c>
      <c r="E854" s="21" t="s">
        <v>104</v>
      </c>
      <c r="F854" s="21">
        <v>108099743</v>
      </c>
      <c r="G854" s="21">
        <v>0</v>
      </c>
      <c r="H854" s="21">
        <v>0</v>
      </c>
      <c r="I854" s="23">
        <v>43490</v>
      </c>
      <c r="J854" s="21" t="s">
        <v>105</v>
      </c>
      <c r="K854" s="21">
        <v>-19.73</v>
      </c>
      <c r="L854" s="21" t="s">
        <v>188</v>
      </c>
    </row>
    <row r="855" spans="1:12" x14ac:dyDescent="0.3">
      <c r="A855" s="22">
        <v>13670</v>
      </c>
      <c r="B855" s="22">
        <v>10100501</v>
      </c>
      <c r="C855" s="22">
        <v>1000</v>
      </c>
      <c r="D855" s="23">
        <v>43466</v>
      </c>
      <c r="E855" s="21" t="s">
        <v>104</v>
      </c>
      <c r="F855" s="21">
        <v>108099743</v>
      </c>
      <c r="G855" s="21">
        <v>0</v>
      </c>
      <c r="H855" s="21">
        <v>0</v>
      </c>
      <c r="I855" s="23">
        <v>43490</v>
      </c>
      <c r="J855" s="21" t="s">
        <v>105</v>
      </c>
      <c r="K855" s="21">
        <v>-4.43</v>
      </c>
      <c r="L855" s="21" t="s">
        <v>189</v>
      </c>
    </row>
    <row r="856" spans="1:12" x14ac:dyDescent="0.3">
      <c r="A856" s="22">
        <v>13670</v>
      </c>
      <c r="B856" s="22">
        <v>10100501</v>
      </c>
      <c r="C856" s="22">
        <v>1000</v>
      </c>
      <c r="D856" s="23">
        <v>43466</v>
      </c>
      <c r="E856" s="21" t="s">
        <v>104</v>
      </c>
      <c r="F856" s="21">
        <v>108099743</v>
      </c>
      <c r="G856" s="21">
        <v>0</v>
      </c>
      <c r="H856" s="21">
        <v>0</v>
      </c>
      <c r="I856" s="23">
        <v>43490</v>
      </c>
      <c r="J856" s="21" t="s">
        <v>105</v>
      </c>
      <c r="K856" s="21">
        <v>-4.43</v>
      </c>
      <c r="L856" s="21" t="s">
        <v>189</v>
      </c>
    </row>
    <row r="857" spans="1:12" x14ac:dyDescent="0.3">
      <c r="A857" s="22">
        <v>13670</v>
      </c>
      <c r="B857" s="22">
        <v>10100501</v>
      </c>
      <c r="C857" s="22">
        <v>1000</v>
      </c>
      <c r="D857" s="23">
        <v>43466</v>
      </c>
      <c r="E857" s="21" t="s">
        <v>104</v>
      </c>
      <c r="F857" s="21">
        <v>108099743</v>
      </c>
      <c r="G857" s="21">
        <v>0</v>
      </c>
      <c r="H857" s="21">
        <v>0</v>
      </c>
      <c r="I857" s="23">
        <v>43490</v>
      </c>
      <c r="J857" s="21" t="s">
        <v>105</v>
      </c>
      <c r="K857" s="21">
        <v>-12.23</v>
      </c>
      <c r="L857" s="21" t="s">
        <v>189</v>
      </c>
    </row>
    <row r="858" spans="1:12" x14ac:dyDescent="0.3">
      <c r="A858" s="22">
        <v>13670</v>
      </c>
      <c r="B858" s="22">
        <v>10100501</v>
      </c>
      <c r="C858" s="22">
        <v>1000</v>
      </c>
      <c r="D858" s="23">
        <v>43466</v>
      </c>
      <c r="E858" s="21" t="s">
        <v>104</v>
      </c>
      <c r="F858" s="21">
        <v>108099743</v>
      </c>
      <c r="G858" s="21">
        <v>0</v>
      </c>
      <c r="H858" s="21">
        <v>0</v>
      </c>
      <c r="I858" s="23">
        <v>43490</v>
      </c>
      <c r="J858" s="21" t="s">
        <v>105</v>
      </c>
      <c r="K858" s="21">
        <v>-12.23</v>
      </c>
      <c r="L858" s="21" t="s">
        <v>189</v>
      </c>
    </row>
    <row r="859" spans="1:12" x14ac:dyDescent="0.3">
      <c r="A859" s="22">
        <v>13650</v>
      </c>
      <c r="B859" s="22">
        <v>10100501</v>
      </c>
      <c r="C859" s="22">
        <v>1000</v>
      </c>
      <c r="D859" s="23">
        <v>43466</v>
      </c>
      <c r="E859" s="21" t="s">
        <v>104</v>
      </c>
      <c r="F859" s="21">
        <v>108099909</v>
      </c>
      <c r="G859" s="21">
        <v>0</v>
      </c>
      <c r="H859" s="21">
        <v>0</v>
      </c>
      <c r="I859" s="23">
        <v>43494</v>
      </c>
      <c r="J859" s="21" t="s">
        <v>152</v>
      </c>
      <c r="K859" s="24">
        <v>-2905.91</v>
      </c>
      <c r="L859" s="21" t="s">
        <v>195</v>
      </c>
    </row>
    <row r="860" spans="1:12" x14ac:dyDescent="0.3">
      <c r="A860" s="22">
        <v>13650</v>
      </c>
      <c r="B860" s="22">
        <v>10100501</v>
      </c>
      <c r="C860" s="22">
        <v>1000</v>
      </c>
      <c r="D860" s="23">
        <v>43466</v>
      </c>
      <c r="E860" s="21" t="s">
        <v>104</v>
      </c>
      <c r="F860" s="21">
        <v>108099909</v>
      </c>
      <c r="G860" s="21">
        <v>0</v>
      </c>
      <c r="H860" s="21">
        <v>0</v>
      </c>
      <c r="I860" s="23">
        <v>43494</v>
      </c>
      <c r="J860" s="21" t="s">
        <v>152</v>
      </c>
      <c r="K860" s="21">
        <v>-212.06</v>
      </c>
      <c r="L860" s="21" t="s">
        <v>195</v>
      </c>
    </row>
    <row r="861" spans="1:12" x14ac:dyDescent="0.3">
      <c r="A861" s="22">
        <v>13650</v>
      </c>
      <c r="B861" s="22">
        <v>10100501</v>
      </c>
      <c r="C861" s="22">
        <v>1000</v>
      </c>
      <c r="D861" s="23">
        <v>43466</v>
      </c>
      <c r="E861" s="21" t="s">
        <v>104</v>
      </c>
      <c r="F861" s="21">
        <v>108099909</v>
      </c>
      <c r="G861" s="21">
        <v>0</v>
      </c>
      <c r="H861" s="21">
        <v>0</v>
      </c>
      <c r="I861" s="23">
        <v>43494</v>
      </c>
      <c r="J861" s="21" t="s">
        <v>152</v>
      </c>
      <c r="K861" s="24">
        <v>-2905.9</v>
      </c>
      <c r="L861" s="21" t="s">
        <v>195</v>
      </c>
    </row>
    <row r="862" spans="1:12" x14ac:dyDescent="0.3">
      <c r="A862" s="22">
        <v>13660</v>
      </c>
      <c r="B862" s="22">
        <v>10100501</v>
      </c>
      <c r="C862" s="22">
        <v>1000</v>
      </c>
      <c r="D862" s="23">
        <v>43466</v>
      </c>
      <c r="E862" s="21" t="s">
        <v>104</v>
      </c>
      <c r="F862" s="21">
        <v>108099909</v>
      </c>
      <c r="G862" s="21">
        <v>0</v>
      </c>
      <c r="H862" s="21">
        <v>0</v>
      </c>
      <c r="I862" s="23">
        <v>43494</v>
      </c>
      <c r="J862" s="21" t="s">
        <v>152</v>
      </c>
      <c r="K862" s="21">
        <v>-178.03</v>
      </c>
      <c r="L862" s="21" t="s">
        <v>188</v>
      </c>
    </row>
    <row r="863" spans="1:12" x14ac:dyDescent="0.3">
      <c r="A863" s="22">
        <v>13660</v>
      </c>
      <c r="B863" s="22">
        <v>10100501</v>
      </c>
      <c r="C863" s="22">
        <v>1000</v>
      </c>
      <c r="D863" s="23">
        <v>43466</v>
      </c>
      <c r="E863" s="21" t="s">
        <v>104</v>
      </c>
      <c r="F863" s="21">
        <v>108099909</v>
      </c>
      <c r="G863" s="21">
        <v>0</v>
      </c>
      <c r="H863" s="21">
        <v>0</v>
      </c>
      <c r="I863" s="23">
        <v>43494</v>
      </c>
      <c r="J863" s="21" t="s">
        <v>152</v>
      </c>
      <c r="K863" s="21">
        <v>-488.99</v>
      </c>
      <c r="L863" s="21" t="s">
        <v>188</v>
      </c>
    </row>
    <row r="864" spans="1:12" x14ac:dyDescent="0.3">
      <c r="A864" s="22">
        <v>13670</v>
      </c>
      <c r="B864" s="22">
        <v>10100501</v>
      </c>
      <c r="C864" s="22">
        <v>1000</v>
      </c>
      <c r="D864" s="23">
        <v>43466</v>
      </c>
      <c r="E864" s="21" t="s">
        <v>104</v>
      </c>
      <c r="F864" s="21">
        <v>108099909</v>
      </c>
      <c r="G864" s="21">
        <v>0</v>
      </c>
      <c r="H864" s="21">
        <v>0</v>
      </c>
      <c r="I864" s="23">
        <v>43494</v>
      </c>
      <c r="J864" s="21" t="s">
        <v>152</v>
      </c>
      <c r="K864" s="24">
        <v>-1987.53</v>
      </c>
      <c r="L864" s="21" t="s">
        <v>189</v>
      </c>
    </row>
    <row r="865" spans="1:12" x14ac:dyDescent="0.3">
      <c r="A865" s="22">
        <v>13670</v>
      </c>
      <c r="B865" s="22">
        <v>10100501</v>
      </c>
      <c r="C865" s="22">
        <v>1000</v>
      </c>
      <c r="D865" s="23">
        <v>43466</v>
      </c>
      <c r="E865" s="21" t="s">
        <v>104</v>
      </c>
      <c r="F865" s="21">
        <v>108099909</v>
      </c>
      <c r="G865" s="21">
        <v>0</v>
      </c>
      <c r="H865" s="21">
        <v>0</v>
      </c>
      <c r="I865" s="23">
        <v>43494</v>
      </c>
      <c r="J865" s="21" t="s">
        <v>152</v>
      </c>
      <c r="K865" s="24">
        <v>-1987.53</v>
      </c>
      <c r="L865" s="21" t="s">
        <v>189</v>
      </c>
    </row>
    <row r="866" spans="1:12" x14ac:dyDescent="0.3">
      <c r="A866" s="22">
        <v>13670</v>
      </c>
      <c r="B866" s="22">
        <v>10100501</v>
      </c>
      <c r="C866" s="22">
        <v>1000</v>
      </c>
      <c r="D866" s="23">
        <v>43466</v>
      </c>
      <c r="E866" s="21" t="s">
        <v>104</v>
      </c>
      <c r="F866" s="21">
        <v>108099909</v>
      </c>
      <c r="G866" s="21">
        <v>0</v>
      </c>
      <c r="H866" s="21">
        <v>0</v>
      </c>
      <c r="I866" s="23">
        <v>43494</v>
      </c>
      <c r="J866" s="21" t="s">
        <v>152</v>
      </c>
      <c r="K866" s="24">
        <v>-1987.53</v>
      </c>
      <c r="L866" s="21" t="s">
        <v>189</v>
      </c>
    </row>
    <row r="867" spans="1:12" x14ac:dyDescent="0.3">
      <c r="A867" s="22">
        <v>13640</v>
      </c>
      <c r="B867" s="22">
        <v>10100501</v>
      </c>
      <c r="C867" s="22">
        <v>1000</v>
      </c>
      <c r="D867" s="23">
        <v>43466</v>
      </c>
      <c r="E867" s="21" t="s">
        <v>104</v>
      </c>
      <c r="F867" s="21">
        <v>108100277</v>
      </c>
      <c r="G867" s="21">
        <v>0</v>
      </c>
      <c r="H867" s="21">
        <v>0</v>
      </c>
      <c r="I867" s="23">
        <v>43402</v>
      </c>
      <c r="J867" s="21" t="s">
        <v>105</v>
      </c>
      <c r="K867" s="21">
        <v>0.56000000000000005</v>
      </c>
      <c r="L867" s="21" t="s">
        <v>194</v>
      </c>
    </row>
    <row r="868" spans="1:12" x14ac:dyDescent="0.3">
      <c r="A868" s="22">
        <v>13660</v>
      </c>
      <c r="B868" s="22">
        <v>10100501</v>
      </c>
      <c r="C868" s="22">
        <v>1000</v>
      </c>
      <c r="D868" s="23">
        <v>43466</v>
      </c>
      <c r="E868" s="21" t="s">
        <v>104</v>
      </c>
      <c r="F868" s="21">
        <v>108100277</v>
      </c>
      <c r="G868" s="21">
        <v>0</v>
      </c>
      <c r="H868" s="21">
        <v>0</v>
      </c>
      <c r="I868" s="23">
        <v>43402</v>
      </c>
      <c r="J868" s="21" t="s">
        <v>105</v>
      </c>
      <c r="K868" s="21">
        <v>2.65</v>
      </c>
      <c r="L868" s="21" t="s">
        <v>188</v>
      </c>
    </row>
    <row r="869" spans="1:12" x14ac:dyDescent="0.3">
      <c r="A869" s="22">
        <v>13670</v>
      </c>
      <c r="B869" s="22">
        <v>10100501</v>
      </c>
      <c r="C869" s="22">
        <v>1000</v>
      </c>
      <c r="D869" s="23">
        <v>43466</v>
      </c>
      <c r="E869" s="21" t="s">
        <v>104</v>
      </c>
      <c r="F869" s="21">
        <v>108100277</v>
      </c>
      <c r="G869" s="21">
        <v>0</v>
      </c>
      <c r="H869" s="21">
        <v>0</v>
      </c>
      <c r="I869" s="23">
        <v>43402</v>
      </c>
      <c r="J869" s="21" t="s">
        <v>105</v>
      </c>
      <c r="K869" s="21">
        <v>2.5099999999999998</v>
      </c>
      <c r="L869" s="21" t="s">
        <v>189</v>
      </c>
    </row>
    <row r="870" spans="1:12" x14ac:dyDescent="0.3">
      <c r="A870" s="22">
        <v>13690</v>
      </c>
      <c r="B870" s="22">
        <v>10100501</v>
      </c>
      <c r="C870" s="22">
        <v>1000</v>
      </c>
      <c r="D870" s="23">
        <v>43466</v>
      </c>
      <c r="E870" s="21" t="s">
        <v>104</v>
      </c>
      <c r="F870" s="21">
        <v>108100277</v>
      </c>
      <c r="G870" s="21">
        <v>0</v>
      </c>
      <c r="H870" s="21">
        <v>0</v>
      </c>
      <c r="I870" s="23">
        <v>43402</v>
      </c>
      <c r="J870" s="21" t="s">
        <v>105</v>
      </c>
      <c r="K870" s="21">
        <v>0.65</v>
      </c>
      <c r="L870" s="21" t="s">
        <v>191</v>
      </c>
    </row>
    <row r="871" spans="1:12" x14ac:dyDescent="0.3">
      <c r="A871" s="22">
        <v>13640</v>
      </c>
      <c r="B871" s="22">
        <v>10100501</v>
      </c>
      <c r="C871" s="22">
        <v>1000</v>
      </c>
      <c r="D871" s="23">
        <v>43466</v>
      </c>
      <c r="E871" s="21" t="s">
        <v>104</v>
      </c>
      <c r="F871" s="21">
        <v>108100652</v>
      </c>
      <c r="G871" s="21">
        <v>0</v>
      </c>
      <c r="H871" s="21">
        <v>0</v>
      </c>
      <c r="I871" s="23">
        <v>43460</v>
      </c>
      <c r="J871" s="21" t="s">
        <v>105</v>
      </c>
      <c r="K871" s="21">
        <v>-389.3</v>
      </c>
      <c r="L871" s="21" t="s">
        <v>194</v>
      </c>
    </row>
    <row r="872" spans="1:12" x14ac:dyDescent="0.3">
      <c r="A872" s="22">
        <v>13640</v>
      </c>
      <c r="B872" s="22">
        <v>10100501</v>
      </c>
      <c r="C872" s="22">
        <v>1000</v>
      </c>
      <c r="D872" s="23">
        <v>43466</v>
      </c>
      <c r="E872" s="21" t="s">
        <v>104</v>
      </c>
      <c r="F872" s="21">
        <v>108100652</v>
      </c>
      <c r="G872" s="21">
        <v>0</v>
      </c>
      <c r="H872" s="21">
        <v>0</v>
      </c>
      <c r="I872" s="23">
        <v>43460</v>
      </c>
      <c r="J872" s="21" t="s">
        <v>105</v>
      </c>
      <c r="K872" s="21">
        <v>-575.62</v>
      </c>
      <c r="L872" s="21" t="s">
        <v>194</v>
      </c>
    </row>
    <row r="873" spans="1:12" x14ac:dyDescent="0.3">
      <c r="A873" s="22">
        <v>13640</v>
      </c>
      <c r="B873" s="22">
        <v>10100501</v>
      </c>
      <c r="C873" s="22">
        <v>1000</v>
      </c>
      <c r="D873" s="23">
        <v>43466</v>
      </c>
      <c r="E873" s="21" t="s">
        <v>104</v>
      </c>
      <c r="F873" s="21">
        <v>108100652</v>
      </c>
      <c r="G873" s="21">
        <v>0</v>
      </c>
      <c r="H873" s="21">
        <v>0</v>
      </c>
      <c r="I873" s="23">
        <v>43460</v>
      </c>
      <c r="J873" s="21" t="s">
        <v>105</v>
      </c>
      <c r="K873" s="21">
        <v>-130.51</v>
      </c>
      <c r="L873" s="21" t="s">
        <v>194</v>
      </c>
    </row>
    <row r="874" spans="1:12" x14ac:dyDescent="0.3">
      <c r="A874" s="22">
        <v>13650</v>
      </c>
      <c r="B874" s="22">
        <v>10100501</v>
      </c>
      <c r="C874" s="22">
        <v>1000</v>
      </c>
      <c r="D874" s="23">
        <v>43466</v>
      </c>
      <c r="E874" s="21" t="s">
        <v>104</v>
      </c>
      <c r="F874" s="21">
        <v>108100652</v>
      </c>
      <c r="G874" s="21">
        <v>0</v>
      </c>
      <c r="H874" s="21">
        <v>0</v>
      </c>
      <c r="I874" s="23">
        <v>43460</v>
      </c>
      <c r="J874" s="21" t="s">
        <v>105</v>
      </c>
      <c r="K874" s="21">
        <v>-719.34</v>
      </c>
      <c r="L874" s="21" t="s">
        <v>195</v>
      </c>
    </row>
    <row r="875" spans="1:12" x14ac:dyDescent="0.3">
      <c r="A875" s="22">
        <v>13650</v>
      </c>
      <c r="B875" s="22">
        <v>10100501</v>
      </c>
      <c r="C875" s="22">
        <v>1000</v>
      </c>
      <c r="D875" s="23">
        <v>43466</v>
      </c>
      <c r="E875" s="21" t="s">
        <v>104</v>
      </c>
      <c r="F875" s="21">
        <v>108100652</v>
      </c>
      <c r="G875" s="21">
        <v>0</v>
      </c>
      <c r="H875" s="21">
        <v>0</v>
      </c>
      <c r="I875" s="23">
        <v>43460</v>
      </c>
      <c r="J875" s="21" t="s">
        <v>105</v>
      </c>
      <c r="K875" s="21">
        <v>-719.34</v>
      </c>
      <c r="L875" s="21" t="s">
        <v>195</v>
      </c>
    </row>
    <row r="876" spans="1:12" x14ac:dyDescent="0.3">
      <c r="A876" s="22">
        <v>13640</v>
      </c>
      <c r="B876" s="22">
        <v>10100501</v>
      </c>
      <c r="C876" s="22">
        <v>1000</v>
      </c>
      <c r="D876" s="23">
        <v>43466</v>
      </c>
      <c r="E876" s="21" t="s">
        <v>104</v>
      </c>
      <c r="F876" s="21">
        <v>108101745</v>
      </c>
      <c r="G876" s="21">
        <v>0</v>
      </c>
      <c r="H876" s="21">
        <v>0</v>
      </c>
      <c r="I876" s="23">
        <v>43439</v>
      </c>
      <c r="J876" s="21" t="s">
        <v>105</v>
      </c>
      <c r="K876" s="21">
        <v>0.23</v>
      </c>
      <c r="L876" s="21" t="s">
        <v>194</v>
      </c>
    </row>
    <row r="877" spans="1:12" x14ac:dyDescent="0.3">
      <c r="A877" s="22">
        <v>13640</v>
      </c>
      <c r="B877" s="22">
        <v>10100501</v>
      </c>
      <c r="C877" s="22">
        <v>1000</v>
      </c>
      <c r="D877" s="23">
        <v>43466</v>
      </c>
      <c r="E877" s="21" t="s">
        <v>104</v>
      </c>
      <c r="F877" s="21">
        <v>108102071</v>
      </c>
      <c r="G877" s="21">
        <v>0</v>
      </c>
      <c r="H877" s="21">
        <v>0</v>
      </c>
      <c r="I877" s="23">
        <v>43493</v>
      </c>
      <c r="J877" s="21" t="s">
        <v>105</v>
      </c>
      <c r="K877" s="21">
        <v>-355.64</v>
      </c>
      <c r="L877" s="21" t="s">
        <v>194</v>
      </c>
    </row>
    <row r="878" spans="1:12" x14ac:dyDescent="0.3">
      <c r="A878" s="22">
        <v>13650</v>
      </c>
      <c r="B878" s="22">
        <v>10100501</v>
      </c>
      <c r="C878" s="22">
        <v>1000</v>
      </c>
      <c r="D878" s="23">
        <v>43466</v>
      </c>
      <c r="E878" s="21" t="s">
        <v>104</v>
      </c>
      <c r="F878" s="21">
        <v>108102071</v>
      </c>
      <c r="G878" s="21">
        <v>0</v>
      </c>
      <c r="H878" s="21">
        <v>0</v>
      </c>
      <c r="I878" s="23">
        <v>43493</v>
      </c>
      <c r="J878" s="21" t="s">
        <v>105</v>
      </c>
      <c r="K878" s="24">
        <v>-1187.8900000000001</v>
      </c>
      <c r="L878" s="21" t="s">
        <v>195</v>
      </c>
    </row>
    <row r="879" spans="1:12" x14ac:dyDescent="0.3">
      <c r="A879" s="22">
        <v>13650</v>
      </c>
      <c r="B879" s="22">
        <v>10100501</v>
      </c>
      <c r="C879" s="22">
        <v>1000</v>
      </c>
      <c r="D879" s="23">
        <v>43466</v>
      </c>
      <c r="E879" s="21" t="s">
        <v>104</v>
      </c>
      <c r="F879" s="21">
        <v>108102071</v>
      </c>
      <c r="G879" s="21">
        <v>0</v>
      </c>
      <c r="H879" s="21">
        <v>0</v>
      </c>
      <c r="I879" s="23">
        <v>43493</v>
      </c>
      <c r="J879" s="21" t="s">
        <v>105</v>
      </c>
      <c r="K879" s="24">
        <v>-1187.8599999999999</v>
      </c>
      <c r="L879" s="21" t="s">
        <v>195</v>
      </c>
    </row>
    <row r="880" spans="1:12" x14ac:dyDescent="0.3">
      <c r="A880" s="22">
        <v>13660</v>
      </c>
      <c r="B880" s="22">
        <v>10100501</v>
      </c>
      <c r="C880" s="22">
        <v>1000</v>
      </c>
      <c r="D880" s="23">
        <v>43466</v>
      </c>
      <c r="E880" s="21" t="s">
        <v>104</v>
      </c>
      <c r="F880" s="21">
        <v>108102071</v>
      </c>
      <c r="G880" s="21">
        <v>0</v>
      </c>
      <c r="H880" s="21">
        <v>0</v>
      </c>
      <c r="I880" s="23">
        <v>43493</v>
      </c>
      <c r="J880" s="21" t="s">
        <v>105</v>
      </c>
      <c r="K880" s="21">
        <v>-191.48</v>
      </c>
      <c r="L880" s="21" t="s">
        <v>188</v>
      </c>
    </row>
    <row r="881" spans="1:12" x14ac:dyDescent="0.3">
      <c r="A881" s="22">
        <v>13640</v>
      </c>
      <c r="B881" s="22">
        <v>10100501</v>
      </c>
      <c r="C881" s="22">
        <v>1000</v>
      </c>
      <c r="D881" s="23">
        <v>43466</v>
      </c>
      <c r="E881" s="21" t="s">
        <v>104</v>
      </c>
      <c r="F881" s="21">
        <v>108102206</v>
      </c>
      <c r="G881" s="21">
        <v>0</v>
      </c>
      <c r="H881" s="21">
        <v>0</v>
      </c>
      <c r="I881" s="23">
        <v>43460</v>
      </c>
      <c r="J881" s="21" t="s">
        <v>105</v>
      </c>
      <c r="K881" s="21">
        <v>-23.28</v>
      </c>
      <c r="L881" s="21" t="s">
        <v>194</v>
      </c>
    </row>
    <row r="882" spans="1:12" x14ac:dyDescent="0.3">
      <c r="A882" s="22">
        <v>13640</v>
      </c>
      <c r="B882" s="22">
        <v>10100501</v>
      </c>
      <c r="C882" s="22">
        <v>1000</v>
      </c>
      <c r="D882" s="23">
        <v>43466</v>
      </c>
      <c r="E882" s="21" t="s">
        <v>104</v>
      </c>
      <c r="F882" s="21">
        <v>108102206</v>
      </c>
      <c r="G882" s="21">
        <v>0</v>
      </c>
      <c r="H882" s="21">
        <v>0</v>
      </c>
      <c r="I882" s="23">
        <v>43460</v>
      </c>
      <c r="J882" s="21" t="s">
        <v>105</v>
      </c>
      <c r="K882" s="21">
        <v>-7.49</v>
      </c>
      <c r="L882" s="21" t="s">
        <v>194</v>
      </c>
    </row>
    <row r="883" spans="1:12" x14ac:dyDescent="0.3">
      <c r="A883" s="22">
        <v>13640</v>
      </c>
      <c r="B883" s="22">
        <v>10100501</v>
      </c>
      <c r="C883" s="22">
        <v>1000</v>
      </c>
      <c r="D883" s="23">
        <v>43466</v>
      </c>
      <c r="E883" s="21" t="s">
        <v>104</v>
      </c>
      <c r="F883" s="21">
        <v>108102206</v>
      </c>
      <c r="G883" s="21">
        <v>0</v>
      </c>
      <c r="H883" s="21">
        <v>0</v>
      </c>
      <c r="I883" s="23">
        <v>43460</v>
      </c>
      <c r="J883" s="21" t="s">
        <v>105</v>
      </c>
      <c r="K883" s="21">
        <v>-12.35</v>
      </c>
      <c r="L883" s="21" t="s">
        <v>194</v>
      </c>
    </row>
    <row r="884" spans="1:12" x14ac:dyDescent="0.3">
      <c r="A884" s="22">
        <v>13640</v>
      </c>
      <c r="B884" s="22">
        <v>10100501</v>
      </c>
      <c r="C884" s="22">
        <v>1000</v>
      </c>
      <c r="D884" s="23">
        <v>43466</v>
      </c>
      <c r="E884" s="21" t="s">
        <v>104</v>
      </c>
      <c r="F884" s="21">
        <v>108102206</v>
      </c>
      <c r="G884" s="21">
        <v>0</v>
      </c>
      <c r="H884" s="21">
        <v>0</v>
      </c>
      <c r="I884" s="23">
        <v>43460</v>
      </c>
      <c r="J884" s="21" t="s">
        <v>105</v>
      </c>
      <c r="K884" s="21">
        <v>-12.35</v>
      </c>
      <c r="L884" s="21" t="s">
        <v>194</v>
      </c>
    </row>
    <row r="885" spans="1:12" x14ac:dyDescent="0.3">
      <c r="A885" s="22">
        <v>13640</v>
      </c>
      <c r="B885" s="22">
        <v>10100501</v>
      </c>
      <c r="C885" s="22">
        <v>1000</v>
      </c>
      <c r="D885" s="23">
        <v>43466</v>
      </c>
      <c r="E885" s="21" t="s">
        <v>104</v>
      </c>
      <c r="F885" s="21">
        <v>108102206</v>
      </c>
      <c r="G885" s="21">
        <v>0</v>
      </c>
      <c r="H885" s="21">
        <v>0</v>
      </c>
      <c r="I885" s="23">
        <v>43460</v>
      </c>
      <c r="J885" s="21" t="s">
        <v>105</v>
      </c>
      <c r="K885" s="21">
        <v>-91.34</v>
      </c>
      <c r="L885" s="21" t="s">
        <v>194</v>
      </c>
    </row>
    <row r="886" spans="1:12" x14ac:dyDescent="0.3">
      <c r="A886" s="22">
        <v>13640</v>
      </c>
      <c r="B886" s="22">
        <v>10100501</v>
      </c>
      <c r="C886" s="22">
        <v>1000</v>
      </c>
      <c r="D886" s="23">
        <v>43466</v>
      </c>
      <c r="E886" s="21" t="s">
        <v>104</v>
      </c>
      <c r="F886" s="21">
        <v>108102206</v>
      </c>
      <c r="G886" s="21">
        <v>0</v>
      </c>
      <c r="H886" s="21">
        <v>0</v>
      </c>
      <c r="I886" s="23">
        <v>43460</v>
      </c>
      <c r="J886" s="21" t="s">
        <v>105</v>
      </c>
      <c r="K886" s="21">
        <v>-91.34</v>
      </c>
      <c r="L886" s="21" t="s">
        <v>194</v>
      </c>
    </row>
    <row r="887" spans="1:12" x14ac:dyDescent="0.3">
      <c r="A887" s="22">
        <v>13640</v>
      </c>
      <c r="B887" s="22">
        <v>10100501</v>
      </c>
      <c r="C887" s="22">
        <v>1000</v>
      </c>
      <c r="D887" s="23">
        <v>43466</v>
      </c>
      <c r="E887" s="21" t="s">
        <v>104</v>
      </c>
      <c r="F887" s="21">
        <v>108102206</v>
      </c>
      <c r="G887" s="21">
        <v>0</v>
      </c>
      <c r="H887" s="21">
        <v>0</v>
      </c>
      <c r="I887" s="23">
        <v>43460</v>
      </c>
      <c r="J887" s="21" t="s">
        <v>105</v>
      </c>
      <c r="K887" s="21">
        <v>-91.34</v>
      </c>
      <c r="L887" s="21" t="s">
        <v>194</v>
      </c>
    </row>
    <row r="888" spans="1:12" x14ac:dyDescent="0.3">
      <c r="A888" s="22">
        <v>13640</v>
      </c>
      <c r="B888" s="22">
        <v>10100501</v>
      </c>
      <c r="C888" s="22">
        <v>1000</v>
      </c>
      <c r="D888" s="23">
        <v>43466</v>
      </c>
      <c r="E888" s="21" t="s">
        <v>104</v>
      </c>
      <c r="F888" s="21">
        <v>108102206</v>
      </c>
      <c r="G888" s="21">
        <v>0</v>
      </c>
      <c r="H888" s="21">
        <v>0</v>
      </c>
      <c r="I888" s="23">
        <v>43460</v>
      </c>
      <c r="J888" s="21" t="s">
        <v>105</v>
      </c>
      <c r="K888" s="21">
        <v>-39.44</v>
      </c>
      <c r="L888" s="21" t="s">
        <v>194</v>
      </c>
    </row>
    <row r="889" spans="1:12" x14ac:dyDescent="0.3">
      <c r="A889" s="22">
        <v>13640</v>
      </c>
      <c r="B889" s="22">
        <v>10100501</v>
      </c>
      <c r="C889" s="22">
        <v>1000</v>
      </c>
      <c r="D889" s="23">
        <v>43466</v>
      </c>
      <c r="E889" s="21" t="s">
        <v>104</v>
      </c>
      <c r="F889" s="21">
        <v>108102206</v>
      </c>
      <c r="G889" s="21">
        <v>0</v>
      </c>
      <c r="H889" s="21">
        <v>0</v>
      </c>
      <c r="I889" s="23">
        <v>43460</v>
      </c>
      <c r="J889" s="21" t="s">
        <v>105</v>
      </c>
      <c r="K889" s="21">
        <v>-5.05</v>
      </c>
      <c r="L889" s="21" t="s">
        <v>194</v>
      </c>
    </row>
    <row r="890" spans="1:12" x14ac:dyDescent="0.3">
      <c r="A890" s="22">
        <v>13640</v>
      </c>
      <c r="B890" s="22">
        <v>10100501</v>
      </c>
      <c r="C890" s="22">
        <v>1000</v>
      </c>
      <c r="D890" s="23">
        <v>43466</v>
      </c>
      <c r="E890" s="21" t="s">
        <v>104</v>
      </c>
      <c r="F890" s="21">
        <v>108102206</v>
      </c>
      <c r="G890" s="21">
        <v>0</v>
      </c>
      <c r="H890" s="21">
        <v>0</v>
      </c>
      <c r="I890" s="23">
        <v>43460</v>
      </c>
      <c r="J890" s="21" t="s">
        <v>105</v>
      </c>
      <c r="K890" s="21">
        <v>-46.11</v>
      </c>
      <c r="L890" s="21" t="s">
        <v>194</v>
      </c>
    </row>
    <row r="891" spans="1:12" x14ac:dyDescent="0.3">
      <c r="A891" s="22">
        <v>13640</v>
      </c>
      <c r="B891" s="22">
        <v>10100501</v>
      </c>
      <c r="C891" s="22">
        <v>1000</v>
      </c>
      <c r="D891" s="23">
        <v>43466</v>
      </c>
      <c r="E891" s="21" t="s">
        <v>104</v>
      </c>
      <c r="F891" s="21">
        <v>108102206</v>
      </c>
      <c r="G891" s="21">
        <v>0</v>
      </c>
      <c r="H891" s="21">
        <v>0</v>
      </c>
      <c r="I891" s="23">
        <v>43460</v>
      </c>
      <c r="J891" s="21" t="s">
        <v>105</v>
      </c>
      <c r="K891" s="21">
        <v>-95.15</v>
      </c>
      <c r="L891" s="21" t="s">
        <v>194</v>
      </c>
    </row>
    <row r="892" spans="1:12" x14ac:dyDescent="0.3">
      <c r="A892" s="22">
        <v>13640</v>
      </c>
      <c r="B892" s="22">
        <v>10100501</v>
      </c>
      <c r="C892" s="22">
        <v>1000</v>
      </c>
      <c r="D892" s="23">
        <v>43466</v>
      </c>
      <c r="E892" s="21" t="s">
        <v>104</v>
      </c>
      <c r="F892" s="21">
        <v>108102206</v>
      </c>
      <c r="G892" s="21">
        <v>0</v>
      </c>
      <c r="H892" s="21">
        <v>0</v>
      </c>
      <c r="I892" s="23">
        <v>43460</v>
      </c>
      <c r="J892" s="21" t="s">
        <v>105</v>
      </c>
      <c r="K892" s="21">
        <v>-6.93</v>
      </c>
      <c r="L892" s="21" t="s">
        <v>194</v>
      </c>
    </row>
    <row r="893" spans="1:12" x14ac:dyDescent="0.3">
      <c r="A893" s="22">
        <v>13640</v>
      </c>
      <c r="B893" s="22">
        <v>10100501</v>
      </c>
      <c r="C893" s="22">
        <v>1000</v>
      </c>
      <c r="D893" s="23">
        <v>43466</v>
      </c>
      <c r="E893" s="21" t="s">
        <v>104</v>
      </c>
      <c r="F893" s="21">
        <v>108102206</v>
      </c>
      <c r="G893" s="21">
        <v>0</v>
      </c>
      <c r="H893" s="21">
        <v>0</v>
      </c>
      <c r="I893" s="23">
        <v>43460</v>
      </c>
      <c r="J893" s="21" t="s">
        <v>105</v>
      </c>
      <c r="K893" s="21">
        <v>-5.05</v>
      </c>
      <c r="L893" s="21" t="s">
        <v>194</v>
      </c>
    </row>
    <row r="894" spans="1:12" x14ac:dyDescent="0.3">
      <c r="A894" s="22">
        <v>13640</v>
      </c>
      <c r="B894" s="22">
        <v>10100501</v>
      </c>
      <c r="C894" s="22">
        <v>1000</v>
      </c>
      <c r="D894" s="23">
        <v>43466</v>
      </c>
      <c r="E894" s="21" t="s">
        <v>104</v>
      </c>
      <c r="F894" s="21">
        <v>108102206</v>
      </c>
      <c r="G894" s="21">
        <v>0</v>
      </c>
      <c r="H894" s="21">
        <v>0</v>
      </c>
      <c r="I894" s="23">
        <v>43460</v>
      </c>
      <c r="J894" s="21" t="s">
        <v>105</v>
      </c>
      <c r="K894" s="21">
        <v>-8.82</v>
      </c>
      <c r="L894" s="21" t="s">
        <v>194</v>
      </c>
    </row>
    <row r="895" spans="1:12" x14ac:dyDescent="0.3">
      <c r="A895" s="22">
        <v>13640</v>
      </c>
      <c r="B895" s="22">
        <v>10100501</v>
      </c>
      <c r="C895" s="22">
        <v>1000</v>
      </c>
      <c r="D895" s="23">
        <v>43466</v>
      </c>
      <c r="E895" s="21" t="s">
        <v>104</v>
      </c>
      <c r="F895" s="21">
        <v>108102206</v>
      </c>
      <c r="G895" s="21">
        <v>0</v>
      </c>
      <c r="H895" s="21">
        <v>0</v>
      </c>
      <c r="I895" s="23">
        <v>43460</v>
      </c>
      <c r="J895" s="21" t="s">
        <v>105</v>
      </c>
      <c r="K895" s="21">
        <v>-2.94</v>
      </c>
      <c r="L895" s="21" t="s">
        <v>194</v>
      </c>
    </row>
    <row r="896" spans="1:12" x14ac:dyDescent="0.3">
      <c r="A896" s="22">
        <v>13640</v>
      </c>
      <c r="B896" s="22">
        <v>10100501</v>
      </c>
      <c r="C896" s="22">
        <v>1000</v>
      </c>
      <c r="D896" s="23">
        <v>43466</v>
      </c>
      <c r="E896" s="21" t="s">
        <v>104</v>
      </c>
      <c r="F896" s="21">
        <v>108102206</v>
      </c>
      <c r="G896" s="21">
        <v>0</v>
      </c>
      <c r="H896" s="21">
        <v>0</v>
      </c>
      <c r="I896" s="23">
        <v>43460</v>
      </c>
      <c r="J896" s="21" t="s">
        <v>105</v>
      </c>
      <c r="K896" s="21">
        <v>-52.75</v>
      </c>
      <c r="L896" s="21" t="s">
        <v>194</v>
      </c>
    </row>
    <row r="897" spans="1:12" x14ac:dyDescent="0.3">
      <c r="A897" s="22">
        <v>13640</v>
      </c>
      <c r="B897" s="22">
        <v>10100501</v>
      </c>
      <c r="C897" s="22">
        <v>1000</v>
      </c>
      <c r="D897" s="23">
        <v>43466</v>
      </c>
      <c r="E897" s="21" t="s">
        <v>104</v>
      </c>
      <c r="F897" s="21">
        <v>108102206</v>
      </c>
      <c r="G897" s="21">
        <v>0</v>
      </c>
      <c r="H897" s="21">
        <v>0</v>
      </c>
      <c r="I897" s="23">
        <v>43460</v>
      </c>
      <c r="J897" s="21" t="s">
        <v>105</v>
      </c>
      <c r="K897" s="21">
        <v>-93.91</v>
      </c>
      <c r="L897" s="21" t="s">
        <v>194</v>
      </c>
    </row>
    <row r="898" spans="1:12" x14ac:dyDescent="0.3">
      <c r="A898" s="22">
        <v>13640</v>
      </c>
      <c r="B898" s="22">
        <v>10100501</v>
      </c>
      <c r="C898" s="22">
        <v>1000</v>
      </c>
      <c r="D898" s="23">
        <v>43466</v>
      </c>
      <c r="E898" s="21" t="s">
        <v>104</v>
      </c>
      <c r="F898" s="21">
        <v>108102206</v>
      </c>
      <c r="G898" s="21">
        <v>0</v>
      </c>
      <c r="H898" s="21">
        <v>0</v>
      </c>
      <c r="I898" s="23">
        <v>43460</v>
      </c>
      <c r="J898" s="21" t="s">
        <v>105</v>
      </c>
      <c r="K898" s="21">
        <v>-82.86</v>
      </c>
      <c r="L898" s="21" t="s">
        <v>194</v>
      </c>
    </row>
    <row r="899" spans="1:12" x14ac:dyDescent="0.3">
      <c r="A899" s="22">
        <v>13640</v>
      </c>
      <c r="B899" s="22">
        <v>10100501</v>
      </c>
      <c r="C899" s="22">
        <v>1000</v>
      </c>
      <c r="D899" s="23">
        <v>43466</v>
      </c>
      <c r="E899" s="21" t="s">
        <v>104</v>
      </c>
      <c r="F899" s="21">
        <v>108102206</v>
      </c>
      <c r="G899" s="21">
        <v>0</v>
      </c>
      <c r="H899" s="21">
        <v>0</v>
      </c>
      <c r="I899" s="23">
        <v>43460</v>
      </c>
      <c r="J899" s="21" t="s">
        <v>105</v>
      </c>
      <c r="K899" s="21">
        <v>-364.81</v>
      </c>
      <c r="L899" s="21" t="s">
        <v>194</v>
      </c>
    </row>
    <row r="900" spans="1:12" x14ac:dyDescent="0.3">
      <c r="A900" s="22">
        <v>13640</v>
      </c>
      <c r="B900" s="22">
        <v>10100501</v>
      </c>
      <c r="C900" s="22">
        <v>1000</v>
      </c>
      <c r="D900" s="23">
        <v>43466</v>
      </c>
      <c r="E900" s="21" t="s">
        <v>104</v>
      </c>
      <c r="F900" s="21">
        <v>108102206</v>
      </c>
      <c r="G900" s="21">
        <v>0</v>
      </c>
      <c r="H900" s="21">
        <v>0</v>
      </c>
      <c r="I900" s="23">
        <v>43460</v>
      </c>
      <c r="J900" s="21" t="s">
        <v>105</v>
      </c>
      <c r="K900" s="21">
        <v>-914.46</v>
      </c>
      <c r="L900" s="21" t="s">
        <v>194</v>
      </c>
    </row>
    <row r="901" spans="1:12" x14ac:dyDescent="0.3">
      <c r="A901" s="22">
        <v>13640</v>
      </c>
      <c r="B901" s="22">
        <v>10100501</v>
      </c>
      <c r="C901" s="22">
        <v>1000</v>
      </c>
      <c r="D901" s="23">
        <v>43466</v>
      </c>
      <c r="E901" s="21" t="s">
        <v>104</v>
      </c>
      <c r="F901" s="21">
        <v>108102206</v>
      </c>
      <c r="G901" s="21">
        <v>0</v>
      </c>
      <c r="H901" s="21">
        <v>0</v>
      </c>
      <c r="I901" s="23">
        <v>43460</v>
      </c>
      <c r="J901" s="21" t="s">
        <v>105</v>
      </c>
      <c r="K901" s="21">
        <v>-364.81</v>
      </c>
      <c r="L901" s="21" t="s">
        <v>194</v>
      </c>
    </row>
    <row r="902" spans="1:12" x14ac:dyDescent="0.3">
      <c r="A902" s="22">
        <v>13640</v>
      </c>
      <c r="B902" s="22">
        <v>10100501</v>
      </c>
      <c r="C902" s="22">
        <v>1000</v>
      </c>
      <c r="D902" s="23">
        <v>43466</v>
      </c>
      <c r="E902" s="21" t="s">
        <v>104</v>
      </c>
      <c r="F902" s="21">
        <v>108102206</v>
      </c>
      <c r="G902" s="21">
        <v>0</v>
      </c>
      <c r="H902" s="21">
        <v>0</v>
      </c>
      <c r="I902" s="23">
        <v>43460</v>
      </c>
      <c r="J902" s="21" t="s">
        <v>105</v>
      </c>
      <c r="K902" s="21">
        <v>-914.46</v>
      </c>
      <c r="L902" s="21" t="s">
        <v>194</v>
      </c>
    </row>
    <row r="903" spans="1:12" x14ac:dyDescent="0.3">
      <c r="A903" s="22">
        <v>13640</v>
      </c>
      <c r="B903" s="22">
        <v>10100501</v>
      </c>
      <c r="C903" s="22">
        <v>1000</v>
      </c>
      <c r="D903" s="23">
        <v>43466</v>
      </c>
      <c r="E903" s="21" t="s">
        <v>104</v>
      </c>
      <c r="F903" s="21">
        <v>108102206</v>
      </c>
      <c r="G903" s="21">
        <v>0</v>
      </c>
      <c r="H903" s="21">
        <v>0</v>
      </c>
      <c r="I903" s="23">
        <v>43460</v>
      </c>
      <c r="J903" s="21" t="s">
        <v>105</v>
      </c>
      <c r="K903" s="21">
        <v>-914.46</v>
      </c>
      <c r="L903" s="21" t="s">
        <v>194</v>
      </c>
    </row>
    <row r="904" spans="1:12" x14ac:dyDescent="0.3">
      <c r="A904" s="22">
        <v>13640</v>
      </c>
      <c r="B904" s="22">
        <v>10100501</v>
      </c>
      <c r="C904" s="22">
        <v>1000</v>
      </c>
      <c r="D904" s="23">
        <v>43466</v>
      </c>
      <c r="E904" s="21" t="s">
        <v>104</v>
      </c>
      <c r="F904" s="21">
        <v>108102206</v>
      </c>
      <c r="G904" s="21">
        <v>0</v>
      </c>
      <c r="H904" s="21">
        <v>0</v>
      </c>
      <c r="I904" s="23">
        <v>43460</v>
      </c>
      <c r="J904" s="21" t="s">
        <v>105</v>
      </c>
      <c r="K904" s="21">
        <v>-96.15</v>
      </c>
      <c r="L904" s="21" t="s">
        <v>194</v>
      </c>
    </row>
    <row r="905" spans="1:12" x14ac:dyDescent="0.3">
      <c r="A905" s="22">
        <v>13640</v>
      </c>
      <c r="B905" s="22">
        <v>10100501</v>
      </c>
      <c r="C905" s="22">
        <v>1000</v>
      </c>
      <c r="D905" s="23">
        <v>43466</v>
      </c>
      <c r="E905" s="21" t="s">
        <v>104</v>
      </c>
      <c r="F905" s="21">
        <v>108102206</v>
      </c>
      <c r="G905" s="21">
        <v>0</v>
      </c>
      <c r="H905" s="21">
        <v>0</v>
      </c>
      <c r="I905" s="23">
        <v>43460</v>
      </c>
      <c r="J905" s="21" t="s">
        <v>105</v>
      </c>
      <c r="K905" s="21">
        <v>-93.91</v>
      </c>
      <c r="L905" s="21" t="s">
        <v>194</v>
      </c>
    </row>
    <row r="906" spans="1:12" x14ac:dyDescent="0.3">
      <c r="A906" s="22">
        <v>13640</v>
      </c>
      <c r="B906" s="22">
        <v>10100501</v>
      </c>
      <c r="C906" s="22">
        <v>1000</v>
      </c>
      <c r="D906" s="23">
        <v>43466</v>
      </c>
      <c r="E906" s="21" t="s">
        <v>104</v>
      </c>
      <c r="F906" s="21">
        <v>108102206</v>
      </c>
      <c r="G906" s="21">
        <v>0</v>
      </c>
      <c r="H906" s="21">
        <v>0</v>
      </c>
      <c r="I906" s="23">
        <v>43460</v>
      </c>
      <c r="J906" s="21" t="s">
        <v>105</v>
      </c>
      <c r="K906" s="21">
        <v>-93.91</v>
      </c>
      <c r="L906" s="21" t="s">
        <v>194</v>
      </c>
    </row>
    <row r="907" spans="1:12" x14ac:dyDescent="0.3">
      <c r="A907" s="22">
        <v>13640</v>
      </c>
      <c r="B907" s="22">
        <v>10100501</v>
      </c>
      <c r="C907" s="22">
        <v>1000</v>
      </c>
      <c r="D907" s="23">
        <v>43466</v>
      </c>
      <c r="E907" s="21" t="s">
        <v>104</v>
      </c>
      <c r="F907" s="21">
        <v>108102206</v>
      </c>
      <c r="G907" s="21">
        <v>0</v>
      </c>
      <c r="H907" s="21">
        <v>0</v>
      </c>
      <c r="I907" s="23">
        <v>43460</v>
      </c>
      <c r="J907" s="21" t="s">
        <v>105</v>
      </c>
      <c r="K907" s="21">
        <v>-7.7</v>
      </c>
      <c r="L907" s="21" t="s">
        <v>194</v>
      </c>
    </row>
    <row r="908" spans="1:12" x14ac:dyDescent="0.3">
      <c r="A908" s="22">
        <v>13640</v>
      </c>
      <c r="B908" s="22">
        <v>10100501</v>
      </c>
      <c r="C908" s="22">
        <v>1000</v>
      </c>
      <c r="D908" s="23">
        <v>43466</v>
      </c>
      <c r="E908" s="21" t="s">
        <v>104</v>
      </c>
      <c r="F908" s="21">
        <v>108102206</v>
      </c>
      <c r="G908" s="21">
        <v>0</v>
      </c>
      <c r="H908" s="21">
        <v>0</v>
      </c>
      <c r="I908" s="23">
        <v>43460</v>
      </c>
      <c r="J908" s="21" t="s">
        <v>105</v>
      </c>
      <c r="K908" s="21">
        <v>-50.05</v>
      </c>
      <c r="L908" s="21" t="s">
        <v>194</v>
      </c>
    </row>
    <row r="909" spans="1:12" x14ac:dyDescent="0.3">
      <c r="A909" s="22">
        <v>13650</v>
      </c>
      <c r="B909" s="22">
        <v>10100501</v>
      </c>
      <c r="C909" s="22">
        <v>1000</v>
      </c>
      <c r="D909" s="23">
        <v>43466</v>
      </c>
      <c r="E909" s="21" t="s">
        <v>104</v>
      </c>
      <c r="F909" s="21">
        <v>108102206</v>
      </c>
      <c r="G909" s="21">
        <v>0</v>
      </c>
      <c r="H909" s="21">
        <v>0</v>
      </c>
      <c r="I909" s="23">
        <v>43460</v>
      </c>
      <c r="J909" s="21" t="s">
        <v>105</v>
      </c>
      <c r="K909" s="24">
        <v>-1452.6</v>
      </c>
      <c r="L909" s="21" t="s">
        <v>195</v>
      </c>
    </row>
    <row r="910" spans="1:12" x14ac:dyDescent="0.3">
      <c r="A910" s="22">
        <v>13650</v>
      </c>
      <c r="B910" s="22">
        <v>10100501</v>
      </c>
      <c r="C910" s="22">
        <v>1000</v>
      </c>
      <c r="D910" s="23">
        <v>43466</v>
      </c>
      <c r="E910" s="21" t="s">
        <v>104</v>
      </c>
      <c r="F910" s="21">
        <v>108102206</v>
      </c>
      <c r="G910" s="21">
        <v>0</v>
      </c>
      <c r="H910" s="21">
        <v>0</v>
      </c>
      <c r="I910" s="23">
        <v>43460</v>
      </c>
      <c r="J910" s="21" t="s">
        <v>105</v>
      </c>
      <c r="K910" s="24">
        <v>-1452.6</v>
      </c>
      <c r="L910" s="21" t="s">
        <v>195</v>
      </c>
    </row>
    <row r="911" spans="1:12" x14ac:dyDescent="0.3">
      <c r="A911" s="22">
        <v>13650</v>
      </c>
      <c r="B911" s="22">
        <v>10100501</v>
      </c>
      <c r="C911" s="22">
        <v>1000</v>
      </c>
      <c r="D911" s="23">
        <v>43466</v>
      </c>
      <c r="E911" s="21" t="s">
        <v>104</v>
      </c>
      <c r="F911" s="21">
        <v>108102206</v>
      </c>
      <c r="G911" s="21">
        <v>0</v>
      </c>
      <c r="H911" s="21">
        <v>0</v>
      </c>
      <c r="I911" s="23">
        <v>43460</v>
      </c>
      <c r="J911" s="21" t="s">
        <v>105</v>
      </c>
      <c r="K911" s="24">
        <v>-1452.6</v>
      </c>
      <c r="L911" s="21" t="s">
        <v>195</v>
      </c>
    </row>
    <row r="912" spans="1:12" x14ac:dyDescent="0.3">
      <c r="A912" s="22">
        <v>13640</v>
      </c>
      <c r="B912" s="22">
        <v>10100501</v>
      </c>
      <c r="C912" s="22">
        <v>1000</v>
      </c>
      <c r="D912" s="23">
        <v>43497</v>
      </c>
      <c r="E912" s="21" t="s">
        <v>104</v>
      </c>
      <c r="F912" s="21">
        <v>108104111</v>
      </c>
      <c r="G912" s="21">
        <v>0</v>
      </c>
      <c r="H912" s="21">
        <v>0</v>
      </c>
      <c r="I912" s="23">
        <v>43490</v>
      </c>
      <c r="J912" s="21" t="s">
        <v>105</v>
      </c>
      <c r="K912" s="21">
        <v>0.15</v>
      </c>
      <c r="L912" s="21" t="s">
        <v>194</v>
      </c>
    </row>
    <row r="913" spans="1:12" x14ac:dyDescent="0.3">
      <c r="A913" s="22">
        <v>13640</v>
      </c>
      <c r="B913" s="22">
        <v>10100501</v>
      </c>
      <c r="C913" s="22">
        <v>1000</v>
      </c>
      <c r="D913" s="23">
        <v>43497</v>
      </c>
      <c r="E913" s="21" t="s">
        <v>104</v>
      </c>
      <c r="F913" s="21">
        <v>108104111</v>
      </c>
      <c r="G913" s="21">
        <v>0</v>
      </c>
      <c r="H913" s="21">
        <v>0</v>
      </c>
      <c r="I913" s="23">
        <v>43490</v>
      </c>
      <c r="J913" s="21" t="s">
        <v>105</v>
      </c>
      <c r="K913" s="21">
        <v>0.8</v>
      </c>
      <c r="L913" s="21" t="s">
        <v>194</v>
      </c>
    </row>
    <row r="914" spans="1:12" x14ac:dyDescent="0.3">
      <c r="A914" s="22">
        <v>13640</v>
      </c>
      <c r="B914" s="22">
        <v>10100501</v>
      </c>
      <c r="C914" s="22">
        <v>1000</v>
      </c>
      <c r="D914" s="23">
        <v>43497</v>
      </c>
      <c r="E914" s="21" t="s">
        <v>104</v>
      </c>
      <c r="F914" s="21">
        <v>108104111</v>
      </c>
      <c r="G914" s="21">
        <v>0</v>
      </c>
      <c r="H914" s="21">
        <v>0</v>
      </c>
      <c r="I914" s="23">
        <v>43490</v>
      </c>
      <c r="J914" s="21" t="s">
        <v>105</v>
      </c>
      <c r="K914" s="21">
        <v>0.8</v>
      </c>
      <c r="L914" s="21" t="s">
        <v>194</v>
      </c>
    </row>
    <row r="915" spans="1:12" x14ac:dyDescent="0.3">
      <c r="A915" s="22">
        <v>13640</v>
      </c>
      <c r="B915" s="22">
        <v>10100501</v>
      </c>
      <c r="C915" s="22">
        <v>1000</v>
      </c>
      <c r="D915" s="23">
        <v>43497</v>
      </c>
      <c r="E915" s="21" t="s">
        <v>104</v>
      </c>
      <c r="F915" s="21">
        <v>108104111</v>
      </c>
      <c r="G915" s="21">
        <v>0</v>
      </c>
      <c r="H915" s="21">
        <v>0</v>
      </c>
      <c r="I915" s="23">
        <v>43490</v>
      </c>
      <c r="J915" s="21" t="s">
        <v>105</v>
      </c>
      <c r="K915" s="21">
        <v>0.5</v>
      </c>
      <c r="L915" s="21" t="s">
        <v>194</v>
      </c>
    </row>
    <row r="916" spans="1:12" x14ac:dyDescent="0.3">
      <c r="A916" s="22">
        <v>13640</v>
      </c>
      <c r="B916" s="22">
        <v>10100501</v>
      </c>
      <c r="C916" s="22">
        <v>1000</v>
      </c>
      <c r="D916" s="23">
        <v>43497</v>
      </c>
      <c r="E916" s="21" t="s">
        <v>104</v>
      </c>
      <c r="F916" s="21">
        <v>108104111</v>
      </c>
      <c r="G916" s="21">
        <v>0</v>
      </c>
      <c r="H916" s="21">
        <v>0</v>
      </c>
      <c r="I916" s="23">
        <v>43490</v>
      </c>
      <c r="J916" s="21" t="s">
        <v>105</v>
      </c>
      <c r="K916" s="21">
        <v>0.8</v>
      </c>
      <c r="L916" s="21" t="s">
        <v>194</v>
      </c>
    </row>
    <row r="917" spans="1:12" x14ac:dyDescent="0.3">
      <c r="A917" s="22">
        <v>13640</v>
      </c>
      <c r="B917" s="22">
        <v>10100501</v>
      </c>
      <c r="C917" s="22">
        <v>1000</v>
      </c>
      <c r="D917" s="23">
        <v>43497</v>
      </c>
      <c r="E917" s="21" t="s">
        <v>104</v>
      </c>
      <c r="F917" s="21">
        <v>108104111</v>
      </c>
      <c r="G917" s="21">
        <v>0</v>
      </c>
      <c r="H917" s="21">
        <v>0</v>
      </c>
      <c r="I917" s="23">
        <v>43490</v>
      </c>
      <c r="J917" s="21" t="s">
        <v>105</v>
      </c>
      <c r="K917" s="21">
        <v>0.3</v>
      </c>
      <c r="L917" s="21" t="s">
        <v>194</v>
      </c>
    </row>
    <row r="918" spans="1:12" x14ac:dyDescent="0.3">
      <c r="A918" s="22">
        <v>13640</v>
      </c>
      <c r="B918" s="22">
        <v>10100501</v>
      </c>
      <c r="C918" s="22">
        <v>1000</v>
      </c>
      <c r="D918" s="23">
        <v>43497</v>
      </c>
      <c r="E918" s="21" t="s">
        <v>104</v>
      </c>
      <c r="F918" s="21">
        <v>108104111</v>
      </c>
      <c r="G918" s="21">
        <v>0</v>
      </c>
      <c r="H918" s="21">
        <v>0</v>
      </c>
      <c r="I918" s="23">
        <v>43490</v>
      </c>
      <c r="J918" s="21" t="s">
        <v>105</v>
      </c>
      <c r="K918" s="21">
        <v>0.22</v>
      </c>
      <c r="L918" s="21" t="s">
        <v>194</v>
      </c>
    </row>
    <row r="919" spans="1:12" x14ac:dyDescent="0.3">
      <c r="A919" s="22">
        <v>13640</v>
      </c>
      <c r="B919" s="22">
        <v>10100501</v>
      </c>
      <c r="C919" s="22">
        <v>1000</v>
      </c>
      <c r="D919" s="23">
        <v>43497</v>
      </c>
      <c r="E919" s="21" t="s">
        <v>104</v>
      </c>
      <c r="F919" s="21">
        <v>108104111</v>
      </c>
      <c r="G919" s="21">
        <v>0</v>
      </c>
      <c r="H919" s="21">
        <v>0</v>
      </c>
      <c r="I919" s="23">
        <v>43490</v>
      </c>
      <c r="J919" s="21" t="s">
        <v>105</v>
      </c>
      <c r="K919" s="21">
        <v>0.1</v>
      </c>
      <c r="L919" s="21" t="s">
        <v>194</v>
      </c>
    </row>
    <row r="920" spans="1:12" x14ac:dyDescent="0.3">
      <c r="A920" s="22">
        <v>13640</v>
      </c>
      <c r="B920" s="22">
        <v>10100501</v>
      </c>
      <c r="C920" s="22">
        <v>1000</v>
      </c>
      <c r="D920" s="23">
        <v>43497</v>
      </c>
      <c r="E920" s="21" t="s">
        <v>104</v>
      </c>
      <c r="F920" s="21">
        <v>108104111</v>
      </c>
      <c r="G920" s="21">
        <v>0</v>
      </c>
      <c r="H920" s="21">
        <v>0</v>
      </c>
      <c r="I920" s="23">
        <v>43490</v>
      </c>
      <c r="J920" s="21" t="s">
        <v>105</v>
      </c>
      <c r="K920" s="21">
        <v>1.88</v>
      </c>
      <c r="L920" s="21" t="s">
        <v>194</v>
      </c>
    </row>
    <row r="921" spans="1:12" x14ac:dyDescent="0.3">
      <c r="A921" s="22">
        <v>13640</v>
      </c>
      <c r="B921" s="22">
        <v>10100501</v>
      </c>
      <c r="C921" s="22">
        <v>1000</v>
      </c>
      <c r="D921" s="23">
        <v>43497</v>
      </c>
      <c r="E921" s="21" t="s">
        <v>104</v>
      </c>
      <c r="F921" s="21">
        <v>108104111</v>
      </c>
      <c r="G921" s="21">
        <v>0</v>
      </c>
      <c r="H921" s="21">
        <v>0</v>
      </c>
      <c r="I921" s="23">
        <v>43490</v>
      </c>
      <c r="J921" s="21" t="s">
        <v>105</v>
      </c>
      <c r="K921" s="21">
        <v>2.5099999999999998</v>
      </c>
      <c r="L921" s="21" t="s">
        <v>194</v>
      </c>
    </row>
    <row r="922" spans="1:12" x14ac:dyDescent="0.3">
      <c r="A922" s="22">
        <v>13640</v>
      </c>
      <c r="B922" s="22">
        <v>10100501</v>
      </c>
      <c r="C922" s="22">
        <v>1000</v>
      </c>
      <c r="D922" s="23">
        <v>43497</v>
      </c>
      <c r="E922" s="21" t="s">
        <v>104</v>
      </c>
      <c r="F922" s="21">
        <v>108104111</v>
      </c>
      <c r="G922" s="21">
        <v>0</v>
      </c>
      <c r="H922" s="21">
        <v>0</v>
      </c>
      <c r="I922" s="23">
        <v>43490</v>
      </c>
      <c r="J922" s="21" t="s">
        <v>105</v>
      </c>
      <c r="K922" s="21">
        <v>0.7</v>
      </c>
      <c r="L922" s="21" t="s">
        <v>194</v>
      </c>
    </row>
    <row r="923" spans="1:12" x14ac:dyDescent="0.3">
      <c r="A923" s="22">
        <v>13650</v>
      </c>
      <c r="B923" s="22">
        <v>10100501</v>
      </c>
      <c r="C923" s="22">
        <v>1000</v>
      </c>
      <c r="D923" s="23">
        <v>43497</v>
      </c>
      <c r="E923" s="21" t="s">
        <v>103</v>
      </c>
      <c r="F923" s="21">
        <v>108104111</v>
      </c>
      <c r="G923" s="22">
        <v>-9661</v>
      </c>
      <c r="H923" s="24">
        <v>-23959.279999999999</v>
      </c>
      <c r="I923" s="23">
        <v>43490</v>
      </c>
      <c r="J923" s="21" t="s">
        <v>251</v>
      </c>
      <c r="K923" s="21">
        <v>0</v>
      </c>
      <c r="L923" s="21" t="s">
        <v>195</v>
      </c>
    </row>
    <row r="924" spans="1:12" x14ac:dyDescent="0.3">
      <c r="A924" s="22">
        <v>13650</v>
      </c>
      <c r="B924" s="22">
        <v>10100501</v>
      </c>
      <c r="C924" s="22">
        <v>1000</v>
      </c>
      <c r="D924" s="23">
        <v>43497</v>
      </c>
      <c r="E924" s="21" t="s">
        <v>103</v>
      </c>
      <c r="F924" s="21">
        <v>108104111</v>
      </c>
      <c r="G924" s="22">
        <v>9837</v>
      </c>
      <c r="H924" s="24">
        <v>24395.759999999998</v>
      </c>
      <c r="I924" s="23">
        <v>43490</v>
      </c>
      <c r="J924" s="21" t="s">
        <v>251</v>
      </c>
      <c r="K924" s="21">
        <v>0</v>
      </c>
      <c r="L924" s="21" t="s">
        <v>195</v>
      </c>
    </row>
    <row r="925" spans="1:12" x14ac:dyDescent="0.3">
      <c r="A925" s="22">
        <v>13650</v>
      </c>
      <c r="B925" s="22">
        <v>10100501</v>
      </c>
      <c r="C925" s="22">
        <v>1000</v>
      </c>
      <c r="D925" s="23">
        <v>43497</v>
      </c>
      <c r="E925" s="21" t="s">
        <v>104</v>
      </c>
      <c r="F925" s="21">
        <v>108104111</v>
      </c>
      <c r="G925" s="21">
        <v>0</v>
      </c>
      <c r="H925" s="21">
        <v>0</v>
      </c>
      <c r="I925" s="23">
        <v>43490</v>
      </c>
      <c r="J925" s="21" t="s">
        <v>105</v>
      </c>
      <c r="K925" s="21">
        <v>27.94</v>
      </c>
      <c r="L925" s="21" t="s">
        <v>195</v>
      </c>
    </row>
    <row r="926" spans="1:12" x14ac:dyDescent="0.3">
      <c r="A926" s="22">
        <v>13650</v>
      </c>
      <c r="B926" s="22">
        <v>10100501</v>
      </c>
      <c r="C926" s="22">
        <v>1000</v>
      </c>
      <c r="D926" s="23">
        <v>43497</v>
      </c>
      <c r="E926" s="21" t="s">
        <v>104</v>
      </c>
      <c r="F926" s="21">
        <v>108104111</v>
      </c>
      <c r="G926" s="21">
        <v>0</v>
      </c>
      <c r="H926" s="21">
        <v>0</v>
      </c>
      <c r="I926" s="23">
        <v>43490</v>
      </c>
      <c r="J926" s="21" t="s">
        <v>105</v>
      </c>
      <c r="K926" s="21">
        <v>27.94</v>
      </c>
      <c r="L926" s="21" t="s">
        <v>195</v>
      </c>
    </row>
    <row r="927" spans="1:12" x14ac:dyDescent="0.3">
      <c r="A927" s="22">
        <v>13650</v>
      </c>
      <c r="B927" s="22">
        <v>10100501</v>
      </c>
      <c r="C927" s="22">
        <v>1000</v>
      </c>
      <c r="D927" s="23">
        <v>43497</v>
      </c>
      <c r="E927" s="21" t="s">
        <v>104</v>
      </c>
      <c r="F927" s="21">
        <v>108104111</v>
      </c>
      <c r="G927" s="21">
        <v>0</v>
      </c>
      <c r="H927" s="21">
        <v>0</v>
      </c>
      <c r="I927" s="23">
        <v>43490</v>
      </c>
      <c r="J927" s="21" t="s">
        <v>105</v>
      </c>
      <c r="K927" s="21">
        <v>27.94</v>
      </c>
      <c r="L927" s="21" t="s">
        <v>195</v>
      </c>
    </row>
    <row r="928" spans="1:12" x14ac:dyDescent="0.3">
      <c r="A928" s="22">
        <v>13650</v>
      </c>
      <c r="B928" s="22">
        <v>10100501</v>
      </c>
      <c r="C928" s="22">
        <v>1000</v>
      </c>
      <c r="D928" s="23">
        <v>43497</v>
      </c>
      <c r="E928" s="21" t="s">
        <v>104</v>
      </c>
      <c r="F928" s="21">
        <v>108104111</v>
      </c>
      <c r="G928" s="21">
        <v>0</v>
      </c>
      <c r="H928" s="21">
        <v>0</v>
      </c>
      <c r="I928" s="23">
        <v>43490</v>
      </c>
      <c r="J928" s="21" t="s">
        <v>105</v>
      </c>
      <c r="K928" s="21">
        <v>27.96</v>
      </c>
      <c r="L928" s="21" t="s">
        <v>195</v>
      </c>
    </row>
    <row r="929" spans="1:12" x14ac:dyDescent="0.3">
      <c r="A929" s="22">
        <v>13690</v>
      </c>
      <c r="B929" s="22">
        <v>10100501</v>
      </c>
      <c r="C929" s="22">
        <v>1000</v>
      </c>
      <c r="D929" s="23">
        <v>43497</v>
      </c>
      <c r="E929" s="21" t="s">
        <v>103</v>
      </c>
      <c r="F929" s="21">
        <v>108104111</v>
      </c>
      <c r="G929" s="21">
        <v>1</v>
      </c>
      <c r="H929" s="21">
        <v>355.42</v>
      </c>
      <c r="I929" s="23">
        <v>43490</v>
      </c>
      <c r="J929" s="21" t="s">
        <v>251</v>
      </c>
      <c r="K929" s="21">
        <v>0</v>
      </c>
      <c r="L929" s="21" t="s">
        <v>191</v>
      </c>
    </row>
    <row r="930" spans="1:12" x14ac:dyDescent="0.3">
      <c r="A930" s="22">
        <v>13690</v>
      </c>
      <c r="B930" s="22">
        <v>10100501</v>
      </c>
      <c r="C930" s="22">
        <v>1000</v>
      </c>
      <c r="D930" s="23">
        <v>43497</v>
      </c>
      <c r="E930" s="21" t="s">
        <v>104</v>
      </c>
      <c r="F930" s="21">
        <v>108104111</v>
      </c>
      <c r="G930" s="21">
        <v>0</v>
      </c>
      <c r="H930" s="21">
        <v>0</v>
      </c>
      <c r="I930" s="23">
        <v>43490</v>
      </c>
      <c r="J930" s="21" t="s">
        <v>105</v>
      </c>
      <c r="K930" s="21">
        <v>0.3</v>
      </c>
      <c r="L930" s="21" t="s">
        <v>191</v>
      </c>
    </row>
    <row r="931" spans="1:12" x14ac:dyDescent="0.3">
      <c r="A931" s="22">
        <v>13660</v>
      </c>
      <c r="B931" s="22">
        <v>10100501</v>
      </c>
      <c r="C931" s="22">
        <v>1000</v>
      </c>
      <c r="D931" s="23">
        <v>43497</v>
      </c>
      <c r="E931" s="21" t="s">
        <v>103</v>
      </c>
      <c r="F931" s="21">
        <v>108105047</v>
      </c>
      <c r="G931" s="21">
        <v>-1</v>
      </c>
      <c r="H931" s="22">
        <v>-2266</v>
      </c>
      <c r="I931" s="23">
        <v>43515</v>
      </c>
      <c r="J931" s="21" t="s">
        <v>252</v>
      </c>
      <c r="K931" s="21">
        <v>0</v>
      </c>
      <c r="L931" s="21" t="s">
        <v>188</v>
      </c>
    </row>
    <row r="932" spans="1:12" x14ac:dyDescent="0.3">
      <c r="A932" s="22">
        <v>13660</v>
      </c>
      <c r="B932" s="22">
        <v>10100501</v>
      </c>
      <c r="C932" s="22">
        <v>1000</v>
      </c>
      <c r="D932" s="23">
        <v>43497</v>
      </c>
      <c r="E932" s="21" t="s">
        <v>104</v>
      </c>
      <c r="F932" s="21">
        <v>108105047</v>
      </c>
      <c r="G932" s="21">
        <v>0</v>
      </c>
      <c r="H932" s="21">
        <v>0</v>
      </c>
      <c r="I932" s="23">
        <v>43515</v>
      </c>
      <c r="J932" s="21" t="s">
        <v>252</v>
      </c>
      <c r="K932" s="24">
        <v>3309.87</v>
      </c>
      <c r="L932" s="21" t="s">
        <v>188</v>
      </c>
    </row>
    <row r="933" spans="1:12" x14ac:dyDescent="0.3">
      <c r="A933" s="22">
        <v>13640</v>
      </c>
      <c r="B933" s="22">
        <v>10100501</v>
      </c>
      <c r="C933" s="22">
        <v>1000</v>
      </c>
      <c r="D933" s="23">
        <v>43497</v>
      </c>
      <c r="E933" s="21" t="s">
        <v>104</v>
      </c>
      <c r="F933" s="21">
        <v>108105719</v>
      </c>
      <c r="G933" s="21">
        <v>0</v>
      </c>
      <c r="H933" s="21">
        <v>0</v>
      </c>
      <c r="I933" s="23">
        <v>43488</v>
      </c>
      <c r="J933" s="21" t="s">
        <v>105</v>
      </c>
      <c r="K933" s="21">
        <v>838.09</v>
      </c>
      <c r="L933" s="21" t="s">
        <v>194</v>
      </c>
    </row>
    <row r="934" spans="1:12" x14ac:dyDescent="0.3">
      <c r="A934" s="22">
        <v>13640</v>
      </c>
      <c r="B934" s="22">
        <v>10100501</v>
      </c>
      <c r="C934" s="22">
        <v>1000</v>
      </c>
      <c r="D934" s="23">
        <v>43497</v>
      </c>
      <c r="E934" s="21" t="s">
        <v>104</v>
      </c>
      <c r="F934" s="21">
        <v>108105846</v>
      </c>
      <c r="G934" s="21">
        <v>0</v>
      </c>
      <c r="H934" s="21">
        <v>0</v>
      </c>
      <c r="I934" s="23">
        <v>43460</v>
      </c>
      <c r="J934" s="21" t="s">
        <v>105</v>
      </c>
      <c r="K934" s="21">
        <v>0.94</v>
      </c>
      <c r="L934" s="21" t="s">
        <v>194</v>
      </c>
    </row>
    <row r="935" spans="1:12" x14ac:dyDescent="0.3">
      <c r="A935" s="22">
        <v>13650</v>
      </c>
      <c r="B935" s="22">
        <v>10100501</v>
      </c>
      <c r="C935" s="22">
        <v>1000</v>
      </c>
      <c r="D935" s="23">
        <v>43497</v>
      </c>
      <c r="E935" s="21" t="s">
        <v>104</v>
      </c>
      <c r="F935" s="21">
        <v>108105846</v>
      </c>
      <c r="G935" s="21">
        <v>0</v>
      </c>
      <c r="H935" s="21">
        <v>0</v>
      </c>
      <c r="I935" s="23">
        <v>43460</v>
      </c>
      <c r="J935" s="21" t="s">
        <v>105</v>
      </c>
      <c r="K935" s="21">
        <v>0.15</v>
      </c>
      <c r="L935" s="21" t="s">
        <v>195</v>
      </c>
    </row>
    <row r="936" spans="1:12" x14ac:dyDescent="0.3">
      <c r="A936" s="22">
        <v>13640</v>
      </c>
      <c r="B936" s="22">
        <v>10100501</v>
      </c>
      <c r="C936" s="22">
        <v>1000</v>
      </c>
      <c r="D936" s="23">
        <v>43497</v>
      </c>
      <c r="E936" s="21" t="s">
        <v>104</v>
      </c>
      <c r="F936" s="21">
        <v>108105169</v>
      </c>
      <c r="G936" s="21">
        <v>0</v>
      </c>
      <c r="H936" s="21">
        <v>0</v>
      </c>
      <c r="I936" s="23">
        <v>43456</v>
      </c>
      <c r="J936" s="21" t="s">
        <v>105</v>
      </c>
      <c r="K936" s="21">
        <v>0.09</v>
      </c>
      <c r="L936" s="21" t="s">
        <v>194</v>
      </c>
    </row>
    <row r="937" spans="1:12" x14ac:dyDescent="0.3">
      <c r="A937" s="22">
        <v>13640</v>
      </c>
      <c r="B937" s="22">
        <v>10100501</v>
      </c>
      <c r="C937" s="22">
        <v>1000</v>
      </c>
      <c r="D937" s="23">
        <v>43497</v>
      </c>
      <c r="E937" s="21" t="s">
        <v>104</v>
      </c>
      <c r="F937" s="21">
        <v>108105169</v>
      </c>
      <c r="G937" s="21">
        <v>0</v>
      </c>
      <c r="H937" s="21">
        <v>0</v>
      </c>
      <c r="I937" s="23">
        <v>43456</v>
      </c>
      <c r="J937" s="21" t="s">
        <v>105</v>
      </c>
      <c r="K937" s="21">
        <v>0.26</v>
      </c>
      <c r="L937" s="21" t="s">
        <v>194</v>
      </c>
    </row>
    <row r="938" spans="1:12" x14ac:dyDescent="0.3">
      <c r="A938" s="22">
        <v>13640</v>
      </c>
      <c r="B938" s="22">
        <v>10100501</v>
      </c>
      <c r="C938" s="22">
        <v>1000</v>
      </c>
      <c r="D938" s="23">
        <v>43497</v>
      </c>
      <c r="E938" s="21" t="s">
        <v>104</v>
      </c>
      <c r="F938" s="21">
        <v>108105169</v>
      </c>
      <c r="G938" s="21">
        <v>0</v>
      </c>
      <c r="H938" s="21">
        <v>0</v>
      </c>
      <c r="I938" s="23">
        <v>43456</v>
      </c>
      <c r="J938" s="21" t="s">
        <v>105</v>
      </c>
      <c r="K938" s="21">
        <v>4.76</v>
      </c>
      <c r="L938" s="21" t="s">
        <v>194</v>
      </c>
    </row>
    <row r="939" spans="1:12" x14ac:dyDescent="0.3">
      <c r="A939" s="22">
        <v>13650</v>
      </c>
      <c r="B939" s="22">
        <v>10100501</v>
      </c>
      <c r="C939" s="22">
        <v>1000</v>
      </c>
      <c r="D939" s="23">
        <v>43497</v>
      </c>
      <c r="E939" s="21" t="s">
        <v>104</v>
      </c>
      <c r="F939" s="21">
        <v>108105169</v>
      </c>
      <c r="G939" s="21">
        <v>0</v>
      </c>
      <c r="H939" s="21">
        <v>0</v>
      </c>
      <c r="I939" s="23">
        <v>43456</v>
      </c>
      <c r="J939" s="21" t="s">
        <v>105</v>
      </c>
      <c r="K939" s="21">
        <v>9.4700000000000006</v>
      </c>
      <c r="L939" s="21" t="s">
        <v>195</v>
      </c>
    </row>
    <row r="940" spans="1:12" x14ac:dyDescent="0.3">
      <c r="A940" s="22">
        <v>13640</v>
      </c>
      <c r="B940" s="22">
        <v>10100501</v>
      </c>
      <c r="C940" s="22">
        <v>1000</v>
      </c>
      <c r="D940" s="23">
        <v>43497</v>
      </c>
      <c r="E940" s="21" t="s">
        <v>104</v>
      </c>
      <c r="F940" s="21">
        <v>108105233</v>
      </c>
      <c r="G940" s="21">
        <v>0</v>
      </c>
      <c r="H940" s="21">
        <v>0</v>
      </c>
      <c r="I940" s="23">
        <v>43462</v>
      </c>
      <c r="J940" s="21" t="s">
        <v>105</v>
      </c>
      <c r="K940" s="21">
        <v>1.23</v>
      </c>
      <c r="L940" s="21" t="s">
        <v>194</v>
      </c>
    </row>
    <row r="941" spans="1:12" x14ac:dyDescent="0.3">
      <c r="A941" s="22">
        <v>13650</v>
      </c>
      <c r="B941" s="22">
        <v>10100501</v>
      </c>
      <c r="C941" s="22">
        <v>1000</v>
      </c>
      <c r="D941" s="23">
        <v>43497</v>
      </c>
      <c r="E941" s="21" t="s">
        <v>104</v>
      </c>
      <c r="F941" s="21">
        <v>108105233</v>
      </c>
      <c r="G941" s="21">
        <v>0</v>
      </c>
      <c r="H941" s="21">
        <v>0</v>
      </c>
      <c r="I941" s="23">
        <v>43462</v>
      </c>
      <c r="J941" s="21" t="s">
        <v>105</v>
      </c>
      <c r="K941" s="21">
        <v>5.58</v>
      </c>
      <c r="L941" s="21" t="s">
        <v>195</v>
      </c>
    </row>
    <row r="942" spans="1:12" x14ac:dyDescent="0.3">
      <c r="A942" s="22">
        <v>13650</v>
      </c>
      <c r="B942" s="22">
        <v>10100501</v>
      </c>
      <c r="C942" s="22">
        <v>1000</v>
      </c>
      <c r="D942" s="23">
        <v>43497</v>
      </c>
      <c r="E942" s="21" t="s">
        <v>104</v>
      </c>
      <c r="F942" s="21">
        <v>108105233</v>
      </c>
      <c r="G942" s="21">
        <v>0</v>
      </c>
      <c r="H942" s="21">
        <v>0</v>
      </c>
      <c r="I942" s="23">
        <v>43462</v>
      </c>
      <c r="J942" s="21" t="s">
        <v>105</v>
      </c>
      <c r="K942" s="21">
        <v>5.59</v>
      </c>
      <c r="L942" s="21" t="s">
        <v>195</v>
      </c>
    </row>
    <row r="943" spans="1:12" x14ac:dyDescent="0.3">
      <c r="A943" s="22">
        <v>13640</v>
      </c>
      <c r="B943" s="22">
        <v>10100501</v>
      </c>
      <c r="C943" s="22">
        <v>1000</v>
      </c>
      <c r="D943" s="23">
        <v>43497</v>
      </c>
      <c r="E943" s="21" t="s">
        <v>104</v>
      </c>
      <c r="F943" s="21">
        <v>108105247</v>
      </c>
      <c r="G943" s="21">
        <v>0</v>
      </c>
      <c r="H943" s="21">
        <v>0</v>
      </c>
      <c r="I943" s="23">
        <v>43494</v>
      </c>
      <c r="J943" s="21" t="s">
        <v>105</v>
      </c>
      <c r="K943" s="21">
        <v>634.16999999999996</v>
      </c>
      <c r="L943" s="21" t="s">
        <v>194</v>
      </c>
    </row>
    <row r="944" spans="1:12" x14ac:dyDescent="0.3">
      <c r="A944" s="22">
        <v>13670</v>
      </c>
      <c r="B944" s="22">
        <v>10100501</v>
      </c>
      <c r="C944" s="22">
        <v>1000</v>
      </c>
      <c r="D944" s="23">
        <v>43497</v>
      </c>
      <c r="E944" s="21" t="s">
        <v>104</v>
      </c>
      <c r="F944" s="21">
        <v>108105247</v>
      </c>
      <c r="G944" s="21">
        <v>0</v>
      </c>
      <c r="H944" s="21">
        <v>0</v>
      </c>
      <c r="I944" s="23">
        <v>43494</v>
      </c>
      <c r="J944" s="21" t="s">
        <v>105</v>
      </c>
      <c r="K944" s="24">
        <v>2360.67</v>
      </c>
      <c r="L944" s="21" t="s">
        <v>189</v>
      </c>
    </row>
    <row r="945" spans="1:12" x14ac:dyDescent="0.3">
      <c r="A945" s="22">
        <v>13640</v>
      </c>
      <c r="B945" s="22">
        <v>10100501</v>
      </c>
      <c r="C945" s="22">
        <v>1000</v>
      </c>
      <c r="D945" s="23">
        <v>43497</v>
      </c>
      <c r="E945" s="21" t="s">
        <v>104</v>
      </c>
      <c r="F945" s="21">
        <v>108105310</v>
      </c>
      <c r="G945" s="21">
        <v>0</v>
      </c>
      <c r="H945" s="21">
        <v>0</v>
      </c>
      <c r="I945" s="23">
        <v>43472</v>
      </c>
      <c r="J945" s="21" t="s">
        <v>105</v>
      </c>
      <c r="K945" s="21">
        <v>0.76</v>
      </c>
      <c r="L945" s="21" t="s">
        <v>194</v>
      </c>
    </row>
    <row r="946" spans="1:12" x14ac:dyDescent="0.3">
      <c r="A946" s="22">
        <v>13640</v>
      </c>
      <c r="B946" s="22">
        <v>10100501</v>
      </c>
      <c r="C946" s="22">
        <v>1000</v>
      </c>
      <c r="D946" s="23">
        <v>43497</v>
      </c>
      <c r="E946" s="21" t="s">
        <v>104</v>
      </c>
      <c r="F946" s="21">
        <v>108105310</v>
      </c>
      <c r="G946" s="21">
        <v>0</v>
      </c>
      <c r="H946" s="21">
        <v>0</v>
      </c>
      <c r="I946" s="23">
        <v>43472</v>
      </c>
      <c r="J946" s="21" t="s">
        <v>105</v>
      </c>
      <c r="K946" s="21">
        <v>1.03</v>
      </c>
      <c r="L946" s="21" t="s">
        <v>194</v>
      </c>
    </row>
    <row r="947" spans="1:12" x14ac:dyDescent="0.3">
      <c r="A947" s="22">
        <v>13640</v>
      </c>
      <c r="B947" s="22">
        <v>10100501</v>
      </c>
      <c r="C947" s="22">
        <v>1000</v>
      </c>
      <c r="D947" s="23">
        <v>43497</v>
      </c>
      <c r="E947" s="21" t="s">
        <v>104</v>
      </c>
      <c r="F947" s="21">
        <v>108105310</v>
      </c>
      <c r="G947" s="21">
        <v>0</v>
      </c>
      <c r="H947" s="21">
        <v>0</v>
      </c>
      <c r="I947" s="23">
        <v>43472</v>
      </c>
      <c r="J947" s="21" t="s">
        <v>105</v>
      </c>
      <c r="K947" s="21">
        <v>1.03</v>
      </c>
      <c r="L947" s="21" t="s">
        <v>194</v>
      </c>
    </row>
    <row r="948" spans="1:12" x14ac:dyDescent="0.3">
      <c r="A948" s="22">
        <v>13650</v>
      </c>
      <c r="B948" s="22">
        <v>10100501</v>
      </c>
      <c r="C948" s="22">
        <v>1000</v>
      </c>
      <c r="D948" s="23">
        <v>43497</v>
      </c>
      <c r="E948" s="21" t="s">
        <v>104</v>
      </c>
      <c r="F948" s="21">
        <v>108105310</v>
      </c>
      <c r="G948" s="21">
        <v>0</v>
      </c>
      <c r="H948" s="21">
        <v>0</v>
      </c>
      <c r="I948" s="23">
        <v>43472</v>
      </c>
      <c r="J948" s="21" t="s">
        <v>105</v>
      </c>
      <c r="K948" s="21">
        <v>3.47</v>
      </c>
      <c r="L948" s="21" t="s">
        <v>195</v>
      </c>
    </row>
    <row r="949" spans="1:12" x14ac:dyDescent="0.3">
      <c r="A949" s="22">
        <v>13650</v>
      </c>
      <c r="B949" s="22">
        <v>10100501</v>
      </c>
      <c r="C949" s="22">
        <v>1000</v>
      </c>
      <c r="D949" s="23">
        <v>43497</v>
      </c>
      <c r="E949" s="21" t="s">
        <v>104</v>
      </c>
      <c r="F949" s="21">
        <v>108105310</v>
      </c>
      <c r="G949" s="21">
        <v>0</v>
      </c>
      <c r="H949" s="21">
        <v>0</v>
      </c>
      <c r="I949" s="23">
        <v>43472</v>
      </c>
      <c r="J949" s="21" t="s">
        <v>105</v>
      </c>
      <c r="K949" s="21">
        <v>3.47</v>
      </c>
      <c r="L949" s="21" t="s">
        <v>195</v>
      </c>
    </row>
    <row r="950" spans="1:12" x14ac:dyDescent="0.3">
      <c r="A950" s="22">
        <v>13650</v>
      </c>
      <c r="B950" s="22">
        <v>10100501</v>
      </c>
      <c r="C950" s="22">
        <v>1000</v>
      </c>
      <c r="D950" s="23">
        <v>43497</v>
      </c>
      <c r="E950" s="21" t="s">
        <v>104</v>
      </c>
      <c r="F950" s="21">
        <v>108105310</v>
      </c>
      <c r="G950" s="21">
        <v>0</v>
      </c>
      <c r="H950" s="21">
        <v>0</v>
      </c>
      <c r="I950" s="23">
        <v>43472</v>
      </c>
      <c r="J950" s="21" t="s">
        <v>105</v>
      </c>
      <c r="K950" s="21">
        <v>3.47</v>
      </c>
      <c r="L950" s="21" t="s">
        <v>195</v>
      </c>
    </row>
    <row r="951" spans="1:12" x14ac:dyDescent="0.3">
      <c r="A951" s="22">
        <v>13650</v>
      </c>
      <c r="B951" s="22">
        <v>10100501</v>
      </c>
      <c r="C951" s="22">
        <v>1000</v>
      </c>
      <c r="D951" s="23">
        <v>43497</v>
      </c>
      <c r="E951" s="21" t="s">
        <v>104</v>
      </c>
      <c r="F951" s="21">
        <v>108105310</v>
      </c>
      <c r="G951" s="21">
        <v>0</v>
      </c>
      <c r="H951" s="21">
        <v>0</v>
      </c>
      <c r="I951" s="23">
        <v>43472</v>
      </c>
      <c r="J951" s="21" t="s">
        <v>105</v>
      </c>
      <c r="K951" s="21">
        <v>3.47</v>
      </c>
      <c r="L951" s="21" t="s">
        <v>195</v>
      </c>
    </row>
    <row r="952" spans="1:12" x14ac:dyDescent="0.3">
      <c r="A952" s="22">
        <v>13650</v>
      </c>
      <c r="B952" s="22">
        <v>10100501</v>
      </c>
      <c r="C952" s="22">
        <v>1000</v>
      </c>
      <c r="D952" s="23">
        <v>43497</v>
      </c>
      <c r="E952" s="21" t="s">
        <v>104</v>
      </c>
      <c r="F952" s="21">
        <v>108105310</v>
      </c>
      <c r="G952" s="21">
        <v>0</v>
      </c>
      <c r="H952" s="21">
        <v>0</v>
      </c>
      <c r="I952" s="23">
        <v>43472</v>
      </c>
      <c r="J952" s="21" t="s">
        <v>105</v>
      </c>
      <c r="K952" s="21">
        <v>3.47</v>
      </c>
      <c r="L952" s="21" t="s">
        <v>195</v>
      </c>
    </row>
    <row r="953" spans="1:12" x14ac:dyDescent="0.3">
      <c r="A953" s="22">
        <v>13650</v>
      </c>
      <c r="B953" s="22">
        <v>10100501</v>
      </c>
      <c r="C953" s="22">
        <v>1000</v>
      </c>
      <c r="D953" s="23">
        <v>43497</v>
      </c>
      <c r="E953" s="21" t="s">
        <v>104</v>
      </c>
      <c r="F953" s="21">
        <v>108105310</v>
      </c>
      <c r="G953" s="21">
        <v>0</v>
      </c>
      <c r="H953" s="21">
        <v>0</v>
      </c>
      <c r="I953" s="23">
        <v>43472</v>
      </c>
      <c r="J953" s="21" t="s">
        <v>105</v>
      </c>
      <c r="K953" s="21">
        <v>3.42</v>
      </c>
      <c r="L953" s="21" t="s">
        <v>195</v>
      </c>
    </row>
    <row r="954" spans="1:12" x14ac:dyDescent="0.3">
      <c r="A954" s="22">
        <v>13650</v>
      </c>
      <c r="B954" s="22">
        <v>10100501</v>
      </c>
      <c r="C954" s="22">
        <v>1000</v>
      </c>
      <c r="D954" s="23">
        <v>43497</v>
      </c>
      <c r="E954" s="21" t="s">
        <v>104</v>
      </c>
      <c r="F954" s="21">
        <v>108105310</v>
      </c>
      <c r="G954" s="21">
        <v>0</v>
      </c>
      <c r="H954" s="21">
        <v>0</v>
      </c>
      <c r="I954" s="23">
        <v>43472</v>
      </c>
      <c r="J954" s="21" t="s">
        <v>105</v>
      </c>
      <c r="K954" s="21">
        <v>3.47</v>
      </c>
      <c r="L954" s="21" t="s">
        <v>195</v>
      </c>
    </row>
    <row r="955" spans="1:12" x14ac:dyDescent="0.3">
      <c r="A955" s="22">
        <v>13650</v>
      </c>
      <c r="B955" s="22">
        <v>10100501</v>
      </c>
      <c r="C955" s="22">
        <v>1000</v>
      </c>
      <c r="D955" s="23">
        <v>43497</v>
      </c>
      <c r="E955" s="21" t="s">
        <v>104</v>
      </c>
      <c r="F955" s="21">
        <v>108105310</v>
      </c>
      <c r="G955" s="21">
        <v>0</v>
      </c>
      <c r="H955" s="21">
        <v>0</v>
      </c>
      <c r="I955" s="23">
        <v>43472</v>
      </c>
      <c r="J955" s="21" t="s">
        <v>105</v>
      </c>
      <c r="K955" s="21">
        <v>3.47</v>
      </c>
      <c r="L955" s="21" t="s">
        <v>195</v>
      </c>
    </row>
    <row r="956" spans="1:12" x14ac:dyDescent="0.3">
      <c r="A956" s="22">
        <v>13650</v>
      </c>
      <c r="B956" s="22">
        <v>10100501</v>
      </c>
      <c r="C956" s="22">
        <v>1000</v>
      </c>
      <c r="D956" s="23">
        <v>43497</v>
      </c>
      <c r="E956" s="21" t="s">
        <v>104</v>
      </c>
      <c r="F956" s="21">
        <v>108105310</v>
      </c>
      <c r="G956" s="21">
        <v>0</v>
      </c>
      <c r="H956" s="21">
        <v>0</v>
      </c>
      <c r="I956" s="23">
        <v>43472</v>
      </c>
      <c r="J956" s="21" t="s">
        <v>105</v>
      </c>
      <c r="K956" s="21">
        <v>3.47</v>
      </c>
      <c r="L956" s="21" t="s">
        <v>195</v>
      </c>
    </row>
    <row r="957" spans="1:12" x14ac:dyDescent="0.3">
      <c r="A957" s="22">
        <v>13670</v>
      </c>
      <c r="B957" s="22">
        <v>10100501</v>
      </c>
      <c r="C957" s="22">
        <v>1000</v>
      </c>
      <c r="D957" s="23">
        <v>43497</v>
      </c>
      <c r="E957" s="21" t="s">
        <v>104</v>
      </c>
      <c r="F957" s="21">
        <v>108105310</v>
      </c>
      <c r="G957" s="21">
        <v>0</v>
      </c>
      <c r="H957" s="21">
        <v>0</v>
      </c>
      <c r="I957" s="23">
        <v>43472</v>
      </c>
      <c r="J957" s="21" t="s">
        <v>105</v>
      </c>
      <c r="K957" s="21">
        <v>0.16</v>
      </c>
      <c r="L957" s="21" t="s">
        <v>189</v>
      </c>
    </row>
    <row r="958" spans="1:12" x14ac:dyDescent="0.3">
      <c r="A958" s="22">
        <v>13650</v>
      </c>
      <c r="B958" s="22">
        <v>10100501</v>
      </c>
      <c r="C958" s="22">
        <v>1000</v>
      </c>
      <c r="D958" s="23">
        <v>43497</v>
      </c>
      <c r="E958" s="21" t="s">
        <v>104</v>
      </c>
      <c r="F958" s="21">
        <v>108105402</v>
      </c>
      <c r="G958" s="21">
        <v>0</v>
      </c>
      <c r="H958" s="21">
        <v>0</v>
      </c>
      <c r="I958" s="23">
        <v>43479</v>
      </c>
      <c r="J958" s="21" t="s">
        <v>105</v>
      </c>
      <c r="K958" s="21">
        <v>4</v>
      </c>
      <c r="L958" s="21" t="s">
        <v>195</v>
      </c>
    </row>
    <row r="959" spans="1:12" x14ac:dyDescent="0.3">
      <c r="A959" s="22">
        <v>13650</v>
      </c>
      <c r="B959" s="22">
        <v>10100501</v>
      </c>
      <c r="C959" s="22">
        <v>1000</v>
      </c>
      <c r="D959" s="23">
        <v>43497</v>
      </c>
      <c r="E959" s="21" t="s">
        <v>104</v>
      </c>
      <c r="F959" s="21">
        <v>108105402</v>
      </c>
      <c r="G959" s="21">
        <v>0</v>
      </c>
      <c r="H959" s="21">
        <v>0</v>
      </c>
      <c r="I959" s="23">
        <v>43479</v>
      </c>
      <c r="J959" s="21" t="s">
        <v>105</v>
      </c>
      <c r="K959" s="21">
        <v>4</v>
      </c>
      <c r="L959" s="21" t="s">
        <v>195</v>
      </c>
    </row>
    <row r="960" spans="1:12" x14ac:dyDescent="0.3">
      <c r="A960" s="22">
        <v>13670</v>
      </c>
      <c r="B960" s="22">
        <v>10100501</v>
      </c>
      <c r="C960" s="22">
        <v>1000</v>
      </c>
      <c r="D960" s="23">
        <v>43497</v>
      </c>
      <c r="E960" s="21" t="s">
        <v>104</v>
      </c>
      <c r="F960" s="21">
        <v>108105402</v>
      </c>
      <c r="G960" s="21">
        <v>0</v>
      </c>
      <c r="H960" s="21">
        <v>0</v>
      </c>
      <c r="I960" s="23">
        <v>43479</v>
      </c>
      <c r="J960" s="21" t="s">
        <v>105</v>
      </c>
      <c r="K960" s="21">
        <v>0.87</v>
      </c>
      <c r="L960" s="21" t="s">
        <v>189</v>
      </c>
    </row>
    <row r="961" spans="1:12" x14ac:dyDescent="0.3">
      <c r="A961" s="22">
        <v>13670</v>
      </c>
      <c r="B961" s="22">
        <v>10100501</v>
      </c>
      <c r="C961" s="22">
        <v>1000</v>
      </c>
      <c r="D961" s="23">
        <v>43497</v>
      </c>
      <c r="E961" s="21" t="s">
        <v>104</v>
      </c>
      <c r="F961" s="21">
        <v>108105402</v>
      </c>
      <c r="G961" s="21">
        <v>0</v>
      </c>
      <c r="H961" s="21">
        <v>0</v>
      </c>
      <c r="I961" s="23">
        <v>43479</v>
      </c>
      <c r="J961" s="21" t="s">
        <v>105</v>
      </c>
      <c r="K961" s="21">
        <v>0.87</v>
      </c>
      <c r="L961" s="21" t="s">
        <v>189</v>
      </c>
    </row>
    <row r="962" spans="1:12" x14ac:dyDescent="0.3">
      <c r="A962" s="22">
        <v>13640</v>
      </c>
      <c r="B962" s="22">
        <v>10100501</v>
      </c>
      <c r="C962" s="22">
        <v>1000</v>
      </c>
      <c r="D962" s="23">
        <v>43497</v>
      </c>
      <c r="E962" s="21" t="s">
        <v>104</v>
      </c>
      <c r="F962" s="21">
        <v>108105596</v>
      </c>
      <c r="G962" s="21">
        <v>0</v>
      </c>
      <c r="H962" s="21">
        <v>0</v>
      </c>
      <c r="I962" s="23">
        <v>43493</v>
      </c>
      <c r="J962" s="21" t="s">
        <v>105</v>
      </c>
      <c r="K962" s="21">
        <v>181.96</v>
      </c>
      <c r="L962" s="21" t="s">
        <v>194</v>
      </c>
    </row>
    <row r="963" spans="1:12" x14ac:dyDescent="0.3">
      <c r="A963" s="22">
        <v>13640</v>
      </c>
      <c r="B963" s="22">
        <v>10100501</v>
      </c>
      <c r="C963" s="22">
        <v>1000</v>
      </c>
      <c r="D963" s="23">
        <v>43497</v>
      </c>
      <c r="E963" s="21" t="s">
        <v>104</v>
      </c>
      <c r="F963" s="21">
        <v>108105596</v>
      </c>
      <c r="G963" s="21">
        <v>0</v>
      </c>
      <c r="H963" s="21">
        <v>0</v>
      </c>
      <c r="I963" s="23">
        <v>43493</v>
      </c>
      <c r="J963" s="21" t="s">
        <v>105</v>
      </c>
      <c r="K963" s="21">
        <v>732.93</v>
      </c>
      <c r="L963" s="21" t="s">
        <v>194</v>
      </c>
    </row>
    <row r="964" spans="1:12" x14ac:dyDescent="0.3">
      <c r="A964" s="22">
        <v>13640</v>
      </c>
      <c r="B964" s="22">
        <v>10100501</v>
      </c>
      <c r="C964" s="22">
        <v>1000</v>
      </c>
      <c r="D964" s="23">
        <v>43497</v>
      </c>
      <c r="E964" s="21" t="s">
        <v>104</v>
      </c>
      <c r="F964" s="21">
        <v>108105596</v>
      </c>
      <c r="G964" s="21">
        <v>0</v>
      </c>
      <c r="H964" s="21">
        <v>0</v>
      </c>
      <c r="I964" s="23">
        <v>43493</v>
      </c>
      <c r="J964" s="21" t="s">
        <v>105</v>
      </c>
      <c r="K964" s="24">
        <v>1036.46</v>
      </c>
      <c r="L964" s="21" t="s">
        <v>194</v>
      </c>
    </row>
    <row r="965" spans="1:12" x14ac:dyDescent="0.3">
      <c r="A965" s="22">
        <v>13650</v>
      </c>
      <c r="B965" s="22">
        <v>10100501</v>
      </c>
      <c r="C965" s="22">
        <v>1000</v>
      </c>
      <c r="D965" s="23">
        <v>43497</v>
      </c>
      <c r="E965" s="21" t="s">
        <v>104</v>
      </c>
      <c r="F965" s="21">
        <v>108105596</v>
      </c>
      <c r="G965" s="21">
        <v>0</v>
      </c>
      <c r="H965" s="21">
        <v>0</v>
      </c>
      <c r="I965" s="23">
        <v>43493</v>
      </c>
      <c r="J965" s="21" t="s">
        <v>105</v>
      </c>
      <c r="K965" s="21">
        <v>19.350000000000001</v>
      </c>
      <c r="L965" s="21" t="s">
        <v>195</v>
      </c>
    </row>
    <row r="966" spans="1:12" x14ac:dyDescent="0.3">
      <c r="A966" s="22">
        <v>13670</v>
      </c>
      <c r="B966" s="22">
        <v>10100501</v>
      </c>
      <c r="C966" s="22">
        <v>1000</v>
      </c>
      <c r="D966" s="23">
        <v>43497</v>
      </c>
      <c r="E966" s="21" t="s">
        <v>104</v>
      </c>
      <c r="F966" s="21">
        <v>108105596</v>
      </c>
      <c r="G966" s="21">
        <v>0</v>
      </c>
      <c r="H966" s="21">
        <v>0</v>
      </c>
      <c r="I966" s="23">
        <v>43493</v>
      </c>
      <c r="J966" s="21" t="s">
        <v>105</v>
      </c>
      <c r="K966" s="21">
        <v>318.23</v>
      </c>
      <c r="L966" s="21" t="s">
        <v>189</v>
      </c>
    </row>
    <row r="967" spans="1:12" x14ac:dyDescent="0.3">
      <c r="A967" s="22">
        <v>13640</v>
      </c>
      <c r="B967" s="22">
        <v>10100501</v>
      </c>
      <c r="C967" s="22">
        <v>1000</v>
      </c>
      <c r="D967" s="23">
        <v>43497</v>
      </c>
      <c r="E967" s="21" t="s">
        <v>103</v>
      </c>
      <c r="F967" s="21">
        <v>108105669</v>
      </c>
      <c r="G967" s="21">
        <v>-2</v>
      </c>
      <c r="H967" s="21">
        <v>-955.12</v>
      </c>
      <c r="I967" s="23">
        <v>43514</v>
      </c>
      <c r="J967" s="21" t="s">
        <v>157</v>
      </c>
      <c r="K967" s="21">
        <v>0</v>
      </c>
      <c r="L967" s="21" t="s">
        <v>194</v>
      </c>
    </row>
    <row r="968" spans="1:12" x14ac:dyDescent="0.3">
      <c r="A968" s="22">
        <v>13640</v>
      </c>
      <c r="B968" s="22">
        <v>10100501</v>
      </c>
      <c r="C968" s="22">
        <v>1000</v>
      </c>
      <c r="D968" s="23">
        <v>43497</v>
      </c>
      <c r="E968" s="21" t="s">
        <v>104</v>
      </c>
      <c r="F968" s="21">
        <v>108105669</v>
      </c>
      <c r="G968" s="21">
        <v>0</v>
      </c>
      <c r="H968" s="21">
        <v>0</v>
      </c>
      <c r="I968" s="23">
        <v>43514</v>
      </c>
      <c r="J968" s="21" t="s">
        <v>157</v>
      </c>
      <c r="K968" s="21">
        <v>101.7</v>
      </c>
      <c r="L968" s="21" t="s">
        <v>194</v>
      </c>
    </row>
    <row r="969" spans="1:12" x14ac:dyDescent="0.3">
      <c r="A969" s="22">
        <v>13650</v>
      </c>
      <c r="B969" s="22">
        <v>10100501</v>
      </c>
      <c r="C969" s="22">
        <v>1000</v>
      </c>
      <c r="D969" s="23">
        <v>43497</v>
      </c>
      <c r="E969" s="21" t="s">
        <v>103</v>
      </c>
      <c r="F969" s="21">
        <v>108105669</v>
      </c>
      <c r="G969" s="21">
        <v>-135</v>
      </c>
      <c r="H969" s="21">
        <v>-337.5</v>
      </c>
      <c r="I969" s="23">
        <v>43514</v>
      </c>
      <c r="J969" s="21" t="s">
        <v>157</v>
      </c>
      <c r="K969" s="21">
        <v>0</v>
      </c>
      <c r="L969" s="21" t="s">
        <v>195</v>
      </c>
    </row>
    <row r="970" spans="1:12" x14ac:dyDescent="0.3">
      <c r="A970" s="22">
        <v>13650</v>
      </c>
      <c r="B970" s="22">
        <v>10100501</v>
      </c>
      <c r="C970" s="22">
        <v>1000</v>
      </c>
      <c r="D970" s="23">
        <v>43497</v>
      </c>
      <c r="E970" s="21" t="s">
        <v>103</v>
      </c>
      <c r="F970" s="21">
        <v>108105669</v>
      </c>
      <c r="G970" s="22">
        <v>-2528</v>
      </c>
      <c r="H970" s="22">
        <v>-6320</v>
      </c>
      <c r="I970" s="23">
        <v>43514</v>
      </c>
      <c r="J970" s="21" t="s">
        <v>157</v>
      </c>
      <c r="K970" s="21">
        <v>0</v>
      </c>
      <c r="L970" s="21" t="s">
        <v>195</v>
      </c>
    </row>
    <row r="971" spans="1:12" x14ac:dyDescent="0.3">
      <c r="A971" s="22">
        <v>13650</v>
      </c>
      <c r="B971" s="22">
        <v>10100501</v>
      </c>
      <c r="C971" s="22">
        <v>1000</v>
      </c>
      <c r="D971" s="23">
        <v>43497</v>
      </c>
      <c r="E971" s="21" t="s">
        <v>103</v>
      </c>
      <c r="F971" s="21">
        <v>108105669</v>
      </c>
      <c r="G971" s="22">
        <v>-1304</v>
      </c>
      <c r="H971" s="22">
        <v>-3260</v>
      </c>
      <c r="I971" s="23">
        <v>43514</v>
      </c>
      <c r="J971" s="21" t="s">
        <v>157</v>
      </c>
      <c r="K971" s="21">
        <v>0</v>
      </c>
      <c r="L971" s="21" t="s">
        <v>195</v>
      </c>
    </row>
    <row r="972" spans="1:12" x14ac:dyDescent="0.3">
      <c r="A972" s="22">
        <v>13650</v>
      </c>
      <c r="B972" s="22">
        <v>10100501</v>
      </c>
      <c r="C972" s="22">
        <v>1000</v>
      </c>
      <c r="D972" s="23">
        <v>43497</v>
      </c>
      <c r="E972" s="21" t="s">
        <v>104</v>
      </c>
      <c r="F972" s="21">
        <v>108105669</v>
      </c>
      <c r="G972" s="21">
        <v>0</v>
      </c>
      <c r="H972" s="21">
        <v>0</v>
      </c>
      <c r="I972" s="23">
        <v>43514</v>
      </c>
      <c r="J972" s="21" t="s">
        <v>157</v>
      </c>
      <c r="K972" s="24">
        <v>1055.99</v>
      </c>
      <c r="L972" s="21" t="s">
        <v>195</v>
      </c>
    </row>
    <row r="973" spans="1:12" x14ac:dyDescent="0.3">
      <c r="A973" s="22">
        <v>13650</v>
      </c>
      <c r="B973" s="22">
        <v>10100501</v>
      </c>
      <c r="C973" s="22">
        <v>1000</v>
      </c>
      <c r="D973" s="23">
        <v>43497</v>
      </c>
      <c r="E973" s="21" t="s">
        <v>104</v>
      </c>
      <c r="F973" s="21">
        <v>108105669</v>
      </c>
      <c r="G973" s="21">
        <v>0</v>
      </c>
      <c r="H973" s="21">
        <v>0</v>
      </c>
      <c r="I973" s="23">
        <v>43514</v>
      </c>
      <c r="J973" s="21" t="s">
        <v>157</v>
      </c>
      <c r="K973" s="22">
        <v>1056</v>
      </c>
      <c r="L973" s="21" t="s">
        <v>195</v>
      </c>
    </row>
    <row r="974" spans="1:12" x14ac:dyDescent="0.3">
      <c r="A974" s="22">
        <v>13650</v>
      </c>
      <c r="B974" s="22">
        <v>10100501</v>
      </c>
      <c r="C974" s="22">
        <v>1000</v>
      </c>
      <c r="D974" s="23">
        <v>43497</v>
      </c>
      <c r="E974" s="21" t="s">
        <v>104</v>
      </c>
      <c r="F974" s="21">
        <v>108105669</v>
      </c>
      <c r="G974" s="21">
        <v>0</v>
      </c>
      <c r="H974" s="21">
        <v>0</v>
      </c>
      <c r="I974" s="23">
        <v>43514</v>
      </c>
      <c r="J974" s="21" t="s">
        <v>157</v>
      </c>
      <c r="K974" s="24">
        <v>1055.99</v>
      </c>
      <c r="L974" s="21" t="s">
        <v>195</v>
      </c>
    </row>
    <row r="975" spans="1:12" x14ac:dyDescent="0.3">
      <c r="A975" s="22">
        <v>13640</v>
      </c>
      <c r="B975" s="22">
        <v>10100501</v>
      </c>
      <c r="C975" s="22">
        <v>1000</v>
      </c>
      <c r="D975" s="23">
        <v>43497</v>
      </c>
      <c r="E975" s="21" t="s">
        <v>104</v>
      </c>
      <c r="F975" s="21">
        <v>108104111</v>
      </c>
      <c r="G975" s="21">
        <v>0</v>
      </c>
      <c r="H975" s="21">
        <v>0</v>
      </c>
      <c r="I975" s="23">
        <v>43490</v>
      </c>
      <c r="J975" s="21" t="s">
        <v>105</v>
      </c>
      <c r="K975" s="21">
        <v>0.15</v>
      </c>
      <c r="L975" s="21" t="s">
        <v>194</v>
      </c>
    </row>
    <row r="976" spans="1:12" x14ac:dyDescent="0.3">
      <c r="A976" s="22">
        <v>13650</v>
      </c>
      <c r="B976" s="22">
        <v>10100501</v>
      </c>
      <c r="C976" s="22">
        <v>1000</v>
      </c>
      <c r="D976" s="23">
        <v>43497</v>
      </c>
      <c r="E976" s="21" t="s">
        <v>104</v>
      </c>
      <c r="F976" s="21">
        <v>108100989</v>
      </c>
      <c r="G976" s="21">
        <v>0</v>
      </c>
      <c r="H976" s="21">
        <v>0</v>
      </c>
      <c r="I976" s="23">
        <v>43374</v>
      </c>
      <c r="J976" s="21" t="s">
        <v>105</v>
      </c>
      <c r="K976" s="21">
        <v>282.52999999999997</v>
      </c>
      <c r="L976" s="21" t="s">
        <v>195</v>
      </c>
    </row>
    <row r="977" spans="1:12" x14ac:dyDescent="0.3">
      <c r="A977" s="22">
        <v>13650</v>
      </c>
      <c r="B977" s="22">
        <v>10100501</v>
      </c>
      <c r="C977" s="22">
        <v>1000</v>
      </c>
      <c r="D977" s="23">
        <v>43497</v>
      </c>
      <c r="E977" s="21" t="s">
        <v>104</v>
      </c>
      <c r="F977" s="21">
        <v>108100989</v>
      </c>
      <c r="G977" s="21">
        <v>0</v>
      </c>
      <c r="H977" s="21">
        <v>0</v>
      </c>
      <c r="I977" s="23">
        <v>43374</v>
      </c>
      <c r="J977" s="21" t="s">
        <v>105</v>
      </c>
      <c r="K977" s="21">
        <v>282.52999999999997</v>
      </c>
      <c r="L977" s="21" t="s">
        <v>195</v>
      </c>
    </row>
    <row r="978" spans="1:12" x14ac:dyDescent="0.3">
      <c r="A978" s="22">
        <v>13650</v>
      </c>
      <c r="B978" s="22">
        <v>10100501</v>
      </c>
      <c r="C978" s="22">
        <v>1000</v>
      </c>
      <c r="D978" s="23">
        <v>43497</v>
      </c>
      <c r="E978" s="21" t="s">
        <v>104</v>
      </c>
      <c r="F978" s="21">
        <v>108100989</v>
      </c>
      <c r="G978" s="21">
        <v>0</v>
      </c>
      <c r="H978" s="21">
        <v>0</v>
      </c>
      <c r="I978" s="23">
        <v>43374</v>
      </c>
      <c r="J978" s="21" t="s">
        <v>105</v>
      </c>
      <c r="K978" s="21">
        <v>282.52999999999997</v>
      </c>
      <c r="L978" s="21" t="s">
        <v>195</v>
      </c>
    </row>
    <row r="979" spans="1:12" x14ac:dyDescent="0.3">
      <c r="A979" s="22">
        <v>13650</v>
      </c>
      <c r="B979" s="22">
        <v>10100501</v>
      </c>
      <c r="C979" s="22">
        <v>1000</v>
      </c>
      <c r="D979" s="23">
        <v>43497</v>
      </c>
      <c r="E979" s="21" t="s">
        <v>104</v>
      </c>
      <c r="F979" s="21">
        <v>108100989</v>
      </c>
      <c r="G979" s="21">
        <v>0</v>
      </c>
      <c r="H979" s="21">
        <v>0</v>
      </c>
      <c r="I979" s="23">
        <v>43374</v>
      </c>
      <c r="J979" s="21" t="s">
        <v>105</v>
      </c>
      <c r="K979" s="21">
        <v>282.52999999999997</v>
      </c>
      <c r="L979" s="21" t="s">
        <v>195</v>
      </c>
    </row>
    <row r="980" spans="1:12" x14ac:dyDescent="0.3">
      <c r="A980" s="22">
        <v>13660</v>
      </c>
      <c r="B980" s="22">
        <v>10100501</v>
      </c>
      <c r="C980" s="22">
        <v>1000</v>
      </c>
      <c r="D980" s="23">
        <v>43497</v>
      </c>
      <c r="E980" s="21" t="s">
        <v>103</v>
      </c>
      <c r="F980" s="21">
        <v>108101986</v>
      </c>
      <c r="G980" s="21">
        <v>100</v>
      </c>
      <c r="H980" s="21">
        <v>354</v>
      </c>
      <c r="I980" s="23">
        <v>43497</v>
      </c>
      <c r="J980" s="21" t="s">
        <v>253</v>
      </c>
      <c r="K980" s="21">
        <v>0</v>
      </c>
      <c r="L980" s="21" t="s">
        <v>188</v>
      </c>
    </row>
    <row r="981" spans="1:12" x14ac:dyDescent="0.3">
      <c r="A981" s="22">
        <v>13660</v>
      </c>
      <c r="B981" s="22">
        <v>10100501</v>
      </c>
      <c r="C981" s="22">
        <v>1000</v>
      </c>
      <c r="D981" s="23">
        <v>43497</v>
      </c>
      <c r="E981" s="21" t="s">
        <v>103</v>
      </c>
      <c r="F981" s="21">
        <v>108101986</v>
      </c>
      <c r="G981" s="21">
        <v>-1</v>
      </c>
      <c r="H981" s="24">
        <v>-2051.66</v>
      </c>
      <c r="I981" s="23">
        <v>43497</v>
      </c>
      <c r="J981" s="21" t="s">
        <v>253</v>
      </c>
      <c r="K981" s="21">
        <v>0</v>
      </c>
      <c r="L981" s="21" t="s">
        <v>188</v>
      </c>
    </row>
    <row r="982" spans="1:12" x14ac:dyDescent="0.3">
      <c r="A982" s="22">
        <v>13660</v>
      </c>
      <c r="B982" s="22">
        <v>10100501</v>
      </c>
      <c r="C982" s="22">
        <v>1000</v>
      </c>
      <c r="D982" s="23">
        <v>43497</v>
      </c>
      <c r="E982" s="21" t="s">
        <v>103</v>
      </c>
      <c r="F982" s="21">
        <v>108101986</v>
      </c>
      <c r="G982" s="21">
        <v>-1</v>
      </c>
      <c r="H982" s="24">
        <v>-1265.1400000000001</v>
      </c>
      <c r="I982" s="23">
        <v>43497</v>
      </c>
      <c r="J982" s="21" t="s">
        <v>253</v>
      </c>
      <c r="K982" s="21">
        <v>0</v>
      </c>
      <c r="L982" s="21" t="s">
        <v>188</v>
      </c>
    </row>
    <row r="983" spans="1:12" x14ac:dyDescent="0.3">
      <c r="A983" s="22">
        <v>13670</v>
      </c>
      <c r="B983" s="22">
        <v>10100501</v>
      </c>
      <c r="C983" s="22">
        <v>1000</v>
      </c>
      <c r="D983" s="23">
        <v>43497</v>
      </c>
      <c r="E983" s="21" t="s">
        <v>103</v>
      </c>
      <c r="F983" s="21">
        <v>108101986</v>
      </c>
      <c r="G983" s="21">
        <v>-530</v>
      </c>
      <c r="H983" s="24">
        <v>-2618.1999999999998</v>
      </c>
      <c r="I983" s="23">
        <v>43497</v>
      </c>
      <c r="J983" s="21" t="s">
        <v>253</v>
      </c>
      <c r="K983" s="21">
        <v>0</v>
      </c>
      <c r="L983" s="21" t="s">
        <v>189</v>
      </c>
    </row>
    <row r="984" spans="1:12" x14ac:dyDescent="0.3">
      <c r="A984" s="22">
        <v>13670</v>
      </c>
      <c r="B984" s="22">
        <v>10100501</v>
      </c>
      <c r="C984" s="22">
        <v>1000</v>
      </c>
      <c r="D984" s="23">
        <v>43497</v>
      </c>
      <c r="E984" s="21" t="s">
        <v>104</v>
      </c>
      <c r="F984" s="21">
        <v>108101986</v>
      </c>
      <c r="G984" s="21">
        <v>0</v>
      </c>
      <c r="H984" s="21">
        <v>0</v>
      </c>
      <c r="I984" s="23">
        <v>43361</v>
      </c>
      <c r="J984" s="21" t="s">
        <v>105</v>
      </c>
      <c r="K984" s="24">
        <v>7368.08</v>
      </c>
      <c r="L984" s="21" t="s">
        <v>189</v>
      </c>
    </row>
    <row r="985" spans="1:12" x14ac:dyDescent="0.3">
      <c r="A985" s="22">
        <v>13640</v>
      </c>
      <c r="B985" s="22">
        <v>10100501</v>
      </c>
      <c r="C985" s="22">
        <v>1000</v>
      </c>
      <c r="D985" s="23">
        <v>43497</v>
      </c>
      <c r="E985" s="21" t="s">
        <v>104</v>
      </c>
      <c r="F985" s="21">
        <v>108102071</v>
      </c>
      <c r="G985" s="21">
        <v>0</v>
      </c>
      <c r="H985" s="21">
        <v>0</v>
      </c>
      <c r="I985" s="23">
        <v>43493</v>
      </c>
      <c r="J985" s="21" t="s">
        <v>105</v>
      </c>
      <c r="K985" s="21">
        <v>279.14999999999998</v>
      </c>
      <c r="L985" s="21" t="s">
        <v>194</v>
      </c>
    </row>
    <row r="986" spans="1:12" x14ac:dyDescent="0.3">
      <c r="A986" s="22">
        <v>13650</v>
      </c>
      <c r="B986" s="22">
        <v>10100501</v>
      </c>
      <c r="C986" s="22">
        <v>1000</v>
      </c>
      <c r="D986" s="23">
        <v>43497</v>
      </c>
      <c r="E986" s="21" t="s">
        <v>104</v>
      </c>
      <c r="F986" s="21">
        <v>108102071</v>
      </c>
      <c r="G986" s="21">
        <v>0</v>
      </c>
      <c r="H986" s="21">
        <v>0</v>
      </c>
      <c r="I986" s="23">
        <v>43493</v>
      </c>
      <c r="J986" s="21" t="s">
        <v>105</v>
      </c>
      <c r="K986" s="21">
        <v>932.39</v>
      </c>
      <c r="L986" s="21" t="s">
        <v>195</v>
      </c>
    </row>
    <row r="987" spans="1:12" x14ac:dyDescent="0.3">
      <c r="A987" s="22">
        <v>13650</v>
      </c>
      <c r="B987" s="22">
        <v>10100501</v>
      </c>
      <c r="C987" s="22">
        <v>1000</v>
      </c>
      <c r="D987" s="23">
        <v>43497</v>
      </c>
      <c r="E987" s="21" t="s">
        <v>104</v>
      </c>
      <c r="F987" s="21">
        <v>108102071</v>
      </c>
      <c r="G987" s="21">
        <v>0</v>
      </c>
      <c r="H987" s="21">
        <v>0</v>
      </c>
      <c r="I987" s="23">
        <v>43493</v>
      </c>
      <c r="J987" s="21" t="s">
        <v>105</v>
      </c>
      <c r="K987" s="21">
        <v>932.41</v>
      </c>
      <c r="L987" s="21" t="s">
        <v>195</v>
      </c>
    </row>
    <row r="988" spans="1:12" x14ac:dyDescent="0.3">
      <c r="A988" s="22">
        <v>13660</v>
      </c>
      <c r="B988" s="22">
        <v>10100501</v>
      </c>
      <c r="C988" s="22">
        <v>1000</v>
      </c>
      <c r="D988" s="23">
        <v>43497</v>
      </c>
      <c r="E988" s="21" t="s">
        <v>104</v>
      </c>
      <c r="F988" s="21">
        <v>108102071</v>
      </c>
      <c r="G988" s="21">
        <v>0</v>
      </c>
      <c r="H988" s="21">
        <v>0</v>
      </c>
      <c r="I988" s="23">
        <v>43493</v>
      </c>
      <c r="J988" s="21" t="s">
        <v>105</v>
      </c>
      <c r="K988" s="21">
        <v>150.30000000000001</v>
      </c>
      <c r="L988" s="21" t="s">
        <v>188</v>
      </c>
    </row>
    <row r="989" spans="1:12" x14ac:dyDescent="0.3">
      <c r="A989" s="22">
        <v>13640</v>
      </c>
      <c r="B989" s="22">
        <v>10100501</v>
      </c>
      <c r="C989" s="22">
        <v>1000</v>
      </c>
      <c r="D989" s="23">
        <v>43497</v>
      </c>
      <c r="E989" s="21" t="s">
        <v>104</v>
      </c>
      <c r="F989" s="21">
        <v>108102206</v>
      </c>
      <c r="G989" s="21">
        <v>0</v>
      </c>
      <c r="H989" s="21">
        <v>0</v>
      </c>
      <c r="I989" s="23">
        <v>43460</v>
      </c>
      <c r="J989" s="21" t="s">
        <v>105</v>
      </c>
      <c r="K989" s="21">
        <v>0.01</v>
      </c>
      <c r="L989" s="21" t="s">
        <v>194</v>
      </c>
    </row>
    <row r="990" spans="1:12" x14ac:dyDescent="0.3">
      <c r="A990" s="22">
        <v>13640</v>
      </c>
      <c r="B990" s="22">
        <v>10100501</v>
      </c>
      <c r="C990" s="22">
        <v>1000</v>
      </c>
      <c r="D990" s="23">
        <v>43497</v>
      </c>
      <c r="E990" s="21" t="s">
        <v>104</v>
      </c>
      <c r="F990" s="21">
        <v>108102206</v>
      </c>
      <c r="G990" s="21">
        <v>0</v>
      </c>
      <c r="H990" s="21">
        <v>0</v>
      </c>
      <c r="I990" s="23">
        <v>43460</v>
      </c>
      <c r="J990" s="21" t="s">
        <v>105</v>
      </c>
      <c r="K990" s="21">
        <v>0.01</v>
      </c>
      <c r="L990" s="21" t="s">
        <v>194</v>
      </c>
    </row>
    <row r="991" spans="1:12" x14ac:dyDescent="0.3">
      <c r="A991" s="22">
        <v>13640</v>
      </c>
      <c r="B991" s="22">
        <v>10100501</v>
      </c>
      <c r="C991" s="22">
        <v>1000</v>
      </c>
      <c r="D991" s="23">
        <v>43497</v>
      </c>
      <c r="E991" s="21" t="s">
        <v>104</v>
      </c>
      <c r="F991" s="21">
        <v>108102206</v>
      </c>
      <c r="G991" s="21">
        <v>0</v>
      </c>
      <c r="H991" s="21">
        <v>0</v>
      </c>
      <c r="I991" s="23">
        <v>43460</v>
      </c>
      <c r="J991" s="21" t="s">
        <v>105</v>
      </c>
      <c r="K991" s="21">
        <v>0.01</v>
      </c>
      <c r="L991" s="21" t="s">
        <v>194</v>
      </c>
    </row>
    <row r="992" spans="1:12" x14ac:dyDescent="0.3">
      <c r="A992" s="22">
        <v>13640</v>
      </c>
      <c r="B992" s="22">
        <v>10100501</v>
      </c>
      <c r="C992" s="22">
        <v>1000</v>
      </c>
      <c r="D992" s="23">
        <v>43497</v>
      </c>
      <c r="E992" s="21" t="s">
        <v>104</v>
      </c>
      <c r="F992" s="21">
        <v>108102206</v>
      </c>
      <c r="G992" s="21">
        <v>0</v>
      </c>
      <c r="H992" s="21">
        <v>0</v>
      </c>
      <c r="I992" s="23">
        <v>43460</v>
      </c>
      <c r="J992" s="21" t="s">
        <v>105</v>
      </c>
      <c r="K992" s="21">
        <v>0.02</v>
      </c>
      <c r="L992" s="21" t="s">
        <v>194</v>
      </c>
    </row>
    <row r="993" spans="1:12" x14ac:dyDescent="0.3">
      <c r="A993" s="22">
        <v>13640</v>
      </c>
      <c r="B993" s="22">
        <v>10100501</v>
      </c>
      <c r="C993" s="22">
        <v>1000</v>
      </c>
      <c r="D993" s="23">
        <v>43497</v>
      </c>
      <c r="E993" s="21" t="s">
        <v>104</v>
      </c>
      <c r="F993" s="21">
        <v>108102206</v>
      </c>
      <c r="G993" s="21">
        <v>0</v>
      </c>
      <c r="H993" s="21">
        <v>0</v>
      </c>
      <c r="I993" s="23">
        <v>43460</v>
      </c>
      <c r="J993" s="21" t="s">
        <v>105</v>
      </c>
      <c r="K993" s="21">
        <v>0.01</v>
      </c>
      <c r="L993" s="21" t="s">
        <v>194</v>
      </c>
    </row>
    <row r="994" spans="1:12" x14ac:dyDescent="0.3">
      <c r="A994" s="22">
        <v>13640</v>
      </c>
      <c r="B994" s="22">
        <v>10100501</v>
      </c>
      <c r="C994" s="22">
        <v>1000</v>
      </c>
      <c r="D994" s="23">
        <v>43497</v>
      </c>
      <c r="E994" s="21" t="s">
        <v>104</v>
      </c>
      <c r="F994" s="21">
        <v>108102206</v>
      </c>
      <c r="G994" s="21">
        <v>0</v>
      </c>
      <c r="H994" s="21">
        <v>0</v>
      </c>
      <c r="I994" s="23">
        <v>43460</v>
      </c>
      <c r="J994" s="21" t="s">
        <v>105</v>
      </c>
      <c r="K994" s="21">
        <v>0.01</v>
      </c>
      <c r="L994" s="21" t="s">
        <v>194</v>
      </c>
    </row>
    <row r="995" spans="1:12" x14ac:dyDescent="0.3">
      <c r="A995" s="22">
        <v>13640</v>
      </c>
      <c r="B995" s="22">
        <v>10100501</v>
      </c>
      <c r="C995" s="22">
        <v>1000</v>
      </c>
      <c r="D995" s="23">
        <v>43497</v>
      </c>
      <c r="E995" s="21" t="s">
        <v>104</v>
      </c>
      <c r="F995" s="21">
        <v>108102206</v>
      </c>
      <c r="G995" s="21">
        <v>0</v>
      </c>
      <c r="H995" s="21">
        <v>0</v>
      </c>
      <c r="I995" s="23">
        <v>43460</v>
      </c>
      <c r="J995" s="21" t="s">
        <v>105</v>
      </c>
      <c r="K995" s="21">
        <v>7.0000000000000007E-2</v>
      </c>
      <c r="L995" s="21" t="s">
        <v>194</v>
      </c>
    </row>
    <row r="996" spans="1:12" x14ac:dyDescent="0.3">
      <c r="A996" s="22">
        <v>13640</v>
      </c>
      <c r="B996" s="22">
        <v>10100501</v>
      </c>
      <c r="C996" s="22">
        <v>1000</v>
      </c>
      <c r="D996" s="23">
        <v>43497</v>
      </c>
      <c r="E996" s="21" t="s">
        <v>104</v>
      </c>
      <c r="F996" s="21">
        <v>108102206</v>
      </c>
      <c r="G996" s="21">
        <v>0</v>
      </c>
      <c r="H996" s="21">
        <v>0</v>
      </c>
      <c r="I996" s="23">
        <v>43460</v>
      </c>
      <c r="J996" s="21" t="s">
        <v>105</v>
      </c>
      <c r="K996" s="21">
        <v>7.0000000000000007E-2</v>
      </c>
      <c r="L996" s="21" t="s">
        <v>194</v>
      </c>
    </row>
    <row r="997" spans="1:12" x14ac:dyDescent="0.3">
      <c r="A997" s="22">
        <v>13640</v>
      </c>
      <c r="B997" s="22">
        <v>10100501</v>
      </c>
      <c r="C997" s="22">
        <v>1000</v>
      </c>
      <c r="D997" s="23">
        <v>43497</v>
      </c>
      <c r="E997" s="21" t="s">
        <v>104</v>
      </c>
      <c r="F997" s="21">
        <v>108102206</v>
      </c>
      <c r="G997" s="21">
        <v>0</v>
      </c>
      <c r="H997" s="21">
        <v>0</v>
      </c>
      <c r="I997" s="23">
        <v>43460</v>
      </c>
      <c r="J997" s="21" t="s">
        <v>105</v>
      </c>
      <c r="K997" s="21">
        <v>0.04</v>
      </c>
      <c r="L997" s="21" t="s">
        <v>194</v>
      </c>
    </row>
    <row r="998" spans="1:12" x14ac:dyDescent="0.3">
      <c r="A998" s="22">
        <v>13640</v>
      </c>
      <c r="B998" s="22">
        <v>10100501</v>
      </c>
      <c r="C998" s="22">
        <v>1000</v>
      </c>
      <c r="D998" s="23">
        <v>43497</v>
      </c>
      <c r="E998" s="21" t="s">
        <v>104</v>
      </c>
      <c r="F998" s="21">
        <v>108102206</v>
      </c>
      <c r="G998" s="21">
        <v>0</v>
      </c>
      <c r="H998" s="21">
        <v>0</v>
      </c>
      <c r="I998" s="23">
        <v>43460</v>
      </c>
      <c r="J998" s="21" t="s">
        <v>105</v>
      </c>
      <c r="K998" s="21">
        <v>0.01</v>
      </c>
      <c r="L998" s="21" t="s">
        <v>194</v>
      </c>
    </row>
    <row r="999" spans="1:12" x14ac:dyDescent="0.3">
      <c r="A999" s="22">
        <v>13640</v>
      </c>
      <c r="B999" s="22">
        <v>10100501</v>
      </c>
      <c r="C999" s="22">
        <v>1000</v>
      </c>
      <c r="D999" s="23">
        <v>43497</v>
      </c>
      <c r="E999" s="21" t="s">
        <v>104</v>
      </c>
      <c r="F999" s="21">
        <v>108102206</v>
      </c>
      <c r="G999" s="21">
        <v>0</v>
      </c>
      <c r="H999" s="21">
        <v>0</v>
      </c>
      <c r="I999" s="23">
        <v>43460</v>
      </c>
      <c r="J999" s="21" t="s">
        <v>105</v>
      </c>
      <c r="K999" s="21">
        <v>7.0000000000000007E-2</v>
      </c>
      <c r="L999" s="21" t="s">
        <v>194</v>
      </c>
    </row>
    <row r="1000" spans="1:12" x14ac:dyDescent="0.3">
      <c r="A1000" s="22">
        <v>13640</v>
      </c>
      <c r="B1000" s="22">
        <v>10100501</v>
      </c>
      <c r="C1000" s="22">
        <v>1000</v>
      </c>
      <c r="D1000" s="23">
        <v>43497</v>
      </c>
      <c r="E1000" s="21" t="s">
        <v>104</v>
      </c>
      <c r="F1000" s="21">
        <v>108102206</v>
      </c>
      <c r="G1000" s="21">
        <v>0</v>
      </c>
      <c r="H1000" s="21">
        <v>0</v>
      </c>
      <c r="I1000" s="23">
        <v>43460</v>
      </c>
      <c r="J1000" s="21" t="s">
        <v>105</v>
      </c>
      <c r="K1000" s="21">
        <v>0</v>
      </c>
      <c r="L1000" s="21" t="s">
        <v>194</v>
      </c>
    </row>
    <row r="1001" spans="1:12" x14ac:dyDescent="0.3">
      <c r="A1001" s="22">
        <v>13640</v>
      </c>
      <c r="B1001" s="22">
        <v>10100501</v>
      </c>
      <c r="C1001" s="22">
        <v>1000</v>
      </c>
      <c r="D1001" s="23">
        <v>43497</v>
      </c>
      <c r="E1001" s="21" t="s">
        <v>104</v>
      </c>
      <c r="F1001" s="21">
        <v>108102206</v>
      </c>
      <c r="G1001" s="21">
        <v>0</v>
      </c>
      <c r="H1001" s="21">
        <v>0</v>
      </c>
      <c r="I1001" s="23">
        <v>43460</v>
      </c>
      <c r="J1001" s="21" t="s">
        <v>105</v>
      </c>
      <c r="K1001" s="21">
        <v>0.03</v>
      </c>
      <c r="L1001" s="21" t="s">
        <v>194</v>
      </c>
    </row>
    <row r="1002" spans="1:12" x14ac:dyDescent="0.3">
      <c r="A1002" s="22">
        <v>13640</v>
      </c>
      <c r="B1002" s="22">
        <v>10100501</v>
      </c>
      <c r="C1002" s="22">
        <v>1000</v>
      </c>
      <c r="D1002" s="23">
        <v>43497</v>
      </c>
      <c r="E1002" s="21" t="s">
        <v>104</v>
      </c>
      <c r="F1002" s="21">
        <v>108102206</v>
      </c>
      <c r="G1002" s="21">
        <v>0</v>
      </c>
      <c r="H1002" s="21">
        <v>0</v>
      </c>
      <c r="I1002" s="23">
        <v>43460</v>
      </c>
      <c r="J1002" s="21" t="s">
        <v>105</v>
      </c>
      <c r="K1002" s="21">
        <v>7.0000000000000007E-2</v>
      </c>
      <c r="L1002" s="21" t="s">
        <v>194</v>
      </c>
    </row>
    <row r="1003" spans="1:12" x14ac:dyDescent="0.3">
      <c r="A1003" s="22">
        <v>13640</v>
      </c>
      <c r="B1003" s="22">
        <v>10100501</v>
      </c>
      <c r="C1003" s="22">
        <v>1000</v>
      </c>
      <c r="D1003" s="23">
        <v>43497</v>
      </c>
      <c r="E1003" s="21" t="s">
        <v>104</v>
      </c>
      <c r="F1003" s="21">
        <v>108102206</v>
      </c>
      <c r="G1003" s="21">
        <v>0</v>
      </c>
      <c r="H1003" s="21">
        <v>0</v>
      </c>
      <c r="I1003" s="23">
        <v>43460</v>
      </c>
      <c r="J1003" s="21" t="s">
        <v>105</v>
      </c>
      <c r="K1003" s="21">
        <v>0.69</v>
      </c>
      <c r="L1003" s="21" t="s">
        <v>194</v>
      </c>
    </row>
    <row r="1004" spans="1:12" x14ac:dyDescent="0.3">
      <c r="A1004" s="22">
        <v>13640</v>
      </c>
      <c r="B1004" s="22">
        <v>10100501</v>
      </c>
      <c r="C1004" s="22">
        <v>1000</v>
      </c>
      <c r="D1004" s="23">
        <v>43497</v>
      </c>
      <c r="E1004" s="21" t="s">
        <v>104</v>
      </c>
      <c r="F1004" s="21">
        <v>108102206</v>
      </c>
      <c r="G1004" s="21">
        <v>0</v>
      </c>
      <c r="H1004" s="21">
        <v>0</v>
      </c>
      <c r="I1004" s="23">
        <v>43460</v>
      </c>
      <c r="J1004" s="21" t="s">
        <v>105</v>
      </c>
      <c r="K1004" s="21">
        <v>7.0000000000000007E-2</v>
      </c>
      <c r="L1004" s="21" t="s">
        <v>194</v>
      </c>
    </row>
    <row r="1005" spans="1:12" x14ac:dyDescent="0.3">
      <c r="A1005" s="22">
        <v>13640</v>
      </c>
      <c r="B1005" s="22">
        <v>10100501</v>
      </c>
      <c r="C1005" s="22">
        <v>1000</v>
      </c>
      <c r="D1005" s="23">
        <v>43497</v>
      </c>
      <c r="E1005" s="21" t="s">
        <v>104</v>
      </c>
      <c r="F1005" s="21">
        <v>108102206</v>
      </c>
      <c r="G1005" s="21">
        <v>0</v>
      </c>
      <c r="H1005" s="21">
        <v>0</v>
      </c>
      <c r="I1005" s="23">
        <v>43460</v>
      </c>
      <c r="J1005" s="21" t="s">
        <v>105</v>
      </c>
      <c r="K1005" s="21">
        <v>0.69</v>
      </c>
      <c r="L1005" s="21" t="s">
        <v>194</v>
      </c>
    </row>
    <row r="1006" spans="1:12" x14ac:dyDescent="0.3">
      <c r="A1006" s="22">
        <v>13640</v>
      </c>
      <c r="B1006" s="22">
        <v>10100501</v>
      </c>
      <c r="C1006" s="22">
        <v>1000</v>
      </c>
      <c r="D1006" s="23">
        <v>43497</v>
      </c>
      <c r="E1006" s="21" t="s">
        <v>104</v>
      </c>
      <c r="F1006" s="21">
        <v>108102206</v>
      </c>
      <c r="G1006" s="21">
        <v>0</v>
      </c>
      <c r="H1006" s="21">
        <v>0</v>
      </c>
      <c r="I1006" s="23">
        <v>43460</v>
      </c>
      <c r="J1006" s="21" t="s">
        <v>105</v>
      </c>
      <c r="K1006" s="21">
        <v>0</v>
      </c>
      <c r="L1006" s="21" t="s">
        <v>194</v>
      </c>
    </row>
    <row r="1007" spans="1:12" x14ac:dyDescent="0.3">
      <c r="A1007" s="22">
        <v>13640</v>
      </c>
      <c r="B1007" s="22">
        <v>10100501</v>
      </c>
      <c r="C1007" s="22">
        <v>1000</v>
      </c>
      <c r="D1007" s="23">
        <v>43497</v>
      </c>
      <c r="E1007" s="21" t="s">
        <v>104</v>
      </c>
      <c r="F1007" s="21">
        <v>108102206</v>
      </c>
      <c r="G1007" s="21">
        <v>0</v>
      </c>
      <c r="H1007" s="21">
        <v>0</v>
      </c>
      <c r="I1007" s="23">
        <v>43460</v>
      </c>
      <c r="J1007" s="21" t="s">
        <v>105</v>
      </c>
      <c r="K1007" s="21">
        <v>0.28000000000000003</v>
      </c>
      <c r="L1007" s="21" t="s">
        <v>194</v>
      </c>
    </row>
    <row r="1008" spans="1:12" x14ac:dyDescent="0.3">
      <c r="A1008" s="22">
        <v>13640</v>
      </c>
      <c r="B1008" s="22">
        <v>10100501</v>
      </c>
      <c r="C1008" s="22">
        <v>1000</v>
      </c>
      <c r="D1008" s="23">
        <v>43497</v>
      </c>
      <c r="E1008" s="21" t="s">
        <v>104</v>
      </c>
      <c r="F1008" s="21">
        <v>108102206</v>
      </c>
      <c r="G1008" s="21">
        <v>0</v>
      </c>
      <c r="H1008" s="21">
        <v>0</v>
      </c>
      <c r="I1008" s="23">
        <v>43460</v>
      </c>
      <c r="J1008" s="21" t="s">
        <v>105</v>
      </c>
      <c r="K1008" s="21">
        <v>0.69</v>
      </c>
      <c r="L1008" s="21" t="s">
        <v>194</v>
      </c>
    </row>
    <row r="1009" spans="1:12" x14ac:dyDescent="0.3">
      <c r="A1009" s="22">
        <v>13640</v>
      </c>
      <c r="B1009" s="22">
        <v>10100501</v>
      </c>
      <c r="C1009" s="22">
        <v>1000</v>
      </c>
      <c r="D1009" s="23">
        <v>43497</v>
      </c>
      <c r="E1009" s="21" t="s">
        <v>104</v>
      </c>
      <c r="F1009" s="21">
        <v>108102206</v>
      </c>
      <c r="G1009" s="21">
        <v>0</v>
      </c>
      <c r="H1009" s="21">
        <v>0</v>
      </c>
      <c r="I1009" s="23">
        <v>43460</v>
      </c>
      <c r="J1009" s="21" t="s">
        <v>105</v>
      </c>
      <c r="K1009" s="21">
        <v>0.04</v>
      </c>
      <c r="L1009" s="21" t="s">
        <v>194</v>
      </c>
    </row>
    <row r="1010" spans="1:12" x14ac:dyDescent="0.3">
      <c r="A1010" s="22">
        <v>13640</v>
      </c>
      <c r="B1010" s="22">
        <v>10100501</v>
      </c>
      <c r="C1010" s="22">
        <v>1000</v>
      </c>
      <c r="D1010" s="23">
        <v>43497</v>
      </c>
      <c r="E1010" s="21" t="s">
        <v>104</v>
      </c>
      <c r="F1010" s="21">
        <v>108102206</v>
      </c>
      <c r="G1010" s="21">
        <v>0</v>
      </c>
      <c r="H1010" s="21">
        <v>0</v>
      </c>
      <c r="I1010" s="23">
        <v>43460</v>
      </c>
      <c r="J1010" s="21" t="s">
        <v>105</v>
      </c>
      <c r="K1010" s="21">
        <v>0.28000000000000003</v>
      </c>
      <c r="L1010" s="21" t="s">
        <v>194</v>
      </c>
    </row>
    <row r="1011" spans="1:12" x14ac:dyDescent="0.3">
      <c r="A1011" s="22">
        <v>13640</v>
      </c>
      <c r="B1011" s="22">
        <v>10100501</v>
      </c>
      <c r="C1011" s="22">
        <v>1000</v>
      </c>
      <c r="D1011" s="23">
        <v>43497</v>
      </c>
      <c r="E1011" s="21" t="s">
        <v>104</v>
      </c>
      <c r="F1011" s="21">
        <v>108102206</v>
      </c>
      <c r="G1011" s="21">
        <v>0</v>
      </c>
      <c r="H1011" s="21">
        <v>0</v>
      </c>
      <c r="I1011" s="23">
        <v>43460</v>
      </c>
      <c r="J1011" s="21" t="s">
        <v>105</v>
      </c>
      <c r="K1011" s="21">
        <v>7.0000000000000007E-2</v>
      </c>
      <c r="L1011" s="21" t="s">
        <v>194</v>
      </c>
    </row>
    <row r="1012" spans="1:12" x14ac:dyDescent="0.3">
      <c r="A1012" s="22">
        <v>13640</v>
      </c>
      <c r="B1012" s="22">
        <v>10100501</v>
      </c>
      <c r="C1012" s="22">
        <v>1000</v>
      </c>
      <c r="D1012" s="23">
        <v>43497</v>
      </c>
      <c r="E1012" s="21" t="s">
        <v>104</v>
      </c>
      <c r="F1012" s="21">
        <v>108102206</v>
      </c>
      <c r="G1012" s="21">
        <v>0</v>
      </c>
      <c r="H1012" s="21">
        <v>0</v>
      </c>
      <c r="I1012" s="23">
        <v>43460</v>
      </c>
      <c r="J1012" s="21" t="s">
        <v>105</v>
      </c>
      <c r="K1012" s="21">
        <v>7.0000000000000007E-2</v>
      </c>
      <c r="L1012" s="21" t="s">
        <v>194</v>
      </c>
    </row>
    <row r="1013" spans="1:12" x14ac:dyDescent="0.3">
      <c r="A1013" s="22">
        <v>13640</v>
      </c>
      <c r="B1013" s="22">
        <v>10100501</v>
      </c>
      <c r="C1013" s="22">
        <v>1000</v>
      </c>
      <c r="D1013" s="23">
        <v>43497</v>
      </c>
      <c r="E1013" s="21" t="s">
        <v>104</v>
      </c>
      <c r="F1013" s="21">
        <v>108102206</v>
      </c>
      <c r="G1013" s="21">
        <v>0</v>
      </c>
      <c r="H1013" s="21">
        <v>0</v>
      </c>
      <c r="I1013" s="23">
        <v>43460</v>
      </c>
      <c r="J1013" s="21" t="s">
        <v>105</v>
      </c>
      <c r="K1013" s="21">
        <v>7.0000000000000007E-2</v>
      </c>
      <c r="L1013" s="21" t="s">
        <v>194</v>
      </c>
    </row>
    <row r="1014" spans="1:12" x14ac:dyDescent="0.3">
      <c r="A1014" s="22">
        <v>13640</v>
      </c>
      <c r="B1014" s="22">
        <v>10100501</v>
      </c>
      <c r="C1014" s="22">
        <v>1000</v>
      </c>
      <c r="D1014" s="23">
        <v>43497</v>
      </c>
      <c r="E1014" s="21" t="s">
        <v>104</v>
      </c>
      <c r="F1014" s="21">
        <v>108102206</v>
      </c>
      <c r="G1014" s="21">
        <v>0</v>
      </c>
      <c r="H1014" s="21">
        <v>0</v>
      </c>
      <c r="I1014" s="23">
        <v>43460</v>
      </c>
      <c r="J1014" s="21" t="s">
        <v>105</v>
      </c>
      <c r="K1014" s="21">
        <v>7.0000000000000007E-2</v>
      </c>
      <c r="L1014" s="21" t="s">
        <v>194</v>
      </c>
    </row>
    <row r="1015" spans="1:12" x14ac:dyDescent="0.3">
      <c r="A1015" s="22">
        <v>13640</v>
      </c>
      <c r="B1015" s="22">
        <v>10100501</v>
      </c>
      <c r="C1015" s="22">
        <v>1000</v>
      </c>
      <c r="D1015" s="23">
        <v>43497</v>
      </c>
      <c r="E1015" s="21" t="s">
        <v>104</v>
      </c>
      <c r="F1015" s="21">
        <v>108102206</v>
      </c>
      <c r="G1015" s="21">
        <v>0</v>
      </c>
      <c r="H1015" s="21">
        <v>0</v>
      </c>
      <c r="I1015" s="23">
        <v>43460</v>
      </c>
      <c r="J1015" s="21" t="s">
        <v>105</v>
      </c>
      <c r="K1015" s="21">
        <v>0.01</v>
      </c>
      <c r="L1015" s="21" t="s">
        <v>194</v>
      </c>
    </row>
    <row r="1016" spans="1:12" x14ac:dyDescent="0.3">
      <c r="A1016" s="22">
        <v>13640</v>
      </c>
      <c r="B1016" s="22">
        <v>10100501</v>
      </c>
      <c r="C1016" s="22">
        <v>1000</v>
      </c>
      <c r="D1016" s="23">
        <v>43497</v>
      </c>
      <c r="E1016" s="21" t="s">
        <v>104</v>
      </c>
      <c r="F1016" s="21">
        <v>108102206</v>
      </c>
      <c r="G1016" s="21">
        <v>0</v>
      </c>
      <c r="H1016" s="21">
        <v>0</v>
      </c>
      <c r="I1016" s="23">
        <v>43460</v>
      </c>
      <c r="J1016" s="21" t="s">
        <v>105</v>
      </c>
      <c r="K1016" s="21">
        <v>0.04</v>
      </c>
      <c r="L1016" s="21" t="s">
        <v>194</v>
      </c>
    </row>
    <row r="1017" spans="1:12" x14ac:dyDescent="0.3">
      <c r="A1017" s="22">
        <v>13650</v>
      </c>
      <c r="B1017" s="22">
        <v>10100501</v>
      </c>
      <c r="C1017" s="22">
        <v>1000</v>
      </c>
      <c r="D1017" s="23">
        <v>43497</v>
      </c>
      <c r="E1017" s="21" t="s">
        <v>104</v>
      </c>
      <c r="F1017" s="21">
        <v>108102206</v>
      </c>
      <c r="G1017" s="21">
        <v>0</v>
      </c>
      <c r="H1017" s="21">
        <v>0</v>
      </c>
      <c r="I1017" s="23">
        <v>43460</v>
      </c>
      <c r="J1017" s="21" t="s">
        <v>105</v>
      </c>
      <c r="K1017" s="21">
        <v>1.0900000000000001</v>
      </c>
      <c r="L1017" s="21" t="s">
        <v>195</v>
      </c>
    </row>
    <row r="1018" spans="1:12" x14ac:dyDescent="0.3">
      <c r="A1018" s="22">
        <v>13650</v>
      </c>
      <c r="B1018" s="22">
        <v>10100501</v>
      </c>
      <c r="C1018" s="22">
        <v>1000</v>
      </c>
      <c r="D1018" s="23">
        <v>43497</v>
      </c>
      <c r="E1018" s="21" t="s">
        <v>104</v>
      </c>
      <c r="F1018" s="21">
        <v>108102206</v>
      </c>
      <c r="G1018" s="21">
        <v>0</v>
      </c>
      <c r="H1018" s="21">
        <v>0</v>
      </c>
      <c r="I1018" s="23">
        <v>43460</v>
      </c>
      <c r="J1018" s="21" t="s">
        <v>105</v>
      </c>
      <c r="K1018" s="21">
        <v>1.0900000000000001</v>
      </c>
      <c r="L1018" s="21" t="s">
        <v>195</v>
      </c>
    </row>
    <row r="1019" spans="1:12" x14ac:dyDescent="0.3">
      <c r="A1019" s="22">
        <v>13650</v>
      </c>
      <c r="B1019" s="22">
        <v>10100501</v>
      </c>
      <c r="C1019" s="22">
        <v>1000</v>
      </c>
      <c r="D1019" s="23">
        <v>43497</v>
      </c>
      <c r="E1019" s="21" t="s">
        <v>104</v>
      </c>
      <c r="F1019" s="21">
        <v>108102206</v>
      </c>
      <c r="G1019" s="21">
        <v>0</v>
      </c>
      <c r="H1019" s="21">
        <v>0</v>
      </c>
      <c r="I1019" s="23">
        <v>43460</v>
      </c>
      <c r="J1019" s="21" t="s">
        <v>105</v>
      </c>
      <c r="K1019" s="21">
        <v>1.0900000000000001</v>
      </c>
      <c r="L1019" s="21" t="s">
        <v>195</v>
      </c>
    </row>
    <row r="1020" spans="1:12" x14ac:dyDescent="0.3">
      <c r="A1020" s="22">
        <v>13650</v>
      </c>
      <c r="B1020" s="22">
        <v>10100501</v>
      </c>
      <c r="C1020" s="22">
        <v>1000</v>
      </c>
      <c r="D1020" s="23">
        <v>43497</v>
      </c>
      <c r="E1020" s="21" t="s">
        <v>104</v>
      </c>
      <c r="F1020" s="21">
        <v>108102206</v>
      </c>
      <c r="G1020" s="21">
        <v>0</v>
      </c>
      <c r="H1020" s="21">
        <v>0</v>
      </c>
      <c r="I1020" s="23">
        <v>43460</v>
      </c>
      <c r="J1020" s="21" t="s">
        <v>105</v>
      </c>
      <c r="K1020" s="21">
        <v>1.0900000000000001</v>
      </c>
      <c r="L1020" s="21" t="s">
        <v>195</v>
      </c>
    </row>
    <row r="1021" spans="1:12" x14ac:dyDescent="0.3">
      <c r="A1021" s="22">
        <v>13650</v>
      </c>
      <c r="B1021" s="22">
        <v>10100501</v>
      </c>
      <c r="C1021" s="22">
        <v>1000</v>
      </c>
      <c r="D1021" s="23">
        <v>43497</v>
      </c>
      <c r="E1021" s="21" t="s">
        <v>104</v>
      </c>
      <c r="F1021" s="21">
        <v>108102206</v>
      </c>
      <c r="G1021" s="21">
        <v>0</v>
      </c>
      <c r="H1021" s="21">
        <v>0</v>
      </c>
      <c r="I1021" s="23">
        <v>43460</v>
      </c>
      <c r="J1021" s="21" t="s">
        <v>105</v>
      </c>
      <c r="K1021" s="21">
        <v>1.0900000000000001</v>
      </c>
      <c r="L1021" s="21" t="s">
        <v>195</v>
      </c>
    </row>
    <row r="1022" spans="1:12" x14ac:dyDescent="0.3">
      <c r="A1022" s="22">
        <v>13650</v>
      </c>
      <c r="B1022" s="22">
        <v>10100501</v>
      </c>
      <c r="C1022" s="22">
        <v>1000</v>
      </c>
      <c r="D1022" s="23">
        <v>43497</v>
      </c>
      <c r="E1022" s="21" t="s">
        <v>104</v>
      </c>
      <c r="F1022" s="21">
        <v>108102206</v>
      </c>
      <c r="G1022" s="21">
        <v>0</v>
      </c>
      <c r="H1022" s="21">
        <v>0</v>
      </c>
      <c r="I1022" s="23">
        <v>43460</v>
      </c>
      <c r="J1022" s="21" t="s">
        <v>105</v>
      </c>
      <c r="K1022" s="21">
        <v>1.04</v>
      </c>
      <c r="L1022" s="21" t="s">
        <v>195</v>
      </c>
    </row>
    <row r="1023" spans="1:12" x14ac:dyDescent="0.3">
      <c r="A1023" s="22">
        <v>13650</v>
      </c>
      <c r="B1023" s="22">
        <v>10100501</v>
      </c>
      <c r="C1023" s="22">
        <v>1000</v>
      </c>
      <c r="D1023" s="23">
        <v>43497</v>
      </c>
      <c r="E1023" s="21" t="s">
        <v>104</v>
      </c>
      <c r="F1023" s="21">
        <v>108102206</v>
      </c>
      <c r="G1023" s="21">
        <v>0</v>
      </c>
      <c r="H1023" s="21">
        <v>0</v>
      </c>
      <c r="I1023" s="23">
        <v>43460</v>
      </c>
      <c r="J1023" s="21" t="s">
        <v>105</v>
      </c>
      <c r="K1023" s="21">
        <v>1.0900000000000001</v>
      </c>
      <c r="L1023" s="21" t="s">
        <v>195</v>
      </c>
    </row>
    <row r="1024" spans="1:12" x14ac:dyDescent="0.3">
      <c r="A1024" s="22">
        <v>13650</v>
      </c>
      <c r="B1024" s="22">
        <v>10100501</v>
      </c>
      <c r="C1024" s="22">
        <v>1000</v>
      </c>
      <c r="D1024" s="23">
        <v>43497</v>
      </c>
      <c r="E1024" s="21" t="s">
        <v>104</v>
      </c>
      <c r="F1024" s="21">
        <v>108102206</v>
      </c>
      <c r="G1024" s="21">
        <v>0</v>
      </c>
      <c r="H1024" s="21">
        <v>0</v>
      </c>
      <c r="I1024" s="23">
        <v>43460</v>
      </c>
      <c r="J1024" s="21" t="s">
        <v>105</v>
      </c>
      <c r="K1024" s="21">
        <v>1.0900000000000001</v>
      </c>
      <c r="L1024" s="21" t="s">
        <v>195</v>
      </c>
    </row>
    <row r="1025" spans="1:12" x14ac:dyDescent="0.3">
      <c r="A1025" s="22">
        <v>13650</v>
      </c>
      <c r="B1025" s="22">
        <v>10100501</v>
      </c>
      <c r="C1025" s="22">
        <v>1000</v>
      </c>
      <c r="D1025" s="23">
        <v>43497</v>
      </c>
      <c r="E1025" s="21" t="s">
        <v>104</v>
      </c>
      <c r="F1025" s="21">
        <v>108102206</v>
      </c>
      <c r="G1025" s="21">
        <v>0</v>
      </c>
      <c r="H1025" s="21">
        <v>0</v>
      </c>
      <c r="I1025" s="23">
        <v>43460</v>
      </c>
      <c r="J1025" s="21" t="s">
        <v>105</v>
      </c>
      <c r="K1025" s="21">
        <v>0.05</v>
      </c>
      <c r="L1025" s="21" t="s">
        <v>195</v>
      </c>
    </row>
    <row r="1026" spans="1:12" x14ac:dyDescent="0.3">
      <c r="A1026" s="22">
        <v>13640</v>
      </c>
      <c r="B1026" s="22">
        <v>10100501</v>
      </c>
      <c r="C1026" s="22">
        <v>1000</v>
      </c>
      <c r="D1026" s="23">
        <v>43497</v>
      </c>
      <c r="E1026" s="21" t="s">
        <v>103</v>
      </c>
      <c r="F1026" s="21">
        <v>108102413</v>
      </c>
      <c r="G1026" s="21">
        <v>-1</v>
      </c>
      <c r="H1026" s="21">
        <v>-68.92</v>
      </c>
      <c r="I1026" s="23">
        <v>43503</v>
      </c>
      <c r="J1026" s="21" t="s">
        <v>155</v>
      </c>
      <c r="K1026" s="21">
        <v>0</v>
      </c>
      <c r="L1026" s="21" t="s">
        <v>194</v>
      </c>
    </row>
    <row r="1027" spans="1:12" x14ac:dyDescent="0.3">
      <c r="A1027" s="22">
        <v>13640</v>
      </c>
      <c r="B1027" s="22">
        <v>10100501</v>
      </c>
      <c r="C1027" s="22">
        <v>1000</v>
      </c>
      <c r="D1027" s="23">
        <v>43497</v>
      </c>
      <c r="E1027" s="21" t="s">
        <v>104</v>
      </c>
      <c r="F1027" s="21">
        <v>108102413</v>
      </c>
      <c r="G1027" s="21">
        <v>0</v>
      </c>
      <c r="H1027" s="21">
        <v>0</v>
      </c>
      <c r="I1027" s="23">
        <v>43503</v>
      </c>
      <c r="J1027" s="21" t="s">
        <v>155</v>
      </c>
      <c r="K1027" s="24">
        <v>-1133.8699999999999</v>
      </c>
      <c r="L1027" s="21" t="s">
        <v>194</v>
      </c>
    </row>
    <row r="1028" spans="1:12" x14ac:dyDescent="0.3">
      <c r="A1028" s="22">
        <v>13640</v>
      </c>
      <c r="B1028" s="22">
        <v>10100501</v>
      </c>
      <c r="C1028" s="22">
        <v>1000</v>
      </c>
      <c r="D1028" s="23">
        <v>43497</v>
      </c>
      <c r="E1028" s="21" t="s">
        <v>104</v>
      </c>
      <c r="F1028" s="21">
        <v>108102414</v>
      </c>
      <c r="G1028" s="21">
        <v>0</v>
      </c>
      <c r="H1028" s="21">
        <v>0</v>
      </c>
      <c r="I1028" s="23">
        <v>43475</v>
      </c>
      <c r="J1028" s="21" t="s">
        <v>105</v>
      </c>
      <c r="K1028" s="21">
        <v>-2.17</v>
      </c>
      <c r="L1028" s="21" t="s">
        <v>194</v>
      </c>
    </row>
    <row r="1029" spans="1:12" x14ac:dyDescent="0.3">
      <c r="A1029" s="22">
        <v>13650</v>
      </c>
      <c r="B1029" s="22">
        <v>10100501</v>
      </c>
      <c r="C1029" s="22">
        <v>1000</v>
      </c>
      <c r="D1029" s="23">
        <v>43497</v>
      </c>
      <c r="E1029" s="21" t="s">
        <v>104</v>
      </c>
      <c r="F1029" s="21">
        <v>108102414</v>
      </c>
      <c r="G1029" s="21">
        <v>0</v>
      </c>
      <c r="H1029" s="21">
        <v>0</v>
      </c>
      <c r="I1029" s="23">
        <v>43475</v>
      </c>
      <c r="J1029" s="21" t="s">
        <v>105</v>
      </c>
      <c r="K1029" s="21">
        <v>-6.18</v>
      </c>
      <c r="L1029" s="21" t="s">
        <v>195</v>
      </c>
    </row>
    <row r="1030" spans="1:12" x14ac:dyDescent="0.3">
      <c r="A1030" s="22">
        <v>13650</v>
      </c>
      <c r="B1030" s="22">
        <v>10100501</v>
      </c>
      <c r="C1030" s="22">
        <v>1000</v>
      </c>
      <c r="D1030" s="23">
        <v>43497</v>
      </c>
      <c r="E1030" s="21" t="s">
        <v>104</v>
      </c>
      <c r="F1030" s="21">
        <v>108102516</v>
      </c>
      <c r="G1030" s="21">
        <v>0</v>
      </c>
      <c r="H1030" s="21">
        <v>0</v>
      </c>
      <c r="I1030" s="23">
        <v>43481</v>
      </c>
      <c r="J1030" s="21" t="s">
        <v>105</v>
      </c>
      <c r="K1030" s="24">
        <v>3584.88</v>
      </c>
      <c r="L1030" s="21" t="s">
        <v>195</v>
      </c>
    </row>
    <row r="1031" spans="1:12" x14ac:dyDescent="0.3">
      <c r="A1031" s="22">
        <v>13660</v>
      </c>
      <c r="B1031" s="22">
        <v>10100501</v>
      </c>
      <c r="C1031" s="22">
        <v>1000</v>
      </c>
      <c r="D1031" s="23">
        <v>43497</v>
      </c>
      <c r="E1031" s="21" t="s">
        <v>104</v>
      </c>
      <c r="F1031" s="21">
        <v>108102516</v>
      </c>
      <c r="G1031" s="21">
        <v>0</v>
      </c>
      <c r="H1031" s="21">
        <v>0</v>
      </c>
      <c r="I1031" s="23">
        <v>43481</v>
      </c>
      <c r="J1031" s="21" t="s">
        <v>105</v>
      </c>
      <c r="K1031" s="24">
        <v>3698.53</v>
      </c>
      <c r="L1031" s="21" t="s">
        <v>188</v>
      </c>
    </row>
    <row r="1032" spans="1:12" x14ac:dyDescent="0.3">
      <c r="A1032" s="22">
        <v>13660</v>
      </c>
      <c r="B1032" s="22">
        <v>10100501</v>
      </c>
      <c r="C1032" s="22">
        <v>1000</v>
      </c>
      <c r="D1032" s="23">
        <v>43497</v>
      </c>
      <c r="E1032" s="21" t="s">
        <v>104</v>
      </c>
      <c r="F1032" s="21">
        <v>108102516</v>
      </c>
      <c r="G1032" s="21">
        <v>0</v>
      </c>
      <c r="H1032" s="21">
        <v>0</v>
      </c>
      <c r="I1032" s="23">
        <v>43481</v>
      </c>
      <c r="J1032" s="21" t="s">
        <v>105</v>
      </c>
      <c r="K1032" s="21">
        <v>392.83</v>
      </c>
      <c r="L1032" s="21" t="s">
        <v>188</v>
      </c>
    </row>
    <row r="1033" spans="1:12" x14ac:dyDescent="0.3">
      <c r="A1033" s="22">
        <v>13660</v>
      </c>
      <c r="B1033" s="22">
        <v>10100501</v>
      </c>
      <c r="C1033" s="22">
        <v>1000</v>
      </c>
      <c r="D1033" s="23">
        <v>43497</v>
      </c>
      <c r="E1033" s="21" t="s">
        <v>104</v>
      </c>
      <c r="F1033" s="21">
        <v>108102516</v>
      </c>
      <c r="G1033" s="21">
        <v>0</v>
      </c>
      <c r="H1033" s="21">
        <v>0</v>
      </c>
      <c r="I1033" s="23">
        <v>43481</v>
      </c>
      <c r="J1033" s="21" t="s">
        <v>105</v>
      </c>
      <c r="K1033" s="21">
        <v>392.83</v>
      </c>
      <c r="L1033" s="21" t="s">
        <v>188</v>
      </c>
    </row>
    <row r="1034" spans="1:12" x14ac:dyDescent="0.3">
      <c r="A1034" s="22">
        <v>13660</v>
      </c>
      <c r="B1034" s="22">
        <v>10100501</v>
      </c>
      <c r="C1034" s="22">
        <v>1000</v>
      </c>
      <c r="D1034" s="23">
        <v>43497</v>
      </c>
      <c r="E1034" s="21" t="s">
        <v>104</v>
      </c>
      <c r="F1034" s="21">
        <v>108102516</v>
      </c>
      <c r="G1034" s="21">
        <v>0</v>
      </c>
      <c r="H1034" s="21">
        <v>0</v>
      </c>
      <c r="I1034" s="23">
        <v>43481</v>
      </c>
      <c r="J1034" s="21" t="s">
        <v>105</v>
      </c>
      <c r="K1034" s="21">
        <v>99.46</v>
      </c>
      <c r="L1034" s="21" t="s">
        <v>188</v>
      </c>
    </row>
    <row r="1035" spans="1:12" x14ac:dyDescent="0.3">
      <c r="A1035" s="22">
        <v>13660</v>
      </c>
      <c r="B1035" s="22">
        <v>10100501</v>
      </c>
      <c r="C1035" s="22">
        <v>1000</v>
      </c>
      <c r="D1035" s="23">
        <v>43497</v>
      </c>
      <c r="E1035" s="21" t="s">
        <v>104</v>
      </c>
      <c r="F1035" s="21">
        <v>108102516</v>
      </c>
      <c r="G1035" s="21">
        <v>0</v>
      </c>
      <c r="H1035" s="21">
        <v>0</v>
      </c>
      <c r="I1035" s="23">
        <v>43481</v>
      </c>
      <c r="J1035" s="21" t="s">
        <v>105</v>
      </c>
      <c r="K1035" s="24">
        <v>1270.3399999999999</v>
      </c>
      <c r="L1035" s="21" t="s">
        <v>188</v>
      </c>
    </row>
    <row r="1036" spans="1:12" x14ac:dyDescent="0.3">
      <c r="A1036" s="22">
        <v>13670</v>
      </c>
      <c r="B1036" s="22">
        <v>10100501</v>
      </c>
      <c r="C1036" s="22">
        <v>1000</v>
      </c>
      <c r="D1036" s="23">
        <v>43497</v>
      </c>
      <c r="E1036" s="21" t="s">
        <v>104</v>
      </c>
      <c r="F1036" s="21">
        <v>108102516</v>
      </c>
      <c r="G1036" s="21">
        <v>0</v>
      </c>
      <c r="H1036" s="21">
        <v>0</v>
      </c>
      <c r="I1036" s="23">
        <v>43481</v>
      </c>
      <c r="J1036" s="21" t="s">
        <v>105</v>
      </c>
      <c r="K1036" s="24">
        <v>1336.15</v>
      </c>
      <c r="L1036" s="21" t="s">
        <v>189</v>
      </c>
    </row>
    <row r="1037" spans="1:12" x14ac:dyDescent="0.3">
      <c r="A1037" s="22">
        <v>13670</v>
      </c>
      <c r="B1037" s="22">
        <v>10100501</v>
      </c>
      <c r="C1037" s="22">
        <v>1000</v>
      </c>
      <c r="D1037" s="23">
        <v>43497</v>
      </c>
      <c r="E1037" s="21" t="s">
        <v>104</v>
      </c>
      <c r="F1037" s="21">
        <v>108102516</v>
      </c>
      <c r="G1037" s="21">
        <v>0</v>
      </c>
      <c r="H1037" s="21">
        <v>0</v>
      </c>
      <c r="I1037" s="23">
        <v>43481</v>
      </c>
      <c r="J1037" s="21" t="s">
        <v>105</v>
      </c>
      <c r="K1037" s="24">
        <v>12007.76</v>
      </c>
      <c r="L1037" s="21" t="s">
        <v>189</v>
      </c>
    </row>
    <row r="1038" spans="1:12" x14ac:dyDescent="0.3">
      <c r="A1038" s="22">
        <v>13670</v>
      </c>
      <c r="B1038" s="22">
        <v>10100501</v>
      </c>
      <c r="C1038" s="22">
        <v>1000</v>
      </c>
      <c r="D1038" s="23">
        <v>43497</v>
      </c>
      <c r="E1038" s="21" t="s">
        <v>104</v>
      </c>
      <c r="F1038" s="21">
        <v>108102516</v>
      </c>
      <c r="G1038" s="21">
        <v>0</v>
      </c>
      <c r="H1038" s="21">
        <v>0</v>
      </c>
      <c r="I1038" s="23">
        <v>43481</v>
      </c>
      <c r="J1038" s="21" t="s">
        <v>105</v>
      </c>
      <c r="K1038" s="24">
        <v>6227.96</v>
      </c>
      <c r="L1038" s="21" t="s">
        <v>189</v>
      </c>
    </row>
    <row r="1039" spans="1:12" x14ac:dyDescent="0.3">
      <c r="A1039" s="22">
        <v>13670</v>
      </c>
      <c r="B1039" s="22">
        <v>10100501</v>
      </c>
      <c r="C1039" s="22">
        <v>1000</v>
      </c>
      <c r="D1039" s="23">
        <v>43497</v>
      </c>
      <c r="E1039" s="21" t="s">
        <v>104</v>
      </c>
      <c r="F1039" s="21">
        <v>108102516</v>
      </c>
      <c r="G1039" s="21">
        <v>0</v>
      </c>
      <c r="H1039" s="21">
        <v>0</v>
      </c>
      <c r="I1039" s="23">
        <v>43481</v>
      </c>
      <c r="J1039" s="21" t="s">
        <v>105</v>
      </c>
      <c r="K1039" s="24">
        <v>12007.75</v>
      </c>
      <c r="L1039" s="21" t="s">
        <v>189</v>
      </c>
    </row>
    <row r="1040" spans="1:12" x14ac:dyDescent="0.3">
      <c r="A1040" s="22">
        <v>13670</v>
      </c>
      <c r="B1040" s="22">
        <v>10100501</v>
      </c>
      <c r="C1040" s="22">
        <v>1000</v>
      </c>
      <c r="D1040" s="23">
        <v>43497</v>
      </c>
      <c r="E1040" s="21" t="s">
        <v>104</v>
      </c>
      <c r="F1040" s="21">
        <v>108102516</v>
      </c>
      <c r="G1040" s="21">
        <v>0</v>
      </c>
      <c r="H1040" s="21">
        <v>0</v>
      </c>
      <c r="I1040" s="23">
        <v>43481</v>
      </c>
      <c r="J1040" s="21" t="s">
        <v>105</v>
      </c>
      <c r="K1040" s="24">
        <v>3576.19</v>
      </c>
      <c r="L1040" s="21" t="s">
        <v>189</v>
      </c>
    </row>
    <row r="1041" spans="1:12" x14ac:dyDescent="0.3">
      <c r="A1041" s="22">
        <v>13650</v>
      </c>
      <c r="B1041" s="22">
        <v>10100501</v>
      </c>
      <c r="C1041" s="22">
        <v>1000</v>
      </c>
      <c r="D1041" s="23">
        <v>43497</v>
      </c>
      <c r="E1041" s="21" t="s">
        <v>104</v>
      </c>
      <c r="F1041" s="21">
        <v>108102521</v>
      </c>
      <c r="G1041" s="21">
        <v>0</v>
      </c>
      <c r="H1041" s="21">
        <v>0</v>
      </c>
      <c r="I1041" s="23">
        <v>43475</v>
      </c>
      <c r="J1041" s="21" t="s">
        <v>105</v>
      </c>
      <c r="K1041" s="21">
        <v>2.52</v>
      </c>
      <c r="L1041" s="21" t="s">
        <v>195</v>
      </c>
    </row>
    <row r="1042" spans="1:12" x14ac:dyDescent="0.3">
      <c r="A1042" s="22">
        <v>13650</v>
      </c>
      <c r="B1042" s="22">
        <v>10100501</v>
      </c>
      <c r="C1042" s="22">
        <v>1000</v>
      </c>
      <c r="D1042" s="23">
        <v>43497</v>
      </c>
      <c r="E1042" s="21" t="s">
        <v>104</v>
      </c>
      <c r="F1042" s="21">
        <v>108102521</v>
      </c>
      <c r="G1042" s="21">
        <v>0</v>
      </c>
      <c r="H1042" s="21">
        <v>0</v>
      </c>
      <c r="I1042" s="23">
        <v>43475</v>
      </c>
      <c r="J1042" s="21" t="s">
        <v>105</v>
      </c>
      <c r="K1042" s="21">
        <v>2.52</v>
      </c>
      <c r="L1042" s="21" t="s">
        <v>195</v>
      </c>
    </row>
    <row r="1043" spans="1:12" x14ac:dyDescent="0.3">
      <c r="A1043" s="22">
        <v>13642</v>
      </c>
      <c r="B1043" s="22">
        <v>10100501</v>
      </c>
      <c r="C1043" s="22">
        <v>1000</v>
      </c>
      <c r="D1043" s="23">
        <v>43497</v>
      </c>
      <c r="E1043" s="21" t="s">
        <v>103</v>
      </c>
      <c r="F1043" s="21">
        <v>108103533</v>
      </c>
      <c r="G1043" s="21">
        <v>-1</v>
      </c>
      <c r="H1043" s="24">
        <v>-5152.9399999999996</v>
      </c>
      <c r="I1043" s="23">
        <v>43165</v>
      </c>
      <c r="J1043" s="21" t="s">
        <v>106</v>
      </c>
      <c r="K1043" s="21">
        <v>0</v>
      </c>
      <c r="L1043" s="21" t="s">
        <v>208</v>
      </c>
    </row>
    <row r="1044" spans="1:12" x14ac:dyDescent="0.3">
      <c r="A1044" s="22">
        <v>13642</v>
      </c>
      <c r="B1044" s="22">
        <v>10100501</v>
      </c>
      <c r="C1044" s="22">
        <v>1000</v>
      </c>
      <c r="D1044" s="23">
        <v>43497</v>
      </c>
      <c r="E1044" s="21" t="s">
        <v>104</v>
      </c>
      <c r="F1044" s="21">
        <v>108103533</v>
      </c>
      <c r="G1044" s="21">
        <v>0</v>
      </c>
      <c r="H1044" s="21">
        <v>0</v>
      </c>
      <c r="I1044" s="23">
        <v>43165</v>
      </c>
      <c r="J1044" s="21" t="s">
        <v>107</v>
      </c>
      <c r="K1044" s="21">
        <v>457.55</v>
      </c>
      <c r="L1044" s="21" t="s">
        <v>208</v>
      </c>
    </row>
    <row r="1045" spans="1:12" x14ac:dyDescent="0.3">
      <c r="A1045" s="22">
        <v>13640</v>
      </c>
      <c r="B1045" s="22">
        <v>10100501</v>
      </c>
      <c r="C1045" s="22">
        <v>1000</v>
      </c>
      <c r="D1045" s="23">
        <v>43497</v>
      </c>
      <c r="E1045" s="21" t="s">
        <v>103</v>
      </c>
      <c r="F1045" s="21">
        <v>108100110</v>
      </c>
      <c r="G1045" s="21">
        <v>-3</v>
      </c>
      <c r="H1045" s="24">
        <v>-3755.7</v>
      </c>
      <c r="I1045" s="23">
        <v>43515</v>
      </c>
      <c r="J1045" s="21" t="s">
        <v>252</v>
      </c>
      <c r="K1045" s="21">
        <v>0</v>
      </c>
      <c r="L1045" s="21" t="s">
        <v>194</v>
      </c>
    </row>
    <row r="1046" spans="1:12" x14ac:dyDescent="0.3">
      <c r="A1046" s="22">
        <v>13640</v>
      </c>
      <c r="B1046" s="22">
        <v>10100501</v>
      </c>
      <c r="C1046" s="22">
        <v>1000</v>
      </c>
      <c r="D1046" s="23">
        <v>43497</v>
      </c>
      <c r="E1046" s="21" t="s">
        <v>104</v>
      </c>
      <c r="F1046" s="21">
        <v>108100110</v>
      </c>
      <c r="G1046" s="21">
        <v>0</v>
      </c>
      <c r="H1046" s="21">
        <v>0</v>
      </c>
      <c r="I1046" s="23">
        <v>43515</v>
      </c>
      <c r="J1046" s="21" t="s">
        <v>252</v>
      </c>
      <c r="K1046" s="21">
        <v>-715.59</v>
      </c>
      <c r="L1046" s="21" t="s">
        <v>194</v>
      </c>
    </row>
    <row r="1047" spans="1:12" x14ac:dyDescent="0.3">
      <c r="A1047" s="22">
        <v>13650</v>
      </c>
      <c r="B1047" s="22">
        <v>10100501</v>
      </c>
      <c r="C1047" s="22">
        <v>1000</v>
      </c>
      <c r="D1047" s="23">
        <v>43497</v>
      </c>
      <c r="E1047" s="21" t="s">
        <v>103</v>
      </c>
      <c r="F1047" s="21">
        <v>108100110</v>
      </c>
      <c r="G1047" s="21">
        <v>-462</v>
      </c>
      <c r="H1047" s="24">
        <v>-1168.8599999999999</v>
      </c>
      <c r="I1047" s="23">
        <v>43515</v>
      </c>
      <c r="J1047" s="21" t="s">
        <v>252</v>
      </c>
      <c r="K1047" s="21">
        <v>0</v>
      </c>
      <c r="L1047" s="21" t="s">
        <v>195</v>
      </c>
    </row>
    <row r="1048" spans="1:12" x14ac:dyDescent="0.3">
      <c r="A1048" s="22">
        <v>13650</v>
      </c>
      <c r="B1048" s="22">
        <v>10100501</v>
      </c>
      <c r="C1048" s="22">
        <v>1000</v>
      </c>
      <c r="D1048" s="23">
        <v>43497</v>
      </c>
      <c r="E1048" s="21" t="s">
        <v>103</v>
      </c>
      <c r="F1048" s="21">
        <v>108100110</v>
      </c>
      <c r="G1048" s="21">
        <v>-462</v>
      </c>
      <c r="H1048" s="24">
        <v>-1168.8599999999999</v>
      </c>
      <c r="I1048" s="23">
        <v>43515</v>
      </c>
      <c r="J1048" s="21" t="s">
        <v>252</v>
      </c>
      <c r="K1048" s="21">
        <v>0</v>
      </c>
      <c r="L1048" s="21" t="s">
        <v>195</v>
      </c>
    </row>
    <row r="1049" spans="1:12" x14ac:dyDescent="0.3">
      <c r="A1049" s="22">
        <v>13650</v>
      </c>
      <c r="B1049" s="22">
        <v>10100501</v>
      </c>
      <c r="C1049" s="22">
        <v>1000</v>
      </c>
      <c r="D1049" s="23">
        <v>43497</v>
      </c>
      <c r="E1049" s="21" t="s">
        <v>104</v>
      </c>
      <c r="F1049" s="21">
        <v>108100110</v>
      </c>
      <c r="G1049" s="21">
        <v>0</v>
      </c>
      <c r="H1049" s="21">
        <v>0</v>
      </c>
      <c r="I1049" s="23">
        <v>43515</v>
      </c>
      <c r="J1049" s="21" t="s">
        <v>252</v>
      </c>
      <c r="K1049" s="21">
        <v>-445.41</v>
      </c>
      <c r="L1049" s="21" t="s">
        <v>195</v>
      </c>
    </row>
    <row r="1050" spans="1:12" x14ac:dyDescent="0.3">
      <c r="A1050" s="22">
        <v>13650</v>
      </c>
      <c r="B1050" s="22">
        <v>10100501</v>
      </c>
      <c r="C1050" s="22">
        <v>1000</v>
      </c>
      <c r="D1050" s="23">
        <v>43497</v>
      </c>
      <c r="E1050" s="21" t="s">
        <v>104</v>
      </c>
      <c r="F1050" s="21">
        <v>108100110</v>
      </c>
      <c r="G1050" s="21">
        <v>0</v>
      </c>
      <c r="H1050" s="21">
        <v>0</v>
      </c>
      <c r="I1050" s="23">
        <v>43515</v>
      </c>
      <c r="J1050" s="21" t="s">
        <v>252</v>
      </c>
      <c r="K1050" s="21">
        <v>-445.41</v>
      </c>
      <c r="L1050" s="21" t="s">
        <v>195</v>
      </c>
    </row>
    <row r="1051" spans="1:12" x14ac:dyDescent="0.3">
      <c r="A1051" s="22">
        <v>13640</v>
      </c>
      <c r="B1051" s="22">
        <v>10100501</v>
      </c>
      <c r="C1051" s="22">
        <v>1000</v>
      </c>
      <c r="D1051" s="23">
        <v>43497</v>
      </c>
      <c r="E1051" s="21" t="s">
        <v>104</v>
      </c>
      <c r="F1051" s="21">
        <v>108100652</v>
      </c>
      <c r="G1051" s="21">
        <v>0</v>
      </c>
      <c r="H1051" s="21">
        <v>0</v>
      </c>
      <c r="I1051" s="23">
        <v>43460</v>
      </c>
      <c r="J1051" s="21" t="s">
        <v>105</v>
      </c>
      <c r="K1051" s="21">
        <v>-4.84</v>
      </c>
      <c r="L1051" s="21" t="s">
        <v>194</v>
      </c>
    </row>
    <row r="1052" spans="1:12" x14ac:dyDescent="0.3">
      <c r="A1052" s="22">
        <v>13640</v>
      </c>
      <c r="B1052" s="22">
        <v>10100501</v>
      </c>
      <c r="C1052" s="22">
        <v>1000</v>
      </c>
      <c r="D1052" s="23">
        <v>43497</v>
      </c>
      <c r="E1052" s="21" t="s">
        <v>104</v>
      </c>
      <c r="F1052" s="21">
        <v>108100652</v>
      </c>
      <c r="G1052" s="21">
        <v>0</v>
      </c>
      <c r="H1052" s="21">
        <v>0</v>
      </c>
      <c r="I1052" s="23">
        <v>43460</v>
      </c>
      <c r="J1052" s="21" t="s">
        <v>105</v>
      </c>
      <c r="K1052" s="21">
        <v>-3.28</v>
      </c>
      <c r="L1052" s="21" t="s">
        <v>194</v>
      </c>
    </row>
    <row r="1053" spans="1:12" x14ac:dyDescent="0.3">
      <c r="A1053" s="22">
        <v>13640</v>
      </c>
      <c r="B1053" s="22">
        <v>10100501</v>
      </c>
      <c r="C1053" s="22">
        <v>1000</v>
      </c>
      <c r="D1053" s="23">
        <v>43497</v>
      </c>
      <c r="E1053" s="21" t="s">
        <v>104</v>
      </c>
      <c r="F1053" s="21">
        <v>108100652</v>
      </c>
      <c r="G1053" s="21">
        <v>0</v>
      </c>
      <c r="H1053" s="21">
        <v>0</v>
      </c>
      <c r="I1053" s="23">
        <v>43460</v>
      </c>
      <c r="J1053" s="21" t="s">
        <v>105</v>
      </c>
      <c r="K1053" s="21">
        <v>-1.1000000000000001</v>
      </c>
      <c r="L1053" s="21" t="s">
        <v>194</v>
      </c>
    </row>
    <row r="1054" spans="1:12" x14ac:dyDescent="0.3">
      <c r="A1054" s="22">
        <v>13650</v>
      </c>
      <c r="B1054" s="22">
        <v>10100501</v>
      </c>
      <c r="C1054" s="22">
        <v>1000</v>
      </c>
      <c r="D1054" s="23">
        <v>43497</v>
      </c>
      <c r="E1054" s="21" t="s">
        <v>104</v>
      </c>
      <c r="F1054" s="21">
        <v>108100652</v>
      </c>
      <c r="G1054" s="21">
        <v>0</v>
      </c>
      <c r="H1054" s="21">
        <v>0</v>
      </c>
      <c r="I1054" s="23">
        <v>43460</v>
      </c>
      <c r="J1054" s="21" t="s">
        <v>105</v>
      </c>
      <c r="K1054" s="21">
        <v>-6.05</v>
      </c>
      <c r="L1054" s="21" t="s">
        <v>195</v>
      </c>
    </row>
    <row r="1055" spans="1:12" x14ac:dyDescent="0.3">
      <c r="A1055" s="22">
        <v>13650</v>
      </c>
      <c r="B1055" s="22">
        <v>10100501</v>
      </c>
      <c r="C1055" s="22">
        <v>1000</v>
      </c>
      <c r="D1055" s="23">
        <v>43497</v>
      </c>
      <c r="E1055" s="21" t="s">
        <v>104</v>
      </c>
      <c r="F1055" s="21">
        <v>108100652</v>
      </c>
      <c r="G1055" s="21">
        <v>0</v>
      </c>
      <c r="H1055" s="21">
        <v>0</v>
      </c>
      <c r="I1055" s="23">
        <v>43460</v>
      </c>
      <c r="J1055" s="21" t="s">
        <v>105</v>
      </c>
      <c r="K1055" s="21">
        <v>-6.06</v>
      </c>
      <c r="L1055" s="21" t="s">
        <v>195</v>
      </c>
    </row>
    <row r="1056" spans="1:12" x14ac:dyDescent="0.3">
      <c r="A1056" s="22">
        <v>13640</v>
      </c>
      <c r="B1056" s="22">
        <v>10100501</v>
      </c>
      <c r="C1056" s="22">
        <v>1000</v>
      </c>
      <c r="D1056" s="23">
        <v>43497</v>
      </c>
      <c r="E1056" s="21" t="s">
        <v>104</v>
      </c>
      <c r="F1056" s="21">
        <v>108100989</v>
      </c>
      <c r="G1056" s="21">
        <v>0</v>
      </c>
      <c r="H1056" s="21">
        <v>0</v>
      </c>
      <c r="I1056" s="23">
        <v>43374</v>
      </c>
      <c r="J1056" s="21" t="s">
        <v>105</v>
      </c>
      <c r="K1056" s="21">
        <v>182.57</v>
      </c>
      <c r="L1056" s="21" t="s">
        <v>194</v>
      </c>
    </row>
    <row r="1057" spans="1:12" x14ac:dyDescent="0.3">
      <c r="A1057" s="22">
        <v>13640</v>
      </c>
      <c r="B1057" s="22">
        <v>10100501</v>
      </c>
      <c r="C1057" s="22">
        <v>1000</v>
      </c>
      <c r="D1057" s="23">
        <v>43497</v>
      </c>
      <c r="E1057" s="21" t="s">
        <v>104</v>
      </c>
      <c r="F1057" s="21">
        <v>108100989</v>
      </c>
      <c r="G1057" s="21">
        <v>0</v>
      </c>
      <c r="H1057" s="21">
        <v>0</v>
      </c>
      <c r="I1057" s="23">
        <v>43374</v>
      </c>
      <c r="J1057" s="21" t="s">
        <v>105</v>
      </c>
      <c r="K1057" s="21">
        <v>182.57</v>
      </c>
      <c r="L1057" s="21" t="s">
        <v>194</v>
      </c>
    </row>
    <row r="1058" spans="1:12" x14ac:dyDescent="0.3">
      <c r="A1058" s="22">
        <v>13640</v>
      </c>
      <c r="B1058" s="22">
        <v>10100501</v>
      </c>
      <c r="C1058" s="22">
        <v>1000</v>
      </c>
      <c r="D1058" s="23">
        <v>43497</v>
      </c>
      <c r="E1058" s="21" t="s">
        <v>104</v>
      </c>
      <c r="F1058" s="21">
        <v>108100989</v>
      </c>
      <c r="G1058" s="21">
        <v>0</v>
      </c>
      <c r="H1058" s="21">
        <v>0</v>
      </c>
      <c r="I1058" s="23">
        <v>43374</v>
      </c>
      <c r="J1058" s="21" t="s">
        <v>105</v>
      </c>
      <c r="K1058" s="24">
        <v>1200.72</v>
      </c>
      <c r="L1058" s="21" t="s">
        <v>194</v>
      </c>
    </row>
    <row r="1059" spans="1:12" x14ac:dyDescent="0.3">
      <c r="A1059" s="22">
        <v>13640</v>
      </c>
      <c r="B1059" s="22">
        <v>10100501</v>
      </c>
      <c r="C1059" s="22">
        <v>1000</v>
      </c>
      <c r="D1059" s="23">
        <v>43497</v>
      </c>
      <c r="E1059" s="21" t="s">
        <v>104</v>
      </c>
      <c r="F1059" s="21">
        <v>108100989</v>
      </c>
      <c r="G1059" s="21">
        <v>0</v>
      </c>
      <c r="H1059" s="21">
        <v>0</v>
      </c>
      <c r="I1059" s="23">
        <v>43374</v>
      </c>
      <c r="J1059" s="21" t="s">
        <v>105</v>
      </c>
      <c r="K1059" s="24">
        <v>1200.71</v>
      </c>
      <c r="L1059" s="21" t="s">
        <v>194</v>
      </c>
    </row>
    <row r="1060" spans="1:12" x14ac:dyDescent="0.3">
      <c r="A1060" s="22">
        <v>13640</v>
      </c>
      <c r="B1060" s="22">
        <v>10100501</v>
      </c>
      <c r="C1060" s="22">
        <v>1000</v>
      </c>
      <c r="D1060" s="23">
        <v>43497</v>
      </c>
      <c r="E1060" s="21" t="s">
        <v>104</v>
      </c>
      <c r="F1060" s="21">
        <v>108100989</v>
      </c>
      <c r="G1060" s="21">
        <v>0</v>
      </c>
      <c r="H1060" s="21">
        <v>0</v>
      </c>
      <c r="I1060" s="23">
        <v>43374</v>
      </c>
      <c r="J1060" s="21" t="s">
        <v>105</v>
      </c>
      <c r="K1060" s="24">
        <v>1022.65</v>
      </c>
      <c r="L1060" s="21" t="s">
        <v>194</v>
      </c>
    </row>
    <row r="1061" spans="1:12" x14ac:dyDescent="0.3">
      <c r="A1061" s="22">
        <v>13640</v>
      </c>
      <c r="B1061" s="22">
        <v>10100501</v>
      </c>
      <c r="C1061" s="22">
        <v>1000</v>
      </c>
      <c r="D1061" s="23">
        <v>43497</v>
      </c>
      <c r="E1061" s="21" t="s">
        <v>104</v>
      </c>
      <c r="F1061" s="21">
        <v>108108687</v>
      </c>
      <c r="G1061" s="21">
        <v>0</v>
      </c>
      <c r="H1061" s="21">
        <v>0</v>
      </c>
      <c r="I1061" s="23">
        <v>43484</v>
      </c>
      <c r="J1061" s="21" t="s">
        <v>105</v>
      </c>
      <c r="K1061" s="21">
        <v>7.0000000000000007E-2</v>
      </c>
      <c r="L1061" s="21" t="s">
        <v>194</v>
      </c>
    </row>
    <row r="1062" spans="1:12" x14ac:dyDescent="0.3">
      <c r="A1062" s="22">
        <v>13640</v>
      </c>
      <c r="B1062" s="22">
        <v>10100501</v>
      </c>
      <c r="C1062" s="22">
        <v>1000</v>
      </c>
      <c r="D1062" s="23">
        <v>43497</v>
      </c>
      <c r="E1062" s="21" t="s">
        <v>104</v>
      </c>
      <c r="F1062" s="21">
        <v>108108691</v>
      </c>
      <c r="G1062" s="21">
        <v>0</v>
      </c>
      <c r="H1062" s="21">
        <v>0</v>
      </c>
      <c r="I1062" s="23">
        <v>43511</v>
      </c>
      <c r="J1062" s="21" t="s">
        <v>105</v>
      </c>
      <c r="K1062" s="21">
        <v>-963.27</v>
      </c>
      <c r="L1062" s="21" t="s">
        <v>194</v>
      </c>
    </row>
    <row r="1063" spans="1:12" x14ac:dyDescent="0.3">
      <c r="A1063" s="22">
        <v>13650</v>
      </c>
      <c r="B1063" s="22">
        <v>10100501</v>
      </c>
      <c r="C1063" s="22">
        <v>1000</v>
      </c>
      <c r="D1063" s="23">
        <v>43497</v>
      </c>
      <c r="E1063" s="21" t="s">
        <v>104</v>
      </c>
      <c r="F1063" s="21">
        <v>108108691</v>
      </c>
      <c r="G1063" s="21">
        <v>0</v>
      </c>
      <c r="H1063" s="21">
        <v>0</v>
      </c>
      <c r="I1063" s="23">
        <v>43511</v>
      </c>
      <c r="J1063" s="21" t="s">
        <v>105</v>
      </c>
      <c r="K1063" s="21">
        <v>-337.53</v>
      </c>
      <c r="L1063" s="21" t="s">
        <v>195</v>
      </c>
    </row>
    <row r="1064" spans="1:12" x14ac:dyDescent="0.3">
      <c r="A1064" s="22">
        <v>13690</v>
      </c>
      <c r="B1064" s="22">
        <v>10100501</v>
      </c>
      <c r="C1064" s="22">
        <v>1000</v>
      </c>
      <c r="D1064" s="23">
        <v>43497</v>
      </c>
      <c r="E1064" s="21" t="s">
        <v>104</v>
      </c>
      <c r="F1064" s="21">
        <v>108108889</v>
      </c>
      <c r="G1064" s="21">
        <v>0</v>
      </c>
      <c r="H1064" s="21">
        <v>0</v>
      </c>
      <c r="I1064" s="23">
        <v>43494</v>
      </c>
      <c r="J1064" s="21" t="s">
        <v>105</v>
      </c>
      <c r="K1064" s="21">
        <v>-269</v>
      </c>
      <c r="L1064" s="21" t="s">
        <v>191</v>
      </c>
    </row>
    <row r="1065" spans="1:12" x14ac:dyDescent="0.3">
      <c r="A1065" s="22">
        <v>13640</v>
      </c>
      <c r="B1065" s="22">
        <v>10100501</v>
      </c>
      <c r="C1065" s="22">
        <v>1000</v>
      </c>
      <c r="D1065" s="23">
        <v>43497</v>
      </c>
      <c r="E1065" s="21" t="s">
        <v>104</v>
      </c>
      <c r="F1065" s="21">
        <v>108109091</v>
      </c>
      <c r="G1065" s="21">
        <v>0</v>
      </c>
      <c r="H1065" s="21">
        <v>0</v>
      </c>
      <c r="I1065" s="23">
        <v>43504</v>
      </c>
      <c r="J1065" s="21" t="s">
        <v>105</v>
      </c>
      <c r="K1065" s="21">
        <v>-90.25</v>
      </c>
      <c r="L1065" s="21" t="s">
        <v>194</v>
      </c>
    </row>
    <row r="1066" spans="1:12" x14ac:dyDescent="0.3">
      <c r="A1066" s="22">
        <v>13640</v>
      </c>
      <c r="B1066" s="22">
        <v>10100501</v>
      </c>
      <c r="C1066" s="22">
        <v>1000</v>
      </c>
      <c r="D1066" s="23">
        <v>43497</v>
      </c>
      <c r="E1066" s="21" t="s">
        <v>104</v>
      </c>
      <c r="F1066" s="21">
        <v>108109091</v>
      </c>
      <c r="G1066" s="21">
        <v>0</v>
      </c>
      <c r="H1066" s="21">
        <v>0</v>
      </c>
      <c r="I1066" s="23">
        <v>43504</v>
      </c>
      <c r="J1066" s="21" t="s">
        <v>105</v>
      </c>
      <c r="K1066" s="21">
        <v>-527.22</v>
      </c>
      <c r="L1066" s="21" t="s">
        <v>194</v>
      </c>
    </row>
    <row r="1067" spans="1:12" x14ac:dyDescent="0.3">
      <c r="A1067" s="22">
        <v>13650</v>
      </c>
      <c r="B1067" s="22">
        <v>10100501</v>
      </c>
      <c r="C1067" s="22">
        <v>1000</v>
      </c>
      <c r="D1067" s="23">
        <v>43497</v>
      </c>
      <c r="E1067" s="21" t="s">
        <v>104</v>
      </c>
      <c r="F1067" s="21">
        <v>108109091</v>
      </c>
      <c r="G1067" s="21">
        <v>0</v>
      </c>
      <c r="H1067" s="21">
        <v>0</v>
      </c>
      <c r="I1067" s="23">
        <v>43504</v>
      </c>
      <c r="J1067" s="21" t="s">
        <v>105</v>
      </c>
      <c r="K1067" s="21">
        <v>-801.24</v>
      </c>
      <c r="L1067" s="21" t="s">
        <v>195</v>
      </c>
    </row>
    <row r="1068" spans="1:12" x14ac:dyDescent="0.3">
      <c r="A1068" s="22">
        <v>13650</v>
      </c>
      <c r="B1068" s="22">
        <v>10100501</v>
      </c>
      <c r="C1068" s="22">
        <v>1000</v>
      </c>
      <c r="D1068" s="23">
        <v>43497</v>
      </c>
      <c r="E1068" s="21" t="s">
        <v>104</v>
      </c>
      <c r="F1068" s="21">
        <v>108109091</v>
      </c>
      <c r="G1068" s="21">
        <v>0</v>
      </c>
      <c r="H1068" s="21">
        <v>0</v>
      </c>
      <c r="I1068" s="23">
        <v>43504</v>
      </c>
      <c r="J1068" s="21" t="s">
        <v>105</v>
      </c>
      <c r="K1068" s="21">
        <v>-801.26</v>
      </c>
      <c r="L1068" s="21" t="s">
        <v>195</v>
      </c>
    </row>
    <row r="1069" spans="1:12" x14ac:dyDescent="0.3">
      <c r="A1069" s="22">
        <v>13670</v>
      </c>
      <c r="B1069" s="22">
        <v>10100501</v>
      </c>
      <c r="C1069" s="22">
        <v>1000</v>
      </c>
      <c r="D1069" s="23">
        <v>43497</v>
      </c>
      <c r="E1069" s="21" t="s">
        <v>104</v>
      </c>
      <c r="F1069" s="21">
        <v>108109146</v>
      </c>
      <c r="G1069" s="21">
        <v>0</v>
      </c>
      <c r="H1069" s="21">
        <v>0</v>
      </c>
      <c r="I1069" s="23">
        <v>43473</v>
      </c>
      <c r="J1069" s="21" t="s">
        <v>105</v>
      </c>
      <c r="K1069" s="21">
        <v>-0.04</v>
      </c>
      <c r="L1069" s="21" t="s">
        <v>189</v>
      </c>
    </row>
    <row r="1070" spans="1:12" x14ac:dyDescent="0.3">
      <c r="A1070" s="22">
        <v>13640</v>
      </c>
      <c r="B1070" s="22">
        <v>10100501</v>
      </c>
      <c r="C1070" s="22">
        <v>1000</v>
      </c>
      <c r="D1070" s="23">
        <v>43497</v>
      </c>
      <c r="E1070" s="21" t="s">
        <v>103</v>
      </c>
      <c r="F1070" s="21">
        <v>108109312</v>
      </c>
      <c r="G1070" s="21">
        <v>-1</v>
      </c>
      <c r="H1070" s="21">
        <v>-931.82</v>
      </c>
      <c r="I1070" s="23">
        <v>43524</v>
      </c>
      <c r="J1070" s="21" t="s">
        <v>156</v>
      </c>
      <c r="K1070" s="21">
        <v>0</v>
      </c>
      <c r="L1070" s="21" t="s">
        <v>194</v>
      </c>
    </row>
    <row r="1071" spans="1:12" x14ac:dyDescent="0.3">
      <c r="A1071" s="22">
        <v>13640</v>
      </c>
      <c r="B1071" s="22">
        <v>10100501</v>
      </c>
      <c r="C1071" s="22">
        <v>1000</v>
      </c>
      <c r="D1071" s="23">
        <v>43497</v>
      </c>
      <c r="E1071" s="21" t="s">
        <v>104</v>
      </c>
      <c r="F1071" s="21">
        <v>108109312</v>
      </c>
      <c r="G1071" s="21">
        <v>0</v>
      </c>
      <c r="H1071" s="21">
        <v>0</v>
      </c>
      <c r="I1071" s="23">
        <v>43524</v>
      </c>
      <c r="J1071" s="21" t="s">
        <v>156</v>
      </c>
      <c r="K1071" s="21">
        <v>-139.1</v>
      </c>
      <c r="L1071" s="21" t="s">
        <v>194</v>
      </c>
    </row>
    <row r="1072" spans="1:12" x14ac:dyDescent="0.3">
      <c r="A1072" s="22">
        <v>13650</v>
      </c>
      <c r="B1072" s="22">
        <v>10100501</v>
      </c>
      <c r="C1072" s="22">
        <v>1000</v>
      </c>
      <c r="D1072" s="23">
        <v>43497</v>
      </c>
      <c r="E1072" s="21" t="s">
        <v>103</v>
      </c>
      <c r="F1072" s="21">
        <v>108109312</v>
      </c>
      <c r="G1072" s="21">
        <v>-65</v>
      </c>
      <c r="H1072" s="21">
        <v>-163.15</v>
      </c>
      <c r="I1072" s="23">
        <v>43524</v>
      </c>
      <c r="J1072" s="21" t="s">
        <v>156</v>
      </c>
      <c r="K1072" s="21">
        <v>0</v>
      </c>
      <c r="L1072" s="21" t="s">
        <v>195</v>
      </c>
    </row>
    <row r="1073" spans="1:12" x14ac:dyDescent="0.3">
      <c r="A1073" s="22">
        <v>13650</v>
      </c>
      <c r="B1073" s="22">
        <v>10100501</v>
      </c>
      <c r="C1073" s="22">
        <v>1000</v>
      </c>
      <c r="D1073" s="23">
        <v>43497</v>
      </c>
      <c r="E1073" s="21" t="s">
        <v>104</v>
      </c>
      <c r="F1073" s="21">
        <v>108109312</v>
      </c>
      <c r="G1073" s="21">
        <v>0</v>
      </c>
      <c r="H1073" s="21">
        <v>0</v>
      </c>
      <c r="I1073" s="23">
        <v>43524</v>
      </c>
      <c r="J1073" s="21" t="s">
        <v>156</v>
      </c>
      <c r="K1073" s="21">
        <v>-24.35</v>
      </c>
      <c r="L1073" s="21" t="s">
        <v>195</v>
      </c>
    </row>
    <row r="1074" spans="1:12" x14ac:dyDescent="0.3">
      <c r="A1074" s="22">
        <v>13670</v>
      </c>
      <c r="B1074" s="22">
        <v>10100501</v>
      </c>
      <c r="C1074" s="22">
        <v>1000</v>
      </c>
      <c r="D1074" s="23">
        <v>43497</v>
      </c>
      <c r="E1074" s="21" t="s">
        <v>104</v>
      </c>
      <c r="F1074" s="21">
        <v>108108472</v>
      </c>
      <c r="G1074" s="21">
        <v>0</v>
      </c>
      <c r="H1074" s="21">
        <v>0</v>
      </c>
      <c r="I1074" s="23">
        <v>43472</v>
      </c>
      <c r="J1074" s="21" t="s">
        <v>105</v>
      </c>
      <c r="K1074" s="21">
        <v>-3.96</v>
      </c>
      <c r="L1074" s="21" t="s">
        <v>189</v>
      </c>
    </row>
    <row r="1075" spans="1:12" x14ac:dyDescent="0.3">
      <c r="A1075" s="22">
        <v>13670</v>
      </c>
      <c r="B1075" s="22">
        <v>10100501</v>
      </c>
      <c r="C1075" s="22">
        <v>1000</v>
      </c>
      <c r="D1075" s="23">
        <v>43497</v>
      </c>
      <c r="E1075" s="21" t="s">
        <v>104</v>
      </c>
      <c r="F1075" s="21">
        <v>108108472</v>
      </c>
      <c r="G1075" s="21">
        <v>0</v>
      </c>
      <c r="H1075" s="21">
        <v>0</v>
      </c>
      <c r="I1075" s="23">
        <v>43472</v>
      </c>
      <c r="J1075" s="21" t="s">
        <v>105</v>
      </c>
      <c r="K1075" s="21">
        <v>-7.06</v>
      </c>
      <c r="L1075" s="21" t="s">
        <v>189</v>
      </c>
    </row>
    <row r="1076" spans="1:12" x14ac:dyDescent="0.3">
      <c r="A1076" s="22">
        <v>13670</v>
      </c>
      <c r="B1076" s="22">
        <v>10100501</v>
      </c>
      <c r="C1076" s="22">
        <v>1000</v>
      </c>
      <c r="D1076" s="23">
        <v>43497</v>
      </c>
      <c r="E1076" s="21" t="s">
        <v>104</v>
      </c>
      <c r="F1076" s="21">
        <v>108108472</v>
      </c>
      <c r="G1076" s="21">
        <v>0</v>
      </c>
      <c r="H1076" s="21">
        <v>0</v>
      </c>
      <c r="I1076" s="23">
        <v>43472</v>
      </c>
      <c r="J1076" s="21" t="s">
        <v>105</v>
      </c>
      <c r="K1076" s="21">
        <v>-7.06</v>
      </c>
      <c r="L1076" s="21" t="s">
        <v>189</v>
      </c>
    </row>
    <row r="1077" spans="1:12" x14ac:dyDescent="0.3">
      <c r="A1077" s="22">
        <v>13670</v>
      </c>
      <c r="B1077" s="22">
        <v>10100501</v>
      </c>
      <c r="C1077" s="22">
        <v>1000</v>
      </c>
      <c r="D1077" s="23">
        <v>43497</v>
      </c>
      <c r="E1077" s="21" t="s">
        <v>104</v>
      </c>
      <c r="F1077" s="21">
        <v>108108472</v>
      </c>
      <c r="G1077" s="21">
        <v>0</v>
      </c>
      <c r="H1077" s="21">
        <v>0</v>
      </c>
      <c r="I1077" s="23">
        <v>43472</v>
      </c>
      <c r="J1077" s="21" t="s">
        <v>105</v>
      </c>
      <c r="K1077" s="21">
        <v>-7.09</v>
      </c>
      <c r="L1077" s="21" t="s">
        <v>189</v>
      </c>
    </row>
    <row r="1078" spans="1:12" x14ac:dyDescent="0.3">
      <c r="A1078" s="22">
        <v>13670</v>
      </c>
      <c r="B1078" s="22">
        <v>10100501</v>
      </c>
      <c r="C1078" s="22">
        <v>1000</v>
      </c>
      <c r="D1078" s="23">
        <v>43497</v>
      </c>
      <c r="E1078" s="21" t="s">
        <v>104</v>
      </c>
      <c r="F1078" s="21">
        <v>108108472</v>
      </c>
      <c r="G1078" s="21">
        <v>0</v>
      </c>
      <c r="H1078" s="21">
        <v>0</v>
      </c>
      <c r="I1078" s="23">
        <v>43472</v>
      </c>
      <c r="J1078" s="21" t="s">
        <v>105</v>
      </c>
      <c r="K1078" s="21">
        <v>-1.72</v>
      </c>
      <c r="L1078" s="21" t="s">
        <v>189</v>
      </c>
    </row>
    <row r="1079" spans="1:12" x14ac:dyDescent="0.3">
      <c r="A1079" s="22">
        <v>13670</v>
      </c>
      <c r="B1079" s="22">
        <v>10100501</v>
      </c>
      <c r="C1079" s="22">
        <v>1000</v>
      </c>
      <c r="D1079" s="23">
        <v>43497</v>
      </c>
      <c r="E1079" s="21" t="s">
        <v>104</v>
      </c>
      <c r="F1079" s="21">
        <v>108108472</v>
      </c>
      <c r="G1079" s="21">
        <v>0</v>
      </c>
      <c r="H1079" s="21">
        <v>0</v>
      </c>
      <c r="I1079" s="23">
        <v>43472</v>
      </c>
      <c r="J1079" s="21" t="s">
        <v>105</v>
      </c>
      <c r="K1079" s="21">
        <v>-7.06</v>
      </c>
      <c r="L1079" s="21" t="s">
        <v>189</v>
      </c>
    </row>
    <row r="1080" spans="1:12" x14ac:dyDescent="0.3">
      <c r="A1080" s="22">
        <v>13670</v>
      </c>
      <c r="B1080" s="22">
        <v>10100501</v>
      </c>
      <c r="C1080" s="22">
        <v>1000</v>
      </c>
      <c r="D1080" s="23">
        <v>43497</v>
      </c>
      <c r="E1080" s="21" t="s">
        <v>104</v>
      </c>
      <c r="F1080" s="21">
        <v>108108472</v>
      </c>
      <c r="G1080" s="21">
        <v>0</v>
      </c>
      <c r="H1080" s="21">
        <v>0</v>
      </c>
      <c r="I1080" s="23">
        <v>43472</v>
      </c>
      <c r="J1080" s="21" t="s">
        <v>105</v>
      </c>
      <c r="K1080" s="21">
        <v>-0.62</v>
      </c>
      <c r="L1080" s="21" t="s">
        <v>189</v>
      </c>
    </row>
    <row r="1081" spans="1:12" x14ac:dyDescent="0.3">
      <c r="A1081" s="22">
        <v>13670</v>
      </c>
      <c r="B1081" s="22">
        <v>10100501</v>
      </c>
      <c r="C1081" s="22">
        <v>1000</v>
      </c>
      <c r="D1081" s="23">
        <v>43497</v>
      </c>
      <c r="E1081" s="21" t="s">
        <v>104</v>
      </c>
      <c r="F1081" s="21">
        <v>108108472</v>
      </c>
      <c r="G1081" s="21">
        <v>0</v>
      </c>
      <c r="H1081" s="21">
        <v>0</v>
      </c>
      <c r="I1081" s="23">
        <v>43472</v>
      </c>
      <c r="J1081" s="21" t="s">
        <v>105</v>
      </c>
      <c r="K1081" s="21">
        <v>-7.06</v>
      </c>
      <c r="L1081" s="21" t="s">
        <v>189</v>
      </c>
    </row>
    <row r="1082" spans="1:12" x14ac:dyDescent="0.3">
      <c r="A1082" s="22">
        <v>13670</v>
      </c>
      <c r="B1082" s="22">
        <v>10100501</v>
      </c>
      <c r="C1082" s="22">
        <v>1000</v>
      </c>
      <c r="D1082" s="23">
        <v>43497</v>
      </c>
      <c r="E1082" s="21" t="s">
        <v>104</v>
      </c>
      <c r="F1082" s="21">
        <v>108108472</v>
      </c>
      <c r="G1082" s="21">
        <v>0</v>
      </c>
      <c r="H1082" s="21">
        <v>0</v>
      </c>
      <c r="I1082" s="23">
        <v>43472</v>
      </c>
      <c r="J1082" s="21" t="s">
        <v>105</v>
      </c>
      <c r="K1082" s="21">
        <v>-3.96</v>
      </c>
      <c r="L1082" s="21" t="s">
        <v>189</v>
      </c>
    </row>
    <row r="1083" spans="1:12" x14ac:dyDescent="0.3">
      <c r="A1083" s="22">
        <v>13670</v>
      </c>
      <c r="B1083" s="22">
        <v>10100501</v>
      </c>
      <c r="C1083" s="22">
        <v>1000</v>
      </c>
      <c r="D1083" s="23">
        <v>43497</v>
      </c>
      <c r="E1083" s="21" t="s">
        <v>104</v>
      </c>
      <c r="F1083" s="21">
        <v>108108472</v>
      </c>
      <c r="G1083" s="21">
        <v>0</v>
      </c>
      <c r="H1083" s="21">
        <v>0</v>
      </c>
      <c r="I1083" s="23">
        <v>43472</v>
      </c>
      <c r="J1083" s="21" t="s">
        <v>105</v>
      </c>
      <c r="K1083" s="21">
        <v>-1.4</v>
      </c>
      <c r="L1083" s="21" t="s">
        <v>189</v>
      </c>
    </row>
    <row r="1084" spans="1:12" x14ac:dyDescent="0.3">
      <c r="A1084" s="22">
        <v>13640</v>
      </c>
      <c r="B1084" s="22">
        <v>10100501</v>
      </c>
      <c r="C1084" s="22">
        <v>1000</v>
      </c>
      <c r="D1084" s="23">
        <v>43497</v>
      </c>
      <c r="E1084" s="21" t="s">
        <v>104</v>
      </c>
      <c r="F1084" s="21">
        <v>108108617</v>
      </c>
      <c r="G1084" s="21">
        <v>0</v>
      </c>
      <c r="H1084" s="21">
        <v>0</v>
      </c>
      <c r="I1084" s="23">
        <v>43518</v>
      </c>
      <c r="J1084" s="21" t="s">
        <v>105</v>
      </c>
      <c r="K1084" s="21">
        <v>-410.11</v>
      </c>
      <c r="L1084" s="21" t="s">
        <v>194</v>
      </c>
    </row>
    <row r="1085" spans="1:12" x14ac:dyDescent="0.3">
      <c r="A1085" s="22">
        <v>13642</v>
      </c>
      <c r="B1085" s="22">
        <v>10100501</v>
      </c>
      <c r="C1085" s="22">
        <v>1000</v>
      </c>
      <c r="D1085" s="23">
        <v>43497</v>
      </c>
      <c r="E1085" s="21" t="s">
        <v>103</v>
      </c>
      <c r="F1085" s="21">
        <v>108098963</v>
      </c>
      <c r="G1085" s="21">
        <v>-1</v>
      </c>
      <c r="H1085" s="24">
        <v>-4649.93</v>
      </c>
      <c r="I1085" s="23">
        <v>43258</v>
      </c>
      <c r="J1085" s="21" t="s">
        <v>106</v>
      </c>
      <c r="K1085" s="21">
        <v>0</v>
      </c>
      <c r="L1085" s="21" t="s">
        <v>208</v>
      </c>
    </row>
    <row r="1086" spans="1:12" x14ac:dyDescent="0.3">
      <c r="A1086" s="22">
        <v>13642</v>
      </c>
      <c r="B1086" s="22">
        <v>10100501</v>
      </c>
      <c r="C1086" s="22">
        <v>1000</v>
      </c>
      <c r="D1086" s="23">
        <v>43497</v>
      </c>
      <c r="E1086" s="21" t="s">
        <v>104</v>
      </c>
      <c r="F1086" s="21">
        <v>108098963</v>
      </c>
      <c r="G1086" s="21">
        <v>0</v>
      </c>
      <c r="H1086" s="21">
        <v>0</v>
      </c>
      <c r="I1086" s="23">
        <v>43258</v>
      </c>
      <c r="J1086" s="21" t="s">
        <v>107</v>
      </c>
      <c r="K1086" s="24">
        <v>-2498.12</v>
      </c>
      <c r="L1086" s="21" t="s">
        <v>208</v>
      </c>
    </row>
    <row r="1087" spans="1:12" x14ac:dyDescent="0.3">
      <c r="A1087" s="22">
        <v>13640</v>
      </c>
      <c r="B1087" s="22">
        <v>10100501</v>
      </c>
      <c r="C1087" s="22">
        <v>1000</v>
      </c>
      <c r="D1087" s="23">
        <v>43497</v>
      </c>
      <c r="E1087" s="21" t="s">
        <v>103</v>
      </c>
      <c r="F1087" s="21">
        <v>108087098</v>
      </c>
      <c r="G1087" s="21">
        <v>1</v>
      </c>
      <c r="H1087" s="24">
        <v>1218.6099999999999</v>
      </c>
      <c r="I1087" s="23">
        <v>43497</v>
      </c>
      <c r="J1087" s="21" t="s">
        <v>254</v>
      </c>
      <c r="K1087" s="21">
        <v>0</v>
      </c>
      <c r="L1087" s="21" t="s">
        <v>194</v>
      </c>
    </row>
    <row r="1088" spans="1:12" x14ac:dyDescent="0.3">
      <c r="A1088" s="22">
        <v>13640</v>
      </c>
      <c r="B1088" s="22">
        <v>10100501</v>
      </c>
      <c r="C1088" s="22">
        <v>1000</v>
      </c>
      <c r="D1088" s="23">
        <v>43497</v>
      </c>
      <c r="E1088" s="21" t="s">
        <v>104</v>
      </c>
      <c r="F1088" s="21">
        <v>108087098</v>
      </c>
      <c r="G1088" s="21">
        <v>0</v>
      </c>
      <c r="H1088" s="21">
        <v>0</v>
      </c>
      <c r="I1088" s="23">
        <v>43349</v>
      </c>
      <c r="J1088" s="21" t="s">
        <v>254</v>
      </c>
      <c r="K1088" s="24">
        <v>-167617.57</v>
      </c>
      <c r="L1088" s="21" t="s">
        <v>194</v>
      </c>
    </row>
    <row r="1089" spans="1:12" x14ac:dyDescent="0.3">
      <c r="A1089" s="22">
        <v>13660</v>
      </c>
      <c r="B1089" s="22">
        <v>10100501</v>
      </c>
      <c r="C1089" s="22">
        <v>1000</v>
      </c>
      <c r="D1089" s="23">
        <v>43497</v>
      </c>
      <c r="E1089" s="21" t="s">
        <v>103</v>
      </c>
      <c r="F1089" s="21">
        <v>108091091</v>
      </c>
      <c r="G1089" s="21">
        <v>-1</v>
      </c>
      <c r="H1089" s="24">
        <v>-1886.66</v>
      </c>
      <c r="I1089" s="23">
        <v>43497</v>
      </c>
      <c r="J1089" s="21" t="s">
        <v>153</v>
      </c>
      <c r="K1089" s="21">
        <v>0</v>
      </c>
      <c r="L1089" s="21" t="s">
        <v>188</v>
      </c>
    </row>
    <row r="1090" spans="1:12" x14ac:dyDescent="0.3">
      <c r="A1090" s="22">
        <v>13660</v>
      </c>
      <c r="B1090" s="22">
        <v>10100501</v>
      </c>
      <c r="C1090" s="22">
        <v>1000</v>
      </c>
      <c r="D1090" s="23">
        <v>43497</v>
      </c>
      <c r="E1090" s="21" t="s">
        <v>104</v>
      </c>
      <c r="F1090" s="21">
        <v>108091091</v>
      </c>
      <c r="G1090" s="21">
        <v>0</v>
      </c>
      <c r="H1090" s="21">
        <v>0</v>
      </c>
      <c r="I1090" s="23">
        <v>43364</v>
      </c>
      <c r="J1090" s="21" t="s">
        <v>153</v>
      </c>
      <c r="K1090" s="24">
        <v>-13979.15</v>
      </c>
      <c r="L1090" s="21" t="s">
        <v>188</v>
      </c>
    </row>
    <row r="1091" spans="1:12" x14ac:dyDescent="0.3">
      <c r="A1091" s="22">
        <v>13642</v>
      </c>
      <c r="B1091" s="22">
        <v>10100501</v>
      </c>
      <c r="C1091" s="22">
        <v>1000</v>
      </c>
      <c r="D1091" s="23">
        <v>43497</v>
      </c>
      <c r="E1091" s="21" t="s">
        <v>104</v>
      </c>
      <c r="F1091" s="21">
        <v>108095067</v>
      </c>
      <c r="G1091" s="21">
        <v>0</v>
      </c>
      <c r="H1091" s="21">
        <v>0</v>
      </c>
      <c r="I1091" s="23">
        <v>43497</v>
      </c>
      <c r="J1091" s="21" t="s">
        <v>105</v>
      </c>
      <c r="K1091" s="24">
        <v>10675.82</v>
      </c>
      <c r="L1091" s="21" t="s">
        <v>208</v>
      </c>
    </row>
    <row r="1092" spans="1:12" x14ac:dyDescent="0.3">
      <c r="A1092" s="22">
        <v>13670</v>
      </c>
      <c r="B1092" s="22">
        <v>10100501</v>
      </c>
      <c r="C1092" s="22">
        <v>1000</v>
      </c>
      <c r="D1092" s="23">
        <v>43497</v>
      </c>
      <c r="E1092" s="21" t="s">
        <v>104</v>
      </c>
      <c r="F1092" s="21">
        <v>108095443</v>
      </c>
      <c r="G1092" s="21">
        <v>0</v>
      </c>
      <c r="H1092" s="21">
        <v>0</v>
      </c>
      <c r="I1092" s="23">
        <v>43308</v>
      </c>
      <c r="J1092" s="21" t="s">
        <v>105</v>
      </c>
      <c r="K1092" s="21">
        <v>-390.8</v>
      </c>
      <c r="L1092" s="21" t="s">
        <v>189</v>
      </c>
    </row>
    <row r="1093" spans="1:12" x14ac:dyDescent="0.3">
      <c r="A1093" s="22">
        <v>13670</v>
      </c>
      <c r="B1093" s="22">
        <v>10100501</v>
      </c>
      <c r="C1093" s="22">
        <v>1000</v>
      </c>
      <c r="D1093" s="23">
        <v>43497</v>
      </c>
      <c r="E1093" s="21" t="s">
        <v>104</v>
      </c>
      <c r="F1093" s="21">
        <v>108095443</v>
      </c>
      <c r="G1093" s="21">
        <v>0</v>
      </c>
      <c r="H1093" s="21">
        <v>0</v>
      </c>
      <c r="I1093" s="23">
        <v>43308</v>
      </c>
      <c r="J1093" s="21" t="s">
        <v>105</v>
      </c>
      <c r="K1093" s="21">
        <v>-85.87</v>
      </c>
      <c r="L1093" s="21" t="s">
        <v>189</v>
      </c>
    </row>
    <row r="1094" spans="1:12" x14ac:dyDescent="0.3">
      <c r="A1094" s="22">
        <v>13670</v>
      </c>
      <c r="B1094" s="22">
        <v>10100501</v>
      </c>
      <c r="C1094" s="22">
        <v>1000</v>
      </c>
      <c r="D1094" s="23">
        <v>43497</v>
      </c>
      <c r="E1094" s="21" t="s">
        <v>104</v>
      </c>
      <c r="F1094" s="21">
        <v>108095443</v>
      </c>
      <c r="G1094" s="21">
        <v>0</v>
      </c>
      <c r="H1094" s="21">
        <v>0</v>
      </c>
      <c r="I1094" s="23">
        <v>43308</v>
      </c>
      <c r="J1094" s="21" t="s">
        <v>105</v>
      </c>
      <c r="K1094" s="21">
        <v>-390.8</v>
      </c>
      <c r="L1094" s="21" t="s">
        <v>189</v>
      </c>
    </row>
    <row r="1095" spans="1:12" x14ac:dyDescent="0.3">
      <c r="A1095" s="22">
        <v>13670</v>
      </c>
      <c r="B1095" s="22">
        <v>10100501</v>
      </c>
      <c r="C1095" s="22">
        <v>1000</v>
      </c>
      <c r="D1095" s="23">
        <v>43497</v>
      </c>
      <c r="E1095" s="21" t="s">
        <v>104</v>
      </c>
      <c r="F1095" s="21">
        <v>108095443</v>
      </c>
      <c r="G1095" s="21">
        <v>0</v>
      </c>
      <c r="H1095" s="21">
        <v>0</v>
      </c>
      <c r="I1095" s="23">
        <v>43308</v>
      </c>
      <c r="J1095" s="21" t="s">
        <v>105</v>
      </c>
      <c r="K1095" s="21">
        <v>-390.8</v>
      </c>
      <c r="L1095" s="21" t="s">
        <v>189</v>
      </c>
    </row>
    <row r="1096" spans="1:12" x14ac:dyDescent="0.3">
      <c r="A1096" s="22">
        <v>13670</v>
      </c>
      <c r="B1096" s="22">
        <v>10100501</v>
      </c>
      <c r="C1096" s="22">
        <v>1000</v>
      </c>
      <c r="D1096" s="23">
        <v>43497</v>
      </c>
      <c r="E1096" s="21" t="s">
        <v>104</v>
      </c>
      <c r="F1096" s="21">
        <v>108095443</v>
      </c>
      <c r="G1096" s="21">
        <v>0</v>
      </c>
      <c r="H1096" s="21">
        <v>0</v>
      </c>
      <c r="I1096" s="23">
        <v>43308</v>
      </c>
      <c r="J1096" s="21" t="s">
        <v>105</v>
      </c>
      <c r="K1096" s="21">
        <v>-390.79</v>
      </c>
      <c r="L1096" s="21" t="s">
        <v>189</v>
      </c>
    </row>
    <row r="1097" spans="1:12" x14ac:dyDescent="0.3">
      <c r="A1097" s="22">
        <v>13660</v>
      </c>
      <c r="B1097" s="22">
        <v>10100501</v>
      </c>
      <c r="C1097" s="22">
        <v>1000</v>
      </c>
      <c r="D1097" s="23">
        <v>43497</v>
      </c>
      <c r="E1097" s="21" t="s">
        <v>104</v>
      </c>
      <c r="F1097" s="21">
        <v>108099743</v>
      </c>
      <c r="G1097" s="21">
        <v>0</v>
      </c>
      <c r="H1097" s="21">
        <v>0</v>
      </c>
      <c r="I1097" s="23">
        <v>43490</v>
      </c>
      <c r="J1097" s="21" t="s">
        <v>105</v>
      </c>
      <c r="K1097" s="21">
        <v>-61.84</v>
      </c>
      <c r="L1097" s="21" t="s">
        <v>188</v>
      </c>
    </row>
    <row r="1098" spans="1:12" x14ac:dyDescent="0.3">
      <c r="A1098" s="22">
        <v>13660</v>
      </c>
      <c r="B1098" s="22">
        <v>10100501</v>
      </c>
      <c r="C1098" s="22">
        <v>1000</v>
      </c>
      <c r="D1098" s="23">
        <v>43497</v>
      </c>
      <c r="E1098" s="21" t="s">
        <v>104</v>
      </c>
      <c r="F1098" s="21">
        <v>108099743</v>
      </c>
      <c r="G1098" s="21">
        <v>0</v>
      </c>
      <c r="H1098" s="21">
        <v>0</v>
      </c>
      <c r="I1098" s="23">
        <v>43490</v>
      </c>
      <c r="J1098" s="21" t="s">
        <v>105</v>
      </c>
      <c r="K1098" s="21">
        <v>-61.84</v>
      </c>
      <c r="L1098" s="21" t="s">
        <v>188</v>
      </c>
    </row>
    <row r="1099" spans="1:12" x14ac:dyDescent="0.3">
      <c r="A1099" s="22">
        <v>13670</v>
      </c>
      <c r="B1099" s="22">
        <v>10100501</v>
      </c>
      <c r="C1099" s="22">
        <v>1000</v>
      </c>
      <c r="D1099" s="23">
        <v>43497</v>
      </c>
      <c r="E1099" s="21" t="s">
        <v>103</v>
      </c>
      <c r="F1099" s="21">
        <v>108099743</v>
      </c>
      <c r="G1099" s="22">
        <v>-1137</v>
      </c>
      <c r="H1099" s="24">
        <v>-2899.35</v>
      </c>
      <c r="I1099" s="23">
        <v>43490</v>
      </c>
      <c r="J1099" s="21" t="s">
        <v>251</v>
      </c>
      <c r="K1099" s="21">
        <v>0</v>
      </c>
      <c r="L1099" s="21" t="s">
        <v>189</v>
      </c>
    </row>
    <row r="1100" spans="1:12" x14ac:dyDescent="0.3">
      <c r="A1100" s="22">
        <v>13670</v>
      </c>
      <c r="B1100" s="22">
        <v>10100501</v>
      </c>
      <c r="C1100" s="22">
        <v>1000</v>
      </c>
      <c r="D1100" s="23">
        <v>43497</v>
      </c>
      <c r="E1100" s="21" t="s">
        <v>104</v>
      </c>
      <c r="F1100" s="21">
        <v>108099743</v>
      </c>
      <c r="G1100" s="21">
        <v>0</v>
      </c>
      <c r="H1100" s="21">
        <v>0</v>
      </c>
      <c r="I1100" s="23">
        <v>43490</v>
      </c>
      <c r="J1100" s="21" t="s">
        <v>105</v>
      </c>
      <c r="K1100" s="21">
        <v>-13.88</v>
      </c>
      <c r="L1100" s="21" t="s">
        <v>189</v>
      </c>
    </row>
    <row r="1101" spans="1:12" x14ac:dyDescent="0.3">
      <c r="A1101" s="22">
        <v>13670</v>
      </c>
      <c r="B1101" s="22">
        <v>10100501</v>
      </c>
      <c r="C1101" s="22">
        <v>1000</v>
      </c>
      <c r="D1101" s="23">
        <v>43497</v>
      </c>
      <c r="E1101" s="21" t="s">
        <v>104</v>
      </c>
      <c r="F1101" s="21">
        <v>108099743</v>
      </c>
      <c r="G1101" s="21">
        <v>0</v>
      </c>
      <c r="H1101" s="21">
        <v>0</v>
      </c>
      <c r="I1101" s="23">
        <v>43490</v>
      </c>
      <c r="J1101" s="21" t="s">
        <v>105</v>
      </c>
      <c r="K1101" s="21">
        <v>-38.33</v>
      </c>
      <c r="L1101" s="21" t="s">
        <v>189</v>
      </c>
    </row>
    <row r="1102" spans="1:12" x14ac:dyDescent="0.3">
      <c r="A1102" s="22">
        <v>13670</v>
      </c>
      <c r="B1102" s="22">
        <v>10100501</v>
      </c>
      <c r="C1102" s="22">
        <v>1000</v>
      </c>
      <c r="D1102" s="23">
        <v>43497</v>
      </c>
      <c r="E1102" s="21" t="s">
        <v>104</v>
      </c>
      <c r="F1102" s="21">
        <v>108099743</v>
      </c>
      <c r="G1102" s="21">
        <v>0</v>
      </c>
      <c r="H1102" s="21">
        <v>0</v>
      </c>
      <c r="I1102" s="23">
        <v>43490</v>
      </c>
      <c r="J1102" s="21" t="s">
        <v>105</v>
      </c>
      <c r="K1102" s="21">
        <v>-38.33</v>
      </c>
      <c r="L1102" s="21" t="s">
        <v>189</v>
      </c>
    </row>
    <row r="1103" spans="1:12" x14ac:dyDescent="0.3">
      <c r="A1103" s="22">
        <v>13670</v>
      </c>
      <c r="B1103" s="22">
        <v>10100501</v>
      </c>
      <c r="C1103" s="22">
        <v>1000</v>
      </c>
      <c r="D1103" s="23">
        <v>43497</v>
      </c>
      <c r="E1103" s="21" t="s">
        <v>104</v>
      </c>
      <c r="F1103" s="21">
        <v>108099743</v>
      </c>
      <c r="G1103" s="21">
        <v>0</v>
      </c>
      <c r="H1103" s="21">
        <v>0</v>
      </c>
      <c r="I1103" s="23">
        <v>43490</v>
      </c>
      <c r="J1103" s="21" t="s">
        <v>105</v>
      </c>
      <c r="K1103" s="21">
        <v>-13.88</v>
      </c>
      <c r="L1103" s="21" t="s">
        <v>189</v>
      </c>
    </row>
    <row r="1104" spans="1:12" x14ac:dyDescent="0.3">
      <c r="A1104" s="22">
        <v>13650</v>
      </c>
      <c r="B1104" s="22">
        <v>10100501</v>
      </c>
      <c r="C1104" s="22">
        <v>1000</v>
      </c>
      <c r="D1104" s="23">
        <v>43497</v>
      </c>
      <c r="E1104" s="21" t="s">
        <v>104</v>
      </c>
      <c r="F1104" s="21">
        <v>108099909</v>
      </c>
      <c r="G1104" s="21">
        <v>0</v>
      </c>
      <c r="H1104" s="21">
        <v>0</v>
      </c>
      <c r="I1104" s="23">
        <v>43494</v>
      </c>
      <c r="J1104" s="21" t="s">
        <v>105</v>
      </c>
      <c r="K1104" s="24">
        <v>2280.9299999999998</v>
      </c>
      <c r="L1104" s="21" t="s">
        <v>195</v>
      </c>
    </row>
    <row r="1105" spans="1:12" x14ac:dyDescent="0.3">
      <c r="A1105" s="22">
        <v>13650</v>
      </c>
      <c r="B1105" s="22">
        <v>10100501</v>
      </c>
      <c r="C1105" s="22">
        <v>1000</v>
      </c>
      <c r="D1105" s="23">
        <v>43497</v>
      </c>
      <c r="E1105" s="21" t="s">
        <v>104</v>
      </c>
      <c r="F1105" s="21">
        <v>108099909</v>
      </c>
      <c r="G1105" s="21">
        <v>0</v>
      </c>
      <c r="H1105" s="21">
        <v>0</v>
      </c>
      <c r="I1105" s="23">
        <v>43494</v>
      </c>
      <c r="J1105" s="21" t="s">
        <v>105</v>
      </c>
      <c r="K1105" s="21">
        <v>166.45</v>
      </c>
      <c r="L1105" s="21" t="s">
        <v>195</v>
      </c>
    </row>
    <row r="1106" spans="1:12" x14ac:dyDescent="0.3">
      <c r="A1106" s="22">
        <v>13650</v>
      </c>
      <c r="B1106" s="22">
        <v>10100501</v>
      </c>
      <c r="C1106" s="22">
        <v>1000</v>
      </c>
      <c r="D1106" s="23">
        <v>43497</v>
      </c>
      <c r="E1106" s="21" t="s">
        <v>104</v>
      </c>
      <c r="F1106" s="21">
        <v>108099909</v>
      </c>
      <c r="G1106" s="21">
        <v>0</v>
      </c>
      <c r="H1106" s="21">
        <v>0</v>
      </c>
      <c r="I1106" s="23">
        <v>43494</v>
      </c>
      <c r="J1106" s="21" t="s">
        <v>105</v>
      </c>
      <c r="K1106" s="24">
        <v>2280.94</v>
      </c>
      <c r="L1106" s="21" t="s">
        <v>195</v>
      </c>
    </row>
    <row r="1107" spans="1:12" x14ac:dyDescent="0.3">
      <c r="A1107" s="22">
        <v>13660</v>
      </c>
      <c r="B1107" s="22">
        <v>10100501</v>
      </c>
      <c r="C1107" s="22">
        <v>1000</v>
      </c>
      <c r="D1107" s="23">
        <v>43497</v>
      </c>
      <c r="E1107" s="21" t="s">
        <v>104</v>
      </c>
      <c r="F1107" s="21">
        <v>108099909</v>
      </c>
      <c r="G1107" s="21">
        <v>0</v>
      </c>
      <c r="H1107" s="21">
        <v>0</v>
      </c>
      <c r="I1107" s="23">
        <v>43494</v>
      </c>
      <c r="J1107" s="21" t="s">
        <v>105</v>
      </c>
      <c r="K1107" s="21">
        <v>139.74</v>
      </c>
      <c r="L1107" s="21" t="s">
        <v>188</v>
      </c>
    </row>
    <row r="1108" spans="1:12" x14ac:dyDescent="0.3">
      <c r="A1108" s="22">
        <v>13660</v>
      </c>
      <c r="B1108" s="22">
        <v>10100501</v>
      </c>
      <c r="C1108" s="22">
        <v>1000</v>
      </c>
      <c r="D1108" s="23">
        <v>43497</v>
      </c>
      <c r="E1108" s="21" t="s">
        <v>104</v>
      </c>
      <c r="F1108" s="21">
        <v>108099909</v>
      </c>
      <c r="G1108" s="21">
        <v>0</v>
      </c>
      <c r="H1108" s="21">
        <v>0</v>
      </c>
      <c r="I1108" s="23">
        <v>43494</v>
      </c>
      <c r="J1108" s="21" t="s">
        <v>105</v>
      </c>
      <c r="K1108" s="21">
        <v>383.82</v>
      </c>
      <c r="L1108" s="21" t="s">
        <v>188</v>
      </c>
    </row>
    <row r="1109" spans="1:12" x14ac:dyDescent="0.3">
      <c r="A1109" s="22">
        <v>13670</v>
      </c>
      <c r="B1109" s="22">
        <v>10100501</v>
      </c>
      <c r="C1109" s="22">
        <v>1000</v>
      </c>
      <c r="D1109" s="23">
        <v>43497</v>
      </c>
      <c r="E1109" s="21" t="s">
        <v>104</v>
      </c>
      <c r="F1109" s="21">
        <v>108099909</v>
      </c>
      <c r="G1109" s="21">
        <v>0</v>
      </c>
      <c r="H1109" s="21">
        <v>0</v>
      </c>
      <c r="I1109" s="23">
        <v>43494</v>
      </c>
      <c r="J1109" s="21" t="s">
        <v>105</v>
      </c>
      <c r="K1109" s="24">
        <v>1560.07</v>
      </c>
      <c r="L1109" s="21" t="s">
        <v>189</v>
      </c>
    </row>
    <row r="1110" spans="1:12" x14ac:dyDescent="0.3">
      <c r="A1110" s="22">
        <v>13670</v>
      </c>
      <c r="B1110" s="22">
        <v>10100501</v>
      </c>
      <c r="C1110" s="22">
        <v>1000</v>
      </c>
      <c r="D1110" s="23">
        <v>43497</v>
      </c>
      <c r="E1110" s="21" t="s">
        <v>104</v>
      </c>
      <c r="F1110" s="21">
        <v>108099909</v>
      </c>
      <c r="G1110" s="21">
        <v>0</v>
      </c>
      <c r="H1110" s="21">
        <v>0</v>
      </c>
      <c r="I1110" s="23">
        <v>43494</v>
      </c>
      <c r="J1110" s="21" t="s">
        <v>105</v>
      </c>
      <c r="K1110" s="24">
        <v>1560.07</v>
      </c>
      <c r="L1110" s="21" t="s">
        <v>189</v>
      </c>
    </row>
    <row r="1111" spans="1:12" x14ac:dyDescent="0.3">
      <c r="A1111" s="22">
        <v>13670</v>
      </c>
      <c r="B1111" s="22">
        <v>10100501</v>
      </c>
      <c r="C1111" s="22">
        <v>1000</v>
      </c>
      <c r="D1111" s="23">
        <v>43497</v>
      </c>
      <c r="E1111" s="21" t="s">
        <v>104</v>
      </c>
      <c r="F1111" s="21">
        <v>108099909</v>
      </c>
      <c r="G1111" s="21">
        <v>0</v>
      </c>
      <c r="H1111" s="21">
        <v>0</v>
      </c>
      <c r="I1111" s="23">
        <v>43494</v>
      </c>
      <c r="J1111" s="21" t="s">
        <v>105</v>
      </c>
      <c r="K1111" s="24">
        <v>1560.07</v>
      </c>
      <c r="L1111" s="21" t="s">
        <v>189</v>
      </c>
    </row>
    <row r="1112" spans="1:12" x14ac:dyDescent="0.3">
      <c r="A1112" s="22">
        <v>13660</v>
      </c>
      <c r="B1112" s="22">
        <v>10100501</v>
      </c>
      <c r="C1112" s="22">
        <v>1000</v>
      </c>
      <c r="D1112" s="23">
        <v>43497</v>
      </c>
      <c r="E1112" s="21" t="s">
        <v>104</v>
      </c>
      <c r="F1112" s="21">
        <v>108099433</v>
      </c>
      <c r="G1112" s="21">
        <v>0</v>
      </c>
      <c r="H1112" s="21">
        <v>0</v>
      </c>
      <c r="I1112" s="23">
        <v>43464</v>
      </c>
      <c r="J1112" s="21" t="s">
        <v>105</v>
      </c>
      <c r="K1112" s="21">
        <v>24.67</v>
      </c>
      <c r="L1112" s="21" t="s">
        <v>188</v>
      </c>
    </row>
    <row r="1113" spans="1:12" x14ac:dyDescent="0.3">
      <c r="A1113" s="22">
        <v>13670</v>
      </c>
      <c r="B1113" s="22">
        <v>10100501</v>
      </c>
      <c r="C1113" s="22">
        <v>1000</v>
      </c>
      <c r="D1113" s="23">
        <v>43497</v>
      </c>
      <c r="E1113" s="21" t="s">
        <v>104</v>
      </c>
      <c r="F1113" s="21">
        <v>108099433</v>
      </c>
      <c r="G1113" s="21">
        <v>0</v>
      </c>
      <c r="H1113" s="21">
        <v>0</v>
      </c>
      <c r="I1113" s="23">
        <v>43464</v>
      </c>
      <c r="J1113" s="21" t="s">
        <v>105</v>
      </c>
      <c r="K1113" s="21">
        <v>623.94000000000005</v>
      </c>
      <c r="L1113" s="21" t="s">
        <v>189</v>
      </c>
    </row>
    <row r="1114" spans="1:12" x14ac:dyDescent="0.3">
      <c r="A1114" s="22">
        <v>13670</v>
      </c>
      <c r="B1114" s="22">
        <v>10100501</v>
      </c>
      <c r="C1114" s="22">
        <v>1000</v>
      </c>
      <c r="D1114" s="23">
        <v>43497</v>
      </c>
      <c r="E1114" s="21" t="s">
        <v>104</v>
      </c>
      <c r="F1114" s="21">
        <v>108099433</v>
      </c>
      <c r="G1114" s="21">
        <v>0</v>
      </c>
      <c r="H1114" s="21">
        <v>0</v>
      </c>
      <c r="I1114" s="23">
        <v>43464</v>
      </c>
      <c r="J1114" s="21" t="s">
        <v>105</v>
      </c>
      <c r="K1114" s="21">
        <v>146.08000000000001</v>
      </c>
      <c r="L1114" s="21" t="s">
        <v>189</v>
      </c>
    </row>
    <row r="1115" spans="1:12" x14ac:dyDescent="0.3">
      <c r="A1115" s="22">
        <v>13670</v>
      </c>
      <c r="B1115" s="22">
        <v>10100501</v>
      </c>
      <c r="C1115" s="22">
        <v>1000</v>
      </c>
      <c r="D1115" s="23">
        <v>43497</v>
      </c>
      <c r="E1115" s="21" t="s">
        <v>104</v>
      </c>
      <c r="F1115" s="21">
        <v>108099433</v>
      </c>
      <c r="G1115" s="21">
        <v>0</v>
      </c>
      <c r="H1115" s="21">
        <v>0</v>
      </c>
      <c r="I1115" s="23">
        <v>43464</v>
      </c>
      <c r="J1115" s="21" t="s">
        <v>105</v>
      </c>
      <c r="K1115" s="21">
        <v>623.94000000000005</v>
      </c>
      <c r="L1115" s="21" t="s">
        <v>189</v>
      </c>
    </row>
    <row r="1116" spans="1:12" x14ac:dyDescent="0.3">
      <c r="A1116" s="22">
        <v>13640</v>
      </c>
      <c r="B1116" s="22">
        <v>10100501</v>
      </c>
      <c r="C1116" s="22">
        <v>1000</v>
      </c>
      <c r="D1116" s="23">
        <v>43497</v>
      </c>
      <c r="E1116" s="21" t="s">
        <v>104</v>
      </c>
      <c r="F1116" s="21">
        <v>108099743</v>
      </c>
      <c r="G1116" s="21">
        <v>0</v>
      </c>
      <c r="H1116" s="21">
        <v>0</v>
      </c>
      <c r="I1116" s="23">
        <v>43490</v>
      </c>
      <c r="J1116" s="21" t="s">
        <v>105</v>
      </c>
      <c r="K1116" s="21">
        <v>-23.53</v>
      </c>
      <c r="L1116" s="21" t="s">
        <v>194</v>
      </c>
    </row>
    <row r="1117" spans="1:12" x14ac:dyDescent="0.3">
      <c r="A1117" s="22">
        <v>13640</v>
      </c>
      <c r="B1117" s="22">
        <v>10100501</v>
      </c>
      <c r="C1117" s="22">
        <v>1000</v>
      </c>
      <c r="D1117" s="23">
        <v>43497</v>
      </c>
      <c r="E1117" s="21" t="s">
        <v>104</v>
      </c>
      <c r="F1117" s="21">
        <v>108099743</v>
      </c>
      <c r="G1117" s="21">
        <v>0</v>
      </c>
      <c r="H1117" s="21">
        <v>0</v>
      </c>
      <c r="I1117" s="23">
        <v>43490</v>
      </c>
      <c r="J1117" s="21" t="s">
        <v>105</v>
      </c>
      <c r="K1117" s="21">
        <v>-101.78</v>
      </c>
      <c r="L1117" s="21" t="s">
        <v>194</v>
      </c>
    </row>
    <row r="1118" spans="1:12" x14ac:dyDescent="0.3">
      <c r="A1118" s="22">
        <v>13650</v>
      </c>
      <c r="B1118" s="22">
        <v>10100501</v>
      </c>
      <c r="C1118" s="22">
        <v>1000</v>
      </c>
      <c r="D1118" s="23">
        <v>43497</v>
      </c>
      <c r="E1118" s="21" t="s">
        <v>103</v>
      </c>
      <c r="F1118" s="21">
        <v>108099743</v>
      </c>
      <c r="G1118" s="21">
        <v>-60</v>
      </c>
      <c r="H1118" s="21">
        <v>-257.39999999999998</v>
      </c>
      <c r="I1118" s="23">
        <v>43490</v>
      </c>
      <c r="J1118" s="21" t="s">
        <v>251</v>
      </c>
      <c r="K1118" s="21">
        <v>0</v>
      </c>
      <c r="L1118" s="21" t="s">
        <v>195</v>
      </c>
    </row>
    <row r="1119" spans="1:12" x14ac:dyDescent="0.3">
      <c r="A1119" s="22">
        <v>13650</v>
      </c>
      <c r="B1119" s="22">
        <v>10100501</v>
      </c>
      <c r="C1119" s="22">
        <v>1000</v>
      </c>
      <c r="D1119" s="23">
        <v>43497</v>
      </c>
      <c r="E1119" s="21" t="s">
        <v>103</v>
      </c>
      <c r="F1119" s="21">
        <v>108099743</v>
      </c>
      <c r="G1119" s="21">
        <v>60</v>
      </c>
      <c r="H1119" s="21">
        <v>257.39999999999998</v>
      </c>
      <c r="I1119" s="23">
        <v>43490</v>
      </c>
      <c r="J1119" s="21" t="s">
        <v>251</v>
      </c>
      <c r="K1119" s="21">
        <v>0</v>
      </c>
      <c r="L1119" s="21" t="s">
        <v>195</v>
      </c>
    </row>
    <row r="1120" spans="1:12" x14ac:dyDescent="0.3">
      <c r="A1120" s="22">
        <v>13650</v>
      </c>
      <c r="B1120" s="22">
        <v>10100501</v>
      </c>
      <c r="C1120" s="22">
        <v>1000</v>
      </c>
      <c r="D1120" s="23">
        <v>43497</v>
      </c>
      <c r="E1120" s="21" t="s">
        <v>103</v>
      </c>
      <c r="F1120" s="21">
        <v>108099743</v>
      </c>
      <c r="G1120" s="22">
        <v>-1380</v>
      </c>
      <c r="H1120" s="24">
        <v>-3422.4</v>
      </c>
      <c r="I1120" s="23">
        <v>43490</v>
      </c>
      <c r="J1120" s="21" t="s">
        <v>251</v>
      </c>
      <c r="K1120" s="21">
        <v>0</v>
      </c>
      <c r="L1120" s="21" t="s">
        <v>195</v>
      </c>
    </row>
    <row r="1121" spans="1:12" x14ac:dyDescent="0.3">
      <c r="A1121" s="22">
        <v>13650</v>
      </c>
      <c r="B1121" s="22">
        <v>10100501</v>
      </c>
      <c r="C1121" s="22">
        <v>1000</v>
      </c>
      <c r="D1121" s="23">
        <v>43497</v>
      </c>
      <c r="E1121" s="21" t="s">
        <v>103</v>
      </c>
      <c r="F1121" s="21">
        <v>108099743</v>
      </c>
      <c r="G1121" s="22">
        <v>1840</v>
      </c>
      <c r="H1121" s="24">
        <v>4563.2</v>
      </c>
      <c r="I1121" s="23">
        <v>43490</v>
      </c>
      <c r="J1121" s="21" t="s">
        <v>251</v>
      </c>
      <c r="K1121" s="21">
        <v>0</v>
      </c>
      <c r="L1121" s="21" t="s">
        <v>195</v>
      </c>
    </row>
    <row r="1122" spans="1:12" x14ac:dyDescent="0.3">
      <c r="A1122" s="22">
        <v>13650</v>
      </c>
      <c r="B1122" s="22">
        <v>10100501</v>
      </c>
      <c r="C1122" s="22">
        <v>1000</v>
      </c>
      <c r="D1122" s="23">
        <v>43497</v>
      </c>
      <c r="E1122" s="21" t="s">
        <v>103</v>
      </c>
      <c r="F1122" s="21">
        <v>108099743</v>
      </c>
      <c r="G1122" s="22">
        <v>-1140</v>
      </c>
      <c r="H1122" s="24">
        <v>-2827.2</v>
      </c>
      <c r="I1122" s="23">
        <v>43490</v>
      </c>
      <c r="J1122" s="21" t="s">
        <v>251</v>
      </c>
      <c r="K1122" s="21">
        <v>0</v>
      </c>
      <c r="L1122" s="21" t="s">
        <v>195</v>
      </c>
    </row>
    <row r="1123" spans="1:12" x14ac:dyDescent="0.3">
      <c r="A1123" s="22">
        <v>13650</v>
      </c>
      <c r="B1123" s="22">
        <v>10100501</v>
      </c>
      <c r="C1123" s="22">
        <v>1000</v>
      </c>
      <c r="D1123" s="23">
        <v>43497</v>
      </c>
      <c r="E1123" s="21" t="s">
        <v>103</v>
      </c>
      <c r="F1123" s="21">
        <v>108099743</v>
      </c>
      <c r="G1123" s="22">
        <v>1520</v>
      </c>
      <c r="H1123" s="24">
        <v>3769.6</v>
      </c>
      <c r="I1123" s="23">
        <v>43490</v>
      </c>
      <c r="J1123" s="21" t="s">
        <v>251</v>
      </c>
      <c r="K1123" s="21">
        <v>0</v>
      </c>
      <c r="L1123" s="21" t="s">
        <v>195</v>
      </c>
    </row>
    <row r="1124" spans="1:12" x14ac:dyDescent="0.3">
      <c r="A1124" s="22">
        <v>13650</v>
      </c>
      <c r="B1124" s="22">
        <v>10100501</v>
      </c>
      <c r="C1124" s="22">
        <v>1000</v>
      </c>
      <c r="D1124" s="23">
        <v>43497</v>
      </c>
      <c r="E1124" s="21" t="s">
        <v>103</v>
      </c>
      <c r="F1124" s="21">
        <v>108099743</v>
      </c>
      <c r="G1124" s="21">
        <v>-379</v>
      </c>
      <c r="H1124" s="24">
        <v>-1265.8599999999999</v>
      </c>
      <c r="I1124" s="23">
        <v>43490</v>
      </c>
      <c r="J1124" s="21" t="s">
        <v>251</v>
      </c>
      <c r="K1124" s="21">
        <v>0</v>
      </c>
      <c r="L1124" s="21" t="s">
        <v>195</v>
      </c>
    </row>
    <row r="1125" spans="1:12" x14ac:dyDescent="0.3">
      <c r="A1125" s="22">
        <v>13650</v>
      </c>
      <c r="B1125" s="22">
        <v>10100501</v>
      </c>
      <c r="C1125" s="22">
        <v>1000</v>
      </c>
      <c r="D1125" s="23">
        <v>43497</v>
      </c>
      <c r="E1125" s="21" t="s">
        <v>103</v>
      </c>
      <c r="F1125" s="21">
        <v>108099743</v>
      </c>
      <c r="G1125" s="21">
        <v>379</v>
      </c>
      <c r="H1125" s="24">
        <v>1265.8599999999999</v>
      </c>
      <c r="I1125" s="23">
        <v>43490</v>
      </c>
      <c r="J1125" s="21" t="s">
        <v>251</v>
      </c>
      <c r="K1125" s="21">
        <v>0</v>
      </c>
      <c r="L1125" s="21" t="s">
        <v>195</v>
      </c>
    </row>
    <row r="1126" spans="1:12" x14ac:dyDescent="0.3">
      <c r="A1126" s="22">
        <v>13650</v>
      </c>
      <c r="B1126" s="22">
        <v>10100501</v>
      </c>
      <c r="C1126" s="22">
        <v>1000</v>
      </c>
      <c r="D1126" s="23">
        <v>43497</v>
      </c>
      <c r="E1126" s="21" t="s">
        <v>103</v>
      </c>
      <c r="F1126" s="21">
        <v>108099743</v>
      </c>
      <c r="G1126" s="22">
        <v>-1680</v>
      </c>
      <c r="H1126" s="24">
        <v>-4166.3999999999996</v>
      </c>
      <c r="I1126" s="23">
        <v>43490</v>
      </c>
      <c r="J1126" s="21" t="s">
        <v>251</v>
      </c>
      <c r="K1126" s="21">
        <v>0</v>
      </c>
      <c r="L1126" s="21" t="s">
        <v>195</v>
      </c>
    </row>
    <row r="1127" spans="1:12" x14ac:dyDescent="0.3">
      <c r="A1127" s="22">
        <v>13650</v>
      </c>
      <c r="B1127" s="22">
        <v>10100501</v>
      </c>
      <c r="C1127" s="22">
        <v>1000</v>
      </c>
      <c r="D1127" s="23">
        <v>43497</v>
      </c>
      <c r="E1127" s="21" t="s">
        <v>103</v>
      </c>
      <c r="F1127" s="21">
        <v>108099743</v>
      </c>
      <c r="G1127" s="22">
        <v>2240</v>
      </c>
      <c r="H1127" s="24">
        <v>5555.2</v>
      </c>
      <c r="I1127" s="23">
        <v>43490</v>
      </c>
      <c r="J1127" s="21" t="s">
        <v>251</v>
      </c>
      <c r="K1127" s="21">
        <v>0</v>
      </c>
      <c r="L1127" s="21" t="s">
        <v>195</v>
      </c>
    </row>
    <row r="1128" spans="1:12" x14ac:dyDescent="0.3">
      <c r="A1128" s="22">
        <v>13650</v>
      </c>
      <c r="B1128" s="22">
        <v>10100501</v>
      </c>
      <c r="C1128" s="22">
        <v>1000</v>
      </c>
      <c r="D1128" s="23">
        <v>43497</v>
      </c>
      <c r="E1128" s="21" t="s">
        <v>104</v>
      </c>
      <c r="F1128" s="21">
        <v>108099743</v>
      </c>
      <c r="G1128" s="21">
        <v>0</v>
      </c>
      <c r="H1128" s="21">
        <v>0</v>
      </c>
      <c r="I1128" s="23">
        <v>43490</v>
      </c>
      <c r="J1128" s="21" t="s">
        <v>105</v>
      </c>
      <c r="K1128" s="24">
        <v>-1155.18</v>
      </c>
      <c r="L1128" s="21" t="s">
        <v>195</v>
      </c>
    </row>
    <row r="1129" spans="1:12" x14ac:dyDescent="0.3">
      <c r="A1129" s="22">
        <v>13650</v>
      </c>
      <c r="B1129" s="22">
        <v>10100501</v>
      </c>
      <c r="C1129" s="22">
        <v>1000</v>
      </c>
      <c r="D1129" s="23">
        <v>43497</v>
      </c>
      <c r="E1129" s="21" t="s">
        <v>104</v>
      </c>
      <c r="F1129" s="21">
        <v>108099743</v>
      </c>
      <c r="G1129" s="21">
        <v>0</v>
      </c>
      <c r="H1129" s="21">
        <v>0</v>
      </c>
      <c r="I1129" s="23">
        <v>43490</v>
      </c>
      <c r="J1129" s="21" t="s">
        <v>105</v>
      </c>
      <c r="K1129" s="24">
        <v>-1155.2</v>
      </c>
      <c r="L1129" s="21" t="s">
        <v>195</v>
      </c>
    </row>
    <row r="1130" spans="1:12" x14ac:dyDescent="0.3">
      <c r="A1130" s="22">
        <v>13650</v>
      </c>
      <c r="B1130" s="22">
        <v>10100501</v>
      </c>
      <c r="C1130" s="22">
        <v>1000</v>
      </c>
      <c r="D1130" s="23">
        <v>43497</v>
      </c>
      <c r="E1130" s="21" t="s">
        <v>104</v>
      </c>
      <c r="F1130" s="21">
        <v>108099743</v>
      </c>
      <c r="G1130" s="21">
        <v>0</v>
      </c>
      <c r="H1130" s="21">
        <v>0</v>
      </c>
      <c r="I1130" s="23">
        <v>43490</v>
      </c>
      <c r="J1130" s="21" t="s">
        <v>105</v>
      </c>
      <c r="K1130" s="21">
        <v>-105.72</v>
      </c>
      <c r="L1130" s="21" t="s">
        <v>195</v>
      </c>
    </row>
    <row r="1131" spans="1:12" x14ac:dyDescent="0.3">
      <c r="A1131" s="22">
        <v>13650</v>
      </c>
      <c r="B1131" s="22">
        <v>10100501</v>
      </c>
      <c r="C1131" s="22">
        <v>1000</v>
      </c>
      <c r="D1131" s="23">
        <v>43497</v>
      </c>
      <c r="E1131" s="21" t="s">
        <v>104</v>
      </c>
      <c r="F1131" s="21">
        <v>108099743</v>
      </c>
      <c r="G1131" s="21">
        <v>0</v>
      </c>
      <c r="H1131" s="21">
        <v>0</v>
      </c>
      <c r="I1131" s="23">
        <v>43490</v>
      </c>
      <c r="J1131" s="21" t="s">
        <v>105</v>
      </c>
      <c r="K1131" s="24">
        <v>-1155.1500000000001</v>
      </c>
      <c r="L1131" s="21" t="s">
        <v>195</v>
      </c>
    </row>
    <row r="1132" spans="1:12" x14ac:dyDescent="0.3">
      <c r="A1132" s="22">
        <v>13650</v>
      </c>
      <c r="B1132" s="22">
        <v>10100501</v>
      </c>
      <c r="C1132" s="22">
        <v>1000</v>
      </c>
      <c r="D1132" s="23">
        <v>43497</v>
      </c>
      <c r="E1132" s="21" t="s">
        <v>104</v>
      </c>
      <c r="F1132" s="21">
        <v>108099743</v>
      </c>
      <c r="G1132" s="21">
        <v>0</v>
      </c>
      <c r="H1132" s="21">
        <v>0</v>
      </c>
      <c r="I1132" s="23">
        <v>43490</v>
      </c>
      <c r="J1132" s="21" t="s">
        <v>105</v>
      </c>
      <c r="K1132" s="21">
        <v>-21.5</v>
      </c>
      <c r="L1132" s="21" t="s">
        <v>195</v>
      </c>
    </row>
    <row r="1133" spans="1:12" x14ac:dyDescent="0.3">
      <c r="A1133" s="22">
        <v>13660</v>
      </c>
      <c r="B1133" s="22">
        <v>10100501</v>
      </c>
      <c r="C1133" s="22">
        <v>1000</v>
      </c>
      <c r="D1133" s="23">
        <v>43497</v>
      </c>
      <c r="E1133" s="21" t="s">
        <v>104</v>
      </c>
      <c r="F1133" s="21">
        <v>108099743</v>
      </c>
      <c r="G1133" s="21">
        <v>0</v>
      </c>
      <c r="H1133" s="21">
        <v>0</v>
      </c>
      <c r="I1133" s="23">
        <v>43490</v>
      </c>
      <c r="J1133" s="21" t="s">
        <v>105</v>
      </c>
      <c r="K1133" s="21">
        <v>-7.54</v>
      </c>
      <c r="L1133" s="21" t="s">
        <v>188</v>
      </c>
    </row>
    <row r="1134" spans="1:12" x14ac:dyDescent="0.3">
      <c r="A1134" s="22">
        <v>13660</v>
      </c>
      <c r="B1134" s="22">
        <v>10100501</v>
      </c>
      <c r="C1134" s="22">
        <v>1000</v>
      </c>
      <c r="D1134" s="23">
        <v>43497</v>
      </c>
      <c r="E1134" s="21" t="s">
        <v>104</v>
      </c>
      <c r="F1134" s="21">
        <v>108099743</v>
      </c>
      <c r="G1134" s="21">
        <v>0</v>
      </c>
      <c r="H1134" s="21">
        <v>0</v>
      </c>
      <c r="I1134" s="23">
        <v>43490</v>
      </c>
      <c r="J1134" s="21" t="s">
        <v>105</v>
      </c>
      <c r="K1134" s="21">
        <v>-8.69</v>
      </c>
      <c r="L1134" s="21" t="s">
        <v>188</v>
      </c>
    </row>
    <row r="1135" spans="1:12" x14ac:dyDescent="0.3">
      <c r="A1135" s="22">
        <v>13640</v>
      </c>
      <c r="B1135" s="22">
        <v>10100501</v>
      </c>
      <c r="C1135" s="22">
        <v>1000</v>
      </c>
      <c r="D1135" s="23">
        <v>43497</v>
      </c>
      <c r="E1135" s="21" t="s">
        <v>104</v>
      </c>
      <c r="F1135" s="21">
        <v>108098006</v>
      </c>
      <c r="G1135" s="21">
        <v>0</v>
      </c>
      <c r="H1135" s="21">
        <v>0</v>
      </c>
      <c r="I1135" s="23">
        <v>42663</v>
      </c>
      <c r="J1135" s="21" t="s">
        <v>105</v>
      </c>
      <c r="K1135" s="24">
        <v>2900.4</v>
      </c>
      <c r="L1135" s="21" t="s">
        <v>194</v>
      </c>
    </row>
    <row r="1136" spans="1:12" x14ac:dyDescent="0.3">
      <c r="A1136" s="22">
        <v>13640</v>
      </c>
      <c r="B1136" s="22">
        <v>10100501</v>
      </c>
      <c r="C1136" s="22">
        <v>1000</v>
      </c>
      <c r="D1136" s="23">
        <v>43497</v>
      </c>
      <c r="E1136" s="21" t="s">
        <v>104</v>
      </c>
      <c r="F1136" s="21">
        <v>108098006</v>
      </c>
      <c r="G1136" s="21">
        <v>0</v>
      </c>
      <c r="H1136" s="21">
        <v>0</v>
      </c>
      <c r="I1136" s="23">
        <v>42663</v>
      </c>
      <c r="J1136" s="21" t="s">
        <v>105</v>
      </c>
      <c r="K1136" s="21">
        <v>880.16</v>
      </c>
      <c r="L1136" s="21" t="s">
        <v>194</v>
      </c>
    </row>
    <row r="1137" spans="1:12" x14ac:dyDescent="0.3">
      <c r="A1137" s="22">
        <v>13650</v>
      </c>
      <c r="B1137" s="22">
        <v>10100501</v>
      </c>
      <c r="C1137" s="22">
        <v>1000</v>
      </c>
      <c r="D1137" s="23">
        <v>43497</v>
      </c>
      <c r="E1137" s="21" t="s">
        <v>104</v>
      </c>
      <c r="F1137" s="21">
        <v>108098006</v>
      </c>
      <c r="G1137" s="21">
        <v>0</v>
      </c>
      <c r="H1137" s="21">
        <v>0</v>
      </c>
      <c r="I1137" s="23">
        <v>42663</v>
      </c>
      <c r="J1137" s="21" t="s">
        <v>105</v>
      </c>
      <c r="K1137" s="21">
        <v>297.95</v>
      </c>
      <c r="L1137" s="21" t="s">
        <v>195</v>
      </c>
    </row>
    <row r="1138" spans="1:12" x14ac:dyDescent="0.3">
      <c r="A1138" s="22">
        <v>13650</v>
      </c>
      <c r="B1138" s="22">
        <v>10100501</v>
      </c>
      <c r="C1138" s="22">
        <v>1000</v>
      </c>
      <c r="D1138" s="23">
        <v>43497</v>
      </c>
      <c r="E1138" s="21" t="s">
        <v>104</v>
      </c>
      <c r="F1138" s="21">
        <v>108098006</v>
      </c>
      <c r="G1138" s="21">
        <v>0</v>
      </c>
      <c r="H1138" s="21">
        <v>0</v>
      </c>
      <c r="I1138" s="23">
        <v>42663</v>
      </c>
      <c r="J1138" s="21" t="s">
        <v>105</v>
      </c>
      <c r="K1138" s="24">
        <v>1046.26</v>
      </c>
      <c r="L1138" s="21" t="s">
        <v>195</v>
      </c>
    </row>
    <row r="1139" spans="1:12" x14ac:dyDescent="0.3">
      <c r="A1139" s="22">
        <v>13650</v>
      </c>
      <c r="B1139" s="22">
        <v>10100501</v>
      </c>
      <c r="C1139" s="22">
        <v>1000</v>
      </c>
      <c r="D1139" s="23">
        <v>43497</v>
      </c>
      <c r="E1139" s="21" t="s">
        <v>104</v>
      </c>
      <c r="F1139" s="21">
        <v>108098006</v>
      </c>
      <c r="G1139" s="21">
        <v>0</v>
      </c>
      <c r="H1139" s="21">
        <v>0</v>
      </c>
      <c r="I1139" s="23">
        <v>42663</v>
      </c>
      <c r="J1139" s="21" t="s">
        <v>105</v>
      </c>
      <c r="K1139" s="24">
        <v>1046.26</v>
      </c>
      <c r="L1139" s="21" t="s">
        <v>195</v>
      </c>
    </row>
    <row r="1140" spans="1:12" x14ac:dyDescent="0.3">
      <c r="A1140" s="22">
        <v>13650</v>
      </c>
      <c r="B1140" s="22">
        <v>10100501</v>
      </c>
      <c r="C1140" s="22">
        <v>1000</v>
      </c>
      <c r="D1140" s="23">
        <v>43497</v>
      </c>
      <c r="E1140" s="21" t="s">
        <v>104</v>
      </c>
      <c r="F1140" s="21">
        <v>108098006</v>
      </c>
      <c r="G1140" s="21">
        <v>0</v>
      </c>
      <c r="H1140" s="21">
        <v>0</v>
      </c>
      <c r="I1140" s="23">
        <v>42663</v>
      </c>
      <c r="J1140" s="21" t="s">
        <v>105</v>
      </c>
      <c r="K1140" s="24">
        <v>1046.26</v>
      </c>
      <c r="L1140" s="21" t="s">
        <v>195</v>
      </c>
    </row>
    <row r="1141" spans="1:12" x14ac:dyDescent="0.3">
      <c r="A1141" s="22">
        <v>13650</v>
      </c>
      <c r="B1141" s="22">
        <v>10100501</v>
      </c>
      <c r="C1141" s="22">
        <v>1000</v>
      </c>
      <c r="D1141" s="23">
        <v>43497</v>
      </c>
      <c r="E1141" s="21" t="s">
        <v>104</v>
      </c>
      <c r="F1141" s="21">
        <v>108098006</v>
      </c>
      <c r="G1141" s="21">
        <v>0</v>
      </c>
      <c r="H1141" s="21">
        <v>0</v>
      </c>
      <c r="I1141" s="23">
        <v>42663</v>
      </c>
      <c r="J1141" s="21" t="s">
        <v>105</v>
      </c>
      <c r="K1141" s="21">
        <v>297.95</v>
      </c>
      <c r="L1141" s="21" t="s">
        <v>195</v>
      </c>
    </row>
    <row r="1142" spans="1:12" x14ac:dyDescent="0.3">
      <c r="A1142" s="22">
        <v>13650</v>
      </c>
      <c r="B1142" s="22">
        <v>10100501</v>
      </c>
      <c r="C1142" s="22">
        <v>1000</v>
      </c>
      <c r="D1142" s="23">
        <v>43497</v>
      </c>
      <c r="E1142" s="21" t="s">
        <v>104</v>
      </c>
      <c r="F1142" s="21">
        <v>108098006</v>
      </c>
      <c r="G1142" s="21">
        <v>0</v>
      </c>
      <c r="H1142" s="21">
        <v>0</v>
      </c>
      <c r="I1142" s="23">
        <v>42663</v>
      </c>
      <c r="J1142" s="21" t="s">
        <v>105</v>
      </c>
      <c r="K1142" s="24">
        <v>1046.26</v>
      </c>
      <c r="L1142" s="21" t="s">
        <v>195</v>
      </c>
    </row>
    <row r="1143" spans="1:12" x14ac:dyDescent="0.3">
      <c r="A1143" s="22">
        <v>13650</v>
      </c>
      <c r="B1143" s="22">
        <v>10100501</v>
      </c>
      <c r="C1143" s="22">
        <v>1000</v>
      </c>
      <c r="D1143" s="23">
        <v>43497</v>
      </c>
      <c r="E1143" s="21" t="s">
        <v>104</v>
      </c>
      <c r="F1143" s="21">
        <v>108098006</v>
      </c>
      <c r="G1143" s="21">
        <v>0</v>
      </c>
      <c r="H1143" s="21">
        <v>0</v>
      </c>
      <c r="I1143" s="23">
        <v>42663</v>
      </c>
      <c r="J1143" s="21" t="s">
        <v>105</v>
      </c>
      <c r="K1143" s="24">
        <v>1046.26</v>
      </c>
      <c r="L1143" s="21" t="s">
        <v>195</v>
      </c>
    </row>
    <row r="1144" spans="1:12" x14ac:dyDescent="0.3">
      <c r="A1144" s="22">
        <v>13650</v>
      </c>
      <c r="B1144" s="22">
        <v>10100501</v>
      </c>
      <c r="C1144" s="22">
        <v>1000</v>
      </c>
      <c r="D1144" s="23">
        <v>43497</v>
      </c>
      <c r="E1144" s="21" t="s">
        <v>103</v>
      </c>
      <c r="F1144" s="21">
        <v>108105262</v>
      </c>
      <c r="G1144" s="21">
        <v>-800</v>
      </c>
      <c r="H1144" s="22">
        <v>-2024</v>
      </c>
      <c r="I1144" s="23">
        <v>43523</v>
      </c>
      <c r="J1144" s="21" t="s">
        <v>255</v>
      </c>
      <c r="K1144" s="21">
        <v>0</v>
      </c>
      <c r="L1144" s="21" t="s">
        <v>195</v>
      </c>
    </row>
    <row r="1145" spans="1:12" x14ac:dyDescent="0.3">
      <c r="A1145" s="22">
        <v>13650</v>
      </c>
      <c r="B1145" s="22">
        <v>10100501</v>
      </c>
      <c r="C1145" s="22">
        <v>1000</v>
      </c>
      <c r="D1145" s="23">
        <v>43497</v>
      </c>
      <c r="E1145" s="21" t="s">
        <v>103</v>
      </c>
      <c r="F1145" s="21">
        <v>108105262</v>
      </c>
      <c r="G1145" s="21">
        <v>-200</v>
      </c>
      <c r="H1145" s="21">
        <v>-506</v>
      </c>
      <c r="I1145" s="23">
        <v>43523</v>
      </c>
      <c r="J1145" s="21" t="s">
        <v>255</v>
      </c>
      <c r="K1145" s="21">
        <v>0</v>
      </c>
      <c r="L1145" s="21" t="s">
        <v>195</v>
      </c>
    </row>
    <row r="1146" spans="1:12" x14ac:dyDescent="0.3">
      <c r="A1146" s="22">
        <v>13650</v>
      </c>
      <c r="B1146" s="22">
        <v>10100501</v>
      </c>
      <c r="C1146" s="22">
        <v>1000</v>
      </c>
      <c r="D1146" s="23">
        <v>43497</v>
      </c>
      <c r="E1146" s="21" t="s">
        <v>104</v>
      </c>
      <c r="F1146" s="21">
        <v>108105262</v>
      </c>
      <c r="G1146" s="21">
        <v>0</v>
      </c>
      <c r="H1146" s="21">
        <v>0</v>
      </c>
      <c r="I1146" s="23">
        <v>43523</v>
      </c>
      <c r="J1146" s="21" t="s">
        <v>255</v>
      </c>
      <c r="K1146" s="24">
        <v>1989.21</v>
      </c>
      <c r="L1146" s="21" t="s">
        <v>195</v>
      </c>
    </row>
    <row r="1147" spans="1:12" x14ac:dyDescent="0.3">
      <c r="A1147" s="22">
        <v>13650</v>
      </c>
      <c r="B1147" s="22">
        <v>10100501</v>
      </c>
      <c r="C1147" s="22">
        <v>1000</v>
      </c>
      <c r="D1147" s="23">
        <v>43497</v>
      </c>
      <c r="E1147" s="21" t="s">
        <v>104</v>
      </c>
      <c r="F1147" s="21">
        <v>108105262</v>
      </c>
      <c r="G1147" s="21">
        <v>0</v>
      </c>
      <c r="H1147" s="21">
        <v>0</v>
      </c>
      <c r="I1147" s="23">
        <v>43523</v>
      </c>
      <c r="J1147" s="21" t="s">
        <v>255</v>
      </c>
      <c r="K1147" s="24">
        <v>1989.2</v>
      </c>
      <c r="L1147" s="21" t="s">
        <v>195</v>
      </c>
    </row>
    <row r="1148" spans="1:12" x14ac:dyDescent="0.3">
      <c r="A1148" s="22">
        <v>13640</v>
      </c>
      <c r="B1148" s="22">
        <v>10100501</v>
      </c>
      <c r="C1148" s="22">
        <v>1000</v>
      </c>
      <c r="D1148" s="23">
        <v>43497</v>
      </c>
      <c r="E1148" s="21" t="s">
        <v>104</v>
      </c>
      <c r="F1148" s="21">
        <v>108106663</v>
      </c>
      <c r="G1148" s="21">
        <v>0</v>
      </c>
      <c r="H1148" s="21">
        <v>0</v>
      </c>
      <c r="I1148" s="23">
        <v>43484</v>
      </c>
      <c r="J1148" s="21" t="s">
        <v>105</v>
      </c>
      <c r="K1148" s="21">
        <v>-130.33000000000001</v>
      </c>
      <c r="L1148" s="21" t="s">
        <v>194</v>
      </c>
    </row>
    <row r="1149" spans="1:12" x14ac:dyDescent="0.3">
      <c r="A1149" s="22">
        <v>13640</v>
      </c>
      <c r="B1149" s="22">
        <v>10100501</v>
      </c>
      <c r="C1149" s="22">
        <v>1000</v>
      </c>
      <c r="D1149" s="23">
        <v>43497</v>
      </c>
      <c r="E1149" s="21" t="s">
        <v>104</v>
      </c>
      <c r="F1149" s="21">
        <v>108106663</v>
      </c>
      <c r="G1149" s="21">
        <v>0</v>
      </c>
      <c r="H1149" s="21">
        <v>0</v>
      </c>
      <c r="I1149" s="23">
        <v>43484</v>
      </c>
      <c r="J1149" s="21" t="s">
        <v>105</v>
      </c>
      <c r="K1149" s="21">
        <v>-46.85</v>
      </c>
      <c r="L1149" s="21" t="s">
        <v>194</v>
      </c>
    </row>
    <row r="1150" spans="1:12" x14ac:dyDescent="0.3">
      <c r="A1150" s="22">
        <v>13640</v>
      </c>
      <c r="B1150" s="22">
        <v>10100501</v>
      </c>
      <c r="C1150" s="22">
        <v>1000</v>
      </c>
      <c r="D1150" s="23">
        <v>43497</v>
      </c>
      <c r="E1150" s="21" t="s">
        <v>104</v>
      </c>
      <c r="F1150" s="21">
        <v>108106663</v>
      </c>
      <c r="G1150" s="21">
        <v>0</v>
      </c>
      <c r="H1150" s="21">
        <v>0</v>
      </c>
      <c r="I1150" s="23">
        <v>43484</v>
      </c>
      <c r="J1150" s="21" t="s">
        <v>105</v>
      </c>
      <c r="K1150" s="21">
        <v>-147.66999999999999</v>
      </c>
      <c r="L1150" s="21" t="s">
        <v>194</v>
      </c>
    </row>
    <row r="1151" spans="1:12" x14ac:dyDescent="0.3">
      <c r="A1151" s="22">
        <v>13640</v>
      </c>
      <c r="B1151" s="22">
        <v>10100501</v>
      </c>
      <c r="C1151" s="22">
        <v>1000</v>
      </c>
      <c r="D1151" s="23">
        <v>43497</v>
      </c>
      <c r="E1151" s="21" t="s">
        <v>104</v>
      </c>
      <c r="F1151" s="21">
        <v>108106663</v>
      </c>
      <c r="G1151" s="21">
        <v>0</v>
      </c>
      <c r="H1151" s="21">
        <v>0</v>
      </c>
      <c r="I1151" s="23">
        <v>43484</v>
      </c>
      <c r="J1151" s="21" t="s">
        <v>105</v>
      </c>
      <c r="K1151" s="21">
        <v>-489.09</v>
      </c>
      <c r="L1151" s="21" t="s">
        <v>194</v>
      </c>
    </row>
    <row r="1152" spans="1:12" x14ac:dyDescent="0.3">
      <c r="A1152" s="22">
        <v>13640</v>
      </c>
      <c r="B1152" s="22">
        <v>10100501</v>
      </c>
      <c r="C1152" s="22">
        <v>1000</v>
      </c>
      <c r="D1152" s="23">
        <v>43497</v>
      </c>
      <c r="E1152" s="21" t="s">
        <v>104</v>
      </c>
      <c r="F1152" s="21">
        <v>108106663</v>
      </c>
      <c r="G1152" s="21">
        <v>0</v>
      </c>
      <c r="H1152" s="21">
        <v>0</v>
      </c>
      <c r="I1152" s="23">
        <v>43484</v>
      </c>
      <c r="J1152" s="21" t="s">
        <v>105</v>
      </c>
      <c r="K1152" s="21">
        <v>-430.7</v>
      </c>
      <c r="L1152" s="21" t="s">
        <v>194</v>
      </c>
    </row>
    <row r="1153" spans="1:12" x14ac:dyDescent="0.3">
      <c r="A1153" s="22">
        <v>13650</v>
      </c>
      <c r="B1153" s="22">
        <v>10100501</v>
      </c>
      <c r="C1153" s="22">
        <v>1000</v>
      </c>
      <c r="D1153" s="23">
        <v>43497</v>
      </c>
      <c r="E1153" s="21" t="s">
        <v>104</v>
      </c>
      <c r="F1153" s="21">
        <v>108106943</v>
      </c>
      <c r="G1153" s="21">
        <v>0</v>
      </c>
      <c r="H1153" s="21">
        <v>0</v>
      </c>
      <c r="I1153" s="23">
        <v>43483</v>
      </c>
      <c r="J1153" s="21" t="s">
        <v>105</v>
      </c>
      <c r="K1153" s="24">
        <v>-8385.2999999999993</v>
      </c>
      <c r="L1153" s="21" t="s">
        <v>195</v>
      </c>
    </row>
    <row r="1154" spans="1:12" x14ac:dyDescent="0.3">
      <c r="A1154" s="22">
        <v>13670</v>
      </c>
      <c r="B1154" s="22">
        <v>10100501</v>
      </c>
      <c r="C1154" s="22">
        <v>1000</v>
      </c>
      <c r="D1154" s="23">
        <v>43497</v>
      </c>
      <c r="E1154" s="21" t="s">
        <v>104</v>
      </c>
      <c r="F1154" s="21">
        <v>108106962</v>
      </c>
      <c r="G1154" s="21">
        <v>0</v>
      </c>
      <c r="H1154" s="21">
        <v>0</v>
      </c>
      <c r="I1154" s="23">
        <v>43481</v>
      </c>
      <c r="J1154" s="21" t="s">
        <v>105</v>
      </c>
      <c r="K1154" s="24">
        <v>-1382.03</v>
      </c>
      <c r="L1154" s="21" t="s">
        <v>189</v>
      </c>
    </row>
    <row r="1155" spans="1:12" x14ac:dyDescent="0.3">
      <c r="A1155" s="22">
        <v>13670</v>
      </c>
      <c r="B1155" s="22">
        <v>10100501</v>
      </c>
      <c r="C1155" s="22">
        <v>1000</v>
      </c>
      <c r="D1155" s="23">
        <v>43497</v>
      </c>
      <c r="E1155" s="21" t="s">
        <v>104</v>
      </c>
      <c r="F1155" s="21">
        <v>108106962</v>
      </c>
      <c r="G1155" s="21">
        <v>0</v>
      </c>
      <c r="H1155" s="21">
        <v>0</v>
      </c>
      <c r="I1155" s="23">
        <v>43481</v>
      </c>
      <c r="J1155" s="21" t="s">
        <v>105</v>
      </c>
      <c r="K1155" s="24">
        <v>-1382.02</v>
      </c>
      <c r="L1155" s="21" t="s">
        <v>189</v>
      </c>
    </row>
    <row r="1156" spans="1:12" x14ac:dyDescent="0.3">
      <c r="A1156" s="22">
        <v>13670</v>
      </c>
      <c r="B1156" s="22">
        <v>10100501</v>
      </c>
      <c r="C1156" s="22">
        <v>1000</v>
      </c>
      <c r="D1156" s="23">
        <v>43497</v>
      </c>
      <c r="E1156" s="21" t="s">
        <v>103</v>
      </c>
      <c r="F1156" s="21">
        <v>108107281</v>
      </c>
      <c r="G1156" s="22">
        <v>-1680</v>
      </c>
      <c r="H1156" s="24">
        <v>-8299.2000000000007</v>
      </c>
      <c r="I1156" s="23">
        <v>43521</v>
      </c>
      <c r="J1156" s="21" t="s">
        <v>256</v>
      </c>
      <c r="K1156" s="21">
        <v>0</v>
      </c>
      <c r="L1156" s="21" t="s">
        <v>189</v>
      </c>
    </row>
    <row r="1157" spans="1:12" x14ac:dyDescent="0.3">
      <c r="A1157" s="22">
        <v>13670</v>
      </c>
      <c r="B1157" s="22">
        <v>10100501</v>
      </c>
      <c r="C1157" s="22">
        <v>1000</v>
      </c>
      <c r="D1157" s="23">
        <v>43497</v>
      </c>
      <c r="E1157" s="21" t="s">
        <v>103</v>
      </c>
      <c r="F1157" s="21">
        <v>108107281</v>
      </c>
      <c r="G1157" s="22">
        <v>-2400</v>
      </c>
      <c r="H1157" s="22">
        <v>-11856</v>
      </c>
      <c r="I1157" s="23">
        <v>43521</v>
      </c>
      <c r="J1157" s="21" t="s">
        <v>256</v>
      </c>
      <c r="K1157" s="21">
        <v>0</v>
      </c>
      <c r="L1157" s="21" t="s">
        <v>189</v>
      </c>
    </row>
    <row r="1158" spans="1:12" x14ac:dyDescent="0.3">
      <c r="A1158" s="22">
        <v>13640</v>
      </c>
      <c r="B1158" s="22">
        <v>10100501</v>
      </c>
      <c r="C1158" s="22">
        <v>1000</v>
      </c>
      <c r="D1158" s="23">
        <v>43497</v>
      </c>
      <c r="E1158" s="21" t="s">
        <v>103</v>
      </c>
      <c r="F1158" s="21">
        <v>108107788</v>
      </c>
      <c r="G1158" s="21">
        <v>-1</v>
      </c>
      <c r="H1158" s="24">
        <v>-1585.31</v>
      </c>
      <c r="I1158" s="23">
        <v>43521</v>
      </c>
      <c r="J1158" s="21" t="s">
        <v>256</v>
      </c>
      <c r="K1158" s="21">
        <v>0</v>
      </c>
      <c r="L1158" s="21" t="s">
        <v>194</v>
      </c>
    </row>
    <row r="1159" spans="1:12" x14ac:dyDescent="0.3">
      <c r="A1159" s="22">
        <v>13640</v>
      </c>
      <c r="B1159" s="22">
        <v>10100501</v>
      </c>
      <c r="C1159" s="22">
        <v>1000</v>
      </c>
      <c r="D1159" s="23">
        <v>43497</v>
      </c>
      <c r="E1159" s="21" t="s">
        <v>104</v>
      </c>
      <c r="F1159" s="21">
        <v>108108687</v>
      </c>
      <c r="G1159" s="21">
        <v>0</v>
      </c>
      <c r="H1159" s="21">
        <v>0</v>
      </c>
      <c r="I1159" s="23">
        <v>43484</v>
      </c>
      <c r="J1159" s="21" t="s">
        <v>105</v>
      </c>
      <c r="K1159" s="21">
        <v>-158.18</v>
      </c>
      <c r="L1159" s="21" t="s">
        <v>194</v>
      </c>
    </row>
    <row r="1160" spans="1:12" x14ac:dyDescent="0.3">
      <c r="A1160" s="22">
        <v>13640</v>
      </c>
      <c r="B1160" s="22">
        <v>10100501</v>
      </c>
      <c r="C1160" s="22">
        <v>1000</v>
      </c>
      <c r="D1160" s="23">
        <v>43497</v>
      </c>
      <c r="E1160" s="21" t="s">
        <v>104</v>
      </c>
      <c r="F1160" s="21">
        <v>108106860</v>
      </c>
      <c r="G1160" s="21">
        <v>0</v>
      </c>
      <c r="H1160" s="21">
        <v>0</v>
      </c>
      <c r="I1160" s="23">
        <v>43468</v>
      </c>
      <c r="J1160" s="21" t="s">
        <v>105</v>
      </c>
      <c r="K1160" s="21">
        <v>-2.2000000000000002</v>
      </c>
      <c r="L1160" s="21" t="s">
        <v>194</v>
      </c>
    </row>
    <row r="1161" spans="1:12" x14ac:dyDescent="0.3">
      <c r="A1161" s="22">
        <v>13640</v>
      </c>
      <c r="B1161" s="22">
        <v>10100501</v>
      </c>
      <c r="C1161" s="22">
        <v>1000</v>
      </c>
      <c r="D1161" s="23">
        <v>43497</v>
      </c>
      <c r="E1161" s="21" t="s">
        <v>104</v>
      </c>
      <c r="F1161" s="21">
        <v>108106866</v>
      </c>
      <c r="G1161" s="21">
        <v>0</v>
      </c>
      <c r="H1161" s="21">
        <v>0</v>
      </c>
      <c r="I1161" s="23">
        <v>43510</v>
      </c>
      <c r="J1161" s="21" t="s">
        <v>105</v>
      </c>
      <c r="K1161" s="21">
        <v>-480.48</v>
      </c>
      <c r="L1161" s="21" t="s">
        <v>194</v>
      </c>
    </row>
    <row r="1162" spans="1:12" x14ac:dyDescent="0.3">
      <c r="A1162" s="22">
        <v>13660</v>
      </c>
      <c r="B1162" s="22">
        <v>10100501</v>
      </c>
      <c r="C1162" s="22">
        <v>1000</v>
      </c>
      <c r="D1162" s="23">
        <v>43497</v>
      </c>
      <c r="E1162" s="21" t="s">
        <v>104</v>
      </c>
      <c r="F1162" s="21">
        <v>108106866</v>
      </c>
      <c r="G1162" s="21">
        <v>0</v>
      </c>
      <c r="H1162" s="21">
        <v>0</v>
      </c>
      <c r="I1162" s="23">
        <v>43510</v>
      </c>
      <c r="J1162" s="21" t="s">
        <v>105</v>
      </c>
      <c r="K1162" s="21">
        <v>-329.81</v>
      </c>
      <c r="L1162" s="21" t="s">
        <v>188</v>
      </c>
    </row>
    <row r="1163" spans="1:12" x14ac:dyDescent="0.3">
      <c r="A1163" s="22">
        <v>13660</v>
      </c>
      <c r="B1163" s="22">
        <v>10100501</v>
      </c>
      <c r="C1163" s="22">
        <v>1000</v>
      </c>
      <c r="D1163" s="23">
        <v>43497</v>
      </c>
      <c r="E1163" s="21" t="s">
        <v>104</v>
      </c>
      <c r="F1163" s="21">
        <v>108106888</v>
      </c>
      <c r="G1163" s="21">
        <v>0</v>
      </c>
      <c r="H1163" s="21">
        <v>0</v>
      </c>
      <c r="I1163" s="23">
        <v>43509</v>
      </c>
      <c r="J1163" s="21" t="s">
        <v>105</v>
      </c>
      <c r="K1163" s="21">
        <v>-72.77</v>
      </c>
      <c r="L1163" s="21" t="s">
        <v>188</v>
      </c>
    </row>
    <row r="1164" spans="1:12" x14ac:dyDescent="0.3">
      <c r="A1164" s="22">
        <v>13670</v>
      </c>
      <c r="B1164" s="22">
        <v>10100501</v>
      </c>
      <c r="C1164" s="22">
        <v>1000</v>
      </c>
      <c r="D1164" s="23">
        <v>43497</v>
      </c>
      <c r="E1164" s="21" t="s">
        <v>104</v>
      </c>
      <c r="F1164" s="21">
        <v>108106888</v>
      </c>
      <c r="G1164" s="21">
        <v>0</v>
      </c>
      <c r="H1164" s="21">
        <v>0</v>
      </c>
      <c r="I1164" s="23">
        <v>43509</v>
      </c>
      <c r="J1164" s="21" t="s">
        <v>105</v>
      </c>
      <c r="K1164" s="21">
        <v>-101.55</v>
      </c>
      <c r="L1164" s="21" t="s">
        <v>189</v>
      </c>
    </row>
    <row r="1165" spans="1:12" x14ac:dyDescent="0.3">
      <c r="A1165" s="22">
        <v>13650</v>
      </c>
      <c r="B1165" s="22">
        <v>10100501</v>
      </c>
      <c r="C1165" s="22">
        <v>1000</v>
      </c>
      <c r="D1165" s="23">
        <v>43497</v>
      </c>
      <c r="E1165" s="21" t="s">
        <v>104</v>
      </c>
      <c r="F1165" s="21">
        <v>108106943</v>
      </c>
      <c r="G1165" s="21">
        <v>0</v>
      </c>
      <c r="H1165" s="21">
        <v>0</v>
      </c>
      <c r="I1165" s="23">
        <v>43483</v>
      </c>
      <c r="J1165" s="21" t="s">
        <v>105</v>
      </c>
      <c r="K1165" s="21">
        <v>-19.18</v>
      </c>
      <c r="L1165" s="21" t="s">
        <v>195</v>
      </c>
    </row>
    <row r="1166" spans="1:12" x14ac:dyDescent="0.3">
      <c r="A1166" s="22">
        <v>13670</v>
      </c>
      <c r="B1166" s="22">
        <v>10100501</v>
      </c>
      <c r="C1166" s="22">
        <v>1000</v>
      </c>
      <c r="D1166" s="23">
        <v>43497</v>
      </c>
      <c r="E1166" s="21" t="s">
        <v>104</v>
      </c>
      <c r="F1166" s="21">
        <v>108106962</v>
      </c>
      <c r="G1166" s="21">
        <v>0</v>
      </c>
      <c r="H1166" s="21">
        <v>0</v>
      </c>
      <c r="I1166" s="23">
        <v>43481</v>
      </c>
      <c r="J1166" s="21" t="s">
        <v>105</v>
      </c>
      <c r="K1166" s="21">
        <v>0.28999999999999998</v>
      </c>
      <c r="L1166" s="21" t="s">
        <v>189</v>
      </c>
    </row>
    <row r="1167" spans="1:12" x14ac:dyDescent="0.3">
      <c r="A1167" s="22">
        <v>13670</v>
      </c>
      <c r="B1167" s="22">
        <v>10100501</v>
      </c>
      <c r="C1167" s="22">
        <v>1000</v>
      </c>
      <c r="D1167" s="23">
        <v>43497</v>
      </c>
      <c r="E1167" s="21" t="s">
        <v>104</v>
      </c>
      <c r="F1167" s="21">
        <v>108106962</v>
      </c>
      <c r="G1167" s="21">
        <v>0</v>
      </c>
      <c r="H1167" s="21">
        <v>0</v>
      </c>
      <c r="I1167" s="23">
        <v>43481</v>
      </c>
      <c r="J1167" s="21" t="s">
        <v>105</v>
      </c>
      <c r="K1167" s="21">
        <v>0.28000000000000003</v>
      </c>
      <c r="L1167" s="21" t="s">
        <v>189</v>
      </c>
    </row>
    <row r="1168" spans="1:12" x14ac:dyDescent="0.3">
      <c r="A1168" s="22">
        <v>13640</v>
      </c>
      <c r="B1168" s="22">
        <v>10100501</v>
      </c>
      <c r="C1168" s="22">
        <v>1000</v>
      </c>
      <c r="D1168" s="23">
        <v>43497</v>
      </c>
      <c r="E1168" s="21" t="s">
        <v>104</v>
      </c>
      <c r="F1168" s="21">
        <v>108106983</v>
      </c>
      <c r="G1168" s="21">
        <v>0</v>
      </c>
      <c r="H1168" s="21">
        <v>0</v>
      </c>
      <c r="I1168" s="23">
        <v>43511</v>
      </c>
      <c r="J1168" s="21" t="s">
        <v>105</v>
      </c>
      <c r="K1168" s="24">
        <v>-1119.52</v>
      </c>
      <c r="L1168" s="21" t="s">
        <v>194</v>
      </c>
    </row>
    <row r="1169" spans="1:12" x14ac:dyDescent="0.3">
      <c r="A1169" s="22">
        <v>13640</v>
      </c>
      <c r="B1169" s="22">
        <v>10100501</v>
      </c>
      <c r="C1169" s="22">
        <v>1000</v>
      </c>
      <c r="D1169" s="23">
        <v>43497</v>
      </c>
      <c r="E1169" s="21" t="s">
        <v>104</v>
      </c>
      <c r="F1169" s="21">
        <v>108106983</v>
      </c>
      <c r="G1169" s="21">
        <v>0</v>
      </c>
      <c r="H1169" s="21">
        <v>0</v>
      </c>
      <c r="I1169" s="23">
        <v>43511</v>
      </c>
      <c r="J1169" s="21" t="s">
        <v>105</v>
      </c>
      <c r="K1169" s="21">
        <v>-801.31</v>
      </c>
      <c r="L1169" s="21" t="s">
        <v>194</v>
      </c>
    </row>
    <row r="1170" spans="1:12" x14ac:dyDescent="0.3">
      <c r="A1170" s="22">
        <v>13650</v>
      </c>
      <c r="B1170" s="22">
        <v>10100501</v>
      </c>
      <c r="C1170" s="22">
        <v>1000</v>
      </c>
      <c r="D1170" s="23">
        <v>43497</v>
      </c>
      <c r="E1170" s="21" t="s">
        <v>104</v>
      </c>
      <c r="F1170" s="21">
        <v>108106983</v>
      </c>
      <c r="G1170" s="21">
        <v>0</v>
      </c>
      <c r="H1170" s="21">
        <v>0</v>
      </c>
      <c r="I1170" s="23">
        <v>43511</v>
      </c>
      <c r="J1170" s="21" t="s">
        <v>105</v>
      </c>
      <c r="K1170" s="21">
        <v>-258.99</v>
      </c>
      <c r="L1170" s="21" t="s">
        <v>195</v>
      </c>
    </row>
    <row r="1171" spans="1:12" x14ac:dyDescent="0.3">
      <c r="A1171" s="22">
        <v>13650</v>
      </c>
      <c r="B1171" s="22">
        <v>10100501</v>
      </c>
      <c r="C1171" s="22">
        <v>1000</v>
      </c>
      <c r="D1171" s="23">
        <v>43497</v>
      </c>
      <c r="E1171" s="21" t="s">
        <v>104</v>
      </c>
      <c r="F1171" s="21">
        <v>108106983</v>
      </c>
      <c r="G1171" s="21">
        <v>0</v>
      </c>
      <c r="H1171" s="21">
        <v>0</v>
      </c>
      <c r="I1171" s="23">
        <v>43511</v>
      </c>
      <c r="J1171" s="21" t="s">
        <v>105</v>
      </c>
      <c r="K1171" s="21">
        <v>-378.24</v>
      </c>
      <c r="L1171" s="21" t="s">
        <v>195</v>
      </c>
    </row>
    <row r="1172" spans="1:12" x14ac:dyDescent="0.3">
      <c r="A1172" s="22">
        <v>13650</v>
      </c>
      <c r="B1172" s="22">
        <v>10100501</v>
      </c>
      <c r="C1172" s="22">
        <v>1000</v>
      </c>
      <c r="D1172" s="23">
        <v>43497</v>
      </c>
      <c r="E1172" s="21" t="s">
        <v>104</v>
      </c>
      <c r="F1172" s="21">
        <v>108106983</v>
      </c>
      <c r="G1172" s="21">
        <v>0</v>
      </c>
      <c r="H1172" s="21">
        <v>0</v>
      </c>
      <c r="I1172" s="23">
        <v>43511</v>
      </c>
      <c r="J1172" s="21" t="s">
        <v>105</v>
      </c>
      <c r="K1172" s="21">
        <v>-258.99</v>
      </c>
      <c r="L1172" s="21" t="s">
        <v>195</v>
      </c>
    </row>
    <row r="1173" spans="1:12" x14ac:dyDescent="0.3">
      <c r="A1173" s="22">
        <v>13660</v>
      </c>
      <c r="B1173" s="22">
        <v>10100501</v>
      </c>
      <c r="C1173" s="22">
        <v>1000</v>
      </c>
      <c r="D1173" s="23">
        <v>43497</v>
      </c>
      <c r="E1173" s="21" t="s">
        <v>104</v>
      </c>
      <c r="F1173" s="21">
        <v>108107065</v>
      </c>
      <c r="G1173" s="21">
        <v>0</v>
      </c>
      <c r="H1173" s="21">
        <v>0</v>
      </c>
      <c r="I1173" s="23">
        <v>43500</v>
      </c>
      <c r="J1173" s="21" t="s">
        <v>257</v>
      </c>
      <c r="K1173" s="21">
        <v>-126.76</v>
      </c>
      <c r="L1173" s="21" t="s">
        <v>188</v>
      </c>
    </row>
    <row r="1174" spans="1:12" x14ac:dyDescent="0.3">
      <c r="A1174" s="22">
        <v>13660</v>
      </c>
      <c r="B1174" s="22">
        <v>10100501</v>
      </c>
      <c r="C1174" s="22">
        <v>1000</v>
      </c>
      <c r="D1174" s="23">
        <v>43497</v>
      </c>
      <c r="E1174" s="21" t="s">
        <v>104</v>
      </c>
      <c r="F1174" s="21">
        <v>108107065</v>
      </c>
      <c r="G1174" s="21">
        <v>0</v>
      </c>
      <c r="H1174" s="21">
        <v>0</v>
      </c>
      <c r="I1174" s="23">
        <v>43500</v>
      </c>
      <c r="J1174" s="21" t="s">
        <v>257</v>
      </c>
      <c r="K1174" s="21">
        <v>-414.93</v>
      </c>
      <c r="L1174" s="21" t="s">
        <v>188</v>
      </c>
    </row>
    <row r="1175" spans="1:12" x14ac:dyDescent="0.3">
      <c r="A1175" s="22">
        <v>13670</v>
      </c>
      <c r="B1175" s="22">
        <v>10100501</v>
      </c>
      <c r="C1175" s="22">
        <v>1000</v>
      </c>
      <c r="D1175" s="23">
        <v>43497</v>
      </c>
      <c r="E1175" s="21" t="s">
        <v>104</v>
      </c>
      <c r="F1175" s="21">
        <v>108107065</v>
      </c>
      <c r="G1175" s="21">
        <v>0</v>
      </c>
      <c r="H1175" s="21">
        <v>0</v>
      </c>
      <c r="I1175" s="23">
        <v>43500</v>
      </c>
      <c r="J1175" s="21" t="s">
        <v>257</v>
      </c>
      <c r="K1175" s="24">
        <v>-3445.71</v>
      </c>
      <c r="L1175" s="21" t="s">
        <v>189</v>
      </c>
    </row>
    <row r="1176" spans="1:12" x14ac:dyDescent="0.3">
      <c r="A1176" s="22">
        <v>13640</v>
      </c>
      <c r="B1176" s="22">
        <v>10100501</v>
      </c>
      <c r="C1176" s="22">
        <v>1000</v>
      </c>
      <c r="D1176" s="23">
        <v>43497</v>
      </c>
      <c r="E1176" s="21" t="s">
        <v>104</v>
      </c>
      <c r="F1176" s="21">
        <v>108107074</v>
      </c>
      <c r="G1176" s="21">
        <v>0</v>
      </c>
      <c r="H1176" s="21">
        <v>0</v>
      </c>
      <c r="I1176" s="23">
        <v>43472</v>
      </c>
      <c r="J1176" s="21" t="s">
        <v>105</v>
      </c>
      <c r="K1176" s="21">
        <v>-0.59</v>
      </c>
      <c r="L1176" s="21" t="s">
        <v>194</v>
      </c>
    </row>
    <row r="1177" spans="1:12" x14ac:dyDescent="0.3">
      <c r="A1177" s="22">
        <v>13650</v>
      </c>
      <c r="B1177" s="22">
        <v>10100501</v>
      </c>
      <c r="C1177" s="22">
        <v>1000</v>
      </c>
      <c r="D1177" s="23">
        <v>43497</v>
      </c>
      <c r="E1177" s="21" t="s">
        <v>104</v>
      </c>
      <c r="F1177" s="21">
        <v>108107074</v>
      </c>
      <c r="G1177" s="21">
        <v>0</v>
      </c>
      <c r="H1177" s="21">
        <v>0</v>
      </c>
      <c r="I1177" s="23">
        <v>43472</v>
      </c>
      <c r="J1177" s="21" t="s">
        <v>105</v>
      </c>
      <c r="K1177" s="21">
        <v>-1.9</v>
      </c>
      <c r="L1177" s="21" t="s">
        <v>195</v>
      </c>
    </row>
    <row r="1178" spans="1:12" x14ac:dyDescent="0.3">
      <c r="A1178" s="22">
        <v>13650</v>
      </c>
      <c r="B1178" s="22">
        <v>10100501</v>
      </c>
      <c r="C1178" s="22">
        <v>1000</v>
      </c>
      <c r="D1178" s="23">
        <v>43497</v>
      </c>
      <c r="E1178" s="21" t="s">
        <v>104</v>
      </c>
      <c r="F1178" s="21">
        <v>108107074</v>
      </c>
      <c r="G1178" s="21">
        <v>0</v>
      </c>
      <c r="H1178" s="21">
        <v>0</v>
      </c>
      <c r="I1178" s="23">
        <v>43472</v>
      </c>
      <c r="J1178" s="21" t="s">
        <v>105</v>
      </c>
      <c r="K1178" s="21">
        <v>-1.9</v>
      </c>
      <c r="L1178" s="21" t="s">
        <v>195</v>
      </c>
    </row>
    <row r="1179" spans="1:12" x14ac:dyDescent="0.3">
      <c r="A1179" s="22">
        <v>13640</v>
      </c>
      <c r="B1179" s="22">
        <v>10100501</v>
      </c>
      <c r="C1179" s="22">
        <v>1000</v>
      </c>
      <c r="D1179" s="23">
        <v>43497</v>
      </c>
      <c r="E1179" s="21" t="s">
        <v>104</v>
      </c>
      <c r="F1179" s="21">
        <v>108107183</v>
      </c>
      <c r="G1179" s="21">
        <v>0</v>
      </c>
      <c r="H1179" s="21">
        <v>0</v>
      </c>
      <c r="I1179" s="23">
        <v>43465</v>
      </c>
      <c r="J1179" s="21" t="s">
        <v>105</v>
      </c>
      <c r="K1179" s="21">
        <v>0.64</v>
      </c>
      <c r="L1179" s="21" t="s">
        <v>194</v>
      </c>
    </row>
    <row r="1180" spans="1:12" x14ac:dyDescent="0.3">
      <c r="A1180" s="22">
        <v>13650</v>
      </c>
      <c r="B1180" s="22">
        <v>10100501</v>
      </c>
      <c r="C1180" s="22">
        <v>1000</v>
      </c>
      <c r="D1180" s="23">
        <v>43497</v>
      </c>
      <c r="E1180" s="21" t="s">
        <v>104</v>
      </c>
      <c r="F1180" s="21">
        <v>108107183</v>
      </c>
      <c r="G1180" s="21">
        <v>0</v>
      </c>
      <c r="H1180" s="21">
        <v>0</v>
      </c>
      <c r="I1180" s="23">
        <v>43465</v>
      </c>
      <c r="J1180" s="21" t="s">
        <v>105</v>
      </c>
      <c r="K1180" s="21">
        <v>0.32</v>
      </c>
      <c r="L1180" s="21" t="s">
        <v>195</v>
      </c>
    </row>
    <row r="1181" spans="1:12" x14ac:dyDescent="0.3">
      <c r="A1181" s="22">
        <v>13640</v>
      </c>
      <c r="B1181" s="22">
        <v>10100501</v>
      </c>
      <c r="C1181" s="22">
        <v>1000</v>
      </c>
      <c r="D1181" s="23">
        <v>43497</v>
      </c>
      <c r="E1181" s="21" t="s">
        <v>104</v>
      </c>
      <c r="F1181" s="21">
        <v>108107199</v>
      </c>
      <c r="G1181" s="21">
        <v>0</v>
      </c>
      <c r="H1181" s="21">
        <v>0</v>
      </c>
      <c r="I1181" s="23">
        <v>43496</v>
      </c>
      <c r="J1181" s="21" t="s">
        <v>105</v>
      </c>
      <c r="K1181" s="21">
        <v>-865.53</v>
      </c>
      <c r="L1181" s="21" t="s">
        <v>194</v>
      </c>
    </row>
    <row r="1182" spans="1:12" x14ac:dyDescent="0.3">
      <c r="A1182" s="22">
        <v>13650</v>
      </c>
      <c r="B1182" s="22">
        <v>10100501</v>
      </c>
      <c r="C1182" s="22">
        <v>1000</v>
      </c>
      <c r="D1182" s="23">
        <v>43497</v>
      </c>
      <c r="E1182" s="21" t="s">
        <v>104</v>
      </c>
      <c r="F1182" s="21">
        <v>108107199</v>
      </c>
      <c r="G1182" s="21">
        <v>0</v>
      </c>
      <c r="H1182" s="21">
        <v>0</v>
      </c>
      <c r="I1182" s="23">
        <v>43496</v>
      </c>
      <c r="J1182" s="21" t="s">
        <v>105</v>
      </c>
      <c r="K1182" s="21">
        <v>-118.39</v>
      </c>
      <c r="L1182" s="21" t="s">
        <v>195</v>
      </c>
    </row>
    <row r="1183" spans="1:12" x14ac:dyDescent="0.3">
      <c r="A1183" s="22">
        <v>13670</v>
      </c>
      <c r="B1183" s="22">
        <v>10100501</v>
      </c>
      <c r="C1183" s="22">
        <v>1000</v>
      </c>
      <c r="D1183" s="23">
        <v>43497</v>
      </c>
      <c r="E1183" s="21" t="s">
        <v>104</v>
      </c>
      <c r="F1183" s="21">
        <v>108107199</v>
      </c>
      <c r="G1183" s="21">
        <v>0</v>
      </c>
      <c r="H1183" s="21">
        <v>0</v>
      </c>
      <c r="I1183" s="23">
        <v>43496</v>
      </c>
      <c r="J1183" s="21" t="s">
        <v>105</v>
      </c>
      <c r="K1183" s="21">
        <v>-50.03</v>
      </c>
      <c r="L1183" s="21" t="s">
        <v>189</v>
      </c>
    </row>
    <row r="1184" spans="1:12" x14ac:dyDescent="0.3">
      <c r="A1184" s="22">
        <v>13670</v>
      </c>
      <c r="B1184" s="22">
        <v>10100501</v>
      </c>
      <c r="C1184" s="22">
        <v>1000</v>
      </c>
      <c r="D1184" s="23">
        <v>43497</v>
      </c>
      <c r="E1184" s="21" t="s">
        <v>104</v>
      </c>
      <c r="F1184" s="21">
        <v>108107281</v>
      </c>
      <c r="G1184" s="21">
        <v>0</v>
      </c>
      <c r="H1184" s="21">
        <v>0</v>
      </c>
      <c r="I1184" s="23">
        <v>43521</v>
      </c>
      <c r="J1184" s="21" t="s">
        <v>256</v>
      </c>
      <c r="K1184" s="24">
        <v>-6798.42</v>
      </c>
      <c r="L1184" s="21" t="s">
        <v>189</v>
      </c>
    </row>
    <row r="1185" spans="1:12" x14ac:dyDescent="0.3">
      <c r="A1185" s="22">
        <v>13670</v>
      </c>
      <c r="B1185" s="22">
        <v>10100501</v>
      </c>
      <c r="C1185" s="22">
        <v>1000</v>
      </c>
      <c r="D1185" s="23">
        <v>43497</v>
      </c>
      <c r="E1185" s="21" t="s">
        <v>104</v>
      </c>
      <c r="F1185" s="21">
        <v>108107281</v>
      </c>
      <c r="G1185" s="21">
        <v>0</v>
      </c>
      <c r="H1185" s="21">
        <v>0</v>
      </c>
      <c r="I1185" s="23">
        <v>43521</v>
      </c>
      <c r="J1185" s="21" t="s">
        <v>256</v>
      </c>
      <c r="K1185" s="24">
        <v>-6798.42</v>
      </c>
      <c r="L1185" s="21" t="s">
        <v>189</v>
      </c>
    </row>
    <row r="1186" spans="1:12" x14ac:dyDescent="0.3">
      <c r="A1186" s="22">
        <v>13640</v>
      </c>
      <c r="B1186" s="22">
        <v>10100501</v>
      </c>
      <c r="C1186" s="22">
        <v>1000</v>
      </c>
      <c r="D1186" s="23">
        <v>43497</v>
      </c>
      <c r="E1186" s="21" t="s">
        <v>104</v>
      </c>
      <c r="F1186" s="21">
        <v>108107652</v>
      </c>
      <c r="G1186" s="21">
        <v>0</v>
      </c>
      <c r="H1186" s="21">
        <v>0</v>
      </c>
      <c r="I1186" s="23">
        <v>43475</v>
      </c>
      <c r="J1186" s="21" t="s">
        <v>105</v>
      </c>
      <c r="K1186" s="21">
        <v>0.57999999999999996</v>
      </c>
      <c r="L1186" s="21" t="s">
        <v>194</v>
      </c>
    </row>
    <row r="1187" spans="1:12" x14ac:dyDescent="0.3">
      <c r="A1187" s="22">
        <v>13660</v>
      </c>
      <c r="B1187" s="22">
        <v>10100501</v>
      </c>
      <c r="C1187" s="22">
        <v>1000</v>
      </c>
      <c r="D1187" s="23">
        <v>43497</v>
      </c>
      <c r="E1187" s="21" t="s">
        <v>104</v>
      </c>
      <c r="F1187" s="21">
        <v>108107669</v>
      </c>
      <c r="G1187" s="21">
        <v>0</v>
      </c>
      <c r="H1187" s="21">
        <v>0</v>
      </c>
      <c r="I1187" s="23">
        <v>43502</v>
      </c>
      <c r="J1187" s="21" t="s">
        <v>105</v>
      </c>
      <c r="K1187" s="21">
        <v>62.6</v>
      </c>
      <c r="L1187" s="21" t="s">
        <v>188</v>
      </c>
    </row>
    <row r="1188" spans="1:12" x14ac:dyDescent="0.3">
      <c r="A1188" s="22">
        <v>13660</v>
      </c>
      <c r="B1188" s="22">
        <v>10100501</v>
      </c>
      <c r="C1188" s="22">
        <v>1000</v>
      </c>
      <c r="D1188" s="23">
        <v>43497</v>
      </c>
      <c r="E1188" s="21" t="s">
        <v>104</v>
      </c>
      <c r="F1188" s="21">
        <v>108107669</v>
      </c>
      <c r="G1188" s="21">
        <v>0</v>
      </c>
      <c r="H1188" s="21">
        <v>0</v>
      </c>
      <c r="I1188" s="23">
        <v>43502</v>
      </c>
      <c r="J1188" s="21" t="s">
        <v>105</v>
      </c>
      <c r="K1188" s="21">
        <v>22.44</v>
      </c>
      <c r="L1188" s="21" t="s">
        <v>188</v>
      </c>
    </row>
    <row r="1189" spans="1:12" x14ac:dyDescent="0.3">
      <c r="A1189" s="22">
        <v>13670</v>
      </c>
      <c r="B1189" s="22">
        <v>10100501</v>
      </c>
      <c r="C1189" s="22">
        <v>1000</v>
      </c>
      <c r="D1189" s="23">
        <v>43497</v>
      </c>
      <c r="E1189" s="21" t="s">
        <v>104</v>
      </c>
      <c r="F1189" s="21">
        <v>108107669</v>
      </c>
      <c r="G1189" s="21">
        <v>0</v>
      </c>
      <c r="H1189" s="21">
        <v>0</v>
      </c>
      <c r="I1189" s="23">
        <v>43502</v>
      </c>
      <c r="J1189" s="21" t="s">
        <v>105</v>
      </c>
      <c r="K1189" s="21">
        <v>318.04000000000002</v>
      </c>
      <c r="L1189" s="21" t="s">
        <v>189</v>
      </c>
    </row>
    <row r="1190" spans="1:12" x14ac:dyDescent="0.3">
      <c r="A1190" s="22">
        <v>13640</v>
      </c>
      <c r="B1190" s="22">
        <v>10100501</v>
      </c>
      <c r="C1190" s="22">
        <v>1000</v>
      </c>
      <c r="D1190" s="23">
        <v>43497</v>
      </c>
      <c r="E1190" s="21" t="s">
        <v>104</v>
      </c>
      <c r="F1190" s="21">
        <v>108107691</v>
      </c>
      <c r="G1190" s="21">
        <v>0</v>
      </c>
      <c r="H1190" s="21">
        <v>0</v>
      </c>
      <c r="I1190" s="23">
        <v>43455</v>
      </c>
      <c r="J1190" s="21" t="s">
        <v>105</v>
      </c>
      <c r="K1190" s="21">
        <v>-1.4</v>
      </c>
      <c r="L1190" s="21" t="s">
        <v>194</v>
      </c>
    </row>
    <row r="1191" spans="1:12" x14ac:dyDescent="0.3">
      <c r="A1191" s="22">
        <v>13640</v>
      </c>
      <c r="B1191" s="22">
        <v>10100501</v>
      </c>
      <c r="C1191" s="22">
        <v>1000</v>
      </c>
      <c r="D1191" s="23">
        <v>43497</v>
      </c>
      <c r="E1191" s="21" t="s">
        <v>104</v>
      </c>
      <c r="F1191" s="21">
        <v>108107691</v>
      </c>
      <c r="G1191" s="21">
        <v>0</v>
      </c>
      <c r="H1191" s="21">
        <v>0</v>
      </c>
      <c r="I1191" s="23">
        <v>43455</v>
      </c>
      <c r="J1191" s="21" t="s">
        <v>105</v>
      </c>
      <c r="K1191" s="21">
        <v>-5.29</v>
      </c>
      <c r="L1191" s="21" t="s">
        <v>194</v>
      </c>
    </row>
    <row r="1192" spans="1:12" x14ac:dyDescent="0.3">
      <c r="A1192" s="22">
        <v>13640</v>
      </c>
      <c r="B1192" s="22">
        <v>10100501</v>
      </c>
      <c r="C1192" s="22">
        <v>1000</v>
      </c>
      <c r="D1192" s="23">
        <v>43497</v>
      </c>
      <c r="E1192" s="21" t="s">
        <v>104</v>
      </c>
      <c r="F1192" s="21">
        <v>108107691</v>
      </c>
      <c r="G1192" s="21">
        <v>0</v>
      </c>
      <c r="H1192" s="21">
        <v>0</v>
      </c>
      <c r="I1192" s="23">
        <v>43455</v>
      </c>
      <c r="J1192" s="21" t="s">
        <v>105</v>
      </c>
      <c r="K1192" s="21">
        <v>-1.44</v>
      </c>
      <c r="L1192" s="21" t="s">
        <v>194</v>
      </c>
    </row>
    <row r="1193" spans="1:12" x14ac:dyDescent="0.3">
      <c r="A1193" s="22">
        <v>13650</v>
      </c>
      <c r="B1193" s="22">
        <v>10100501</v>
      </c>
      <c r="C1193" s="22">
        <v>1000</v>
      </c>
      <c r="D1193" s="23">
        <v>43497</v>
      </c>
      <c r="E1193" s="21" t="s">
        <v>104</v>
      </c>
      <c r="F1193" s="21">
        <v>108107691</v>
      </c>
      <c r="G1193" s="21">
        <v>0</v>
      </c>
      <c r="H1193" s="21">
        <v>0</v>
      </c>
      <c r="I1193" s="23">
        <v>43455</v>
      </c>
      <c r="J1193" s="21" t="s">
        <v>105</v>
      </c>
      <c r="K1193" s="21">
        <v>-2.08</v>
      </c>
      <c r="L1193" s="21" t="s">
        <v>195</v>
      </c>
    </row>
    <row r="1194" spans="1:12" x14ac:dyDescent="0.3">
      <c r="A1194" s="22">
        <v>13650</v>
      </c>
      <c r="B1194" s="22">
        <v>10100501</v>
      </c>
      <c r="C1194" s="22">
        <v>1000</v>
      </c>
      <c r="D1194" s="23">
        <v>43497</v>
      </c>
      <c r="E1194" s="21" t="s">
        <v>104</v>
      </c>
      <c r="F1194" s="21">
        <v>108107691</v>
      </c>
      <c r="G1194" s="21">
        <v>0</v>
      </c>
      <c r="H1194" s="21">
        <v>0</v>
      </c>
      <c r="I1194" s="23">
        <v>43455</v>
      </c>
      <c r="J1194" s="21" t="s">
        <v>105</v>
      </c>
      <c r="K1194" s="21">
        <v>-2.08</v>
      </c>
      <c r="L1194" s="21" t="s">
        <v>195</v>
      </c>
    </row>
    <row r="1195" spans="1:12" x14ac:dyDescent="0.3">
      <c r="A1195" s="22">
        <v>13670</v>
      </c>
      <c r="B1195" s="22">
        <v>10100501</v>
      </c>
      <c r="C1195" s="22">
        <v>1000</v>
      </c>
      <c r="D1195" s="23">
        <v>43497</v>
      </c>
      <c r="E1195" s="21" t="s">
        <v>104</v>
      </c>
      <c r="F1195" s="21">
        <v>108107691</v>
      </c>
      <c r="G1195" s="21">
        <v>0</v>
      </c>
      <c r="H1195" s="21">
        <v>0</v>
      </c>
      <c r="I1195" s="23">
        <v>43455</v>
      </c>
      <c r="J1195" s="21" t="s">
        <v>105</v>
      </c>
      <c r="K1195" s="21">
        <v>-0.77</v>
      </c>
      <c r="L1195" s="21" t="s">
        <v>189</v>
      </c>
    </row>
    <row r="1196" spans="1:12" x14ac:dyDescent="0.3">
      <c r="A1196" s="22">
        <v>13640</v>
      </c>
      <c r="B1196" s="22">
        <v>10100501</v>
      </c>
      <c r="C1196" s="22">
        <v>1000</v>
      </c>
      <c r="D1196" s="23">
        <v>43497</v>
      </c>
      <c r="E1196" s="21" t="s">
        <v>104</v>
      </c>
      <c r="F1196" s="21">
        <v>108107719</v>
      </c>
      <c r="G1196" s="21">
        <v>0</v>
      </c>
      <c r="H1196" s="21">
        <v>0</v>
      </c>
      <c r="I1196" s="23">
        <v>43479</v>
      </c>
      <c r="J1196" s="21" t="s">
        <v>105</v>
      </c>
      <c r="K1196" s="21">
        <v>0.17</v>
      </c>
      <c r="L1196" s="21" t="s">
        <v>194</v>
      </c>
    </row>
    <row r="1197" spans="1:12" x14ac:dyDescent="0.3">
      <c r="A1197" s="22">
        <v>13640</v>
      </c>
      <c r="B1197" s="22">
        <v>10100501</v>
      </c>
      <c r="C1197" s="22">
        <v>1000</v>
      </c>
      <c r="D1197" s="23">
        <v>43497</v>
      </c>
      <c r="E1197" s="21" t="s">
        <v>104</v>
      </c>
      <c r="F1197" s="21">
        <v>108107722</v>
      </c>
      <c r="G1197" s="21">
        <v>0</v>
      </c>
      <c r="H1197" s="21">
        <v>0</v>
      </c>
      <c r="I1197" s="23">
        <v>43439</v>
      </c>
      <c r="J1197" s="21" t="s">
        <v>105</v>
      </c>
      <c r="K1197" s="21">
        <v>-51.99</v>
      </c>
      <c r="L1197" s="21" t="s">
        <v>194</v>
      </c>
    </row>
    <row r="1198" spans="1:12" x14ac:dyDescent="0.3">
      <c r="A1198" s="22">
        <v>13640</v>
      </c>
      <c r="B1198" s="22">
        <v>10100501</v>
      </c>
      <c r="C1198" s="22">
        <v>1000</v>
      </c>
      <c r="D1198" s="23">
        <v>43497</v>
      </c>
      <c r="E1198" s="21" t="s">
        <v>104</v>
      </c>
      <c r="F1198" s="21">
        <v>108107722</v>
      </c>
      <c r="G1198" s="21">
        <v>0</v>
      </c>
      <c r="H1198" s="21">
        <v>0</v>
      </c>
      <c r="I1198" s="23">
        <v>43439</v>
      </c>
      <c r="J1198" s="21" t="s">
        <v>105</v>
      </c>
      <c r="K1198" s="21">
        <v>-51.99</v>
      </c>
      <c r="L1198" s="21" t="s">
        <v>194</v>
      </c>
    </row>
    <row r="1199" spans="1:12" x14ac:dyDescent="0.3">
      <c r="A1199" s="22">
        <v>13650</v>
      </c>
      <c r="B1199" s="22">
        <v>10100501</v>
      </c>
      <c r="C1199" s="22">
        <v>1000</v>
      </c>
      <c r="D1199" s="23">
        <v>43497</v>
      </c>
      <c r="E1199" s="21" t="s">
        <v>104</v>
      </c>
      <c r="F1199" s="21">
        <v>108107722</v>
      </c>
      <c r="G1199" s="21">
        <v>0</v>
      </c>
      <c r="H1199" s="21">
        <v>0</v>
      </c>
      <c r="I1199" s="23">
        <v>43439</v>
      </c>
      <c r="J1199" s="21" t="s">
        <v>105</v>
      </c>
      <c r="K1199" s="21">
        <v>-121.76</v>
      </c>
      <c r="L1199" s="21" t="s">
        <v>195</v>
      </c>
    </row>
    <row r="1200" spans="1:12" x14ac:dyDescent="0.3">
      <c r="A1200" s="22">
        <v>13650</v>
      </c>
      <c r="B1200" s="22">
        <v>10100501</v>
      </c>
      <c r="C1200" s="22">
        <v>1000</v>
      </c>
      <c r="D1200" s="23">
        <v>43497</v>
      </c>
      <c r="E1200" s="21" t="s">
        <v>104</v>
      </c>
      <c r="F1200" s="21">
        <v>108107722</v>
      </c>
      <c r="G1200" s="21">
        <v>0</v>
      </c>
      <c r="H1200" s="21">
        <v>0</v>
      </c>
      <c r="I1200" s="23">
        <v>43439</v>
      </c>
      <c r="J1200" s="21" t="s">
        <v>105</v>
      </c>
      <c r="K1200" s="21">
        <v>-121.75</v>
      </c>
      <c r="L1200" s="21" t="s">
        <v>195</v>
      </c>
    </row>
    <row r="1201" spans="1:12" x14ac:dyDescent="0.3">
      <c r="A1201" s="22">
        <v>13640</v>
      </c>
      <c r="B1201" s="22">
        <v>10100501</v>
      </c>
      <c r="C1201" s="22">
        <v>1000</v>
      </c>
      <c r="D1201" s="23">
        <v>43497</v>
      </c>
      <c r="E1201" s="21" t="s">
        <v>104</v>
      </c>
      <c r="F1201" s="21">
        <v>108107788</v>
      </c>
      <c r="G1201" s="21">
        <v>0</v>
      </c>
      <c r="H1201" s="21">
        <v>0</v>
      </c>
      <c r="I1201" s="23">
        <v>43521</v>
      </c>
      <c r="J1201" s="21" t="s">
        <v>256</v>
      </c>
      <c r="K1201" s="21">
        <v>-257.45</v>
      </c>
      <c r="L1201" s="21" t="s">
        <v>194</v>
      </c>
    </row>
    <row r="1202" spans="1:12" x14ac:dyDescent="0.3">
      <c r="A1202" s="22">
        <v>13650</v>
      </c>
      <c r="B1202" s="22">
        <v>10100501</v>
      </c>
      <c r="C1202" s="22">
        <v>1000</v>
      </c>
      <c r="D1202" s="23">
        <v>43497</v>
      </c>
      <c r="E1202" s="21" t="s">
        <v>104</v>
      </c>
      <c r="F1202" s="21">
        <v>108107921</v>
      </c>
      <c r="G1202" s="21">
        <v>0</v>
      </c>
      <c r="H1202" s="21">
        <v>0</v>
      </c>
      <c r="I1202" s="23">
        <v>43493</v>
      </c>
      <c r="J1202" s="21" t="s">
        <v>105</v>
      </c>
      <c r="K1202" s="24">
        <v>-1483.46</v>
      </c>
      <c r="L1202" s="21" t="s">
        <v>195</v>
      </c>
    </row>
    <row r="1203" spans="1:12" x14ac:dyDescent="0.3">
      <c r="A1203" s="22">
        <v>13640</v>
      </c>
      <c r="B1203" s="22">
        <v>10100501</v>
      </c>
      <c r="C1203" s="22">
        <v>1000</v>
      </c>
      <c r="D1203" s="23">
        <v>43497</v>
      </c>
      <c r="E1203" s="21" t="s">
        <v>104</v>
      </c>
      <c r="F1203" s="21">
        <v>108107963</v>
      </c>
      <c r="G1203" s="21">
        <v>0</v>
      </c>
      <c r="H1203" s="21">
        <v>0</v>
      </c>
      <c r="I1203" s="23">
        <v>43463</v>
      </c>
      <c r="J1203" s="21" t="s">
        <v>105</v>
      </c>
      <c r="K1203" s="21">
        <v>-1.72</v>
      </c>
      <c r="L1203" s="21" t="s">
        <v>194</v>
      </c>
    </row>
    <row r="1204" spans="1:12" x14ac:dyDescent="0.3">
      <c r="A1204" s="22">
        <v>13640</v>
      </c>
      <c r="B1204" s="22">
        <v>10100501</v>
      </c>
      <c r="C1204" s="22">
        <v>1000</v>
      </c>
      <c r="D1204" s="23">
        <v>43497</v>
      </c>
      <c r="E1204" s="21" t="s">
        <v>104</v>
      </c>
      <c r="F1204" s="21">
        <v>108108230</v>
      </c>
      <c r="G1204" s="21">
        <v>0</v>
      </c>
      <c r="H1204" s="21">
        <v>0</v>
      </c>
      <c r="I1204" s="23">
        <v>43435</v>
      </c>
      <c r="J1204" s="21" t="s">
        <v>105</v>
      </c>
      <c r="K1204" s="21">
        <v>-229.97</v>
      </c>
      <c r="L1204" s="21" t="s">
        <v>194</v>
      </c>
    </row>
    <row r="1205" spans="1:12" x14ac:dyDescent="0.3">
      <c r="A1205" s="22">
        <v>13650</v>
      </c>
      <c r="B1205" s="22">
        <v>10100501</v>
      </c>
      <c r="C1205" s="22">
        <v>1000</v>
      </c>
      <c r="D1205" s="23">
        <v>43497</v>
      </c>
      <c r="E1205" s="21" t="s">
        <v>104</v>
      </c>
      <c r="F1205" s="21">
        <v>108108230</v>
      </c>
      <c r="G1205" s="21">
        <v>0</v>
      </c>
      <c r="H1205" s="21">
        <v>0</v>
      </c>
      <c r="I1205" s="23">
        <v>43435</v>
      </c>
      <c r="J1205" s="21" t="s">
        <v>105</v>
      </c>
      <c r="K1205" s="21">
        <v>-50.48</v>
      </c>
      <c r="L1205" s="21" t="s">
        <v>195</v>
      </c>
    </row>
    <row r="1206" spans="1:12" x14ac:dyDescent="0.3">
      <c r="A1206" s="22">
        <v>13650</v>
      </c>
      <c r="B1206" s="22">
        <v>10100501</v>
      </c>
      <c r="C1206" s="22">
        <v>1000</v>
      </c>
      <c r="D1206" s="23">
        <v>43497</v>
      </c>
      <c r="E1206" s="21" t="s">
        <v>104</v>
      </c>
      <c r="F1206" s="21">
        <v>108108230</v>
      </c>
      <c r="G1206" s="21">
        <v>0</v>
      </c>
      <c r="H1206" s="21">
        <v>0</v>
      </c>
      <c r="I1206" s="23">
        <v>43435</v>
      </c>
      <c r="J1206" s="21" t="s">
        <v>105</v>
      </c>
      <c r="K1206" s="21">
        <v>-50.48</v>
      </c>
      <c r="L1206" s="21" t="s">
        <v>195</v>
      </c>
    </row>
    <row r="1207" spans="1:12" x14ac:dyDescent="0.3">
      <c r="A1207" s="22">
        <v>13670</v>
      </c>
      <c r="B1207" s="22">
        <v>10100501</v>
      </c>
      <c r="C1207" s="22">
        <v>1000</v>
      </c>
      <c r="D1207" s="23">
        <v>43497</v>
      </c>
      <c r="E1207" s="21" t="s">
        <v>104</v>
      </c>
      <c r="F1207" s="21">
        <v>108108402</v>
      </c>
      <c r="G1207" s="21">
        <v>0</v>
      </c>
      <c r="H1207" s="21">
        <v>0</v>
      </c>
      <c r="I1207" s="23">
        <v>43514</v>
      </c>
      <c r="J1207" s="21" t="s">
        <v>105</v>
      </c>
      <c r="K1207" s="24">
        <v>-3471.24</v>
      </c>
      <c r="L1207" s="21" t="s">
        <v>189</v>
      </c>
    </row>
    <row r="1208" spans="1:12" x14ac:dyDescent="0.3">
      <c r="A1208" s="22">
        <v>13670</v>
      </c>
      <c r="B1208" s="22">
        <v>10100501</v>
      </c>
      <c r="C1208" s="22">
        <v>1000</v>
      </c>
      <c r="D1208" s="23">
        <v>43497</v>
      </c>
      <c r="E1208" s="21" t="s">
        <v>104</v>
      </c>
      <c r="F1208" s="21">
        <v>108108402</v>
      </c>
      <c r="G1208" s="21">
        <v>0</v>
      </c>
      <c r="H1208" s="21">
        <v>0</v>
      </c>
      <c r="I1208" s="23">
        <v>43514</v>
      </c>
      <c r="J1208" s="21" t="s">
        <v>105</v>
      </c>
      <c r="K1208" s="24">
        <v>-3471.26</v>
      </c>
      <c r="L1208" s="21" t="s">
        <v>189</v>
      </c>
    </row>
    <row r="1209" spans="1:12" x14ac:dyDescent="0.3">
      <c r="A1209" s="22">
        <v>13670</v>
      </c>
      <c r="B1209" s="22">
        <v>10100501</v>
      </c>
      <c r="C1209" s="22">
        <v>1000</v>
      </c>
      <c r="D1209" s="23">
        <v>43497</v>
      </c>
      <c r="E1209" s="21" t="s">
        <v>104</v>
      </c>
      <c r="F1209" s="21">
        <v>108108402</v>
      </c>
      <c r="G1209" s="21">
        <v>0</v>
      </c>
      <c r="H1209" s="21">
        <v>0</v>
      </c>
      <c r="I1209" s="23">
        <v>43514</v>
      </c>
      <c r="J1209" s="21" t="s">
        <v>105</v>
      </c>
      <c r="K1209" s="24">
        <v>-3471.24</v>
      </c>
      <c r="L1209" s="21" t="s">
        <v>189</v>
      </c>
    </row>
    <row r="1210" spans="1:12" x14ac:dyDescent="0.3">
      <c r="A1210" s="22">
        <v>13660</v>
      </c>
      <c r="B1210" s="22">
        <v>10100501</v>
      </c>
      <c r="C1210" s="22">
        <v>1000</v>
      </c>
      <c r="D1210" s="23">
        <v>43497</v>
      </c>
      <c r="E1210" s="21" t="s">
        <v>104</v>
      </c>
      <c r="F1210" s="21">
        <v>108108457</v>
      </c>
      <c r="G1210" s="21">
        <v>0</v>
      </c>
      <c r="H1210" s="21">
        <v>0</v>
      </c>
      <c r="I1210" s="23">
        <v>43465</v>
      </c>
      <c r="J1210" s="21" t="s">
        <v>105</v>
      </c>
      <c r="K1210" s="21">
        <v>1.99</v>
      </c>
      <c r="L1210" s="21" t="s">
        <v>188</v>
      </c>
    </row>
    <row r="1211" spans="1:12" x14ac:dyDescent="0.3">
      <c r="A1211" s="22">
        <v>13660</v>
      </c>
      <c r="B1211" s="22">
        <v>10100501</v>
      </c>
      <c r="C1211" s="22">
        <v>1000</v>
      </c>
      <c r="D1211" s="23">
        <v>43497</v>
      </c>
      <c r="E1211" s="21" t="s">
        <v>104</v>
      </c>
      <c r="F1211" s="21">
        <v>108108457</v>
      </c>
      <c r="G1211" s="21">
        <v>0</v>
      </c>
      <c r="H1211" s="21">
        <v>0</v>
      </c>
      <c r="I1211" s="23">
        <v>43465</v>
      </c>
      <c r="J1211" s="21" t="s">
        <v>105</v>
      </c>
      <c r="K1211" s="21">
        <v>1.03</v>
      </c>
      <c r="L1211" s="21" t="s">
        <v>188</v>
      </c>
    </row>
    <row r="1212" spans="1:12" x14ac:dyDescent="0.3">
      <c r="A1212" s="22">
        <v>13670</v>
      </c>
      <c r="B1212" s="22">
        <v>10100501</v>
      </c>
      <c r="C1212" s="22">
        <v>1000</v>
      </c>
      <c r="D1212" s="23">
        <v>43497</v>
      </c>
      <c r="E1212" s="21" t="s">
        <v>104</v>
      </c>
      <c r="F1212" s="21">
        <v>108108457</v>
      </c>
      <c r="G1212" s="21">
        <v>0</v>
      </c>
      <c r="H1212" s="21">
        <v>0</v>
      </c>
      <c r="I1212" s="23">
        <v>43465</v>
      </c>
      <c r="J1212" s="21" t="s">
        <v>105</v>
      </c>
      <c r="K1212" s="21">
        <v>10.17</v>
      </c>
      <c r="L1212" s="21" t="s">
        <v>189</v>
      </c>
    </row>
    <row r="1213" spans="1:12" x14ac:dyDescent="0.3">
      <c r="A1213" s="22">
        <v>13650</v>
      </c>
      <c r="B1213" s="22">
        <v>10100501</v>
      </c>
      <c r="C1213" s="22">
        <v>1000</v>
      </c>
      <c r="D1213" s="23">
        <v>43497</v>
      </c>
      <c r="E1213" s="21" t="s">
        <v>104</v>
      </c>
      <c r="F1213" s="21">
        <v>108108472</v>
      </c>
      <c r="G1213" s="21">
        <v>0</v>
      </c>
      <c r="H1213" s="21">
        <v>0</v>
      </c>
      <c r="I1213" s="23">
        <v>43472</v>
      </c>
      <c r="J1213" s="21" t="s">
        <v>105</v>
      </c>
      <c r="K1213" s="21">
        <v>-1.1499999999999999</v>
      </c>
      <c r="L1213" s="21" t="s">
        <v>195</v>
      </c>
    </row>
    <row r="1214" spans="1:12" x14ac:dyDescent="0.3">
      <c r="A1214" s="22">
        <v>13650</v>
      </c>
      <c r="B1214" s="22">
        <v>10100501</v>
      </c>
      <c r="C1214" s="22">
        <v>1000</v>
      </c>
      <c r="D1214" s="23">
        <v>43497</v>
      </c>
      <c r="E1214" s="21" t="s">
        <v>104</v>
      </c>
      <c r="F1214" s="21">
        <v>108108472</v>
      </c>
      <c r="G1214" s="21">
        <v>0</v>
      </c>
      <c r="H1214" s="21">
        <v>0</v>
      </c>
      <c r="I1214" s="23">
        <v>43472</v>
      </c>
      <c r="J1214" s="21" t="s">
        <v>105</v>
      </c>
      <c r="K1214" s="21">
        <v>-0.97</v>
      </c>
      <c r="L1214" s="21" t="s">
        <v>195</v>
      </c>
    </row>
    <row r="1215" spans="1:12" x14ac:dyDescent="0.3">
      <c r="A1215" s="22">
        <v>13650</v>
      </c>
      <c r="B1215" s="22">
        <v>10100501</v>
      </c>
      <c r="C1215" s="22">
        <v>1000</v>
      </c>
      <c r="D1215" s="23">
        <v>43497</v>
      </c>
      <c r="E1215" s="21" t="s">
        <v>104</v>
      </c>
      <c r="F1215" s="21">
        <v>108108472</v>
      </c>
      <c r="G1215" s="21">
        <v>0</v>
      </c>
      <c r="H1215" s="21">
        <v>0</v>
      </c>
      <c r="I1215" s="23">
        <v>43472</v>
      </c>
      <c r="J1215" s="21" t="s">
        <v>105</v>
      </c>
      <c r="K1215" s="21">
        <v>-1.1499999999999999</v>
      </c>
      <c r="L1215" s="21" t="s">
        <v>195</v>
      </c>
    </row>
    <row r="1216" spans="1:12" x14ac:dyDescent="0.3">
      <c r="A1216" s="22">
        <v>13650</v>
      </c>
      <c r="B1216" s="22">
        <v>10100501</v>
      </c>
      <c r="C1216" s="22">
        <v>1000</v>
      </c>
      <c r="D1216" s="23">
        <v>43497</v>
      </c>
      <c r="E1216" s="21" t="s">
        <v>104</v>
      </c>
      <c r="F1216" s="21">
        <v>108108472</v>
      </c>
      <c r="G1216" s="21">
        <v>0</v>
      </c>
      <c r="H1216" s="21">
        <v>0</v>
      </c>
      <c r="I1216" s="23">
        <v>43472</v>
      </c>
      <c r="J1216" s="21" t="s">
        <v>105</v>
      </c>
      <c r="K1216" s="21">
        <v>-1.1499999999999999</v>
      </c>
      <c r="L1216" s="21" t="s">
        <v>195</v>
      </c>
    </row>
    <row r="1217" spans="1:12" x14ac:dyDescent="0.3">
      <c r="A1217" s="22">
        <v>13650</v>
      </c>
      <c r="B1217" s="22">
        <v>10100501</v>
      </c>
      <c r="C1217" s="22">
        <v>1000</v>
      </c>
      <c r="D1217" s="23">
        <v>43497</v>
      </c>
      <c r="E1217" s="21" t="s">
        <v>104</v>
      </c>
      <c r="F1217" s="21">
        <v>108108472</v>
      </c>
      <c r="G1217" s="21">
        <v>0</v>
      </c>
      <c r="H1217" s="21">
        <v>0</v>
      </c>
      <c r="I1217" s="23">
        <v>43472</v>
      </c>
      <c r="J1217" s="21" t="s">
        <v>105</v>
      </c>
      <c r="K1217" s="21">
        <v>-0.97</v>
      </c>
      <c r="L1217" s="21" t="s">
        <v>195</v>
      </c>
    </row>
    <row r="1218" spans="1:12" x14ac:dyDescent="0.3">
      <c r="A1218" s="22">
        <v>13660</v>
      </c>
      <c r="B1218" s="22">
        <v>10100501</v>
      </c>
      <c r="C1218" s="22">
        <v>1000</v>
      </c>
      <c r="D1218" s="23">
        <v>43497</v>
      </c>
      <c r="E1218" s="21" t="s">
        <v>104</v>
      </c>
      <c r="F1218" s="21">
        <v>108108472</v>
      </c>
      <c r="G1218" s="21">
        <v>0</v>
      </c>
      <c r="H1218" s="21">
        <v>0</v>
      </c>
      <c r="I1218" s="23">
        <v>43472</v>
      </c>
      <c r="J1218" s="21" t="s">
        <v>105</v>
      </c>
      <c r="K1218" s="21">
        <v>-0.56000000000000005</v>
      </c>
      <c r="L1218" s="21" t="s">
        <v>188</v>
      </c>
    </row>
    <row r="1219" spans="1:12" x14ac:dyDescent="0.3">
      <c r="A1219" s="22">
        <v>13660</v>
      </c>
      <c r="B1219" s="22">
        <v>10100501</v>
      </c>
      <c r="C1219" s="22">
        <v>1000</v>
      </c>
      <c r="D1219" s="23">
        <v>43497</v>
      </c>
      <c r="E1219" s="21" t="s">
        <v>104</v>
      </c>
      <c r="F1219" s="21">
        <v>108108472</v>
      </c>
      <c r="G1219" s="21">
        <v>0</v>
      </c>
      <c r="H1219" s="21">
        <v>0</v>
      </c>
      <c r="I1219" s="23">
        <v>43472</v>
      </c>
      <c r="J1219" s="21" t="s">
        <v>105</v>
      </c>
      <c r="K1219" s="21">
        <v>-0.56000000000000005</v>
      </c>
      <c r="L1219" s="21" t="s">
        <v>188</v>
      </c>
    </row>
    <row r="1220" spans="1:12" x14ac:dyDescent="0.3">
      <c r="A1220" s="22">
        <v>13660</v>
      </c>
      <c r="B1220" s="22">
        <v>10100501</v>
      </c>
      <c r="C1220" s="22">
        <v>1000</v>
      </c>
      <c r="D1220" s="23">
        <v>43497</v>
      </c>
      <c r="E1220" s="21" t="s">
        <v>104</v>
      </c>
      <c r="F1220" s="21">
        <v>108108472</v>
      </c>
      <c r="G1220" s="21">
        <v>0</v>
      </c>
      <c r="H1220" s="21">
        <v>0</v>
      </c>
      <c r="I1220" s="23">
        <v>43472</v>
      </c>
      <c r="J1220" s="21" t="s">
        <v>105</v>
      </c>
      <c r="K1220" s="21">
        <v>-0.56000000000000005</v>
      </c>
      <c r="L1220" s="21" t="s">
        <v>188</v>
      </c>
    </row>
    <row r="1221" spans="1:12" x14ac:dyDescent="0.3">
      <c r="A1221" s="22">
        <v>13660</v>
      </c>
      <c r="B1221" s="22">
        <v>10100501</v>
      </c>
      <c r="C1221" s="22">
        <v>1000</v>
      </c>
      <c r="D1221" s="23">
        <v>43497</v>
      </c>
      <c r="E1221" s="21" t="s">
        <v>104</v>
      </c>
      <c r="F1221" s="21">
        <v>108108472</v>
      </c>
      <c r="G1221" s="21">
        <v>0</v>
      </c>
      <c r="H1221" s="21">
        <v>0</v>
      </c>
      <c r="I1221" s="23">
        <v>43472</v>
      </c>
      <c r="J1221" s="21" t="s">
        <v>105</v>
      </c>
      <c r="K1221" s="21">
        <v>-0.17</v>
      </c>
      <c r="L1221" s="21" t="s">
        <v>188</v>
      </c>
    </row>
    <row r="1222" spans="1:12" x14ac:dyDescent="0.3">
      <c r="A1222" s="22">
        <v>13660</v>
      </c>
      <c r="B1222" s="22">
        <v>10100501</v>
      </c>
      <c r="C1222" s="22">
        <v>1000</v>
      </c>
      <c r="D1222" s="23">
        <v>43497</v>
      </c>
      <c r="E1222" s="21" t="s">
        <v>104</v>
      </c>
      <c r="F1222" s="21">
        <v>108108472</v>
      </c>
      <c r="G1222" s="21">
        <v>0</v>
      </c>
      <c r="H1222" s="21">
        <v>0</v>
      </c>
      <c r="I1222" s="23">
        <v>43472</v>
      </c>
      <c r="J1222" s="21" t="s">
        <v>105</v>
      </c>
      <c r="K1222" s="21">
        <v>-0.17</v>
      </c>
      <c r="L1222" s="21" t="s">
        <v>188</v>
      </c>
    </row>
    <row r="1223" spans="1:12" x14ac:dyDescent="0.3">
      <c r="A1223" s="22">
        <v>13660</v>
      </c>
      <c r="B1223" s="22">
        <v>10100501</v>
      </c>
      <c r="C1223" s="22">
        <v>1000</v>
      </c>
      <c r="D1223" s="23">
        <v>43497</v>
      </c>
      <c r="E1223" s="21" t="s">
        <v>104</v>
      </c>
      <c r="F1223" s="21">
        <v>108108472</v>
      </c>
      <c r="G1223" s="21">
        <v>0</v>
      </c>
      <c r="H1223" s="21">
        <v>0</v>
      </c>
      <c r="I1223" s="23">
        <v>43472</v>
      </c>
      <c r="J1223" s="21" t="s">
        <v>105</v>
      </c>
      <c r="K1223" s="21">
        <v>-0.17</v>
      </c>
      <c r="L1223" s="21" t="s">
        <v>188</v>
      </c>
    </row>
    <row r="1224" spans="1:12" x14ac:dyDescent="0.3">
      <c r="A1224" s="22">
        <v>13670</v>
      </c>
      <c r="B1224" s="22">
        <v>10100501</v>
      </c>
      <c r="C1224" s="22">
        <v>1000</v>
      </c>
      <c r="D1224" s="23">
        <v>43497</v>
      </c>
      <c r="E1224" s="21" t="s">
        <v>104</v>
      </c>
      <c r="F1224" s="21">
        <v>108108472</v>
      </c>
      <c r="G1224" s="21">
        <v>0</v>
      </c>
      <c r="H1224" s="21">
        <v>0</v>
      </c>
      <c r="I1224" s="23">
        <v>43472</v>
      </c>
      <c r="J1224" s="21" t="s">
        <v>105</v>
      </c>
      <c r="K1224" s="21">
        <v>-7.06</v>
      </c>
      <c r="L1224" s="21" t="s">
        <v>189</v>
      </c>
    </row>
    <row r="1225" spans="1:12" x14ac:dyDescent="0.3">
      <c r="A1225" s="22">
        <v>13670</v>
      </c>
      <c r="B1225" s="22">
        <v>10100501</v>
      </c>
      <c r="C1225" s="22">
        <v>1000</v>
      </c>
      <c r="D1225" s="23">
        <v>43497</v>
      </c>
      <c r="E1225" s="21" t="s">
        <v>104</v>
      </c>
      <c r="F1225" s="21">
        <v>108108472</v>
      </c>
      <c r="G1225" s="21">
        <v>0</v>
      </c>
      <c r="H1225" s="21">
        <v>0</v>
      </c>
      <c r="I1225" s="23">
        <v>43472</v>
      </c>
      <c r="J1225" s="21" t="s">
        <v>105</v>
      </c>
      <c r="K1225" s="21">
        <v>-0.19</v>
      </c>
      <c r="L1225" s="21" t="s">
        <v>189</v>
      </c>
    </row>
    <row r="1226" spans="1:12" x14ac:dyDescent="0.3">
      <c r="A1226" s="22">
        <v>13670</v>
      </c>
      <c r="B1226" s="22">
        <v>10100501</v>
      </c>
      <c r="C1226" s="22">
        <v>1000</v>
      </c>
      <c r="D1226" s="23">
        <v>43497</v>
      </c>
      <c r="E1226" s="21" t="s">
        <v>104</v>
      </c>
      <c r="F1226" s="21">
        <v>108108472</v>
      </c>
      <c r="G1226" s="21">
        <v>0</v>
      </c>
      <c r="H1226" s="21">
        <v>0</v>
      </c>
      <c r="I1226" s="23">
        <v>43472</v>
      </c>
      <c r="J1226" s="21" t="s">
        <v>105</v>
      </c>
      <c r="K1226" s="21">
        <v>-0.03</v>
      </c>
      <c r="L1226" s="21" t="s">
        <v>189</v>
      </c>
    </row>
    <row r="1227" spans="1:12" x14ac:dyDescent="0.3">
      <c r="A1227" s="22">
        <v>13670</v>
      </c>
      <c r="B1227" s="22">
        <v>10100501</v>
      </c>
      <c r="C1227" s="22">
        <v>1000</v>
      </c>
      <c r="D1227" s="23">
        <v>43497</v>
      </c>
      <c r="E1227" s="21" t="s">
        <v>104</v>
      </c>
      <c r="F1227" s="21">
        <v>108108472</v>
      </c>
      <c r="G1227" s="21">
        <v>0</v>
      </c>
      <c r="H1227" s="21">
        <v>0</v>
      </c>
      <c r="I1227" s="23">
        <v>43472</v>
      </c>
      <c r="J1227" s="21" t="s">
        <v>105</v>
      </c>
      <c r="K1227" s="21">
        <v>-7.06</v>
      </c>
      <c r="L1227" s="21" t="s">
        <v>189</v>
      </c>
    </row>
    <row r="1228" spans="1:12" x14ac:dyDescent="0.3">
      <c r="A1228" s="22">
        <v>13640</v>
      </c>
      <c r="B1228" s="22">
        <v>10100501</v>
      </c>
      <c r="C1228" s="22">
        <v>1000</v>
      </c>
      <c r="D1228" s="23">
        <v>43497</v>
      </c>
      <c r="E1228" s="21" t="s">
        <v>104</v>
      </c>
      <c r="F1228" s="21">
        <v>108106229</v>
      </c>
      <c r="G1228" s="21">
        <v>0</v>
      </c>
      <c r="H1228" s="21">
        <v>0</v>
      </c>
      <c r="I1228" s="23">
        <v>43468</v>
      </c>
      <c r="J1228" s="21" t="s">
        <v>105</v>
      </c>
      <c r="K1228" s="21">
        <v>1.87</v>
      </c>
      <c r="L1228" s="21" t="s">
        <v>194</v>
      </c>
    </row>
    <row r="1229" spans="1:12" x14ac:dyDescent="0.3">
      <c r="A1229" s="22">
        <v>13640</v>
      </c>
      <c r="B1229" s="22">
        <v>10100501</v>
      </c>
      <c r="C1229" s="22">
        <v>1000</v>
      </c>
      <c r="D1229" s="23">
        <v>43497</v>
      </c>
      <c r="E1229" s="21" t="s">
        <v>104</v>
      </c>
      <c r="F1229" s="21">
        <v>108106229</v>
      </c>
      <c r="G1229" s="21">
        <v>0</v>
      </c>
      <c r="H1229" s="21">
        <v>0</v>
      </c>
      <c r="I1229" s="23">
        <v>43468</v>
      </c>
      <c r="J1229" s="21" t="s">
        <v>105</v>
      </c>
      <c r="K1229" s="21">
        <v>0.13</v>
      </c>
      <c r="L1229" s="21" t="s">
        <v>194</v>
      </c>
    </row>
    <row r="1230" spans="1:12" x14ac:dyDescent="0.3">
      <c r="A1230" s="22">
        <v>13640</v>
      </c>
      <c r="B1230" s="22">
        <v>10100501</v>
      </c>
      <c r="C1230" s="22">
        <v>1000</v>
      </c>
      <c r="D1230" s="23">
        <v>43497</v>
      </c>
      <c r="E1230" s="21" t="s">
        <v>104</v>
      </c>
      <c r="F1230" s="21">
        <v>108106229</v>
      </c>
      <c r="G1230" s="21">
        <v>0</v>
      </c>
      <c r="H1230" s="21">
        <v>0</v>
      </c>
      <c r="I1230" s="23">
        <v>43468</v>
      </c>
      <c r="J1230" s="21" t="s">
        <v>105</v>
      </c>
      <c r="K1230" s="21">
        <v>2.5</v>
      </c>
      <c r="L1230" s="21" t="s">
        <v>194</v>
      </c>
    </row>
    <row r="1231" spans="1:12" x14ac:dyDescent="0.3">
      <c r="A1231" s="22">
        <v>13640</v>
      </c>
      <c r="B1231" s="22">
        <v>10100501</v>
      </c>
      <c r="C1231" s="22">
        <v>1000</v>
      </c>
      <c r="D1231" s="23">
        <v>43497</v>
      </c>
      <c r="E1231" s="21" t="s">
        <v>104</v>
      </c>
      <c r="F1231" s="21">
        <v>108106229</v>
      </c>
      <c r="G1231" s="21">
        <v>0</v>
      </c>
      <c r="H1231" s="21">
        <v>0</v>
      </c>
      <c r="I1231" s="23">
        <v>43468</v>
      </c>
      <c r="J1231" s="21" t="s">
        <v>105</v>
      </c>
      <c r="K1231" s="21">
        <v>1.1100000000000001</v>
      </c>
      <c r="L1231" s="21" t="s">
        <v>194</v>
      </c>
    </row>
    <row r="1232" spans="1:12" x14ac:dyDescent="0.3">
      <c r="A1232" s="22">
        <v>13640</v>
      </c>
      <c r="B1232" s="22">
        <v>10100501</v>
      </c>
      <c r="C1232" s="22">
        <v>1000</v>
      </c>
      <c r="D1232" s="23">
        <v>43497</v>
      </c>
      <c r="E1232" s="21" t="s">
        <v>104</v>
      </c>
      <c r="F1232" s="21">
        <v>108106259</v>
      </c>
      <c r="G1232" s="21">
        <v>0</v>
      </c>
      <c r="H1232" s="21">
        <v>0</v>
      </c>
      <c r="I1232" s="23">
        <v>43460</v>
      </c>
      <c r="J1232" s="21" t="s">
        <v>105</v>
      </c>
      <c r="K1232" s="21">
        <v>-0.81</v>
      </c>
      <c r="L1232" s="21" t="s">
        <v>194</v>
      </c>
    </row>
    <row r="1233" spans="1:12" x14ac:dyDescent="0.3">
      <c r="A1233" s="22">
        <v>13650</v>
      </c>
      <c r="B1233" s="22">
        <v>10100501</v>
      </c>
      <c r="C1233" s="22">
        <v>1000</v>
      </c>
      <c r="D1233" s="23">
        <v>43497</v>
      </c>
      <c r="E1233" s="21" t="s">
        <v>104</v>
      </c>
      <c r="F1233" s="21">
        <v>108106259</v>
      </c>
      <c r="G1233" s="21">
        <v>0</v>
      </c>
      <c r="H1233" s="21">
        <v>0</v>
      </c>
      <c r="I1233" s="23">
        <v>43460</v>
      </c>
      <c r="J1233" s="21" t="s">
        <v>105</v>
      </c>
      <c r="K1233" s="21">
        <v>-5.71</v>
      </c>
      <c r="L1233" s="21" t="s">
        <v>195</v>
      </c>
    </row>
    <row r="1234" spans="1:12" x14ac:dyDescent="0.3">
      <c r="A1234" s="22">
        <v>13660</v>
      </c>
      <c r="B1234" s="22">
        <v>10100501</v>
      </c>
      <c r="C1234" s="22">
        <v>1000</v>
      </c>
      <c r="D1234" s="23">
        <v>43497</v>
      </c>
      <c r="E1234" s="21" t="s">
        <v>104</v>
      </c>
      <c r="F1234" s="21">
        <v>108106259</v>
      </c>
      <c r="G1234" s="21">
        <v>0</v>
      </c>
      <c r="H1234" s="21">
        <v>0</v>
      </c>
      <c r="I1234" s="23">
        <v>43460</v>
      </c>
      <c r="J1234" s="21" t="s">
        <v>105</v>
      </c>
      <c r="K1234" s="21">
        <v>-0.95</v>
      </c>
      <c r="L1234" s="21" t="s">
        <v>188</v>
      </c>
    </row>
    <row r="1235" spans="1:12" x14ac:dyDescent="0.3">
      <c r="A1235" s="22">
        <v>13640</v>
      </c>
      <c r="B1235" s="22">
        <v>10100501</v>
      </c>
      <c r="C1235" s="22">
        <v>1000</v>
      </c>
      <c r="D1235" s="23">
        <v>43497</v>
      </c>
      <c r="E1235" s="21" t="s">
        <v>104</v>
      </c>
      <c r="F1235" s="21">
        <v>108106311</v>
      </c>
      <c r="G1235" s="21">
        <v>0</v>
      </c>
      <c r="H1235" s="21">
        <v>0</v>
      </c>
      <c r="I1235" s="23">
        <v>43461</v>
      </c>
      <c r="J1235" s="21" t="s">
        <v>105</v>
      </c>
      <c r="K1235" s="21">
        <v>-0.72</v>
      </c>
      <c r="L1235" s="21" t="s">
        <v>194</v>
      </c>
    </row>
    <row r="1236" spans="1:12" x14ac:dyDescent="0.3">
      <c r="A1236" s="22">
        <v>13640</v>
      </c>
      <c r="B1236" s="22">
        <v>10100501</v>
      </c>
      <c r="C1236" s="22">
        <v>1000</v>
      </c>
      <c r="D1236" s="23">
        <v>43497</v>
      </c>
      <c r="E1236" s="21" t="s">
        <v>104</v>
      </c>
      <c r="F1236" s="21">
        <v>108106436</v>
      </c>
      <c r="G1236" s="21">
        <v>0</v>
      </c>
      <c r="H1236" s="21">
        <v>0</v>
      </c>
      <c r="I1236" s="23">
        <v>43486</v>
      </c>
      <c r="J1236" s="21" t="s">
        <v>105</v>
      </c>
      <c r="K1236" s="24">
        <v>-1315.07</v>
      </c>
      <c r="L1236" s="21" t="s">
        <v>194</v>
      </c>
    </row>
    <row r="1237" spans="1:12" x14ac:dyDescent="0.3">
      <c r="A1237" s="22">
        <v>13670</v>
      </c>
      <c r="B1237" s="22">
        <v>10100501</v>
      </c>
      <c r="C1237" s="22">
        <v>1000</v>
      </c>
      <c r="D1237" s="23">
        <v>43497</v>
      </c>
      <c r="E1237" s="21" t="s">
        <v>104</v>
      </c>
      <c r="F1237" s="21">
        <v>108106436</v>
      </c>
      <c r="G1237" s="21">
        <v>0</v>
      </c>
      <c r="H1237" s="21">
        <v>0</v>
      </c>
      <c r="I1237" s="23">
        <v>43486</v>
      </c>
      <c r="J1237" s="21" t="s">
        <v>105</v>
      </c>
      <c r="K1237" s="21">
        <v>-434.07</v>
      </c>
      <c r="L1237" s="21" t="s">
        <v>189</v>
      </c>
    </row>
    <row r="1238" spans="1:12" x14ac:dyDescent="0.3">
      <c r="A1238" s="22">
        <v>13640</v>
      </c>
      <c r="B1238" s="22">
        <v>10100501</v>
      </c>
      <c r="C1238" s="22">
        <v>1000</v>
      </c>
      <c r="D1238" s="23">
        <v>43497</v>
      </c>
      <c r="E1238" s="21" t="s">
        <v>104</v>
      </c>
      <c r="F1238" s="21">
        <v>108106648</v>
      </c>
      <c r="G1238" s="21">
        <v>0</v>
      </c>
      <c r="H1238" s="21">
        <v>0</v>
      </c>
      <c r="I1238" s="23">
        <v>43460</v>
      </c>
      <c r="J1238" s="21" t="s">
        <v>105</v>
      </c>
      <c r="K1238" s="21">
        <v>7.0000000000000007E-2</v>
      </c>
      <c r="L1238" s="21" t="s">
        <v>194</v>
      </c>
    </row>
    <row r="1239" spans="1:12" x14ac:dyDescent="0.3">
      <c r="A1239" s="22">
        <v>13640</v>
      </c>
      <c r="B1239" s="22">
        <v>10100501</v>
      </c>
      <c r="C1239" s="22">
        <v>1000</v>
      </c>
      <c r="D1239" s="23">
        <v>43497</v>
      </c>
      <c r="E1239" s="21" t="s">
        <v>104</v>
      </c>
      <c r="F1239" s="21">
        <v>108106648</v>
      </c>
      <c r="G1239" s="21">
        <v>0</v>
      </c>
      <c r="H1239" s="21">
        <v>0</v>
      </c>
      <c r="I1239" s="23">
        <v>43460</v>
      </c>
      <c r="J1239" s="21" t="s">
        <v>105</v>
      </c>
      <c r="K1239" s="21">
        <v>7.0000000000000007E-2</v>
      </c>
      <c r="L1239" s="21" t="s">
        <v>194</v>
      </c>
    </row>
    <row r="1240" spans="1:12" x14ac:dyDescent="0.3">
      <c r="A1240" s="22">
        <v>13640</v>
      </c>
      <c r="B1240" s="22">
        <v>10100501</v>
      </c>
      <c r="C1240" s="22">
        <v>1000</v>
      </c>
      <c r="D1240" s="23">
        <v>43497</v>
      </c>
      <c r="E1240" s="21" t="s">
        <v>104</v>
      </c>
      <c r="F1240" s="21">
        <v>108106648</v>
      </c>
      <c r="G1240" s="21">
        <v>0</v>
      </c>
      <c r="H1240" s="21">
        <v>0</v>
      </c>
      <c r="I1240" s="23">
        <v>43460</v>
      </c>
      <c r="J1240" s="21" t="s">
        <v>105</v>
      </c>
      <c r="K1240" s="21">
        <v>0.03</v>
      </c>
      <c r="L1240" s="21" t="s">
        <v>194</v>
      </c>
    </row>
    <row r="1241" spans="1:12" x14ac:dyDescent="0.3">
      <c r="A1241" s="22">
        <v>13650</v>
      </c>
      <c r="B1241" s="22">
        <v>10100501</v>
      </c>
      <c r="C1241" s="22">
        <v>1000</v>
      </c>
      <c r="D1241" s="23">
        <v>43497</v>
      </c>
      <c r="E1241" s="21" t="s">
        <v>104</v>
      </c>
      <c r="F1241" s="21">
        <v>108106648</v>
      </c>
      <c r="G1241" s="21">
        <v>0</v>
      </c>
      <c r="H1241" s="21">
        <v>0</v>
      </c>
      <c r="I1241" s="23">
        <v>43460</v>
      </c>
      <c r="J1241" s="21" t="s">
        <v>105</v>
      </c>
      <c r="K1241" s="21">
        <v>0.06</v>
      </c>
      <c r="L1241" s="21" t="s">
        <v>195</v>
      </c>
    </row>
    <row r="1242" spans="1:12" x14ac:dyDescent="0.3">
      <c r="A1242" s="22">
        <v>13650</v>
      </c>
      <c r="B1242" s="22">
        <v>10100501</v>
      </c>
      <c r="C1242" s="22">
        <v>1000</v>
      </c>
      <c r="D1242" s="23">
        <v>43497</v>
      </c>
      <c r="E1242" s="21" t="s">
        <v>104</v>
      </c>
      <c r="F1242" s="21">
        <v>108106648</v>
      </c>
      <c r="G1242" s="21">
        <v>0</v>
      </c>
      <c r="H1242" s="21">
        <v>0</v>
      </c>
      <c r="I1242" s="23">
        <v>43460</v>
      </c>
      <c r="J1242" s="21" t="s">
        <v>105</v>
      </c>
      <c r="K1242" s="21">
        <v>0.08</v>
      </c>
      <c r="L1242" s="21" t="s">
        <v>195</v>
      </c>
    </row>
    <row r="1243" spans="1:12" x14ac:dyDescent="0.3">
      <c r="A1243" s="22">
        <v>13650</v>
      </c>
      <c r="B1243" s="22">
        <v>10100501</v>
      </c>
      <c r="C1243" s="22">
        <v>1000</v>
      </c>
      <c r="D1243" s="23">
        <v>43497</v>
      </c>
      <c r="E1243" s="21" t="s">
        <v>104</v>
      </c>
      <c r="F1243" s="21">
        <v>108106648</v>
      </c>
      <c r="G1243" s="21">
        <v>0</v>
      </c>
      <c r="H1243" s="21">
        <v>0</v>
      </c>
      <c r="I1243" s="23">
        <v>43460</v>
      </c>
      <c r="J1243" s="21" t="s">
        <v>105</v>
      </c>
      <c r="K1243" s="21">
        <v>0.08</v>
      </c>
      <c r="L1243" s="21" t="s">
        <v>195</v>
      </c>
    </row>
    <row r="1244" spans="1:12" x14ac:dyDescent="0.3">
      <c r="A1244" s="22">
        <v>13650</v>
      </c>
      <c r="B1244" s="22">
        <v>10100501</v>
      </c>
      <c r="C1244" s="22">
        <v>1000</v>
      </c>
      <c r="D1244" s="23">
        <v>43497</v>
      </c>
      <c r="E1244" s="21" t="s">
        <v>104</v>
      </c>
      <c r="F1244" s="21">
        <v>108106648</v>
      </c>
      <c r="G1244" s="21">
        <v>0</v>
      </c>
      <c r="H1244" s="21">
        <v>0</v>
      </c>
      <c r="I1244" s="23">
        <v>43460</v>
      </c>
      <c r="J1244" s="21" t="s">
        <v>105</v>
      </c>
      <c r="K1244" s="21">
        <v>0.08</v>
      </c>
      <c r="L1244" s="21" t="s">
        <v>195</v>
      </c>
    </row>
    <row r="1245" spans="1:12" x14ac:dyDescent="0.3">
      <c r="A1245" s="22">
        <v>13650</v>
      </c>
      <c r="B1245" s="22">
        <v>10100501</v>
      </c>
      <c r="C1245" s="22">
        <v>1000</v>
      </c>
      <c r="D1245" s="23">
        <v>43497</v>
      </c>
      <c r="E1245" s="21" t="s">
        <v>104</v>
      </c>
      <c r="F1245" s="21">
        <v>108106648</v>
      </c>
      <c r="G1245" s="21">
        <v>0</v>
      </c>
      <c r="H1245" s="21">
        <v>0</v>
      </c>
      <c r="I1245" s="23">
        <v>43460</v>
      </c>
      <c r="J1245" s="21" t="s">
        <v>105</v>
      </c>
      <c r="K1245" s="21">
        <v>0.08</v>
      </c>
      <c r="L1245" s="21" t="s">
        <v>195</v>
      </c>
    </row>
    <row r="1246" spans="1:12" x14ac:dyDescent="0.3">
      <c r="A1246" s="22">
        <v>13640</v>
      </c>
      <c r="B1246" s="22">
        <v>10100501</v>
      </c>
      <c r="C1246" s="22">
        <v>1000</v>
      </c>
      <c r="D1246" s="23">
        <v>43497</v>
      </c>
      <c r="E1246" s="21" t="s">
        <v>104</v>
      </c>
      <c r="F1246" s="21">
        <v>108106663</v>
      </c>
      <c r="G1246" s="21">
        <v>0</v>
      </c>
      <c r="H1246" s="21">
        <v>0</v>
      </c>
      <c r="I1246" s="23">
        <v>43484</v>
      </c>
      <c r="J1246" s="21" t="s">
        <v>105</v>
      </c>
      <c r="K1246" s="21">
        <v>0.03</v>
      </c>
      <c r="L1246" s="21" t="s">
        <v>194</v>
      </c>
    </row>
    <row r="1247" spans="1:12" x14ac:dyDescent="0.3">
      <c r="A1247" s="22">
        <v>13640</v>
      </c>
      <c r="B1247" s="22">
        <v>10100501</v>
      </c>
      <c r="C1247" s="22">
        <v>1000</v>
      </c>
      <c r="D1247" s="23">
        <v>43497</v>
      </c>
      <c r="E1247" s="21" t="s">
        <v>104</v>
      </c>
      <c r="F1247" s="21">
        <v>108106663</v>
      </c>
      <c r="G1247" s="21">
        <v>0</v>
      </c>
      <c r="H1247" s="21">
        <v>0</v>
      </c>
      <c r="I1247" s="23">
        <v>43484</v>
      </c>
      <c r="J1247" s="21" t="s">
        <v>105</v>
      </c>
      <c r="K1247" s="21">
        <v>0.01</v>
      </c>
      <c r="L1247" s="21" t="s">
        <v>194</v>
      </c>
    </row>
    <row r="1248" spans="1:12" x14ac:dyDescent="0.3">
      <c r="A1248" s="22">
        <v>13640</v>
      </c>
      <c r="B1248" s="22">
        <v>10100501</v>
      </c>
      <c r="C1248" s="22">
        <v>1000</v>
      </c>
      <c r="D1248" s="23">
        <v>43497</v>
      </c>
      <c r="E1248" s="21" t="s">
        <v>104</v>
      </c>
      <c r="F1248" s="21">
        <v>108106663</v>
      </c>
      <c r="G1248" s="21">
        <v>0</v>
      </c>
      <c r="H1248" s="21">
        <v>0</v>
      </c>
      <c r="I1248" s="23">
        <v>43484</v>
      </c>
      <c r="J1248" s="21" t="s">
        <v>105</v>
      </c>
      <c r="K1248" s="21">
        <v>0.03</v>
      </c>
      <c r="L1248" s="21" t="s">
        <v>194</v>
      </c>
    </row>
    <row r="1249" spans="1:12" x14ac:dyDescent="0.3">
      <c r="A1249" s="22">
        <v>13640</v>
      </c>
      <c r="B1249" s="22">
        <v>10100501</v>
      </c>
      <c r="C1249" s="22">
        <v>1000</v>
      </c>
      <c r="D1249" s="23">
        <v>43497</v>
      </c>
      <c r="E1249" s="21" t="s">
        <v>104</v>
      </c>
      <c r="F1249" s="21">
        <v>108106663</v>
      </c>
      <c r="G1249" s="21">
        <v>0</v>
      </c>
      <c r="H1249" s="21">
        <v>0</v>
      </c>
      <c r="I1249" s="23">
        <v>43484</v>
      </c>
      <c r="J1249" s="21" t="s">
        <v>105</v>
      </c>
      <c r="K1249" s="21">
        <v>0.1</v>
      </c>
      <c r="L1249" s="21" t="s">
        <v>194</v>
      </c>
    </row>
    <row r="1250" spans="1:12" x14ac:dyDescent="0.3">
      <c r="A1250" s="22">
        <v>13640</v>
      </c>
      <c r="B1250" s="22">
        <v>10100501</v>
      </c>
      <c r="C1250" s="22">
        <v>1000</v>
      </c>
      <c r="D1250" s="23">
        <v>43497</v>
      </c>
      <c r="E1250" s="21" t="s">
        <v>104</v>
      </c>
      <c r="F1250" s="21">
        <v>108106663</v>
      </c>
      <c r="G1250" s="21">
        <v>0</v>
      </c>
      <c r="H1250" s="21">
        <v>0</v>
      </c>
      <c r="I1250" s="23">
        <v>43484</v>
      </c>
      <c r="J1250" s="21" t="s">
        <v>105</v>
      </c>
      <c r="K1250" s="21">
        <v>0.09</v>
      </c>
      <c r="L1250" s="21" t="s">
        <v>194</v>
      </c>
    </row>
    <row r="1251" spans="1:12" x14ac:dyDescent="0.3">
      <c r="A1251" s="22">
        <v>13640</v>
      </c>
      <c r="B1251" s="22">
        <v>10100501</v>
      </c>
      <c r="C1251" s="22">
        <v>1000</v>
      </c>
      <c r="D1251" s="23">
        <v>43497</v>
      </c>
      <c r="E1251" s="21" t="s">
        <v>104</v>
      </c>
      <c r="F1251" s="21">
        <v>108106844</v>
      </c>
      <c r="G1251" s="21">
        <v>0</v>
      </c>
      <c r="H1251" s="21">
        <v>0</v>
      </c>
      <c r="I1251" s="23">
        <v>43463</v>
      </c>
      <c r="J1251" s="21" t="s">
        <v>105</v>
      </c>
      <c r="K1251" s="21">
        <v>0.3</v>
      </c>
      <c r="L1251" s="21" t="s">
        <v>194</v>
      </c>
    </row>
    <row r="1252" spans="1:12" x14ac:dyDescent="0.3">
      <c r="A1252" s="22">
        <v>13640</v>
      </c>
      <c r="B1252" s="22">
        <v>10100501</v>
      </c>
      <c r="C1252" s="22">
        <v>1000</v>
      </c>
      <c r="D1252" s="23">
        <v>43497</v>
      </c>
      <c r="E1252" s="21" t="s">
        <v>103</v>
      </c>
      <c r="F1252" s="21">
        <v>108101678</v>
      </c>
      <c r="G1252" s="21">
        <v>-1</v>
      </c>
      <c r="H1252" s="21">
        <v>-311.44</v>
      </c>
      <c r="I1252" s="23">
        <v>43521</v>
      </c>
      <c r="J1252" s="21" t="s">
        <v>154</v>
      </c>
      <c r="K1252" s="21">
        <v>0</v>
      </c>
      <c r="L1252" s="21" t="s">
        <v>194</v>
      </c>
    </row>
    <row r="1253" spans="1:12" x14ac:dyDescent="0.3">
      <c r="A1253" s="22">
        <v>13640</v>
      </c>
      <c r="B1253" s="22">
        <v>10100501</v>
      </c>
      <c r="C1253" s="22">
        <v>1000</v>
      </c>
      <c r="D1253" s="23">
        <v>43497</v>
      </c>
      <c r="E1253" s="21" t="s">
        <v>103</v>
      </c>
      <c r="F1253" s="21">
        <v>108101678</v>
      </c>
      <c r="G1253" s="21">
        <v>-1</v>
      </c>
      <c r="H1253" s="24">
        <v>-1897.63</v>
      </c>
      <c r="I1253" s="23">
        <v>43521</v>
      </c>
      <c r="J1253" s="21" t="s">
        <v>154</v>
      </c>
      <c r="K1253" s="21">
        <v>0</v>
      </c>
      <c r="L1253" s="21" t="s">
        <v>194</v>
      </c>
    </row>
    <row r="1254" spans="1:12" x14ac:dyDescent="0.3">
      <c r="A1254" s="22">
        <v>13640</v>
      </c>
      <c r="B1254" s="22">
        <v>10100501</v>
      </c>
      <c r="C1254" s="22">
        <v>1000</v>
      </c>
      <c r="D1254" s="23">
        <v>43497</v>
      </c>
      <c r="E1254" s="21" t="s">
        <v>104</v>
      </c>
      <c r="F1254" s="21">
        <v>108101678</v>
      </c>
      <c r="G1254" s="21">
        <v>0</v>
      </c>
      <c r="H1254" s="21">
        <v>0</v>
      </c>
      <c r="I1254" s="23">
        <v>43521</v>
      </c>
      <c r="J1254" s="21" t="s">
        <v>154</v>
      </c>
      <c r="K1254" s="21">
        <v>-171.95</v>
      </c>
      <c r="L1254" s="21" t="s">
        <v>194</v>
      </c>
    </row>
    <row r="1255" spans="1:12" x14ac:dyDescent="0.3">
      <c r="A1255" s="22">
        <v>13640</v>
      </c>
      <c r="B1255" s="22">
        <v>10100501</v>
      </c>
      <c r="C1255" s="22">
        <v>1000</v>
      </c>
      <c r="D1255" s="23">
        <v>43497</v>
      </c>
      <c r="E1255" s="21" t="s">
        <v>104</v>
      </c>
      <c r="F1255" s="21">
        <v>108101678</v>
      </c>
      <c r="G1255" s="21">
        <v>0</v>
      </c>
      <c r="H1255" s="21">
        <v>0</v>
      </c>
      <c r="I1255" s="23">
        <v>43521</v>
      </c>
      <c r="J1255" s="21" t="s">
        <v>154</v>
      </c>
      <c r="K1255" s="24">
        <v>-1047.72</v>
      </c>
      <c r="L1255" s="21" t="s">
        <v>194</v>
      </c>
    </row>
    <row r="1256" spans="1:12" x14ac:dyDescent="0.3">
      <c r="A1256" s="22">
        <v>13640</v>
      </c>
      <c r="B1256" s="22">
        <v>10100501</v>
      </c>
      <c r="C1256" s="22">
        <v>1000</v>
      </c>
      <c r="D1256" s="23">
        <v>43497</v>
      </c>
      <c r="E1256" s="21" t="s">
        <v>103</v>
      </c>
      <c r="F1256" s="21">
        <v>108101678</v>
      </c>
      <c r="G1256" s="21">
        <v>-1</v>
      </c>
      <c r="H1256" s="24">
        <v>-1883.42</v>
      </c>
      <c r="I1256" s="23">
        <v>43521</v>
      </c>
      <c r="J1256" s="21" t="s">
        <v>154</v>
      </c>
      <c r="K1256" s="21">
        <v>0</v>
      </c>
      <c r="L1256" s="21" t="s">
        <v>194</v>
      </c>
    </row>
    <row r="1257" spans="1:12" x14ac:dyDescent="0.3">
      <c r="A1257" s="22">
        <v>13640</v>
      </c>
      <c r="B1257" s="22">
        <v>10100501</v>
      </c>
      <c r="C1257" s="22">
        <v>1000</v>
      </c>
      <c r="D1257" s="23">
        <v>43497</v>
      </c>
      <c r="E1257" s="21" t="s">
        <v>104</v>
      </c>
      <c r="F1257" s="21">
        <v>108101678</v>
      </c>
      <c r="G1257" s="21">
        <v>0</v>
      </c>
      <c r="H1257" s="21">
        <v>0</v>
      </c>
      <c r="I1257" s="23">
        <v>43521</v>
      </c>
      <c r="J1257" s="21" t="s">
        <v>154</v>
      </c>
      <c r="K1257" s="24">
        <v>-1039.8800000000001</v>
      </c>
      <c r="L1257" s="21" t="s">
        <v>194</v>
      </c>
    </row>
    <row r="1258" spans="1:12" x14ac:dyDescent="0.3">
      <c r="A1258" s="22">
        <v>13650</v>
      </c>
      <c r="B1258" s="22">
        <v>10100501</v>
      </c>
      <c r="C1258" s="22">
        <v>1000</v>
      </c>
      <c r="D1258" s="23">
        <v>43497</v>
      </c>
      <c r="E1258" s="21" t="s">
        <v>103</v>
      </c>
      <c r="F1258" s="21">
        <v>108101678</v>
      </c>
      <c r="G1258" s="21">
        <v>-788</v>
      </c>
      <c r="H1258" s="24">
        <v>-2639.8</v>
      </c>
      <c r="I1258" s="23">
        <v>43521</v>
      </c>
      <c r="J1258" s="21" t="s">
        <v>154</v>
      </c>
      <c r="K1258" s="21">
        <v>0</v>
      </c>
      <c r="L1258" s="21" t="s">
        <v>195</v>
      </c>
    </row>
    <row r="1259" spans="1:12" x14ac:dyDescent="0.3">
      <c r="A1259" s="22">
        <v>13650</v>
      </c>
      <c r="B1259" s="22">
        <v>10100501</v>
      </c>
      <c r="C1259" s="22">
        <v>1000</v>
      </c>
      <c r="D1259" s="23">
        <v>43497</v>
      </c>
      <c r="E1259" s="21" t="s">
        <v>103</v>
      </c>
      <c r="F1259" s="21">
        <v>108101678</v>
      </c>
      <c r="G1259" s="21">
        <v>-102</v>
      </c>
      <c r="H1259" s="21">
        <v>-381.48</v>
      </c>
      <c r="I1259" s="23">
        <v>43521</v>
      </c>
      <c r="J1259" s="21" t="s">
        <v>154</v>
      </c>
      <c r="K1259" s="21">
        <v>0</v>
      </c>
      <c r="L1259" s="21" t="s">
        <v>195</v>
      </c>
    </row>
    <row r="1260" spans="1:12" x14ac:dyDescent="0.3">
      <c r="A1260" s="22">
        <v>13650</v>
      </c>
      <c r="B1260" s="22">
        <v>10100501</v>
      </c>
      <c r="C1260" s="22">
        <v>1000</v>
      </c>
      <c r="D1260" s="23">
        <v>43497</v>
      </c>
      <c r="E1260" s="21" t="s">
        <v>104</v>
      </c>
      <c r="F1260" s="21">
        <v>108101678</v>
      </c>
      <c r="G1260" s="21">
        <v>0</v>
      </c>
      <c r="H1260" s="21">
        <v>0</v>
      </c>
      <c r="I1260" s="23">
        <v>43521</v>
      </c>
      <c r="J1260" s="21" t="s">
        <v>154</v>
      </c>
      <c r="K1260" s="24">
        <v>-1457.51</v>
      </c>
      <c r="L1260" s="21" t="s">
        <v>195</v>
      </c>
    </row>
    <row r="1261" spans="1:12" x14ac:dyDescent="0.3">
      <c r="A1261" s="22">
        <v>13650</v>
      </c>
      <c r="B1261" s="22">
        <v>10100501</v>
      </c>
      <c r="C1261" s="22">
        <v>1000</v>
      </c>
      <c r="D1261" s="23">
        <v>43497</v>
      </c>
      <c r="E1261" s="21" t="s">
        <v>104</v>
      </c>
      <c r="F1261" s="21">
        <v>108101678</v>
      </c>
      <c r="G1261" s="21">
        <v>0</v>
      </c>
      <c r="H1261" s="21">
        <v>0</v>
      </c>
      <c r="I1261" s="23">
        <v>43521</v>
      </c>
      <c r="J1261" s="21" t="s">
        <v>154</v>
      </c>
      <c r="K1261" s="21">
        <v>-210.62</v>
      </c>
      <c r="L1261" s="21" t="s">
        <v>195</v>
      </c>
    </row>
    <row r="1262" spans="1:12" x14ac:dyDescent="0.3">
      <c r="A1262" s="22">
        <v>13670</v>
      </c>
      <c r="B1262" s="22">
        <v>10100501</v>
      </c>
      <c r="C1262" s="22">
        <v>1000</v>
      </c>
      <c r="D1262" s="23">
        <v>43497</v>
      </c>
      <c r="E1262" s="21" t="s">
        <v>103</v>
      </c>
      <c r="F1262" s="21">
        <v>108101678</v>
      </c>
      <c r="G1262" s="21">
        <v>-40</v>
      </c>
      <c r="H1262" s="21">
        <v>-166</v>
      </c>
      <c r="I1262" s="23">
        <v>43521</v>
      </c>
      <c r="J1262" s="21" t="s">
        <v>154</v>
      </c>
      <c r="K1262" s="21">
        <v>0</v>
      </c>
      <c r="L1262" s="21" t="s">
        <v>189</v>
      </c>
    </row>
    <row r="1263" spans="1:12" x14ac:dyDescent="0.3">
      <c r="A1263" s="22">
        <v>13670</v>
      </c>
      <c r="B1263" s="22">
        <v>10100501</v>
      </c>
      <c r="C1263" s="22">
        <v>1000</v>
      </c>
      <c r="D1263" s="23">
        <v>43497</v>
      </c>
      <c r="E1263" s="21" t="s">
        <v>104</v>
      </c>
      <c r="F1263" s="21">
        <v>108101678</v>
      </c>
      <c r="G1263" s="21">
        <v>0</v>
      </c>
      <c r="H1263" s="21">
        <v>0</v>
      </c>
      <c r="I1263" s="23">
        <v>43521</v>
      </c>
      <c r="J1263" s="21" t="s">
        <v>154</v>
      </c>
      <c r="K1263" s="21">
        <v>-91.65</v>
      </c>
      <c r="L1263" s="21" t="s">
        <v>189</v>
      </c>
    </row>
    <row r="1264" spans="1:12" x14ac:dyDescent="0.3">
      <c r="A1264" s="22">
        <v>13670</v>
      </c>
      <c r="B1264" s="22">
        <v>10100501</v>
      </c>
      <c r="C1264" s="22">
        <v>1000</v>
      </c>
      <c r="D1264" s="23">
        <v>43497</v>
      </c>
      <c r="E1264" s="21" t="s">
        <v>104</v>
      </c>
      <c r="F1264" s="21">
        <v>108101986</v>
      </c>
      <c r="G1264" s="21">
        <v>0</v>
      </c>
      <c r="H1264" s="21">
        <v>0</v>
      </c>
      <c r="I1264" s="23">
        <v>43361</v>
      </c>
      <c r="J1264" s="21" t="s">
        <v>105</v>
      </c>
      <c r="K1264" s="24">
        <v>-7876.29</v>
      </c>
      <c r="L1264" s="21" t="s">
        <v>189</v>
      </c>
    </row>
    <row r="1265" spans="1:12" x14ac:dyDescent="0.3">
      <c r="A1265" s="22">
        <v>13650</v>
      </c>
      <c r="B1265" s="22">
        <v>10100501</v>
      </c>
      <c r="C1265" s="22">
        <v>1000</v>
      </c>
      <c r="D1265" s="23">
        <v>43497</v>
      </c>
      <c r="E1265" s="21" t="s">
        <v>104</v>
      </c>
      <c r="F1265" s="21">
        <v>108102516</v>
      </c>
      <c r="G1265" s="21">
        <v>0</v>
      </c>
      <c r="H1265" s="21">
        <v>0</v>
      </c>
      <c r="I1265" s="23">
        <v>43481</v>
      </c>
      <c r="J1265" s="21" t="s">
        <v>105</v>
      </c>
      <c r="K1265" s="24">
        <v>-3615.05</v>
      </c>
      <c r="L1265" s="21" t="s">
        <v>195</v>
      </c>
    </row>
    <row r="1266" spans="1:12" x14ac:dyDescent="0.3">
      <c r="A1266" s="22">
        <v>13660</v>
      </c>
      <c r="B1266" s="22">
        <v>10100501</v>
      </c>
      <c r="C1266" s="22">
        <v>1000</v>
      </c>
      <c r="D1266" s="23">
        <v>43497</v>
      </c>
      <c r="E1266" s="21" t="s">
        <v>104</v>
      </c>
      <c r="F1266" s="21">
        <v>108102516</v>
      </c>
      <c r="G1266" s="21">
        <v>0</v>
      </c>
      <c r="H1266" s="21">
        <v>0</v>
      </c>
      <c r="I1266" s="23">
        <v>43481</v>
      </c>
      <c r="J1266" s="21" t="s">
        <v>105</v>
      </c>
      <c r="K1266" s="24">
        <v>-3729.66</v>
      </c>
      <c r="L1266" s="21" t="s">
        <v>188</v>
      </c>
    </row>
    <row r="1267" spans="1:12" x14ac:dyDescent="0.3">
      <c r="A1267" s="22">
        <v>13660</v>
      </c>
      <c r="B1267" s="22">
        <v>10100501</v>
      </c>
      <c r="C1267" s="22">
        <v>1000</v>
      </c>
      <c r="D1267" s="23">
        <v>43497</v>
      </c>
      <c r="E1267" s="21" t="s">
        <v>104</v>
      </c>
      <c r="F1267" s="21">
        <v>108102516</v>
      </c>
      <c r="G1267" s="21">
        <v>0</v>
      </c>
      <c r="H1267" s="21">
        <v>0</v>
      </c>
      <c r="I1267" s="23">
        <v>43481</v>
      </c>
      <c r="J1267" s="21" t="s">
        <v>105</v>
      </c>
      <c r="K1267" s="21">
        <v>-396.14</v>
      </c>
      <c r="L1267" s="21" t="s">
        <v>188</v>
      </c>
    </row>
    <row r="1268" spans="1:12" x14ac:dyDescent="0.3">
      <c r="A1268" s="22">
        <v>13660</v>
      </c>
      <c r="B1268" s="22">
        <v>10100501</v>
      </c>
      <c r="C1268" s="22">
        <v>1000</v>
      </c>
      <c r="D1268" s="23">
        <v>43497</v>
      </c>
      <c r="E1268" s="21" t="s">
        <v>104</v>
      </c>
      <c r="F1268" s="21">
        <v>108102516</v>
      </c>
      <c r="G1268" s="21">
        <v>0</v>
      </c>
      <c r="H1268" s="21">
        <v>0</v>
      </c>
      <c r="I1268" s="23">
        <v>43481</v>
      </c>
      <c r="J1268" s="21" t="s">
        <v>105</v>
      </c>
      <c r="K1268" s="21">
        <v>-396.14</v>
      </c>
      <c r="L1268" s="21" t="s">
        <v>188</v>
      </c>
    </row>
    <row r="1269" spans="1:12" x14ac:dyDescent="0.3">
      <c r="A1269" s="22">
        <v>13660</v>
      </c>
      <c r="B1269" s="22">
        <v>10100501</v>
      </c>
      <c r="C1269" s="22">
        <v>1000</v>
      </c>
      <c r="D1269" s="23">
        <v>43497</v>
      </c>
      <c r="E1269" s="21" t="s">
        <v>104</v>
      </c>
      <c r="F1269" s="21">
        <v>108102516</v>
      </c>
      <c r="G1269" s="21">
        <v>0</v>
      </c>
      <c r="H1269" s="21">
        <v>0</v>
      </c>
      <c r="I1269" s="23">
        <v>43481</v>
      </c>
      <c r="J1269" s="21" t="s">
        <v>105</v>
      </c>
      <c r="K1269" s="21">
        <v>-100.3</v>
      </c>
      <c r="L1269" s="21" t="s">
        <v>188</v>
      </c>
    </row>
    <row r="1270" spans="1:12" x14ac:dyDescent="0.3">
      <c r="A1270" s="22">
        <v>13660</v>
      </c>
      <c r="B1270" s="22">
        <v>10100501</v>
      </c>
      <c r="C1270" s="22">
        <v>1000</v>
      </c>
      <c r="D1270" s="23">
        <v>43497</v>
      </c>
      <c r="E1270" s="21" t="s">
        <v>104</v>
      </c>
      <c r="F1270" s="21">
        <v>108102516</v>
      </c>
      <c r="G1270" s="21">
        <v>0</v>
      </c>
      <c r="H1270" s="21">
        <v>0</v>
      </c>
      <c r="I1270" s="23">
        <v>43481</v>
      </c>
      <c r="J1270" s="21" t="s">
        <v>105</v>
      </c>
      <c r="K1270" s="24">
        <v>-1281.03</v>
      </c>
      <c r="L1270" s="21" t="s">
        <v>188</v>
      </c>
    </row>
    <row r="1271" spans="1:12" x14ac:dyDescent="0.3">
      <c r="A1271" s="22">
        <v>13670</v>
      </c>
      <c r="B1271" s="22">
        <v>10100501</v>
      </c>
      <c r="C1271" s="22">
        <v>1000</v>
      </c>
      <c r="D1271" s="23">
        <v>43497</v>
      </c>
      <c r="E1271" s="21" t="s">
        <v>104</v>
      </c>
      <c r="F1271" s="21">
        <v>108102516</v>
      </c>
      <c r="G1271" s="21">
        <v>0</v>
      </c>
      <c r="H1271" s="21">
        <v>0</v>
      </c>
      <c r="I1271" s="23">
        <v>43481</v>
      </c>
      <c r="J1271" s="21" t="s">
        <v>105</v>
      </c>
      <c r="K1271" s="24">
        <v>-1347.4</v>
      </c>
      <c r="L1271" s="21" t="s">
        <v>189</v>
      </c>
    </row>
    <row r="1272" spans="1:12" x14ac:dyDescent="0.3">
      <c r="A1272" s="22">
        <v>13670</v>
      </c>
      <c r="B1272" s="22">
        <v>10100501</v>
      </c>
      <c r="C1272" s="22">
        <v>1000</v>
      </c>
      <c r="D1272" s="23">
        <v>43497</v>
      </c>
      <c r="E1272" s="21" t="s">
        <v>104</v>
      </c>
      <c r="F1272" s="21">
        <v>108102516</v>
      </c>
      <c r="G1272" s="21">
        <v>0</v>
      </c>
      <c r="H1272" s="21">
        <v>0</v>
      </c>
      <c r="I1272" s="23">
        <v>43481</v>
      </c>
      <c r="J1272" s="21" t="s">
        <v>105</v>
      </c>
      <c r="K1272" s="24">
        <v>-12108.8</v>
      </c>
      <c r="L1272" s="21" t="s">
        <v>189</v>
      </c>
    </row>
    <row r="1273" spans="1:12" x14ac:dyDescent="0.3">
      <c r="A1273" s="22">
        <v>13670</v>
      </c>
      <c r="B1273" s="22">
        <v>10100501</v>
      </c>
      <c r="C1273" s="22">
        <v>1000</v>
      </c>
      <c r="D1273" s="23">
        <v>43497</v>
      </c>
      <c r="E1273" s="21" t="s">
        <v>104</v>
      </c>
      <c r="F1273" s="21">
        <v>108102516</v>
      </c>
      <c r="G1273" s="21">
        <v>0</v>
      </c>
      <c r="H1273" s="21">
        <v>0</v>
      </c>
      <c r="I1273" s="23">
        <v>43481</v>
      </c>
      <c r="J1273" s="21" t="s">
        <v>105</v>
      </c>
      <c r="K1273" s="24">
        <v>-6280.38</v>
      </c>
      <c r="L1273" s="21" t="s">
        <v>189</v>
      </c>
    </row>
    <row r="1274" spans="1:12" x14ac:dyDescent="0.3">
      <c r="A1274" s="22">
        <v>13670</v>
      </c>
      <c r="B1274" s="22">
        <v>10100501</v>
      </c>
      <c r="C1274" s="22">
        <v>1000</v>
      </c>
      <c r="D1274" s="23">
        <v>43497</v>
      </c>
      <c r="E1274" s="21" t="s">
        <v>104</v>
      </c>
      <c r="F1274" s="21">
        <v>108102516</v>
      </c>
      <c r="G1274" s="21">
        <v>0</v>
      </c>
      <c r="H1274" s="21">
        <v>0</v>
      </c>
      <c r="I1274" s="23">
        <v>43481</v>
      </c>
      <c r="J1274" s="21" t="s">
        <v>105</v>
      </c>
      <c r="K1274" s="24">
        <v>-12108.81</v>
      </c>
      <c r="L1274" s="21" t="s">
        <v>189</v>
      </c>
    </row>
    <row r="1275" spans="1:12" x14ac:dyDescent="0.3">
      <c r="A1275" s="22">
        <v>13670</v>
      </c>
      <c r="B1275" s="22">
        <v>10100501</v>
      </c>
      <c r="C1275" s="22">
        <v>1000</v>
      </c>
      <c r="D1275" s="23">
        <v>43497</v>
      </c>
      <c r="E1275" s="21" t="s">
        <v>104</v>
      </c>
      <c r="F1275" s="21">
        <v>108102516</v>
      </c>
      <c r="G1275" s="21">
        <v>0</v>
      </c>
      <c r="H1275" s="21">
        <v>0</v>
      </c>
      <c r="I1275" s="23">
        <v>43481</v>
      </c>
      <c r="J1275" s="21" t="s">
        <v>105</v>
      </c>
      <c r="K1275" s="24">
        <v>-3606.29</v>
      </c>
      <c r="L1275" s="21" t="s">
        <v>189</v>
      </c>
    </row>
    <row r="1276" spans="1:12" x14ac:dyDescent="0.3">
      <c r="A1276" s="22">
        <v>13650</v>
      </c>
      <c r="B1276" s="22">
        <v>10100501</v>
      </c>
      <c r="C1276" s="22">
        <v>1000</v>
      </c>
      <c r="D1276" s="23">
        <v>43497</v>
      </c>
      <c r="E1276" s="21" t="s">
        <v>104</v>
      </c>
      <c r="F1276" s="21">
        <v>108099067</v>
      </c>
      <c r="G1276" s="21">
        <v>0</v>
      </c>
      <c r="H1276" s="21">
        <v>0</v>
      </c>
      <c r="I1276" s="23">
        <v>43364</v>
      </c>
      <c r="J1276" s="21" t="s">
        <v>105</v>
      </c>
      <c r="K1276" s="21">
        <v>-0.01</v>
      </c>
      <c r="L1276" s="21" t="s">
        <v>195</v>
      </c>
    </row>
    <row r="1277" spans="1:12" x14ac:dyDescent="0.3">
      <c r="A1277" s="22">
        <v>13640</v>
      </c>
      <c r="B1277" s="22">
        <v>10100501</v>
      </c>
      <c r="C1277" s="22">
        <v>1000</v>
      </c>
      <c r="D1277" s="23">
        <v>43497</v>
      </c>
      <c r="E1277" s="21" t="s">
        <v>104</v>
      </c>
      <c r="F1277" s="21">
        <v>108099743</v>
      </c>
      <c r="G1277" s="21">
        <v>0</v>
      </c>
      <c r="H1277" s="21">
        <v>0</v>
      </c>
      <c r="I1277" s="23">
        <v>43490</v>
      </c>
      <c r="J1277" s="21" t="s">
        <v>105</v>
      </c>
      <c r="K1277" s="21">
        <v>-0.13</v>
      </c>
      <c r="L1277" s="21" t="s">
        <v>194</v>
      </c>
    </row>
    <row r="1278" spans="1:12" x14ac:dyDescent="0.3">
      <c r="A1278" s="22">
        <v>13640</v>
      </c>
      <c r="B1278" s="22">
        <v>10100501</v>
      </c>
      <c r="C1278" s="22">
        <v>1000</v>
      </c>
      <c r="D1278" s="23">
        <v>43497</v>
      </c>
      <c r="E1278" s="21" t="s">
        <v>104</v>
      </c>
      <c r="F1278" s="21">
        <v>108099743</v>
      </c>
      <c r="G1278" s="21">
        <v>0</v>
      </c>
      <c r="H1278" s="21">
        <v>0</v>
      </c>
      <c r="I1278" s="23">
        <v>43490</v>
      </c>
      <c r="J1278" s="21" t="s">
        <v>105</v>
      </c>
      <c r="K1278" s="21">
        <v>-0.03</v>
      </c>
      <c r="L1278" s="21" t="s">
        <v>194</v>
      </c>
    </row>
    <row r="1279" spans="1:12" x14ac:dyDescent="0.3">
      <c r="A1279" s="22">
        <v>13650</v>
      </c>
      <c r="B1279" s="22">
        <v>10100501</v>
      </c>
      <c r="C1279" s="22">
        <v>1000</v>
      </c>
      <c r="D1279" s="23">
        <v>43497</v>
      </c>
      <c r="E1279" s="21" t="s">
        <v>104</v>
      </c>
      <c r="F1279" s="21">
        <v>108099743</v>
      </c>
      <c r="G1279" s="21">
        <v>0</v>
      </c>
      <c r="H1279" s="21">
        <v>0</v>
      </c>
      <c r="I1279" s="23">
        <v>43490</v>
      </c>
      <c r="J1279" s="21" t="s">
        <v>105</v>
      </c>
      <c r="K1279" s="21">
        <v>-0.14000000000000001</v>
      </c>
      <c r="L1279" s="21" t="s">
        <v>195</v>
      </c>
    </row>
    <row r="1280" spans="1:12" x14ac:dyDescent="0.3">
      <c r="A1280" s="22">
        <v>13650</v>
      </c>
      <c r="B1280" s="22">
        <v>10100501</v>
      </c>
      <c r="C1280" s="22">
        <v>1000</v>
      </c>
      <c r="D1280" s="23">
        <v>43497</v>
      </c>
      <c r="E1280" s="21" t="s">
        <v>104</v>
      </c>
      <c r="F1280" s="21">
        <v>108099743</v>
      </c>
      <c r="G1280" s="21">
        <v>0</v>
      </c>
      <c r="H1280" s="21">
        <v>0</v>
      </c>
      <c r="I1280" s="23">
        <v>43490</v>
      </c>
      <c r="J1280" s="21" t="s">
        <v>105</v>
      </c>
      <c r="K1280" s="21">
        <v>-1.53</v>
      </c>
      <c r="L1280" s="21" t="s">
        <v>195</v>
      </c>
    </row>
    <row r="1281" spans="1:12" x14ac:dyDescent="0.3">
      <c r="A1281" s="22">
        <v>13650</v>
      </c>
      <c r="B1281" s="22">
        <v>10100501</v>
      </c>
      <c r="C1281" s="22">
        <v>1000</v>
      </c>
      <c r="D1281" s="23">
        <v>43497</v>
      </c>
      <c r="E1281" s="21" t="s">
        <v>104</v>
      </c>
      <c r="F1281" s="21">
        <v>108099743</v>
      </c>
      <c r="G1281" s="21">
        <v>0</v>
      </c>
      <c r="H1281" s="21">
        <v>0</v>
      </c>
      <c r="I1281" s="23">
        <v>43490</v>
      </c>
      <c r="J1281" s="21" t="s">
        <v>105</v>
      </c>
      <c r="K1281" s="21">
        <v>-1.53</v>
      </c>
      <c r="L1281" s="21" t="s">
        <v>195</v>
      </c>
    </row>
    <row r="1282" spans="1:12" x14ac:dyDescent="0.3">
      <c r="A1282" s="22">
        <v>13650</v>
      </c>
      <c r="B1282" s="22">
        <v>10100501</v>
      </c>
      <c r="C1282" s="22">
        <v>1000</v>
      </c>
      <c r="D1282" s="23">
        <v>43497</v>
      </c>
      <c r="E1282" s="21" t="s">
        <v>104</v>
      </c>
      <c r="F1282" s="21">
        <v>108099743</v>
      </c>
      <c r="G1282" s="21">
        <v>0</v>
      </c>
      <c r="H1282" s="21">
        <v>0</v>
      </c>
      <c r="I1282" s="23">
        <v>43490</v>
      </c>
      <c r="J1282" s="21" t="s">
        <v>105</v>
      </c>
      <c r="K1282" s="21">
        <v>-1.53</v>
      </c>
      <c r="L1282" s="21" t="s">
        <v>195</v>
      </c>
    </row>
    <row r="1283" spans="1:12" x14ac:dyDescent="0.3">
      <c r="A1283" s="22">
        <v>13650</v>
      </c>
      <c r="B1283" s="22">
        <v>10100501</v>
      </c>
      <c r="C1283" s="22">
        <v>1000</v>
      </c>
      <c r="D1283" s="23">
        <v>43497</v>
      </c>
      <c r="E1283" s="21" t="s">
        <v>104</v>
      </c>
      <c r="F1283" s="21">
        <v>108099743</v>
      </c>
      <c r="G1283" s="21">
        <v>0</v>
      </c>
      <c r="H1283" s="21">
        <v>0</v>
      </c>
      <c r="I1283" s="23">
        <v>43490</v>
      </c>
      <c r="J1283" s="21" t="s">
        <v>105</v>
      </c>
      <c r="K1283" s="21">
        <v>-0.03</v>
      </c>
      <c r="L1283" s="21" t="s">
        <v>195</v>
      </c>
    </row>
    <row r="1284" spans="1:12" x14ac:dyDescent="0.3">
      <c r="A1284" s="22">
        <v>13660</v>
      </c>
      <c r="B1284" s="22">
        <v>10100501</v>
      </c>
      <c r="C1284" s="22">
        <v>1000</v>
      </c>
      <c r="D1284" s="23">
        <v>43497</v>
      </c>
      <c r="E1284" s="21" t="s">
        <v>104</v>
      </c>
      <c r="F1284" s="21">
        <v>108099743</v>
      </c>
      <c r="G1284" s="21">
        <v>0</v>
      </c>
      <c r="H1284" s="21">
        <v>0</v>
      </c>
      <c r="I1284" s="23">
        <v>43490</v>
      </c>
      <c r="J1284" s="21" t="s">
        <v>105</v>
      </c>
      <c r="K1284" s="21">
        <v>-0.01</v>
      </c>
      <c r="L1284" s="21" t="s">
        <v>188</v>
      </c>
    </row>
    <row r="1285" spans="1:12" x14ac:dyDescent="0.3">
      <c r="A1285" s="22">
        <v>13660</v>
      </c>
      <c r="B1285" s="22">
        <v>10100501</v>
      </c>
      <c r="C1285" s="22">
        <v>1000</v>
      </c>
      <c r="D1285" s="23">
        <v>43497</v>
      </c>
      <c r="E1285" s="21" t="s">
        <v>104</v>
      </c>
      <c r="F1285" s="21">
        <v>108099743</v>
      </c>
      <c r="G1285" s="21">
        <v>0</v>
      </c>
      <c r="H1285" s="21">
        <v>0</v>
      </c>
      <c r="I1285" s="23">
        <v>43490</v>
      </c>
      <c r="J1285" s="21" t="s">
        <v>105</v>
      </c>
      <c r="K1285" s="21">
        <v>-0.01</v>
      </c>
      <c r="L1285" s="21" t="s">
        <v>188</v>
      </c>
    </row>
    <row r="1286" spans="1:12" x14ac:dyDescent="0.3">
      <c r="A1286" s="22">
        <v>13660</v>
      </c>
      <c r="B1286" s="22">
        <v>10100501</v>
      </c>
      <c r="C1286" s="22">
        <v>1000</v>
      </c>
      <c r="D1286" s="23">
        <v>43497</v>
      </c>
      <c r="E1286" s="21" t="s">
        <v>104</v>
      </c>
      <c r="F1286" s="21">
        <v>108099743</v>
      </c>
      <c r="G1286" s="21">
        <v>0</v>
      </c>
      <c r="H1286" s="21">
        <v>0</v>
      </c>
      <c r="I1286" s="23">
        <v>43490</v>
      </c>
      <c r="J1286" s="21" t="s">
        <v>105</v>
      </c>
      <c r="K1286" s="21">
        <v>-0.08</v>
      </c>
      <c r="L1286" s="21" t="s">
        <v>188</v>
      </c>
    </row>
    <row r="1287" spans="1:12" x14ac:dyDescent="0.3">
      <c r="A1287" s="22">
        <v>13660</v>
      </c>
      <c r="B1287" s="22">
        <v>10100501</v>
      </c>
      <c r="C1287" s="22">
        <v>1000</v>
      </c>
      <c r="D1287" s="23">
        <v>43497</v>
      </c>
      <c r="E1287" s="21" t="s">
        <v>104</v>
      </c>
      <c r="F1287" s="21">
        <v>108099743</v>
      </c>
      <c r="G1287" s="21">
        <v>0</v>
      </c>
      <c r="H1287" s="21">
        <v>0</v>
      </c>
      <c r="I1287" s="23">
        <v>43490</v>
      </c>
      <c r="J1287" s="21" t="s">
        <v>105</v>
      </c>
      <c r="K1287" s="21">
        <v>-0.08</v>
      </c>
      <c r="L1287" s="21" t="s">
        <v>188</v>
      </c>
    </row>
    <row r="1288" spans="1:12" x14ac:dyDescent="0.3">
      <c r="A1288" s="22">
        <v>13670</v>
      </c>
      <c r="B1288" s="22">
        <v>10100501</v>
      </c>
      <c r="C1288" s="22">
        <v>1000</v>
      </c>
      <c r="D1288" s="23">
        <v>43497</v>
      </c>
      <c r="E1288" s="21" t="s">
        <v>104</v>
      </c>
      <c r="F1288" s="21">
        <v>108099743</v>
      </c>
      <c r="G1288" s="21">
        <v>0</v>
      </c>
      <c r="H1288" s="21">
        <v>0</v>
      </c>
      <c r="I1288" s="23">
        <v>43490</v>
      </c>
      <c r="J1288" s="21" t="s">
        <v>105</v>
      </c>
      <c r="K1288" s="21">
        <v>-0.02</v>
      </c>
      <c r="L1288" s="21" t="s">
        <v>189</v>
      </c>
    </row>
    <row r="1289" spans="1:12" x14ac:dyDescent="0.3">
      <c r="A1289" s="22">
        <v>13670</v>
      </c>
      <c r="B1289" s="22">
        <v>10100501</v>
      </c>
      <c r="C1289" s="22">
        <v>1000</v>
      </c>
      <c r="D1289" s="23">
        <v>43497</v>
      </c>
      <c r="E1289" s="21" t="s">
        <v>104</v>
      </c>
      <c r="F1289" s="21">
        <v>108099743</v>
      </c>
      <c r="G1289" s="21">
        <v>0</v>
      </c>
      <c r="H1289" s="21">
        <v>0</v>
      </c>
      <c r="I1289" s="23">
        <v>43490</v>
      </c>
      <c r="J1289" s="21" t="s">
        <v>105</v>
      </c>
      <c r="K1289" s="21">
        <v>-0.05</v>
      </c>
      <c r="L1289" s="21" t="s">
        <v>189</v>
      </c>
    </row>
    <row r="1290" spans="1:12" x14ac:dyDescent="0.3">
      <c r="A1290" s="22">
        <v>13670</v>
      </c>
      <c r="B1290" s="22">
        <v>10100501</v>
      </c>
      <c r="C1290" s="22">
        <v>1000</v>
      </c>
      <c r="D1290" s="23">
        <v>43497</v>
      </c>
      <c r="E1290" s="21" t="s">
        <v>104</v>
      </c>
      <c r="F1290" s="21">
        <v>108099743</v>
      </c>
      <c r="G1290" s="21">
        <v>0</v>
      </c>
      <c r="H1290" s="21">
        <v>0</v>
      </c>
      <c r="I1290" s="23">
        <v>43490</v>
      </c>
      <c r="J1290" s="21" t="s">
        <v>105</v>
      </c>
      <c r="K1290" s="21">
        <v>-0.05</v>
      </c>
      <c r="L1290" s="21" t="s">
        <v>189</v>
      </c>
    </row>
    <row r="1291" spans="1:12" x14ac:dyDescent="0.3">
      <c r="A1291" s="22">
        <v>13670</v>
      </c>
      <c r="B1291" s="22">
        <v>10100501</v>
      </c>
      <c r="C1291" s="22">
        <v>1000</v>
      </c>
      <c r="D1291" s="23">
        <v>43497</v>
      </c>
      <c r="E1291" s="21" t="s">
        <v>104</v>
      </c>
      <c r="F1291" s="21">
        <v>108099743</v>
      </c>
      <c r="G1291" s="21">
        <v>0</v>
      </c>
      <c r="H1291" s="21">
        <v>0</v>
      </c>
      <c r="I1291" s="23">
        <v>43490</v>
      </c>
      <c r="J1291" s="21" t="s">
        <v>105</v>
      </c>
      <c r="K1291" s="21">
        <v>-0.02</v>
      </c>
      <c r="L1291" s="21" t="s">
        <v>189</v>
      </c>
    </row>
    <row r="1292" spans="1:12" x14ac:dyDescent="0.3">
      <c r="A1292" s="22">
        <v>13640</v>
      </c>
      <c r="B1292" s="22">
        <v>10100501</v>
      </c>
      <c r="C1292" s="22">
        <v>1000</v>
      </c>
      <c r="D1292" s="23">
        <v>43497</v>
      </c>
      <c r="E1292" s="21" t="s">
        <v>103</v>
      </c>
      <c r="F1292" s="21">
        <v>108101678</v>
      </c>
      <c r="G1292" s="21">
        <v>-1</v>
      </c>
      <c r="H1292" s="24">
        <v>-1892.71</v>
      </c>
      <c r="I1292" s="23">
        <v>43521</v>
      </c>
      <c r="J1292" s="21" t="s">
        <v>154</v>
      </c>
      <c r="K1292" s="21">
        <v>0</v>
      </c>
      <c r="L1292" s="21" t="s">
        <v>194</v>
      </c>
    </row>
    <row r="1293" spans="1:12" x14ac:dyDescent="0.3">
      <c r="A1293" s="22">
        <v>13640</v>
      </c>
      <c r="B1293" s="22">
        <v>10100501</v>
      </c>
      <c r="C1293" s="22">
        <v>1000</v>
      </c>
      <c r="D1293" s="23">
        <v>43497</v>
      </c>
      <c r="E1293" s="21" t="s">
        <v>103</v>
      </c>
      <c r="F1293" s="21">
        <v>108101678</v>
      </c>
      <c r="G1293" s="21">
        <v>-1</v>
      </c>
      <c r="H1293" s="24">
        <v>-1377.5</v>
      </c>
      <c r="I1293" s="23">
        <v>43521</v>
      </c>
      <c r="J1293" s="21" t="s">
        <v>154</v>
      </c>
      <c r="K1293" s="21">
        <v>0</v>
      </c>
      <c r="L1293" s="21" t="s">
        <v>194</v>
      </c>
    </row>
    <row r="1294" spans="1:12" x14ac:dyDescent="0.3">
      <c r="A1294" s="22">
        <v>13640</v>
      </c>
      <c r="B1294" s="22">
        <v>10100501</v>
      </c>
      <c r="C1294" s="22">
        <v>1000</v>
      </c>
      <c r="D1294" s="23">
        <v>43497</v>
      </c>
      <c r="E1294" s="21" t="s">
        <v>104</v>
      </c>
      <c r="F1294" s="21">
        <v>108101678</v>
      </c>
      <c r="G1294" s="21">
        <v>0</v>
      </c>
      <c r="H1294" s="21">
        <v>0</v>
      </c>
      <c r="I1294" s="23">
        <v>43521</v>
      </c>
      <c r="J1294" s="21" t="s">
        <v>154</v>
      </c>
      <c r="K1294" s="24">
        <v>-1045.01</v>
      </c>
      <c r="L1294" s="21" t="s">
        <v>194</v>
      </c>
    </row>
    <row r="1295" spans="1:12" x14ac:dyDescent="0.3">
      <c r="A1295" s="22">
        <v>13640</v>
      </c>
      <c r="B1295" s="22">
        <v>10100501</v>
      </c>
      <c r="C1295" s="22">
        <v>1000</v>
      </c>
      <c r="D1295" s="23">
        <v>43497</v>
      </c>
      <c r="E1295" s="21" t="s">
        <v>104</v>
      </c>
      <c r="F1295" s="21">
        <v>108101678</v>
      </c>
      <c r="G1295" s="21">
        <v>0</v>
      </c>
      <c r="H1295" s="21">
        <v>0</v>
      </c>
      <c r="I1295" s="23">
        <v>43521</v>
      </c>
      <c r="J1295" s="21" t="s">
        <v>154</v>
      </c>
      <c r="K1295" s="21">
        <v>-760.55</v>
      </c>
      <c r="L1295" s="21" t="s">
        <v>194</v>
      </c>
    </row>
    <row r="1296" spans="1:12" x14ac:dyDescent="0.3">
      <c r="A1296" s="22">
        <v>13640</v>
      </c>
      <c r="B1296" s="22">
        <v>10100501</v>
      </c>
      <c r="C1296" s="22">
        <v>1000</v>
      </c>
      <c r="D1296" s="23">
        <v>43497</v>
      </c>
      <c r="E1296" s="21" t="s">
        <v>104</v>
      </c>
      <c r="F1296" s="21">
        <v>108105233</v>
      </c>
      <c r="G1296" s="21">
        <v>0</v>
      </c>
      <c r="H1296" s="21">
        <v>0</v>
      </c>
      <c r="I1296" s="23">
        <v>43462</v>
      </c>
      <c r="J1296" s="21" t="s">
        <v>105</v>
      </c>
      <c r="K1296" s="21">
        <v>0.33</v>
      </c>
      <c r="L1296" s="21" t="s">
        <v>194</v>
      </c>
    </row>
    <row r="1297" spans="1:12" x14ac:dyDescent="0.3">
      <c r="A1297" s="22">
        <v>13650</v>
      </c>
      <c r="B1297" s="22">
        <v>10100501</v>
      </c>
      <c r="C1297" s="22">
        <v>1000</v>
      </c>
      <c r="D1297" s="23">
        <v>43497</v>
      </c>
      <c r="E1297" s="21" t="s">
        <v>104</v>
      </c>
      <c r="F1297" s="21">
        <v>108105233</v>
      </c>
      <c r="G1297" s="21">
        <v>0</v>
      </c>
      <c r="H1297" s="21">
        <v>0</v>
      </c>
      <c r="I1297" s="23">
        <v>43462</v>
      </c>
      <c r="J1297" s="21" t="s">
        <v>105</v>
      </c>
      <c r="K1297" s="21">
        <v>1.53</v>
      </c>
      <c r="L1297" s="21" t="s">
        <v>195</v>
      </c>
    </row>
    <row r="1298" spans="1:12" x14ac:dyDescent="0.3">
      <c r="A1298" s="22">
        <v>13650</v>
      </c>
      <c r="B1298" s="22">
        <v>10100501</v>
      </c>
      <c r="C1298" s="22">
        <v>1000</v>
      </c>
      <c r="D1298" s="23">
        <v>43497</v>
      </c>
      <c r="E1298" s="21" t="s">
        <v>104</v>
      </c>
      <c r="F1298" s="21">
        <v>108105233</v>
      </c>
      <c r="G1298" s="21">
        <v>0</v>
      </c>
      <c r="H1298" s="21">
        <v>0</v>
      </c>
      <c r="I1298" s="23">
        <v>43462</v>
      </c>
      <c r="J1298" s="21" t="s">
        <v>105</v>
      </c>
      <c r="K1298" s="21">
        <v>1.53</v>
      </c>
      <c r="L1298" s="21" t="s">
        <v>195</v>
      </c>
    </row>
    <row r="1299" spans="1:12" x14ac:dyDescent="0.3">
      <c r="A1299" s="22">
        <v>13640</v>
      </c>
      <c r="B1299" s="22">
        <v>10100501</v>
      </c>
      <c r="C1299" s="22">
        <v>1000</v>
      </c>
      <c r="D1299" s="23">
        <v>43497</v>
      </c>
      <c r="E1299" s="21" t="s">
        <v>104</v>
      </c>
      <c r="F1299" s="21">
        <v>108105247</v>
      </c>
      <c r="G1299" s="21">
        <v>0</v>
      </c>
      <c r="H1299" s="21">
        <v>0</v>
      </c>
      <c r="I1299" s="23">
        <v>43494</v>
      </c>
      <c r="J1299" s="21" t="s">
        <v>105</v>
      </c>
      <c r="K1299" s="21">
        <v>-634.47</v>
      </c>
      <c r="L1299" s="21" t="s">
        <v>194</v>
      </c>
    </row>
    <row r="1300" spans="1:12" x14ac:dyDescent="0.3">
      <c r="A1300" s="22">
        <v>13670</v>
      </c>
      <c r="B1300" s="22">
        <v>10100501</v>
      </c>
      <c r="C1300" s="22">
        <v>1000</v>
      </c>
      <c r="D1300" s="23">
        <v>43497</v>
      </c>
      <c r="E1300" s="21" t="s">
        <v>104</v>
      </c>
      <c r="F1300" s="21">
        <v>108105247</v>
      </c>
      <c r="G1300" s="21">
        <v>0</v>
      </c>
      <c r="H1300" s="21">
        <v>0</v>
      </c>
      <c r="I1300" s="23">
        <v>43494</v>
      </c>
      <c r="J1300" s="21" t="s">
        <v>105</v>
      </c>
      <c r="K1300" s="24">
        <v>-2361.81</v>
      </c>
      <c r="L1300" s="21" t="s">
        <v>189</v>
      </c>
    </row>
    <row r="1301" spans="1:12" x14ac:dyDescent="0.3">
      <c r="A1301" s="22">
        <v>13650</v>
      </c>
      <c r="B1301" s="22">
        <v>10100501</v>
      </c>
      <c r="C1301" s="22">
        <v>1000</v>
      </c>
      <c r="D1301" s="23">
        <v>43497</v>
      </c>
      <c r="E1301" s="21" t="s">
        <v>104</v>
      </c>
      <c r="F1301" s="21">
        <v>108105262</v>
      </c>
      <c r="G1301" s="21">
        <v>0</v>
      </c>
      <c r="H1301" s="21">
        <v>0</v>
      </c>
      <c r="I1301" s="23">
        <v>43523</v>
      </c>
      <c r="J1301" s="21" t="s">
        <v>105</v>
      </c>
      <c r="K1301" s="24">
        <v>-5880.22</v>
      </c>
      <c r="L1301" s="21" t="s">
        <v>195</v>
      </c>
    </row>
    <row r="1302" spans="1:12" x14ac:dyDescent="0.3">
      <c r="A1302" s="22">
        <v>13650</v>
      </c>
      <c r="B1302" s="22">
        <v>10100501</v>
      </c>
      <c r="C1302" s="22">
        <v>1000</v>
      </c>
      <c r="D1302" s="23">
        <v>43497</v>
      </c>
      <c r="E1302" s="21" t="s">
        <v>104</v>
      </c>
      <c r="F1302" s="21">
        <v>108105262</v>
      </c>
      <c r="G1302" s="21">
        <v>0</v>
      </c>
      <c r="H1302" s="21">
        <v>0</v>
      </c>
      <c r="I1302" s="23">
        <v>43523</v>
      </c>
      <c r="J1302" s="21" t="s">
        <v>105</v>
      </c>
      <c r="K1302" s="24">
        <v>-5880.26</v>
      </c>
      <c r="L1302" s="21" t="s">
        <v>195</v>
      </c>
    </row>
    <row r="1303" spans="1:12" x14ac:dyDescent="0.3">
      <c r="A1303" s="22">
        <v>13640</v>
      </c>
      <c r="B1303" s="22">
        <v>10100501</v>
      </c>
      <c r="C1303" s="22">
        <v>1000</v>
      </c>
      <c r="D1303" s="23">
        <v>43497</v>
      </c>
      <c r="E1303" s="21" t="s">
        <v>104</v>
      </c>
      <c r="F1303" s="21">
        <v>108105310</v>
      </c>
      <c r="G1303" s="21">
        <v>0</v>
      </c>
      <c r="H1303" s="21">
        <v>0</v>
      </c>
      <c r="I1303" s="23">
        <v>43472</v>
      </c>
      <c r="J1303" s="21" t="s">
        <v>105</v>
      </c>
      <c r="K1303" s="21">
        <v>0.21</v>
      </c>
      <c r="L1303" s="21" t="s">
        <v>194</v>
      </c>
    </row>
    <row r="1304" spans="1:12" x14ac:dyDescent="0.3">
      <c r="A1304" s="22">
        <v>13640</v>
      </c>
      <c r="B1304" s="22">
        <v>10100501</v>
      </c>
      <c r="C1304" s="22">
        <v>1000</v>
      </c>
      <c r="D1304" s="23">
        <v>43497</v>
      </c>
      <c r="E1304" s="21" t="s">
        <v>104</v>
      </c>
      <c r="F1304" s="21">
        <v>108105310</v>
      </c>
      <c r="G1304" s="21">
        <v>0</v>
      </c>
      <c r="H1304" s="21">
        <v>0</v>
      </c>
      <c r="I1304" s="23">
        <v>43472</v>
      </c>
      <c r="J1304" s="21" t="s">
        <v>105</v>
      </c>
      <c r="K1304" s="21">
        <v>0.28000000000000003</v>
      </c>
      <c r="L1304" s="21" t="s">
        <v>194</v>
      </c>
    </row>
    <row r="1305" spans="1:12" x14ac:dyDescent="0.3">
      <c r="A1305" s="22">
        <v>13640</v>
      </c>
      <c r="B1305" s="22">
        <v>10100501</v>
      </c>
      <c r="C1305" s="22">
        <v>1000</v>
      </c>
      <c r="D1305" s="23">
        <v>43497</v>
      </c>
      <c r="E1305" s="21" t="s">
        <v>104</v>
      </c>
      <c r="F1305" s="21">
        <v>108105310</v>
      </c>
      <c r="G1305" s="21">
        <v>0</v>
      </c>
      <c r="H1305" s="21">
        <v>0</v>
      </c>
      <c r="I1305" s="23">
        <v>43472</v>
      </c>
      <c r="J1305" s="21" t="s">
        <v>105</v>
      </c>
      <c r="K1305" s="21">
        <v>0.28000000000000003</v>
      </c>
      <c r="L1305" s="21" t="s">
        <v>194</v>
      </c>
    </row>
    <row r="1306" spans="1:12" x14ac:dyDescent="0.3">
      <c r="A1306" s="22">
        <v>13650</v>
      </c>
      <c r="B1306" s="22">
        <v>10100501</v>
      </c>
      <c r="C1306" s="22">
        <v>1000</v>
      </c>
      <c r="D1306" s="23">
        <v>43497</v>
      </c>
      <c r="E1306" s="21" t="s">
        <v>104</v>
      </c>
      <c r="F1306" s="21">
        <v>108105310</v>
      </c>
      <c r="G1306" s="21">
        <v>0</v>
      </c>
      <c r="H1306" s="21">
        <v>0</v>
      </c>
      <c r="I1306" s="23">
        <v>43472</v>
      </c>
      <c r="J1306" s="21" t="s">
        <v>105</v>
      </c>
      <c r="K1306" s="21">
        <v>0.95</v>
      </c>
      <c r="L1306" s="21" t="s">
        <v>195</v>
      </c>
    </row>
    <row r="1307" spans="1:12" x14ac:dyDescent="0.3">
      <c r="A1307" s="22">
        <v>13650</v>
      </c>
      <c r="B1307" s="22">
        <v>10100501</v>
      </c>
      <c r="C1307" s="22">
        <v>1000</v>
      </c>
      <c r="D1307" s="23">
        <v>43497</v>
      </c>
      <c r="E1307" s="21" t="s">
        <v>104</v>
      </c>
      <c r="F1307" s="21">
        <v>108105310</v>
      </c>
      <c r="G1307" s="21">
        <v>0</v>
      </c>
      <c r="H1307" s="21">
        <v>0</v>
      </c>
      <c r="I1307" s="23">
        <v>43472</v>
      </c>
      <c r="J1307" s="21" t="s">
        <v>105</v>
      </c>
      <c r="K1307" s="21">
        <v>0.95</v>
      </c>
      <c r="L1307" s="21" t="s">
        <v>195</v>
      </c>
    </row>
    <row r="1308" spans="1:12" x14ac:dyDescent="0.3">
      <c r="A1308" s="22">
        <v>13650</v>
      </c>
      <c r="B1308" s="22">
        <v>10100501</v>
      </c>
      <c r="C1308" s="22">
        <v>1000</v>
      </c>
      <c r="D1308" s="23">
        <v>43497</v>
      </c>
      <c r="E1308" s="21" t="s">
        <v>104</v>
      </c>
      <c r="F1308" s="21">
        <v>108105310</v>
      </c>
      <c r="G1308" s="21">
        <v>0</v>
      </c>
      <c r="H1308" s="21">
        <v>0</v>
      </c>
      <c r="I1308" s="23">
        <v>43472</v>
      </c>
      <c r="J1308" s="21" t="s">
        <v>105</v>
      </c>
      <c r="K1308" s="21">
        <v>0.95</v>
      </c>
      <c r="L1308" s="21" t="s">
        <v>195</v>
      </c>
    </row>
    <row r="1309" spans="1:12" x14ac:dyDescent="0.3">
      <c r="A1309" s="22">
        <v>13650</v>
      </c>
      <c r="B1309" s="22">
        <v>10100501</v>
      </c>
      <c r="C1309" s="22">
        <v>1000</v>
      </c>
      <c r="D1309" s="23">
        <v>43497</v>
      </c>
      <c r="E1309" s="21" t="s">
        <v>104</v>
      </c>
      <c r="F1309" s="21">
        <v>108105310</v>
      </c>
      <c r="G1309" s="21">
        <v>0</v>
      </c>
      <c r="H1309" s="21">
        <v>0</v>
      </c>
      <c r="I1309" s="23">
        <v>43472</v>
      </c>
      <c r="J1309" s="21" t="s">
        <v>105</v>
      </c>
      <c r="K1309" s="21">
        <v>0.95</v>
      </c>
      <c r="L1309" s="21" t="s">
        <v>195</v>
      </c>
    </row>
    <row r="1310" spans="1:12" x14ac:dyDescent="0.3">
      <c r="A1310" s="22">
        <v>13650</v>
      </c>
      <c r="B1310" s="22">
        <v>10100501</v>
      </c>
      <c r="C1310" s="22">
        <v>1000</v>
      </c>
      <c r="D1310" s="23">
        <v>43497</v>
      </c>
      <c r="E1310" s="21" t="s">
        <v>104</v>
      </c>
      <c r="F1310" s="21">
        <v>108105310</v>
      </c>
      <c r="G1310" s="21">
        <v>0</v>
      </c>
      <c r="H1310" s="21">
        <v>0</v>
      </c>
      <c r="I1310" s="23">
        <v>43472</v>
      </c>
      <c r="J1310" s="21" t="s">
        <v>105</v>
      </c>
      <c r="K1310" s="21">
        <v>0.95</v>
      </c>
      <c r="L1310" s="21" t="s">
        <v>195</v>
      </c>
    </row>
    <row r="1311" spans="1:12" x14ac:dyDescent="0.3">
      <c r="A1311" s="22">
        <v>13650</v>
      </c>
      <c r="B1311" s="22">
        <v>10100501</v>
      </c>
      <c r="C1311" s="22">
        <v>1000</v>
      </c>
      <c r="D1311" s="23">
        <v>43497</v>
      </c>
      <c r="E1311" s="21" t="s">
        <v>104</v>
      </c>
      <c r="F1311" s="21">
        <v>108105310</v>
      </c>
      <c r="G1311" s="21">
        <v>0</v>
      </c>
      <c r="H1311" s="21">
        <v>0</v>
      </c>
      <c r="I1311" s="23">
        <v>43472</v>
      </c>
      <c r="J1311" s="21" t="s">
        <v>105</v>
      </c>
      <c r="K1311" s="21">
        <v>0.95</v>
      </c>
      <c r="L1311" s="21" t="s">
        <v>195</v>
      </c>
    </row>
    <row r="1312" spans="1:12" x14ac:dyDescent="0.3">
      <c r="A1312" s="22">
        <v>13650</v>
      </c>
      <c r="B1312" s="22">
        <v>10100501</v>
      </c>
      <c r="C1312" s="22">
        <v>1000</v>
      </c>
      <c r="D1312" s="23">
        <v>43497</v>
      </c>
      <c r="E1312" s="21" t="s">
        <v>104</v>
      </c>
      <c r="F1312" s="21">
        <v>108105310</v>
      </c>
      <c r="G1312" s="21">
        <v>0</v>
      </c>
      <c r="H1312" s="21">
        <v>0</v>
      </c>
      <c r="I1312" s="23">
        <v>43472</v>
      </c>
      <c r="J1312" s="21" t="s">
        <v>105</v>
      </c>
      <c r="K1312" s="21">
        <v>0.95</v>
      </c>
      <c r="L1312" s="21" t="s">
        <v>195</v>
      </c>
    </row>
    <row r="1313" spans="1:12" x14ac:dyDescent="0.3">
      <c r="A1313" s="22">
        <v>13650</v>
      </c>
      <c r="B1313" s="22">
        <v>10100501</v>
      </c>
      <c r="C1313" s="22">
        <v>1000</v>
      </c>
      <c r="D1313" s="23">
        <v>43497</v>
      </c>
      <c r="E1313" s="21" t="s">
        <v>104</v>
      </c>
      <c r="F1313" s="21">
        <v>108105310</v>
      </c>
      <c r="G1313" s="21">
        <v>0</v>
      </c>
      <c r="H1313" s="21">
        <v>0</v>
      </c>
      <c r="I1313" s="23">
        <v>43472</v>
      </c>
      <c r="J1313" s="21" t="s">
        <v>105</v>
      </c>
      <c r="K1313" s="21">
        <v>0.95</v>
      </c>
      <c r="L1313" s="21" t="s">
        <v>195</v>
      </c>
    </row>
    <row r="1314" spans="1:12" x14ac:dyDescent="0.3">
      <c r="A1314" s="22">
        <v>13650</v>
      </c>
      <c r="B1314" s="22">
        <v>10100501</v>
      </c>
      <c r="C1314" s="22">
        <v>1000</v>
      </c>
      <c r="D1314" s="23">
        <v>43497</v>
      </c>
      <c r="E1314" s="21" t="s">
        <v>104</v>
      </c>
      <c r="F1314" s="21">
        <v>108105310</v>
      </c>
      <c r="G1314" s="21">
        <v>0</v>
      </c>
      <c r="H1314" s="21">
        <v>0</v>
      </c>
      <c r="I1314" s="23">
        <v>43472</v>
      </c>
      <c r="J1314" s="21" t="s">
        <v>105</v>
      </c>
      <c r="K1314" s="21">
        <v>0.95</v>
      </c>
      <c r="L1314" s="21" t="s">
        <v>195</v>
      </c>
    </row>
    <row r="1315" spans="1:12" x14ac:dyDescent="0.3">
      <c r="A1315" s="22">
        <v>13670</v>
      </c>
      <c r="B1315" s="22">
        <v>10100501</v>
      </c>
      <c r="C1315" s="22">
        <v>1000</v>
      </c>
      <c r="D1315" s="23">
        <v>43497</v>
      </c>
      <c r="E1315" s="21" t="s">
        <v>104</v>
      </c>
      <c r="F1315" s="21">
        <v>108105310</v>
      </c>
      <c r="G1315" s="21">
        <v>0</v>
      </c>
      <c r="H1315" s="21">
        <v>0</v>
      </c>
      <c r="I1315" s="23">
        <v>43472</v>
      </c>
      <c r="J1315" s="21" t="s">
        <v>105</v>
      </c>
      <c r="K1315" s="21">
        <v>0.04</v>
      </c>
      <c r="L1315" s="21" t="s">
        <v>189</v>
      </c>
    </row>
    <row r="1316" spans="1:12" x14ac:dyDescent="0.3">
      <c r="A1316" s="22">
        <v>13650</v>
      </c>
      <c r="B1316" s="22">
        <v>10100501</v>
      </c>
      <c r="C1316" s="22">
        <v>1000</v>
      </c>
      <c r="D1316" s="23">
        <v>43497</v>
      </c>
      <c r="E1316" s="21" t="s">
        <v>104</v>
      </c>
      <c r="F1316" s="21">
        <v>108105402</v>
      </c>
      <c r="G1316" s="21">
        <v>0</v>
      </c>
      <c r="H1316" s="21">
        <v>0</v>
      </c>
      <c r="I1316" s="23">
        <v>43479</v>
      </c>
      <c r="J1316" s="21" t="s">
        <v>105</v>
      </c>
      <c r="K1316" s="21">
        <v>1.1000000000000001</v>
      </c>
      <c r="L1316" s="21" t="s">
        <v>195</v>
      </c>
    </row>
    <row r="1317" spans="1:12" x14ac:dyDescent="0.3">
      <c r="A1317" s="22">
        <v>13650</v>
      </c>
      <c r="B1317" s="22">
        <v>10100501</v>
      </c>
      <c r="C1317" s="22">
        <v>1000</v>
      </c>
      <c r="D1317" s="23">
        <v>43497</v>
      </c>
      <c r="E1317" s="21" t="s">
        <v>104</v>
      </c>
      <c r="F1317" s="21">
        <v>108105402</v>
      </c>
      <c r="G1317" s="21">
        <v>0</v>
      </c>
      <c r="H1317" s="21">
        <v>0</v>
      </c>
      <c r="I1317" s="23">
        <v>43479</v>
      </c>
      <c r="J1317" s="21" t="s">
        <v>105</v>
      </c>
      <c r="K1317" s="21">
        <v>1.0900000000000001</v>
      </c>
      <c r="L1317" s="21" t="s">
        <v>195</v>
      </c>
    </row>
    <row r="1318" spans="1:12" x14ac:dyDescent="0.3">
      <c r="A1318" s="22">
        <v>13670</v>
      </c>
      <c r="B1318" s="22">
        <v>10100501</v>
      </c>
      <c r="C1318" s="22">
        <v>1000</v>
      </c>
      <c r="D1318" s="23">
        <v>43497</v>
      </c>
      <c r="E1318" s="21" t="s">
        <v>104</v>
      </c>
      <c r="F1318" s="21">
        <v>108105402</v>
      </c>
      <c r="G1318" s="21">
        <v>0</v>
      </c>
      <c r="H1318" s="21">
        <v>0</v>
      </c>
      <c r="I1318" s="23">
        <v>43479</v>
      </c>
      <c r="J1318" s="21" t="s">
        <v>105</v>
      </c>
      <c r="K1318" s="21">
        <v>0.24</v>
      </c>
      <c r="L1318" s="21" t="s">
        <v>189</v>
      </c>
    </row>
    <row r="1319" spans="1:12" x14ac:dyDescent="0.3">
      <c r="A1319" s="22">
        <v>13670</v>
      </c>
      <c r="B1319" s="22">
        <v>10100501</v>
      </c>
      <c r="C1319" s="22">
        <v>1000</v>
      </c>
      <c r="D1319" s="23">
        <v>43497</v>
      </c>
      <c r="E1319" s="21" t="s">
        <v>104</v>
      </c>
      <c r="F1319" s="21">
        <v>108105402</v>
      </c>
      <c r="G1319" s="21">
        <v>0</v>
      </c>
      <c r="H1319" s="21">
        <v>0</v>
      </c>
      <c r="I1319" s="23">
        <v>43479</v>
      </c>
      <c r="J1319" s="21" t="s">
        <v>105</v>
      </c>
      <c r="K1319" s="21">
        <v>0.24</v>
      </c>
      <c r="L1319" s="21" t="s">
        <v>189</v>
      </c>
    </row>
    <row r="1320" spans="1:12" x14ac:dyDescent="0.3">
      <c r="A1320" s="22">
        <v>13640</v>
      </c>
      <c r="B1320" s="22">
        <v>10100501</v>
      </c>
      <c r="C1320" s="22">
        <v>1000</v>
      </c>
      <c r="D1320" s="23">
        <v>43497</v>
      </c>
      <c r="E1320" s="21" t="s">
        <v>104</v>
      </c>
      <c r="F1320" s="21">
        <v>108105596</v>
      </c>
      <c r="G1320" s="21">
        <v>0</v>
      </c>
      <c r="H1320" s="21">
        <v>0</v>
      </c>
      <c r="I1320" s="23">
        <v>43493</v>
      </c>
      <c r="J1320" s="21" t="s">
        <v>105</v>
      </c>
      <c r="K1320" s="21">
        <v>-182.05</v>
      </c>
      <c r="L1320" s="21" t="s">
        <v>194</v>
      </c>
    </row>
    <row r="1321" spans="1:12" x14ac:dyDescent="0.3">
      <c r="A1321" s="22">
        <v>13640</v>
      </c>
      <c r="B1321" s="22">
        <v>10100501</v>
      </c>
      <c r="C1321" s="22">
        <v>1000</v>
      </c>
      <c r="D1321" s="23">
        <v>43497</v>
      </c>
      <c r="E1321" s="21" t="s">
        <v>104</v>
      </c>
      <c r="F1321" s="21">
        <v>108105596</v>
      </c>
      <c r="G1321" s="21">
        <v>0</v>
      </c>
      <c r="H1321" s="21">
        <v>0</v>
      </c>
      <c r="I1321" s="23">
        <v>43493</v>
      </c>
      <c r="J1321" s="21" t="s">
        <v>105</v>
      </c>
      <c r="K1321" s="21">
        <v>-733.29</v>
      </c>
      <c r="L1321" s="21" t="s">
        <v>194</v>
      </c>
    </row>
    <row r="1322" spans="1:12" x14ac:dyDescent="0.3">
      <c r="A1322" s="22">
        <v>13640</v>
      </c>
      <c r="B1322" s="22">
        <v>10100501</v>
      </c>
      <c r="C1322" s="22">
        <v>1000</v>
      </c>
      <c r="D1322" s="23">
        <v>43497</v>
      </c>
      <c r="E1322" s="21" t="s">
        <v>104</v>
      </c>
      <c r="F1322" s="21">
        <v>108105596</v>
      </c>
      <c r="G1322" s="21">
        <v>0</v>
      </c>
      <c r="H1322" s="21">
        <v>0</v>
      </c>
      <c r="I1322" s="23">
        <v>43493</v>
      </c>
      <c r="J1322" s="21" t="s">
        <v>105</v>
      </c>
      <c r="K1322" s="24">
        <v>-1036.95</v>
      </c>
      <c r="L1322" s="21" t="s">
        <v>194</v>
      </c>
    </row>
    <row r="1323" spans="1:12" x14ac:dyDescent="0.3">
      <c r="A1323" s="22">
        <v>13650</v>
      </c>
      <c r="B1323" s="22">
        <v>10100501</v>
      </c>
      <c r="C1323" s="22">
        <v>1000</v>
      </c>
      <c r="D1323" s="23">
        <v>43497</v>
      </c>
      <c r="E1323" s="21" t="s">
        <v>104</v>
      </c>
      <c r="F1323" s="21">
        <v>108105596</v>
      </c>
      <c r="G1323" s="21">
        <v>0</v>
      </c>
      <c r="H1323" s="21">
        <v>0</v>
      </c>
      <c r="I1323" s="23">
        <v>43493</v>
      </c>
      <c r="J1323" s="21" t="s">
        <v>105</v>
      </c>
      <c r="K1323" s="21">
        <v>-19.36</v>
      </c>
      <c r="L1323" s="21" t="s">
        <v>195</v>
      </c>
    </row>
    <row r="1324" spans="1:12" x14ac:dyDescent="0.3">
      <c r="A1324" s="22">
        <v>13670</v>
      </c>
      <c r="B1324" s="22">
        <v>10100501</v>
      </c>
      <c r="C1324" s="22">
        <v>1000</v>
      </c>
      <c r="D1324" s="23">
        <v>43497</v>
      </c>
      <c r="E1324" s="21" t="s">
        <v>104</v>
      </c>
      <c r="F1324" s="21">
        <v>108105596</v>
      </c>
      <c r="G1324" s="21">
        <v>0</v>
      </c>
      <c r="H1324" s="21">
        <v>0</v>
      </c>
      <c r="I1324" s="23">
        <v>43493</v>
      </c>
      <c r="J1324" s="21" t="s">
        <v>105</v>
      </c>
      <c r="K1324" s="21">
        <v>-318.38</v>
      </c>
      <c r="L1324" s="21" t="s">
        <v>189</v>
      </c>
    </row>
    <row r="1325" spans="1:12" x14ac:dyDescent="0.3">
      <c r="A1325" s="22">
        <v>13640</v>
      </c>
      <c r="B1325" s="22">
        <v>10100501</v>
      </c>
      <c r="C1325" s="22">
        <v>1000</v>
      </c>
      <c r="D1325" s="23">
        <v>43497</v>
      </c>
      <c r="E1325" s="21" t="s">
        <v>104</v>
      </c>
      <c r="F1325" s="21">
        <v>108105669</v>
      </c>
      <c r="G1325" s="21">
        <v>0</v>
      </c>
      <c r="H1325" s="21">
        <v>0</v>
      </c>
      <c r="I1325" s="23">
        <v>43514</v>
      </c>
      <c r="J1325" s="21" t="s">
        <v>105</v>
      </c>
      <c r="K1325" s="21">
        <v>-154.85</v>
      </c>
      <c r="L1325" s="21" t="s">
        <v>194</v>
      </c>
    </row>
    <row r="1326" spans="1:12" x14ac:dyDescent="0.3">
      <c r="A1326" s="22">
        <v>13650</v>
      </c>
      <c r="B1326" s="22">
        <v>10100501</v>
      </c>
      <c r="C1326" s="22">
        <v>1000</v>
      </c>
      <c r="D1326" s="23">
        <v>43497</v>
      </c>
      <c r="E1326" s="21" t="s">
        <v>104</v>
      </c>
      <c r="F1326" s="21">
        <v>108105669</v>
      </c>
      <c r="G1326" s="21">
        <v>0</v>
      </c>
      <c r="H1326" s="21">
        <v>0</v>
      </c>
      <c r="I1326" s="23">
        <v>43514</v>
      </c>
      <c r="J1326" s="21" t="s">
        <v>105</v>
      </c>
      <c r="K1326" s="24">
        <v>-1607.92</v>
      </c>
      <c r="L1326" s="21" t="s">
        <v>195</v>
      </c>
    </row>
    <row r="1327" spans="1:12" x14ac:dyDescent="0.3">
      <c r="A1327" s="22">
        <v>13650</v>
      </c>
      <c r="B1327" s="22">
        <v>10100501</v>
      </c>
      <c r="C1327" s="22">
        <v>1000</v>
      </c>
      <c r="D1327" s="23">
        <v>43497</v>
      </c>
      <c r="E1327" s="21" t="s">
        <v>104</v>
      </c>
      <c r="F1327" s="21">
        <v>108105669</v>
      </c>
      <c r="G1327" s="21">
        <v>0</v>
      </c>
      <c r="H1327" s="21">
        <v>0</v>
      </c>
      <c r="I1327" s="23">
        <v>43514</v>
      </c>
      <c r="J1327" s="21" t="s">
        <v>105</v>
      </c>
      <c r="K1327" s="24">
        <v>-1607.92</v>
      </c>
      <c r="L1327" s="21" t="s">
        <v>195</v>
      </c>
    </row>
    <row r="1328" spans="1:12" x14ac:dyDescent="0.3">
      <c r="A1328" s="22">
        <v>13650</v>
      </c>
      <c r="B1328" s="22">
        <v>10100501</v>
      </c>
      <c r="C1328" s="22">
        <v>1000</v>
      </c>
      <c r="D1328" s="23">
        <v>43497</v>
      </c>
      <c r="E1328" s="21" t="s">
        <v>104</v>
      </c>
      <c r="F1328" s="21">
        <v>108105669</v>
      </c>
      <c r="G1328" s="21">
        <v>0</v>
      </c>
      <c r="H1328" s="21">
        <v>0</v>
      </c>
      <c r="I1328" s="23">
        <v>43514</v>
      </c>
      <c r="J1328" s="21" t="s">
        <v>105</v>
      </c>
      <c r="K1328" s="24">
        <v>-1607.94</v>
      </c>
      <c r="L1328" s="21" t="s">
        <v>195</v>
      </c>
    </row>
    <row r="1329" spans="1:12" x14ac:dyDescent="0.3">
      <c r="A1329" s="22">
        <v>13640</v>
      </c>
      <c r="B1329" s="22">
        <v>10100501</v>
      </c>
      <c r="C1329" s="22">
        <v>1000</v>
      </c>
      <c r="D1329" s="23">
        <v>43497</v>
      </c>
      <c r="E1329" s="21" t="s">
        <v>104</v>
      </c>
      <c r="F1329" s="21">
        <v>108105719</v>
      </c>
      <c r="G1329" s="21">
        <v>0</v>
      </c>
      <c r="H1329" s="21">
        <v>0</v>
      </c>
      <c r="I1329" s="23">
        <v>43488</v>
      </c>
      <c r="J1329" s="21" t="s">
        <v>105</v>
      </c>
      <c r="K1329" s="21">
        <v>-838.49</v>
      </c>
      <c r="L1329" s="21" t="s">
        <v>194</v>
      </c>
    </row>
    <row r="1330" spans="1:12" x14ac:dyDescent="0.3">
      <c r="A1330" s="22">
        <v>13640</v>
      </c>
      <c r="B1330" s="22">
        <v>10100501</v>
      </c>
      <c r="C1330" s="22">
        <v>1000</v>
      </c>
      <c r="D1330" s="23">
        <v>43497</v>
      </c>
      <c r="E1330" s="21" t="s">
        <v>104</v>
      </c>
      <c r="F1330" s="21">
        <v>108105846</v>
      </c>
      <c r="G1330" s="21">
        <v>0</v>
      </c>
      <c r="H1330" s="21">
        <v>0</v>
      </c>
      <c r="I1330" s="23">
        <v>43460</v>
      </c>
      <c r="J1330" s="21" t="s">
        <v>105</v>
      </c>
      <c r="K1330" s="21">
        <v>0.26</v>
      </c>
      <c r="L1330" s="21" t="s">
        <v>194</v>
      </c>
    </row>
    <row r="1331" spans="1:12" x14ac:dyDescent="0.3">
      <c r="A1331" s="22">
        <v>13650</v>
      </c>
      <c r="B1331" s="22">
        <v>10100501</v>
      </c>
      <c r="C1331" s="22">
        <v>1000</v>
      </c>
      <c r="D1331" s="23">
        <v>43497</v>
      </c>
      <c r="E1331" s="21" t="s">
        <v>104</v>
      </c>
      <c r="F1331" s="21">
        <v>108105846</v>
      </c>
      <c r="G1331" s="21">
        <v>0</v>
      </c>
      <c r="H1331" s="21">
        <v>0</v>
      </c>
      <c r="I1331" s="23">
        <v>43460</v>
      </c>
      <c r="J1331" s="21" t="s">
        <v>105</v>
      </c>
      <c r="K1331" s="21">
        <v>0.04</v>
      </c>
      <c r="L1331" s="21" t="s">
        <v>195</v>
      </c>
    </row>
    <row r="1332" spans="1:12" x14ac:dyDescent="0.3">
      <c r="A1332" s="22">
        <v>13640</v>
      </c>
      <c r="B1332" s="22">
        <v>10100501</v>
      </c>
      <c r="C1332" s="22">
        <v>1000</v>
      </c>
      <c r="D1332" s="23">
        <v>43497</v>
      </c>
      <c r="E1332" s="21" t="s">
        <v>104</v>
      </c>
      <c r="F1332" s="21">
        <v>108105916</v>
      </c>
      <c r="G1332" s="21">
        <v>0</v>
      </c>
      <c r="H1332" s="21">
        <v>0</v>
      </c>
      <c r="I1332" s="23">
        <v>43462</v>
      </c>
      <c r="J1332" s="21" t="s">
        <v>105</v>
      </c>
      <c r="K1332" s="21">
        <v>-1.52</v>
      </c>
      <c r="L1332" s="21" t="s">
        <v>194</v>
      </c>
    </row>
    <row r="1333" spans="1:12" x14ac:dyDescent="0.3">
      <c r="A1333" s="22">
        <v>13650</v>
      </c>
      <c r="B1333" s="22">
        <v>10100501</v>
      </c>
      <c r="C1333" s="22">
        <v>1000</v>
      </c>
      <c r="D1333" s="23">
        <v>43497</v>
      </c>
      <c r="E1333" s="21" t="s">
        <v>104</v>
      </c>
      <c r="F1333" s="21">
        <v>108105916</v>
      </c>
      <c r="G1333" s="21">
        <v>0</v>
      </c>
      <c r="H1333" s="21">
        <v>0</v>
      </c>
      <c r="I1333" s="23">
        <v>43462</v>
      </c>
      <c r="J1333" s="21" t="s">
        <v>105</v>
      </c>
      <c r="K1333" s="21">
        <v>-1.85</v>
      </c>
      <c r="L1333" s="21" t="s">
        <v>195</v>
      </c>
    </row>
    <row r="1334" spans="1:12" x14ac:dyDescent="0.3">
      <c r="A1334" s="22">
        <v>13650</v>
      </c>
      <c r="B1334" s="22">
        <v>10100501</v>
      </c>
      <c r="C1334" s="22">
        <v>1000</v>
      </c>
      <c r="D1334" s="23">
        <v>43497</v>
      </c>
      <c r="E1334" s="21" t="s">
        <v>104</v>
      </c>
      <c r="F1334" s="21">
        <v>108106101</v>
      </c>
      <c r="G1334" s="21">
        <v>0</v>
      </c>
      <c r="H1334" s="21">
        <v>0</v>
      </c>
      <c r="I1334" s="23">
        <v>43377</v>
      </c>
      <c r="J1334" s="21" t="s">
        <v>105</v>
      </c>
      <c r="K1334" s="21">
        <v>-167.54</v>
      </c>
      <c r="L1334" s="21" t="s">
        <v>195</v>
      </c>
    </row>
    <row r="1335" spans="1:12" x14ac:dyDescent="0.3">
      <c r="A1335" s="22">
        <v>13640</v>
      </c>
      <c r="B1335" s="22">
        <v>10100501</v>
      </c>
      <c r="C1335" s="22">
        <v>1000</v>
      </c>
      <c r="D1335" s="23">
        <v>43497</v>
      </c>
      <c r="E1335" s="21" t="s">
        <v>103</v>
      </c>
      <c r="F1335" s="21">
        <v>108106178</v>
      </c>
      <c r="G1335" s="21">
        <v>-2</v>
      </c>
      <c r="H1335" s="21">
        <v>-394.48</v>
      </c>
      <c r="I1335" s="23">
        <v>43524</v>
      </c>
      <c r="J1335" s="21" t="s">
        <v>156</v>
      </c>
      <c r="K1335" s="21">
        <v>0</v>
      </c>
      <c r="L1335" s="21" t="s">
        <v>194</v>
      </c>
    </row>
    <row r="1336" spans="1:12" x14ac:dyDescent="0.3">
      <c r="A1336" s="22">
        <v>13640</v>
      </c>
      <c r="B1336" s="22">
        <v>10100501</v>
      </c>
      <c r="C1336" s="22">
        <v>1000</v>
      </c>
      <c r="D1336" s="23">
        <v>43497</v>
      </c>
      <c r="E1336" s="21" t="s">
        <v>104</v>
      </c>
      <c r="F1336" s="21">
        <v>108106178</v>
      </c>
      <c r="G1336" s="21">
        <v>0</v>
      </c>
      <c r="H1336" s="21">
        <v>0</v>
      </c>
      <c r="I1336" s="23">
        <v>43524</v>
      </c>
      <c r="J1336" s="21" t="s">
        <v>156</v>
      </c>
      <c r="K1336" s="21">
        <v>-146.38999999999999</v>
      </c>
      <c r="L1336" s="21" t="s">
        <v>194</v>
      </c>
    </row>
    <row r="1337" spans="1:12" x14ac:dyDescent="0.3">
      <c r="A1337" s="22">
        <v>13650</v>
      </c>
      <c r="B1337" s="22">
        <v>10100501</v>
      </c>
      <c r="C1337" s="22">
        <v>1000</v>
      </c>
      <c r="D1337" s="23">
        <v>43497</v>
      </c>
      <c r="E1337" s="21" t="s">
        <v>103</v>
      </c>
      <c r="F1337" s="21">
        <v>108106178</v>
      </c>
      <c r="G1337" s="21">
        <v>-85</v>
      </c>
      <c r="H1337" s="21">
        <v>-215.05</v>
      </c>
      <c r="I1337" s="23">
        <v>43524</v>
      </c>
      <c r="J1337" s="21" t="s">
        <v>156</v>
      </c>
      <c r="K1337" s="21">
        <v>0</v>
      </c>
      <c r="L1337" s="21" t="s">
        <v>195</v>
      </c>
    </row>
    <row r="1338" spans="1:12" x14ac:dyDescent="0.3">
      <c r="A1338" s="22">
        <v>13650</v>
      </c>
      <c r="B1338" s="22">
        <v>10100501</v>
      </c>
      <c r="C1338" s="22">
        <v>1000</v>
      </c>
      <c r="D1338" s="23">
        <v>43497</v>
      </c>
      <c r="E1338" s="21" t="s">
        <v>103</v>
      </c>
      <c r="F1338" s="21">
        <v>108106178</v>
      </c>
      <c r="G1338" s="21">
        <v>-165</v>
      </c>
      <c r="H1338" s="21">
        <v>-417.45</v>
      </c>
      <c r="I1338" s="23">
        <v>43524</v>
      </c>
      <c r="J1338" s="21" t="s">
        <v>156</v>
      </c>
      <c r="K1338" s="21">
        <v>0</v>
      </c>
      <c r="L1338" s="21" t="s">
        <v>195</v>
      </c>
    </row>
    <row r="1339" spans="1:12" x14ac:dyDescent="0.3">
      <c r="A1339" s="22">
        <v>13650</v>
      </c>
      <c r="B1339" s="22">
        <v>10100501</v>
      </c>
      <c r="C1339" s="22">
        <v>1000</v>
      </c>
      <c r="D1339" s="23">
        <v>43497</v>
      </c>
      <c r="E1339" s="21" t="s">
        <v>104</v>
      </c>
      <c r="F1339" s="21">
        <v>108106178</v>
      </c>
      <c r="G1339" s="21">
        <v>0</v>
      </c>
      <c r="H1339" s="21">
        <v>0</v>
      </c>
      <c r="I1339" s="23">
        <v>43524</v>
      </c>
      <c r="J1339" s="21" t="s">
        <v>156</v>
      </c>
      <c r="K1339" s="21">
        <v>-234.73</v>
      </c>
      <c r="L1339" s="21" t="s">
        <v>195</v>
      </c>
    </row>
    <row r="1340" spans="1:12" x14ac:dyDescent="0.3">
      <c r="A1340" s="22">
        <v>13650</v>
      </c>
      <c r="B1340" s="22">
        <v>10100501</v>
      </c>
      <c r="C1340" s="22">
        <v>1000</v>
      </c>
      <c r="D1340" s="23">
        <v>43497</v>
      </c>
      <c r="E1340" s="21" t="s">
        <v>104</v>
      </c>
      <c r="F1340" s="21">
        <v>108106178</v>
      </c>
      <c r="G1340" s="21">
        <v>0</v>
      </c>
      <c r="H1340" s="21">
        <v>0</v>
      </c>
      <c r="I1340" s="23">
        <v>43524</v>
      </c>
      <c r="J1340" s="21" t="s">
        <v>156</v>
      </c>
      <c r="K1340" s="21">
        <v>-234.73</v>
      </c>
      <c r="L1340" s="21" t="s">
        <v>195</v>
      </c>
    </row>
    <row r="1341" spans="1:12" x14ac:dyDescent="0.3">
      <c r="A1341" s="22">
        <v>13670</v>
      </c>
      <c r="B1341" s="22">
        <v>10100501</v>
      </c>
      <c r="C1341" s="22">
        <v>1000</v>
      </c>
      <c r="D1341" s="23">
        <v>43497</v>
      </c>
      <c r="E1341" s="21" t="s">
        <v>103</v>
      </c>
      <c r="F1341" s="21">
        <v>108106178</v>
      </c>
      <c r="G1341" s="21">
        <v>-250</v>
      </c>
      <c r="H1341" s="24">
        <v>-3627.5</v>
      </c>
      <c r="I1341" s="23">
        <v>43524</v>
      </c>
      <c r="J1341" s="21" t="s">
        <v>156</v>
      </c>
      <c r="K1341" s="21">
        <v>0</v>
      </c>
      <c r="L1341" s="21" t="s">
        <v>189</v>
      </c>
    </row>
    <row r="1342" spans="1:12" x14ac:dyDescent="0.3">
      <c r="A1342" s="22">
        <v>13670</v>
      </c>
      <c r="B1342" s="22">
        <v>10100501</v>
      </c>
      <c r="C1342" s="22">
        <v>1000</v>
      </c>
      <c r="D1342" s="23">
        <v>43497</v>
      </c>
      <c r="E1342" s="21" t="s">
        <v>104</v>
      </c>
      <c r="F1342" s="21">
        <v>108106178</v>
      </c>
      <c r="G1342" s="21">
        <v>0</v>
      </c>
      <c r="H1342" s="21">
        <v>0</v>
      </c>
      <c r="I1342" s="23">
        <v>43524</v>
      </c>
      <c r="J1342" s="21" t="s">
        <v>156</v>
      </c>
      <c r="K1342" s="24">
        <v>-1346.16</v>
      </c>
      <c r="L1342" s="21" t="s">
        <v>189</v>
      </c>
    </row>
    <row r="1343" spans="1:12" x14ac:dyDescent="0.3">
      <c r="A1343" s="22">
        <v>13640</v>
      </c>
      <c r="B1343" s="22">
        <v>10100501</v>
      </c>
      <c r="C1343" s="22">
        <v>1000</v>
      </c>
      <c r="D1343" s="23">
        <v>43497</v>
      </c>
      <c r="E1343" s="21" t="s">
        <v>104</v>
      </c>
      <c r="F1343" s="21">
        <v>108104111</v>
      </c>
      <c r="G1343" s="21">
        <v>0</v>
      </c>
      <c r="H1343" s="21">
        <v>0</v>
      </c>
      <c r="I1343" s="23">
        <v>43490</v>
      </c>
      <c r="J1343" s="21" t="s">
        <v>105</v>
      </c>
      <c r="K1343" s="21">
        <v>0.22</v>
      </c>
      <c r="L1343" s="21" t="s">
        <v>194</v>
      </c>
    </row>
    <row r="1344" spans="1:12" x14ac:dyDescent="0.3">
      <c r="A1344" s="22">
        <v>13640</v>
      </c>
      <c r="B1344" s="22">
        <v>10100501</v>
      </c>
      <c r="C1344" s="22">
        <v>1000</v>
      </c>
      <c r="D1344" s="23">
        <v>43497</v>
      </c>
      <c r="E1344" s="21" t="s">
        <v>104</v>
      </c>
      <c r="F1344" s="21">
        <v>108104111</v>
      </c>
      <c r="G1344" s="21">
        <v>0</v>
      </c>
      <c r="H1344" s="21">
        <v>0</v>
      </c>
      <c r="I1344" s="23">
        <v>43490</v>
      </c>
      <c r="J1344" s="21" t="s">
        <v>105</v>
      </c>
      <c r="K1344" s="21">
        <v>0.08</v>
      </c>
      <c r="L1344" s="21" t="s">
        <v>194</v>
      </c>
    </row>
    <row r="1345" spans="1:12" x14ac:dyDescent="0.3">
      <c r="A1345" s="22">
        <v>13640</v>
      </c>
      <c r="B1345" s="22">
        <v>10100501</v>
      </c>
      <c r="C1345" s="22">
        <v>1000</v>
      </c>
      <c r="D1345" s="23">
        <v>43497</v>
      </c>
      <c r="E1345" s="21" t="s">
        <v>104</v>
      </c>
      <c r="F1345" s="21">
        <v>108104111</v>
      </c>
      <c r="G1345" s="21">
        <v>0</v>
      </c>
      <c r="H1345" s="21">
        <v>0</v>
      </c>
      <c r="I1345" s="23">
        <v>43490</v>
      </c>
      <c r="J1345" s="21" t="s">
        <v>105</v>
      </c>
      <c r="K1345" s="21">
        <v>0.04</v>
      </c>
      <c r="L1345" s="21" t="s">
        <v>194</v>
      </c>
    </row>
    <row r="1346" spans="1:12" x14ac:dyDescent="0.3">
      <c r="A1346" s="22">
        <v>13640</v>
      </c>
      <c r="B1346" s="22">
        <v>10100501</v>
      </c>
      <c r="C1346" s="22">
        <v>1000</v>
      </c>
      <c r="D1346" s="23">
        <v>43497</v>
      </c>
      <c r="E1346" s="21" t="s">
        <v>104</v>
      </c>
      <c r="F1346" s="21">
        <v>108104111</v>
      </c>
      <c r="G1346" s="21">
        <v>0</v>
      </c>
      <c r="H1346" s="21">
        <v>0</v>
      </c>
      <c r="I1346" s="23">
        <v>43490</v>
      </c>
      <c r="J1346" s="21" t="s">
        <v>105</v>
      </c>
      <c r="K1346" s="21">
        <v>0.14000000000000001</v>
      </c>
      <c r="L1346" s="21" t="s">
        <v>194</v>
      </c>
    </row>
    <row r="1347" spans="1:12" x14ac:dyDescent="0.3">
      <c r="A1347" s="22">
        <v>13640</v>
      </c>
      <c r="B1347" s="22">
        <v>10100501</v>
      </c>
      <c r="C1347" s="22">
        <v>1000</v>
      </c>
      <c r="D1347" s="23">
        <v>43497</v>
      </c>
      <c r="E1347" s="21" t="s">
        <v>104</v>
      </c>
      <c r="F1347" s="21">
        <v>108104111</v>
      </c>
      <c r="G1347" s="21">
        <v>0</v>
      </c>
      <c r="H1347" s="21">
        <v>0</v>
      </c>
      <c r="I1347" s="23">
        <v>43490</v>
      </c>
      <c r="J1347" s="21" t="s">
        <v>105</v>
      </c>
      <c r="K1347" s="21">
        <v>0.06</v>
      </c>
      <c r="L1347" s="21" t="s">
        <v>194</v>
      </c>
    </row>
    <row r="1348" spans="1:12" x14ac:dyDescent="0.3">
      <c r="A1348" s="22">
        <v>13640</v>
      </c>
      <c r="B1348" s="22">
        <v>10100501</v>
      </c>
      <c r="C1348" s="22">
        <v>1000</v>
      </c>
      <c r="D1348" s="23">
        <v>43497</v>
      </c>
      <c r="E1348" s="21" t="s">
        <v>104</v>
      </c>
      <c r="F1348" s="21">
        <v>108104111</v>
      </c>
      <c r="G1348" s="21">
        <v>0</v>
      </c>
      <c r="H1348" s="21">
        <v>0</v>
      </c>
      <c r="I1348" s="23">
        <v>43490</v>
      </c>
      <c r="J1348" s="21" t="s">
        <v>105</v>
      </c>
      <c r="K1348" s="21">
        <v>0.04</v>
      </c>
      <c r="L1348" s="21" t="s">
        <v>194</v>
      </c>
    </row>
    <row r="1349" spans="1:12" x14ac:dyDescent="0.3">
      <c r="A1349" s="22">
        <v>13640</v>
      </c>
      <c r="B1349" s="22">
        <v>10100501</v>
      </c>
      <c r="C1349" s="22">
        <v>1000</v>
      </c>
      <c r="D1349" s="23">
        <v>43497</v>
      </c>
      <c r="E1349" s="21" t="s">
        <v>104</v>
      </c>
      <c r="F1349" s="21">
        <v>108104111</v>
      </c>
      <c r="G1349" s="21">
        <v>0</v>
      </c>
      <c r="H1349" s="21">
        <v>0</v>
      </c>
      <c r="I1349" s="23">
        <v>43490</v>
      </c>
      <c r="J1349" s="21" t="s">
        <v>105</v>
      </c>
      <c r="K1349" s="21">
        <v>0.22</v>
      </c>
      <c r="L1349" s="21" t="s">
        <v>194</v>
      </c>
    </row>
    <row r="1350" spans="1:12" x14ac:dyDescent="0.3">
      <c r="A1350" s="22">
        <v>13640</v>
      </c>
      <c r="B1350" s="22">
        <v>10100501</v>
      </c>
      <c r="C1350" s="22">
        <v>1000</v>
      </c>
      <c r="D1350" s="23">
        <v>43497</v>
      </c>
      <c r="E1350" s="21" t="s">
        <v>104</v>
      </c>
      <c r="F1350" s="21">
        <v>108104111</v>
      </c>
      <c r="G1350" s="21">
        <v>0</v>
      </c>
      <c r="H1350" s="21">
        <v>0</v>
      </c>
      <c r="I1350" s="23">
        <v>43490</v>
      </c>
      <c r="J1350" s="21" t="s">
        <v>105</v>
      </c>
      <c r="K1350" s="21">
        <v>0.22</v>
      </c>
      <c r="L1350" s="21" t="s">
        <v>194</v>
      </c>
    </row>
    <row r="1351" spans="1:12" x14ac:dyDescent="0.3">
      <c r="A1351" s="22">
        <v>13640</v>
      </c>
      <c r="B1351" s="22">
        <v>10100501</v>
      </c>
      <c r="C1351" s="22">
        <v>1000</v>
      </c>
      <c r="D1351" s="23">
        <v>43497</v>
      </c>
      <c r="E1351" s="21" t="s">
        <v>104</v>
      </c>
      <c r="F1351" s="21">
        <v>108104111</v>
      </c>
      <c r="G1351" s="21">
        <v>0</v>
      </c>
      <c r="H1351" s="21">
        <v>0</v>
      </c>
      <c r="I1351" s="23">
        <v>43490</v>
      </c>
      <c r="J1351" s="21" t="s">
        <v>105</v>
      </c>
      <c r="K1351" s="21">
        <v>0.69</v>
      </c>
      <c r="L1351" s="21" t="s">
        <v>194</v>
      </c>
    </row>
    <row r="1352" spans="1:12" x14ac:dyDescent="0.3">
      <c r="A1352" s="22">
        <v>13640</v>
      </c>
      <c r="B1352" s="22">
        <v>10100501</v>
      </c>
      <c r="C1352" s="22">
        <v>1000</v>
      </c>
      <c r="D1352" s="23">
        <v>43497</v>
      </c>
      <c r="E1352" s="21" t="s">
        <v>104</v>
      </c>
      <c r="F1352" s="21">
        <v>108104111</v>
      </c>
      <c r="G1352" s="21">
        <v>0</v>
      </c>
      <c r="H1352" s="21">
        <v>0</v>
      </c>
      <c r="I1352" s="23">
        <v>43490</v>
      </c>
      <c r="J1352" s="21" t="s">
        <v>105</v>
      </c>
      <c r="K1352" s="21">
        <v>0.52</v>
      </c>
      <c r="L1352" s="21" t="s">
        <v>194</v>
      </c>
    </row>
    <row r="1353" spans="1:12" x14ac:dyDescent="0.3">
      <c r="A1353" s="22">
        <v>13640</v>
      </c>
      <c r="B1353" s="22">
        <v>10100501</v>
      </c>
      <c r="C1353" s="22">
        <v>1000</v>
      </c>
      <c r="D1353" s="23">
        <v>43497</v>
      </c>
      <c r="E1353" s="21" t="s">
        <v>104</v>
      </c>
      <c r="F1353" s="21">
        <v>108104111</v>
      </c>
      <c r="G1353" s="21">
        <v>0</v>
      </c>
      <c r="H1353" s="21">
        <v>0</v>
      </c>
      <c r="I1353" s="23">
        <v>43490</v>
      </c>
      <c r="J1353" s="21" t="s">
        <v>105</v>
      </c>
      <c r="K1353" s="21">
        <v>0.03</v>
      </c>
      <c r="L1353" s="21" t="s">
        <v>194</v>
      </c>
    </row>
    <row r="1354" spans="1:12" x14ac:dyDescent="0.3">
      <c r="A1354" s="22">
        <v>13640</v>
      </c>
      <c r="B1354" s="22">
        <v>10100501</v>
      </c>
      <c r="C1354" s="22">
        <v>1000</v>
      </c>
      <c r="D1354" s="23">
        <v>43497</v>
      </c>
      <c r="E1354" s="21" t="s">
        <v>104</v>
      </c>
      <c r="F1354" s="21">
        <v>108104111</v>
      </c>
      <c r="G1354" s="21">
        <v>0</v>
      </c>
      <c r="H1354" s="21">
        <v>0</v>
      </c>
      <c r="I1354" s="23">
        <v>43490</v>
      </c>
      <c r="J1354" s="21" t="s">
        <v>105</v>
      </c>
      <c r="K1354" s="21">
        <v>0.19</v>
      </c>
      <c r="L1354" s="21" t="s">
        <v>194</v>
      </c>
    </row>
    <row r="1355" spans="1:12" x14ac:dyDescent="0.3">
      <c r="A1355" s="22">
        <v>13650</v>
      </c>
      <c r="B1355" s="22">
        <v>10100501</v>
      </c>
      <c r="C1355" s="22">
        <v>1000</v>
      </c>
      <c r="D1355" s="23">
        <v>43497</v>
      </c>
      <c r="E1355" s="21" t="s">
        <v>104</v>
      </c>
      <c r="F1355" s="21">
        <v>108104111</v>
      </c>
      <c r="G1355" s="21">
        <v>0</v>
      </c>
      <c r="H1355" s="21">
        <v>0</v>
      </c>
      <c r="I1355" s="23">
        <v>43490</v>
      </c>
      <c r="J1355" s="21" t="s">
        <v>105</v>
      </c>
      <c r="K1355" s="21">
        <v>7.64</v>
      </c>
      <c r="L1355" s="21" t="s">
        <v>195</v>
      </c>
    </row>
    <row r="1356" spans="1:12" x14ac:dyDescent="0.3">
      <c r="A1356" s="22">
        <v>13650</v>
      </c>
      <c r="B1356" s="22">
        <v>10100501</v>
      </c>
      <c r="C1356" s="22">
        <v>1000</v>
      </c>
      <c r="D1356" s="23">
        <v>43497</v>
      </c>
      <c r="E1356" s="21" t="s">
        <v>104</v>
      </c>
      <c r="F1356" s="21">
        <v>108104111</v>
      </c>
      <c r="G1356" s="21">
        <v>0</v>
      </c>
      <c r="H1356" s="21">
        <v>0</v>
      </c>
      <c r="I1356" s="23">
        <v>43490</v>
      </c>
      <c r="J1356" s="21" t="s">
        <v>105</v>
      </c>
      <c r="K1356" s="21">
        <v>7.66</v>
      </c>
      <c r="L1356" s="21" t="s">
        <v>195</v>
      </c>
    </row>
    <row r="1357" spans="1:12" x14ac:dyDescent="0.3">
      <c r="A1357" s="22">
        <v>13650</v>
      </c>
      <c r="B1357" s="22">
        <v>10100501</v>
      </c>
      <c r="C1357" s="22">
        <v>1000</v>
      </c>
      <c r="D1357" s="23">
        <v>43497</v>
      </c>
      <c r="E1357" s="21" t="s">
        <v>104</v>
      </c>
      <c r="F1357" s="21">
        <v>108104111</v>
      </c>
      <c r="G1357" s="21">
        <v>0</v>
      </c>
      <c r="H1357" s="21">
        <v>0</v>
      </c>
      <c r="I1357" s="23">
        <v>43490</v>
      </c>
      <c r="J1357" s="21" t="s">
        <v>105</v>
      </c>
      <c r="K1357" s="21">
        <v>7.66</v>
      </c>
      <c r="L1357" s="21" t="s">
        <v>195</v>
      </c>
    </row>
    <row r="1358" spans="1:12" x14ac:dyDescent="0.3">
      <c r="A1358" s="22">
        <v>13650</v>
      </c>
      <c r="B1358" s="22">
        <v>10100501</v>
      </c>
      <c r="C1358" s="22">
        <v>1000</v>
      </c>
      <c r="D1358" s="23">
        <v>43497</v>
      </c>
      <c r="E1358" s="21" t="s">
        <v>104</v>
      </c>
      <c r="F1358" s="21">
        <v>108104111</v>
      </c>
      <c r="G1358" s="21">
        <v>0</v>
      </c>
      <c r="H1358" s="21">
        <v>0</v>
      </c>
      <c r="I1358" s="23">
        <v>43490</v>
      </c>
      <c r="J1358" s="21" t="s">
        <v>105</v>
      </c>
      <c r="K1358" s="21">
        <v>7.66</v>
      </c>
      <c r="L1358" s="21" t="s">
        <v>195</v>
      </c>
    </row>
    <row r="1359" spans="1:12" x14ac:dyDescent="0.3">
      <c r="A1359" s="22">
        <v>13690</v>
      </c>
      <c r="B1359" s="22">
        <v>10100501</v>
      </c>
      <c r="C1359" s="22">
        <v>1000</v>
      </c>
      <c r="D1359" s="23">
        <v>43497</v>
      </c>
      <c r="E1359" s="21" t="s">
        <v>104</v>
      </c>
      <c r="F1359" s="21">
        <v>108104111</v>
      </c>
      <c r="G1359" s="21">
        <v>0</v>
      </c>
      <c r="H1359" s="21">
        <v>0</v>
      </c>
      <c r="I1359" s="23">
        <v>43490</v>
      </c>
      <c r="J1359" s="21" t="s">
        <v>105</v>
      </c>
      <c r="K1359" s="21">
        <v>0.08</v>
      </c>
      <c r="L1359" s="21" t="s">
        <v>191</v>
      </c>
    </row>
    <row r="1360" spans="1:12" x14ac:dyDescent="0.3">
      <c r="A1360" s="22">
        <v>13660</v>
      </c>
      <c r="B1360" s="22">
        <v>10100501</v>
      </c>
      <c r="C1360" s="22">
        <v>1000</v>
      </c>
      <c r="D1360" s="23">
        <v>43497</v>
      </c>
      <c r="E1360" s="21" t="s">
        <v>104</v>
      </c>
      <c r="F1360" s="21">
        <v>108105047</v>
      </c>
      <c r="G1360" s="21">
        <v>0</v>
      </c>
      <c r="H1360" s="21">
        <v>0</v>
      </c>
      <c r="I1360" s="23">
        <v>43515</v>
      </c>
      <c r="J1360" s="21" t="s">
        <v>105</v>
      </c>
      <c r="K1360" s="24">
        <v>-3323.22</v>
      </c>
      <c r="L1360" s="21" t="s">
        <v>188</v>
      </c>
    </row>
    <row r="1361" spans="1:12" x14ac:dyDescent="0.3">
      <c r="A1361" s="22">
        <v>13640</v>
      </c>
      <c r="B1361" s="22">
        <v>10100501</v>
      </c>
      <c r="C1361" s="22">
        <v>1000</v>
      </c>
      <c r="D1361" s="23">
        <v>43497</v>
      </c>
      <c r="E1361" s="21" t="s">
        <v>104</v>
      </c>
      <c r="F1361" s="21">
        <v>108105169</v>
      </c>
      <c r="G1361" s="21">
        <v>0</v>
      </c>
      <c r="H1361" s="21">
        <v>0</v>
      </c>
      <c r="I1361" s="23">
        <v>43456</v>
      </c>
      <c r="J1361" s="21" t="s">
        <v>105</v>
      </c>
      <c r="K1361" s="21">
        <v>7.0000000000000007E-2</v>
      </c>
      <c r="L1361" s="21" t="s">
        <v>194</v>
      </c>
    </row>
    <row r="1362" spans="1:12" x14ac:dyDescent="0.3">
      <c r="A1362" s="22">
        <v>13640</v>
      </c>
      <c r="B1362" s="22">
        <v>10100501</v>
      </c>
      <c r="C1362" s="22">
        <v>1000</v>
      </c>
      <c r="D1362" s="23">
        <v>43497</v>
      </c>
      <c r="E1362" s="21" t="s">
        <v>104</v>
      </c>
      <c r="F1362" s="21">
        <v>108105169</v>
      </c>
      <c r="G1362" s="21">
        <v>0</v>
      </c>
      <c r="H1362" s="21">
        <v>0</v>
      </c>
      <c r="I1362" s="23">
        <v>43456</v>
      </c>
      <c r="J1362" s="21" t="s">
        <v>105</v>
      </c>
      <c r="K1362" s="21">
        <v>0.03</v>
      </c>
      <c r="L1362" s="21" t="s">
        <v>194</v>
      </c>
    </row>
    <row r="1363" spans="1:12" x14ac:dyDescent="0.3">
      <c r="A1363" s="22">
        <v>13640</v>
      </c>
      <c r="B1363" s="22">
        <v>10100501</v>
      </c>
      <c r="C1363" s="22">
        <v>1000</v>
      </c>
      <c r="D1363" s="23">
        <v>43497</v>
      </c>
      <c r="E1363" s="21" t="s">
        <v>104</v>
      </c>
      <c r="F1363" s="21">
        <v>108105169</v>
      </c>
      <c r="G1363" s="21">
        <v>0</v>
      </c>
      <c r="H1363" s="21">
        <v>0</v>
      </c>
      <c r="I1363" s="23">
        <v>43456</v>
      </c>
      <c r="J1363" s="21" t="s">
        <v>105</v>
      </c>
      <c r="K1363" s="21">
        <v>1.3</v>
      </c>
      <c r="L1363" s="21" t="s">
        <v>194</v>
      </c>
    </row>
    <row r="1364" spans="1:12" x14ac:dyDescent="0.3">
      <c r="A1364" s="22">
        <v>13650</v>
      </c>
      <c r="B1364" s="22">
        <v>10100501</v>
      </c>
      <c r="C1364" s="22">
        <v>1000</v>
      </c>
      <c r="D1364" s="23">
        <v>43497</v>
      </c>
      <c r="E1364" s="21" t="s">
        <v>104</v>
      </c>
      <c r="F1364" s="21">
        <v>108105169</v>
      </c>
      <c r="G1364" s="21">
        <v>0</v>
      </c>
      <c r="H1364" s="21">
        <v>0</v>
      </c>
      <c r="I1364" s="23">
        <v>43456</v>
      </c>
      <c r="J1364" s="21" t="s">
        <v>105</v>
      </c>
      <c r="K1364" s="21">
        <v>2.59</v>
      </c>
      <c r="L1364" s="21" t="s">
        <v>195</v>
      </c>
    </row>
    <row r="1365" spans="1:12" x14ac:dyDescent="0.3">
      <c r="A1365" s="22">
        <v>13650</v>
      </c>
      <c r="B1365" s="22">
        <v>10100501</v>
      </c>
      <c r="C1365" s="22">
        <v>1000</v>
      </c>
      <c r="D1365" s="23">
        <v>43497</v>
      </c>
      <c r="E1365" s="21" t="s">
        <v>104</v>
      </c>
      <c r="F1365" s="21">
        <v>108099909</v>
      </c>
      <c r="G1365" s="21">
        <v>0</v>
      </c>
      <c r="H1365" s="21">
        <v>0</v>
      </c>
      <c r="I1365" s="23">
        <v>43494</v>
      </c>
      <c r="J1365" s="21" t="s">
        <v>105</v>
      </c>
      <c r="K1365" s="24">
        <v>-2282.0300000000002</v>
      </c>
      <c r="L1365" s="21" t="s">
        <v>195</v>
      </c>
    </row>
    <row r="1366" spans="1:12" x14ac:dyDescent="0.3">
      <c r="A1366" s="22">
        <v>13650</v>
      </c>
      <c r="B1366" s="22">
        <v>10100501</v>
      </c>
      <c r="C1366" s="22">
        <v>1000</v>
      </c>
      <c r="D1366" s="23">
        <v>43497</v>
      </c>
      <c r="E1366" s="21" t="s">
        <v>104</v>
      </c>
      <c r="F1366" s="21">
        <v>108099909</v>
      </c>
      <c r="G1366" s="21">
        <v>0</v>
      </c>
      <c r="H1366" s="21">
        <v>0</v>
      </c>
      <c r="I1366" s="23">
        <v>43494</v>
      </c>
      <c r="J1366" s="21" t="s">
        <v>105</v>
      </c>
      <c r="K1366" s="24">
        <v>-2282.02</v>
      </c>
      <c r="L1366" s="21" t="s">
        <v>195</v>
      </c>
    </row>
    <row r="1367" spans="1:12" x14ac:dyDescent="0.3">
      <c r="A1367" s="22">
        <v>13650</v>
      </c>
      <c r="B1367" s="22">
        <v>10100501</v>
      </c>
      <c r="C1367" s="22">
        <v>1000</v>
      </c>
      <c r="D1367" s="23">
        <v>43497</v>
      </c>
      <c r="E1367" s="21" t="s">
        <v>104</v>
      </c>
      <c r="F1367" s="21">
        <v>108099909</v>
      </c>
      <c r="G1367" s="21">
        <v>0</v>
      </c>
      <c r="H1367" s="21">
        <v>0</v>
      </c>
      <c r="I1367" s="23">
        <v>43494</v>
      </c>
      <c r="J1367" s="21" t="s">
        <v>105</v>
      </c>
      <c r="K1367" s="21">
        <v>-166.53</v>
      </c>
      <c r="L1367" s="21" t="s">
        <v>195</v>
      </c>
    </row>
    <row r="1368" spans="1:12" x14ac:dyDescent="0.3">
      <c r="A1368" s="22">
        <v>13660</v>
      </c>
      <c r="B1368" s="22">
        <v>10100501</v>
      </c>
      <c r="C1368" s="22">
        <v>1000</v>
      </c>
      <c r="D1368" s="23">
        <v>43497</v>
      </c>
      <c r="E1368" s="21" t="s">
        <v>104</v>
      </c>
      <c r="F1368" s="21">
        <v>108099909</v>
      </c>
      <c r="G1368" s="21">
        <v>0</v>
      </c>
      <c r="H1368" s="21">
        <v>0</v>
      </c>
      <c r="I1368" s="23">
        <v>43494</v>
      </c>
      <c r="J1368" s="21" t="s">
        <v>105</v>
      </c>
      <c r="K1368" s="21">
        <v>-139.80000000000001</v>
      </c>
      <c r="L1368" s="21" t="s">
        <v>188</v>
      </c>
    </row>
    <row r="1369" spans="1:12" x14ac:dyDescent="0.3">
      <c r="A1369" s="22">
        <v>13660</v>
      </c>
      <c r="B1369" s="22">
        <v>10100501</v>
      </c>
      <c r="C1369" s="22">
        <v>1000</v>
      </c>
      <c r="D1369" s="23">
        <v>43497</v>
      </c>
      <c r="E1369" s="21" t="s">
        <v>104</v>
      </c>
      <c r="F1369" s="21">
        <v>108099909</v>
      </c>
      <c r="G1369" s="21">
        <v>0</v>
      </c>
      <c r="H1369" s="21">
        <v>0</v>
      </c>
      <c r="I1369" s="23">
        <v>43494</v>
      </c>
      <c r="J1369" s="21" t="s">
        <v>105</v>
      </c>
      <c r="K1369" s="21">
        <v>-384.01</v>
      </c>
      <c r="L1369" s="21" t="s">
        <v>188</v>
      </c>
    </row>
    <row r="1370" spans="1:12" x14ac:dyDescent="0.3">
      <c r="A1370" s="22">
        <v>13670</v>
      </c>
      <c r="B1370" s="22">
        <v>10100501</v>
      </c>
      <c r="C1370" s="22">
        <v>1000</v>
      </c>
      <c r="D1370" s="23">
        <v>43497</v>
      </c>
      <c r="E1370" s="21" t="s">
        <v>104</v>
      </c>
      <c r="F1370" s="21">
        <v>108099909</v>
      </c>
      <c r="G1370" s="21">
        <v>0</v>
      </c>
      <c r="H1370" s="21">
        <v>0</v>
      </c>
      <c r="I1370" s="23">
        <v>43494</v>
      </c>
      <c r="J1370" s="21" t="s">
        <v>105</v>
      </c>
      <c r="K1370" s="24">
        <v>-1560.82</v>
      </c>
      <c r="L1370" s="21" t="s">
        <v>189</v>
      </c>
    </row>
    <row r="1371" spans="1:12" x14ac:dyDescent="0.3">
      <c r="A1371" s="22">
        <v>13670</v>
      </c>
      <c r="B1371" s="22">
        <v>10100501</v>
      </c>
      <c r="C1371" s="22">
        <v>1000</v>
      </c>
      <c r="D1371" s="23">
        <v>43497</v>
      </c>
      <c r="E1371" s="21" t="s">
        <v>104</v>
      </c>
      <c r="F1371" s="21">
        <v>108099909</v>
      </c>
      <c r="G1371" s="21">
        <v>0</v>
      </c>
      <c r="H1371" s="21">
        <v>0</v>
      </c>
      <c r="I1371" s="23">
        <v>43494</v>
      </c>
      <c r="J1371" s="21" t="s">
        <v>105</v>
      </c>
      <c r="K1371" s="24">
        <v>-1560.82</v>
      </c>
      <c r="L1371" s="21" t="s">
        <v>189</v>
      </c>
    </row>
    <row r="1372" spans="1:12" x14ac:dyDescent="0.3">
      <c r="A1372" s="22">
        <v>13670</v>
      </c>
      <c r="B1372" s="22">
        <v>10100501</v>
      </c>
      <c r="C1372" s="22">
        <v>1000</v>
      </c>
      <c r="D1372" s="23">
        <v>43497</v>
      </c>
      <c r="E1372" s="21" t="s">
        <v>104</v>
      </c>
      <c r="F1372" s="21">
        <v>108099909</v>
      </c>
      <c r="G1372" s="21">
        <v>0</v>
      </c>
      <c r="H1372" s="21">
        <v>0</v>
      </c>
      <c r="I1372" s="23">
        <v>43494</v>
      </c>
      <c r="J1372" s="21" t="s">
        <v>105</v>
      </c>
      <c r="K1372" s="24">
        <v>-1560.82</v>
      </c>
      <c r="L1372" s="21" t="s">
        <v>189</v>
      </c>
    </row>
    <row r="1373" spans="1:12" x14ac:dyDescent="0.3">
      <c r="A1373" s="22">
        <v>13640</v>
      </c>
      <c r="B1373" s="22">
        <v>10100501</v>
      </c>
      <c r="C1373" s="22">
        <v>1000</v>
      </c>
      <c r="D1373" s="23">
        <v>43497</v>
      </c>
      <c r="E1373" s="21" t="s">
        <v>104</v>
      </c>
      <c r="F1373" s="21">
        <v>108100110</v>
      </c>
      <c r="G1373" s="21">
        <v>0</v>
      </c>
      <c r="H1373" s="21">
        <v>0</v>
      </c>
      <c r="I1373" s="23">
        <v>43515</v>
      </c>
      <c r="J1373" s="21" t="s">
        <v>105</v>
      </c>
      <c r="K1373" s="21">
        <v>-511.56</v>
      </c>
      <c r="L1373" s="21" t="s">
        <v>194</v>
      </c>
    </row>
    <row r="1374" spans="1:12" x14ac:dyDescent="0.3">
      <c r="A1374" s="22">
        <v>13650</v>
      </c>
      <c r="B1374" s="22">
        <v>10100501</v>
      </c>
      <c r="C1374" s="22">
        <v>1000</v>
      </c>
      <c r="D1374" s="23">
        <v>43497</v>
      </c>
      <c r="E1374" s="21" t="s">
        <v>104</v>
      </c>
      <c r="F1374" s="21">
        <v>108100110</v>
      </c>
      <c r="G1374" s="21">
        <v>0</v>
      </c>
      <c r="H1374" s="21">
        <v>0</v>
      </c>
      <c r="I1374" s="23">
        <v>43515</v>
      </c>
      <c r="J1374" s="21" t="s">
        <v>105</v>
      </c>
      <c r="K1374" s="21">
        <v>-318.41000000000003</v>
      </c>
      <c r="L1374" s="21" t="s">
        <v>195</v>
      </c>
    </row>
    <row r="1375" spans="1:12" x14ac:dyDescent="0.3">
      <c r="A1375" s="22">
        <v>13650</v>
      </c>
      <c r="B1375" s="22">
        <v>10100501</v>
      </c>
      <c r="C1375" s="22">
        <v>1000</v>
      </c>
      <c r="D1375" s="23">
        <v>43497</v>
      </c>
      <c r="E1375" s="21" t="s">
        <v>104</v>
      </c>
      <c r="F1375" s="21">
        <v>108100110</v>
      </c>
      <c r="G1375" s="21">
        <v>0</v>
      </c>
      <c r="H1375" s="21">
        <v>0</v>
      </c>
      <c r="I1375" s="23">
        <v>43515</v>
      </c>
      <c r="J1375" s="21" t="s">
        <v>105</v>
      </c>
      <c r="K1375" s="21">
        <v>-318.41000000000003</v>
      </c>
      <c r="L1375" s="21" t="s">
        <v>195</v>
      </c>
    </row>
    <row r="1376" spans="1:12" x14ac:dyDescent="0.3">
      <c r="A1376" s="22">
        <v>13640</v>
      </c>
      <c r="B1376" s="22">
        <v>10100501</v>
      </c>
      <c r="C1376" s="22">
        <v>1000</v>
      </c>
      <c r="D1376" s="23">
        <v>43497</v>
      </c>
      <c r="E1376" s="21" t="s">
        <v>104</v>
      </c>
      <c r="F1376" s="21">
        <v>108100652</v>
      </c>
      <c r="G1376" s="21">
        <v>0</v>
      </c>
      <c r="H1376" s="21">
        <v>0</v>
      </c>
      <c r="I1376" s="23">
        <v>43460</v>
      </c>
      <c r="J1376" s="21" t="s">
        <v>105</v>
      </c>
      <c r="K1376" s="21">
        <v>-0.9</v>
      </c>
      <c r="L1376" s="21" t="s">
        <v>194</v>
      </c>
    </row>
    <row r="1377" spans="1:12" x14ac:dyDescent="0.3">
      <c r="A1377" s="22">
        <v>13640</v>
      </c>
      <c r="B1377" s="22">
        <v>10100501</v>
      </c>
      <c r="C1377" s="22">
        <v>1000</v>
      </c>
      <c r="D1377" s="23">
        <v>43497</v>
      </c>
      <c r="E1377" s="21" t="s">
        <v>104</v>
      </c>
      <c r="F1377" s="21">
        <v>108100652</v>
      </c>
      <c r="G1377" s="21">
        <v>0</v>
      </c>
      <c r="H1377" s="21">
        <v>0</v>
      </c>
      <c r="I1377" s="23">
        <v>43460</v>
      </c>
      <c r="J1377" s="21" t="s">
        <v>105</v>
      </c>
      <c r="K1377" s="21">
        <v>-1.33</v>
      </c>
      <c r="L1377" s="21" t="s">
        <v>194</v>
      </c>
    </row>
    <row r="1378" spans="1:12" x14ac:dyDescent="0.3">
      <c r="A1378" s="22">
        <v>13640</v>
      </c>
      <c r="B1378" s="22">
        <v>10100501</v>
      </c>
      <c r="C1378" s="22">
        <v>1000</v>
      </c>
      <c r="D1378" s="23">
        <v>43497</v>
      </c>
      <c r="E1378" s="21" t="s">
        <v>104</v>
      </c>
      <c r="F1378" s="21">
        <v>108100652</v>
      </c>
      <c r="G1378" s="21">
        <v>0</v>
      </c>
      <c r="H1378" s="21">
        <v>0</v>
      </c>
      <c r="I1378" s="23">
        <v>43460</v>
      </c>
      <c r="J1378" s="21" t="s">
        <v>105</v>
      </c>
      <c r="K1378" s="21">
        <v>-0.3</v>
      </c>
      <c r="L1378" s="21" t="s">
        <v>194</v>
      </c>
    </row>
    <row r="1379" spans="1:12" x14ac:dyDescent="0.3">
      <c r="A1379" s="22">
        <v>13650</v>
      </c>
      <c r="B1379" s="22">
        <v>10100501</v>
      </c>
      <c r="C1379" s="22">
        <v>1000</v>
      </c>
      <c r="D1379" s="23">
        <v>43497</v>
      </c>
      <c r="E1379" s="21" t="s">
        <v>104</v>
      </c>
      <c r="F1379" s="21">
        <v>108100652</v>
      </c>
      <c r="G1379" s="21">
        <v>0</v>
      </c>
      <c r="H1379" s="21">
        <v>0</v>
      </c>
      <c r="I1379" s="23">
        <v>43460</v>
      </c>
      <c r="J1379" s="21" t="s">
        <v>105</v>
      </c>
      <c r="K1379" s="21">
        <v>-1.66</v>
      </c>
      <c r="L1379" s="21" t="s">
        <v>195</v>
      </c>
    </row>
    <row r="1380" spans="1:12" x14ac:dyDescent="0.3">
      <c r="A1380" s="22">
        <v>13650</v>
      </c>
      <c r="B1380" s="22">
        <v>10100501</v>
      </c>
      <c r="C1380" s="22">
        <v>1000</v>
      </c>
      <c r="D1380" s="23">
        <v>43497</v>
      </c>
      <c r="E1380" s="21" t="s">
        <v>104</v>
      </c>
      <c r="F1380" s="21">
        <v>108100652</v>
      </c>
      <c r="G1380" s="21">
        <v>0</v>
      </c>
      <c r="H1380" s="21">
        <v>0</v>
      </c>
      <c r="I1380" s="23">
        <v>43460</v>
      </c>
      <c r="J1380" s="21" t="s">
        <v>105</v>
      </c>
      <c r="K1380" s="21">
        <v>-1.66</v>
      </c>
      <c r="L1380" s="21" t="s">
        <v>195</v>
      </c>
    </row>
    <row r="1381" spans="1:12" x14ac:dyDescent="0.3">
      <c r="A1381" s="22">
        <v>13670</v>
      </c>
      <c r="B1381" s="22">
        <v>10100501</v>
      </c>
      <c r="C1381" s="22">
        <v>1000</v>
      </c>
      <c r="D1381" s="23">
        <v>43497</v>
      </c>
      <c r="E1381" s="21" t="s">
        <v>103</v>
      </c>
      <c r="F1381" s="21">
        <v>108101405</v>
      </c>
      <c r="G1381" s="22">
        <v>-1506</v>
      </c>
      <c r="H1381" s="24">
        <v>-2966.82</v>
      </c>
      <c r="I1381" s="23">
        <v>43524</v>
      </c>
      <c r="J1381" s="21" t="s">
        <v>156</v>
      </c>
      <c r="K1381" s="21">
        <v>0</v>
      </c>
      <c r="L1381" s="21" t="s">
        <v>189</v>
      </c>
    </row>
    <row r="1382" spans="1:12" x14ac:dyDescent="0.3">
      <c r="A1382" s="22">
        <v>13670</v>
      </c>
      <c r="B1382" s="22">
        <v>10100501</v>
      </c>
      <c r="C1382" s="22">
        <v>1000</v>
      </c>
      <c r="D1382" s="23">
        <v>43497</v>
      </c>
      <c r="E1382" s="21" t="s">
        <v>104</v>
      </c>
      <c r="F1382" s="21">
        <v>108101405</v>
      </c>
      <c r="G1382" s="21">
        <v>0</v>
      </c>
      <c r="H1382" s="21">
        <v>0</v>
      </c>
      <c r="I1382" s="23">
        <v>43524</v>
      </c>
      <c r="J1382" s="21" t="s">
        <v>156</v>
      </c>
      <c r="K1382" s="21">
        <v>420.16</v>
      </c>
      <c r="L1382" s="21" t="s">
        <v>189</v>
      </c>
    </row>
    <row r="1383" spans="1:12" x14ac:dyDescent="0.3">
      <c r="A1383" s="22">
        <v>13640</v>
      </c>
      <c r="B1383" s="22">
        <v>10100501</v>
      </c>
      <c r="C1383" s="22">
        <v>1000</v>
      </c>
      <c r="D1383" s="23">
        <v>43497</v>
      </c>
      <c r="E1383" s="21" t="s">
        <v>104</v>
      </c>
      <c r="F1383" s="21">
        <v>108101678</v>
      </c>
      <c r="G1383" s="21">
        <v>0</v>
      </c>
      <c r="H1383" s="21">
        <v>0</v>
      </c>
      <c r="I1383" s="23">
        <v>43521</v>
      </c>
      <c r="J1383" s="21" t="s">
        <v>105</v>
      </c>
      <c r="K1383" s="21">
        <v>-138.46</v>
      </c>
      <c r="L1383" s="21" t="s">
        <v>194</v>
      </c>
    </row>
    <row r="1384" spans="1:12" x14ac:dyDescent="0.3">
      <c r="A1384" s="22">
        <v>13640</v>
      </c>
      <c r="B1384" s="22">
        <v>10100501</v>
      </c>
      <c r="C1384" s="22">
        <v>1000</v>
      </c>
      <c r="D1384" s="23">
        <v>43497</v>
      </c>
      <c r="E1384" s="21" t="s">
        <v>104</v>
      </c>
      <c r="F1384" s="21">
        <v>108101678</v>
      </c>
      <c r="G1384" s="21">
        <v>0</v>
      </c>
      <c r="H1384" s="21">
        <v>0</v>
      </c>
      <c r="I1384" s="23">
        <v>43521</v>
      </c>
      <c r="J1384" s="21" t="s">
        <v>105</v>
      </c>
      <c r="K1384" s="21">
        <v>-190.25</v>
      </c>
      <c r="L1384" s="21" t="s">
        <v>194</v>
      </c>
    </row>
    <row r="1385" spans="1:12" x14ac:dyDescent="0.3">
      <c r="A1385" s="22">
        <v>13640</v>
      </c>
      <c r="B1385" s="22">
        <v>10100501</v>
      </c>
      <c r="C1385" s="22">
        <v>1000</v>
      </c>
      <c r="D1385" s="23">
        <v>43497</v>
      </c>
      <c r="E1385" s="21" t="s">
        <v>104</v>
      </c>
      <c r="F1385" s="21">
        <v>108101678</v>
      </c>
      <c r="G1385" s="21">
        <v>0</v>
      </c>
      <c r="H1385" s="21">
        <v>0</v>
      </c>
      <c r="I1385" s="23">
        <v>43521</v>
      </c>
      <c r="J1385" s="21" t="s">
        <v>105</v>
      </c>
      <c r="K1385" s="21">
        <v>-190.74</v>
      </c>
      <c r="L1385" s="21" t="s">
        <v>194</v>
      </c>
    </row>
    <row r="1386" spans="1:12" x14ac:dyDescent="0.3">
      <c r="A1386" s="22">
        <v>13640</v>
      </c>
      <c r="B1386" s="22">
        <v>10100501</v>
      </c>
      <c r="C1386" s="22">
        <v>1000</v>
      </c>
      <c r="D1386" s="23">
        <v>43497</v>
      </c>
      <c r="E1386" s="21" t="s">
        <v>104</v>
      </c>
      <c r="F1386" s="21">
        <v>108101678</v>
      </c>
      <c r="G1386" s="21">
        <v>0</v>
      </c>
      <c r="H1386" s="21">
        <v>0</v>
      </c>
      <c r="I1386" s="23">
        <v>43521</v>
      </c>
      <c r="J1386" s="21" t="s">
        <v>105</v>
      </c>
      <c r="K1386" s="21">
        <v>-31.3</v>
      </c>
      <c r="L1386" s="21" t="s">
        <v>194</v>
      </c>
    </row>
    <row r="1387" spans="1:12" x14ac:dyDescent="0.3">
      <c r="A1387" s="22">
        <v>13640</v>
      </c>
      <c r="B1387" s="22">
        <v>10100501</v>
      </c>
      <c r="C1387" s="22">
        <v>1000</v>
      </c>
      <c r="D1387" s="23">
        <v>43497</v>
      </c>
      <c r="E1387" s="21" t="s">
        <v>104</v>
      </c>
      <c r="F1387" s="21">
        <v>108101678</v>
      </c>
      <c r="G1387" s="21">
        <v>0</v>
      </c>
      <c r="H1387" s="21">
        <v>0</v>
      </c>
      <c r="I1387" s="23">
        <v>43521</v>
      </c>
      <c r="J1387" s="21" t="s">
        <v>105</v>
      </c>
      <c r="K1387" s="21">
        <v>-189.32</v>
      </c>
      <c r="L1387" s="21" t="s">
        <v>194</v>
      </c>
    </row>
    <row r="1388" spans="1:12" x14ac:dyDescent="0.3">
      <c r="A1388" s="22">
        <v>13650</v>
      </c>
      <c r="B1388" s="22">
        <v>10100501</v>
      </c>
      <c r="C1388" s="22">
        <v>1000</v>
      </c>
      <c r="D1388" s="23">
        <v>43497</v>
      </c>
      <c r="E1388" s="21" t="s">
        <v>104</v>
      </c>
      <c r="F1388" s="21">
        <v>108101678</v>
      </c>
      <c r="G1388" s="21">
        <v>0</v>
      </c>
      <c r="H1388" s="21">
        <v>0</v>
      </c>
      <c r="I1388" s="23">
        <v>43521</v>
      </c>
      <c r="J1388" s="21" t="s">
        <v>105</v>
      </c>
      <c r="K1388" s="21">
        <v>-38.35</v>
      </c>
      <c r="L1388" s="21" t="s">
        <v>195</v>
      </c>
    </row>
    <row r="1389" spans="1:12" x14ac:dyDescent="0.3">
      <c r="A1389" s="22">
        <v>13650</v>
      </c>
      <c r="B1389" s="22">
        <v>10100501</v>
      </c>
      <c r="C1389" s="22">
        <v>1000</v>
      </c>
      <c r="D1389" s="23">
        <v>43497</v>
      </c>
      <c r="E1389" s="21" t="s">
        <v>104</v>
      </c>
      <c r="F1389" s="21">
        <v>108101678</v>
      </c>
      <c r="G1389" s="21">
        <v>0</v>
      </c>
      <c r="H1389" s="21">
        <v>0</v>
      </c>
      <c r="I1389" s="23">
        <v>43521</v>
      </c>
      <c r="J1389" s="21" t="s">
        <v>105</v>
      </c>
      <c r="K1389" s="21">
        <v>-265.35000000000002</v>
      </c>
      <c r="L1389" s="21" t="s">
        <v>195</v>
      </c>
    </row>
    <row r="1390" spans="1:12" x14ac:dyDescent="0.3">
      <c r="A1390" s="22">
        <v>13670</v>
      </c>
      <c r="B1390" s="22">
        <v>10100501</v>
      </c>
      <c r="C1390" s="22">
        <v>1000</v>
      </c>
      <c r="D1390" s="23">
        <v>43497</v>
      </c>
      <c r="E1390" s="21" t="s">
        <v>104</v>
      </c>
      <c r="F1390" s="21">
        <v>108101678</v>
      </c>
      <c r="G1390" s="21">
        <v>0</v>
      </c>
      <c r="H1390" s="21">
        <v>0</v>
      </c>
      <c r="I1390" s="23">
        <v>43521</v>
      </c>
      <c r="J1390" s="21" t="s">
        <v>105</v>
      </c>
      <c r="K1390" s="21">
        <v>-16.690000000000001</v>
      </c>
      <c r="L1390" s="21" t="s">
        <v>189</v>
      </c>
    </row>
    <row r="1391" spans="1:12" x14ac:dyDescent="0.3">
      <c r="A1391" s="22">
        <v>13670</v>
      </c>
      <c r="B1391" s="22">
        <v>10100501</v>
      </c>
      <c r="C1391" s="22">
        <v>1000</v>
      </c>
      <c r="D1391" s="23">
        <v>43497</v>
      </c>
      <c r="E1391" s="21" t="s">
        <v>104</v>
      </c>
      <c r="F1391" s="21">
        <v>108101986</v>
      </c>
      <c r="G1391" s="21">
        <v>0</v>
      </c>
      <c r="H1391" s="21">
        <v>0</v>
      </c>
      <c r="I1391" s="23">
        <v>43361</v>
      </c>
      <c r="J1391" s="21" t="s">
        <v>105</v>
      </c>
      <c r="K1391" s="21">
        <v>-139.25</v>
      </c>
      <c r="L1391" s="21" t="s">
        <v>189</v>
      </c>
    </row>
    <row r="1392" spans="1:12" x14ac:dyDescent="0.3">
      <c r="A1392" s="22">
        <v>13640</v>
      </c>
      <c r="B1392" s="22">
        <v>10100501</v>
      </c>
      <c r="C1392" s="22">
        <v>1000</v>
      </c>
      <c r="D1392" s="23">
        <v>43497</v>
      </c>
      <c r="E1392" s="21" t="s">
        <v>104</v>
      </c>
      <c r="F1392" s="21">
        <v>108102071</v>
      </c>
      <c r="G1392" s="21">
        <v>0</v>
      </c>
      <c r="H1392" s="21">
        <v>0</v>
      </c>
      <c r="I1392" s="23">
        <v>43493</v>
      </c>
      <c r="J1392" s="21" t="s">
        <v>105</v>
      </c>
      <c r="K1392" s="21">
        <v>-279.27999999999997</v>
      </c>
      <c r="L1392" s="21" t="s">
        <v>194</v>
      </c>
    </row>
    <row r="1393" spans="1:12" x14ac:dyDescent="0.3">
      <c r="A1393" s="22">
        <v>13650</v>
      </c>
      <c r="B1393" s="22">
        <v>10100501</v>
      </c>
      <c r="C1393" s="22">
        <v>1000</v>
      </c>
      <c r="D1393" s="23">
        <v>43497</v>
      </c>
      <c r="E1393" s="21" t="s">
        <v>104</v>
      </c>
      <c r="F1393" s="21">
        <v>108102071</v>
      </c>
      <c r="G1393" s="21">
        <v>0</v>
      </c>
      <c r="H1393" s="21">
        <v>0</v>
      </c>
      <c r="I1393" s="23">
        <v>43493</v>
      </c>
      <c r="J1393" s="21" t="s">
        <v>105</v>
      </c>
      <c r="K1393" s="21">
        <v>-932.86</v>
      </c>
      <c r="L1393" s="21" t="s">
        <v>195</v>
      </c>
    </row>
    <row r="1394" spans="1:12" x14ac:dyDescent="0.3">
      <c r="A1394" s="22">
        <v>13650</v>
      </c>
      <c r="B1394" s="22">
        <v>10100501</v>
      </c>
      <c r="C1394" s="22">
        <v>1000</v>
      </c>
      <c r="D1394" s="23">
        <v>43497</v>
      </c>
      <c r="E1394" s="21" t="s">
        <v>104</v>
      </c>
      <c r="F1394" s="21">
        <v>108102071</v>
      </c>
      <c r="G1394" s="21">
        <v>0</v>
      </c>
      <c r="H1394" s="21">
        <v>0</v>
      </c>
      <c r="I1394" s="23">
        <v>43493</v>
      </c>
      <c r="J1394" s="21" t="s">
        <v>105</v>
      </c>
      <c r="K1394" s="21">
        <v>-932.84</v>
      </c>
      <c r="L1394" s="21" t="s">
        <v>195</v>
      </c>
    </row>
    <row r="1395" spans="1:12" x14ac:dyDescent="0.3">
      <c r="A1395" s="22">
        <v>13660</v>
      </c>
      <c r="B1395" s="22">
        <v>10100501</v>
      </c>
      <c r="C1395" s="22">
        <v>1000</v>
      </c>
      <c r="D1395" s="23">
        <v>43497</v>
      </c>
      <c r="E1395" s="21" t="s">
        <v>104</v>
      </c>
      <c r="F1395" s="21">
        <v>108102071</v>
      </c>
      <c r="G1395" s="21">
        <v>0</v>
      </c>
      <c r="H1395" s="21">
        <v>0</v>
      </c>
      <c r="I1395" s="23">
        <v>43493</v>
      </c>
      <c r="J1395" s="21" t="s">
        <v>105</v>
      </c>
      <c r="K1395" s="21">
        <v>-150.38</v>
      </c>
      <c r="L1395" s="21" t="s">
        <v>188</v>
      </c>
    </row>
    <row r="1396" spans="1:12" x14ac:dyDescent="0.3">
      <c r="A1396" s="22">
        <v>13640</v>
      </c>
      <c r="B1396" s="22">
        <v>10100501</v>
      </c>
      <c r="C1396" s="22">
        <v>1000</v>
      </c>
      <c r="D1396" s="23">
        <v>43497</v>
      </c>
      <c r="E1396" s="21" t="s">
        <v>104</v>
      </c>
      <c r="F1396" s="21">
        <v>108102206</v>
      </c>
      <c r="G1396" s="21">
        <v>0</v>
      </c>
      <c r="H1396" s="21">
        <v>0</v>
      </c>
      <c r="I1396" s="23">
        <v>43460</v>
      </c>
      <c r="J1396" s="21" t="s">
        <v>105</v>
      </c>
      <c r="K1396" s="21">
        <v>0.02</v>
      </c>
      <c r="L1396" s="21" t="s">
        <v>194</v>
      </c>
    </row>
    <row r="1397" spans="1:12" x14ac:dyDescent="0.3">
      <c r="A1397" s="22">
        <v>13640</v>
      </c>
      <c r="B1397" s="22">
        <v>10100501</v>
      </c>
      <c r="C1397" s="22">
        <v>1000</v>
      </c>
      <c r="D1397" s="23">
        <v>43497</v>
      </c>
      <c r="E1397" s="21" t="s">
        <v>104</v>
      </c>
      <c r="F1397" s="21">
        <v>108102206</v>
      </c>
      <c r="G1397" s="21">
        <v>0</v>
      </c>
      <c r="H1397" s="21">
        <v>0</v>
      </c>
      <c r="I1397" s="23">
        <v>43460</v>
      </c>
      <c r="J1397" s="21" t="s">
        <v>105</v>
      </c>
      <c r="K1397" s="21">
        <v>0.01</v>
      </c>
      <c r="L1397" s="21" t="s">
        <v>194</v>
      </c>
    </row>
    <row r="1398" spans="1:12" x14ac:dyDescent="0.3">
      <c r="A1398" s="22">
        <v>13640</v>
      </c>
      <c r="B1398" s="22">
        <v>10100501</v>
      </c>
      <c r="C1398" s="22">
        <v>1000</v>
      </c>
      <c r="D1398" s="23">
        <v>43497</v>
      </c>
      <c r="E1398" s="21" t="s">
        <v>104</v>
      </c>
      <c r="F1398" s="21">
        <v>108102206</v>
      </c>
      <c r="G1398" s="21">
        <v>0</v>
      </c>
      <c r="H1398" s="21">
        <v>0</v>
      </c>
      <c r="I1398" s="23">
        <v>43460</v>
      </c>
      <c r="J1398" s="21" t="s">
        <v>105</v>
      </c>
      <c r="K1398" s="21">
        <v>0.02</v>
      </c>
      <c r="L1398" s="21" t="s">
        <v>194</v>
      </c>
    </row>
    <row r="1399" spans="1:12" x14ac:dyDescent="0.3">
      <c r="A1399" s="22">
        <v>13640</v>
      </c>
      <c r="B1399" s="22">
        <v>10100501</v>
      </c>
      <c r="C1399" s="22">
        <v>1000</v>
      </c>
      <c r="D1399" s="23">
        <v>43497</v>
      </c>
      <c r="E1399" s="21" t="s">
        <v>104</v>
      </c>
      <c r="F1399" s="21">
        <v>108102206</v>
      </c>
      <c r="G1399" s="21">
        <v>0</v>
      </c>
      <c r="H1399" s="21">
        <v>0</v>
      </c>
      <c r="I1399" s="23">
        <v>43460</v>
      </c>
      <c r="J1399" s="21" t="s">
        <v>105</v>
      </c>
      <c r="K1399" s="21">
        <v>0.02</v>
      </c>
      <c r="L1399" s="21" t="s">
        <v>194</v>
      </c>
    </row>
    <row r="1400" spans="1:12" x14ac:dyDescent="0.3">
      <c r="A1400" s="22">
        <v>13640</v>
      </c>
      <c r="B1400" s="22">
        <v>10100501</v>
      </c>
      <c r="C1400" s="22">
        <v>1000</v>
      </c>
      <c r="D1400" s="23">
        <v>43497</v>
      </c>
      <c r="E1400" s="21" t="s">
        <v>104</v>
      </c>
      <c r="F1400" s="21">
        <v>108102206</v>
      </c>
      <c r="G1400" s="21">
        <v>0</v>
      </c>
      <c r="H1400" s="21">
        <v>0</v>
      </c>
      <c r="I1400" s="23">
        <v>43460</v>
      </c>
      <c r="J1400" s="21" t="s">
        <v>105</v>
      </c>
      <c r="K1400" s="21">
        <v>0.02</v>
      </c>
      <c r="L1400" s="21" t="s">
        <v>194</v>
      </c>
    </row>
    <row r="1401" spans="1:12" x14ac:dyDescent="0.3">
      <c r="A1401" s="22">
        <v>13640</v>
      </c>
      <c r="B1401" s="22">
        <v>10100501</v>
      </c>
      <c r="C1401" s="22">
        <v>1000</v>
      </c>
      <c r="D1401" s="23">
        <v>43497</v>
      </c>
      <c r="E1401" s="21" t="s">
        <v>104</v>
      </c>
      <c r="F1401" s="21">
        <v>108102206</v>
      </c>
      <c r="G1401" s="21">
        <v>0</v>
      </c>
      <c r="H1401" s="21">
        <v>0</v>
      </c>
      <c r="I1401" s="23">
        <v>43460</v>
      </c>
      <c r="J1401" s="21" t="s">
        <v>105</v>
      </c>
      <c r="K1401" s="21">
        <v>0.01</v>
      </c>
      <c r="L1401" s="21" t="s">
        <v>194</v>
      </c>
    </row>
    <row r="1402" spans="1:12" x14ac:dyDescent="0.3">
      <c r="A1402" s="22">
        <v>13640</v>
      </c>
      <c r="B1402" s="22">
        <v>10100501</v>
      </c>
      <c r="C1402" s="22">
        <v>1000</v>
      </c>
      <c r="D1402" s="23">
        <v>43497</v>
      </c>
      <c r="E1402" s="21" t="s">
        <v>104</v>
      </c>
      <c r="F1402" s="21">
        <v>108102206</v>
      </c>
      <c r="G1402" s="21">
        <v>0</v>
      </c>
      <c r="H1402" s="21">
        <v>0</v>
      </c>
      <c r="I1402" s="23">
        <v>43460</v>
      </c>
      <c r="J1402" s="21" t="s">
        <v>105</v>
      </c>
      <c r="K1402" s="21">
        <v>0.02</v>
      </c>
      <c r="L1402" s="21" t="s">
        <v>194</v>
      </c>
    </row>
    <row r="1403" spans="1:12" x14ac:dyDescent="0.3">
      <c r="A1403" s="22">
        <v>13640</v>
      </c>
      <c r="B1403" s="22">
        <v>10100501</v>
      </c>
      <c r="C1403" s="22">
        <v>1000</v>
      </c>
      <c r="D1403" s="23">
        <v>43497</v>
      </c>
      <c r="E1403" s="21" t="s">
        <v>104</v>
      </c>
      <c r="F1403" s="21">
        <v>108102206</v>
      </c>
      <c r="G1403" s="21">
        <v>0</v>
      </c>
      <c r="H1403" s="21">
        <v>0</v>
      </c>
      <c r="I1403" s="23">
        <v>43460</v>
      </c>
      <c r="J1403" s="21" t="s">
        <v>105</v>
      </c>
      <c r="K1403" s="21">
        <v>0.19</v>
      </c>
      <c r="L1403" s="21" t="s">
        <v>194</v>
      </c>
    </row>
    <row r="1404" spans="1:12" x14ac:dyDescent="0.3">
      <c r="A1404" s="22">
        <v>13640</v>
      </c>
      <c r="B1404" s="22">
        <v>10100501</v>
      </c>
      <c r="C1404" s="22">
        <v>1000</v>
      </c>
      <c r="D1404" s="23">
        <v>43497</v>
      </c>
      <c r="E1404" s="21" t="s">
        <v>104</v>
      </c>
      <c r="F1404" s="21">
        <v>108102206</v>
      </c>
      <c r="G1404" s="21">
        <v>0</v>
      </c>
      <c r="H1404" s="21">
        <v>0</v>
      </c>
      <c r="I1404" s="23">
        <v>43460</v>
      </c>
      <c r="J1404" s="21" t="s">
        <v>105</v>
      </c>
      <c r="K1404" s="21">
        <v>0.19</v>
      </c>
      <c r="L1404" s="21" t="s">
        <v>194</v>
      </c>
    </row>
    <row r="1405" spans="1:12" x14ac:dyDescent="0.3">
      <c r="A1405" s="22">
        <v>13640</v>
      </c>
      <c r="B1405" s="22">
        <v>10100501</v>
      </c>
      <c r="C1405" s="22">
        <v>1000</v>
      </c>
      <c r="D1405" s="23">
        <v>43497</v>
      </c>
      <c r="E1405" s="21" t="s">
        <v>104</v>
      </c>
      <c r="F1405" s="21">
        <v>108102206</v>
      </c>
      <c r="G1405" s="21">
        <v>0</v>
      </c>
      <c r="H1405" s="21">
        <v>0</v>
      </c>
      <c r="I1405" s="23">
        <v>43460</v>
      </c>
      <c r="J1405" s="21" t="s">
        <v>105</v>
      </c>
      <c r="K1405" s="21">
        <v>0.02</v>
      </c>
      <c r="L1405" s="21" t="s">
        <v>194</v>
      </c>
    </row>
    <row r="1406" spans="1:12" x14ac:dyDescent="0.3">
      <c r="A1406" s="22">
        <v>13640</v>
      </c>
      <c r="B1406" s="22">
        <v>10100501</v>
      </c>
      <c r="C1406" s="22">
        <v>1000</v>
      </c>
      <c r="D1406" s="23">
        <v>43497</v>
      </c>
      <c r="E1406" s="21" t="s">
        <v>104</v>
      </c>
      <c r="F1406" s="21">
        <v>108102206</v>
      </c>
      <c r="G1406" s="21">
        <v>0</v>
      </c>
      <c r="H1406" s="21">
        <v>0</v>
      </c>
      <c r="I1406" s="23">
        <v>43460</v>
      </c>
      <c r="J1406" s="21" t="s">
        <v>105</v>
      </c>
      <c r="K1406" s="21">
        <v>0.08</v>
      </c>
      <c r="L1406" s="21" t="s">
        <v>194</v>
      </c>
    </row>
    <row r="1407" spans="1:12" x14ac:dyDescent="0.3">
      <c r="A1407" s="22">
        <v>13640</v>
      </c>
      <c r="B1407" s="22">
        <v>10100501</v>
      </c>
      <c r="C1407" s="22">
        <v>1000</v>
      </c>
      <c r="D1407" s="23">
        <v>43497</v>
      </c>
      <c r="E1407" s="21" t="s">
        <v>104</v>
      </c>
      <c r="F1407" s="21">
        <v>108102206</v>
      </c>
      <c r="G1407" s="21">
        <v>0</v>
      </c>
      <c r="H1407" s="21">
        <v>0</v>
      </c>
      <c r="I1407" s="23">
        <v>43460</v>
      </c>
      <c r="J1407" s="21" t="s">
        <v>105</v>
      </c>
      <c r="K1407" s="21">
        <v>0.02</v>
      </c>
      <c r="L1407" s="21" t="s">
        <v>194</v>
      </c>
    </row>
    <row r="1408" spans="1:12" x14ac:dyDescent="0.3">
      <c r="A1408" s="22">
        <v>13640</v>
      </c>
      <c r="B1408" s="22">
        <v>10100501</v>
      </c>
      <c r="C1408" s="22">
        <v>1000</v>
      </c>
      <c r="D1408" s="23">
        <v>43497</v>
      </c>
      <c r="E1408" s="21" t="s">
        <v>104</v>
      </c>
      <c r="F1408" s="21">
        <v>108102206</v>
      </c>
      <c r="G1408" s="21">
        <v>0</v>
      </c>
      <c r="H1408" s="21">
        <v>0</v>
      </c>
      <c r="I1408" s="23">
        <v>43460</v>
      </c>
      <c r="J1408" s="21" t="s">
        <v>105</v>
      </c>
      <c r="K1408" s="21">
        <v>0.02</v>
      </c>
      <c r="L1408" s="21" t="s">
        <v>194</v>
      </c>
    </row>
    <row r="1409" spans="1:12" x14ac:dyDescent="0.3">
      <c r="A1409" s="22">
        <v>13640</v>
      </c>
      <c r="B1409" s="22">
        <v>10100501</v>
      </c>
      <c r="C1409" s="22">
        <v>1000</v>
      </c>
      <c r="D1409" s="23">
        <v>43497</v>
      </c>
      <c r="E1409" s="21" t="s">
        <v>104</v>
      </c>
      <c r="F1409" s="21">
        <v>108102206</v>
      </c>
      <c r="G1409" s="21">
        <v>0</v>
      </c>
      <c r="H1409" s="21">
        <v>0</v>
      </c>
      <c r="I1409" s="23">
        <v>43460</v>
      </c>
      <c r="J1409" s="21" t="s">
        <v>105</v>
      </c>
      <c r="K1409" s="21">
        <v>0.19</v>
      </c>
      <c r="L1409" s="21" t="s">
        <v>194</v>
      </c>
    </row>
    <row r="1410" spans="1:12" x14ac:dyDescent="0.3">
      <c r="A1410" s="22">
        <v>13640</v>
      </c>
      <c r="B1410" s="22">
        <v>10100501</v>
      </c>
      <c r="C1410" s="22">
        <v>1000</v>
      </c>
      <c r="D1410" s="23">
        <v>43497</v>
      </c>
      <c r="E1410" s="21" t="s">
        <v>104</v>
      </c>
      <c r="F1410" s="21">
        <v>108102206</v>
      </c>
      <c r="G1410" s="21">
        <v>0</v>
      </c>
      <c r="H1410" s="21">
        <v>0</v>
      </c>
      <c r="I1410" s="23">
        <v>43460</v>
      </c>
      <c r="J1410" s="21" t="s">
        <v>105</v>
      </c>
      <c r="K1410" s="21">
        <v>0.01</v>
      </c>
      <c r="L1410" s="21" t="s">
        <v>194</v>
      </c>
    </row>
    <row r="1411" spans="1:12" x14ac:dyDescent="0.3">
      <c r="A1411" s="22">
        <v>13640</v>
      </c>
      <c r="B1411" s="22">
        <v>10100501</v>
      </c>
      <c r="C1411" s="22">
        <v>1000</v>
      </c>
      <c r="D1411" s="23">
        <v>43497</v>
      </c>
      <c r="E1411" s="21" t="s">
        <v>104</v>
      </c>
      <c r="F1411" s="21">
        <v>108102206</v>
      </c>
      <c r="G1411" s="21">
        <v>0</v>
      </c>
      <c r="H1411" s="21">
        <v>0</v>
      </c>
      <c r="I1411" s="23">
        <v>43460</v>
      </c>
      <c r="J1411" s="21" t="s">
        <v>105</v>
      </c>
      <c r="K1411" s="21">
        <v>0.02</v>
      </c>
      <c r="L1411" s="21" t="s">
        <v>194</v>
      </c>
    </row>
    <row r="1412" spans="1:12" x14ac:dyDescent="0.3">
      <c r="A1412" s="22">
        <v>13640</v>
      </c>
      <c r="B1412" s="22">
        <v>10100501</v>
      </c>
      <c r="C1412" s="22">
        <v>1000</v>
      </c>
      <c r="D1412" s="23">
        <v>43497</v>
      </c>
      <c r="E1412" s="21" t="s">
        <v>104</v>
      </c>
      <c r="F1412" s="21">
        <v>108102206</v>
      </c>
      <c r="G1412" s="21">
        <v>0</v>
      </c>
      <c r="H1412" s="21">
        <v>0</v>
      </c>
      <c r="I1412" s="23">
        <v>43460</v>
      </c>
      <c r="J1412" s="21" t="s">
        <v>105</v>
      </c>
      <c r="K1412" s="21">
        <v>0.08</v>
      </c>
      <c r="L1412" s="21" t="s">
        <v>194</v>
      </c>
    </row>
    <row r="1413" spans="1:12" x14ac:dyDescent="0.3">
      <c r="A1413" s="22">
        <v>13640</v>
      </c>
      <c r="B1413" s="22">
        <v>10100501</v>
      </c>
      <c r="C1413" s="22">
        <v>1000</v>
      </c>
      <c r="D1413" s="23">
        <v>43497</v>
      </c>
      <c r="E1413" s="21" t="s">
        <v>104</v>
      </c>
      <c r="F1413" s="21">
        <v>108102206</v>
      </c>
      <c r="G1413" s="21">
        <v>0</v>
      </c>
      <c r="H1413" s="21">
        <v>0</v>
      </c>
      <c r="I1413" s="23">
        <v>43460</v>
      </c>
      <c r="J1413" s="21" t="s">
        <v>105</v>
      </c>
      <c r="K1413" s="21">
        <v>0.01</v>
      </c>
      <c r="L1413" s="21" t="s">
        <v>194</v>
      </c>
    </row>
    <row r="1414" spans="1:12" x14ac:dyDescent="0.3">
      <c r="A1414" s="22">
        <v>13650</v>
      </c>
      <c r="B1414" s="22">
        <v>10100501</v>
      </c>
      <c r="C1414" s="22">
        <v>1000</v>
      </c>
      <c r="D1414" s="23">
        <v>43497</v>
      </c>
      <c r="E1414" s="21" t="s">
        <v>104</v>
      </c>
      <c r="F1414" s="21">
        <v>108102206</v>
      </c>
      <c r="G1414" s="21">
        <v>0</v>
      </c>
      <c r="H1414" s="21">
        <v>0</v>
      </c>
      <c r="I1414" s="23">
        <v>43460</v>
      </c>
      <c r="J1414" s="21" t="s">
        <v>105</v>
      </c>
      <c r="K1414" s="21">
        <v>0.3</v>
      </c>
      <c r="L1414" s="21" t="s">
        <v>195</v>
      </c>
    </row>
    <row r="1415" spans="1:12" x14ac:dyDescent="0.3">
      <c r="A1415" s="22">
        <v>13650</v>
      </c>
      <c r="B1415" s="22">
        <v>10100501</v>
      </c>
      <c r="C1415" s="22">
        <v>1000</v>
      </c>
      <c r="D1415" s="23">
        <v>43497</v>
      </c>
      <c r="E1415" s="21" t="s">
        <v>104</v>
      </c>
      <c r="F1415" s="21">
        <v>108102206</v>
      </c>
      <c r="G1415" s="21">
        <v>0</v>
      </c>
      <c r="H1415" s="21">
        <v>0</v>
      </c>
      <c r="I1415" s="23">
        <v>43460</v>
      </c>
      <c r="J1415" s="21" t="s">
        <v>105</v>
      </c>
      <c r="K1415" s="21">
        <v>0.3</v>
      </c>
      <c r="L1415" s="21" t="s">
        <v>195</v>
      </c>
    </row>
    <row r="1416" spans="1:12" x14ac:dyDescent="0.3">
      <c r="A1416" s="22">
        <v>13650</v>
      </c>
      <c r="B1416" s="22">
        <v>10100501</v>
      </c>
      <c r="C1416" s="22">
        <v>1000</v>
      </c>
      <c r="D1416" s="23">
        <v>43497</v>
      </c>
      <c r="E1416" s="21" t="s">
        <v>104</v>
      </c>
      <c r="F1416" s="21">
        <v>108102206</v>
      </c>
      <c r="G1416" s="21">
        <v>0</v>
      </c>
      <c r="H1416" s="21">
        <v>0</v>
      </c>
      <c r="I1416" s="23">
        <v>43460</v>
      </c>
      <c r="J1416" s="21" t="s">
        <v>105</v>
      </c>
      <c r="K1416" s="21">
        <v>0.3</v>
      </c>
      <c r="L1416" s="21" t="s">
        <v>195</v>
      </c>
    </row>
    <row r="1417" spans="1:12" x14ac:dyDescent="0.3">
      <c r="A1417" s="22">
        <v>13650</v>
      </c>
      <c r="B1417" s="22">
        <v>10100501</v>
      </c>
      <c r="C1417" s="22">
        <v>1000</v>
      </c>
      <c r="D1417" s="23">
        <v>43497</v>
      </c>
      <c r="E1417" s="21" t="s">
        <v>104</v>
      </c>
      <c r="F1417" s="21">
        <v>108102206</v>
      </c>
      <c r="G1417" s="21">
        <v>0</v>
      </c>
      <c r="H1417" s="21">
        <v>0</v>
      </c>
      <c r="I1417" s="23">
        <v>43460</v>
      </c>
      <c r="J1417" s="21" t="s">
        <v>105</v>
      </c>
      <c r="K1417" s="21">
        <v>0.3</v>
      </c>
      <c r="L1417" s="21" t="s">
        <v>195</v>
      </c>
    </row>
    <row r="1418" spans="1:12" x14ac:dyDescent="0.3">
      <c r="A1418" s="22">
        <v>13650</v>
      </c>
      <c r="B1418" s="22">
        <v>10100501</v>
      </c>
      <c r="C1418" s="22">
        <v>1000</v>
      </c>
      <c r="D1418" s="23">
        <v>43497</v>
      </c>
      <c r="E1418" s="21" t="s">
        <v>104</v>
      </c>
      <c r="F1418" s="21">
        <v>108102206</v>
      </c>
      <c r="G1418" s="21">
        <v>0</v>
      </c>
      <c r="H1418" s="21">
        <v>0</v>
      </c>
      <c r="I1418" s="23">
        <v>43460</v>
      </c>
      <c r="J1418" s="21" t="s">
        <v>105</v>
      </c>
      <c r="K1418" s="21">
        <v>0.28000000000000003</v>
      </c>
      <c r="L1418" s="21" t="s">
        <v>195</v>
      </c>
    </row>
    <row r="1419" spans="1:12" x14ac:dyDescent="0.3">
      <c r="A1419" s="22">
        <v>13650</v>
      </c>
      <c r="B1419" s="22">
        <v>10100501</v>
      </c>
      <c r="C1419" s="22">
        <v>1000</v>
      </c>
      <c r="D1419" s="23">
        <v>43497</v>
      </c>
      <c r="E1419" s="21" t="s">
        <v>104</v>
      </c>
      <c r="F1419" s="21">
        <v>108102206</v>
      </c>
      <c r="G1419" s="21">
        <v>0</v>
      </c>
      <c r="H1419" s="21">
        <v>0</v>
      </c>
      <c r="I1419" s="23">
        <v>43460</v>
      </c>
      <c r="J1419" s="21" t="s">
        <v>105</v>
      </c>
      <c r="K1419" s="21">
        <v>0.3</v>
      </c>
      <c r="L1419" s="21" t="s">
        <v>195</v>
      </c>
    </row>
    <row r="1420" spans="1:12" x14ac:dyDescent="0.3">
      <c r="A1420" s="22">
        <v>13650</v>
      </c>
      <c r="B1420" s="22">
        <v>10100501</v>
      </c>
      <c r="C1420" s="22">
        <v>1000</v>
      </c>
      <c r="D1420" s="23">
        <v>43497</v>
      </c>
      <c r="E1420" s="21" t="s">
        <v>104</v>
      </c>
      <c r="F1420" s="21">
        <v>108102206</v>
      </c>
      <c r="G1420" s="21">
        <v>0</v>
      </c>
      <c r="H1420" s="21">
        <v>0</v>
      </c>
      <c r="I1420" s="23">
        <v>43460</v>
      </c>
      <c r="J1420" s="21" t="s">
        <v>105</v>
      </c>
      <c r="K1420" s="21">
        <v>0.3</v>
      </c>
      <c r="L1420" s="21" t="s">
        <v>195</v>
      </c>
    </row>
    <row r="1421" spans="1:12" x14ac:dyDescent="0.3">
      <c r="A1421" s="22">
        <v>13650</v>
      </c>
      <c r="B1421" s="22">
        <v>10100501</v>
      </c>
      <c r="C1421" s="22">
        <v>1000</v>
      </c>
      <c r="D1421" s="23">
        <v>43497</v>
      </c>
      <c r="E1421" s="21" t="s">
        <v>104</v>
      </c>
      <c r="F1421" s="21">
        <v>108102206</v>
      </c>
      <c r="G1421" s="21">
        <v>0</v>
      </c>
      <c r="H1421" s="21">
        <v>0</v>
      </c>
      <c r="I1421" s="23">
        <v>43460</v>
      </c>
      <c r="J1421" s="21" t="s">
        <v>105</v>
      </c>
      <c r="K1421" s="21">
        <v>0.3</v>
      </c>
      <c r="L1421" s="21" t="s">
        <v>195</v>
      </c>
    </row>
    <row r="1422" spans="1:12" x14ac:dyDescent="0.3">
      <c r="A1422" s="22">
        <v>13650</v>
      </c>
      <c r="B1422" s="22">
        <v>10100501</v>
      </c>
      <c r="C1422" s="22">
        <v>1000</v>
      </c>
      <c r="D1422" s="23">
        <v>43497</v>
      </c>
      <c r="E1422" s="21" t="s">
        <v>104</v>
      </c>
      <c r="F1422" s="21">
        <v>108102206</v>
      </c>
      <c r="G1422" s="21">
        <v>0</v>
      </c>
      <c r="H1422" s="21">
        <v>0</v>
      </c>
      <c r="I1422" s="23">
        <v>43460</v>
      </c>
      <c r="J1422" s="21" t="s">
        <v>105</v>
      </c>
      <c r="K1422" s="21">
        <v>0.02</v>
      </c>
      <c r="L1422" s="21" t="s">
        <v>195</v>
      </c>
    </row>
    <row r="1423" spans="1:12" x14ac:dyDescent="0.3">
      <c r="A1423" s="22">
        <v>13640</v>
      </c>
      <c r="B1423" s="22">
        <v>10100501</v>
      </c>
      <c r="C1423" s="22">
        <v>1000</v>
      </c>
      <c r="D1423" s="23">
        <v>43497</v>
      </c>
      <c r="E1423" s="21" t="s">
        <v>104</v>
      </c>
      <c r="F1423" s="21">
        <v>108102413</v>
      </c>
      <c r="G1423" s="21">
        <v>0</v>
      </c>
      <c r="H1423" s="21">
        <v>0</v>
      </c>
      <c r="I1423" s="23">
        <v>43503</v>
      </c>
      <c r="J1423" s="21" t="s">
        <v>105</v>
      </c>
      <c r="K1423" s="24">
        <v>-1215.8599999999999</v>
      </c>
      <c r="L1423" s="21" t="s">
        <v>194</v>
      </c>
    </row>
    <row r="1424" spans="1:12" x14ac:dyDescent="0.3">
      <c r="A1424" s="22">
        <v>13640</v>
      </c>
      <c r="B1424" s="22">
        <v>10100501</v>
      </c>
      <c r="C1424" s="22">
        <v>1000</v>
      </c>
      <c r="D1424" s="23">
        <v>43497</v>
      </c>
      <c r="E1424" s="21" t="s">
        <v>104</v>
      </c>
      <c r="F1424" s="21">
        <v>108102414</v>
      </c>
      <c r="G1424" s="21">
        <v>0</v>
      </c>
      <c r="H1424" s="21">
        <v>0</v>
      </c>
      <c r="I1424" s="23">
        <v>43475</v>
      </c>
      <c r="J1424" s="21" t="s">
        <v>105</v>
      </c>
      <c r="K1424" s="21">
        <v>-0.59</v>
      </c>
      <c r="L1424" s="21" t="s">
        <v>194</v>
      </c>
    </row>
    <row r="1425" spans="1:12" x14ac:dyDescent="0.3">
      <c r="A1425" s="22">
        <v>13650</v>
      </c>
      <c r="B1425" s="22">
        <v>10100501</v>
      </c>
      <c r="C1425" s="22">
        <v>1000</v>
      </c>
      <c r="D1425" s="23">
        <v>43497</v>
      </c>
      <c r="E1425" s="21" t="s">
        <v>104</v>
      </c>
      <c r="F1425" s="21">
        <v>108102414</v>
      </c>
      <c r="G1425" s="21">
        <v>0</v>
      </c>
      <c r="H1425" s="21">
        <v>0</v>
      </c>
      <c r="I1425" s="23">
        <v>43475</v>
      </c>
      <c r="J1425" s="21" t="s">
        <v>105</v>
      </c>
      <c r="K1425" s="21">
        <v>-1.7</v>
      </c>
      <c r="L1425" s="21" t="s">
        <v>195</v>
      </c>
    </row>
    <row r="1426" spans="1:12" x14ac:dyDescent="0.3">
      <c r="A1426" s="22">
        <v>13650</v>
      </c>
      <c r="B1426" s="22">
        <v>10100501</v>
      </c>
      <c r="C1426" s="22">
        <v>1000</v>
      </c>
      <c r="D1426" s="23">
        <v>43497</v>
      </c>
      <c r="E1426" s="21" t="s">
        <v>104</v>
      </c>
      <c r="F1426" s="21">
        <v>108102516</v>
      </c>
      <c r="G1426" s="21">
        <v>0</v>
      </c>
      <c r="H1426" s="21">
        <v>0</v>
      </c>
      <c r="I1426" s="23">
        <v>43481</v>
      </c>
      <c r="J1426" s="21" t="s">
        <v>105</v>
      </c>
      <c r="K1426" s="21">
        <v>-8.27</v>
      </c>
      <c r="L1426" s="21" t="s">
        <v>195</v>
      </c>
    </row>
    <row r="1427" spans="1:12" x14ac:dyDescent="0.3">
      <c r="A1427" s="22">
        <v>13660</v>
      </c>
      <c r="B1427" s="22">
        <v>10100501</v>
      </c>
      <c r="C1427" s="22">
        <v>1000</v>
      </c>
      <c r="D1427" s="23">
        <v>43497</v>
      </c>
      <c r="E1427" s="21" t="s">
        <v>104</v>
      </c>
      <c r="F1427" s="21">
        <v>108102516</v>
      </c>
      <c r="G1427" s="21">
        <v>0</v>
      </c>
      <c r="H1427" s="21">
        <v>0</v>
      </c>
      <c r="I1427" s="23">
        <v>43481</v>
      </c>
      <c r="J1427" s="21" t="s">
        <v>105</v>
      </c>
      <c r="K1427" s="21">
        <v>-8.5299999999999994</v>
      </c>
      <c r="L1427" s="21" t="s">
        <v>188</v>
      </c>
    </row>
    <row r="1428" spans="1:12" x14ac:dyDescent="0.3">
      <c r="A1428" s="22">
        <v>13660</v>
      </c>
      <c r="B1428" s="22">
        <v>10100501</v>
      </c>
      <c r="C1428" s="22">
        <v>1000</v>
      </c>
      <c r="D1428" s="23">
        <v>43497</v>
      </c>
      <c r="E1428" s="21" t="s">
        <v>104</v>
      </c>
      <c r="F1428" s="21">
        <v>108102516</v>
      </c>
      <c r="G1428" s="21">
        <v>0</v>
      </c>
      <c r="H1428" s="21">
        <v>0</v>
      </c>
      <c r="I1428" s="23">
        <v>43481</v>
      </c>
      <c r="J1428" s="21" t="s">
        <v>105</v>
      </c>
      <c r="K1428" s="21">
        <v>-0.91</v>
      </c>
      <c r="L1428" s="21" t="s">
        <v>188</v>
      </c>
    </row>
    <row r="1429" spans="1:12" x14ac:dyDescent="0.3">
      <c r="A1429" s="22">
        <v>13660</v>
      </c>
      <c r="B1429" s="22">
        <v>10100501</v>
      </c>
      <c r="C1429" s="22">
        <v>1000</v>
      </c>
      <c r="D1429" s="23">
        <v>43497</v>
      </c>
      <c r="E1429" s="21" t="s">
        <v>104</v>
      </c>
      <c r="F1429" s="21">
        <v>108102516</v>
      </c>
      <c r="G1429" s="21">
        <v>0</v>
      </c>
      <c r="H1429" s="21">
        <v>0</v>
      </c>
      <c r="I1429" s="23">
        <v>43481</v>
      </c>
      <c r="J1429" s="21" t="s">
        <v>105</v>
      </c>
      <c r="K1429" s="21">
        <v>-0.91</v>
      </c>
      <c r="L1429" s="21" t="s">
        <v>188</v>
      </c>
    </row>
    <row r="1430" spans="1:12" x14ac:dyDescent="0.3">
      <c r="A1430" s="22">
        <v>13660</v>
      </c>
      <c r="B1430" s="22">
        <v>10100501</v>
      </c>
      <c r="C1430" s="22">
        <v>1000</v>
      </c>
      <c r="D1430" s="23">
        <v>43497</v>
      </c>
      <c r="E1430" s="21" t="s">
        <v>104</v>
      </c>
      <c r="F1430" s="21">
        <v>108102516</v>
      </c>
      <c r="G1430" s="21">
        <v>0</v>
      </c>
      <c r="H1430" s="21">
        <v>0</v>
      </c>
      <c r="I1430" s="23">
        <v>43481</v>
      </c>
      <c r="J1430" s="21" t="s">
        <v>105</v>
      </c>
      <c r="K1430" s="21">
        <v>-0.23</v>
      </c>
      <c r="L1430" s="21" t="s">
        <v>188</v>
      </c>
    </row>
    <row r="1431" spans="1:12" x14ac:dyDescent="0.3">
      <c r="A1431" s="22">
        <v>13660</v>
      </c>
      <c r="B1431" s="22">
        <v>10100501</v>
      </c>
      <c r="C1431" s="22">
        <v>1000</v>
      </c>
      <c r="D1431" s="23">
        <v>43497</v>
      </c>
      <c r="E1431" s="21" t="s">
        <v>104</v>
      </c>
      <c r="F1431" s="21">
        <v>108102516</v>
      </c>
      <c r="G1431" s="21">
        <v>0</v>
      </c>
      <c r="H1431" s="21">
        <v>0</v>
      </c>
      <c r="I1431" s="23">
        <v>43481</v>
      </c>
      <c r="J1431" s="21" t="s">
        <v>105</v>
      </c>
      <c r="K1431" s="21">
        <v>-2.93</v>
      </c>
      <c r="L1431" s="21" t="s">
        <v>188</v>
      </c>
    </row>
    <row r="1432" spans="1:12" x14ac:dyDescent="0.3">
      <c r="A1432" s="22">
        <v>13670</v>
      </c>
      <c r="B1432" s="22">
        <v>10100501</v>
      </c>
      <c r="C1432" s="22">
        <v>1000</v>
      </c>
      <c r="D1432" s="23">
        <v>43497</v>
      </c>
      <c r="E1432" s="21" t="s">
        <v>104</v>
      </c>
      <c r="F1432" s="21">
        <v>108102516</v>
      </c>
      <c r="G1432" s="21">
        <v>0</v>
      </c>
      <c r="H1432" s="21">
        <v>0</v>
      </c>
      <c r="I1432" s="23">
        <v>43481</v>
      </c>
      <c r="J1432" s="21" t="s">
        <v>105</v>
      </c>
      <c r="K1432" s="21">
        <v>-14.36</v>
      </c>
      <c r="L1432" s="21" t="s">
        <v>189</v>
      </c>
    </row>
    <row r="1433" spans="1:12" x14ac:dyDescent="0.3">
      <c r="A1433" s="22">
        <v>13670</v>
      </c>
      <c r="B1433" s="22">
        <v>10100501</v>
      </c>
      <c r="C1433" s="22">
        <v>1000</v>
      </c>
      <c r="D1433" s="23">
        <v>43497</v>
      </c>
      <c r="E1433" s="21" t="s">
        <v>104</v>
      </c>
      <c r="F1433" s="21">
        <v>108102516</v>
      </c>
      <c r="G1433" s="21">
        <v>0</v>
      </c>
      <c r="H1433" s="21">
        <v>0</v>
      </c>
      <c r="I1433" s="23">
        <v>43481</v>
      </c>
      <c r="J1433" s="21" t="s">
        <v>105</v>
      </c>
      <c r="K1433" s="21">
        <v>-3.08</v>
      </c>
      <c r="L1433" s="21" t="s">
        <v>189</v>
      </c>
    </row>
    <row r="1434" spans="1:12" x14ac:dyDescent="0.3">
      <c r="A1434" s="22">
        <v>13670</v>
      </c>
      <c r="B1434" s="22">
        <v>10100501</v>
      </c>
      <c r="C1434" s="22">
        <v>1000</v>
      </c>
      <c r="D1434" s="23">
        <v>43497</v>
      </c>
      <c r="E1434" s="21" t="s">
        <v>104</v>
      </c>
      <c r="F1434" s="21">
        <v>108102516</v>
      </c>
      <c r="G1434" s="21">
        <v>0</v>
      </c>
      <c r="H1434" s="21">
        <v>0</v>
      </c>
      <c r="I1434" s="23">
        <v>43481</v>
      </c>
      <c r="J1434" s="21" t="s">
        <v>105</v>
      </c>
      <c r="K1434" s="21">
        <v>-27.69</v>
      </c>
      <c r="L1434" s="21" t="s">
        <v>189</v>
      </c>
    </row>
    <row r="1435" spans="1:12" x14ac:dyDescent="0.3">
      <c r="A1435" s="22">
        <v>13670</v>
      </c>
      <c r="B1435" s="22">
        <v>10100501</v>
      </c>
      <c r="C1435" s="22">
        <v>1000</v>
      </c>
      <c r="D1435" s="23">
        <v>43497</v>
      </c>
      <c r="E1435" s="21" t="s">
        <v>104</v>
      </c>
      <c r="F1435" s="21">
        <v>108102516</v>
      </c>
      <c r="G1435" s="21">
        <v>0</v>
      </c>
      <c r="H1435" s="21">
        <v>0</v>
      </c>
      <c r="I1435" s="23">
        <v>43481</v>
      </c>
      <c r="J1435" s="21" t="s">
        <v>105</v>
      </c>
      <c r="K1435" s="21">
        <v>-27.68</v>
      </c>
      <c r="L1435" s="21" t="s">
        <v>189</v>
      </c>
    </row>
    <row r="1436" spans="1:12" x14ac:dyDescent="0.3">
      <c r="A1436" s="22">
        <v>13670</v>
      </c>
      <c r="B1436" s="22">
        <v>10100501</v>
      </c>
      <c r="C1436" s="22">
        <v>1000</v>
      </c>
      <c r="D1436" s="23">
        <v>43497</v>
      </c>
      <c r="E1436" s="21" t="s">
        <v>104</v>
      </c>
      <c r="F1436" s="21">
        <v>108102516</v>
      </c>
      <c r="G1436" s="21">
        <v>0</v>
      </c>
      <c r="H1436" s="21">
        <v>0</v>
      </c>
      <c r="I1436" s="23">
        <v>43481</v>
      </c>
      <c r="J1436" s="21" t="s">
        <v>105</v>
      </c>
      <c r="K1436" s="21">
        <v>-8.25</v>
      </c>
      <c r="L1436" s="21" t="s">
        <v>189</v>
      </c>
    </row>
    <row r="1437" spans="1:12" x14ac:dyDescent="0.3">
      <c r="A1437" s="22">
        <v>13650</v>
      </c>
      <c r="B1437" s="22">
        <v>10100501</v>
      </c>
      <c r="C1437" s="22">
        <v>1000</v>
      </c>
      <c r="D1437" s="23">
        <v>43497</v>
      </c>
      <c r="E1437" s="21" t="s">
        <v>104</v>
      </c>
      <c r="F1437" s="21">
        <v>108102521</v>
      </c>
      <c r="G1437" s="21">
        <v>0</v>
      </c>
      <c r="H1437" s="21">
        <v>0</v>
      </c>
      <c r="I1437" s="23">
        <v>43475</v>
      </c>
      <c r="J1437" s="21" t="s">
        <v>105</v>
      </c>
      <c r="K1437" s="21">
        <v>0.69</v>
      </c>
      <c r="L1437" s="21" t="s">
        <v>195</v>
      </c>
    </row>
    <row r="1438" spans="1:12" x14ac:dyDescent="0.3">
      <c r="A1438" s="22">
        <v>13650</v>
      </c>
      <c r="B1438" s="22">
        <v>10100501</v>
      </c>
      <c r="C1438" s="22">
        <v>1000</v>
      </c>
      <c r="D1438" s="23">
        <v>43497</v>
      </c>
      <c r="E1438" s="21" t="s">
        <v>104</v>
      </c>
      <c r="F1438" s="21">
        <v>108102521</v>
      </c>
      <c r="G1438" s="21">
        <v>0</v>
      </c>
      <c r="H1438" s="21">
        <v>0</v>
      </c>
      <c r="I1438" s="23">
        <v>43475</v>
      </c>
      <c r="J1438" s="21" t="s">
        <v>105</v>
      </c>
      <c r="K1438" s="21">
        <v>0.69</v>
      </c>
      <c r="L1438" s="21" t="s">
        <v>195</v>
      </c>
    </row>
    <row r="1439" spans="1:12" x14ac:dyDescent="0.3">
      <c r="A1439" s="22">
        <v>13660</v>
      </c>
      <c r="B1439" s="22">
        <v>10100501</v>
      </c>
      <c r="C1439" s="22">
        <v>1000</v>
      </c>
      <c r="D1439" s="23">
        <v>43497</v>
      </c>
      <c r="E1439" s="21" t="s">
        <v>104</v>
      </c>
      <c r="F1439" s="21">
        <v>108099433</v>
      </c>
      <c r="G1439" s="21">
        <v>0</v>
      </c>
      <c r="H1439" s="21">
        <v>0</v>
      </c>
      <c r="I1439" s="23">
        <v>43464</v>
      </c>
      <c r="J1439" s="21" t="s">
        <v>105</v>
      </c>
      <c r="K1439" s="21">
        <v>6.76</v>
      </c>
      <c r="L1439" s="21" t="s">
        <v>188</v>
      </c>
    </row>
    <row r="1440" spans="1:12" x14ac:dyDescent="0.3">
      <c r="A1440" s="22">
        <v>13670</v>
      </c>
      <c r="B1440" s="22">
        <v>10100501</v>
      </c>
      <c r="C1440" s="22">
        <v>1000</v>
      </c>
      <c r="D1440" s="23">
        <v>43497</v>
      </c>
      <c r="E1440" s="21" t="s">
        <v>104</v>
      </c>
      <c r="F1440" s="21">
        <v>108099433</v>
      </c>
      <c r="G1440" s="21">
        <v>0</v>
      </c>
      <c r="H1440" s="21">
        <v>0</v>
      </c>
      <c r="I1440" s="23">
        <v>43464</v>
      </c>
      <c r="J1440" s="21" t="s">
        <v>105</v>
      </c>
      <c r="K1440" s="21">
        <v>40.020000000000003</v>
      </c>
      <c r="L1440" s="21" t="s">
        <v>189</v>
      </c>
    </row>
    <row r="1441" spans="1:12" x14ac:dyDescent="0.3">
      <c r="A1441" s="22">
        <v>13670</v>
      </c>
      <c r="B1441" s="22">
        <v>10100501</v>
      </c>
      <c r="C1441" s="22">
        <v>1000</v>
      </c>
      <c r="D1441" s="23">
        <v>43497</v>
      </c>
      <c r="E1441" s="21" t="s">
        <v>104</v>
      </c>
      <c r="F1441" s="21">
        <v>108099433</v>
      </c>
      <c r="G1441" s="21">
        <v>0</v>
      </c>
      <c r="H1441" s="21">
        <v>0</v>
      </c>
      <c r="I1441" s="23">
        <v>43464</v>
      </c>
      <c r="J1441" s="21" t="s">
        <v>105</v>
      </c>
      <c r="K1441" s="21">
        <v>170.96</v>
      </c>
      <c r="L1441" s="21" t="s">
        <v>189</v>
      </c>
    </row>
    <row r="1442" spans="1:12" x14ac:dyDescent="0.3">
      <c r="A1442" s="22">
        <v>13670</v>
      </c>
      <c r="B1442" s="22">
        <v>10100501</v>
      </c>
      <c r="C1442" s="22">
        <v>1000</v>
      </c>
      <c r="D1442" s="23">
        <v>43497</v>
      </c>
      <c r="E1442" s="21" t="s">
        <v>104</v>
      </c>
      <c r="F1442" s="21">
        <v>108099433</v>
      </c>
      <c r="G1442" s="21">
        <v>0</v>
      </c>
      <c r="H1442" s="21">
        <v>0</v>
      </c>
      <c r="I1442" s="23">
        <v>43464</v>
      </c>
      <c r="J1442" s="21" t="s">
        <v>105</v>
      </c>
      <c r="K1442" s="21">
        <v>170.97</v>
      </c>
      <c r="L1442" s="21" t="s">
        <v>189</v>
      </c>
    </row>
    <row r="1443" spans="1:12" x14ac:dyDescent="0.3">
      <c r="A1443" s="22">
        <v>13640</v>
      </c>
      <c r="B1443" s="22">
        <v>10100501</v>
      </c>
      <c r="C1443" s="22">
        <v>1000</v>
      </c>
      <c r="D1443" s="23">
        <v>43497</v>
      </c>
      <c r="E1443" s="21" t="s">
        <v>104</v>
      </c>
      <c r="F1443" s="21">
        <v>108099743</v>
      </c>
      <c r="G1443" s="21">
        <v>0</v>
      </c>
      <c r="H1443" s="21">
        <v>0</v>
      </c>
      <c r="I1443" s="23">
        <v>43490</v>
      </c>
      <c r="J1443" s="21" t="s">
        <v>105</v>
      </c>
      <c r="K1443" s="21">
        <v>-27.92</v>
      </c>
      <c r="L1443" s="21" t="s">
        <v>194</v>
      </c>
    </row>
    <row r="1444" spans="1:12" x14ac:dyDescent="0.3">
      <c r="A1444" s="22">
        <v>13640</v>
      </c>
      <c r="B1444" s="22">
        <v>10100501</v>
      </c>
      <c r="C1444" s="22">
        <v>1000</v>
      </c>
      <c r="D1444" s="23">
        <v>43497</v>
      </c>
      <c r="E1444" s="21" t="s">
        <v>104</v>
      </c>
      <c r="F1444" s="21">
        <v>108099743</v>
      </c>
      <c r="G1444" s="21">
        <v>0</v>
      </c>
      <c r="H1444" s="21">
        <v>0</v>
      </c>
      <c r="I1444" s="23">
        <v>43490</v>
      </c>
      <c r="J1444" s="21" t="s">
        <v>105</v>
      </c>
      <c r="K1444" s="21">
        <v>-6.45</v>
      </c>
      <c r="L1444" s="21" t="s">
        <v>194</v>
      </c>
    </row>
    <row r="1445" spans="1:12" x14ac:dyDescent="0.3">
      <c r="A1445" s="22">
        <v>13650</v>
      </c>
      <c r="B1445" s="22">
        <v>10100501</v>
      </c>
      <c r="C1445" s="22">
        <v>1000</v>
      </c>
      <c r="D1445" s="23">
        <v>43497</v>
      </c>
      <c r="E1445" s="21" t="s">
        <v>104</v>
      </c>
      <c r="F1445" s="21">
        <v>108099743</v>
      </c>
      <c r="G1445" s="21">
        <v>0</v>
      </c>
      <c r="H1445" s="21">
        <v>0</v>
      </c>
      <c r="I1445" s="23">
        <v>43490</v>
      </c>
      <c r="J1445" s="21" t="s">
        <v>105</v>
      </c>
      <c r="K1445" s="21">
        <v>-5.9</v>
      </c>
      <c r="L1445" s="21" t="s">
        <v>195</v>
      </c>
    </row>
    <row r="1446" spans="1:12" x14ac:dyDescent="0.3">
      <c r="A1446" s="22">
        <v>13650</v>
      </c>
      <c r="B1446" s="22">
        <v>10100501</v>
      </c>
      <c r="C1446" s="22">
        <v>1000</v>
      </c>
      <c r="D1446" s="23">
        <v>43497</v>
      </c>
      <c r="E1446" s="21" t="s">
        <v>104</v>
      </c>
      <c r="F1446" s="21">
        <v>108099743</v>
      </c>
      <c r="G1446" s="21">
        <v>0</v>
      </c>
      <c r="H1446" s="21">
        <v>0</v>
      </c>
      <c r="I1446" s="23">
        <v>43490</v>
      </c>
      <c r="J1446" s="21" t="s">
        <v>105</v>
      </c>
      <c r="K1446" s="21">
        <v>-316.93</v>
      </c>
      <c r="L1446" s="21" t="s">
        <v>195</v>
      </c>
    </row>
    <row r="1447" spans="1:12" x14ac:dyDescent="0.3">
      <c r="A1447" s="22">
        <v>13650</v>
      </c>
      <c r="B1447" s="22">
        <v>10100501</v>
      </c>
      <c r="C1447" s="22">
        <v>1000</v>
      </c>
      <c r="D1447" s="23">
        <v>43497</v>
      </c>
      <c r="E1447" s="21" t="s">
        <v>104</v>
      </c>
      <c r="F1447" s="21">
        <v>108099743</v>
      </c>
      <c r="G1447" s="21">
        <v>0</v>
      </c>
      <c r="H1447" s="21">
        <v>0</v>
      </c>
      <c r="I1447" s="23">
        <v>43490</v>
      </c>
      <c r="J1447" s="21" t="s">
        <v>105</v>
      </c>
      <c r="K1447" s="21">
        <v>-316.93</v>
      </c>
      <c r="L1447" s="21" t="s">
        <v>195</v>
      </c>
    </row>
    <row r="1448" spans="1:12" x14ac:dyDescent="0.3">
      <c r="A1448" s="22">
        <v>13650</v>
      </c>
      <c r="B1448" s="22">
        <v>10100501</v>
      </c>
      <c r="C1448" s="22">
        <v>1000</v>
      </c>
      <c r="D1448" s="23">
        <v>43497</v>
      </c>
      <c r="E1448" s="21" t="s">
        <v>104</v>
      </c>
      <c r="F1448" s="21">
        <v>108099743</v>
      </c>
      <c r="G1448" s="21">
        <v>0</v>
      </c>
      <c r="H1448" s="21">
        <v>0</v>
      </c>
      <c r="I1448" s="23">
        <v>43490</v>
      </c>
      <c r="J1448" s="21" t="s">
        <v>105</v>
      </c>
      <c r="K1448" s="21">
        <v>-29.01</v>
      </c>
      <c r="L1448" s="21" t="s">
        <v>195</v>
      </c>
    </row>
    <row r="1449" spans="1:12" x14ac:dyDescent="0.3">
      <c r="A1449" s="22">
        <v>13650</v>
      </c>
      <c r="B1449" s="22">
        <v>10100501</v>
      </c>
      <c r="C1449" s="22">
        <v>1000</v>
      </c>
      <c r="D1449" s="23">
        <v>43497</v>
      </c>
      <c r="E1449" s="21" t="s">
        <v>104</v>
      </c>
      <c r="F1449" s="21">
        <v>108099743</v>
      </c>
      <c r="G1449" s="21">
        <v>0</v>
      </c>
      <c r="H1449" s="21">
        <v>0</v>
      </c>
      <c r="I1449" s="23">
        <v>43490</v>
      </c>
      <c r="J1449" s="21" t="s">
        <v>105</v>
      </c>
      <c r="K1449" s="21">
        <v>-316.94</v>
      </c>
      <c r="L1449" s="21" t="s">
        <v>195</v>
      </c>
    </row>
    <row r="1450" spans="1:12" x14ac:dyDescent="0.3">
      <c r="A1450" s="22">
        <v>13660</v>
      </c>
      <c r="B1450" s="22">
        <v>10100501</v>
      </c>
      <c r="C1450" s="22">
        <v>1000</v>
      </c>
      <c r="D1450" s="23">
        <v>43497</v>
      </c>
      <c r="E1450" s="21" t="s">
        <v>104</v>
      </c>
      <c r="F1450" s="21">
        <v>108099743</v>
      </c>
      <c r="G1450" s="21">
        <v>0</v>
      </c>
      <c r="H1450" s="21">
        <v>0</v>
      </c>
      <c r="I1450" s="23">
        <v>43490</v>
      </c>
      <c r="J1450" s="21" t="s">
        <v>105</v>
      </c>
      <c r="K1450" s="21">
        <v>-2.0699999999999998</v>
      </c>
      <c r="L1450" s="21" t="s">
        <v>188</v>
      </c>
    </row>
    <row r="1451" spans="1:12" x14ac:dyDescent="0.3">
      <c r="A1451" s="22">
        <v>13660</v>
      </c>
      <c r="B1451" s="22">
        <v>10100501</v>
      </c>
      <c r="C1451" s="22">
        <v>1000</v>
      </c>
      <c r="D1451" s="23">
        <v>43497</v>
      </c>
      <c r="E1451" s="21" t="s">
        <v>104</v>
      </c>
      <c r="F1451" s="21">
        <v>108099743</v>
      </c>
      <c r="G1451" s="21">
        <v>0</v>
      </c>
      <c r="H1451" s="21">
        <v>0</v>
      </c>
      <c r="I1451" s="23">
        <v>43490</v>
      </c>
      <c r="J1451" s="21" t="s">
        <v>105</v>
      </c>
      <c r="K1451" s="21">
        <v>-2.38</v>
      </c>
      <c r="L1451" s="21" t="s">
        <v>188</v>
      </c>
    </row>
    <row r="1452" spans="1:12" x14ac:dyDescent="0.3">
      <c r="A1452" s="22">
        <v>13660</v>
      </c>
      <c r="B1452" s="22">
        <v>10100501</v>
      </c>
      <c r="C1452" s="22">
        <v>1000</v>
      </c>
      <c r="D1452" s="23">
        <v>43497</v>
      </c>
      <c r="E1452" s="21" t="s">
        <v>104</v>
      </c>
      <c r="F1452" s="21">
        <v>108099743</v>
      </c>
      <c r="G1452" s="21">
        <v>0</v>
      </c>
      <c r="H1452" s="21">
        <v>0</v>
      </c>
      <c r="I1452" s="23">
        <v>43490</v>
      </c>
      <c r="J1452" s="21" t="s">
        <v>105</v>
      </c>
      <c r="K1452" s="21">
        <v>-16.97</v>
      </c>
      <c r="L1452" s="21" t="s">
        <v>188</v>
      </c>
    </row>
    <row r="1453" spans="1:12" x14ac:dyDescent="0.3">
      <c r="A1453" s="22">
        <v>13660</v>
      </c>
      <c r="B1453" s="22">
        <v>10100501</v>
      </c>
      <c r="C1453" s="22">
        <v>1000</v>
      </c>
      <c r="D1453" s="23">
        <v>43497</v>
      </c>
      <c r="E1453" s="21" t="s">
        <v>104</v>
      </c>
      <c r="F1453" s="21">
        <v>108099743</v>
      </c>
      <c r="G1453" s="21">
        <v>0</v>
      </c>
      <c r="H1453" s="21">
        <v>0</v>
      </c>
      <c r="I1453" s="23">
        <v>43490</v>
      </c>
      <c r="J1453" s="21" t="s">
        <v>105</v>
      </c>
      <c r="K1453" s="21">
        <v>-16.97</v>
      </c>
      <c r="L1453" s="21" t="s">
        <v>188</v>
      </c>
    </row>
    <row r="1454" spans="1:12" x14ac:dyDescent="0.3">
      <c r="A1454" s="22">
        <v>13670</v>
      </c>
      <c r="B1454" s="22">
        <v>10100501</v>
      </c>
      <c r="C1454" s="22">
        <v>1000</v>
      </c>
      <c r="D1454" s="23">
        <v>43497</v>
      </c>
      <c r="E1454" s="21" t="s">
        <v>104</v>
      </c>
      <c r="F1454" s="21">
        <v>108099743</v>
      </c>
      <c r="G1454" s="21">
        <v>0</v>
      </c>
      <c r="H1454" s="21">
        <v>0</v>
      </c>
      <c r="I1454" s="23">
        <v>43490</v>
      </c>
      <c r="J1454" s="21" t="s">
        <v>105</v>
      </c>
      <c r="K1454" s="21">
        <v>-10.52</v>
      </c>
      <c r="L1454" s="21" t="s">
        <v>189</v>
      </c>
    </row>
    <row r="1455" spans="1:12" x14ac:dyDescent="0.3">
      <c r="A1455" s="22">
        <v>13670</v>
      </c>
      <c r="B1455" s="22">
        <v>10100501</v>
      </c>
      <c r="C1455" s="22">
        <v>1000</v>
      </c>
      <c r="D1455" s="23">
        <v>43497</v>
      </c>
      <c r="E1455" s="21" t="s">
        <v>104</v>
      </c>
      <c r="F1455" s="21">
        <v>108099743</v>
      </c>
      <c r="G1455" s="21">
        <v>0</v>
      </c>
      <c r="H1455" s="21">
        <v>0</v>
      </c>
      <c r="I1455" s="23">
        <v>43490</v>
      </c>
      <c r="J1455" s="21" t="s">
        <v>105</v>
      </c>
      <c r="K1455" s="21">
        <v>-3.81</v>
      </c>
      <c r="L1455" s="21" t="s">
        <v>189</v>
      </c>
    </row>
    <row r="1456" spans="1:12" x14ac:dyDescent="0.3">
      <c r="A1456" s="22">
        <v>13670</v>
      </c>
      <c r="B1456" s="22">
        <v>10100501</v>
      </c>
      <c r="C1456" s="22">
        <v>1000</v>
      </c>
      <c r="D1456" s="23">
        <v>43497</v>
      </c>
      <c r="E1456" s="21" t="s">
        <v>104</v>
      </c>
      <c r="F1456" s="21">
        <v>108099743</v>
      </c>
      <c r="G1456" s="21">
        <v>0</v>
      </c>
      <c r="H1456" s="21">
        <v>0</v>
      </c>
      <c r="I1456" s="23">
        <v>43490</v>
      </c>
      <c r="J1456" s="21" t="s">
        <v>105</v>
      </c>
      <c r="K1456" s="21">
        <v>-3.81</v>
      </c>
      <c r="L1456" s="21" t="s">
        <v>189</v>
      </c>
    </row>
    <row r="1457" spans="1:12" x14ac:dyDescent="0.3">
      <c r="A1457" s="22">
        <v>13670</v>
      </c>
      <c r="B1457" s="22">
        <v>10100501</v>
      </c>
      <c r="C1457" s="22">
        <v>1000</v>
      </c>
      <c r="D1457" s="23">
        <v>43497</v>
      </c>
      <c r="E1457" s="21" t="s">
        <v>104</v>
      </c>
      <c r="F1457" s="21">
        <v>108099743</v>
      </c>
      <c r="G1457" s="21">
        <v>0</v>
      </c>
      <c r="H1457" s="21">
        <v>0</v>
      </c>
      <c r="I1457" s="23">
        <v>43490</v>
      </c>
      <c r="J1457" s="21" t="s">
        <v>105</v>
      </c>
      <c r="K1457" s="21">
        <v>-10.52</v>
      </c>
      <c r="L1457" s="21" t="s">
        <v>189</v>
      </c>
    </row>
    <row r="1458" spans="1:12" x14ac:dyDescent="0.3">
      <c r="A1458" s="22">
        <v>13670</v>
      </c>
      <c r="B1458" s="22">
        <v>10100501</v>
      </c>
      <c r="C1458" s="22">
        <v>1000</v>
      </c>
      <c r="D1458" s="23">
        <v>43497</v>
      </c>
      <c r="E1458" s="21" t="s">
        <v>104</v>
      </c>
      <c r="F1458" s="21">
        <v>108095443</v>
      </c>
      <c r="G1458" s="21">
        <v>0</v>
      </c>
      <c r="H1458" s="21">
        <v>0</v>
      </c>
      <c r="I1458" s="23">
        <v>43308</v>
      </c>
      <c r="J1458" s="21" t="s">
        <v>105</v>
      </c>
      <c r="K1458" s="21">
        <v>-23.53</v>
      </c>
      <c r="L1458" s="21" t="s">
        <v>189</v>
      </c>
    </row>
    <row r="1459" spans="1:12" x14ac:dyDescent="0.3">
      <c r="A1459" s="22">
        <v>13670</v>
      </c>
      <c r="B1459" s="22">
        <v>10100501</v>
      </c>
      <c r="C1459" s="22">
        <v>1000</v>
      </c>
      <c r="D1459" s="23">
        <v>43497</v>
      </c>
      <c r="E1459" s="21" t="s">
        <v>104</v>
      </c>
      <c r="F1459" s="21">
        <v>108095443</v>
      </c>
      <c r="G1459" s="21">
        <v>0</v>
      </c>
      <c r="H1459" s="21">
        <v>0</v>
      </c>
      <c r="I1459" s="23">
        <v>43308</v>
      </c>
      <c r="J1459" s="21" t="s">
        <v>105</v>
      </c>
      <c r="K1459" s="21">
        <v>-107.08</v>
      </c>
      <c r="L1459" s="21" t="s">
        <v>189</v>
      </c>
    </row>
    <row r="1460" spans="1:12" x14ac:dyDescent="0.3">
      <c r="A1460" s="22">
        <v>13670</v>
      </c>
      <c r="B1460" s="22">
        <v>10100501</v>
      </c>
      <c r="C1460" s="22">
        <v>1000</v>
      </c>
      <c r="D1460" s="23">
        <v>43497</v>
      </c>
      <c r="E1460" s="21" t="s">
        <v>104</v>
      </c>
      <c r="F1460" s="21">
        <v>108095443</v>
      </c>
      <c r="G1460" s="21">
        <v>0</v>
      </c>
      <c r="H1460" s="21">
        <v>0</v>
      </c>
      <c r="I1460" s="23">
        <v>43308</v>
      </c>
      <c r="J1460" s="21" t="s">
        <v>105</v>
      </c>
      <c r="K1460" s="21">
        <v>-107.07</v>
      </c>
      <c r="L1460" s="21" t="s">
        <v>189</v>
      </c>
    </row>
    <row r="1461" spans="1:12" x14ac:dyDescent="0.3">
      <c r="A1461" s="22">
        <v>13670</v>
      </c>
      <c r="B1461" s="22">
        <v>10100501</v>
      </c>
      <c r="C1461" s="22">
        <v>1000</v>
      </c>
      <c r="D1461" s="23">
        <v>43497</v>
      </c>
      <c r="E1461" s="21" t="s">
        <v>104</v>
      </c>
      <c r="F1461" s="21">
        <v>108095443</v>
      </c>
      <c r="G1461" s="21">
        <v>0</v>
      </c>
      <c r="H1461" s="21">
        <v>0</v>
      </c>
      <c r="I1461" s="23">
        <v>43308</v>
      </c>
      <c r="J1461" s="21" t="s">
        <v>105</v>
      </c>
      <c r="K1461" s="21">
        <v>-107.08</v>
      </c>
      <c r="L1461" s="21" t="s">
        <v>189</v>
      </c>
    </row>
    <row r="1462" spans="1:12" x14ac:dyDescent="0.3">
      <c r="A1462" s="22">
        <v>13670</v>
      </c>
      <c r="B1462" s="22">
        <v>10100501</v>
      </c>
      <c r="C1462" s="22">
        <v>1000</v>
      </c>
      <c r="D1462" s="23">
        <v>43497</v>
      </c>
      <c r="E1462" s="21" t="s">
        <v>104</v>
      </c>
      <c r="F1462" s="21">
        <v>108095443</v>
      </c>
      <c r="G1462" s="21">
        <v>0</v>
      </c>
      <c r="H1462" s="21">
        <v>0</v>
      </c>
      <c r="I1462" s="23">
        <v>43308</v>
      </c>
      <c r="J1462" s="21" t="s">
        <v>105</v>
      </c>
      <c r="K1462" s="21">
        <v>-107.08</v>
      </c>
      <c r="L1462" s="21" t="s">
        <v>189</v>
      </c>
    </row>
    <row r="1463" spans="1:12" x14ac:dyDescent="0.3">
      <c r="A1463" s="22">
        <v>13670</v>
      </c>
      <c r="B1463" s="22">
        <v>10100501</v>
      </c>
      <c r="C1463" s="22">
        <v>1000</v>
      </c>
      <c r="D1463" s="23">
        <v>43497</v>
      </c>
      <c r="E1463" s="21" t="s">
        <v>104</v>
      </c>
      <c r="F1463" s="21">
        <v>108098354</v>
      </c>
      <c r="G1463" s="21">
        <v>0</v>
      </c>
      <c r="H1463" s="21">
        <v>0</v>
      </c>
      <c r="I1463" s="23">
        <v>43195</v>
      </c>
      <c r="J1463" s="21" t="s">
        <v>105</v>
      </c>
      <c r="K1463" s="24">
        <v>4827.09</v>
      </c>
      <c r="L1463" s="21" t="s">
        <v>189</v>
      </c>
    </row>
    <row r="1464" spans="1:12" x14ac:dyDescent="0.3">
      <c r="A1464" s="22">
        <v>13640</v>
      </c>
      <c r="B1464" s="22">
        <v>10100501</v>
      </c>
      <c r="C1464" s="22">
        <v>1000</v>
      </c>
      <c r="D1464" s="23">
        <v>43497</v>
      </c>
      <c r="E1464" s="21" t="s">
        <v>103</v>
      </c>
      <c r="F1464" s="21">
        <v>108109091</v>
      </c>
      <c r="G1464" s="21">
        <v>-1</v>
      </c>
      <c r="H1464" s="21">
        <v>-208.59</v>
      </c>
      <c r="I1464" s="23">
        <v>43504</v>
      </c>
      <c r="J1464" s="21" t="s">
        <v>258</v>
      </c>
      <c r="K1464" s="21">
        <v>0</v>
      </c>
      <c r="L1464" s="21" t="s">
        <v>194</v>
      </c>
    </row>
    <row r="1465" spans="1:12" x14ac:dyDescent="0.3">
      <c r="A1465" s="22">
        <v>13640</v>
      </c>
      <c r="B1465" s="22">
        <v>10100501</v>
      </c>
      <c r="C1465" s="22">
        <v>1000</v>
      </c>
      <c r="D1465" s="23">
        <v>43497</v>
      </c>
      <c r="E1465" s="21" t="s">
        <v>104</v>
      </c>
      <c r="F1465" s="21">
        <v>108109091</v>
      </c>
      <c r="G1465" s="21">
        <v>0</v>
      </c>
      <c r="H1465" s="21">
        <v>0</v>
      </c>
      <c r="I1465" s="23">
        <v>43504</v>
      </c>
      <c r="J1465" s="21" t="s">
        <v>258</v>
      </c>
      <c r="K1465" s="21">
        <v>32.869999999999997</v>
      </c>
      <c r="L1465" s="21" t="s">
        <v>194</v>
      </c>
    </row>
    <row r="1466" spans="1:12" x14ac:dyDescent="0.3">
      <c r="A1466" s="22">
        <v>13640</v>
      </c>
      <c r="B1466" s="22">
        <v>10100501</v>
      </c>
      <c r="C1466" s="22">
        <v>1000</v>
      </c>
      <c r="D1466" s="23">
        <v>43497</v>
      </c>
      <c r="E1466" s="21" t="s">
        <v>103</v>
      </c>
      <c r="F1466" s="21">
        <v>108109091</v>
      </c>
      <c r="G1466" s="21">
        <v>-1</v>
      </c>
      <c r="H1466" s="24">
        <v>-1218.6099999999999</v>
      </c>
      <c r="I1466" s="23">
        <v>43504</v>
      </c>
      <c r="J1466" s="21" t="s">
        <v>258</v>
      </c>
      <c r="K1466" s="21">
        <v>0</v>
      </c>
      <c r="L1466" s="21" t="s">
        <v>194</v>
      </c>
    </row>
    <row r="1467" spans="1:12" x14ac:dyDescent="0.3">
      <c r="A1467" s="22">
        <v>13640</v>
      </c>
      <c r="B1467" s="22">
        <v>10100501</v>
      </c>
      <c r="C1467" s="22">
        <v>1000</v>
      </c>
      <c r="D1467" s="23">
        <v>43497</v>
      </c>
      <c r="E1467" s="21" t="s">
        <v>104</v>
      </c>
      <c r="F1467" s="21">
        <v>108109091</v>
      </c>
      <c r="G1467" s="21">
        <v>0</v>
      </c>
      <c r="H1467" s="21">
        <v>0</v>
      </c>
      <c r="I1467" s="23">
        <v>43504</v>
      </c>
      <c r="J1467" s="21" t="s">
        <v>258</v>
      </c>
      <c r="K1467" s="21">
        <v>192.03</v>
      </c>
      <c r="L1467" s="21" t="s">
        <v>194</v>
      </c>
    </row>
    <row r="1468" spans="1:12" x14ac:dyDescent="0.3">
      <c r="A1468" s="22">
        <v>13650</v>
      </c>
      <c r="B1468" s="22">
        <v>10100501</v>
      </c>
      <c r="C1468" s="22">
        <v>1000</v>
      </c>
      <c r="D1468" s="23">
        <v>43497</v>
      </c>
      <c r="E1468" s="21" t="s">
        <v>103</v>
      </c>
      <c r="F1468" s="21">
        <v>108109091</v>
      </c>
      <c r="G1468" s="21">
        <v>-50</v>
      </c>
      <c r="H1468" s="21">
        <v>-126.5</v>
      </c>
      <c r="I1468" s="23">
        <v>43504</v>
      </c>
      <c r="J1468" s="21" t="s">
        <v>258</v>
      </c>
      <c r="K1468" s="21">
        <v>0</v>
      </c>
      <c r="L1468" s="21" t="s">
        <v>195</v>
      </c>
    </row>
    <row r="1469" spans="1:12" x14ac:dyDescent="0.3">
      <c r="A1469" s="22">
        <v>13650</v>
      </c>
      <c r="B1469" s="22">
        <v>10100501</v>
      </c>
      <c r="C1469" s="22">
        <v>1000</v>
      </c>
      <c r="D1469" s="23">
        <v>43497</v>
      </c>
      <c r="E1469" s="21" t="s">
        <v>103</v>
      </c>
      <c r="F1469" s="21">
        <v>108109091</v>
      </c>
      <c r="G1469" s="21">
        <v>-682</v>
      </c>
      <c r="H1469" s="24">
        <v>-1725.46</v>
      </c>
      <c r="I1469" s="23">
        <v>43504</v>
      </c>
      <c r="J1469" s="21" t="s">
        <v>258</v>
      </c>
      <c r="K1469" s="21">
        <v>0</v>
      </c>
      <c r="L1469" s="21" t="s">
        <v>195</v>
      </c>
    </row>
    <row r="1470" spans="1:12" x14ac:dyDescent="0.3">
      <c r="A1470" s="22">
        <v>13650</v>
      </c>
      <c r="B1470" s="22">
        <v>10100501</v>
      </c>
      <c r="C1470" s="22">
        <v>1000</v>
      </c>
      <c r="D1470" s="23">
        <v>43497</v>
      </c>
      <c r="E1470" s="21" t="s">
        <v>104</v>
      </c>
      <c r="F1470" s="21">
        <v>108109091</v>
      </c>
      <c r="G1470" s="21">
        <v>0</v>
      </c>
      <c r="H1470" s="21">
        <v>0</v>
      </c>
      <c r="I1470" s="23">
        <v>43504</v>
      </c>
      <c r="J1470" s="21" t="s">
        <v>258</v>
      </c>
      <c r="K1470" s="21">
        <v>291.83999999999997</v>
      </c>
      <c r="L1470" s="21" t="s">
        <v>195</v>
      </c>
    </row>
    <row r="1471" spans="1:12" x14ac:dyDescent="0.3">
      <c r="A1471" s="22">
        <v>13650</v>
      </c>
      <c r="B1471" s="22">
        <v>10100501</v>
      </c>
      <c r="C1471" s="22">
        <v>1000</v>
      </c>
      <c r="D1471" s="23">
        <v>43497</v>
      </c>
      <c r="E1471" s="21" t="s">
        <v>104</v>
      </c>
      <c r="F1471" s="21">
        <v>108109091</v>
      </c>
      <c r="G1471" s="21">
        <v>0</v>
      </c>
      <c r="H1471" s="21">
        <v>0</v>
      </c>
      <c r="I1471" s="23">
        <v>43504</v>
      </c>
      <c r="J1471" s="21" t="s">
        <v>258</v>
      </c>
      <c r="K1471" s="21">
        <v>291.83999999999997</v>
      </c>
      <c r="L1471" s="21" t="s">
        <v>195</v>
      </c>
    </row>
    <row r="1472" spans="1:12" x14ac:dyDescent="0.3">
      <c r="A1472" s="22">
        <v>13670</v>
      </c>
      <c r="B1472" s="22">
        <v>10100501</v>
      </c>
      <c r="C1472" s="22">
        <v>1000</v>
      </c>
      <c r="D1472" s="23">
        <v>43497</v>
      </c>
      <c r="E1472" s="21" t="s">
        <v>104</v>
      </c>
      <c r="F1472" s="21">
        <v>108109146</v>
      </c>
      <c r="G1472" s="21">
        <v>0</v>
      </c>
      <c r="H1472" s="21">
        <v>0</v>
      </c>
      <c r="I1472" s="23">
        <v>43473</v>
      </c>
      <c r="J1472" s="21" t="s">
        <v>105</v>
      </c>
      <c r="K1472" s="21">
        <v>-0.17</v>
      </c>
      <c r="L1472" s="21" t="s">
        <v>189</v>
      </c>
    </row>
    <row r="1473" spans="1:12" x14ac:dyDescent="0.3">
      <c r="A1473" s="22">
        <v>13670</v>
      </c>
      <c r="B1473" s="22">
        <v>10100501</v>
      </c>
      <c r="C1473" s="22">
        <v>1000</v>
      </c>
      <c r="D1473" s="23">
        <v>43497</v>
      </c>
      <c r="E1473" s="21" t="s">
        <v>103</v>
      </c>
      <c r="F1473" s="21">
        <v>108108402</v>
      </c>
      <c r="G1473" s="21">
        <v>-458</v>
      </c>
      <c r="H1473" s="24">
        <v>-2262.52</v>
      </c>
      <c r="I1473" s="23">
        <v>43514</v>
      </c>
      <c r="J1473" s="21" t="s">
        <v>157</v>
      </c>
      <c r="K1473" s="21">
        <v>0</v>
      </c>
      <c r="L1473" s="21" t="s">
        <v>189</v>
      </c>
    </row>
    <row r="1474" spans="1:12" x14ac:dyDescent="0.3">
      <c r="A1474" s="22">
        <v>13670</v>
      </c>
      <c r="B1474" s="22">
        <v>10100501</v>
      </c>
      <c r="C1474" s="22">
        <v>1000</v>
      </c>
      <c r="D1474" s="23">
        <v>43497</v>
      </c>
      <c r="E1474" s="21" t="s">
        <v>103</v>
      </c>
      <c r="F1474" s="21">
        <v>108108402</v>
      </c>
      <c r="G1474" s="21">
        <v>-440</v>
      </c>
      <c r="H1474" s="24">
        <v>-2173.6</v>
      </c>
      <c r="I1474" s="23">
        <v>43514</v>
      </c>
      <c r="J1474" s="21" t="s">
        <v>157</v>
      </c>
      <c r="K1474" s="21">
        <v>0</v>
      </c>
      <c r="L1474" s="21" t="s">
        <v>189</v>
      </c>
    </row>
    <row r="1475" spans="1:12" x14ac:dyDescent="0.3">
      <c r="A1475" s="22">
        <v>13670</v>
      </c>
      <c r="B1475" s="22">
        <v>10100501</v>
      </c>
      <c r="C1475" s="22">
        <v>1000</v>
      </c>
      <c r="D1475" s="23">
        <v>43497</v>
      </c>
      <c r="E1475" s="21" t="s">
        <v>103</v>
      </c>
      <c r="F1475" s="21">
        <v>108108402</v>
      </c>
      <c r="G1475" s="21">
        <v>-706</v>
      </c>
      <c r="H1475" s="24">
        <v>-3487.64</v>
      </c>
      <c r="I1475" s="23">
        <v>43514</v>
      </c>
      <c r="J1475" s="21" t="s">
        <v>157</v>
      </c>
      <c r="K1475" s="21">
        <v>0</v>
      </c>
      <c r="L1475" s="21" t="s">
        <v>189</v>
      </c>
    </row>
    <row r="1476" spans="1:12" x14ac:dyDescent="0.3">
      <c r="A1476" s="22">
        <v>13670</v>
      </c>
      <c r="B1476" s="22">
        <v>10100501</v>
      </c>
      <c r="C1476" s="22">
        <v>1000</v>
      </c>
      <c r="D1476" s="23">
        <v>43497</v>
      </c>
      <c r="E1476" s="21" t="s">
        <v>104</v>
      </c>
      <c r="F1476" s="21">
        <v>108108402</v>
      </c>
      <c r="G1476" s="21">
        <v>0</v>
      </c>
      <c r="H1476" s="21">
        <v>0</v>
      </c>
      <c r="I1476" s="23">
        <v>43514</v>
      </c>
      <c r="J1476" s="21" t="s">
        <v>157</v>
      </c>
      <c r="K1476" s="24">
        <v>3418.69</v>
      </c>
      <c r="L1476" s="21" t="s">
        <v>189</v>
      </c>
    </row>
    <row r="1477" spans="1:12" x14ac:dyDescent="0.3">
      <c r="A1477" s="22">
        <v>13670</v>
      </c>
      <c r="B1477" s="22">
        <v>10100501</v>
      </c>
      <c r="C1477" s="22">
        <v>1000</v>
      </c>
      <c r="D1477" s="23">
        <v>43497</v>
      </c>
      <c r="E1477" s="21" t="s">
        <v>104</v>
      </c>
      <c r="F1477" s="21">
        <v>108108402</v>
      </c>
      <c r="G1477" s="21">
        <v>0</v>
      </c>
      <c r="H1477" s="21">
        <v>0</v>
      </c>
      <c r="I1477" s="23">
        <v>43514</v>
      </c>
      <c r="J1477" s="21" t="s">
        <v>157</v>
      </c>
      <c r="K1477" s="24">
        <v>3418.69</v>
      </c>
      <c r="L1477" s="21" t="s">
        <v>189</v>
      </c>
    </row>
    <row r="1478" spans="1:12" x14ac:dyDescent="0.3">
      <c r="A1478" s="22">
        <v>13670</v>
      </c>
      <c r="B1478" s="22">
        <v>10100501</v>
      </c>
      <c r="C1478" s="22">
        <v>1000</v>
      </c>
      <c r="D1478" s="23">
        <v>43497</v>
      </c>
      <c r="E1478" s="21" t="s">
        <v>104</v>
      </c>
      <c r="F1478" s="21">
        <v>108108402</v>
      </c>
      <c r="G1478" s="21">
        <v>0</v>
      </c>
      <c r="H1478" s="21">
        <v>0</v>
      </c>
      <c r="I1478" s="23">
        <v>43514</v>
      </c>
      <c r="J1478" s="21" t="s">
        <v>157</v>
      </c>
      <c r="K1478" s="24">
        <v>3418.69</v>
      </c>
      <c r="L1478" s="21" t="s">
        <v>189</v>
      </c>
    </row>
    <row r="1479" spans="1:12" x14ac:dyDescent="0.3">
      <c r="A1479" s="22">
        <v>13660</v>
      </c>
      <c r="B1479" s="22">
        <v>10100501</v>
      </c>
      <c r="C1479" s="22">
        <v>1000</v>
      </c>
      <c r="D1479" s="23">
        <v>43497</v>
      </c>
      <c r="E1479" s="21" t="s">
        <v>104</v>
      </c>
      <c r="F1479" s="21">
        <v>108108457</v>
      </c>
      <c r="G1479" s="21">
        <v>0</v>
      </c>
      <c r="H1479" s="21">
        <v>0</v>
      </c>
      <c r="I1479" s="23">
        <v>43465</v>
      </c>
      <c r="J1479" s="21" t="s">
        <v>105</v>
      </c>
      <c r="K1479" s="21">
        <v>7.26</v>
      </c>
      <c r="L1479" s="21" t="s">
        <v>188</v>
      </c>
    </row>
    <row r="1480" spans="1:12" x14ac:dyDescent="0.3">
      <c r="A1480" s="22">
        <v>13660</v>
      </c>
      <c r="B1480" s="22">
        <v>10100501</v>
      </c>
      <c r="C1480" s="22">
        <v>1000</v>
      </c>
      <c r="D1480" s="23">
        <v>43497</v>
      </c>
      <c r="E1480" s="21" t="s">
        <v>104</v>
      </c>
      <c r="F1480" s="21">
        <v>108108457</v>
      </c>
      <c r="G1480" s="21">
        <v>0</v>
      </c>
      <c r="H1480" s="21">
        <v>0</v>
      </c>
      <c r="I1480" s="23">
        <v>43465</v>
      </c>
      <c r="J1480" s="21" t="s">
        <v>105</v>
      </c>
      <c r="K1480" s="21">
        <v>3.75</v>
      </c>
      <c r="L1480" s="21" t="s">
        <v>188</v>
      </c>
    </row>
    <row r="1481" spans="1:12" x14ac:dyDescent="0.3">
      <c r="A1481" s="22">
        <v>13670</v>
      </c>
      <c r="B1481" s="22">
        <v>10100501</v>
      </c>
      <c r="C1481" s="22">
        <v>1000</v>
      </c>
      <c r="D1481" s="23">
        <v>43497</v>
      </c>
      <c r="E1481" s="21" t="s">
        <v>104</v>
      </c>
      <c r="F1481" s="21">
        <v>108108457</v>
      </c>
      <c r="G1481" s="21">
        <v>0</v>
      </c>
      <c r="H1481" s="21">
        <v>0</v>
      </c>
      <c r="I1481" s="23">
        <v>43465</v>
      </c>
      <c r="J1481" s="21" t="s">
        <v>105</v>
      </c>
      <c r="K1481" s="21">
        <v>37.119999999999997</v>
      </c>
      <c r="L1481" s="21" t="s">
        <v>189</v>
      </c>
    </row>
    <row r="1482" spans="1:12" x14ac:dyDescent="0.3">
      <c r="A1482" s="22">
        <v>13650</v>
      </c>
      <c r="B1482" s="22">
        <v>10100501</v>
      </c>
      <c r="C1482" s="22">
        <v>1000</v>
      </c>
      <c r="D1482" s="23">
        <v>43497</v>
      </c>
      <c r="E1482" s="21" t="s">
        <v>104</v>
      </c>
      <c r="F1482" s="21">
        <v>108108472</v>
      </c>
      <c r="G1482" s="21">
        <v>0</v>
      </c>
      <c r="H1482" s="21">
        <v>0</v>
      </c>
      <c r="I1482" s="23">
        <v>43472</v>
      </c>
      <c r="J1482" s="21" t="s">
        <v>105</v>
      </c>
      <c r="K1482" s="21">
        <v>-3.54</v>
      </c>
      <c r="L1482" s="21" t="s">
        <v>195</v>
      </c>
    </row>
    <row r="1483" spans="1:12" x14ac:dyDescent="0.3">
      <c r="A1483" s="22">
        <v>13650</v>
      </c>
      <c r="B1483" s="22">
        <v>10100501</v>
      </c>
      <c r="C1483" s="22">
        <v>1000</v>
      </c>
      <c r="D1483" s="23">
        <v>43497</v>
      </c>
      <c r="E1483" s="21" t="s">
        <v>104</v>
      </c>
      <c r="F1483" s="21">
        <v>108108472</v>
      </c>
      <c r="G1483" s="21">
        <v>0</v>
      </c>
      <c r="H1483" s="21">
        <v>0</v>
      </c>
      <c r="I1483" s="23">
        <v>43472</v>
      </c>
      <c r="J1483" s="21" t="s">
        <v>105</v>
      </c>
      <c r="K1483" s="21">
        <v>-3.54</v>
      </c>
      <c r="L1483" s="21" t="s">
        <v>195</v>
      </c>
    </row>
    <row r="1484" spans="1:12" x14ac:dyDescent="0.3">
      <c r="A1484" s="22">
        <v>13650</v>
      </c>
      <c r="B1484" s="22">
        <v>10100501</v>
      </c>
      <c r="C1484" s="22">
        <v>1000</v>
      </c>
      <c r="D1484" s="23">
        <v>43497</v>
      </c>
      <c r="E1484" s="21" t="s">
        <v>104</v>
      </c>
      <c r="F1484" s="21">
        <v>108108472</v>
      </c>
      <c r="G1484" s="21">
        <v>0</v>
      </c>
      <c r="H1484" s="21">
        <v>0</v>
      </c>
      <c r="I1484" s="23">
        <v>43472</v>
      </c>
      <c r="J1484" s="21" t="s">
        <v>105</v>
      </c>
      <c r="K1484" s="21">
        <v>-4.1900000000000004</v>
      </c>
      <c r="L1484" s="21" t="s">
        <v>195</v>
      </c>
    </row>
    <row r="1485" spans="1:12" x14ac:dyDescent="0.3">
      <c r="A1485" s="22">
        <v>13650</v>
      </c>
      <c r="B1485" s="22">
        <v>10100501</v>
      </c>
      <c r="C1485" s="22">
        <v>1000</v>
      </c>
      <c r="D1485" s="23">
        <v>43497</v>
      </c>
      <c r="E1485" s="21" t="s">
        <v>104</v>
      </c>
      <c r="F1485" s="21">
        <v>108108472</v>
      </c>
      <c r="G1485" s="21">
        <v>0</v>
      </c>
      <c r="H1485" s="21">
        <v>0</v>
      </c>
      <c r="I1485" s="23">
        <v>43472</v>
      </c>
      <c r="J1485" s="21" t="s">
        <v>105</v>
      </c>
      <c r="K1485" s="21">
        <v>-4.1900000000000004</v>
      </c>
      <c r="L1485" s="21" t="s">
        <v>195</v>
      </c>
    </row>
    <row r="1486" spans="1:12" x14ac:dyDescent="0.3">
      <c r="A1486" s="22">
        <v>13650</v>
      </c>
      <c r="B1486" s="22">
        <v>10100501</v>
      </c>
      <c r="C1486" s="22">
        <v>1000</v>
      </c>
      <c r="D1486" s="23">
        <v>43497</v>
      </c>
      <c r="E1486" s="21" t="s">
        <v>104</v>
      </c>
      <c r="F1486" s="21">
        <v>108108472</v>
      </c>
      <c r="G1486" s="21">
        <v>0</v>
      </c>
      <c r="H1486" s="21">
        <v>0</v>
      </c>
      <c r="I1486" s="23">
        <v>43472</v>
      </c>
      <c r="J1486" s="21" t="s">
        <v>105</v>
      </c>
      <c r="K1486" s="21">
        <v>-4.1900000000000004</v>
      </c>
      <c r="L1486" s="21" t="s">
        <v>195</v>
      </c>
    </row>
    <row r="1487" spans="1:12" x14ac:dyDescent="0.3">
      <c r="A1487" s="22">
        <v>13660</v>
      </c>
      <c r="B1487" s="22">
        <v>10100501</v>
      </c>
      <c r="C1487" s="22">
        <v>1000</v>
      </c>
      <c r="D1487" s="23">
        <v>43497</v>
      </c>
      <c r="E1487" s="21" t="s">
        <v>104</v>
      </c>
      <c r="F1487" s="21">
        <v>108108472</v>
      </c>
      <c r="G1487" s="21">
        <v>0</v>
      </c>
      <c r="H1487" s="21">
        <v>0</v>
      </c>
      <c r="I1487" s="23">
        <v>43472</v>
      </c>
      <c r="J1487" s="21" t="s">
        <v>105</v>
      </c>
      <c r="K1487" s="21">
        <v>-2.0499999999999998</v>
      </c>
      <c r="L1487" s="21" t="s">
        <v>188</v>
      </c>
    </row>
    <row r="1488" spans="1:12" x14ac:dyDescent="0.3">
      <c r="A1488" s="22">
        <v>13660</v>
      </c>
      <c r="B1488" s="22">
        <v>10100501</v>
      </c>
      <c r="C1488" s="22">
        <v>1000</v>
      </c>
      <c r="D1488" s="23">
        <v>43497</v>
      </c>
      <c r="E1488" s="21" t="s">
        <v>104</v>
      </c>
      <c r="F1488" s="21">
        <v>108108472</v>
      </c>
      <c r="G1488" s="21">
        <v>0</v>
      </c>
      <c r="H1488" s="21">
        <v>0</v>
      </c>
      <c r="I1488" s="23">
        <v>43472</v>
      </c>
      <c r="J1488" s="21" t="s">
        <v>105</v>
      </c>
      <c r="K1488" s="21">
        <v>-2.0499999999999998</v>
      </c>
      <c r="L1488" s="21" t="s">
        <v>188</v>
      </c>
    </row>
    <row r="1489" spans="1:12" x14ac:dyDescent="0.3">
      <c r="A1489" s="22">
        <v>13660</v>
      </c>
      <c r="B1489" s="22">
        <v>10100501</v>
      </c>
      <c r="C1489" s="22">
        <v>1000</v>
      </c>
      <c r="D1489" s="23">
        <v>43497</v>
      </c>
      <c r="E1489" s="21" t="s">
        <v>104</v>
      </c>
      <c r="F1489" s="21">
        <v>108108472</v>
      </c>
      <c r="G1489" s="21">
        <v>0</v>
      </c>
      <c r="H1489" s="21">
        <v>0</v>
      </c>
      <c r="I1489" s="23">
        <v>43472</v>
      </c>
      <c r="J1489" s="21" t="s">
        <v>105</v>
      </c>
      <c r="K1489" s="21">
        <v>-2.0499999999999998</v>
      </c>
      <c r="L1489" s="21" t="s">
        <v>188</v>
      </c>
    </row>
    <row r="1490" spans="1:12" x14ac:dyDescent="0.3">
      <c r="A1490" s="22">
        <v>13660</v>
      </c>
      <c r="B1490" s="22">
        <v>10100501</v>
      </c>
      <c r="C1490" s="22">
        <v>1000</v>
      </c>
      <c r="D1490" s="23">
        <v>43497</v>
      </c>
      <c r="E1490" s="21" t="s">
        <v>104</v>
      </c>
      <c r="F1490" s="21">
        <v>108108472</v>
      </c>
      <c r="G1490" s="21">
        <v>0</v>
      </c>
      <c r="H1490" s="21">
        <v>0</v>
      </c>
      <c r="I1490" s="23">
        <v>43472</v>
      </c>
      <c r="J1490" s="21" t="s">
        <v>105</v>
      </c>
      <c r="K1490" s="21">
        <v>-0.62</v>
      </c>
      <c r="L1490" s="21" t="s">
        <v>188</v>
      </c>
    </row>
    <row r="1491" spans="1:12" x14ac:dyDescent="0.3">
      <c r="A1491" s="22">
        <v>13660</v>
      </c>
      <c r="B1491" s="22">
        <v>10100501</v>
      </c>
      <c r="C1491" s="22">
        <v>1000</v>
      </c>
      <c r="D1491" s="23">
        <v>43497</v>
      </c>
      <c r="E1491" s="21" t="s">
        <v>104</v>
      </c>
      <c r="F1491" s="21">
        <v>108108472</v>
      </c>
      <c r="G1491" s="21">
        <v>0</v>
      </c>
      <c r="H1491" s="21">
        <v>0</v>
      </c>
      <c r="I1491" s="23">
        <v>43472</v>
      </c>
      <c r="J1491" s="21" t="s">
        <v>105</v>
      </c>
      <c r="K1491" s="21">
        <v>-0.62</v>
      </c>
      <c r="L1491" s="21" t="s">
        <v>188</v>
      </c>
    </row>
    <row r="1492" spans="1:12" x14ac:dyDescent="0.3">
      <c r="A1492" s="22">
        <v>13660</v>
      </c>
      <c r="B1492" s="22">
        <v>10100501</v>
      </c>
      <c r="C1492" s="22">
        <v>1000</v>
      </c>
      <c r="D1492" s="23">
        <v>43497</v>
      </c>
      <c r="E1492" s="21" t="s">
        <v>104</v>
      </c>
      <c r="F1492" s="21">
        <v>108108472</v>
      </c>
      <c r="G1492" s="21">
        <v>0</v>
      </c>
      <c r="H1492" s="21">
        <v>0</v>
      </c>
      <c r="I1492" s="23">
        <v>43472</v>
      </c>
      <c r="J1492" s="21" t="s">
        <v>105</v>
      </c>
      <c r="K1492" s="21">
        <v>-0.62</v>
      </c>
      <c r="L1492" s="21" t="s">
        <v>188</v>
      </c>
    </row>
    <row r="1493" spans="1:12" x14ac:dyDescent="0.3">
      <c r="A1493" s="22">
        <v>13670</v>
      </c>
      <c r="B1493" s="22">
        <v>10100501</v>
      </c>
      <c r="C1493" s="22">
        <v>1000</v>
      </c>
      <c r="D1493" s="23">
        <v>43497</v>
      </c>
      <c r="E1493" s="21" t="s">
        <v>104</v>
      </c>
      <c r="F1493" s="21">
        <v>108108472</v>
      </c>
      <c r="G1493" s="21">
        <v>0</v>
      </c>
      <c r="H1493" s="21">
        <v>0</v>
      </c>
      <c r="I1493" s="23">
        <v>43472</v>
      </c>
      <c r="J1493" s="21" t="s">
        <v>105</v>
      </c>
      <c r="K1493" s="21">
        <v>-25.78</v>
      </c>
      <c r="L1493" s="21" t="s">
        <v>189</v>
      </c>
    </row>
    <row r="1494" spans="1:12" x14ac:dyDescent="0.3">
      <c r="A1494" s="22">
        <v>13670</v>
      </c>
      <c r="B1494" s="22">
        <v>10100501</v>
      </c>
      <c r="C1494" s="22">
        <v>1000</v>
      </c>
      <c r="D1494" s="23">
        <v>43497</v>
      </c>
      <c r="E1494" s="21" t="s">
        <v>104</v>
      </c>
      <c r="F1494" s="21">
        <v>108108472</v>
      </c>
      <c r="G1494" s="21">
        <v>0</v>
      </c>
      <c r="H1494" s="21">
        <v>0</v>
      </c>
      <c r="I1494" s="23">
        <v>43472</v>
      </c>
      <c r="J1494" s="21" t="s">
        <v>105</v>
      </c>
      <c r="K1494" s="21">
        <v>-25.78</v>
      </c>
      <c r="L1494" s="21" t="s">
        <v>189</v>
      </c>
    </row>
    <row r="1495" spans="1:12" x14ac:dyDescent="0.3">
      <c r="A1495" s="22">
        <v>13670</v>
      </c>
      <c r="B1495" s="22">
        <v>10100501</v>
      </c>
      <c r="C1495" s="22">
        <v>1000</v>
      </c>
      <c r="D1495" s="23">
        <v>43497</v>
      </c>
      <c r="E1495" s="21" t="s">
        <v>104</v>
      </c>
      <c r="F1495" s="21">
        <v>108108472</v>
      </c>
      <c r="G1495" s="21">
        <v>0</v>
      </c>
      <c r="H1495" s="21">
        <v>0</v>
      </c>
      <c r="I1495" s="23">
        <v>43472</v>
      </c>
      <c r="J1495" s="21" t="s">
        <v>105</v>
      </c>
      <c r="K1495" s="21">
        <v>-6.28</v>
      </c>
      <c r="L1495" s="21" t="s">
        <v>189</v>
      </c>
    </row>
    <row r="1496" spans="1:12" x14ac:dyDescent="0.3">
      <c r="A1496" s="22">
        <v>13670</v>
      </c>
      <c r="B1496" s="22">
        <v>10100501</v>
      </c>
      <c r="C1496" s="22">
        <v>1000</v>
      </c>
      <c r="D1496" s="23">
        <v>43497</v>
      </c>
      <c r="E1496" s="21" t="s">
        <v>104</v>
      </c>
      <c r="F1496" s="21">
        <v>108108472</v>
      </c>
      <c r="G1496" s="21">
        <v>0</v>
      </c>
      <c r="H1496" s="21">
        <v>0</v>
      </c>
      <c r="I1496" s="23">
        <v>43472</v>
      </c>
      <c r="J1496" s="21" t="s">
        <v>105</v>
      </c>
      <c r="K1496" s="21">
        <v>-14.45</v>
      </c>
      <c r="L1496" s="21" t="s">
        <v>189</v>
      </c>
    </row>
    <row r="1497" spans="1:12" x14ac:dyDescent="0.3">
      <c r="A1497" s="22">
        <v>13670</v>
      </c>
      <c r="B1497" s="22">
        <v>10100501</v>
      </c>
      <c r="C1497" s="22">
        <v>1000</v>
      </c>
      <c r="D1497" s="23">
        <v>43497</v>
      </c>
      <c r="E1497" s="21" t="s">
        <v>104</v>
      </c>
      <c r="F1497" s="21">
        <v>108108472</v>
      </c>
      <c r="G1497" s="21">
        <v>0</v>
      </c>
      <c r="H1497" s="21">
        <v>0</v>
      </c>
      <c r="I1497" s="23">
        <v>43472</v>
      </c>
      <c r="J1497" s="21" t="s">
        <v>105</v>
      </c>
      <c r="K1497" s="21">
        <v>-0.69</v>
      </c>
      <c r="L1497" s="21" t="s">
        <v>189</v>
      </c>
    </row>
    <row r="1498" spans="1:12" x14ac:dyDescent="0.3">
      <c r="A1498" s="22">
        <v>13670</v>
      </c>
      <c r="B1498" s="22">
        <v>10100501</v>
      </c>
      <c r="C1498" s="22">
        <v>1000</v>
      </c>
      <c r="D1498" s="23">
        <v>43497</v>
      </c>
      <c r="E1498" s="21" t="s">
        <v>104</v>
      </c>
      <c r="F1498" s="21">
        <v>108108472</v>
      </c>
      <c r="G1498" s="21">
        <v>0</v>
      </c>
      <c r="H1498" s="21">
        <v>0</v>
      </c>
      <c r="I1498" s="23">
        <v>43472</v>
      </c>
      <c r="J1498" s="21" t="s">
        <v>105</v>
      </c>
      <c r="K1498" s="21">
        <v>-25.81</v>
      </c>
      <c r="L1498" s="21" t="s">
        <v>189</v>
      </c>
    </row>
    <row r="1499" spans="1:12" x14ac:dyDescent="0.3">
      <c r="A1499" s="22">
        <v>13670</v>
      </c>
      <c r="B1499" s="22">
        <v>10100501</v>
      </c>
      <c r="C1499" s="22">
        <v>1000</v>
      </c>
      <c r="D1499" s="23">
        <v>43497</v>
      </c>
      <c r="E1499" s="21" t="s">
        <v>104</v>
      </c>
      <c r="F1499" s="21">
        <v>108108472</v>
      </c>
      <c r="G1499" s="21">
        <v>0</v>
      </c>
      <c r="H1499" s="21">
        <v>0</v>
      </c>
      <c r="I1499" s="23">
        <v>43472</v>
      </c>
      <c r="J1499" s="21" t="s">
        <v>105</v>
      </c>
      <c r="K1499" s="21">
        <v>-14.45</v>
      </c>
      <c r="L1499" s="21" t="s">
        <v>189</v>
      </c>
    </row>
    <row r="1500" spans="1:12" x14ac:dyDescent="0.3">
      <c r="A1500" s="22">
        <v>13670</v>
      </c>
      <c r="B1500" s="22">
        <v>10100501</v>
      </c>
      <c r="C1500" s="22">
        <v>1000</v>
      </c>
      <c r="D1500" s="23">
        <v>43497</v>
      </c>
      <c r="E1500" s="21" t="s">
        <v>104</v>
      </c>
      <c r="F1500" s="21">
        <v>108108472</v>
      </c>
      <c r="G1500" s="21">
        <v>0</v>
      </c>
      <c r="H1500" s="21">
        <v>0</v>
      </c>
      <c r="I1500" s="23">
        <v>43472</v>
      </c>
      <c r="J1500" s="21" t="s">
        <v>105</v>
      </c>
      <c r="K1500" s="21">
        <v>-25.78</v>
      </c>
      <c r="L1500" s="21" t="s">
        <v>189</v>
      </c>
    </row>
    <row r="1501" spans="1:12" x14ac:dyDescent="0.3">
      <c r="A1501" s="22">
        <v>13670</v>
      </c>
      <c r="B1501" s="22">
        <v>10100501</v>
      </c>
      <c r="C1501" s="22">
        <v>1000</v>
      </c>
      <c r="D1501" s="23">
        <v>43497</v>
      </c>
      <c r="E1501" s="21" t="s">
        <v>104</v>
      </c>
      <c r="F1501" s="21">
        <v>108108472</v>
      </c>
      <c r="G1501" s="21">
        <v>0</v>
      </c>
      <c r="H1501" s="21">
        <v>0</v>
      </c>
      <c r="I1501" s="23">
        <v>43472</v>
      </c>
      <c r="J1501" s="21" t="s">
        <v>105</v>
      </c>
      <c r="K1501" s="21">
        <v>-25.78</v>
      </c>
      <c r="L1501" s="21" t="s">
        <v>189</v>
      </c>
    </row>
    <row r="1502" spans="1:12" x14ac:dyDescent="0.3">
      <c r="A1502" s="22">
        <v>13670</v>
      </c>
      <c r="B1502" s="22">
        <v>10100501</v>
      </c>
      <c r="C1502" s="22">
        <v>1000</v>
      </c>
      <c r="D1502" s="23">
        <v>43497</v>
      </c>
      <c r="E1502" s="21" t="s">
        <v>104</v>
      </c>
      <c r="F1502" s="21">
        <v>108108472</v>
      </c>
      <c r="G1502" s="21">
        <v>0</v>
      </c>
      <c r="H1502" s="21">
        <v>0</v>
      </c>
      <c r="I1502" s="23">
        <v>43472</v>
      </c>
      <c r="J1502" s="21" t="s">
        <v>105</v>
      </c>
      <c r="K1502" s="21">
        <v>-25.78</v>
      </c>
      <c r="L1502" s="21" t="s">
        <v>189</v>
      </c>
    </row>
    <row r="1503" spans="1:12" x14ac:dyDescent="0.3">
      <c r="A1503" s="22">
        <v>13670</v>
      </c>
      <c r="B1503" s="22">
        <v>10100501</v>
      </c>
      <c r="C1503" s="22">
        <v>1000</v>
      </c>
      <c r="D1503" s="23">
        <v>43497</v>
      </c>
      <c r="E1503" s="21" t="s">
        <v>104</v>
      </c>
      <c r="F1503" s="21">
        <v>108108472</v>
      </c>
      <c r="G1503" s="21">
        <v>0</v>
      </c>
      <c r="H1503" s="21">
        <v>0</v>
      </c>
      <c r="I1503" s="23">
        <v>43472</v>
      </c>
      <c r="J1503" s="21" t="s">
        <v>105</v>
      </c>
      <c r="K1503" s="21">
        <v>-2.2799999999999998</v>
      </c>
      <c r="L1503" s="21" t="s">
        <v>189</v>
      </c>
    </row>
    <row r="1504" spans="1:12" x14ac:dyDescent="0.3">
      <c r="A1504" s="22">
        <v>13670</v>
      </c>
      <c r="B1504" s="22">
        <v>10100501</v>
      </c>
      <c r="C1504" s="22">
        <v>1000</v>
      </c>
      <c r="D1504" s="23">
        <v>43497</v>
      </c>
      <c r="E1504" s="21" t="s">
        <v>104</v>
      </c>
      <c r="F1504" s="21">
        <v>108108472</v>
      </c>
      <c r="G1504" s="21">
        <v>0</v>
      </c>
      <c r="H1504" s="21">
        <v>0</v>
      </c>
      <c r="I1504" s="23">
        <v>43472</v>
      </c>
      <c r="J1504" s="21" t="s">
        <v>105</v>
      </c>
      <c r="K1504" s="21">
        <v>-0.12</v>
      </c>
      <c r="L1504" s="21" t="s">
        <v>189</v>
      </c>
    </row>
    <row r="1505" spans="1:12" x14ac:dyDescent="0.3">
      <c r="A1505" s="22">
        <v>13670</v>
      </c>
      <c r="B1505" s="22">
        <v>10100501</v>
      </c>
      <c r="C1505" s="22">
        <v>1000</v>
      </c>
      <c r="D1505" s="23">
        <v>43497</v>
      </c>
      <c r="E1505" s="21" t="s">
        <v>104</v>
      </c>
      <c r="F1505" s="21">
        <v>108108472</v>
      </c>
      <c r="G1505" s="21">
        <v>0</v>
      </c>
      <c r="H1505" s="21">
        <v>0</v>
      </c>
      <c r="I1505" s="23">
        <v>43472</v>
      </c>
      <c r="J1505" s="21" t="s">
        <v>105</v>
      </c>
      <c r="K1505" s="21">
        <v>-25.78</v>
      </c>
      <c r="L1505" s="21" t="s">
        <v>189</v>
      </c>
    </row>
    <row r="1506" spans="1:12" x14ac:dyDescent="0.3">
      <c r="A1506" s="22">
        <v>13670</v>
      </c>
      <c r="B1506" s="22">
        <v>10100501</v>
      </c>
      <c r="C1506" s="22">
        <v>1000</v>
      </c>
      <c r="D1506" s="23">
        <v>43497</v>
      </c>
      <c r="E1506" s="21" t="s">
        <v>104</v>
      </c>
      <c r="F1506" s="21">
        <v>108108472</v>
      </c>
      <c r="G1506" s="21">
        <v>0</v>
      </c>
      <c r="H1506" s="21">
        <v>0</v>
      </c>
      <c r="I1506" s="23">
        <v>43472</v>
      </c>
      <c r="J1506" s="21" t="s">
        <v>105</v>
      </c>
      <c r="K1506" s="21">
        <v>-5.0999999999999996</v>
      </c>
      <c r="L1506" s="21" t="s">
        <v>189</v>
      </c>
    </row>
    <row r="1507" spans="1:12" x14ac:dyDescent="0.3">
      <c r="A1507" s="22">
        <v>13640</v>
      </c>
      <c r="B1507" s="22">
        <v>10100501</v>
      </c>
      <c r="C1507" s="22">
        <v>1000</v>
      </c>
      <c r="D1507" s="23">
        <v>43497</v>
      </c>
      <c r="E1507" s="21" t="s">
        <v>104</v>
      </c>
      <c r="F1507" s="21">
        <v>108108687</v>
      </c>
      <c r="G1507" s="21">
        <v>0</v>
      </c>
      <c r="H1507" s="21">
        <v>0</v>
      </c>
      <c r="I1507" s="23">
        <v>43484</v>
      </c>
      <c r="J1507" s="21" t="s">
        <v>105</v>
      </c>
      <c r="K1507" s="21">
        <v>158.44</v>
      </c>
      <c r="L1507" s="21" t="s">
        <v>194</v>
      </c>
    </row>
    <row r="1508" spans="1:12" x14ac:dyDescent="0.3">
      <c r="A1508" s="22">
        <v>13640</v>
      </c>
      <c r="B1508" s="22">
        <v>10100501</v>
      </c>
      <c r="C1508" s="22">
        <v>1000</v>
      </c>
      <c r="D1508" s="23">
        <v>43497</v>
      </c>
      <c r="E1508" s="21" t="s">
        <v>103</v>
      </c>
      <c r="F1508" s="21">
        <v>108108691</v>
      </c>
      <c r="G1508" s="21">
        <v>-1</v>
      </c>
      <c r="H1508" s="24">
        <v>-1346.29</v>
      </c>
      <c r="I1508" s="23">
        <v>43511</v>
      </c>
      <c r="J1508" s="21" t="s">
        <v>253</v>
      </c>
      <c r="K1508" s="21">
        <v>0</v>
      </c>
      <c r="L1508" s="21" t="s">
        <v>194</v>
      </c>
    </row>
    <row r="1509" spans="1:12" x14ac:dyDescent="0.3">
      <c r="A1509" s="22">
        <v>13640</v>
      </c>
      <c r="B1509" s="22">
        <v>10100501</v>
      </c>
      <c r="C1509" s="22">
        <v>1000</v>
      </c>
      <c r="D1509" s="23">
        <v>43497</v>
      </c>
      <c r="E1509" s="21" t="s">
        <v>104</v>
      </c>
      <c r="F1509" s="21">
        <v>108108691</v>
      </c>
      <c r="G1509" s="21">
        <v>0</v>
      </c>
      <c r="H1509" s="21">
        <v>0</v>
      </c>
      <c r="I1509" s="23">
        <v>43511</v>
      </c>
      <c r="J1509" s="21" t="s">
        <v>253</v>
      </c>
      <c r="K1509" s="21">
        <v>-449.88</v>
      </c>
      <c r="L1509" s="21" t="s">
        <v>194</v>
      </c>
    </row>
    <row r="1510" spans="1:12" x14ac:dyDescent="0.3">
      <c r="A1510" s="22">
        <v>13650</v>
      </c>
      <c r="B1510" s="22">
        <v>10100501</v>
      </c>
      <c r="C1510" s="22">
        <v>1000</v>
      </c>
      <c r="D1510" s="23">
        <v>43497</v>
      </c>
      <c r="E1510" s="21" t="s">
        <v>103</v>
      </c>
      <c r="F1510" s="21">
        <v>108108691</v>
      </c>
      <c r="G1510" s="21">
        <v>-185</v>
      </c>
      <c r="H1510" s="21">
        <v>-471.75</v>
      </c>
      <c r="I1510" s="23">
        <v>43511</v>
      </c>
      <c r="J1510" s="21" t="s">
        <v>253</v>
      </c>
      <c r="K1510" s="21">
        <v>0</v>
      </c>
      <c r="L1510" s="21" t="s">
        <v>195</v>
      </c>
    </row>
    <row r="1511" spans="1:12" x14ac:dyDescent="0.3">
      <c r="A1511" s="22">
        <v>13650</v>
      </c>
      <c r="B1511" s="22">
        <v>10100501</v>
      </c>
      <c r="C1511" s="22">
        <v>1000</v>
      </c>
      <c r="D1511" s="23">
        <v>43497</v>
      </c>
      <c r="E1511" s="21" t="s">
        <v>104</v>
      </c>
      <c r="F1511" s="21">
        <v>108108691</v>
      </c>
      <c r="G1511" s="21">
        <v>0</v>
      </c>
      <c r="H1511" s="21">
        <v>0</v>
      </c>
      <c r="I1511" s="23">
        <v>43511</v>
      </c>
      <c r="J1511" s="21" t="s">
        <v>253</v>
      </c>
      <c r="K1511" s="21">
        <v>-157.63999999999999</v>
      </c>
      <c r="L1511" s="21" t="s">
        <v>195</v>
      </c>
    </row>
    <row r="1512" spans="1:12" x14ac:dyDescent="0.3">
      <c r="A1512" s="22">
        <v>13690</v>
      </c>
      <c r="B1512" s="22">
        <v>10100501</v>
      </c>
      <c r="C1512" s="22">
        <v>1000</v>
      </c>
      <c r="D1512" s="23">
        <v>43497</v>
      </c>
      <c r="E1512" s="21" t="s">
        <v>104</v>
      </c>
      <c r="F1512" s="21">
        <v>108108889</v>
      </c>
      <c r="G1512" s="21">
        <v>0</v>
      </c>
      <c r="H1512" s="21">
        <v>0</v>
      </c>
      <c r="I1512" s="23">
        <v>43494</v>
      </c>
      <c r="J1512" s="21" t="s">
        <v>105</v>
      </c>
      <c r="K1512" s="21">
        <v>268.87</v>
      </c>
      <c r="L1512" s="21" t="s">
        <v>191</v>
      </c>
    </row>
    <row r="1513" spans="1:12" x14ac:dyDescent="0.3">
      <c r="A1513" s="22">
        <v>13640</v>
      </c>
      <c r="B1513" s="22">
        <v>10100501</v>
      </c>
      <c r="C1513" s="22">
        <v>1000</v>
      </c>
      <c r="D1513" s="23">
        <v>43497</v>
      </c>
      <c r="E1513" s="21" t="s">
        <v>103</v>
      </c>
      <c r="F1513" s="21">
        <v>108108617</v>
      </c>
      <c r="G1513" s="21">
        <v>-1</v>
      </c>
      <c r="H1513" s="24">
        <v>-2480.17</v>
      </c>
      <c r="I1513" s="23">
        <v>43518</v>
      </c>
      <c r="J1513" s="21" t="s">
        <v>153</v>
      </c>
      <c r="K1513" s="21">
        <v>0</v>
      </c>
      <c r="L1513" s="21" t="s">
        <v>194</v>
      </c>
    </row>
    <row r="1514" spans="1:12" x14ac:dyDescent="0.3">
      <c r="A1514" s="22">
        <v>13640</v>
      </c>
      <c r="B1514" s="22">
        <v>10100501</v>
      </c>
      <c r="C1514" s="22">
        <v>1000</v>
      </c>
      <c r="D1514" s="23">
        <v>43497</v>
      </c>
      <c r="E1514" s="21" t="s">
        <v>104</v>
      </c>
      <c r="F1514" s="21">
        <v>108108617</v>
      </c>
      <c r="G1514" s="21">
        <v>0</v>
      </c>
      <c r="H1514" s="21">
        <v>0</v>
      </c>
      <c r="I1514" s="23">
        <v>43518</v>
      </c>
      <c r="J1514" s="21" t="s">
        <v>153</v>
      </c>
      <c r="K1514" s="21">
        <v>-256.87</v>
      </c>
      <c r="L1514" s="21" t="s">
        <v>194</v>
      </c>
    </row>
    <row r="1515" spans="1:12" x14ac:dyDescent="0.3">
      <c r="A1515" s="22">
        <v>13640</v>
      </c>
      <c r="B1515" s="22">
        <v>10100501</v>
      </c>
      <c r="C1515" s="22">
        <v>1000</v>
      </c>
      <c r="D1515" s="23">
        <v>43497</v>
      </c>
      <c r="E1515" s="21" t="s">
        <v>104</v>
      </c>
      <c r="F1515" s="21">
        <v>108108230</v>
      </c>
      <c r="G1515" s="21">
        <v>0</v>
      </c>
      <c r="H1515" s="21">
        <v>0</v>
      </c>
      <c r="I1515" s="23">
        <v>43435</v>
      </c>
      <c r="J1515" s="21" t="s">
        <v>105</v>
      </c>
      <c r="K1515" s="21">
        <v>229.86</v>
      </c>
      <c r="L1515" s="21" t="s">
        <v>194</v>
      </c>
    </row>
    <row r="1516" spans="1:12" x14ac:dyDescent="0.3">
      <c r="A1516" s="22">
        <v>13650</v>
      </c>
      <c r="B1516" s="22">
        <v>10100501</v>
      </c>
      <c r="C1516" s="22">
        <v>1000</v>
      </c>
      <c r="D1516" s="23">
        <v>43497</v>
      </c>
      <c r="E1516" s="21" t="s">
        <v>104</v>
      </c>
      <c r="F1516" s="21">
        <v>108108230</v>
      </c>
      <c r="G1516" s="21">
        <v>0</v>
      </c>
      <c r="H1516" s="21">
        <v>0</v>
      </c>
      <c r="I1516" s="23">
        <v>43435</v>
      </c>
      <c r="J1516" s="21" t="s">
        <v>105</v>
      </c>
      <c r="K1516" s="21">
        <v>50.46</v>
      </c>
      <c r="L1516" s="21" t="s">
        <v>195</v>
      </c>
    </row>
    <row r="1517" spans="1:12" x14ac:dyDescent="0.3">
      <c r="A1517" s="22">
        <v>13650</v>
      </c>
      <c r="B1517" s="22">
        <v>10100501</v>
      </c>
      <c r="C1517" s="22">
        <v>1000</v>
      </c>
      <c r="D1517" s="23">
        <v>43497</v>
      </c>
      <c r="E1517" s="21" t="s">
        <v>104</v>
      </c>
      <c r="F1517" s="21">
        <v>108108230</v>
      </c>
      <c r="G1517" s="21">
        <v>0</v>
      </c>
      <c r="H1517" s="21">
        <v>0</v>
      </c>
      <c r="I1517" s="23">
        <v>43435</v>
      </c>
      <c r="J1517" s="21" t="s">
        <v>105</v>
      </c>
      <c r="K1517" s="21">
        <v>50.46</v>
      </c>
      <c r="L1517" s="21" t="s">
        <v>195</v>
      </c>
    </row>
    <row r="1518" spans="1:12" x14ac:dyDescent="0.3">
      <c r="A1518" s="22">
        <v>13640</v>
      </c>
      <c r="B1518" s="22">
        <v>10100501</v>
      </c>
      <c r="C1518" s="22">
        <v>1000</v>
      </c>
      <c r="D1518" s="23">
        <v>43497</v>
      </c>
      <c r="E1518" s="21" t="s">
        <v>104</v>
      </c>
      <c r="F1518" s="21">
        <v>108106229</v>
      </c>
      <c r="G1518" s="21">
        <v>0</v>
      </c>
      <c r="H1518" s="21">
        <v>0</v>
      </c>
      <c r="I1518" s="23">
        <v>43468</v>
      </c>
      <c r="J1518" s="21" t="s">
        <v>105</v>
      </c>
      <c r="K1518" s="21">
        <v>0.48</v>
      </c>
      <c r="L1518" s="21" t="s">
        <v>194</v>
      </c>
    </row>
    <row r="1519" spans="1:12" x14ac:dyDescent="0.3">
      <c r="A1519" s="22">
        <v>13640</v>
      </c>
      <c r="B1519" s="22">
        <v>10100501</v>
      </c>
      <c r="C1519" s="22">
        <v>1000</v>
      </c>
      <c r="D1519" s="23">
        <v>43497</v>
      </c>
      <c r="E1519" s="21" t="s">
        <v>104</v>
      </c>
      <c r="F1519" s="21">
        <v>108106229</v>
      </c>
      <c r="G1519" s="21">
        <v>0</v>
      </c>
      <c r="H1519" s="21">
        <v>0</v>
      </c>
      <c r="I1519" s="23">
        <v>43468</v>
      </c>
      <c r="J1519" s="21" t="s">
        <v>105</v>
      </c>
      <c r="K1519" s="21">
        <v>6.82</v>
      </c>
      <c r="L1519" s="21" t="s">
        <v>194</v>
      </c>
    </row>
    <row r="1520" spans="1:12" x14ac:dyDescent="0.3">
      <c r="A1520" s="22">
        <v>13640</v>
      </c>
      <c r="B1520" s="22">
        <v>10100501</v>
      </c>
      <c r="C1520" s="22">
        <v>1000</v>
      </c>
      <c r="D1520" s="23">
        <v>43497</v>
      </c>
      <c r="E1520" s="21" t="s">
        <v>104</v>
      </c>
      <c r="F1520" s="21">
        <v>108106229</v>
      </c>
      <c r="G1520" s="21">
        <v>0</v>
      </c>
      <c r="H1520" s="21">
        <v>0</v>
      </c>
      <c r="I1520" s="23">
        <v>43468</v>
      </c>
      <c r="J1520" s="21" t="s">
        <v>105</v>
      </c>
      <c r="K1520" s="21">
        <v>9.11</v>
      </c>
      <c r="L1520" s="21" t="s">
        <v>194</v>
      </c>
    </row>
    <row r="1521" spans="1:12" x14ac:dyDescent="0.3">
      <c r="A1521" s="22">
        <v>13640</v>
      </c>
      <c r="B1521" s="22">
        <v>10100501</v>
      </c>
      <c r="C1521" s="22">
        <v>1000</v>
      </c>
      <c r="D1521" s="23">
        <v>43497</v>
      </c>
      <c r="E1521" s="21" t="s">
        <v>104</v>
      </c>
      <c r="F1521" s="21">
        <v>108106229</v>
      </c>
      <c r="G1521" s="21">
        <v>0</v>
      </c>
      <c r="H1521" s="21">
        <v>0</v>
      </c>
      <c r="I1521" s="23">
        <v>43468</v>
      </c>
      <c r="J1521" s="21" t="s">
        <v>105</v>
      </c>
      <c r="K1521" s="21">
        <v>4.05</v>
      </c>
      <c r="L1521" s="21" t="s">
        <v>194</v>
      </c>
    </row>
    <row r="1522" spans="1:12" x14ac:dyDescent="0.3">
      <c r="A1522" s="22">
        <v>13640</v>
      </c>
      <c r="B1522" s="22">
        <v>10100501</v>
      </c>
      <c r="C1522" s="22">
        <v>1000</v>
      </c>
      <c r="D1522" s="23">
        <v>43497</v>
      </c>
      <c r="E1522" s="21" t="s">
        <v>104</v>
      </c>
      <c r="F1522" s="21">
        <v>108106259</v>
      </c>
      <c r="G1522" s="21">
        <v>0</v>
      </c>
      <c r="H1522" s="21">
        <v>0</v>
      </c>
      <c r="I1522" s="23">
        <v>43460</v>
      </c>
      <c r="J1522" s="21" t="s">
        <v>105</v>
      </c>
      <c r="K1522" s="21">
        <v>-2.97</v>
      </c>
      <c r="L1522" s="21" t="s">
        <v>194</v>
      </c>
    </row>
    <row r="1523" spans="1:12" x14ac:dyDescent="0.3">
      <c r="A1523" s="22">
        <v>13650</v>
      </c>
      <c r="B1523" s="22">
        <v>10100501</v>
      </c>
      <c r="C1523" s="22">
        <v>1000</v>
      </c>
      <c r="D1523" s="23">
        <v>43497</v>
      </c>
      <c r="E1523" s="21" t="s">
        <v>104</v>
      </c>
      <c r="F1523" s="21">
        <v>108106259</v>
      </c>
      <c r="G1523" s="21">
        <v>0</v>
      </c>
      <c r="H1523" s="21">
        <v>0</v>
      </c>
      <c r="I1523" s="23">
        <v>43460</v>
      </c>
      <c r="J1523" s="21" t="s">
        <v>105</v>
      </c>
      <c r="K1523" s="21">
        <v>-20.82</v>
      </c>
      <c r="L1523" s="21" t="s">
        <v>195</v>
      </c>
    </row>
    <row r="1524" spans="1:12" x14ac:dyDescent="0.3">
      <c r="A1524" s="22">
        <v>13660</v>
      </c>
      <c r="B1524" s="22">
        <v>10100501</v>
      </c>
      <c r="C1524" s="22">
        <v>1000</v>
      </c>
      <c r="D1524" s="23">
        <v>43497</v>
      </c>
      <c r="E1524" s="21" t="s">
        <v>104</v>
      </c>
      <c r="F1524" s="21">
        <v>108106259</v>
      </c>
      <c r="G1524" s="21">
        <v>0</v>
      </c>
      <c r="H1524" s="21">
        <v>0</v>
      </c>
      <c r="I1524" s="23">
        <v>43460</v>
      </c>
      <c r="J1524" s="21" t="s">
        <v>105</v>
      </c>
      <c r="K1524" s="21">
        <v>-3.46</v>
      </c>
      <c r="L1524" s="21" t="s">
        <v>188</v>
      </c>
    </row>
    <row r="1525" spans="1:12" x14ac:dyDescent="0.3">
      <c r="A1525" s="22">
        <v>13640</v>
      </c>
      <c r="B1525" s="22">
        <v>10100501</v>
      </c>
      <c r="C1525" s="22">
        <v>1000</v>
      </c>
      <c r="D1525" s="23">
        <v>43497</v>
      </c>
      <c r="E1525" s="21" t="s">
        <v>104</v>
      </c>
      <c r="F1525" s="21">
        <v>108106311</v>
      </c>
      <c r="G1525" s="21">
        <v>0</v>
      </c>
      <c r="H1525" s="21">
        <v>0</v>
      </c>
      <c r="I1525" s="23">
        <v>43461</v>
      </c>
      <c r="J1525" s="21" t="s">
        <v>105</v>
      </c>
      <c r="K1525" s="21">
        <v>-2.62</v>
      </c>
      <c r="L1525" s="21" t="s">
        <v>194</v>
      </c>
    </row>
    <row r="1526" spans="1:12" x14ac:dyDescent="0.3">
      <c r="A1526" s="22">
        <v>13640</v>
      </c>
      <c r="B1526" s="22">
        <v>10100501</v>
      </c>
      <c r="C1526" s="22">
        <v>1000</v>
      </c>
      <c r="D1526" s="23">
        <v>43497</v>
      </c>
      <c r="E1526" s="21" t="s">
        <v>104</v>
      </c>
      <c r="F1526" s="21">
        <v>108106436</v>
      </c>
      <c r="G1526" s="21">
        <v>0</v>
      </c>
      <c r="H1526" s="21">
        <v>0</v>
      </c>
      <c r="I1526" s="23">
        <v>43486</v>
      </c>
      <c r="J1526" s="21" t="s">
        <v>105</v>
      </c>
      <c r="K1526" s="21">
        <v>702.26</v>
      </c>
      <c r="L1526" s="21" t="s">
        <v>194</v>
      </c>
    </row>
    <row r="1527" spans="1:12" x14ac:dyDescent="0.3">
      <c r="A1527" s="22">
        <v>13670</v>
      </c>
      <c r="B1527" s="22">
        <v>10100501</v>
      </c>
      <c r="C1527" s="22">
        <v>1000</v>
      </c>
      <c r="D1527" s="23">
        <v>43497</v>
      </c>
      <c r="E1527" s="21" t="s">
        <v>104</v>
      </c>
      <c r="F1527" s="21">
        <v>108106436</v>
      </c>
      <c r="G1527" s="21">
        <v>0</v>
      </c>
      <c r="H1527" s="21">
        <v>0</v>
      </c>
      <c r="I1527" s="23">
        <v>43486</v>
      </c>
      <c r="J1527" s="21" t="s">
        <v>105</v>
      </c>
      <c r="K1527" s="21">
        <v>231.8</v>
      </c>
      <c r="L1527" s="21" t="s">
        <v>189</v>
      </c>
    </row>
    <row r="1528" spans="1:12" x14ac:dyDescent="0.3">
      <c r="A1528" s="22">
        <v>13640</v>
      </c>
      <c r="B1528" s="22">
        <v>10100501</v>
      </c>
      <c r="C1528" s="22">
        <v>1000</v>
      </c>
      <c r="D1528" s="23">
        <v>43497</v>
      </c>
      <c r="E1528" s="21" t="s">
        <v>104</v>
      </c>
      <c r="F1528" s="21">
        <v>108107719</v>
      </c>
      <c r="G1528" s="21">
        <v>0</v>
      </c>
      <c r="H1528" s="21">
        <v>0</v>
      </c>
      <c r="I1528" s="23">
        <v>43479</v>
      </c>
      <c r="J1528" s="21" t="s">
        <v>105</v>
      </c>
      <c r="K1528" s="21">
        <v>0.6</v>
      </c>
      <c r="L1528" s="21" t="s">
        <v>194</v>
      </c>
    </row>
    <row r="1529" spans="1:12" x14ac:dyDescent="0.3">
      <c r="A1529" s="22">
        <v>13640</v>
      </c>
      <c r="B1529" s="22">
        <v>10100501</v>
      </c>
      <c r="C1529" s="22">
        <v>1000</v>
      </c>
      <c r="D1529" s="23">
        <v>43497</v>
      </c>
      <c r="E1529" s="21" t="s">
        <v>104</v>
      </c>
      <c r="F1529" s="21">
        <v>108107722</v>
      </c>
      <c r="G1529" s="21">
        <v>0</v>
      </c>
      <c r="H1529" s="21">
        <v>0</v>
      </c>
      <c r="I1529" s="23">
        <v>43439</v>
      </c>
      <c r="J1529" s="21" t="s">
        <v>105</v>
      </c>
      <c r="K1529" s="21">
        <v>51.96</v>
      </c>
      <c r="L1529" s="21" t="s">
        <v>194</v>
      </c>
    </row>
    <row r="1530" spans="1:12" x14ac:dyDescent="0.3">
      <c r="A1530" s="22">
        <v>13640</v>
      </c>
      <c r="B1530" s="22">
        <v>10100501</v>
      </c>
      <c r="C1530" s="22">
        <v>1000</v>
      </c>
      <c r="D1530" s="23">
        <v>43497</v>
      </c>
      <c r="E1530" s="21" t="s">
        <v>104</v>
      </c>
      <c r="F1530" s="21">
        <v>108107722</v>
      </c>
      <c r="G1530" s="21">
        <v>0</v>
      </c>
      <c r="H1530" s="21">
        <v>0</v>
      </c>
      <c r="I1530" s="23">
        <v>43439</v>
      </c>
      <c r="J1530" s="21" t="s">
        <v>105</v>
      </c>
      <c r="K1530" s="21">
        <v>51.96</v>
      </c>
      <c r="L1530" s="21" t="s">
        <v>194</v>
      </c>
    </row>
    <row r="1531" spans="1:12" x14ac:dyDescent="0.3">
      <c r="A1531" s="22">
        <v>13650</v>
      </c>
      <c r="B1531" s="22">
        <v>10100501</v>
      </c>
      <c r="C1531" s="22">
        <v>1000</v>
      </c>
      <c r="D1531" s="23">
        <v>43497</v>
      </c>
      <c r="E1531" s="21" t="s">
        <v>104</v>
      </c>
      <c r="F1531" s="21">
        <v>108107722</v>
      </c>
      <c r="G1531" s="21">
        <v>0</v>
      </c>
      <c r="H1531" s="21">
        <v>0</v>
      </c>
      <c r="I1531" s="23">
        <v>43439</v>
      </c>
      <c r="J1531" s="21" t="s">
        <v>105</v>
      </c>
      <c r="K1531" s="21">
        <v>121.7</v>
      </c>
      <c r="L1531" s="21" t="s">
        <v>195</v>
      </c>
    </row>
    <row r="1532" spans="1:12" x14ac:dyDescent="0.3">
      <c r="A1532" s="22">
        <v>13650</v>
      </c>
      <c r="B1532" s="22">
        <v>10100501</v>
      </c>
      <c r="C1532" s="22">
        <v>1000</v>
      </c>
      <c r="D1532" s="23">
        <v>43497</v>
      </c>
      <c r="E1532" s="21" t="s">
        <v>104</v>
      </c>
      <c r="F1532" s="21">
        <v>108107722</v>
      </c>
      <c r="G1532" s="21">
        <v>0</v>
      </c>
      <c r="H1532" s="21">
        <v>0</v>
      </c>
      <c r="I1532" s="23">
        <v>43439</v>
      </c>
      <c r="J1532" s="21" t="s">
        <v>105</v>
      </c>
      <c r="K1532" s="21">
        <v>121.7</v>
      </c>
      <c r="L1532" s="21" t="s">
        <v>195</v>
      </c>
    </row>
    <row r="1533" spans="1:12" x14ac:dyDescent="0.3">
      <c r="A1533" s="22">
        <v>13650</v>
      </c>
      <c r="B1533" s="22">
        <v>10100501</v>
      </c>
      <c r="C1533" s="22">
        <v>1000</v>
      </c>
      <c r="D1533" s="23">
        <v>43497</v>
      </c>
      <c r="E1533" s="21" t="s">
        <v>104</v>
      </c>
      <c r="F1533" s="21">
        <v>108107921</v>
      </c>
      <c r="G1533" s="21">
        <v>0</v>
      </c>
      <c r="H1533" s="21">
        <v>0</v>
      </c>
      <c r="I1533" s="23">
        <v>43493</v>
      </c>
      <c r="J1533" s="21" t="s">
        <v>105</v>
      </c>
      <c r="K1533" s="24">
        <v>1482.74</v>
      </c>
      <c r="L1533" s="21" t="s">
        <v>195</v>
      </c>
    </row>
    <row r="1534" spans="1:12" x14ac:dyDescent="0.3">
      <c r="A1534" s="22">
        <v>13640</v>
      </c>
      <c r="B1534" s="22">
        <v>10100501</v>
      </c>
      <c r="C1534" s="22">
        <v>1000</v>
      </c>
      <c r="D1534" s="23">
        <v>43497</v>
      </c>
      <c r="E1534" s="21" t="s">
        <v>104</v>
      </c>
      <c r="F1534" s="21">
        <v>108107963</v>
      </c>
      <c r="G1534" s="21">
        <v>0</v>
      </c>
      <c r="H1534" s="21">
        <v>0</v>
      </c>
      <c r="I1534" s="23">
        <v>43463</v>
      </c>
      <c r="J1534" s="21" t="s">
        <v>105</v>
      </c>
      <c r="K1534" s="21">
        <v>-6.28</v>
      </c>
      <c r="L1534" s="21" t="s">
        <v>194</v>
      </c>
    </row>
    <row r="1535" spans="1:12" x14ac:dyDescent="0.3">
      <c r="A1535" s="22">
        <v>13640</v>
      </c>
      <c r="B1535" s="22">
        <v>10100501</v>
      </c>
      <c r="C1535" s="22">
        <v>1000</v>
      </c>
      <c r="D1535" s="23">
        <v>43497</v>
      </c>
      <c r="E1535" s="21" t="s">
        <v>104</v>
      </c>
      <c r="F1535" s="21">
        <v>108106648</v>
      </c>
      <c r="G1535" s="21">
        <v>0</v>
      </c>
      <c r="H1535" s="21">
        <v>0</v>
      </c>
      <c r="I1535" s="23">
        <v>43460</v>
      </c>
      <c r="J1535" s="21" t="s">
        <v>105</v>
      </c>
      <c r="K1535" s="21">
        <v>0.26</v>
      </c>
      <c r="L1535" s="21" t="s">
        <v>194</v>
      </c>
    </row>
    <row r="1536" spans="1:12" x14ac:dyDescent="0.3">
      <c r="A1536" s="22">
        <v>13640</v>
      </c>
      <c r="B1536" s="22">
        <v>10100501</v>
      </c>
      <c r="C1536" s="22">
        <v>1000</v>
      </c>
      <c r="D1536" s="23">
        <v>43497</v>
      </c>
      <c r="E1536" s="21" t="s">
        <v>104</v>
      </c>
      <c r="F1536" s="21">
        <v>108106648</v>
      </c>
      <c r="G1536" s="21">
        <v>0</v>
      </c>
      <c r="H1536" s="21">
        <v>0</v>
      </c>
      <c r="I1536" s="23">
        <v>43460</v>
      </c>
      <c r="J1536" s="21" t="s">
        <v>105</v>
      </c>
      <c r="K1536" s="21">
        <v>0.01</v>
      </c>
      <c r="L1536" s="21" t="s">
        <v>194</v>
      </c>
    </row>
    <row r="1537" spans="1:12" x14ac:dyDescent="0.3">
      <c r="A1537" s="22">
        <v>13640</v>
      </c>
      <c r="B1537" s="22">
        <v>10100501</v>
      </c>
      <c r="C1537" s="22">
        <v>1000</v>
      </c>
      <c r="D1537" s="23">
        <v>43497</v>
      </c>
      <c r="E1537" s="21" t="s">
        <v>104</v>
      </c>
      <c r="F1537" s="21">
        <v>108106648</v>
      </c>
      <c r="G1537" s="21">
        <v>0</v>
      </c>
      <c r="H1537" s="21">
        <v>0</v>
      </c>
      <c r="I1537" s="23">
        <v>43460</v>
      </c>
      <c r="J1537" s="21" t="s">
        <v>105</v>
      </c>
      <c r="K1537" s="21">
        <v>0.25</v>
      </c>
      <c r="L1537" s="21" t="s">
        <v>194</v>
      </c>
    </row>
    <row r="1538" spans="1:12" x14ac:dyDescent="0.3">
      <c r="A1538" s="22">
        <v>13640</v>
      </c>
      <c r="B1538" s="22">
        <v>10100501</v>
      </c>
      <c r="C1538" s="22">
        <v>1000</v>
      </c>
      <c r="D1538" s="23">
        <v>43497</v>
      </c>
      <c r="E1538" s="21" t="s">
        <v>104</v>
      </c>
      <c r="F1538" s="21">
        <v>108106648</v>
      </c>
      <c r="G1538" s="21">
        <v>0</v>
      </c>
      <c r="H1538" s="21">
        <v>0</v>
      </c>
      <c r="I1538" s="23">
        <v>43460</v>
      </c>
      <c r="J1538" s="21" t="s">
        <v>105</v>
      </c>
      <c r="K1538" s="21">
        <v>0</v>
      </c>
      <c r="L1538" s="21" t="s">
        <v>194</v>
      </c>
    </row>
    <row r="1539" spans="1:12" x14ac:dyDescent="0.3">
      <c r="A1539" s="22">
        <v>13640</v>
      </c>
      <c r="B1539" s="22">
        <v>10100501</v>
      </c>
      <c r="C1539" s="22">
        <v>1000</v>
      </c>
      <c r="D1539" s="23">
        <v>43497</v>
      </c>
      <c r="E1539" s="21" t="s">
        <v>104</v>
      </c>
      <c r="F1539" s="21">
        <v>108106648</v>
      </c>
      <c r="G1539" s="21">
        <v>0</v>
      </c>
      <c r="H1539" s="21">
        <v>0</v>
      </c>
      <c r="I1539" s="23">
        <v>43460</v>
      </c>
      <c r="J1539" s="21" t="s">
        <v>105</v>
      </c>
      <c r="K1539" s="21">
        <v>0.1</v>
      </c>
      <c r="L1539" s="21" t="s">
        <v>194</v>
      </c>
    </row>
    <row r="1540" spans="1:12" x14ac:dyDescent="0.3">
      <c r="A1540" s="22">
        <v>13650</v>
      </c>
      <c r="B1540" s="22">
        <v>10100501</v>
      </c>
      <c r="C1540" s="22">
        <v>1000</v>
      </c>
      <c r="D1540" s="23">
        <v>43497</v>
      </c>
      <c r="E1540" s="21" t="s">
        <v>104</v>
      </c>
      <c r="F1540" s="21">
        <v>108106648</v>
      </c>
      <c r="G1540" s="21">
        <v>0</v>
      </c>
      <c r="H1540" s="21">
        <v>0</v>
      </c>
      <c r="I1540" s="23">
        <v>43460</v>
      </c>
      <c r="J1540" s="21" t="s">
        <v>105</v>
      </c>
      <c r="K1540" s="21">
        <v>0.28000000000000003</v>
      </c>
      <c r="L1540" s="21" t="s">
        <v>195</v>
      </c>
    </row>
    <row r="1541" spans="1:12" x14ac:dyDescent="0.3">
      <c r="A1541" s="22">
        <v>13650</v>
      </c>
      <c r="B1541" s="22">
        <v>10100501</v>
      </c>
      <c r="C1541" s="22">
        <v>1000</v>
      </c>
      <c r="D1541" s="23">
        <v>43497</v>
      </c>
      <c r="E1541" s="21" t="s">
        <v>104</v>
      </c>
      <c r="F1541" s="21">
        <v>108106648</v>
      </c>
      <c r="G1541" s="21">
        <v>0</v>
      </c>
      <c r="H1541" s="21">
        <v>0</v>
      </c>
      <c r="I1541" s="23">
        <v>43460</v>
      </c>
      <c r="J1541" s="21" t="s">
        <v>105</v>
      </c>
      <c r="K1541" s="21">
        <v>0.28999999999999998</v>
      </c>
      <c r="L1541" s="21" t="s">
        <v>195</v>
      </c>
    </row>
    <row r="1542" spans="1:12" x14ac:dyDescent="0.3">
      <c r="A1542" s="22">
        <v>13650</v>
      </c>
      <c r="B1542" s="22">
        <v>10100501</v>
      </c>
      <c r="C1542" s="22">
        <v>1000</v>
      </c>
      <c r="D1542" s="23">
        <v>43497</v>
      </c>
      <c r="E1542" s="21" t="s">
        <v>104</v>
      </c>
      <c r="F1542" s="21">
        <v>108106648</v>
      </c>
      <c r="G1542" s="21">
        <v>0</v>
      </c>
      <c r="H1542" s="21">
        <v>0</v>
      </c>
      <c r="I1542" s="23">
        <v>43460</v>
      </c>
      <c r="J1542" s="21" t="s">
        <v>105</v>
      </c>
      <c r="K1542" s="21">
        <v>0.28000000000000003</v>
      </c>
      <c r="L1542" s="21" t="s">
        <v>195</v>
      </c>
    </row>
    <row r="1543" spans="1:12" x14ac:dyDescent="0.3">
      <c r="A1543" s="22">
        <v>13650</v>
      </c>
      <c r="B1543" s="22">
        <v>10100501</v>
      </c>
      <c r="C1543" s="22">
        <v>1000</v>
      </c>
      <c r="D1543" s="23">
        <v>43497</v>
      </c>
      <c r="E1543" s="21" t="s">
        <v>104</v>
      </c>
      <c r="F1543" s="21">
        <v>108106648</v>
      </c>
      <c r="G1543" s="21">
        <v>0</v>
      </c>
      <c r="H1543" s="21">
        <v>0</v>
      </c>
      <c r="I1543" s="23">
        <v>43460</v>
      </c>
      <c r="J1543" s="21" t="s">
        <v>105</v>
      </c>
      <c r="K1543" s="21">
        <v>0.28000000000000003</v>
      </c>
      <c r="L1543" s="21" t="s">
        <v>195</v>
      </c>
    </row>
    <row r="1544" spans="1:12" x14ac:dyDescent="0.3">
      <c r="A1544" s="22">
        <v>13650</v>
      </c>
      <c r="B1544" s="22">
        <v>10100501</v>
      </c>
      <c r="C1544" s="22">
        <v>1000</v>
      </c>
      <c r="D1544" s="23">
        <v>43497</v>
      </c>
      <c r="E1544" s="21" t="s">
        <v>104</v>
      </c>
      <c r="F1544" s="21">
        <v>108106648</v>
      </c>
      <c r="G1544" s="21">
        <v>0</v>
      </c>
      <c r="H1544" s="21">
        <v>0</v>
      </c>
      <c r="I1544" s="23">
        <v>43460</v>
      </c>
      <c r="J1544" s="21" t="s">
        <v>105</v>
      </c>
      <c r="K1544" s="21">
        <v>0.28000000000000003</v>
      </c>
      <c r="L1544" s="21" t="s">
        <v>195</v>
      </c>
    </row>
    <row r="1545" spans="1:12" x14ac:dyDescent="0.3">
      <c r="A1545" s="22">
        <v>13640</v>
      </c>
      <c r="B1545" s="22">
        <v>10100501</v>
      </c>
      <c r="C1545" s="22">
        <v>1000</v>
      </c>
      <c r="D1545" s="23">
        <v>43497</v>
      </c>
      <c r="E1545" s="21" t="s">
        <v>104</v>
      </c>
      <c r="F1545" s="21">
        <v>108106663</v>
      </c>
      <c r="G1545" s="21">
        <v>0</v>
      </c>
      <c r="H1545" s="21">
        <v>0</v>
      </c>
      <c r="I1545" s="23">
        <v>43484</v>
      </c>
      <c r="J1545" s="21" t="s">
        <v>105</v>
      </c>
      <c r="K1545" s="21">
        <v>130.43</v>
      </c>
      <c r="L1545" s="21" t="s">
        <v>194</v>
      </c>
    </row>
    <row r="1546" spans="1:12" x14ac:dyDescent="0.3">
      <c r="A1546" s="22">
        <v>13640</v>
      </c>
      <c r="B1546" s="22">
        <v>10100501</v>
      </c>
      <c r="C1546" s="22">
        <v>1000</v>
      </c>
      <c r="D1546" s="23">
        <v>43497</v>
      </c>
      <c r="E1546" s="21" t="s">
        <v>104</v>
      </c>
      <c r="F1546" s="21">
        <v>108106663</v>
      </c>
      <c r="G1546" s="21">
        <v>0</v>
      </c>
      <c r="H1546" s="21">
        <v>0</v>
      </c>
      <c r="I1546" s="23">
        <v>43484</v>
      </c>
      <c r="J1546" s="21" t="s">
        <v>105</v>
      </c>
      <c r="K1546" s="21">
        <v>46.89</v>
      </c>
      <c r="L1546" s="21" t="s">
        <v>194</v>
      </c>
    </row>
    <row r="1547" spans="1:12" x14ac:dyDescent="0.3">
      <c r="A1547" s="22">
        <v>13640</v>
      </c>
      <c r="B1547" s="22">
        <v>10100501</v>
      </c>
      <c r="C1547" s="22">
        <v>1000</v>
      </c>
      <c r="D1547" s="23">
        <v>43497</v>
      </c>
      <c r="E1547" s="21" t="s">
        <v>104</v>
      </c>
      <c r="F1547" s="21">
        <v>108106663</v>
      </c>
      <c r="G1547" s="21">
        <v>0</v>
      </c>
      <c r="H1547" s="21">
        <v>0</v>
      </c>
      <c r="I1547" s="23">
        <v>43484</v>
      </c>
      <c r="J1547" s="21" t="s">
        <v>105</v>
      </c>
      <c r="K1547" s="21">
        <v>147.78</v>
      </c>
      <c r="L1547" s="21" t="s">
        <v>194</v>
      </c>
    </row>
    <row r="1548" spans="1:12" x14ac:dyDescent="0.3">
      <c r="A1548" s="22">
        <v>13640</v>
      </c>
      <c r="B1548" s="22">
        <v>10100501</v>
      </c>
      <c r="C1548" s="22">
        <v>1000</v>
      </c>
      <c r="D1548" s="23">
        <v>43497</v>
      </c>
      <c r="E1548" s="21" t="s">
        <v>104</v>
      </c>
      <c r="F1548" s="21">
        <v>108106663</v>
      </c>
      <c r="G1548" s="21">
        <v>0</v>
      </c>
      <c r="H1548" s="21">
        <v>0</v>
      </c>
      <c r="I1548" s="23">
        <v>43484</v>
      </c>
      <c r="J1548" s="21" t="s">
        <v>105</v>
      </c>
      <c r="K1548" s="21">
        <v>489.45</v>
      </c>
      <c r="L1548" s="21" t="s">
        <v>194</v>
      </c>
    </row>
    <row r="1549" spans="1:12" x14ac:dyDescent="0.3">
      <c r="A1549" s="22">
        <v>13640</v>
      </c>
      <c r="B1549" s="22">
        <v>10100501</v>
      </c>
      <c r="C1549" s="22">
        <v>1000</v>
      </c>
      <c r="D1549" s="23">
        <v>43497</v>
      </c>
      <c r="E1549" s="21" t="s">
        <v>104</v>
      </c>
      <c r="F1549" s="21">
        <v>108106663</v>
      </c>
      <c r="G1549" s="21">
        <v>0</v>
      </c>
      <c r="H1549" s="21">
        <v>0</v>
      </c>
      <c r="I1549" s="23">
        <v>43484</v>
      </c>
      <c r="J1549" s="21" t="s">
        <v>105</v>
      </c>
      <c r="K1549" s="21">
        <v>431.02</v>
      </c>
      <c r="L1549" s="21" t="s">
        <v>194</v>
      </c>
    </row>
    <row r="1550" spans="1:12" x14ac:dyDescent="0.3">
      <c r="A1550" s="22">
        <v>13640</v>
      </c>
      <c r="B1550" s="22">
        <v>10100501</v>
      </c>
      <c r="C1550" s="22">
        <v>1000</v>
      </c>
      <c r="D1550" s="23">
        <v>43497</v>
      </c>
      <c r="E1550" s="21" t="s">
        <v>104</v>
      </c>
      <c r="F1550" s="21">
        <v>108106844</v>
      </c>
      <c r="G1550" s="21">
        <v>0</v>
      </c>
      <c r="H1550" s="21">
        <v>0</v>
      </c>
      <c r="I1550" s="23">
        <v>43463</v>
      </c>
      <c r="J1550" s="21" t="s">
        <v>105</v>
      </c>
      <c r="K1550" s="21">
        <v>1.0900000000000001</v>
      </c>
      <c r="L1550" s="21" t="s">
        <v>194</v>
      </c>
    </row>
    <row r="1551" spans="1:12" x14ac:dyDescent="0.3">
      <c r="A1551" s="22">
        <v>13640</v>
      </c>
      <c r="B1551" s="22">
        <v>10100501</v>
      </c>
      <c r="C1551" s="22">
        <v>1000</v>
      </c>
      <c r="D1551" s="23">
        <v>43497</v>
      </c>
      <c r="E1551" s="21" t="s">
        <v>104</v>
      </c>
      <c r="F1551" s="21">
        <v>108106860</v>
      </c>
      <c r="G1551" s="21">
        <v>0</v>
      </c>
      <c r="H1551" s="21">
        <v>0</v>
      </c>
      <c r="I1551" s="23">
        <v>43468</v>
      </c>
      <c r="J1551" s="21" t="s">
        <v>105</v>
      </c>
      <c r="K1551" s="21">
        <v>-8.0299999999999994</v>
      </c>
      <c r="L1551" s="21" t="s">
        <v>194</v>
      </c>
    </row>
    <row r="1552" spans="1:12" x14ac:dyDescent="0.3">
      <c r="A1552" s="22">
        <v>13640</v>
      </c>
      <c r="B1552" s="22">
        <v>10100501</v>
      </c>
      <c r="C1552" s="22">
        <v>1000</v>
      </c>
      <c r="D1552" s="23">
        <v>43497</v>
      </c>
      <c r="E1552" s="21" t="s">
        <v>103</v>
      </c>
      <c r="F1552" s="21">
        <v>108106866</v>
      </c>
      <c r="G1552" s="21">
        <v>-1</v>
      </c>
      <c r="H1552" s="21">
        <v>-309.45</v>
      </c>
      <c r="I1552" s="23">
        <v>43510</v>
      </c>
      <c r="J1552" s="21" t="s">
        <v>259</v>
      </c>
      <c r="K1552" s="21">
        <v>0</v>
      </c>
      <c r="L1552" s="21" t="s">
        <v>194</v>
      </c>
    </row>
    <row r="1553" spans="1:12" x14ac:dyDescent="0.3">
      <c r="A1553" s="22">
        <v>13640</v>
      </c>
      <c r="B1553" s="22">
        <v>10100501</v>
      </c>
      <c r="C1553" s="22">
        <v>1000</v>
      </c>
      <c r="D1553" s="23">
        <v>43497</v>
      </c>
      <c r="E1553" s="21" t="s">
        <v>104</v>
      </c>
      <c r="F1553" s="21">
        <v>108106866</v>
      </c>
      <c r="G1553" s="21">
        <v>0</v>
      </c>
      <c r="H1553" s="21">
        <v>0</v>
      </c>
      <c r="I1553" s="23">
        <v>43510</v>
      </c>
      <c r="J1553" s="21" t="s">
        <v>259</v>
      </c>
      <c r="K1553" s="21">
        <v>235.02</v>
      </c>
      <c r="L1553" s="21" t="s">
        <v>194</v>
      </c>
    </row>
    <row r="1554" spans="1:12" x14ac:dyDescent="0.3">
      <c r="A1554" s="22">
        <v>13660</v>
      </c>
      <c r="B1554" s="22">
        <v>10100501</v>
      </c>
      <c r="C1554" s="22">
        <v>1000</v>
      </c>
      <c r="D1554" s="23">
        <v>43497</v>
      </c>
      <c r="E1554" s="21" t="s">
        <v>103</v>
      </c>
      <c r="F1554" s="21">
        <v>108106866</v>
      </c>
      <c r="G1554" s="21">
        <v>-60</v>
      </c>
      <c r="H1554" s="21">
        <v>-212.4</v>
      </c>
      <c r="I1554" s="23">
        <v>43510</v>
      </c>
      <c r="J1554" s="21" t="s">
        <v>259</v>
      </c>
      <c r="K1554" s="21">
        <v>0</v>
      </c>
      <c r="L1554" s="21" t="s">
        <v>188</v>
      </c>
    </row>
    <row r="1555" spans="1:12" x14ac:dyDescent="0.3">
      <c r="A1555" s="22">
        <v>13660</v>
      </c>
      <c r="B1555" s="22">
        <v>10100501</v>
      </c>
      <c r="C1555" s="22">
        <v>1000</v>
      </c>
      <c r="D1555" s="23">
        <v>43497</v>
      </c>
      <c r="E1555" s="21" t="s">
        <v>104</v>
      </c>
      <c r="F1555" s="21">
        <v>108106866</v>
      </c>
      <c r="G1555" s="21">
        <v>0</v>
      </c>
      <c r="H1555" s="21">
        <v>0</v>
      </c>
      <c r="I1555" s="23">
        <v>43510</v>
      </c>
      <c r="J1555" s="21" t="s">
        <v>259</v>
      </c>
      <c r="K1555" s="21">
        <v>161.32</v>
      </c>
      <c r="L1555" s="21" t="s">
        <v>188</v>
      </c>
    </row>
    <row r="1556" spans="1:12" x14ac:dyDescent="0.3">
      <c r="A1556" s="22">
        <v>13660</v>
      </c>
      <c r="B1556" s="22">
        <v>10100501</v>
      </c>
      <c r="C1556" s="22">
        <v>1000</v>
      </c>
      <c r="D1556" s="23">
        <v>43497</v>
      </c>
      <c r="E1556" s="21" t="s">
        <v>103</v>
      </c>
      <c r="F1556" s="21">
        <v>108106888</v>
      </c>
      <c r="G1556" s="21">
        <v>-220</v>
      </c>
      <c r="H1556" s="21">
        <v>-778.8</v>
      </c>
      <c r="I1556" s="23">
        <v>43509</v>
      </c>
      <c r="J1556" s="21" t="s">
        <v>260</v>
      </c>
      <c r="K1556" s="21">
        <v>0</v>
      </c>
      <c r="L1556" s="21" t="s">
        <v>188</v>
      </c>
    </row>
    <row r="1557" spans="1:12" x14ac:dyDescent="0.3">
      <c r="A1557" s="22">
        <v>13660</v>
      </c>
      <c r="B1557" s="22">
        <v>10100501</v>
      </c>
      <c r="C1557" s="22">
        <v>1000</v>
      </c>
      <c r="D1557" s="23">
        <v>43497</v>
      </c>
      <c r="E1557" s="21" t="s">
        <v>104</v>
      </c>
      <c r="F1557" s="21">
        <v>108106888</v>
      </c>
      <c r="G1557" s="21">
        <v>0</v>
      </c>
      <c r="H1557" s="21">
        <v>0</v>
      </c>
      <c r="I1557" s="23">
        <v>43509</v>
      </c>
      <c r="J1557" s="21" t="s">
        <v>260</v>
      </c>
      <c r="K1557" s="21">
        <v>318.16000000000003</v>
      </c>
      <c r="L1557" s="21" t="s">
        <v>188</v>
      </c>
    </row>
    <row r="1558" spans="1:12" x14ac:dyDescent="0.3">
      <c r="A1558" s="22">
        <v>13670</v>
      </c>
      <c r="B1558" s="22">
        <v>10100501</v>
      </c>
      <c r="C1558" s="22">
        <v>1000</v>
      </c>
      <c r="D1558" s="23">
        <v>43497</v>
      </c>
      <c r="E1558" s="21" t="s">
        <v>103</v>
      </c>
      <c r="F1558" s="21">
        <v>108106888</v>
      </c>
      <c r="G1558" s="21">
        <v>-220</v>
      </c>
      <c r="H1558" s="24">
        <v>-1086.8</v>
      </c>
      <c r="I1558" s="23">
        <v>43509</v>
      </c>
      <c r="J1558" s="21" t="s">
        <v>260</v>
      </c>
      <c r="K1558" s="21">
        <v>0</v>
      </c>
      <c r="L1558" s="21" t="s">
        <v>189</v>
      </c>
    </row>
    <row r="1559" spans="1:12" x14ac:dyDescent="0.3">
      <c r="A1559" s="22">
        <v>13670</v>
      </c>
      <c r="B1559" s="22">
        <v>10100501</v>
      </c>
      <c r="C1559" s="22">
        <v>1000</v>
      </c>
      <c r="D1559" s="23">
        <v>43497</v>
      </c>
      <c r="E1559" s="21" t="s">
        <v>104</v>
      </c>
      <c r="F1559" s="21">
        <v>108106888</v>
      </c>
      <c r="G1559" s="21">
        <v>0</v>
      </c>
      <c r="H1559" s="21">
        <v>0</v>
      </c>
      <c r="I1559" s="23">
        <v>43509</v>
      </c>
      <c r="J1559" s="21" t="s">
        <v>260</v>
      </c>
      <c r="K1559" s="21">
        <v>443.99</v>
      </c>
      <c r="L1559" s="21" t="s">
        <v>189</v>
      </c>
    </row>
    <row r="1560" spans="1:12" x14ac:dyDescent="0.3">
      <c r="A1560" s="22">
        <v>13650</v>
      </c>
      <c r="B1560" s="22">
        <v>10100501</v>
      </c>
      <c r="C1560" s="22">
        <v>1000</v>
      </c>
      <c r="D1560" s="23">
        <v>43497</v>
      </c>
      <c r="E1560" s="21" t="s">
        <v>104</v>
      </c>
      <c r="F1560" s="21">
        <v>108106943</v>
      </c>
      <c r="G1560" s="21">
        <v>0</v>
      </c>
      <c r="H1560" s="21">
        <v>0</v>
      </c>
      <c r="I1560" s="23">
        <v>43483</v>
      </c>
      <c r="J1560" s="21" t="s">
        <v>105</v>
      </c>
      <c r="K1560" s="24">
        <v>8315.32</v>
      </c>
      <c r="L1560" s="21" t="s">
        <v>195</v>
      </c>
    </row>
    <row r="1561" spans="1:12" x14ac:dyDescent="0.3">
      <c r="A1561" s="22">
        <v>13670</v>
      </c>
      <c r="B1561" s="22">
        <v>10100501</v>
      </c>
      <c r="C1561" s="22">
        <v>1000</v>
      </c>
      <c r="D1561" s="23">
        <v>43497</v>
      </c>
      <c r="E1561" s="21" t="s">
        <v>104</v>
      </c>
      <c r="F1561" s="21">
        <v>108106962</v>
      </c>
      <c r="G1561" s="21">
        <v>0</v>
      </c>
      <c r="H1561" s="21">
        <v>0</v>
      </c>
      <c r="I1561" s="23">
        <v>43481</v>
      </c>
      <c r="J1561" s="21" t="s">
        <v>105</v>
      </c>
      <c r="K1561" s="24">
        <v>1383.06</v>
      </c>
      <c r="L1561" s="21" t="s">
        <v>189</v>
      </c>
    </row>
    <row r="1562" spans="1:12" x14ac:dyDescent="0.3">
      <c r="A1562" s="22">
        <v>13670</v>
      </c>
      <c r="B1562" s="22">
        <v>10100501</v>
      </c>
      <c r="C1562" s="22">
        <v>1000</v>
      </c>
      <c r="D1562" s="23">
        <v>43497</v>
      </c>
      <c r="E1562" s="21" t="s">
        <v>104</v>
      </c>
      <c r="F1562" s="21">
        <v>108106962</v>
      </c>
      <c r="G1562" s="21">
        <v>0</v>
      </c>
      <c r="H1562" s="21">
        <v>0</v>
      </c>
      <c r="I1562" s="23">
        <v>43481</v>
      </c>
      <c r="J1562" s="21" t="s">
        <v>105</v>
      </c>
      <c r="K1562" s="24">
        <v>1383.07</v>
      </c>
      <c r="L1562" s="21" t="s">
        <v>189</v>
      </c>
    </row>
    <row r="1563" spans="1:12" x14ac:dyDescent="0.3">
      <c r="A1563" s="22">
        <v>13640</v>
      </c>
      <c r="B1563" s="22">
        <v>10100501</v>
      </c>
      <c r="C1563" s="22">
        <v>1000</v>
      </c>
      <c r="D1563" s="23">
        <v>43497</v>
      </c>
      <c r="E1563" s="21" t="s">
        <v>103</v>
      </c>
      <c r="F1563" s="21">
        <v>108106983</v>
      </c>
      <c r="G1563" s="21">
        <v>-1</v>
      </c>
      <c r="H1563" s="24">
        <v>-3893.26</v>
      </c>
      <c r="I1563" s="23">
        <v>43511</v>
      </c>
      <c r="J1563" s="21" t="s">
        <v>253</v>
      </c>
      <c r="K1563" s="21">
        <v>0</v>
      </c>
      <c r="L1563" s="21" t="s">
        <v>194</v>
      </c>
    </row>
    <row r="1564" spans="1:12" x14ac:dyDescent="0.3">
      <c r="A1564" s="22">
        <v>13640</v>
      </c>
      <c r="B1564" s="22">
        <v>10100501</v>
      </c>
      <c r="C1564" s="22">
        <v>1000</v>
      </c>
      <c r="D1564" s="23">
        <v>43497</v>
      </c>
      <c r="E1564" s="21" t="s">
        <v>104</v>
      </c>
      <c r="F1564" s="21">
        <v>108106983</v>
      </c>
      <c r="G1564" s="21">
        <v>0</v>
      </c>
      <c r="H1564" s="21">
        <v>0</v>
      </c>
      <c r="I1564" s="23">
        <v>43511</v>
      </c>
      <c r="J1564" s="21" t="s">
        <v>253</v>
      </c>
      <c r="K1564" s="24">
        <v>2424.38</v>
      </c>
      <c r="L1564" s="21" t="s">
        <v>194</v>
      </c>
    </row>
    <row r="1565" spans="1:12" x14ac:dyDescent="0.3">
      <c r="A1565" s="22">
        <v>13640</v>
      </c>
      <c r="B1565" s="22">
        <v>10100501</v>
      </c>
      <c r="C1565" s="22">
        <v>1000</v>
      </c>
      <c r="D1565" s="23">
        <v>43497</v>
      </c>
      <c r="E1565" s="21" t="s">
        <v>103</v>
      </c>
      <c r="F1565" s="21">
        <v>108106983</v>
      </c>
      <c r="G1565" s="21">
        <v>-2</v>
      </c>
      <c r="H1565" s="24">
        <v>-2786.62</v>
      </c>
      <c r="I1565" s="23">
        <v>43511</v>
      </c>
      <c r="J1565" s="21" t="s">
        <v>253</v>
      </c>
      <c r="K1565" s="21">
        <v>0</v>
      </c>
      <c r="L1565" s="21" t="s">
        <v>194</v>
      </c>
    </row>
    <row r="1566" spans="1:12" x14ac:dyDescent="0.3">
      <c r="A1566" s="22">
        <v>13640</v>
      </c>
      <c r="B1566" s="22">
        <v>10100501</v>
      </c>
      <c r="C1566" s="22">
        <v>1000</v>
      </c>
      <c r="D1566" s="23">
        <v>43497</v>
      </c>
      <c r="E1566" s="21" t="s">
        <v>104</v>
      </c>
      <c r="F1566" s="21">
        <v>108106983</v>
      </c>
      <c r="G1566" s="21">
        <v>0</v>
      </c>
      <c r="H1566" s="21">
        <v>0</v>
      </c>
      <c r="I1566" s="23">
        <v>43511</v>
      </c>
      <c r="J1566" s="21" t="s">
        <v>253</v>
      </c>
      <c r="K1566" s="24">
        <v>1735.26</v>
      </c>
      <c r="L1566" s="21" t="s">
        <v>194</v>
      </c>
    </row>
    <row r="1567" spans="1:12" x14ac:dyDescent="0.3">
      <c r="A1567" s="22">
        <v>13650</v>
      </c>
      <c r="B1567" s="22">
        <v>10100501</v>
      </c>
      <c r="C1567" s="22">
        <v>1000</v>
      </c>
      <c r="D1567" s="23">
        <v>43497</v>
      </c>
      <c r="E1567" s="21" t="s">
        <v>103</v>
      </c>
      <c r="F1567" s="21">
        <v>108106983</v>
      </c>
      <c r="G1567" s="21">
        <v>-301</v>
      </c>
      <c r="H1567" s="24">
        <v>-1315.37</v>
      </c>
      <c r="I1567" s="23">
        <v>43511</v>
      </c>
      <c r="J1567" s="21" t="s">
        <v>253</v>
      </c>
      <c r="K1567" s="21">
        <v>0</v>
      </c>
      <c r="L1567" s="21" t="s">
        <v>195</v>
      </c>
    </row>
    <row r="1568" spans="1:12" x14ac:dyDescent="0.3">
      <c r="A1568" s="22">
        <v>13650</v>
      </c>
      <c r="B1568" s="22">
        <v>10100501</v>
      </c>
      <c r="C1568" s="22">
        <v>1000</v>
      </c>
      <c r="D1568" s="23">
        <v>43497</v>
      </c>
      <c r="E1568" s="21" t="s">
        <v>103</v>
      </c>
      <c r="F1568" s="21">
        <v>108106983</v>
      </c>
      <c r="G1568" s="21">
        <v>-150</v>
      </c>
      <c r="H1568" s="21">
        <v>-379.5</v>
      </c>
      <c r="I1568" s="23">
        <v>43511</v>
      </c>
      <c r="J1568" s="21" t="s">
        <v>253</v>
      </c>
      <c r="K1568" s="21">
        <v>0</v>
      </c>
      <c r="L1568" s="21" t="s">
        <v>195</v>
      </c>
    </row>
    <row r="1569" spans="1:12" x14ac:dyDescent="0.3">
      <c r="A1569" s="22">
        <v>13650</v>
      </c>
      <c r="B1569" s="22">
        <v>10100501</v>
      </c>
      <c r="C1569" s="22">
        <v>1000</v>
      </c>
      <c r="D1569" s="23">
        <v>43497</v>
      </c>
      <c r="E1569" s="21" t="s">
        <v>103</v>
      </c>
      <c r="F1569" s="21">
        <v>108106983</v>
      </c>
      <c r="G1569" s="21">
        <v>-206</v>
      </c>
      <c r="H1569" s="21">
        <v>-521.17999999999995</v>
      </c>
      <c r="I1569" s="23">
        <v>43511</v>
      </c>
      <c r="J1569" s="21" t="s">
        <v>253</v>
      </c>
      <c r="K1569" s="21">
        <v>0</v>
      </c>
      <c r="L1569" s="21" t="s">
        <v>195</v>
      </c>
    </row>
    <row r="1570" spans="1:12" x14ac:dyDescent="0.3">
      <c r="A1570" s="22">
        <v>13650</v>
      </c>
      <c r="B1570" s="22">
        <v>10100501</v>
      </c>
      <c r="C1570" s="22">
        <v>1000</v>
      </c>
      <c r="D1570" s="23">
        <v>43497</v>
      </c>
      <c r="E1570" s="21" t="s">
        <v>104</v>
      </c>
      <c r="F1570" s="21">
        <v>108106983</v>
      </c>
      <c r="G1570" s="21">
        <v>0</v>
      </c>
      <c r="H1570" s="21">
        <v>0</v>
      </c>
      <c r="I1570" s="23">
        <v>43511</v>
      </c>
      <c r="J1570" s="21" t="s">
        <v>253</v>
      </c>
      <c r="K1570" s="21">
        <v>819.09</v>
      </c>
      <c r="L1570" s="21" t="s">
        <v>195</v>
      </c>
    </row>
    <row r="1571" spans="1:12" x14ac:dyDescent="0.3">
      <c r="A1571" s="22">
        <v>13650</v>
      </c>
      <c r="B1571" s="22">
        <v>10100501</v>
      </c>
      <c r="C1571" s="22">
        <v>1000</v>
      </c>
      <c r="D1571" s="23">
        <v>43497</v>
      </c>
      <c r="E1571" s="21" t="s">
        <v>104</v>
      </c>
      <c r="F1571" s="21">
        <v>108106983</v>
      </c>
      <c r="G1571" s="21">
        <v>0</v>
      </c>
      <c r="H1571" s="21">
        <v>0</v>
      </c>
      <c r="I1571" s="23">
        <v>43511</v>
      </c>
      <c r="J1571" s="21" t="s">
        <v>253</v>
      </c>
      <c r="K1571" s="21">
        <v>560.86</v>
      </c>
      <c r="L1571" s="21" t="s">
        <v>195</v>
      </c>
    </row>
    <row r="1572" spans="1:12" x14ac:dyDescent="0.3">
      <c r="A1572" s="22">
        <v>13650</v>
      </c>
      <c r="B1572" s="22">
        <v>10100501</v>
      </c>
      <c r="C1572" s="22">
        <v>1000</v>
      </c>
      <c r="D1572" s="23">
        <v>43497</v>
      </c>
      <c r="E1572" s="21" t="s">
        <v>104</v>
      </c>
      <c r="F1572" s="21">
        <v>108106983</v>
      </c>
      <c r="G1572" s="21">
        <v>0</v>
      </c>
      <c r="H1572" s="21">
        <v>0</v>
      </c>
      <c r="I1572" s="23">
        <v>43511</v>
      </c>
      <c r="J1572" s="21" t="s">
        <v>253</v>
      </c>
      <c r="K1572" s="21">
        <v>560.86</v>
      </c>
      <c r="L1572" s="21" t="s">
        <v>195</v>
      </c>
    </row>
    <row r="1573" spans="1:12" x14ac:dyDescent="0.3">
      <c r="A1573" s="22">
        <v>13670</v>
      </c>
      <c r="B1573" s="22">
        <v>10100501</v>
      </c>
      <c r="C1573" s="22">
        <v>1000</v>
      </c>
      <c r="D1573" s="23">
        <v>43497</v>
      </c>
      <c r="E1573" s="21" t="s">
        <v>103</v>
      </c>
      <c r="F1573" s="21">
        <v>108107065</v>
      </c>
      <c r="G1573" s="22">
        <v>-1496</v>
      </c>
      <c r="H1573" s="24">
        <v>-23786.400000000001</v>
      </c>
      <c r="I1573" s="23">
        <v>43500</v>
      </c>
      <c r="J1573" s="21" t="s">
        <v>257</v>
      </c>
      <c r="K1573" s="21">
        <v>0</v>
      </c>
      <c r="L1573" s="21" t="s">
        <v>189</v>
      </c>
    </row>
    <row r="1574" spans="1:12" x14ac:dyDescent="0.3">
      <c r="A1574" s="22">
        <v>13660</v>
      </c>
      <c r="B1574" s="22">
        <v>10100501</v>
      </c>
      <c r="C1574" s="22">
        <v>1000</v>
      </c>
      <c r="D1574" s="23">
        <v>43497</v>
      </c>
      <c r="E1574" s="21" t="s">
        <v>103</v>
      </c>
      <c r="F1574" s="21">
        <v>108107065</v>
      </c>
      <c r="G1574" s="21">
        <v>-1</v>
      </c>
      <c r="H1574" s="21">
        <v>-875.08</v>
      </c>
      <c r="I1574" s="23">
        <v>43500</v>
      </c>
      <c r="J1574" s="21" t="s">
        <v>257</v>
      </c>
      <c r="K1574" s="21">
        <v>0</v>
      </c>
      <c r="L1574" s="21" t="s">
        <v>188</v>
      </c>
    </row>
    <row r="1575" spans="1:12" x14ac:dyDescent="0.3">
      <c r="A1575" s="22">
        <v>13660</v>
      </c>
      <c r="B1575" s="22">
        <v>10100501</v>
      </c>
      <c r="C1575" s="22">
        <v>1000</v>
      </c>
      <c r="D1575" s="23">
        <v>43497</v>
      </c>
      <c r="E1575" s="21" t="s">
        <v>103</v>
      </c>
      <c r="F1575" s="21">
        <v>108107065</v>
      </c>
      <c r="G1575" s="21">
        <v>-2</v>
      </c>
      <c r="H1575" s="24">
        <v>-2864.38</v>
      </c>
      <c r="I1575" s="23">
        <v>43500</v>
      </c>
      <c r="J1575" s="21" t="s">
        <v>257</v>
      </c>
      <c r="K1575" s="21">
        <v>0</v>
      </c>
      <c r="L1575" s="21" t="s">
        <v>188</v>
      </c>
    </row>
    <row r="1576" spans="1:12" x14ac:dyDescent="0.3">
      <c r="A1576" s="22">
        <v>13640</v>
      </c>
      <c r="B1576" s="22">
        <v>10100501</v>
      </c>
      <c r="C1576" s="22">
        <v>1000</v>
      </c>
      <c r="D1576" s="23">
        <v>43497</v>
      </c>
      <c r="E1576" s="21" t="s">
        <v>104</v>
      </c>
      <c r="F1576" s="21">
        <v>108107074</v>
      </c>
      <c r="G1576" s="21">
        <v>0</v>
      </c>
      <c r="H1576" s="21">
        <v>0</v>
      </c>
      <c r="I1576" s="23">
        <v>43472</v>
      </c>
      <c r="J1576" s="21" t="s">
        <v>105</v>
      </c>
      <c r="K1576" s="21">
        <v>-2.15</v>
      </c>
      <c r="L1576" s="21" t="s">
        <v>194</v>
      </c>
    </row>
    <row r="1577" spans="1:12" x14ac:dyDescent="0.3">
      <c r="A1577" s="22">
        <v>13650</v>
      </c>
      <c r="B1577" s="22">
        <v>10100501</v>
      </c>
      <c r="C1577" s="22">
        <v>1000</v>
      </c>
      <c r="D1577" s="23">
        <v>43497</v>
      </c>
      <c r="E1577" s="21" t="s">
        <v>104</v>
      </c>
      <c r="F1577" s="21">
        <v>108107074</v>
      </c>
      <c r="G1577" s="21">
        <v>0</v>
      </c>
      <c r="H1577" s="21">
        <v>0</v>
      </c>
      <c r="I1577" s="23">
        <v>43472</v>
      </c>
      <c r="J1577" s="21" t="s">
        <v>105</v>
      </c>
      <c r="K1577" s="21">
        <v>-6.93</v>
      </c>
      <c r="L1577" s="21" t="s">
        <v>195</v>
      </c>
    </row>
    <row r="1578" spans="1:12" x14ac:dyDescent="0.3">
      <c r="A1578" s="22">
        <v>13650</v>
      </c>
      <c r="B1578" s="22">
        <v>10100501</v>
      </c>
      <c r="C1578" s="22">
        <v>1000</v>
      </c>
      <c r="D1578" s="23">
        <v>43497</v>
      </c>
      <c r="E1578" s="21" t="s">
        <v>104</v>
      </c>
      <c r="F1578" s="21">
        <v>108107074</v>
      </c>
      <c r="G1578" s="21">
        <v>0</v>
      </c>
      <c r="H1578" s="21">
        <v>0</v>
      </c>
      <c r="I1578" s="23">
        <v>43472</v>
      </c>
      <c r="J1578" s="21" t="s">
        <v>105</v>
      </c>
      <c r="K1578" s="21">
        <v>-6.93</v>
      </c>
      <c r="L1578" s="21" t="s">
        <v>195</v>
      </c>
    </row>
    <row r="1579" spans="1:12" x14ac:dyDescent="0.3">
      <c r="A1579" s="22">
        <v>13640</v>
      </c>
      <c r="B1579" s="22">
        <v>10100501</v>
      </c>
      <c r="C1579" s="22">
        <v>1000</v>
      </c>
      <c r="D1579" s="23">
        <v>43497</v>
      </c>
      <c r="E1579" s="21" t="s">
        <v>104</v>
      </c>
      <c r="F1579" s="21">
        <v>108107183</v>
      </c>
      <c r="G1579" s="21">
        <v>0</v>
      </c>
      <c r="H1579" s="21">
        <v>0</v>
      </c>
      <c r="I1579" s="23">
        <v>43465</v>
      </c>
      <c r="J1579" s="21" t="s">
        <v>105</v>
      </c>
      <c r="K1579" s="21">
        <v>2.35</v>
      </c>
      <c r="L1579" s="21" t="s">
        <v>194</v>
      </c>
    </row>
    <row r="1580" spans="1:12" x14ac:dyDescent="0.3">
      <c r="A1580" s="22">
        <v>13650</v>
      </c>
      <c r="B1580" s="22">
        <v>10100501</v>
      </c>
      <c r="C1580" s="22">
        <v>1000</v>
      </c>
      <c r="D1580" s="23">
        <v>43497</v>
      </c>
      <c r="E1580" s="21" t="s">
        <v>104</v>
      </c>
      <c r="F1580" s="21">
        <v>108107183</v>
      </c>
      <c r="G1580" s="21">
        <v>0</v>
      </c>
      <c r="H1580" s="21">
        <v>0</v>
      </c>
      <c r="I1580" s="23">
        <v>43465</v>
      </c>
      <c r="J1580" s="21" t="s">
        <v>105</v>
      </c>
      <c r="K1580" s="21">
        <v>1.1499999999999999</v>
      </c>
      <c r="L1580" s="21" t="s">
        <v>195</v>
      </c>
    </row>
    <row r="1581" spans="1:12" x14ac:dyDescent="0.3">
      <c r="A1581" s="22">
        <v>13640</v>
      </c>
      <c r="B1581" s="22">
        <v>10100501</v>
      </c>
      <c r="C1581" s="22">
        <v>1000</v>
      </c>
      <c r="D1581" s="23">
        <v>43497</v>
      </c>
      <c r="E1581" s="21" t="s">
        <v>104</v>
      </c>
      <c r="F1581" s="21">
        <v>108107199</v>
      </c>
      <c r="G1581" s="21">
        <v>0</v>
      </c>
      <c r="H1581" s="21">
        <v>0</v>
      </c>
      <c r="I1581" s="23">
        <v>43496</v>
      </c>
      <c r="J1581" s="21" t="s">
        <v>105</v>
      </c>
      <c r="K1581" s="21">
        <v>865.12</v>
      </c>
      <c r="L1581" s="21" t="s">
        <v>194</v>
      </c>
    </row>
    <row r="1582" spans="1:12" x14ac:dyDescent="0.3">
      <c r="A1582" s="22">
        <v>13650</v>
      </c>
      <c r="B1582" s="22">
        <v>10100501</v>
      </c>
      <c r="C1582" s="22">
        <v>1000</v>
      </c>
      <c r="D1582" s="23">
        <v>43497</v>
      </c>
      <c r="E1582" s="21" t="s">
        <v>104</v>
      </c>
      <c r="F1582" s="21">
        <v>108107199</v>
      </c>
      <c r="G1582" s="21">
        <v>0</v>
      </c>
      <c r="H1582" s="21">
        <v>0</v>
      </c>
      <c r="I1582" s="23">
        <v>43496</v>
      </c>
      <c r="J1582" s="21" t="s">
        <v>105</v>
      </c>
      <c r="K1582" s="21">
        <v>118.33</v>
      </c>
      <c r="L1582" s="21" t="s">
        <v>195</v>
      </c>
    </row>
    <row r="1583" spans="1:12" x14ac:dyDescent="0.3">
      <c r="A1583" s="22">
        <v>13670</v>
      </c>
      <c r="B1583" s="22">
        <v>10100501</v>
      </c>
      <c r="C1583" s="22">
        <v>1000</v>
      </c>
      <c r="D1583" s="23">
        <v>43497</v>
      </c>
      <c r="E1583" s="21" t="s">
        <v>104</v>
      </c>
      <c r="F1583" s="21">
        <v>108107199</v>
      </c>
      <c r="G1583" s="21">
        <v>0</v>
      </c>
      <c r="H1583" s="21">
        <v>0</v>
      </c>
      <c r="I1583" s="23">
        <v>43496</v>
      </c>
      <c r="J1583" s="21" t="s">
        <v>105</v>
      </c>
      <c r="K1583" s="21">
        <v>50</v>
      </c>
      <c r="L1583" s="21" t="s">
        <v>189</v>
      </c>
    </row>
    <row r="1584" spans="1:12" x14ac:dyDescent="0.3">
      <c r="A1584" s="22">
        <v>13640</v>
      </c>
      <c r="B1584" s="22">
        <v>10100501</v>
      </c>
      <c r="C1584" s="22">
        <v>1000</v>
      </c>
      <c r="D1584" s="23">
        <v>43497</v>
      </c>
      <c r="E1584" s="21" t="s">
        <v>104</v>
      </c>
      <c r="F1584" s="21">
        <v>108107652</v>
      </c>
      <c r="G1584" s="21">
        <v>0</v>
      </c>
      <c r="H1584" s="21">
        <v>0</v>
      </c>
      <c r="I1584" s="23">
        <v>43475</v>
      </c>
      <c r="J1584" s="21" t="s">
        <v>105</v>
      </c>
      <c r="K1584" s="21">
        <v>2.11</v>
      </c>
      <c r="L1584" s="21" t="s">
        <v>194</v>
      </c>
    </row>
    <row r="1585" spans="1:12" x14ac:dyDescent="0.3">
      <c r="A1585" s="22">
        <v>13660</v>
      </c>
      <c r="B1585" s="22">
        <v>10100501</v>
      </c>
      <c r="C1585" s="22">
        <v>1000</v>
      </c>
      <c r="D1585" s="23">
        <v>43497</v>
      </c>
      <c r="E1585" s="21" t="s">
        <v>103</v>
      </c>
      <c r="F1585" s="21">
        <v>108107669</v>
      </c>
      <c r="G1585" s="21">
        <v>-260</v>
      </c>
      <c r="H1585" s="24">
        <v>-2441.4</v>
      </c>
      <c r="I1585" s="23">
        <v>43502</v>
      </c>
      <c r="J1585" s="21" t="s">
        <v>261</v>
      </c>
      <c r="K1585" s="21">
        <v>0</v>
      </c>
      <c r="L1585" s="21" t="s">
        <v>188</v>
      </c>
    </row>
    <row r="1586" spans="1:12" x14ac:dyDescent="0.3">
      <c r="A1586" s="22">
        <v>13660</v>
      </c>
      <c r="B1586" s="22">
        <v>10100501</v>
      </c>
      <c r="C1586" s="22">
        <v>1000</v>
      </c>
      <c r="D1586" s="23">
        <v>43497</v>
      </c>
      <c r="E1586" s="21" t="s">
        <v>104</v>
      </c>
      <c r="F1586" s="21">
        <v>108107669</v>
      </c>
      <c r="G1586" s="21">
        <v>0</v>
      </c>
      <c r="H1586" s="21">
        <v>0</v>
      </c>
      <c r="I1586" s="23">
        <v>43502</v>
      </c>
      <c r="J1586" s="21" t="s">
        <v>261</v>
      </c>
      <c r="K1586" s="21">
        <v>189.19</v>
      </c>
      <c r="L1586" s="21" t="s">
        <v>188</v>
      </c>
    </row>
    <row r="1587" spans="1:12" x14ac:dyDescent="0.3">
      <c r="A1587" s="22">
        <v>13660</v>
      </c>
      <c r="B1587" s="22">
        <v>10100501</v>
      </c>
      <c r="C1587" s="22">
        <v>1000</v>
      </c>
      <c r="D1587" s="23">
        <v>43497</v>
      </c>
      <c r="E1587" s="21" t="s">
        <v>103</v>
      </c>
      <c r="F1587" s="21">
        <v>108107669</v>
      </c>
      <c r="G1587" s="21">
        <v>-1</v>
      </c>
      <c r="H1587" s="21">
        <v>-875.08</v>
      </c>
      <c r="I1587" s="23">
        <v>43502</v>
      </c>
      <c r="J1587" s="21" t="s">
        <v>261</v>
      </c>
      <c r="K1587" s="21">
        <v>0</v>
      </c>
      <c r="L1587" s="21" t="s">
        <v>188</v>
      </c>
    </row>
    <row r="1588" spans="1:12" x14ac:dyDescent="0.3">
      <c r="A1588" s="22">
        <v>13660</v>
      </c>
      <c r="B1588" s="22">
        <v>10100501</v>
      </c>
      <c r="C1588" s="22">
        <v>1000</v>
      </c>
      <c r="D1588" s="23">
        <v>43497</v>
      </c>
      <c r="E1588" s="21" t="s">
        <v>104</v>
      </c>
      <c r="F1588" s="21">
        <v>108107669</v>
      </c>
      <c r="G1588" s="21">
        <v>0</v>
      </c>
      <c r="H1588" s="21">
        <v>0</v>
      </c>
      <c r="I1588" s="23">
        <v>43502</v>
      </c>
      <c r="J1588" s="21" t="s">
        <v>261</v>
      </c>
      <c r="K1588" s="21">
        <v>67.81</v>
      </c>
      <c r="L1588" s="21" t="s">
        <v>188</v>
      </c>
    </row>
    <row r="1589" spans="1:12" x14ac:dyDescent="0.3">
      <c r="A1589" s="22">
        <v>13670</v>
      </c>
      <c r="B1589" s="22">
        <v>10100501</v>
      </c>
      <c r="C1589" s="22">
        <v>1000</v>
      </c>
      <c r="D1589" s="23">
        <v>43497</v>
      </c>
      <c r="E1589" s="21" t="s">
        <v>103</v>
      </c>
      <c r="F1589" s="21">
        <v>108107669</v>
      </c>
      <c r="G1589" s="21">
        <v>-780</v>
      </c>
      <c r="H1589" s="22">
        <v>-12402</v>
      </c>
      <c r="I1589" s="23">
        <v>43502</v>
      </c>
      <c r="J1589" s="21" t="s">
        <v>261</v>
      </c>
      <c r="K1589" s="21">
        <v>0</v>
      </c>
      <c r="L1589" s="21" t="s">
        <v>189</v>
      </c>
    </row>
    <row r="1590" spans="1:12" x14ac:dyDescent="0.3">
      <c r="A1590" s="22">
        <v>13670</v>
      </c>
      <c r="B1590" s="22">
        <v>10100501</v>
      </c>
      <c r="C1590" s="22">
        <v>1000</v>
      </c>
      <c r="D1590" s="23">
        <v>43497</v>
      </c>
      <c r="E1590" s="21" t="s">
        <v>104</v>
      </c>
      <c r="F1590" s="21">
        <v>108107669</v>
      </c>
      <c r="G1590" s="21">
        <v>0</v>
      </c>
      <c r="H1590" s="21">
        <v>0</v>
      </c>
      <c r="I1590" s="23">
        <v>43502</v>
      </c>
      <c r="J1590" s="21" t="s">
        <v>261</v>
      </c>
      <c r="K1590" s="21">
        <v>961.07</v>
      </c>
      <c r="L1590" s="21" t="s">
        <v>189</v>
      </c>
    </row>
    <row r="1591" spans="1:12" x14ac:dyDescent="0.3">
      <c r="A1591" s="22">
        <v>13640</v>
      </c>
      <c r="B1591" s="22">
        <v>10100501</v>
      </c>
      <c r="C1591" s="22">
        <v>1000</v>
      </c>
      <c r="D1591" s="23">
        <v>43497</v>
      </c>
      <c r="E1591" s="21" t="s">
        <v>104</v>
      </c>
      <c r="F1591" s="21">
        <v>108107691</v>
      </c>
      <c r="G1591" s="21">
        <v>0</v>
      </c>
      <c r="H1591" s="21">
        <v>0</v>
      </c>
      <c r="I1591" s="23">
        <v>43455</v>
      </c>
      <c r="J1591" s="21" t="s">
        <v>105</v>
      </c>
      <c r="K1591" s="21">
        <v>-5.1100000000000003</v>
      </c>
      <c r="L1591" s="21" t="s">
        <v>194</v>
      </c>
    </row>
    <row r="1592" spans="1:12" x14ac:dyDescent="0.3">
      <c r="A1592" s="22">
        <v>13640</v>
      </c>
      <c r="B1592" s="22">
        <v>10100501</v>
      </c>
      <c r="C1592" s="22">
        <v>1000</v>
      </c>
      <c r="D1592" s="23">
        <v>43497</v>
      </c>
      <c r="E1592" s="21" t="s">
        <v>104</v>
      </c>
      <c r="F1592" s="21">
        <v>108107691</v>
      </c>
      <c r="G1592" s="21">
        <v>0</v>
      </c>
      <c r="H1592" s="21">
        <v>0</v>
      </c>
      <c r="I1592" s="23">
        <v>43455</v>
      </c>
      <c r="J1592" s="21" t="s">
        <v>105</v>
      </c>
      <c r="K1592" s="21">
        <v>-5.25</v>
      </c>
      <c r="L1592" s="21" t="s">
        <v>194</v>
      </c>
    </row>
    <row r="1593" spans="1:12" x14ac:dyDescent="0.3">
      <c r="A1593" s="22">
        <v>13640</v>
      </c>
      <c r="B1593" s="22">
        <v>10100501</v>
      </c>
      <c r="C1593" s="22">
        <v>1000</v>
      </c>
      <c r="D1593" s="23">
        <v>43497</v>
      </c>
      <c r="E1593" s="21" t="s">
        <v>104</v>
      </c>
      <c r="F1593" s="21">
        <v>108107691</v>
      </c>
      <c r="G1593" s="21">
        <v>0</v>
      </c>
      <c r="H1593" s="21">
        <v>0</v>
      </c>
      <c r="I1593" s="23">
        <v>43455</v>
      </c>
      <c r="J1593" s="21" t="s">
        <v>105</v>
      </c>
      <c r="K1593" s="21">
        <v>-19.3</v>
      </c>
      <c r="L1593" s="21" t="s">
        <v>194</v>
      </c>
    </row>
    <row r="1594" spans="1:12" x14ac:dyDescent="0.3">
      <c r="A1594" s="22">
        <v>13650</v>
      </c>
      <c r="B1594" s="22">
        <v>10100501</v>
      </c>
      <c r="C1594" s="22">
        <v>1000</v>
      </c>
      <c r="D1594" s="23">
        <v>43497</v>
      </c>
      <c r="E1594" s="21" t="s">
        <v>104</v>
      </c>
      <c r="F1594" s="21">
        <v>108107691</v>
      </c>
      <c r="G1594" s="21">
        <v>0</v>
      </c>
      <c r="H1594" s="21">
        <v>0</v>
      </c>
      <c r="I1594" s="23">
        <v>43455</v>
      </c>
      <c r="J1594" s="21" t="s">
        <v>105</v>
      </c>
      <c r="K1594" s="21">
        <v>-7.6</v>
      </c>
      <c r="L1594" s="21" t="s">
        <v>195</v>
      </c>
    </row>
    <row r="1595" spans="1:12" x14ac:dyDescent="0.3">
      <c r="A1595" s="22">
        <v>13650</v>
      </c>
      <c r="B1595" s="22">
        <v>10100501</v>
      </c>
      <c r="C1595" s="22">
        <v>1000</v>
      </c>
      <c r="D1595" s="23">
        <v>43497</v>
      </c>
      <c r="E1595" s="21" t="s">
        <v>104</v>
      </c>
      <c r="F1595" s="21">
        <v>108107691</v>
      </c>
      <c r="G1595" s="21">
        <v>0</v>
      </c>
      <c r="H1595" s="21">
        <v>0</v>
      </c>
      <c r="I1595" s="23">
        <v>43455</v>
      </c>
      <c r="J1595" s="21" t="s">
        <v>105</v>
      </c>
      <c r="K1595" s="21">
        <v>-7.6</v>
      </c>
      <c r="L1595" s="21" t="s">
        <v>195</v>
      </c>
    </row>
    <row r="1596" spans="1:12" x14ac:dyDescent="0.3">
      <c r="A1596" s="22">
        <v>13670</v>
      </c>
      <c r="B1596" s="22">
        <v>10100501</v>
      </c>
      <c r="C1596" s="22">
        <v>1000</v>
      </c>
      <c r="D1596" s="23">
        <v>43497</v>
      </c>
      <c r="E1596" s="21" t="s">
        <v>104</v>
      </c>
      <c r="F1596" s="21">
        <v>108107691</v>
      </c>
      <c r="G1596" s="21">
        <v>0</v>
      </c>
      <c r="H1596" s="21">
        <v>0</v>
      </c>
      <c r="I1596" s="23">
        <v>43455</v>
      </c>
      <c r="J1596" s="21" t="s">
        <v>105</v>
      </c>
      <c r="K1596" s="21">
        <v>-2.82</v>
      </c>
      <c r="L1596" s="21" t="s">
        <v>189</v>
      </c>
    </row>
    <row r="1597" spans="1:12" x14ac:dyDescent="0.3">
      <c r="A1597" s="22">
        <v>13640</v>
      </c>
      <c r="B1597" s="22">
        <v>10100501</v>
      </c>
      <c r="C1597" s="22">
        <v>1000</v>
      </c>
      <c r="D1597" s="23">
        <v>43497</v>
      </c>
      <c r="E1597" s="21" t="s">
        <v>104</v>
      </c>
      <c r="F1597" s="21">
        <v>108105916</v>
      </c>
      <c r="G1597" s="21">
        <v>0</v>
      </c>
      <c r="H1597" s="21">
        <v>0</v>
      </c>
      <c r="I1597" s="23">
        <v>43462</v>
      </c>
      <c r="J1597" s="21" t="s">
        <v>105</v>
      </c>
      <c r="K1597" s="21">
        <v>-5.54</v>
      </c>
      <c r="L1597" s="21" t="s">
        <v>194</v>
      </c>
    </row>
    <row r="1598" spans="1:12" x14ac:dyDescent="0.3">
      <c r="A1598" s="22">
        <v>13650</v>
      </c>
      <c r="B1598" s="22">
        <v>10100501</v>
      </c>
      <c r="C1598" s="22">
        <v>1000</v>
      </c>
      <c r="D1598" s="23">
        <v>43497</v>
      </c>
      <c r="E1598" s="21" t="s">
        <v>104</v>
      </c>
      <c r="F1598" s="21">
        <v>108105916</v>
      </c>
      <c r="G1598" s="21">
        <v>0</v>
      </c>
      <c r="H1598" s="21">
        <v>0</v>
      </c>
      <c r="I1598" s="23">
        <v>43462</v>
      </c>
      <c r="J1598" s="21" t="s">
        <v>105</v>
      </c>
      <c r="K1598" s="21">
        <v>-6.75</v>
      </c>
      <c r="L1598" s="21" t="s">
        <v>195</v>
      </c>
    </row>
    <row r="1599" spans="1:12" x14ac:dyDescent="0.3">
      <c r="A1599" s="22">
        <v>13640</v>
      </c>
      <c r="B1599" s="22">
        <v>10100501</v>
      </c>
      <c r="C1599" s="22">
        <v>1000</v>
      </c>
      <c r="D1599" s="23">
        <v>43525</v>
      </c>
      <c r="E1599" s="21" t="s">
        <v>104</v>
      </c>
      <c r="F1599" s="21">
        <v>108106930</v>
      </c>
      <c r="G1599" s="21">
        <v>0</v>
      </c>
      <c r="H1599" s="21">
        <v>0</v>
      </c>
      <c r="I1599" s="23">
        <v>43530</v>
      </c>
      <c r="J1599" s="21" t="s">
        <v>262</v>
      </c>
      <c r="K1599" s="24">
        <v>-1095.3900000000001</v>
      </c>
      <c r="L1599" s="21" t="s">
        <v>194</v>
      </c>
    </row>
    <row r="1600" spans="1:12" x14ac:dyDescent="0.3">
      <c r="A1600" s="22">
        <v>13640</v>
      </c>
      <c r="B1600" s="22">
        <v>10100501</v>
      </c>
      <c r="C1600" s="22">
        <v>1000</v>
      </c>
      <c r="D1600" s="23">
        <v>43525</v>
      </c>
      <c r="E1600" s="21" t="s">
        <v>104</v>
      </c>
      <c r="F1600" s="21">
        <v>108106930</v>
      </c>
      <c r="G1600" s="21">
        <v>0</v>
      </c>
      <c r="H1600" s="21">
        <v>0</v>
      </c>
      <c r="I1600" s="23">
        <v>43530</v>
      </c>
      <c r="J1600" s="21" t="s">
        <v>262</v>
      </c>
      <c r="K1600" s="24">
        <v>-2718.83</v>
      </c>
      <c r="L1600" s="21" t="s">
        <v>194</v>
      </c>
    </row>
    <row r="1601" spans="1:12" x14ac:dyDescent="0.3">
      <c r="A1601" s="22">
        <v>13640</v>
      </c>
      <c r="B1601" s="22">
        <v>10100501</v>
      </c>
      <c r="C1601" s="22">
        <v>1000</v>
      </c>
      <c r="D1601" s="23">
        <v>43525</v>
      </c>
      <c r="E1601" s="21" t="s">
        <v>104</v>
      </c>
      <c r="F1601" s="21">
        <v>108106930</v>
      </c>
      <c r="G1601" s="21">
        <v>0</v>
      </c>
      <c r="H1601" s="21">
        <v>0</v>
      </c>
      <c r="I1601" s="23">
        <v>43530</v>
      </c>
      <c r="J1601" s="21" t="s">
        <v>262</v>
      </c>
      <c r="K1601" s="24">
        <v>-2718.84</v>
      </c>
      <c r="L1601" s="21" t="s">
        <v>194</v>
      </c>
    </row>
    <row r="1602" spans="1:12" x14ac:dyDescent="0.3">
      <c r="A1602" s="22">
        <v>13670</v>
      </c>
      <c r="B1602" s="22">
        <v>10100501</v>
      </c>
      <c r="C1602" s="22">
        <v>1000</v>
      </c>
      <c r="D1602" s="23">
        <v>43525</v>
      </c>
      <c r="E1602" s="21" t="s">
        <v>104</v>
      </c>
      <c r="F1602" s="21">
        <v>108106930</v>
      </c>
      <c r="G1602" s="21">
        <v>0</v>
      </c>
      <c r="H1602" s="21">
        <v>0</v>
      </c>
      <c r="I1602" s="23">
        <v>43530</v>
      </c>
      <c r="J1602" s="21" t="s">
        <v>262</v>
      </c>
      <c r="K1602" s="21">
        <v>-51.07</v>
      </c>
      <c r="L1602" s="21" t="s">
        <v>189</v>
      </c>
    </row>
    <row r="1603" spans="1:12" x14ac:dyDescent="0.3">
      <c r="A1603" s="22">
        <v>13670</v>
      </c>
      <c r="B1603" s="22">
        <v>10100501</v>
      </c>
      <c r="C1603" s="22">
        <v>1000</v>
      </c>
      <c r="D1603" s="23">
        <v>43525</v>
      </c>
      <c r="E1603" s="21" t="s">
        <v>104</v>
      </c>
      <c r="F1603" s="21">
        <v>108106930</v>
      </c>
      <c r="G1603" s="21">
        <v>0</v>
      </c>
      <c r="H1603" s="21">
        <v>0</v>
      </c>
      <c r="I1603" s="23">
        <v>43530</v>
      </c>
      <c r="J1603" s="21" t="s">
        <v>262</v>
      </c>
      <c r="K1603" s="21">
        <v>-287.31</v>
      </c>
      <c r="L1603" s="21" t="s">
        <v>189</v>
      </c>
    </row>
    <row r="1604" spans="1:12" x14ac:dyDescent="0.3">
      <c r="A1604" s="22">
        <v>13650</v>
      </c>
      <c r="B1604" s="22">
        <v>10100501</v>
      </c>
      <c r="C1604" s="22">
        <v>1000</v>
      </c>
      <c r="D1604" s="23">
        <v>43525</v>
      </c>
      <c r="E1604" s="21" t="s">
        <v>104</v>
      </c>
      <c r="F1604" s="21">
        <v>108107214</v>
      </c>
      <c r="G1604" s="21">
        <v>0</v>
      </c>
      <c r="H1604" s="21">
        <v>0</v>
      </c>
      <c r="I1604" s="23">
        <v>43550</v>
      </c>
      <c r="J1604" s="21" t="s">
        <v>158</v>
      </c>
      <c r="K1604" s="21">
        <v>-599.53</v>
      </c>
      <c r="L1604" s="21" t="s">
        <v>195</v>
      </c>
    </row>
    <row r="1605" spans="1:12" x14ac:dyDescent="0.3">
      <c r="A1605" s="22">
        <v>13640</v>
      </c>
      <c r="B1605" s="22">
        <v>10100501</v>
      </c>
      <c r="C1605" s="22">
        <v>1000</v>
      </c>
      <c r="D1605" s="23">
        <v>43525</v>
      </c>
      <c r="E1605" s="21" t="s">
        <v>104</v>
      </c>
      <c r="F1605" s="21">
        <v>108107260</v>
      </c>
      <c r="G1605" s="21">
        <v>0</v>
      </c>
      <c r="H1605" s="21">
        <v>0</v>
      </c>
      <c r="I1605" s="23">
        <v>43545</v>
      </c>
      <c r="J1605" s="21" t="s">
        <v>263</v>
      </c>
      <c r="K1605" s="21">
        <v>-102.36</v>
      </c>
      <c r="L1605" s="21" t="s">
        <v>194</v>
      </c>
    </row>
    <row r="1606" spans="1:12" x14ac:dyDescent="0.3">
      <c r="A1606" s="22">
        <v>13650</v>
      </c>
      <c r="B1606" s="22">
        <v>10100501</v>
      </c>
      <c r="C1606" s="22">
        <v>1000</v>
      </c>
      <c r="D1606" s="23">
        <v>43525</v>
      </c>
      <c r="E1606" s="21" t="s">
        <v>104</v>
      </c>
      <c r="F1606" s="21">
        <v>108107260</v>
      </c>
      <c r="G1606" s="21">
        <v>0</v>
      </c>
      <c r="H1606" s="21">
        <v>0</v>
      </c>
      <c r="I1606" s="23">
        <v>43545</v>
      </c>
      <c r="J1606" s="21" t="s">
        <v>263</v>
      </c>
      <c r="K1606" s="24">
        <v>-2026.61</v>
      </c>
      <c r="L1606" s="21" t="s">
        <v>195</v>
      </c>
    </row>
    <row r="1607" spans="1:12" x14ac:dyDescent="0.3">
      <c r="A1607" s="22">
        <v>13650</v>
      </c>
      <c r="B1607" s="22">
        <v>10100501</v>
      </c>
      <c r="C1607" s="22">
        <v>1000</v>
      </c>
      <c r="D1607" s="23">
        <v>43525</v>
      </c>
      <c r="E1607" s="21" t="s">
        <v>104</v>
      </c>
      <c r="F1607" s="21">
        <v>108107260</v>
      </c>
      <c r="G1607" s="21">
        <v>0</v>
      </c>
      <c r="H1607" s="21">
        <v>0</v>
      </c>
      <c r="I1607" s="23">
        <v>43545</v>
      </c>
      <c r="J1607" s="21" t="s">
        <v>263</v>
      </c>
      <c r="K1607" s="24">
        <v>-2026.61</v>
      </c>
      <c r="L1607" s="21" t="s">
        <v>195</v>
      </c>
    </row>
    <row r="1608" spans="1:12" x14ac:dyDescent="0.3">
      <c r="A1608" s="22">
        <v>13660</v>
      </c>
      <c r="B1608" s="22">
        <v>10100501</v>
      </c>
      <c r="C1608" s="22">
        <v>1000</v>
      </c>
      <c r="D1608" s="23">
        <v>43525</v>
      </c>
      <c r="E1608" s="21" t="s">
        <v>104</v>
      </c>
      <c r="F1608" s="21">
        <v>108107364</v>
      </c>
      <c r="G1608" s="21">
        <v>0</v>
      </c>
      <c r="H1608" s="21">
        <v>0</v>
      </c>
      <c r="I1608" s="23">
        <v>43549</v>
      </c>
      <c r="J1608" s="21" t="s">
        <v>159</v>
      </c>
      <c r="K1608" s="21">
        <v>124.87</v>
      </c>
      <c r="L1608" s="21" t="s">
        <v>188</v>
      </c>
    </row>
    <row r="1609" spans="1:12" x14ac:dyDescent="0.3">
      <c r="A1609" s="22">
        <v>13660</v>
      </c>
      <c r="B1609" s="22">
        <v>10100501</v>
      </c>
      <c r="C1609" s="22">
        <v>1000</v>
      </c>
      <c r="D1609" s="23">
        <v>43525</v>
      </c>
      <c r="E1609" s="21" t="s">
        <v>104</v>
      </c>
      <c r="F1609" s="21">
        <v>108107364</v>
      </c>
      <c r="G1609" s="21">
        <v>0</v>
      </c>
      <c r="H1609" s="21">
        <v>0</v>
      </c>
      <c r="I1609" s="23">
        <v>43549</v>
      </c>
      <c r="J1609" s="21" t="s">
        <v>159</v>
      </c>
      <c r="K1609" s="24">
        <v>2292.85</v>
      </c>
      <c r="L1609" s="21" t="s">
        <v>188</v>
      </c>
    </row>
    <row r="1610" spans="1:12" x14ac:dyDescent="0.3">
      <c r="A1610" s="22">
        <v>13670</v>
      </c>
      <c r="B1610" s="22">
        <v>10100501</v>
      </c>
      <c r="C1610" s="22">
        <v>1000</v>
      </c>
      <c r="D1610" s="23">
        <v>43525</v>
      </c>
      <c r="E1610" s="21" t="s">
        <v>104</v>
      </c>
      <c r="F1610" s="21">
        <v>108107364</v>
      </c>
      <c r="G1610" s="21">
        <v>0</v>
      </c>
      <c r="H1610" s="21">
        <v>0</v>
      </c>
      <c r="I1610" s="23">
        <v>43549</v>
      </c>
      <c r="J1610" s="21" t="s">
        <v>159</v>
      </c>
      <c r="K1610" s="21">
        <v>909.13</v>
      </c>
      <c r="L1610" s="21" t="s">
        <v>189</v>
      </c>
    </row>
    <row r="1611" spans="1:12" x14ac:dyDescent="0.3">
      <c r="A1611" s="22">
        <v>13670</v>
      </c>
      <c r="B1611" s="22">
        <v>10100501</v>
      </c>
      <c r="C1611" s="22">
        <v>1000</v>
      </c>
      <c r="D1611" s="23">
        <v>43525</v>
      </c>
      <c r="E1611" s="21" t="s">
        <v>104</v>
      </c>
      <c r="F1611" s="21">
        <v>108100780</v>
      </c>
      <c r="G1611" s="21">
        <v>0</v>
      </c>
      <c r="H1611" s="21">
        <v>0</v>
      </c>
      <c r="I1611" s="23">
        <v>43532</v>
      </c>
      <c r="J1611" s="21" t="s">
        <v>264</v>
      </c>
      <c r="K1611" s="24">
        <v>-25514.11</v>
      </c>
      <c r="L1611" s="21" t="s">
        <v>189</v>
      </c>
    </row>
    <row r="1612" spans="1:12" x14ac:dyDescent="0.3">
      <c r="A1612" s="22">
        <v>13670</v>
      </c>
      <c r="B1612" s="22">
        <v>10100501</v>
      </c>
      <c r="C1612" s="22">
        <v>1000</v>
      </c>
      <c r="D1612" s="23">
        <v>43525</v>
      </c>
      <c r="E1612" s="21" t="s">
        <v>104</v>
      </c>
      <c r="F1612" s="21">
        <v>108100780</v>
      </c>
      <c r="G1612" s="21">
        <v>0</v>
      </c>
      <c r="H1612" s="21">
        <v>0</v>
      </c>
      <c r="I1612" s="23">
        <v>43532</v>
      </c>
      <c r="J1612" s="21" t="s">
        <v>264</v>
      </c>
      <c r="K1612" s="24">
        <v>-48211.82</v>
      </c>
      <c r="L1612" s="21" t="s">
        <v>189</v>
      </c>
    </row>
    <row r="1613" spans="1:12" x14ac:dyDescent="0.3">
      <c r="A1613" s="22">
        <v>13640</v>
      </c>
      <c r="B1613" s="22">
        <v>10100501</v>
      </c>
      <c r="C1613" s="22">
        <v>1000</v>
      </c>
      <c r="D1613" s="23">
        <v>43525</v>
      </c>
      <c r="E1613" s="21" t="s">
        <v>104</v>
      </c>
      <c r="F1613" s="21">
        <v>108102559</v>
      </c>
      <c r="G1613" s="21">
        <v>0</v>
      </c>
      <c r="H1613" s="21">
        <v>0</v>
      </c>
      <c r="I1613" s="23">
        <v>43552</v>
      </c>
      <c r="J1613" s="21" t="s">
        <v>265</v>
      </c>
      <c r="K1613" s="21">
        <v>34.06</v>
      </c>
      <c r="L1613" s="21" t="s">
        <v>194</v>
      </c>
    </row>
    <row r="1614" spans="1:12" x14ac:dyDescent="0.3">
      <c r="A1614" s="22">
        <v>13650</v>
      </c>
      <c r="B1614" s="22">
        <v>10100501</v>
      </c>
      <c r="C1614" s="22">
        <v>1000</v>
      </c>
      <c r="D1614" s="23">
        <v>43525</v>
      </c>
      <c r="E1614" s="21" t="s">
        <v>104</v>
      </c>
      <c r="F1614" s="21">
        <v>108102559</v>
      </c>
      <c r="G1614" s="21">
        <v>0</v>
      </c>
      <c r="H1614" s="21">
        <v>0</v>
      </c>
      <c r="I1614" s="23">
        <v>43552</v>
      </c>
      <c r="J1614" s="21" t="s">
        <v>266</v>
      </c>
      <c r="K1614" s="21">
        <v>129.47</v>
      </c>
      <c r="L1614" s="21" t="s">
        <v>195</v>
      </c>
    </row>
    <row r="1615" spans="1:12" x14ac:dyDescent="0.3">
      <c r="A1615" s="22">
        <v>13650</v>
      </c>
      <c r="B1615" s="22">
        <v>10100501</v>
      </c>
      <c r="C1615" s="22">
        <v>1000</v>
      </c>
      <c r="D1615" s="23">
        <v>43525</v>
      </c>
      <c r="E1615" s="21" t="s">
        <v>104</v>
      </c>
      <c r="F1615" s="21">
        <v>108102559</v>
      </c>
      <c r="G1615" s="21">
        <v>0</v>
      </c>
      <c r="H1615" s="21">
        <v>0</v>
      </c>
      <c r="I1615" s="23">
        <v>43552</v>
      </c>
      <c r="J1615" s="21" t="s">
        <v>265</v>
      </c>
      <c r="K1615" s="21">
        <v>129.47</v>
      </c>
      <c r="L1615" s="21" t="s">
        <v>195</v>
      </c>
    </row>
    <row r="1616" spans="1:12" x14ac:dyDescent="0.3">
      <c r="A1616" s="22">
        <v>13650</v>
      </c>
      <c r="B1616" s="22">
        <v>10100501</v>
      </c>
      <c r="C1616" s="22">
        <v>1000</v>
      </c>
      <c r="D1616" s="23">
        <v>43525</v>
      </c>
      <c r="E1616" s="21" t="s">
        <v>104</v>
      </c>
      <c r="F1616" s="21">
        <v>108102559</v>
      </c>
      <c r="G1616" s="21">
        <v>0</v>
      </c>
      <c r="H1616" s="21">
        <v>0</v>
      </c>
      <c r="I1616" s="23">
        <v>43552</v>
      </c>
      <c r="J1616" s="21" t="s">
        <v>265</v>
      </c>
      <c r="K1616" s="21">
        <v>129.47999999999999</v>
      </c>
      <c r="L1616" s="21" t="s">
        <v>195</v>
      </c>
    </row>
    <row r="1617" spans="1:12" x14ac:dyDescent="0.3">
      <c r="A1617" s="22">
        <v>13640</v>
      </c>
      <c r="B1617" s="22">
        <v>10100501</v>
      </c>
      <c r="C1617" s="22">
        <v>1000</v>
      </c>
      <c r="D1617" s="23">
        <v>43525</v>
      </c>
      <c r="E1617" s="21" t="s">
        <v>104</v>
      </c>
      <c r="F1617" s="21">
        <v>108104381</v>
      </c>
      <c r="G1617" s="21">
        <v>0</v>
      </c>
      <c r="H1617" s="21">
        <v>0</v>
      </c>
      <c r="I1617" s="23">
        <v>43529</v>
      </c>
      <c r="J1617" s="21" t="s">
        <v>267</v>
      </c>
      <c r="K1617" s="21">
        <v>-22.81</v>
      </c>
      <c r="L1617" s="21" t="s">
        <v>194</v>
      </c>
    </row>
    <row r="1618" spans="1:12" x14ac:dyDescent="0.3">
      <c r="A1618" s="22">
        <v>13640</v>
      </c>
      <c r="B1618" s="22">
        <v>10100501</v>
      </c>
      <c r="C1618" s="22">
        <v>1000</v>
      </c>
      <c r="D1618" s="23">
        <v>43525</v>
      </c>
      <c r="E1618" s="21" t="s">
        <v>104</v>
      </c>
      <c r="F1618" s="21">
        <v>108104381</v>
      </c>
      <c r="G1618" s="21">
        <v>0</v>
      </c>
      <c r="H1618" s="21">
        <v>0</v>
      </c>
      <c r="I1618" s="23">
        <v>43529</v>
      </c>
      <c r="J1618" s="21" t="s">
        <v>267</v>
      </c>
      <c r="K1618" s="21">
        <v>-19.98</v>
      </c>
      <c r="L1618" s="21" t="s">
        <v>194</v>
      </c>
    </row>
    <row r="1619" spans="1:12" x14ac:dyDescent="0.3">
      <c r="A1619" s="22">
        <v>13640</v>
      </c>
      <c r="B1619" s="22">
        <v>10100501</v>
      </c>
      <c r="C1619" s="22">
        <v>1000</v>
      </c>
      <c r="D1619" s="23">
        <v>43525</v>
      </c>
      <c r="E1619" s="21" t="s">
        <v>104</v>
      </c>
      <c r="F1619" s="21">
        <v>108104381</v>
      </c>
      <c r="G1619" s="21">
        <v>0</v>
      </c>
      <c r="H1619" s="21">
        <v>0</v>
      </c>
      <c r="I1619" s="23">
        <v>43529</v>
      </c>
      <c r="J1619" s="21" t="s">
        <v>267</v>
      </c>
      <c r="K1619" s="21">
        <v>-140.36000000000001</v>
      </c>
      <c r="L1619" s="21" t="s">
        <v>194</v>
      </c>
    </row>
    <row r="1620" spans="1:12" x14ac:dyDescent="0.3">
      <c r="A1620" s="22">
        <v>13640</v>
      </c>
      <c r="B1620" s="22">
        <v>10100501</v>
      </c>
      <c r="C1620" s="22">
        <v>1000</v>
      </c>
      <c r="D1620" s="23">
        <v>43525</v>
      </c>
      <c r="E1620" s="21" t="s">
        <v>104</v>
      </c>
      <c r="F1620" s="21">
        <v>108104381</v>
      </c>
      <c r="G1620" s="21">
        <v>0</v>
      </c>
      <c r="H1620" s="21">
        <v>0</v>
      </c>
      <c r="I1620" s="23">
        <v>43529</v>
      </c>
      <c r="J1620" s="21" t="s">
        <v>267</v>
      </c>
      <c r="K1620" s="21">
        <v>-268.37</v>
      </c>
      <c r="L1620" s="21" t="s">
        <v>194</v>
      </c>
    </row>
    <row r="1621" spans="1:12" x14ac:dyDescent="0.3">
      <c r="A1621" s="22">
        <v>13640</v>
      </c>
      <c r="B1621" s="22">
        <v>10100501</v>
      </c>
      <c r="C1621" s="22">
        <v>1000</v>
      </c>
      <c r="D1621" s="23">
        <v>43525</v>
      </c>
      <c r="E1621" s="21" t="s">
        <v>104</v>
      </c>
      <c r="F1621" s="21">
        <v>108104381</v>
      </c>
      <c r="G1621" s="21">
        <v>0</v>
      </c>
      <c r="H1621" s="21">
        <v>0</v>
      </c>
      <c r="I1621" s="23">
        <v>43529</v>
      </c>
      <c r="J1621" s="21" t="s">
        <v>267</v>
      </c>
      <c r="K1621" s="21">
        <v>-36.700000000000003</v>
      </c>
      <c r="L1621" s="21" t="s">
        <v>194</v>
      </c>
    </row>
    <row r="1622" spans="1:12" x14ac:dyDescent="0.3">
      <c r="A1622" s="22">
        <v>13640</v>
      </c>
      <c r="B1622" s="22">
        <v>10100501</v>
      </c>
      <c r="C1622" s="22">
        <v>1000</v>
      </c>
      <c r="D1622" s="23">
        <v>43525</v>
      </c>
      <c r="E1622" s="21" t="s">
        <v>104</v>
      </c>
      <c r="F1622" s="21">
        <v>108104381</v>
      </c>
      <c r="G1622" s="21">
        <v>0</v>
      </c>
      <c r="H1622" s="21">
        <v>0</v>
      </c>
      <c r="I1622" s="23">
        <v>43529</v>
      </c>
      <c r="J1622" s="21" t="s">
        <v>267</v>
      </c>
      <c r="K1622" s="21">
        <v>-268.37</v>
      </c>
      <c r="L1622" s="21" t="s">
        <v>194</v>
      </c>
    </row>
    <row r="1623" spans="1:12" x14ac:dyDescent="0.3">
      <c r="A1623" s="22">
        <v>13640</v>
      </c>
      <c r="B1623" s="22">
        <v>10100501</v>
      </c>
      <c r="C1623" s="22">
        <v>1000</v>
      </c>
      <c r="D1623" s="23">
        <v>43525</v>
      </c>
      <c r="E1623" s="21" t="s">
        <v>104</v>
      </c>
      <c r="F1623" s="21">
        <v>108104381</v>
      </c>
      <c r="G1623" s="21">
        <v>0</v>
      </c>
      <c r="H1623" s="21">
        <v>0</v>
      </c>
      <c r="I1623" s="23">
        <v>43529</v>
      </c>
      <c r="J1623" s="21" t="s">
        <v>267</v>
      </c>
      <c r="K1623" s="21">
        <v>-203.9</v>
      </c>
      <c r="L1623" s="21" t="s">
        <v>194</v>
      </c>
    </row>
    <row r="1624" spans="1:12" x14ac:dyDescent="0.3">
      <c r="A1624" s="22">
        <v>13640</v>
      </c>
      <c r="B1624" s="22">
        <v>10100501</v>
      </c>
      <c r="C1624" s="22">
        <v>1000</v>
      </c>
      <c r="D1624" s="23">
        <v>43525</v>
      </c>
      <c r="E1624" s="21" t="s">
        <v>104</v>
      </c>
      <c r="F1624" s="21">
        <v>108104381</v>
      </c>
      <c r="G1624" s="21">
        <v>0</v>
      </c>
      <c r="H1624" s="21">
        <v>0</v>
      </c>
      <c r="I1624" s="23">
        <v>43529</v>
      </c>
      <c r="J1624" s="21" t="s">
        <v>267</v>
      </c>
      <c r="K1624" s="21">
        <v>-10.95</v>
      </c>
      <c r="L1624" s="21" t="s">
        <v>194</v>
      </c>
    </row>
    <row r="1625" spans="1:12" x14ac:dyDescent="0.3">
      <c r="A1625" s="22">
        <v>13640</v>
      </c>
      <c r="B1625" s="22">
        <v>10100501</v>
      </c>
      <c r="C1625" s="22">
        <v>1000</v>
      </c>
      <c r="D1625" s="23">
        <v>43525</v>
      </c>
      <c r="E1625" s="21" t="s">
        <v>104</v>
      </c>
      <c r="F1625" s="21">
        <v>108104381</v>
      </c>
      <c r="G1625" s="21">
        <v>0</v>
      </c>
      <c r="H1625" s="21">
        <v>0</v>
      </c>
      <c r="I1625" s="23">
        <v>43529</v>
      </c>
      <c r="J1625" s="21" t="s">
        <v>267</v>
      </c>
      <c r="K1625" s="21">
        <v>-190.93</v>
      </c>
      <c r="L1625" s="21" t="s">
        <v>194</v>
      </c>
    </row>
    <row r="1626" spans="1:12" x14ac:dyDescent="0.3">
      <c r="A1626" s="22">
        <v>13640</v>
      </c>
      <c r="B1626" s="22">
        <v>10100501</v>
      </c>
      <c r="C1626" s="22">
        <v>1000</v>
      </c>
      <c r="D1626" s="23">
        <v>43525</v>
      </c>
      <c r="E1626" s="21" t="s">
        <v>104</v>
      </c>
      <c r="F1626" s="21">
        <v>108104381</v>
      </c>
      <c r="G1626" s="21">
        <v>0</v>
      </c>
      <c r="H1626" s="21">
        <v>0</v>
      </c>
      <c r="I1626" s="23">
        <v>43529</v>
      </c>
      <c r="J1626" s="21" t="s">
        <v>267</v>
      </c>
      <c r="K1626" s="21">
        <v>-53.55</v>
      </c>
      <c r="L1626" s="21" t="s">
        <v>194</v>
      </c>
    </row>
    <row r="1627" spans="1:12" x14ac:dyDescent="0.3">
      <c r="A1627" s="22">
        <v>13640</v>
      </c>
      <c r="B1627" s="22">
        <v>10100501</v>
      </c>
      <c r="C1627" s="22">
        <v>1000</v>
      </c>
      <c r="D1627" s="23">
        <v>43525</v>
      </c>
      <c r="E1627" s="21" t="s">
        <v>104</v>
      </c>
      <c r="F1627" s="21">
        <v>108104381</v>
      </c>
      <c r="G1627" s="21">
        <v>0</v>
      </c>
      <c r="H1627" s="21">
        <v>0</v>
      </c>
      <c r="I1627" s="23">
        <v>43529</v>
      </c>
      <c r="J1627" s="21" t="s">
        <v>267</v>
      </c>
      <c r="K1627" s="21">
        <v>-158.06</v>
      </c>
      <c r="L1627" s="21" t="s">
        <v>194</v>
      </c>
    </row>
    <row r="1628" spans="1:12" x14ac:dyDescent="0.3">
      <c r="A1628" s="22">
        <v>13640</v>
      </c>
      <c r="B1628" s="22">
        <v>10100501</v>
      </c>
      <c r="C1628" s="22">
        <v>1000</v>
      </c>
      <c r="D1628" s="23">
        <v>43525</v>
      </c>
      <c r="E1628" s="21" t="s">
        <v>104</v>
      </c>
      <c r="F1628" s="21">
        <v>108104381</v>
      </c>
      <c r="G1628" s="21">
        <v>0</v>
      </c>
      <c r="H1628" s="21">
        <v>0</v>
      </c>
      <c r="I1628" s="23">
        <v>43529</v>
      </c>
      <c r="J1628" s="21" t="s">
        <v>267</v>
      </c>
      <c r="K1628" s="21">
        <v>-53.55</v>
      </c>
      <c r="L1628" s="21" t="s">
        <v>194</v>
      </c>
    </row>
    <row r="1629" spans="1:12" x14ac:dyDescent="0.3">
      <c r="A1629" s="22">
        <v>13640</v>
      </c>
      <c r="B1629" s="22">
        <v>10100501</v>
      </c>
      <c r="C1629" s="22">
        <v>1000</v>
      </c>
      <c r="D1629" s="23">
        <v>43525</v>
      </c>
      <c r="E1629" s="21" t="s">
        <v>104</v>
      </c>
      <c r="F1629" s="21">
        <v>108104381</v>
      </c>
      <c r="G1629" s="21">
        <v>0</v>
      </c>
      <c r="H1629" s="21">
        <v>0</v>
      </c>
      <c r="I1629" s="23">
        <v>43529</v>
      </c>
      <c r="J1629" s="21" t="s">
        <v>267</v>
      </c>
      <c r="K1629" s="21">
        <v>-53.55</v>
      </c>
      <c r="L1629" s="21" t="s">
        <v>194</v>
      </c>
    </row>
    <row r="1630" spans="1:12" x14ac:dyDescent="0.3">
      <c r="A1630" s="22">
        <v>13640</v>
      </c>
      <c r="B1630" s="22">
        <v>10100501</v>
      </c>
      <c r="C1630" s="22">
        <v>1000</v>
      </c>
      <c r="D1630" s="23">
        <v>43525</v>
      </c>
      <c r="E1630" s="21" t="s">
        <v>104</v>
      </c>
      <c r="F1630" s="21">
        <v>108104381</v>
      </c>
      <c r="G1630" s="21">
        <v>0</v>
      </c>
      <c r="H1630" s="21">
        <v>0</v>
      </c>
      <c r="I1630" s="23">
        <v>43529</v>
      </c>
      <c r="J1630" s="21" t="s">
        <v>267</v>
      </c>
      <c r="K1630" s="21">
        <v>-477.19</v>
      </c>
      <c r="L1630" s="21" t="s">
        <v>194</v>
      </c>
    </row>
    <row r="1631" spans="1:12" x14ac:dyDescent="0.3">
      <c r="A1631" s="22">
        <v>13640</v>
      </c>
      <c r="B1631" s="22">
        <v>10100501</v>
      </c>
      <c r="C1631" s="22">
        <v>1000</v>
      </c>
      <c r="D1631" s="23">
        <v>43525</v>
      </c>
      <c r="E1631" s="21" t="s">
        <v>104</v>
      </c>
      <c r="F1631" s="21">
        <v>108104381</v>
      </c>
      <c r="G1631" s="21">
        <v>0</v>
      </c>
      <c r="H1631" s="21">
        <v>0</v>
      </c>
      <c r="I1631" s="23">
        <v>43529</v>
      </c>
      <c r="J1631" s="21" t="s">
        <v>267</v>
      </c>
      <c r="K1631" s="21">
        <v>-89.98</v>
      </c>
      <c r="L1631" s="21" t="s">
        <v>194</v>
      </c>
    </row>
    <row r="1632" spans="1:12" x14ac:dyDescent="0.3">
      <c r="A1632" s="22">
        <v>13640</v>
      </c>
      <c r="B1632" s="22">
        <v>10100501</v>
      </c>
      <c r="C1632" s="22">
        <v>1000</v>
      </c>
      <c r="D1632" s="23">
        <v>43525</v>
      </c>
      <c r="E1632" s="21" t="s">
        <v>104</v>
      </c>
      <c r="F1632" s="21">
        <v>108104381</v>
      </c>
      <c r="G1632" s="21">
        <v>0</v>
      </c>
      <c r="H1632" s="21">
        <v>0</v>
      </c>
      <c r="I1632" s="23">
        <v>43529</v>
      </c>
      <c r="J1632" s="21" t="s">
        <v>267</v>
      </c>
      <c r="K1632" s="21">
        <v>-89.98</v>
      </c>
      <c r="L1632" s="21" t="s">
        <v>194</v>
      </c>
    </row>
    <row r="1633" spans="1:12" x14ac:dyDescent="0.3">
      <c r="A1633" s="22">
        <v>13640</v>
      </c>
      <c r="B1633" s="22">
        <v>10100501</v>
      </c>
      <c r="C1633" s="22">
        <v>1000</v>
      </c>
      <c r="D1633" s="23">
        <v>43525</v>
      </c>
      <c r="E1633" s="21" t="s">
        <v>104</v>
      </c>
      <c r="F1633" s="21">
        <v>108104381</v>
      </c>
      <c r="G1633" s="21">
        <v>0</v>
      </c>
      <c r="H1633" s="21">
        <v>0</v>
      </c>
      <c r="I1633" s="23">
        <v>43529</v>
      </c>
      <c r="J1633" s="21" t="s">
        <v>267</v>
      </c>
      <c r="K1633" s="21">
        <v>-53.55</v>
      </c>
      <c r="L1633" s="21" t="s">
        <v>194</v>
      </c>
    </row>
    <row r="1634" spans="1:12" x14ac:dyDescent="0.3">
      <c r="A1634" s="22">
        <v>13640</v>
      </c>
      <c r="B1634" s="22">
        <v>10100501</v>
      </c>
      <c r="C1634" s="22">
        <v>1000</v>
      </c>
      <c r="D1634" s="23">
        <v>43525</v>
      </c>
      <c r="E1634" s="21" t="s">
        <v>104</v>
      </c>
      <c r="F1634" s="21">
        <v>108104381</v>
      </c>
      <c r="G1634" s="21">
        <v>0</v>
      </c>
      <c r="H1634" s="21">
        <v>0</v>
      </c>
      <c r="I1634" s="23">
        <v>43529</v>
      </c>
      <c r="J1634" s="21" t="s">
        <v>267</v>
      </c>
      <c r="K1634" s="21">
        <v>-34.380000000000003</v>
      </c>
      <c r="L1634" s="21" t="s">
        <v>194</v>
      </c>
    </row>
    <row r="1635" spans="1:12" x14ac:dyDescent="0.3">
      <c r="A1635" s="22">
        <v>13640</v>
      </c>
      <c r="B1635" s="22">
        <v>10100501</v>
      </c>
      <c r="C1635" s="22">
        <v>1000</v>
      </c>
      <c r="D1635" s="23">
        <v>43525</v>
      </c>
      <c r="E1635" s="21" t="s">
        <v>104</v>
      </c>
      <c r="F1635" s="21">
        <v>108104381</v>
      </c>
      <c r="G1635" s="21">
        <v>0</v>
      </c>
      <c r="H1635" s="21">
        <v>0</v>
      </c>
      <c r="I1635" s="23">
        <v>43529</v>
      </c>
      <c r="J1635" s="21" t="s">
        <v>267</v>
      </c>
      <c r="K1635" s="21">
        <v>-63.5</v>
      </c>
      <c r="L1635" s="21" t="s">
        <v>194</v>
      </c>
    </row>
    <row r="1636" spans="1:12" x14ac:dyDescent="0.3">
      <c r="A1636" s="22">
        <v>13650</v>
      </c>
      <c r="B1636" s="22">
        <v>10100501</v>
      </c>
      <c r="C1636" s="22">
        <v>1000</v>
      </c>
      <c r="D1636" s="23">
        <v>43525</v>
      </c>
      <c r="E1636" s="21" t="s">
        <v>104</v>
      </c>
      <c r="F1636" s="21">
        <v>108104381</v>
      </c>
      <c r="G1636" s="21">
        <v>0</v>
      </c>
      <c r="H1636" s="21">
        <v>0</v>
      </c>
      <c r="I1636" s="23">
        <v>43529</v>
      </c>
      <c r="J1636" s="21" t="s">
        <v>267</v>
      </c>
      <c r="K1636" s="24">
        <v>-3239.99</v>
      </c>
      <c r="L1636" s="21" t="s">
        <v>195</v>
      </c>
    </row>
    <row r="1637" spans="1:12" x14ac:dyDescent="0.3">
      <c r="A1637" s="22">
        <v>13650</v>
      </c>
      <c r="B1637" s="22">
        <v>10100501</v>
      </c>
      <c r="C1637" s="22">
        <v>1000</v>
      </c>
      <c r="D1637" s="23">
        <v>43525</v>
      </c>
      <c r="E1637" s="21" t="s">
        <v>104</v>
      </c>
      <c r="F1637" s="21">
        <v>108104381</v>
      </c>
      <c r="G1637" s="21">
        <v>0</v>
      </c>
      <c r="H1637" s="21">
        <v>0</v>
      </c>
      <c r="I1637" s="23">
        <v>43529</v>
      </c>
      <c r="J1637" s="21" t="s">
        <v>267</v>
      </c>
      <c r="K1637" s="24">
        <v>-3239.99</v>
      </c>
      <c r="L1637" s="21" t="s">
        <v>195</v>
      </c>
    </row>
    <row r="1638" spans="1:12" x14ac:dyDescent="0.3">
      <c r="A1638" s="22">
        <v>13650</v>
      </c>
      <c r="B1638" s="22">
        <v>10100501</v>
      </c>
      <c r="C1638" s="22">
        <v>1000</v>
      </c>
      <c r="D1638" s="23">
        <v>43525</v>
      </c>
      <c r="E1638" s="21" t="s">
        <v>104</v>
      </c>
      <c r="F1638" s="21">
        <v>108104381</v>
      </c>
      <c r="G1638" s="21">
        <v>0</v>
      </c>
      <c r="H1638" s="21">
        <v>0</v>
      </c>
      <c r="I1638" s="23">
        <v>43529</v>
      </c>
      <c r="J1638" s="21" t="s">
        <v>267</v>
      </c>
      <c r="K1638" s="24">
        <v>-3239.99</v>
      </c>
      <c r="L1638" s="21" t="s">
        <v>195</v>
      </c>
    </row>
    <row r="1639" spans="1:12" x14ac:dyDescent="0.3">
      <c r="A1639" s="22">
        <v>13650</v>
      </c>
      <c r="B1639" s="22">
        <v>10100501</v>
      </c>
      <c r="C1639" s="22">
        <v>1000</v>
      </c>
      <c r="D1639" s="23">
        <v>43525</v>
      </c>
      <c r="E1639" s="21" t="s">
        <v>104</v>
      </c>
      <c r="F1639" s="21">
        <v>108104381</v>
      </c>
      <c r="G1639" s="21">
        <v>0</v>
      </c>
      <c r="H1639" s="21">
        <v>0</v>
      </c>
      <c r="I1639" s="23">
        <v>43529</v>
      </c>
      <c r="J1639" s="21" t="s">
        <v>267</v>
      </c>
      <c r="K1639" s="24">
        <v>-3239.99</v>
      </c>
      <c r="L1639" s="21" t="s">
        <v>195</v>
      </c>
    </row>
    <row r="1640" spans="1:12" x14ac:dyDescent="0.3">
      <c r="A1640" s="22">
        <v>13650</v>
      </c>
      <c r="B1640" s="22">
        <v>10100501</v>
      </c>
      <c r="C1640" s="22">
        <v>1000</v>
      </c>
      <c r="D1640" s="23">
        <v>43525</v>
      </c>
      <c r="E1640" s="21" t="s">
        <v>104</v>
      </c>
      <c r="F1640" s="21">
        <v>108104381</v>
      </c>
      <c r="G1640" s="21">
        <v>0</v>
      </c>
      <c r="H1640" s="21">
        <v>0</v>
      </c>
      <c r="I1640" s="23">
        <v>43529</v>
      </c>
      <c r="J1640" s="21" t="s">
        <v>267</v>
      </c>
      <c r="K1640" s="24">
        <v>-3240.03</v>
      </c>
      <c r="L1640" s="21" t="s">
        <v>195</v>
      </c>
    </row>
    <row r="1641" spans="1:12" x14ac:dyDescent="0.3">
      <c r="A1641" s="22">
        <v>13650</v>
      </c>
      <c r="B1641" s="22">
        <v>10100501</v>
      </c>
      <c r="C1641" s="22">
        <v>1000</v>
      </c>
      <c r="D1641" s="23">
        <v>43525</v>
      </c>
      <c r="E1641" s="21" t="s">
        <v>104</v>
      </c>
      <c r="F1641" s="21">
        <v>108104381</v>
      </c>
      <c r="G1641" s="21">
        <v>0</v>
      </c>
      <c r="H1641" s="21">
        <v>0</v>
      </c>
      <c r="I1641" s="23">
        <v>43529</v>
      </c>
      <c r="J1641" s="21" t="s">
        <v>267</v>
      </c>
      <c r="K1641" s="24">
        <v>-3239.99</v>
      </c>
      <c r="L1641" s="21" t="s">
        <v>195</v>
      </c>
    </row>
    <row r="1642" spans="1:12" x14ac:dyDescent="0.3">
      <c r="A1642" s="22">
        <v>13650</v>
      </c>
      <c r="B1642" s="22">
        <v>10100501</v>
      </c>
      <c r="C1642" s="22">
        <v>1000</v>
      </c>
      <c r="D1642" s="23">
        <v>43525</v>
      </c>
      <c r="E1642" s="21" t="s">
        <v>104</v>
      </c>
      <c r="F1642" s="21">
        <v>108104381</v>
      </c>
      <c r="G1642" s="21">
        <v>0</v>
      </c>
      <c r="H1642" s="21">
        <v>0</v>
      </c>
      <c r="I1642" s="23">
        <v>43529</v>
      </c>
      <c r="J1642" s="21" t="s">
        <v>267</v>
      </c>
      <c r="K1642" s="24">
        <v>-3239.99</v>
      </c>
      <c r="L1642" s="21" t="s">
        <v>195</v>
      </c>
    </row>
    <row r="1643" spans="1:12" x14ac:dyDescent="0.3">
      <c r="A1643" s="22">
        <v>13650</v>
      </c>
      <c r="B1643" s="22">
        <v>10100501</v>
      </c>
      <c r="C1643" s="22">
        <v>1000</v>
      </c>
      <c r="D1643" s="23">
        <v>43525</v>
      </c>
      <c r="E1643" s="21" t="s">
        <v>104</v>
      </c>
      <c r="F1643" s="21">
        <v>108104381</v>
      </c>
      <c r="G1643" s="21">
        <v>0</v>
      </c>
      <c r="H1643" s="21">
        <v>0</v>
      </c>
      <c r="I1643" s="23">
        <v>43529</v>
      </c>
      <c r="J1643" s="21" t="s">
        <v>267</v>
      </c>
      <c r="K1643" s="24">
        <v>-3239.99</v>
      </c>
      <c r="L1643" s="21" t="s">
        <v>195</v>
      </c>
    </row>
    <row r="1644" spans="1:12" x14ac:dyDescent="0.3">
      <c r="A1644" s="22">
        <v>13640</v>
      </c>
      <c r="B1644" s="22">
        <v>10100501</v>
      </c>
      <c r="C1644" s="22">
        <v>1000</v>
      </c>
      <c r="D1644" s="23">
        <v>43525</v>
      </c>
      <c r="E1644" s="21" t="s">
        <v>104</v>
      </c>
      <c r="F1644" s="21">
        <v>108104446</v>
      </c>
      <c r="G1644" s="21">
        <v>0</v>
      </c>
      <c r="H1644" s="21">
        <v>0</v>
      </c>
      <c r="I1644" s="23">
        <v>43530</v>
      </c>
      <c r="J1644" s="21" t="s">
        <v>262</v>
      </c>
      <c r="K1644" s="21">
        <v>-127.57</v>
      </c>
      <c r="L1644" s="21" t="s">
        <v>194</v>
      </c>
    </row>
    <row r="1645" spans="1:12" x14ac:dyDescent="0.3">
      <c r="A1645" s="22">
        <v>13640</v>
      </c>
      <c r="B1645" s="22">
        <v>10100501</v>
      </c>
      <c r="C1645" s="22">
        <v>1000</v>
      </c>
      <c r="D1645" s="23">
        <v>43525</v>
      </c>
      <c r="E1645" s="21" t="s">
        <v>104</v>
      </c>
      <c r="F1645" s="21">
        <v>108104446</v>
      </c>
      <c r="G1645" s="21">
        <v>0</v>
      </c>
      <c r="H1645" s="21">
        <v>0</v>
      </c>
      <c r="I1645" s="23">
        <v>43530</v>
      </c>
      <c r="J1645" s="21" t="s">
        <v>262</v>
      </c>
      <c r="K1645" s="21">
        <v>-313.39999999999998</v>
      </c>
      <c r="L1645" s="21" t="s">
        <v>194</v>
      </c>
    </row>
    <row r="1646" spans="1:12" x14ac:dyDescent="0.3">
      <c r="A1646" s="22">
        <v>13640</v>
      </c>
      <c r="B1646" s="22">
        <v>10100501</v>
      </c>
      <c r="C1646" s="22">
        <v>1000</v>
      </c>
      <c r="D1646" s="23">
        <v>43525</v>
      </c>
      <c r="E1646" s="21" t="s">
        <v>104</v>
      </c>
      <c r="F1646" s="21">
        <v>108104446</v>
      </c>
      <c r="G1646" s="21">
        <v>0</v>
      </c>
      <c r="H1646" s="21">
        <v>0</v>
      </c>
      <c r="I1646" s="23">
        <v>43530</v>
      </c>
      <c r="J1646" s="21" t="s">
        <v>262</v>
      </c>
      <c r="K1646" s="21">
        <v>-127.57</v>
      </c>
      <c r="L1646" s="21" t="s">
        <v>194</v>
      </c>
    </row>
    <row r="1647" spans="1:12" x14ac:dyDescent="0.3">
      <c r="A1647" s="22">
        <v>13650</v>
      </c>
      <c r="B1647" s="22">
        <v>10100501</v>
      </c>
      <c r="C1647" s="22">
        <v>1000</v>
      </c>
      <c r="D1647" s="23">
        <v>43525</v>
      </c>
      <c r="E1647" s="21" t="s">
        <v>104</v>
      </c>
      <c r="F1647" s="21">
        <v>108104446</v>
      </c>
      <c r="G1647" s="21">
        <v>0</v>
      </c>
      <c r="H1647" s="21">
        <v>0</v>
      </c>
      <c r="I1647" s="23">
        <v>43530</v>
      </c>
      <c r="J1647" s="21" t="s">
        <v>262</v>
      </c>
      <c r="K1647" s="21">
        <v>-821.17</v>
      </c>
      <c r="L1647" s="21" t="s">
        <v>195</v>
      </c>
    </row>
    <row r="1648" spans="1:12" x14ac:dyDescent="0.3">
      <c r="A1648" s="22">
        <v>13650</v>
      </c>
      <c r="B1648" s="22">
        <v>10100501</v>
      </c>
      <c r="C1648" s="22">
        <v>1000</v>
      </c>
      <c r="D1648" s="23">
        <v>43525</v>
      </c>
      <c r="E1648" s="21" t="s">
        <v>104</v>
      </c>
      <c r="F1648" s="21">
        <v>108104446</v>
      </c>
      <c r="G1648" s="21">
        <v>0</v>
      </c>
      <c r="H1648" s="21">
        <v>0</v>
      </c>
      <c r="I1648" s="23">
        <v>43530</v>
      </c>
      <c r="J1648" s="21" t="s">
        <v>262</v>
      </c>
      <c r="K1648" s="21">
        <v>-821.17</v>
      </c>
      <c r="L1648" s="21" t="s">
        <v>195</v>
      </c>
    </row>
    <row r="1649" spans="1:12" x14ac:dyDescent="0.3">
      <c r="A1649" s="22">
        <v>13650</v>
      </c>
      <c r="B1649" s="22">
        <v>10100501</v>
      </c>
      <c r="C1649" s="22">
        <v>1000</v>
      </c>
      <c r="D1649" s="23">
        <v>43525</v>
      </c>
      <c r="E1649" s="21" t="s">
        <v>104</v>
      </c>
      <c r="F1649" s="21">
        <v>108104446</v>
      </c>
      <c r="G1649" s="21">
        <v>0</v>
      </c>
      <c r="H1649" s="21">
        <v>0</v>
      </c>
      <c r="I1649" s="23">
        <v>43530</v>
      </c>
      <c r="J1649" s="21" t="s">
        <v>262</v>
      </c>
      <c r="K1649" s="21">
        <v>-821.17</v>
      </c>
      <c r="L1649" s="21" t="s">
        <v>195</v>
      </c>
    </row>
    <row r="1650" spans="1:12" x14ac:dyDescent="0.3">
      <c r="A1650" s="22">
        <v>13650</v>
      </c>
      <c r="B1650" s="22">
        <v>10100501</v>
      </c>
      <c r="C1650" s="22">
        <v>1000</v>
      </c>
      <c r="D1650" s="23">
        <v>43525</v>
      </c>
      <c r="E1650" s="21" t="s">
        <v>104</v>
      </c>
      <c r="F1650" s="21">
        <v>108104446</v>
      </c>
      <c r="G1650" s="21">
        <v>0</v>
      </c>
      <c r="H1650" s="21">
        <v>0</v>
      </c>
      <c r="I1650" s="23">
        <v>43530</v>
      </c>
      <c r="J1650" s="21" t="s">
        <v>262</v>
      </c>
      <c r="K1650" s="21">
        <v>-821.15</v>
      </c>
      <c r="L1650" s="21" t="s">
        <v>195</v>
      </c>
    </row>
    <row r="1651" spans="1:12" x14ac:dyDescent="0.3">
      <c r="A1651" s="22">
        <v>13650</v>
      </c>
      <c r="B1651" s="22">
        <v>10100501</v>
      </c>
      <c r="C1651" s="22">
        <v>1000</v>
      </c>
      <c r="D1651" s="23">
        <v>43525</v>
      </c>
      <c r="E1651" s="21" t="s">
        <v>104</v>
      </c>
      <c r="F1651" s="21">
        <v>108104446</v>
      </c>
      <c r="G1651" s="21">
        <v>0</v>
      </c>
      <c r="H1651" s="21">
        <v>0</v>
      </c>
      <c r="I1651" s="23">
        <v>43530</v>
      </c>
      <c r="J1651" s="21" t="s">
        <v>262</v>
      </c>
      <c r="K1651" s="21">
        <v>-821.17</v>
      </c>
      <c r="L1651" s="21" t="s">
        <v>195</v>
      </c>
    </row>
    <row r="1652" spans="1:12" x14ac:dyDescent="0.3">
      <c r="A1652" s="22">
        <v>13650</v>
      </c>
      <c r="B1652" s="22">
        <v>10100501</v>
      </c>
      <c r="C1652" s="22">
        <v>1000</v>
      </c>
      <c r="D1652" s="23">
        <v>43525</v>
      </c>
      <c r="E1652" s="21" t="s">
        <v>104</v>
      </c>
      <c r="F1652" s="21">
        <v>108104446</v>
      </c>
      <c r="G1652" s="21">
        <v>0</v>
      </c>
      <c r="H1652" s="21">
        <v>0</v>
      </c>
      <c r="I1652" s="23">
        <v>43530</v>
      </c>
      <c r="J1652" s="21" t="s">
        <v>262</v>
      </c>
      <c r="K1652" s="21">
        <v>-821.17</v>
      </c>
      <c r="L1652" s="21" t="s">
        <v>195</v>
      </c>
    </row>
    <row r="1653" spans="1:12" x14ac:dyDescent="0.3">
      <c r="A1653" s="22">
        <v>13640</v>
      </c>
      <c r="B1653" s="22">
        <v>10100501</v>
      </c>
      <c r="C1653" s="22">
        <v>1000</v>
      </c>
      <c r="D1653" s="23">
        <v>43525</v>
      </c>
      <c r="E1653" s="21" t="s">
        <v>104</v>
      </c>
      <c r="F1653" s="21">
        <v>108104860</v>
      </c>
      <c r="G1653" s="21">
        <v>0</v>
      </c>
      <c r="H1653" s="21">
        <v>0</v>
      </c>
      <c r="I1653" s="23">
        <v>43551</v>
      </c>
      <c r="J1653" s="21" t="s">
        <v>268</v>
      </c>
      <c r="K1653" s="21">
        <v>-58.44</v>
      </c>
      <c r="L1653" s="21" t="s">
        <v>194</v>
      </c>
    </row>
    <row r="1654" spans="1:12" x14ac:dyDescent="0.3">
      <c r="A1654" s="22">
        <v>13640</v>
      </c>
      <c r="B1654" s="22">
        <v>10100501</v>
      </c>
      <c r="C1654" s="22">
        <v>1000</v>
      </c>
      <c r="D1654" s="23">
        <v>43525</v>
      </c>
      <c r="E1654" s="21" t="s">
        <v>104</v>
      </c>
      <c r="F1654" s="21">
        <v>108104860</v>
      </c>
      <c r="G1654" s="21">
        <v>0</v>
      </c>
      <c r="H1654" s="21">
        <v>0</v>
      </c>
      <c r="I1654" s="23">
        <v>43551</v>
      </c>
      <c r="J1654" s="21" t="s">
        <v>268</v>
      </c>
      <c r="K1654" s="21">
        <v>-66.08</v>
      </c>
      <c r="L1654" s="21" t="s">
        <v>194</v>
      </c>
    </row>
    <row r="1655" spans="1:12" x14ac:dyDescent="0.3">
      <c r="A1655" s="22">
        <v>13640</v>
      </c>
      <c r="B1655" s="22">
        <v>10100501</v>
      </c>
      <c r="C1655" s="22">
        <v>1000</v>
      </c>
      <c r="D1655" s="23">
        <v>43525</v>
      </c>
      <c r="E1655" s="21" t="s">
        <v>104</v>
      </c>
      <c r="F1655" s="21">
        <v>108104860</v>
      </c>
      <c r="G1655" s="21">
        <v>0</v>
      </c>
      <c r="H1655" s="21">
        <v>0</v>
      </c>
      <c r="I1655" s="23">
        <v>43551</v>
      </c>
      <c r="J1655" s="21" t="s">
        <v>268</v>
      </c>
      <c r="K1655" s="21">
        <v>-60.66</v>
      </c>
      <c r="L1655" s="21" t="s">
        <v>194</v>
      </c>
    </row>
    <row r="1656" spans="1:12" x14ac:dyDescent="0.3">
      <c r="A1656" s="22">
        <v>13640</v>
      </c>
      <c r="B1656" s="22">
        <v>10100501</v>
      </c>
      <c r="C1656" s="22">
        <v>1000</v>
      </c>
      <c r="D1656" s="23">
        <v>43525</v>
      </c>
      <c r="E1656" s="21" t="s">
        <v>104</v>
      </c>
      <c r="F1656" s="21">
        <v>108104860</v>
      </c>
      <c r="G1656" s="21">
        <v>0</v>
      </c>
      <c r="H1656" s="21">
        <v>0</v>
      </c>
      <c r="I1656" s="23">
        <v>43551</v>
      </c>
      <c r="J1656" s="21" t="s">
        <v>268</v>
      </c>
      <c r="K1656" s="21">
        <v>-811.69</v>
      </c>
      <c r="L1656" s="21" t="s">
        <v>194</v>
      </c>
    </row>
    <row r="1657" spans="1:12" x14ac:dyDescent="0.3">
      <c r="A1657" s="22">
        <v>13660</v>
      </c>
      <c r="B1657" s="22">
        <v>10100501</v>
      </c>
      <c r="C1657" s="22">
        <v>1000</v>
      </c>
      <c r="D1657" s="23">
        <v>43525</v>
      </c>
      <c r="E1657" s="21" t="s">
        <v>104</v>
      </c>
      <c r="F1657" s="21">
        <v>108107065</v>
      </c>
      <c r="G1657" s="21">
        <v>0</v>
      </c>
      <c r="H1657" s="21">
        <v>0</v>
      </c>
      <c r="I1657" s="23">
        <v>43500</v>
      </c>
      <c r="J1657" s="21" t="s">
        <v>105</v>
      </c>
      <c r="K1657" s="21">
        <v>-0.66</v>
      </c>
      <c r="L1657" s="21" t="s">
        <v>188</v>
      </c>
    </row>
    <row r="1658" spans="1:12" x14ac:dyDescent="0.3">
      <c r="A1658" s="22">
        <v>13670</v>
      </c>
      <c r="B1658" s="22">
        <v>10100501</v>
      </c>
      <c r="C1658" s="22">
        <v>1000</v>
      </c>
      <c r="D1658" s="23">
        <v>43525</v>
      </c>
      <c r="E1658" s="21" t="s">
        <v>104</v>
      </c>
      <c r="F1658" s="21">
        <v>108107065</v>
      </c>
      <c r="G1658" s="21">
        <v>0</v>
      </c>
      <c r="H1658" s="21">
        <v>0</v>
      </c>
      <c r="I1658" s="23">
        <v>43500</v>
      </c>
      <c r="J1658" s="21" t="s">
        <v>105</v>
      </c>
      <c r="K1658" s="21">
        <v>-5.5</v>
      </c>
      <c r="L1658" s="21" t="s">
        <v>189</v>
      </c>
    </row>
    <row r="1659" spans="1:12" x14ac:dyDescent="0.3">
      <c r="A1659" s="22">
        <v>13640</v>
      </c>
      <c r="B1659" s="22">
        <v>10100501</v>
      </c>
      <c r="C1659" s="22">
        <v>1000</v>
      </c>
      <c r="D1659" s="23">
        <v>43525</v>
      </c>
      <c r="E1659" s="21" t="s">
        <v>104</v>
      </c>
      <c r="F1659" s="21">
        <v>108107199</v>
      </c>
      <c r="G1659" s="21">
        <v>0</v>
      </c>
      <c r="H1659" s="21">
        <v>0</v>
      </c>
      <c r="I1659" s="23">
        <v>43496</v>
      </c>
      <c r="J1659" s="21" t="s">
        <v>105</v>
      </c>
      <c r="K1659" s="21">
        <v>-1.76</v>
      </c>
      <c r="L1659" s="21" t="s">
        <v>194</v>
      </c>
    </row>
    <row r="1660" spans="1:12" x14ac:dyDescent="0.3">
      <c r="A1660" s="22">
        <v>13650</v>
      </c>
      <c r="B1660" s="22">
        <v>10100501</v>
      </c>
      <c r="C1660" s="22">
        <v>1000</v>
      </c>
      <c r="D1660" s="23">
        <v>43525</v>
      </c>
      <c r="E1660" s="21" t="s">
        <v>104</v>
      </c>
      <c r="F1660" s="21">
        <v>108107199</v>
      </c>
      <c r="G1660" s="21">
        <v>0</v>
      </c>
      <c r="H1660" s="21">
        <v>0</v>
      </c>
      <c r="I1660" s="23">
        <v>43496</v>
      </c>
      <c r="J1660" s="21" t="s">
        <v>105</v>
      </c>
      <c r="K1660" s="21">
        <v>-0.24</v>
      </c>
      <c r="L1660" s="21" t="s">
        <v>195</v>
      </c>
    </row>
    <row r="1661" spans="1:12" x14ac:dyDescent="0.3">
      <c r="A1661" s="22">
        <v>13670</v>
      </c>
      <c r="B1661" s="22">
        <v>10100501</v>
      </c>
      <c r="C1661" s="22">
        <v>1000</v>
      </c>
      <c r="D1661" s="23">
        <v>43525</v>
      </c>
      <c r="E1661" s="21" t="s">
        <v>104</v>
      </c>
      <c r="F1661" s="21">
        <v>108107199</v>
      </c>
      <c r="G1661" s="21">
        <v>0</v>
      </c>
      <c r="H1661" s="21">
        <v>0</v>
      </c>
      <c r="I1661" s="23">
        <v>43496</v>
      </c>
      <c r="J1661" s="21" t="s">
        <v>105</v>
      </c>
      <c r="K1661" s="21">
        <v>-0.1</v>
      </c>
      <c r="L1661" s="21" t="s">
        <v>189</v>
      </c>
    </row>
    <row r="1662" spans="1:12" x14ac:dyDescent="0.3">
      <c r="A1662" s="22">
        <v>13650</v>
      </c>
      <c r="B1662" s="22">
        <v>10100501</v>
      </c>
      <c r="C1662" s="22">
        <v>1000</v>
      </c>
      <c r="D1662" s="23">
        <v>43525</v>
      </c>
      <c r="E1662" s="21" t="s">
        <v>104</v>
      </c>
      <c r="F1662" s="21">
        <v>108107261</v>
      </c>
      <c r="G1662" s="21">
        <v>0</v>
      </c>
      <c r="H1662" s="21">
        <v>0</v>
      </c>
      <c r="I1662" s="23">
        <v>43528</v>
      </c>
      <c r="J1662" s="21" t="s">
        <v>105</v>
      </c>
      <c r="K1662" s="21">
        <v>-20.81</v>
      </c>
      <c r="L1662" s="21" t="s">
        <v>195</v>
      </c>
    </row>
    <row r="1663" spans="1:12" x14ac:dyDescent="0.3">
      <c r="A1663" s="22">
        <v>13670</v>
      </c>
      <c r="B1663" s="22">
        <v>10100501</v>
      </c>
      <c r="C1663" s="22">
        <v>1000</v>
      </c>
      <c r="D1663" s="23">
        <v>43525</v>
      </c>
      <c r="E1663" s="21" t="s">
        <v>104</v>
      </c>
      <c r="F1663" s="21">
        <v>108107281</v>
      </c>
      <c r="G1663" s="21">
        <v>0</v>
      </c>
      <c r="H1663" s="21">
        <v>0</v>
      </c>
      <c r="I1663" s="23">
        <v>43521</v>
      </c>
      <c r="J1663" s="21" t="s">
        <v>105</v>
      </c>
      <c r="K1663" s="24">
        <v>-5335.55</v>
      </c>
      <c r="L1663" s="21" t="s">
        <v>189</v>
      </c>
    </row>
    <row r="1664" spans="1:12" x14ac:dyDescent="0.3">
      <c r="A1664" s="22">
        <v>13670</v>
      </c>
      <c r="B1664" s="22">
        <v>10100501</v>
      </c>
      <c r="C1664" s="22">
        <v>1000</v>
      </c>
      <c r="D1664" s="23">
        <v>43525</v>
      </c>
      <c r="E1664" s="21" t="s">
        <v>104</v>
      </c>
      <c r="F1664" s="21">
        <v>108107281</v>
      </c>
      <c r="G1664" s="21">
        <v>0</v>
      </c>
      <c r="H1664" s="21">
        <v>0</v>
      </c>
      <c r="I1664" s="23">
        <v>43521</v>
      </c>
      <c r="J1664" s="21" t="s">
        <v>105</v>
      </c>
      <c r="K1664" s="24">
        <v>-5335.55</v>
      </c>
      <c r="L1664" s="21" t="s">
        <v>189</v>
      </c>
    </row>
    <row r="1665" spans="1:12" x14ac:dyDescent="0.3">
      <c r="A1665" s="22">
        <v>13660</v>
      </c>
      <c r="B1665" s="22">
        <v>10100501</v>
      </c>
      <c r="C1665" s="22">
        <v>1000</v>
      </c>
      <c r="D1665" s="23">
        <v>43525</v>
      </c>
      <c r="E1665" s="21" t="s">
        <v>104</v>
      </c>
      <c r="F1665" s="21">
        <v>108107669</v>
      </c>
      <c r="G1665" s="21">
        <v>0</v>
      </c>
      <c r="H1665" s="21">
        <v>0</v>
      </c>
      <c r="I1665" s="23">
        <v>43502</v>
      </c>
      <c r="J1665" s="21" t="s">
        <v>105</v>
      </c>
      <c r="K1665" s="21">
        <v>-0.08</v>
      </c>
      <c r="L1665" s="21" t="s">
        <v>188</v>
      </c>
    </row>
    <row r="1666" spans="1:12" x14ac:dyDescent="0.3">
      <c r="A1666" s="22">
        <v>13660</v>
      </c>
      <c r="B1666" s="22">
        <v>10100501</v>
      </c>
      <c r="C1666" s="22">
        <v>1000</v>
      </c>
      <c r="D1666" s="23">
        <v>43525</v>
      </c>
      <c r="E1666" s="21" t="s">
        <v>104</v>
      </c>
      <c r="F1666" s="21">
        <v>108107669</v>
      </c>
      <c r="G1666" s="21">
        <v>0</v>
      </c>
      <c r="H1666" s="21">
        <v>0</v>
      </c>
      <c r="I1666" s="23">
        <v>43502</v>
      </c>
      <c r="J1666" s="21" t="s">
        <v>105</v>
      </c>
      <c r="K1666" s="21">
        <v>-0.03</v>
      </c>
      <c r="L1666" s="21" t="s">
        <v>188</v>
      </c>
    </row>
    <row r="1667" spans="1:12" x14ac:dyDescent="0.3">
      <c r="A1667" s="22">
        <v>13670</v>
      </c>
      <c r="B1667" s="22">
        <v>10100501</v>
      </c>
      <c r="C1667" s="22">
        <v>1000</v>
      </c>
      <c r="D1667" s="23">
        <v>43525</v>
      </c>
      <c r="E1667" s="21" t="s">
        <v>104</v>
      </c>
      <c r="F1667" s="21">
        <v>108107669</v>
      </c>
      <c r="G1667" s="21">
        <v>0</v>
      </c>
      <c r="H1667" s="21">
        <v>0</v>
      </c>
      <c r="I1667" s="23">
        <v>43502</v>
      </c>
      <c r="J1667" s="21" t="s">
        <v>105</v>
      </c>
      <c r="K1667" s="21">
        <v>-0.43</v>
      </c>
      <c r="L1667" s="21" t="s">
        <v>189</v>
      </c>
    </row>
    <row r="1668" spans="1:12" x14ac:dyDescent="0.3">
      <c r="A1668" s="22">
        <v>13640</v>
      </c>
      <c r="B1668" s="22">
        <v>10100501</v>
      </c>
      <c r="C1668" s="22">
        <v>1000</v>
      </c>
      <c r="D1668" s="23">
        <v>43525</v>
      </c>
      <c r="E1668" s="21" t="s">
        <v>104</v>
      </c>
      <c r="F1668" s="21">
        <v>108104232</v>
      </c>
      <c r="G1668" s="21">
        <v>0</v>
      </c>
      <c r="H1668" s="21">
        <v>0</v>
      </c>
      <c r="I1668" s="23">
        <v>43532</v>
      </c>
      <c r="J1668" s="21" t="s">
        <v>105</v>
      </c>
      <c r="K1668" s="21">
        <v>-892.78</v>
      </c>
      <c r="L1668" s="21" t="s">
        <v>194</v>
      </c>
    </row>
    <row r="1669" spans="1:12" x14ac:dyDescent="0.3">
      <c r="A1669" s="22">
        <v>13650</v>
      </c>
      <c r="B1669" s="22">
        <v>10100501</v>
      </c>
      <c r="C1669" s="22">
        <v>1000</v>
      </c>
      <c r="D1669" s="23">
        <v>43525</v>
      </c>
      <c r="E1669" s="21" t="s">
        <v>104</v>
      </c>
      <c r="F1669" s="21">
        <v>108104232</v>
      </c>
      <c r="G1669" s="21">
        <v>0</v>
      </c>
      <c r="H1669" s="21">
        <v>0</v>
      </c>
      <c r="I1669" s="23">
        <v>43532</v>
      </c>
      <c r="J1669" s="21" t="s">
        <v>105</v>
      </c>
      <c r="K1669" s="21">
        <v>-220.22</v>
      </c>
      <c r="L1669" s="21" t="s">
        <v>195</v>
      </c>
    </row>
    <row r="1670" spans="1:12" x14ac:dyDescent="0.3">
      <c r="A1670" s="22">
        <v>13640</v>
      </c>
      <c r="B1670" s="22">
        <v>10100501</v>
      </c>
      <c r="C1670" s="22">
        <v>1000</v>
      </c>
      <c r="D1670" s="23">
        <v>43525</v>
      </c>
      <c r="E1670" s="21" t="s">
        <v>104</v>
      </c>
      <c r="F1670" s="21">
        <v>108104504</v>
      </c>
      <c r="G1670" s="21">
        <v>0</v>
      </c>
      <c r="H1670" s="21">
        <v>0</v>
      </c>
      <c r="I1670" s="23">
        <v>43375</v>
      </c>
      <c r="J1670" s="21" t="s">
        <v>105</v>
      </c>
      <c r="K1670" s="21">
        <v>-35.61</v>
      </c>
      <c r="L1670" s="21" t="s">
        <v>194</v>
      </c>
    </row>
    <row r="1671" spans="1:12" x14ac:dyDescent="0.3">
      <c r="A1671" s="22">
        <v>13650</v>
      </c>
      <c r="B1671" s="22">
        <v>10100501</v>
      </c>
      <c r="C1671" s="22">
        <v>1000</v>
      </c>
      <c r="D1671" s="23">
        <v>43525</v>
      </c>
      <c r="E1671" s="21" t="s">
        <v>104</v>
      </c>
      <c r="F1671" s="21">
        <v>108104504</v>
      </c>
      <c r="G1671" s="21">
        <v>0</v>
      </c>
      <c r="H1671" s="21">
        <v>0</v>
      </c>
      <c r="I1671" s="23">
        <v>43375</v>
      </c>
      <c r="J1671" s="21" t="s">
        <v>105</v>
      </c>
      <c r="K1671" s="21">
        <v>-154.47</v>
      </c>
      <c r="L1671" s="21" t="s">
        <v>195</v>
      </c>
    </row>
    <row r="1672" spans="1:12" x14ac:dyDescent="0.3">
      <c r="A1672" s="22">
        <v>13660</v>
      </c>
      <c r="B1672" s="22">
        <v>10100501</v>
      </c>
      <c r="C1672" s="22">
        <v>1000</v>
      </c>
      <c r="D1672" s="23">
        <v>43525</v>
      </c>
      <c r="E1672" s="21" t="s">
        <v>104</v>
      </c>
      <c r="F1672" s="21">
        <v>108105047</v>
      </c>
      <c r="G1672" s="21">
        <v>0</v>
      </c>
      <c r="H1672" s="21">
        <v>0</v>
      </c>
      <c r="I1672" s="23">
        <v>43515</v>
      </c>
      <c r="J1672" s="21" t="s">
        <v>105</v>
      </c>
      <c r="K1672" s="24">
        <v>-2608.13</v>
      </c>
      <c r="L1672" s="21" t="s">
        <v>188</v>
      </c>
    </row>
    <row r="1673" spans="1:12" x14ac:dyDescent="0.3">
      <c r="A1673" s="22">
        <v>13640</v>
      </c>
      <c r="B1673" s="22">
        <v>10100501</v>
      </c>
      <c r="C1673" s="22">
        <v>1000</v>
      </c>
      <c r="D1673" s="23">
        <v>43525</v>
      </c>
      <c r="E1673" s="21" t="s">
        <v>104</v>
      </c>
      <c r="F1673" s="21">
        <v>108105247</v>
      </c>
      <c r="G1673" s="21">
        <v>0</v>
      </c>
      <c r="H1673" s="21">
        <v>0</v>
      </c>
      <c r="I1673" s="23">
        <v>43494</v>
      </c>
      <c r="J1673" s="21" t="s">
        <v>105</v>
      </c>
      <c r="K1673" s="21">
        <v>-1.29</v>
      </c>
      <c r="L1673" s="21" t="s">
        <v>194</v>
      </c>
    </row>
    <row r="1674" spans="1:12" x14ac:dyDescent="0.3">
      <c r="A1674" s="22">
        <v>13670</v>
      </c>
      <c r="B1674" s="22">
        <v>10100501</v>
      </c>
      <c r="C1674" s="22">
        <v>1000</v>
      </c>
      <c r="D1674" s="23">
        <v>43525</v>
      </c>
      <c r="E1674" s="21" t="s">
        <v>104</v>
      </c>
      <c r="F1674" s="21">
        <v>108105247</v>
      </c>
      <c r="G1674" s="21">
        <v>0</v>
      </c>
      <c r="H1674" s="21">
        <v>0</v>
      </c>
      <c r="I1674" s="23">
        <v>43494</v>
      </c>
      <c r="J1674" s="21" t="s">
        <v>105</v>
      </c>
      <c r="K1674" s="21">
        <v>-4.8099999999999996</v>
      </c>
      <c r="L1674" s="21" t="s">
        <v>189</v>
      </c>
    </row>
    <row r="1675" spans="1:12" x14ac:dyDescent="0.3">
      <c r="A1675" s="22">
        <v>13650</v>
      </c>
      <c r="B1675" s="22">
        <v>10100501</v>
      </c>
      <c r="C1675" s="22">
        <v>1000</v>
      </c>
      <c r="D1675" s="23">
        <v>43525</v>
      </c>
      <c r="E1675" s="21" t="s">
        <v>104</v>
      </c>
      <c r="F1675" s="21">
        <v>108105262</v>
      </c>
      <c r="G1675" s="21">
        <v>0</v>
      </c>
      <c r="H1675" s="21">
        <v>0</v>
      </c>
      <c r="I1675" s="23">
        <v>43523</v>
      </c>
      <c r="J1675" s="21" t="s">
        <v>105</v>
      </c>
      <c r="K1675" s="24">
        <v>-4614.9399999999996</v>
      </c>
      <c r="L1675" s="21" t="s">
        <v>195</v>
      </c>
    </row>
    <row r="1676" spans="1:12" x14ac:dyDescent="0.3">
      <c r="A1676" s="22">
        <v>13650</v>
      </c>
      <c r="B1676" s="22">
        <v>10100501</v>
      </c>
      <c r="C1676" s="22">
        <v>1000</v>
      </c>
      <c r="D1676" s="23">
        <v>43525</v>
      </c>
      <c r="E1676" s="21" t="s">
        <v>104</v>
      </c>
      <c r="F1676" s="21">
        <v>108105262</v>
      </c>
      <c r="G1676" s="21">
        <v>0</v>
      </c>
      <c r="H1676" s="21">
        <v>0</v>
      </c>
      <c r="I1676" s="23">
        <v>43523</v>
      </c>
      <c r="J1676" s="21" t="s">
        <v>105</v>
      </c>
      <c r="K1676" s="24">
        <v>-4614.95</v>
      </c>
      <c r="L1676" s="21" t="s">
        <v>195</v>
      </c>
    </row>
    <row r="1677" spans="1:12" x14ac:dyDescent="0.3">
      <c r="A1677" s="22">
        <v>13670</v>
      </c>
      <c r="B1677" s="22">
        <v>10100501</v>
      </c>
      <c r="C1677" s="22">
        <v>1000</v>
      </c>
      <c r="D1677" s="23">
        <v>43525</v>
      </c>
      <c r="E1677" s="21" t="s">
        <v>104</v>
      </c>
      <c r="F1677" s="21">
        <v>108105287</v>
      </c>
      <c r="G1677" s="21">
        <v>0</v>
      </c>
      <c r="H1677" s="21">
        <v>0</v>
      </c>
      <c r="I1677" s="23">
        <v>43516</v>
      </c>
      <c r="J1677" s="21" t="s">
        <v>105</v>
      </c>
      <c r="K1677" s="24">
        <v>-2649.53</v>
      </c>
      <c r="L1677" s="21" t="s">
        <v>189</v>
      </c>
    </row>
    <row r="1678" spans="1:12" x14ac:dyDescent="0.3">
      <c r="A1678" s="22">
        <v>13640</v>
      </c>
      <c r="B1678" s="22">
        <v>10100501</v>
      </c>
      <c r="C1678" s="22">
        <v>1000</v>
      </c>
      <c r="D1678" s="23">
        <v>43525</v>
      </c>
      <c r="E1678" s="21" t="s">
        <v>104</v>
      </c>
      <c r="F1678" s="21">
        <v>108105596</v>
      </c>
      <c r="G1678" s="21">
        <v>0</v>
      </c>
      <c r="H1678" s="21">
        <v>0</v>
      </c>
      <c r="I1678" s="23">
        <v>43493</v>
      </c>
      <c r="J1678" s="21" t="s">
        <v>105</v>
      </c>
      <c r="K1678" s="21">
        <v>-0.33</v>
      </c>
      <c r="L1678" s="21" t="s">
        <v>194</v>
      </c>
    </row>
    <row r="1679" spans="1:12" x14ac:dyDescent="0.3">
      <c r="A1679" s="22">
        <v>13640</v>
      </c>
      <c r="B1679" s="22">
        <v>10100501</v>
      </c>
      <c r="C1679" s="22">
        <v>1000</v>
      </c>
      <c r="D1679" s="23">
        <v>43525</v>
      </c>
      <c r="E1679" s="21" t="s">
        <v>104</v>
      </c>
      <c r="F1679" s="21">
        <v>108105596</v>
      </c>
      <c r="G1679" s="21">
        <v>0</v>
      </c>
      <c r="H1679" s="21">
        <v>0</v>
      </c>
      <c r="I1679" s="23">
        <v>43493</v>
      </c>
      <c r="J1679" s="21" t="s">
        <v>105</v>
      </c>
      <c r="K1679" s="21">
        <v>-1.32</v>
      </c>
      <c r="L1679" s="21" t="s">
        <v>194</v>
      </c>
    </row>
    <row r="1680" spans="1:12" x14ac:dyDescent="0.3">
      <c r="A1680" s="22">
        <v>13640</v>
      </c>
      <c r="B1680" s="22">
        <v>10100501</v>
      </c>
      <c r="C1680" s="22">
        <v>1000</v>
      </c>
      <c r="D1680" s="23">
        <v>43525</v>
      </c>
      <c r="E1680" s="21" t="s">
        <v>104</v>
      </c>
      <c r="F1680" s="21">
        <v>108105596</v>
      </c>
      <c r="G1680" s="21">
        <v>0</v>
      </c>
      <c r="H1680" s="21">
        <v>0</v>
      </c>
      <c r="I1680" s="23">
        <v>43493</v>
      </c>
      <c r="J1680" s="21" t="s">
        <v>105</v>
      </c>
      <c r="K1680" s="21">
        <v>-1.87</v>
      </c>
      <c r="L1680" s="21" t="s">
        <v>194</v>
      </c>
    </row>
    <row r="1681" spans="1:12" x14ac:dyDescent="0.3">
      <c r="A1681" s="22">
        <v>13650</v>
      </c>
      <c r="B1681" s="22">
        <v>10100501</v>
      </c>
      <c r="C1681" s="22">
        <v>1000</v>
      </c>
      <c r="D1681" s="23">
        <v>43525</v>
      </c>
      <c r="E1681" s="21" t="s">
        <v>104</v>
      </c>
      <c r="F1681" s="21">
        <v>108105596</v>
      </c>
      <c r="G1681" s="21">
        <v>0</v>
      </c>
      <c r="H1681" s="21">
        <v>0</v>
      </c>
      <c r="I1681" s="23">
        <v>43493</v>
      </c>
      <c r="J1681" s="21" t="s">
        <v>105</v>
      </c>
      <c r="K1681" s="21">
        <v>-0.03</v>
      </c>
      <c r="L1681" s="21" t="s">
        <v>195</v>
      </c>
    </row>
    <row r="1682" spans="1:12" x14ac:dyDescent="0.3">
      <c r="A1682" s="22">
        <v>13670</v>
      </c>
      <c r="B1682" s="22">
        <v>10100501</v>
      </c>
      <c r="C1682" s="22">
        <v>1000</v>
      </c>
      <c r="D1682" s="23">
        <v>43525</v>
      </c>
      <c r="E1682" s="21" t="s">
        <v>104</v>
      </c>
      <c r="F1682" s="21">
        <v>108105596</v>
      </c>
      <c r="G1682" s="21">
        <v>0</v>
      </c>
      <c r="H1682" s="21">
        <v>0</v>
      </c>
      <c r="I1682" s="23">
        <v>43493</v>
      </c>
      <c r="J1682" s="21" t="s">
        <v>105</v>
      </c>
      <c r="K1682" s="21">
        <v>-0.56999999999999995</v>
      </c>
      <c r="L1682" s="21" t="s">
        <v>189</v>
      </c>
    </row>
    <row r="1683" spans="1:12" x14ac:dyDescent="0.3">
      <c r="A1683" s="22">
        <v>13670</v>
      </c>
      <c r="B1683" s="22">
        <v>10100501</v>
      </c>
      <c r="C1683" s="22">
        <v>1000</v>
      </c>
      <c r="D1683" s="23">
        <v>43525</v>
      </c>
      <c r="E1683" s="21" t="s">
        <v>104</v>
      </c>
      <c r="F1683" s="21">
        <v>108105634</v>
      </c>
      <c r="G1683" s="21">
        <v>0</v>
      </c>
      <c r="H1683" s="21">
        <v>0</v>
      </c>
      <c r="I1683" s="23">
        <v>43543</v>
      </c>
      <c r="J1683" s="21" t="s">
        <v>105</v>
      </c>
      <c r="K1683" s="21">
        <v>-795.49</v>
      </c>
      <c r="L1683" s="21" t="s">
        <v>189</v>
      </c>
    </row>
    <row r="1684" spans="1:12" x14ac:dyDescent="0.3">
      <c r="A1684" s="22">
        <v>13640</v>
      </c>
      <c r="B1684" s="22">
        <v>10100501</v>
      </c>
      <c r="C1684" s="22">
        <v>1000</v>
      </c>
      <c r="D1684" s="23">
        <v>43525</v>
      </c>
      <c r="E1684" s="21" t="s">
        <v>104</v>
      </c>
      <c r="F1684" s="21">
        <v>108105669</v>
      </c>
      <c r="G1684" s="21">
        <v>0</v>
      </c>
      <c r="H1684" s="21">
        <v>0</v>
      </c>
      <c r="I1684" s="23">
        <v>43514</v>
      </c>
      <c r="J1684" s="21" t="s">
        <v>105</v>
      </c>
      <c r="K1684" s="21">
        <v>0.18</v>
      </c>
      <c r="L1684" s="21" t="s">
        <v>194</v>
      </c>
    </row>
    <row r="1685" spans="1:12" x14ac:dyDescent="0.3">
      <c r="A1685" s="22">
        <v>13650</v>
      </c>
      <c r="B1685" s="22">
        <v>10100501</v>
      </c>
      <c r="C1685" s="22">
        <v>1000</v>
      </c>
      <c r="D1685" s="23">
        <v>43525</v>
      </c>
      <c r="E1685" s="21" t="s">
        <v>104</v>
      </c>
      <c r="F1685" s="21">
        <v>108105669</v>
      </c>
      <c r="G1685" s="21">
        <v>0</v>
      </c>
      <c r="H1685" s="21">
        <v>0</v>
      </c>
      <c r="I1685" s="23">
        <v>43514</v>
      </c>
      <c r="J1685" s="21" t="s">
        <v>105</v>
      </c>
      <c r="K1685" s="21">
        <v>1.82</v>
      </c>
      <c r="L1685" s="21" t="s">
        <v>195</v>
      </c>
    </row>
    <row r="1686" spans="1:12" x14ac:dyDescent="0.3">
      <c r="A1686" s="22">
        <v>13650</v>
      </c>
      <c r="B1686" s="22">
        <v>10100501</v>
      </c>
      <c r="C1686" s="22">
        <v>1000</v>
      </c>
      <c r="D1686" s="23">
        <v>43525</v>
      </c>
      <c r="E1686" s="21" t="s">
        <v>104</v>
      </c>
      <c r="F1686" s="21">
        <v>108105669</v>
      </c>
      <c r="G1686" s="21">
        <v>0</v>
      </c>
      <c r="H1686" s="21">
        <v>0</v>
      </c>
      <c r="I1686" s="23">
        <v>43514</v>
      </c>
      <c r="J1686" s="21" t="s">
        <v>105</v>
      </c>
      <c r="K1686" s="21">
        <v>1.82</v>
      </c>
      <c r="L1686" s="21" t="s">
        <v>195</v>
      </c>
    </row>
    <row r="1687" spans="1:12" x14ac:dyDescent="0.3">
      <c r="A1687" s="22">
        <v>13650</v>
      </c>
      <c r="B1687" s="22">
        <v>10100501</v>
      </c>
      <c r="C1687" s="22">
        <v>1000</v>
      </c>
      <c r="D1687" s="23">
        <v>43525</v>
      </c>
      <c r="E1687" s="21" t="s">
        <v>104</v>
      </c>
      <c r="F1687" s="21">
        <v>108105669</v>
      </c>
      <c r="G1687" s="21">
        <v>0</v>
      </c>
      <c r="H1687" s="21">
        <v>0</v>
      </c>
      <c r="I1687" s="23">
        <v>43514</v>
      </c>
      <c r="J1687" s="21" t="s">
        <v>105</v>
      </c>
      <c r="K1687" s="21">
        <v>1.82</v>
      </c>
      <c r="L1687" s="21" t="s">
        <v>195</v>
      </c>
    </row>
    <row r="1688" spans="1:12" x14ac:dyDescent="0.3">
      <c r="A1688" s="22">
        <v>13640</v>
      </c>
      <c r="B1688" s="22">
        <v>10100501</v>
      </c>
      <c r="C1688" s="22">
        <v>1000</v>
      </c>
      <c r="D1688" s="23">
        <v>43525</v>
      </c>
      <c r="E1688" s="21" t="s">
        <v>104</v>
      </c>
      <c r="F1688" s="21">
        <v>108105719</v>
      </c>
      <c r="G1688" s="21">
        <v>0</v>
      </c>
      <c r="H1688" s="21">
        <v>0</v>
      </c>
      <c r="I1688" s="23">
        <v>43488</v>
      </c>
      <c r="J1688" s="21" t="s">
        <v>105</v>
      </c>
      <c r="K1688" s="21">
        <v>-1.51</v>
      </c>
      <c r="L1688" s="21" t="s">
        <v>194</v>
      </c>
    </row>
    <row r="1689" spans="1:12" x14ac:dyDescent="0.3">
      <c r="A1689" s="22">
        <v>13640</v>
      </c>
      <c r="B1689" s="22">
        <v>10100501</v>
      </c>
      <c r="C1689" s="22">
        <v>1000</v>
      </c>
      <c r="D1689" s="23">
        <v>43525</v>
      </c>
      <c r="E1689" s="21" t="s">
        <v>104</v>
      </c>
      <c r="F1689" s="21">
        <v>108105728</v>
      </c>
      <c r="G1689" s="21">
        <v>0</v>
      </c>
      <c r="H1689" s="21">
        <v>0</v>
      </c>
      <c r="I1689" s="23">
        <v>43544</v>
      </c>
      <c r="J1689" s="21" t="s">
        <v>105</v>
      </c>
      <c r="K1689" s="21">
        <v>-357.91</v>
      </c>
      <c r="L1689" s="21" t="s">
        <v>194</v>
      </c>
    </row>
    <row r="1690" spans="1:12" x14ac:dyDescent="0.3">
      <c r="A1690" s="22">
        <v>13650</v>
      </c>
      <c r="B1690" s="22">
        <v>10100501</v>
      </c>
      <c r="C1690" s="22">
        <v>1000</v>
      </c>
      <c r="D1690" s="23">
        <v>43525</v>
      </c>
      <c r="E1690" s="21" t="s">
        <v>104</v>
      </c>
      <c r="F1690" s="21">
        <v>108105728</v>
      </c>
      <c r="G1690" s="21">
        <v>0</v>
      </c>
      <c r="H1690" s="21">
        <v>0</v>
      </c>
      <c r="I1690" s="23">
        <v>43544</v>
      </c>
      <c r="J1690" s="21" t="s">
        <v>105</v>
      </c>
      <c r="K1690" s="24">
        <v>-2428.35</v>
      </c>
      <c r="L1690" s="21" t="s">
        <v>195</v>
      </c>
    </row>
    <row r="1691" spans="1:12" x14ac:dyDescent="0.3">
      <c r="A1691" s="22">
        <v>13650</v>
      </c>
      <c r="B1691" s="22">
        <v>10100501</v>
      </c>
      <c r="C1691" s="22">
        <v>1000</v>
      </c>
      <c r="D1691" s="23">
        <v>43525</v>
      </c>
      <c r="E1691" s="21" t="s">
        <v>104</v>
      </c>
      <c r="F1691" s="21">
        <v>108105728</v>
      </c>
      <c r="G1691" s="21">
        <v>0</v>
      </c>
      <c r="H1691" s="21">
        <v>0</v>
      </c>
      <c r="I1691" s="23">
        <v>43544</v>
      </c>
      <c r="J1691" s="21" t="s">
        <v>105</v>
      </c>
      <c r="K1691" s="24">
        <v>-2428.34</v>
      </c>
      <c r="L1691" s="21" t="s">
        <v>195</v>
      </c>
    </row>
    <row r="1692" spans="1:12" x14ac:dyDescent="0.3">
      <c r="A1692" s="22">
        <v>13650</v>
      </c>
      <c r="B1692" s="22">
        <v>10100501</v>
      </c>
      <c r="C1692" s="22">
        <v>1000</v>
      </c>
      <c r="D1692" s="23">
        <v>43525</v>
      </c>
      <c r="E1692" s="21" t="s">
        <v>104</v>
      </c>
      <c r="F1692" s="21">
        <v>108105728</v>
      </c>
      <c r="G1692" s="21">
        <v>0</v>
      </c>
      <c r="H1692" s="21">
        <v>0</v>
      </c>
      <c r="I1692" s="23">
        <v>43544</v>
      </c>
      <c r="J1692" s="21" t="s">
        <v>105</v>
      </c>
      <c r="K1692" s="24">
        <v>-2428.35</v>
      </c>
      <c r="L1692" s="21" t="s">
        <v>195</v>
      </c>
    </row>
    <row r="1693" spans="1:12" x14ac:dyDescent="0.3">
      <c r="A1693" s="22">
        <v>13640</v>
      </c>
      <c r="B1693" s="22">
        <v>10100501</v>
      </c>
      <c r="C1693" s="22">
        <v>1000</v>
      </c>
      <c r="D1693" s="23">
        <v>43525</v>
      </c>
      <c r="E1693" s="21" t="s">
        <v>104</v>
      </c>
      <c r="F1693" s="21">
        <v>108105916</v>
      </c>
      <c r="G1693" s="21">
        <v>0</v>
      </c>
      <c r="H1693" s="21">
        <v>0</v>
      </c>
      <c r="I1693" s="23">
        <v>43462</v>
      </c>
      <c r="J1693" s="21" t="s">
        <v>105</v>
      </c>
      <c r="K1693" s="21">
        <v>-76.44</v>
      </c>
      <c r="L1693" s="21" t="s">
        <v>194</v>
      </c>
    </row>
    <row r="1694" spans="1:12" x14ac:dyDescent="0.3">
      <c r="A1694" s="22">
        <v>13650</v>
      </c>
      <c r="B1694" s="22">
        <v>10100501</v>
      </c>
      <c r="C1694" s="22">
        <v>1000</v>
      </c>
      <c r="D1694" s="23">
        <v>43525</v>
      </c>
      <c r="E1694" s="21" t="s">
        <v>104</v>
      </c>
      <c r="F1694" s="21">
        <v>108105916</v>
      </c>
      <c r="G1694" s="21">
        <v>0</v>
      </c>
      <c r="H1694" s="21">
        <v>0</v>
      </c>
      <c r="I1694" s="23">
        <v>43462</v>
      </c>
      <c r="J1694" s="21" t="s">
        <v>105</v>
      </c>
      <c r="K1694" s="21">
        <v>-92.98</v>
      </c>
      <c r="L1694" s="21" t="s">
        <v>195</v>
      </c>
    </row>
    <row r="1695" spans="1:12" x14ac:dyDescent="0.3">
      <c r="A1695" s="22">
        <v>13650</v>
      </c>
      <c r="B1695" s="22">
        <v>10100501</v>
      </c>
      <c r="C1695" s="22">
        <v>1000</v>
      </c>
      <c r="D1695" s="23">
        <v>43525</v>
      </c>
      <c r="E1695" s="21" t="s">
        <v>104</v>
      </c>
      <c r="F1695" s="21">
        <v>108106101</v>
      </c>
      <c r="G1695" s="21">
        <v>0</v>
      </c>
      <c r="H1695" s="21">
        <v>0</v>
      </c>
      <c r="I1695" s="23">
        <v>43377</v>
      </c>
      <c r="J1695" s="21" t="s">
        <v>105</v>
      </c>
      <c r="K1695" s="21">
        <v>-48.55</v>
      </c>
      <c r="L1695" s="21" t="s">
        <v>195</v>
      </c>
    </row>
    <row r="1696" spans="1:12" x14ac:dyDescent="0.3">
      <c r="A1696" s="22">
        <v>13640</v>
      </c>
      <c r="B1696" s="22">
        <v>10100501</v>
      </c>
      <c r="C1696" s="22">
        <v>1000</v>
      </c>
      <c r="D1696" s="23">
        <v>43525</v>
      </c>
      <c r="E1696" s="21" t="s">
        <v>104</v>
      </c>
      <c r="F1696" s="21">
        <v>108106178</v>
      </c>
      <c r="G1696" s="21">
        <v>0</v>
      </c>
      <c r="H1696" s="21">
        <v>0</v>
      </c>
      <c r="I1696" s="23">
        <v>43524</v>
      </c>
      <c r="J1696" s="21" t="s">
        <v>105</v>
      </c>
      <c r="K1696" s="21">
        <v>-465.78</v>
      </c>
      <c r="L1696" s="21" t="s">
        <v>194</v>
      </c>
    </row>
    <row r="1697" spans="1:12" x14ac:dyDescent="0.3">
      <c r="A1697" s="22">
        <v>13650</v>
      </c>
      <c r="B1697" s="22">
        <v>10100501</v>
      </c>
      <c r="C1697" s="22">
        <v>1000</v>
      </c>
      <c r="D1697" s="23">
        <v>43525</v>
      </c>
      <c r="E1697" s="21" t="s">
        <v>104</v>
      </c>
      <c r="F1697" s="21">
        <v>108106178</v>
      </c>
      <c r="G1697" s="21">
        <v>0</v>
      </c>
      <c r="H1697" s="21">
        <v>0</v>
      </c>
      <c r="I1697" s="23">
        <v>43524</v>
      </c>
      <c r="J1697" s="21" t="s">
        <v>105</v>
      </c>
      <c r="K1697" s="21">
        <v>-746.86</v>
      </c>
      <c r="L1697" s="21" t="s">
        <v>195</v>
      </c>
    </row>
    <row r="1698" spans="1:12" x14ac:dyDescent="0.3">
      <c r="A1698" s="22">
        <v>13650</v>
      </c>
      <c r="B1698" s="22">
        <v>10100501</v>
      </c>
      <c r="C1698" s="22">
        <v>1000</v>
      </c>
      <c r="D1698" s="23">
        <v>43525</v>
      </c>
      <c r="E1698" s="21" t="s">
        <v>104</v>
      </c>
      <c r="F1698" s="21">
        <v>108106178</v>
      </c>
      <c r="G1698" s="21">
        <v>0</v>
      </c>
      <c r="H1698" s="21">
        <v>0</v>
      </c>
      <c r="I1698" s="23">
        <v>43524</v>
      </c>
      <c r="J1698" s="21" t="s">
        <v>105</v>
      </c>
      <c r="K1698" s="21">
        <v>-746.86</v>
      </c>
      <c r="L1698" s="21" t="s">
        <v>195</v>
      </c>
    </row>
    <row r="1699" spans="1:12" x14ac:dyDescent="0.3">
      <c r="A1699" s="22">
        <v>13670</v>
      </c>
      <c r="B1699" s="22">
        <v>10100501</v>
      </c>
      <c r="C1699" s="22">
        <v>1000</v>
      </c>
      <c r="D1699" s="23">
        <v>43525</v>
      </c>
      <c r="E1699" s="21" t="s">
        <v>104</v>
      </c>
      <c r="F1699" s="21">
        <v>108106178</v>
      </c>
      <c r="G1699" s="21">
        <v>0</v>
      </c>
      <c r="H1699" s="21">
        <v>0</v>
      </c>
      <c r="I1699" s="23">
        <v>43524</v>
      </c>
      <c r="J1699" s="21" t="s">
        <v>105</v>
      </c>
      <c r="K1699" s="24">
        <v>-4283.18</v>
      </c>
      <c r="L1699" s="21" t="s">
        <v>189</v>
      </c>
    </row>
    <row r="1700" spans="1:12" x14ac:dyDescent="0.3">
      <c r="A1700" s="22">
        <v>13640</v>
      </c>
      <c r="B1700" s="22">
        <v>10100501</v>
      </c>
      <c r="C1700" s="22">
        <v>1000</v>
      </c>
      <c r="D1700" s="23">
        <v>43525</v>
      </c>
      <c r="E1700" s="21" t="s">
        <v>104</v>
      </c>
      <c r="F1700" s="21">
        <v>108106436</v>
      </c>
      <c r="G1700" s="21">
        <v>0</v>
      </c>
      <c r="H1700" s="21">
        <v>0</v>
      </c>
      <c r="I1700" s="23">
        <v>43486</v>
      </c>
      <c r="J1700" s="21" t="s">
        <v>105</v>
      </c>
      <c r="K1700" s="21">
        <v>1.71</v>
      </c>
      <c r="L1700" s="21" t="s">
        <v>194</v>
      </c>
    </row>
    <row r="1701" spans="1:12" x14ac:dyDescent="0.3">
      <c r="A1701" s="22">
        <v>13670</v>
      </c>
      <c r="B1701" s="22">
        <v>10100501</v>
      </c>
      <c r="C1701" s="22">
        <v>1000</v>
      </c>
      <c r="D1701" s="23">
        <v>43525</v>
      </c>
      <c r="E1701" s="21" t="s">
        <v>104</v>
      </c>
      <c r="F1701" s="21">
        <v>108106436</v>
      </c>
      <c r="G1701" s="21">
        <v>0</v>
      </c>
      <c r="H1701" s="21">
        <v>0</v>
      </c>
      <c r="I1701" s="23">
        <v>43486</v>
      </c>
      <c r="J1701" s="21" t="s">
        <v>105</v>
      </c>
      <c r="K1701" s="21">
        <v>0.56999999999999995</v>
      </c>
      <c r="L1701" s="21" t="s">
        <v>189</v>
      </c>
    </row>
    <row r="1702" spans="1:12" x14ac:dyDescent="0.3">
      <c r="A1702" s="22">
        <v>13640</v>
      </c>
      <c r="B1702" s="22">
        <v>10100501</v>
      </c>
      <c r="C1702" s="22">
        <v>1000</v>
      </c>
      <c r="D1702" s="23">
        <v>43525</v>
      </c>
      <c r="E1702" s="21" t="s">
        <v>104</v>
      </c>
      <c r="F1702" s="21">
        <v>108106437</v>
      </c>
      <c r="G1702" s="21">
        <v>0</v>
      </c>
      <c r="H1702" s="21">
        <v>0</v>
      </c>
      <c r="I1702" s="23">
        <v>43375</v>
      </c>
      <c r="J1702" s="21" t="s">
        <v>105</v>
      </c>
      <c r="K1702" s="21">
        <v>-89.54</v>
      </c>
      <c r="L1702" s="21" t="s">
        <v>194</v>
      </c>
    </row>
    <row r="1703" spans="1:12" x14ac:dyDescent="0.3">
      <c r="A1703" s="22">
        <v>13650</v>
      </c>
      <c r="B1703" s="22">
        <v>10100501</v>
      </c>
      <c r="C1703" s="22">
        <v>1000</v>
      </c>
      <c r="D1703" s="23">
        <v>43525</v>
      </c>
      <c r="E1703" s="21" t="s">
        <v>104</v>
      </c>
      <c r="F1703" s="21">
        <v>108106437</v>
      </c>
      <c r="G1703" s="21">
        <v>0</v>
      </c>
      <c r="H1703" s="21">
        <v>0</v>
      </c>
      <c r="I1703" s="23">
        <v>43375</v>
      </c>
      <c r="J1703" s="21" t="s">
        <v>105</v>
      </c>
      <c r="K1703" s="21">
        <v>-12.47</v>
      </c>
      <c r="L1703" s="21" t="s">
        <v>195</v>
      </c>
    </row>
    <row r="1704" spans="1:12" x14ac:dyDescent="0.3">
      <c r="A1704" s="22">
        <v>13650</v>
      </c>
      <c r="B1704" s="22">
        <v>10100501</v>
      </c>
      <c r="C1704" s="22">
        <v>1000</v>
      </c>
      <c r="D1704" s="23">
        <v>43525</v>
      </c>
      <c r="E1704" s="21" t="s">
        <v>104</v>
      </c>
      <c r="F1704" s="21">
        <v>108106437</v>
      </c>
      <c r="G1704" s="21">
        <v>0</v>
      </c>
      <c r="H1704" s="21">
        <v>0</v>
      </c>
      <c r="I1704" s="23">
        <v>43375</v>
      </c>
      <c r="J1704" s="21" t="s">
        <v>105</v>
      </c>
      <c r="K1704" s="21">
        <v>-12.47</v>
      </c>
      <c r="L1704" s="21" t="s">
        <v>195</v>
      </c>
    </row>
    <row r="1705" spans="1:12" x14ac:dyDescent="0.3">
      <c r="A1705" s="22">
        <v>13640</v>
      </c>
      <c r="B1705" s="22">
        <v>10100501</v>
      </c>
      <c r="C1705" s="22">
        <v>1000</v>
      </c>
      <c r="D1705" s="23">
        <v>43525</v>
      </c>
      <c r="E1705" s="21" t="s">
        <v>104</v>
      </c>
      <c r="F1705" s="21">
        <v>108106866</v>
      </c>
      <c r="G1705" s="21">
        <v>0</v>
      </c>
      <c r="H1705" s="21">
        <v>0</v>
      </c>
      <c r="I1705" s="23">
        <v>43510</v>
      </c>
      <c r="J1705" s="21" t="s">
        <v>105</v>
      </c>
      <c r="K1705" s="21">
        <v>-0.76</v>
      </c>
      <c r="L1705" s="21" t="s">
        <v>194</v>
      </c>
    </row>
    <row r="1706" spans="1:12" x14ac:dyDescent="0.3">
      <c r="A1706" s="22">
        <v>13660</v>
      </c>
      <c r="B1706" s="22">
        <v>10100501</v>
      </c>
      <c r="C1706" s="22">
        <v>1000</v>
      </c>
      <c r="D1706" s="23">
        <v>43525</v>
      </c>
      <c r="E1706" s="21" t="s">
        <v>104</v>
      </c>
      <c r="F1706" s="21">
        <v>108106866</v>
      </c>
      <c r="G1706" s="21">
        <v>0</v>
      </c>
      <c r="H1706" s="21">
        <v>0</v>
      </c>
      <c r="I1706" s="23">
        <v>43510</v>
      </c>
      <c r="J1706" s="21" t="s">
        <v>105</v>
      </c>
      <c r="K1706" s="21">
        <v>-0.53</v>
      </c>
      <c r="L1706" s="21" t="s">
        <v>188</v>
      </c>
    </row>
    <row r="1707" spans="1:12" x14ac:dyDescent="0.3">
      <c r="A1707" s="22">
        <v>13660</v>
      </c>
      <c r="B1707" s="22">
        <v>10100501</v>
      </c>
      <c r="C1707" s="22">
        <v>1000</v>
      </c>
      <c r="D1707" s="23">
        <v>43525</v>
      </c>
      <c r="E1707" s="21" t="s">
        <v>104</v>
      </c>
      <c r="F1707" s="21">
        <v>108106888</v>
      </c>
      <c r="G1707" s="21">
        <v>0</v>
      </c>
      <c r="H1707" s="21">
        <v>0</v>
      </c>
      <c r="I1707" s="23">
        <v>43509</v>
      </c>
      <c r="J1707" s="21" t="s">
        <v>105</v>
      </c>
      <c r="K1707" s="21">
        <v>-0.12</v>
      </c>
      <c r="L1707" s="21" t="s">
        <v>188</v>
      </c>
    </row>
    <row r="1708" spans="1:12" x14ac:dyDescent="0.3">
      <c r="A1708" s="22">
        <v>13670</v>
      </c>
      <c r="B1708" s="22">
        <v>10100501</v>
      </c>
      <c r="C1708" s="22">
        <v>1000</v>
      </c>
      <c r="D1708" s="23">
        <v>43525</v>
      </c>
      <c r="E1708" s="21" t="s">
        <v>104</v>
      </c>
      <c r="F1708" s="21">
        <v>108106888</v>
      </c>
      <c r="G1708" s="21">
        <v>0</v>
      </c>
      <c r="H1708" s="21">
        <v>0</v>
      </c>
      <c r="I1708" s="23">
        <v>43509</v>
      </c>
      <c r="J1708" s="21" t="s">
        <v>105</v>
      </c>
      <c r="K1708" s="21">
        <v>-0.16</v>
      </c>
      <c r="L1708" s="21" t="s">
        <v>189</v>
      </c>
    </row>
    <row r="1709" spans="1:12" x14ac:dyDescent="0.3">
      <c r="A1709" s="22">
        <v>13640</v>
      </c>
      <c r="B1709" s="22">
        <v>10100501</v>
      </c>
      <c r="C1709" s="22">
        <v>1000</v>
      </c>
      <c r="D1709" s="23">
        <v>43525</v>
      </c>
      <c r="E1709" s="21" t="s">
        <v>104</v>
      </c>
      <c r="F1709" s="21">
        <v>108106983</v>
      </c>
      <c r="G1709" s="21">
        <v>0</v>
      </c>
      <c r="H1709" s="21">
        <v>0</v>
      </c>
      <c r="I1709" s="23">
        <v>43511</v>
      </c>
      <c r="J1709" s="21" t="s">
        <v>105</v>
      </c>
      <c r="K1709" s="21">
        <v>-1.79</v>
      </c>
      <c r="L1709" s="21" t="s">
        <v>194</v>
      </c>
    </row>
    <row r="1710" spans="1:12" x14ac:dyDescent="0.3">
      <c r="A1710" s="22">
        <v>13640</v>
      </c>
      <c r="B1710" s="22">
        <v>10100501</v>
      </c>
      <c r="C1710" s="22">
        <v>1000</v>
      </c>
      <c r="D1710" s="23">
        <v>43525</v>
      </c>
      <c r="E1710" s="21" t="s">
        <v>104</v>
      </c>
      <c r="F1710" s="21">
        <v>108106983</v>
      </c>
      <c r="G1710" s="21">
        <v>0</v>
      </c>
      <c r="H1710" s="21">
        <v>0</v>
      </c>
      <c r="I1710" s="23">
        <v>43511</v>
      </c>
      <c r="J1710" s="21" t="s">
        <v>105</v>
      </c>
      <c r="K1710" s="21">
        <v>-1.28</v>
      </c>
      <c r="L1710" s="21" t="s">
        <v>194</v>
      </c>
    </row>
    <row r="1711" spans="1:12" x14ac:dyDescent="0.3">
      <c r="A1711" s="22">
        <v>13650</v>
      </c>
      <c r="B1711" s="22">
        <v>10100501</v>
      </c>
      <c r="C1711" s="22">
        <v>1000</v>
      </c>
      <c r="D1711" s="23">
        <v>43525</v>
      </c>
      <c r="E1711" s="21" t="s">
        <v>104</v>
      </c>
      <c r="F1711" s="21">
        <v>108106983</v>
      </c>
      <c r="G1711" s="21">
        <v>0</v>
      </c>
      <c r="H1711" s="21">
        <v>0</v>
      </c>
      <c r="I1711" s="23">
        <v>43511</v>
      </c>
      <c r="J1711" s="21" t="s">
        <v>105</v>
      </c>
      <c r="K1711" s="21">
        <v>-0.6</v>
      </c>
      <c r="L1711" s="21" t="s">
        <v>195</v>
      </c>
    </row>
    <row r="1712" spans="1:12" x14ac:dyDescent="0.3">
      <c r="A1712" s="22">
        <v>13650</v>
      </c>
      <c r="B1712" s="22">
        <v>10100501</v>
      </c>
      <c r="C1712" s="22">
        <v>1000</v>
      </c>
      <c r="D1712" s="23">
        <v>43525</v>
      </c>
      <c r="E1712" s="21" t="s">
        <v>104</v>
      </c>
      <c r="F1712" s="21">
        <v>108106983</v>
      </c>
      <c r="G1712" s="21">
        <v>0</v>
      </c>
      <c r="H1712" s="21">
        <v>0</v>
      </c>
      <c r="I1712" s="23">
        <v>43511</v>
      </c>
      <c r="J1712" s="21" t="s">
        <v>105</v>
      </c>
      <c r="K1712" s="21">
        <v>-0.41</v>
      </c>
      <c r="L1712" s="21" t="s">
        <v>195</v>
      </c>
    </row>
    <row r="1713" spans="1:12" x14ac:dyDescent="0.3">
      <c r="A1713" s="22">
        <v>13650</v>
      </c>
      <c r="B1713" s="22">
        <v>10100501</v>
      </c>
      <c r="C1713" s="22">
        <v>1000</v>
      </c>
      <c r="D1713" s="23">
        <v>43525</v>
      </c>
      <c r="E1713" s="21" t="s">
        <v>104</v>
      </c>
      <c r="F1713" s="21">
        <v>108106983</v>
      </c>
      <c r="G1713" s="21">
        <v>0</v>
      </c>
      <c r="H1713" s="21">
        <v>0</v>
      </c>
      <c r="I1713" s="23">
        <v>43511</v>
      </c>
      <c r="J1713" s="21" t="s">
        <v>105</v>
      </c>
      <c r="K1713" s="21">
        <v>-0.41</v>
      </c>
      <c r="L1713" s="21" t="s">
        <v>195</v>
      </c>
    </row>
    <row r="1714" spans="1:12" x14ac:dyDescent="0.3">
      <c r="A1714" s="22">
        <v>13660</v>
      </c>
      <c r="B1714" s="22">
        <v>10100501</v>
      </c>
      <c r="C1714" s="22">
        <v>1000</v>
      </c>
      <c r="D1714" s="23">
        <v>43525</v>
      </c>
      <c r="E1714" s="21" t="s">
        <v>104</v>
      </c>
      <c r="F1714" s="21">
        <v>108107065</v>
      </c>
      <c r="G1714" s="21">
        <v>0</v>
      </c>
      <c r="H1714" s="21">
        <v>0</v>
      </c>
      <c r="I1714" s="23">
        <v>43500</v>
      </c>
      <c r="J1714" s="21" t="s">
        <v>105</v>
      </c>
      <c r="K1714" s="21">
        <v>-0.2</v>
      </c>
      <c r="L1714" s="21" t="s">
        <v>188</v>
      </c>
    </row>
    <row r="1715" spans="1:12" x14ac:dyDescent="0.3">
      <c r="A1715" s="22">
        <v>13640</v>
      </c>
      <c r="B1715" s="22">
        <v>10100501</v>
      </c>
      <c r="C1715" s="22">
        <v>1000</v>
      </c>
      <c r="D1715" s="23">
        <v>43525</v>
      </c>
      <c r="E1715" s="21" t="s">
        <v>104</v>
      </c>
      <c r="F1715" s="21">
        <v>108102952</v>
      </c>
      <c r="G1715" s="21">
        <v>0</v>
      </c>
      <c r="H1715" s="21">
        <v>0</v>
      </c>
      <c r="I1715" s="23">
        <v>43532</v>
      </c>
      <c r="J1715" s="21" t="s">
        <v>105</v>
      </c>
      <c r="K1715" s="21">
        <v>-116.15</v>
      </c>
      <c r="L1715" s="21" t="s">
        <v>194</v>
      </c>
    </row>
    <row r="1716" spans="1:12" x14ac:dyDescent="0.3">
      <c r="A1716" s="22">
        <v>13650</v>
      </c>
      <c r="B1716" s="22">
        <v>10100501</v>
      </c>
      <c r="C1716" s="22">
        <v>1000</v>
      </c>
      <c r="D1716" s="23">
        <v>43525</v>
      </c>
      <c r="E1716" s="21" t="s">
        <v>104</v>
      </c>
      <c r="F1716" s="21">
        <v>108102952</v>
      </c>
      <c r="G1716" s="21">
        <v>0</v>
      </c>
      <c r="H1716" s="21">
        <v>0</v>
      </c>
      <c r="I1716" s="23">
        <v>43532</v>
      </c>
      <c r="J1716" s="21" t="s">
        <v>105</v>
      </c>
      <c r="K1716" s="21">
        <v>-756.89</v>
      </c>
      <c r="L1716" s="21" t="s">
        <v>195</v>
      </c>
    </row>
    <row r="1717" spans="1:12" x14ac:dyDescent="0.3">
      <c r="A1717" s="22">
        <v>13650</v>
      </c>
      <c r="B1717" s="22">
        <v>10100501</v>
      </c>
      <c r="C1717" s="22">
        <v>1000</v>
      </c>
      <c r="D1717" s="23">
        <v>43525</v>
      </c>
      <c r="E1717" s="21" t="s">
        <v>104</v>
      </c>
      <c r="F1717" s="21">
        <v>108102952</v>
      </c>
      <c r="G1717" s="21">
        <v>0</v>
      </c>
      <c r="H1717" s="21">
        <v>0</v>
      </c>
      <c r="I1717" s="23">
        <v>43532</v>
      </c>
      <c r="J1717" s="21" t="s">
        <v>105</v>
      </c>
      <c r="K1717" s="21">
        <v>-756.89</v>
      </c>
      <c r="L1717" s="21" t="s">
        <v>195</v>
      </c>
    </row>
    <row r="1718" spans="1:12" x14ac:dyDescent="0.3">
      <c r="A1718" s="22">
        <v>13640</v>
      </c>
      <c r="B1718" s="22">
        <v>10100501</v>
      </c>
      <c r="C1718" s="22">
        <v>1000</v>
      </c>
      <c r="D1718" s="23">
        <v>43525</v>
      </c>
      <c r="E1718" s="21" t="s">
        <v>104</v>
      </c>
      <c r="F1718" s="21">
        <v>108103450</v>
      </c>
      <c r="G1718" s="21">
        <v>0</v>
      </c>
      <c r="H1718" s="21">
        <v>0</v>
      </c>
      <c r="I1718" s="23">
        <v>43388</v>
      </c>
      <c r="J1718" s="21" t="s">
        <v>105</v>
      </c>
      <c r="K1718" s="21">
        <v>-167.89</v>
      </c>
      <c r="L1718" s="21" t="s">
        <v>194</v>
      </c>
    </row>
    <row r="1719" spans="1:12" x14ac:dyDescent="0.3">
      <c r="A1719" s="22">
        <v>13640</v>
      </c>
      <c r="B1719" s="22">
        <v>10100501</v>
      </c>
      <c r="C1719" s="22">
        <v>1000</v>
      </c>
      <c r="D1719" s="23">
        <v>43525</v>
      </c>
      <c r="E1719" s="21" t="s">
        <v>104</v>
      </c>
      <c r="F1719" s="21">
        <v>108104232</v>
      </c>
      <c r="G1719" s="21">
        <v>0</v>
      </c>
      <c r="H1719" s="21">
        <v>0</v>
      </c>
      <c r="I1719" s="23">
        <v>43532</v>
      </c>
      <c r="J1719" s="21" t="s">
        <v>105</v>
      </c>
      <c r="K1719" s="21">
        <v>-939.08</v>
      </c>
      <c r="L1719" s="21" t="s">
        <v>194</v>
      </c>
    </row>
    <row r="1720" spans="1:12" x14ac:dyDescent="0.3">
      <c r="A1720" s="22">
        <v>13650</v>
      </c>
      <c r="B1720" s="22">
        <v>10100501</v>
      </c>
      <c r="C1720" s="22">
        <v>1000</v>
      </c>
      <c r="D1720" s="23">
        <v>43525</v>
      </c>
      <c r="E1720" s="21" t="s">
        <v>104</v>
      </c>
      <c r="F1720" s="21">
        <v>108099909</v>
      </c>
      <c r="G1720" s="21">
        <v>0</v>
      </c>
      <c r="H1720" s="21">
        <v>0</v>
      </c>
      <c r="I1720" s="23">
        <v>43494</v>
      </c>
      <c r="J1720" s="21" t="s">
        <v>105</v>
      </c>
      <c r="K1720" s="21">
        <v>-4.6399999999999997</v>
      </c>
      <c r="L1720" s="21" t="s">
        <v>195</v>
      </c>
    </row>
    <row r="1721" spans="1:12" x14ac:dyDescent="0.3">
      <c r="A1721" s="22">
        <v>13650</v>
      </c>
      <c r="B1721" s="22">
        <v>10100501</v>
      </c>
      <c r="C1721" s="22">
        <v>1000</v>
      </c>
      <c r="D1721" s="23">
        <v>43525</v>
      </c>
      <c r="E1721" s="21" t="s">
        <v>104</v>
      </c>
      <c r="F1721" s="21">
        <v>108099909</v>
      </c>
      <c r="G1721" s="21">
        <v>0</v>
      </c>
      <c r="H1721" s="21">
        <v>0</v>
      </c>
      <c r="I1721" s="23">
        <v>43494</v>
      </c>
      <c r="J1721" s="21" t="s">
        <v>105</v>
      </c>
      <c r="K1721" s="21">
        <v>-0.34</v>
      </c>
      <c r="L1721" s="21" t="s">
        <v>195</v>
      </c>
    </row>
    <row r="1722" spans="1:12" x14ac:dyDescent="0.3">
      <c r="A1722" s="22">
        <v>13650</v>
      </c>
      <c r="B1722" s="22">
        <v>10100501</v>
      </c>
      <c r="C1722" s="22">
        <v>1000</v>
      </c>
      <c r="D1722" s="23">
        <v>43525</v>
      </c>
      <c r="E1722" s="21" t="s">
        <v>104</v>
      </c>
      <c r="F1722" s="21">
        <v>108099909</v>
      </c>
      <c r="G1722" s="21">
        <v>0</v>
      </c>
      <c r="H1722" s="21">
        <v>0</v>
      </c>
      <c r="I1722" s="23">
        <v>43494</v>
      </c>
      <c r="J1722" s="21" t="s">
        <v>105</v>
      </c>
      <c r="K1722" s="21">
        <v>-4.6500000000000004</v>
      </c>
      <c r="L1722" s="21" t="s">
        <v>195</v>
      </c>
    </row>
    <row r="1723" spans="1:12" x14ac:dyDescent="0.3">
      <c r="A1723" s="22">
        <v>13660</v>
      </c>
      <c r="B1723" s="22">
        <v>10100501</v>
      </c>
      <c r="C1723" s="22">
        <v>1000</v>
      </c>
      <c r="D1723" s="23">
        <v>43525</v>
      </c>
      <c r="E1723" s="21" t="s">
        <v>104</v>
      </c>
      <c r="F1723" s="21">
        <v>108099909</v>
      </c>
      <c r="G1723" s="21">
        <v>0</v>
      </c>
      <c r="H1723" s="21">
        <v>0</v>
      </c>
      <c r="I1723" s="23">
        <v>43494</v>
      </c>
      <c r="J1723" s="21" t="s">
        <v>105</v>
      </c>
      <c r="K1723" s="21">
        <v>-0.28000000000000003</v>
      </c>
      <c r="L1723" s="21" t="s">
        <v>188</v>
      </c>
    </row>
    <row r="1724" spans="1:12" x14ac:dyDescent="0.3">
      <c r="A1724" s="22">
        <v>13660</v>
      </c>
      <c r="B1724" s="22">
        <v>10100501</v>
      </c>
      <c r="C1724" s="22">
        <v>1000</v>
      </c>
      <c r="D1724" s="23">
        <v>43525</v>
      </c>
      <c r="E1724" s="21" t="s">
        <v>104</v>
      </c>
      <c r="F1724" s="21">
        <v>108099909</v>
      </c>
      <c r="G1724" s="21">
        <v>0</v>
      </c>
      <c r="H1724" s="21">
        <v>0</v>
      </c>
      <c r="I1724" s="23">
        <v>43494</v>
      </c>
      <c r="J1724" s="21" t="s">
        <v>105</v>
      </c>
      <c r="K1724" s="21">
        <v>-0.78</v>
      </c>
      <c r="L1724" s="21" t="s">
        <v>188</v>
      </c>
    </row>
    <row r="1725" spans="1:12" x14ac:dyDescent="0.3">
      <c r="A1725" s="22">
        <v>13670</v>
      </c>
      <c r="B1725" s="22">
        <v>10100501</v>
      </c>
      <c r="C1725" s="22">
        <v>1000</v>
      </c>
      <c r="D1725" s="23">
        <v>43525</v>
      </c>
      <c r="E1725" s="21" t="s">
        <v>104</v>
      </c>
      <c r="F1725" s="21">
        <v>108099909</v>
      </c>
      <c r="G1725" s="21">
        <v>0</v>
      </c>
      <c r="H1725" s="21">
        <v>0</v>
      </c>
      <c r="I1725" s="23">
        <v>43494</v>
      </c>
      <c r="J1725" s="21" t="s">
        <v>105</v>
      </c>
      <c r="K1725" s="21">
        <v>-3.17</v>
      </c>
      <c r="L1725" s="21" t="s">
        <v>189</v>
      </c>
    </row>
    <row r="1726" spans="1:12" x14ac:dyDescent="0.3">
      <c r="A1726" s="22">
        <v>13670</v>
      </c>
      <c r="B1726" s="22">
        <v>10100501</v>
      </c>
      <c r="C1726" s="22">
        <v>1000</v>
      </c>
      <c r="D1726" s="23">
        <v>43525</v>
      </c>
      <c r="E1726" s="21" t="s">
        <v>104</v>
      </c>
      <c r="F1726" s="21">
        <v>108099909</v>
      </c>
      <c r="G1726" s="21">
        <v>0</v>
      </c>
      <c r="H1726" s="21">
        <v>0</v>
      </c>
      <c r="I1726" s="23">
        <v>43494</v>
      </c>
      <c r="J1726" s="21" t="s">
        <v>105</v>
      </c>
      <c r="K1726" s="21">
        <v>-3.17</v>
      </c>
      <c r="L1726" s="21" t="s">
        <v>189</v>
      </c>
    </row>
    <row r="1727" spans="1:12" x14ac:dyDescent="0.3">
      <c r="A1727" s="22">
        <v>13670</v>
      </c>
      <c r="B1727" s="22">
        <v>10100501</v>
      </c>
      <c r="C1727" s="22">
        <v>1000</v>
      </c>
      <c r="D1727" s="23">
        <v>43525</v>
      </c>
      <c r="E1727" s="21" t="s">
        <v>104</v>
      </c>
      <c r="F1727" s="21">
        <v>108099909</v>
      </c>
      <c r="G1727" s="21">
        <v>0</v>
      </c>
      <c r="H1727" s="21">
        <v>0</v>
      </c>
      <c r="I1727" s="23">
        <v>43494</v>
      </c>
      <c r="J1727" s="21" t="s">
        <v>105</v>
      </c>
      <c r="K1727" s="21">
        <v>-3.17</v>
      </c>
      <c r="L1727" s="21" t="s">
        <v>189</v>
      </c>
    </row>
    <row r="1728" spans="1:12" x14ac:dyDescent="0.3">
      <c r="A1728" s="22">
        <v>13640</v>
      </c>
      <c r="B1728" s="22">
        <v>10100501</v>
      </c>
      <c r="C1728" s="22">
        <v>1000</v>
      </c>
      <c r="D1728" s="23">
        <v>43525</v>
      </c>
      <c r="E1728" s="21" t="s">
        <v>104</v>
      </c>
      <c r="F1728" s="21">
        <v>108100110</v>
      </c>
      <c r="G1728" s="21">
        <v>0</v>
      </c>
      <c r="H1728" s="21">
        <v>0</v>
      </c>
      <c r="I1728" s="23">
        <v>43515</v>
      </c>
      <c r="J1728" s="21" t="s">
        <v>105</v>
      </c>
      <c r="K1728" s="21">
        <v>-401.49</v>
      </c>
      <c r="L1728" s="21" t="s">
        <v>194</v>
      </c>
    </row>
    <row r="1729" spans="1:12" x14ac:dyDescent="0.3">
      <c r="A1729" s="22">
        <v>13650</v>
      </c>
      <c r="B1729" s="22">
        <v>10100501</v>
      </c>
      <c r="C1729" s="22">
        <v>1000</v>
      </c>
      <c r="D1729" s="23">
        <v>43525</v>
      </c>
      <c r="E1729" s="21" t="s">
        <v>104</v>
      </c>
      <c r="F1729" s="21">
        <v>108100110</v>
      </c>
      <c r="G1729" s="21">
        <v>0</v>
      </c>
      <c r="H1729" s="21">
        <v>0</v>
      </c>
      <c r="I1729" s="23">
        <v>43515</v>
      </c>
      <c r="J1729" s="21" t="s">
        <v>105</v>
      </c>
      <c r="K1729" s="21">
        <v>-249.89</v>
      </c>
      <c r="L1729" s="21" t="s">
        <v>195</v>
      </c>
    </row>
    <row r="1730" spans="1:12" x14ac:dyDescent="0.3">
      <c r="A1730" s="22">
        <v>13650</v>
      </c>
      <c r="B1730" s="22">
        <v>10100501</v>
      </c>
      <c r="C1730" s="22">
        <v>1000</v>
      </c>
      <c r="D1730" s="23">
        <v>43525</v>
      </c>
      <c r="E1730" s="21" t="s">
        <v>104</v>
      </c>
      <c r="F1730" s="21">
        <v>108100110</v>
      </c>
      <c r="G1730" s="21">
        <v>0</v>
      </c>
      <c r="H1730" s="21">
        <v>0</v>
      </c>
      <c r="I1730" s="23">
        <v>43515</v>
      </c>
      <c r="J1730" s="21" t="s">
        <v>105</v>
      </c>
      <c r="K1730" s="21">
        <v>-249.89</v>
      </c>
      <c r="L1730" s="21" t="s">
        <v>195</v>
      </c>
    </row>
    <row r="1731" spans="1:12" x14ac:dyDescent="0.3">
      <c r="A1731" s="22">
        <v>13640</v>
      </c>
      <c r="B1731" s="22">
        <v>10100501</v>
      </c>
      <c r="C1731" s="22">
        <v>1000</v>
      </c>
      <c r="D1731" s="23">
        <v>43525</v>
      </c>
      <c r="E1731" s="21" t="s">
        <v>104</v>
      </c>
      <c r="F1731" s="21">
        <v>108100694</v>
      </c>
      <c r="G1731" s="21">
        <v>0</v>
      </c>
      <c r="H1731" s="21">
        <v>0</v>
      </c>
      <c r="I1731" s="23">
        <v>43531</v>
      </c>
      <c r="J1731" s="21" t="s">
        <v>105</v>
      </c>
      <c r="K1731" s="21">
        <v>-25.6</v>
      </c>
      <c r="L1731" s="21" t="s">
        <v>194</v>
      </c>
    </row>
    <row r="1732" spans="1:12" x14ac:dyDescent="0.3">
      <c r="A1732" s="22">
        <v>13650</v>
      </c>
      <c r="B1732" s="22">
        <v>10100501</v>
      </c>
      <c r="C1732" s="22">
        <v>1000</v>
      </c>
      <c r="D1732" s="23">
        <v>43525</v>
      </c>
      <c r="E1732" s="21" t="s">
        <v>104</v>
      </c>
      <c r="F1732" s="21">
        <v>108100694</v>
      </c>
      <c r="G1732" s="21">
        <v>0</v>
      </c>
      <c r="H1732" s="21">
        <v>0</v>
      </c>
      <c r="I1732" s="23">
        <v>43531</v>
      </c>
      <c r="J1732" s="21" t="s">
        <v>105</v>
      </c>
      <c r="K1732" s="24">
        <v>-1484.1</v>
      </c>
      <c r="L1732" s="21" t="s">
        <v>195</v>
      </c>
    </row>
    <row r="1733" spans="1:12" x14ac:dyDescent="0.3">
      <c r="A1733" s="22">
        <v>13650</v>
      </c>
      <c r="B1733" s="22">
        <v>10100501</v>
      </c>
      <c r="C1733" s="22">
        <v>1000</v>
      </c>
      <c r="D1733" s="23">
        <v>43525</v>
      </c>
      <c r="E1733" s="21" t="s">
        <v>104</v>
      </c>
      <c r="F1733" s="21">
        <v>108100694</v>
      </c>
      <c r="G1733" s="21">
        <v>0</v>
      </c>
      <c r="H1733" s="21">
        <v>0</v>
      </c>
      <c r="I1733" s="23">
        <v>43531</v>
      </c>
      <c r="J1733" s="21" t="s">
        <v>105</v>
      </c>
      <c r="K1733" s="24">
        <v>-1484.1</v>
      </c>
      <c r="L1733" s="21" t="s">
        <v>195</v>
      </c>
    </row>
    <row r="1734" spans="1:12" x14ac:dyDescent="0.3">
      <c r="A1734" s="22">
        <v>13650</v>
      </c>
      <c r="B1734" s="22">
        <v>10100501</v>
      </c>
      <c r="C1734" s="22">
        <v>1000</v>
      </c>
      <c r="D1734" s="23">
        <v>43525</v>
      </c>
      <c r="E1734" s="21" t="s">
        <v>104</v>
      </c>
      <c r="F1734" s="21">
        <v>108100694</v>
      </c>
      <c r="G1734" s="21">
        <v>0</v>
      </c>
      <c r="H1734" s="21">
        <v>0</v>
      </c>
      <c r="I1734" s="23">
        <v>43531</v>
      </c>
      <c r="J1734" s="21" t="s">
        <v>105</v>
      </c>
      <c r="K1734" s="24">
        <v>-1484.1</v>
      </c>
      <c r="L1734" s="21" t="s">
        <v>195</v>
      </c>
    </row>
    <row r="1735" spans="1:12" x14ac:dyDescent="0.3">
      <c r="A1735" s="22">
        <v>13650</v>
      </c>
      <c r="B1735" s="22">
        <v>10100501</v>
      </c>
      <c r="C1735" s="22">
        <v>1000</v>
      </c>
      <c r="D1735" s="23">
        <v>43525</v>
      </c>
      <c r="E1735" s="21" t="s">
        <v>104</v>
      </c>
      <c r="F1735" s="21">
        <v>108100694</v>
      </c>
      <c r="G1735" s="21">
        <v>0</v>
      </c>
      <c r="H1735" s="21">
        <v>0</v>
      </c>
      <c r="I1735" s="23">
        <v>43531</v>
      </c>
      <c r="J1735" s="21" t="s">
        <v>105</v>
      </c>
      <c r="K1735" s="24">
        <v>-1484.1</v>
      </c>
      <c r="L1735" s="21" t="s">
        <v>195</v>
      </c>
    </row>
    <row r="1736" spans="1:12" x14ac:dyDescent="0.3">
      <c r="A1736" s="22">
        <v>13650</v>
      </c>
      <c r="B1736" s="22">
        <v>10100501</v>
      </c>
      <c r="C1736" s="22">
        <v>1000</v>
      </c>
      <c r="D1736" s="23">
        <v>43525</v>
      </c>
      <c r="E1736" s="21" t="s">
        <v>104</v>
      </c>
      <c r="F1736" s="21">
        <v>108100694</v>
      </c>
      <c r="G1736" s="21">
        <v>0</v>
      </c>
      <c r="H1736" s="21">
        <v>0</v>
      </c>
      <c r="I1736" s="23">
        <v>43531</v>
      </c>
      <c r="J1736" s="21" t="s">
        <v>105</v>
      </c>
      <c r="K1736" s="24">
        <v>-1484.09</v>
      </c>
      <c r="L1736" s="21" t="s">
        <v>195</v>
      </c>
    </row>
    <row r="1737" spans="1:12" x14ac:dyDescent="0.3">
      <c r="A1737" s="22">
        <v>13650</v>
      </c>
      <c r="B1737" s="22">
        <v>10100501</v>
      </c>
      <c r="C1737" s="22">
        <v>1000</v>
      </c>
      <c r="D1737" s="23">
        <v>43525</v>
      </c>
      <c r="E1737" s="21" t="s">
        <v>104</v>
      </c>
      <c r="F1737" s="21">
        <v>108100694</v>
      </c>
      <c r="G1737" s="21">
        <v>0</v>
      </c>
      <c r="H1737" s="21">
        <v>0</v>
      </c>
      <c r="I1737" s="23">
        <v>43531</v>
      </c>
      <c r="J1737" s="21" t="s">
        <v>105</v>
      </c>
      <c r="K1737" s="24">
        <v>-1484.1</v>
      </c>
      <c r="L1737" s="21" t="s">
        <v>195</v>
      </c>
    </row>
    <row r="1738" spans="1:12" x14ac:dyDescent="0.3">
      <c r="A1738" s="22">
        <v>13670</v>
      </c>
      <c r="B1738" s="22">
        <v>10100501</v>
      </c>
      <c r="C1738" s="22">
        <v>1000</v>
      </c>
      <c r="D1738" s="23">
        <v>43525</v>
      </c>
      <c r="E1738" s="21" t="s">
        <v>104</v>
      </c>
      <c r="F1738" s="21">
        <v>108101405</v>
      </c>
      <c r="G1738" s="21">
        <v>0</v>
      </c>
      <c r="H1738" s="21">
        <v>0</v>
      </c>
      <c r="I1738" s="23">
        <v>43524</v>
      </c>
      <c r="J1738" s="21" t="s">
        <v>105</v>
      </c>
      <c r="K1738" s="24">
        <v>-1568.82</v>
      </c>
      <c r="L1738" s="21" t="s">
        <v>189</v>
      </c>
    </row>
    <row r="1739" spans="1:12" x14ac:dyDescent="0.3">
      <c r="A1739" s="22">
        <v>13640</v>
      </c>
      <c r="B1739" s="22">
        <v>10100501</v>
      </c>
      <c r="C1739" s="22">
        <v>1000</v>
      </c>
      <c r="D1739" s="23">
        <v>43525</v>
      </c>
      <c r="E1739" s="21" t="s">
        <v>104</v>
      </c>
      <c r="F1739" s="21">
        <v>108101673</v>
      </c>
      <c r="G1739" s="21">
        <v>0</v>
      </c>
      <c r="H1739" s="21">
        <v>0</v>
      </c>
      <c r="I1739" s="23">
        <v>43530</v>
      </c>
      <c r="J1739" s="21" t="s">
        <v>105</v>
      </c>
      <c r="K1739" s="21">
        <v>-182.74</v>
      </c>
      <c r="L1739" s="21" t="s">
        <v>194</v>
      </c>
    </row>
    <row r="1740" spans="1:12" x14ac:dyDescent="0.3">
      <c r="A1740" s="22">
        <v>13650</v>
      </c>
      <c r="B1740" s="22">
        <v>10100501</v>
      </c>
      <c r="C1740" s="22">
        <v>1000</v>
      </c>
      <c r="D1740" s="23">
        <v>43525</v>
      </c>
      <c r="E1740" s="21" t="s">
        <v>104</v>
      </c>
      <c r="F1740" s="21">
        <v>108101673</v>
      </c>
      <c r="G1740" s="21">
        <v>0</v>
      </c>
      <c r="H1740" s="21">
        <v>0</v>
      </c>
      <c r="I1740" s="23">
        <v>43530</v>
      </c>
      <c r="J1740" s="21" t="s">
        <v>105</v>
      </c>
      <c r="K1740" s="24">
        <v>-2254.7600000000002</v>
      </c>
      <c r="L1740" s="21" t="s">
        <v>195</v>
      </c>
    </row>
    <row r="1741" spans="1:12" x14ac:dyDescent="0.3">
      <c r="A1741" s="22">
        <v>13650</v>
      </c>
      <c r="B1741" s="22">
        <v>10100501</v>
      </c>
      <c r="C1741" s="22">
        <v>1000</v>
      </c>
      <c r="D1741" s="23">
        <v>43525</v>
      </c>
      <c r="E1741" s="21" t="s">
        <v>104</v>
      </c>
      <c r="F1741" s="21">
        <v>108101673</v>
      </c>
      <c r="G1741" s="21">
        <v>0</v>
      </c>
      <c r="H1741" s="21">
        <v>0</v>
      </c>
      <c r="I1741" s="23">
        <v>43530</v>
      </c>
      <c r="J1741" s="21" t="s">
        <v>105</v>
      </c>
      <c r="K1741" s="24">
        <v>-2254.7600000000002</v>
      </c>
      <c r="L1741" s="21" t="s">
        <v>195</v>
      </c>
    </row>
    <row r="1742" spans="1:12" x14ac:dyDescent="0.3">
      <c r="A1742" s="22">
        <v>13650</v>
      </c>
      <c r="B1742" s="22">
        <v>10100501</v>
      </c>
      <c r="C1742" s="22">
        <v>1000</v>
      </c>
      <c r="D1742" s="23">
        <v>43525</v>
      </c>
      <c r="E1742" s="21" t="s">
        <v>104</v>
      </c>
      <c r="F1742" s="21">
        <v>108101673</v>
      </c>
      <c r="G1742" s="21">
        <v>0</v>
      </c>
      <c r="H1742" s="21">
        <v>0</v>
      </c>
      <c r="I1742" s="23">
        <v>43530</v>
      </c>
      <c r="J1742" s="21" t="s">
        <v>105</v>
      </c>
      <c r="K1742" s="24">
        <v>-2254.75</v>
      </c>
      <c r="L1742" s="21" t="s">
        <v>195</v>
      </c>
    </row>
    <row r="1743" spans="1:12" x14ac:dyDescent="0.3">
      <c r="A1743" s="22">
        <v>13670</v>
      </c>
      <c r="B1743" s="22">
        <v>10100501</v>
      </c>
      <c r="C1743" s="22">
        <v>1000</v>
      </c>
      <c r="D1743" s="23">
        <v>43525</v>
      </c>
      <c r="E1743" s="21" t="s">
        <v>104</v>
      </c>
      <c r="F1743" s="21">
        <v>108101673</v>
      </c>
      <c r="G1743" s="21">
        <v>0</v>
      </c>
      <c r="H1743" s="21">
        <v>0</v>
      </c>
      <c r="I1743" s="23">
        <v>43530</v>
      </c>
      <c r="J1743" s="21" t="s">
        <v>105</v>
      </c>
      <c r="K1743" s="21">
        <v>-162.19999999999999</v>
      </c>
      <c r="L1743" s="21" t="s">
        <v>189</v>
      </c>
    </row>
    <row r="1744" spans="1:12" x14ac:dyDescent="0.3">
      <c r="A1744" s="22">
        <v>13640</v>
      </c>
      <c r="B1744" s="22">
        <v>10100501</v>
      </c>
      <c r="C1744" s="22">
        <v>1000</v>
      </c>
      <c r="D1744" s="23">
        <v>43525</v>
      </c>
      <c r="E1744" s="21" t="s">
        <v>104</v>
      </c>
      <c r="F1744" s="21">
        <v>108101678</v>
      </c>
      <c r="G1744" s="21">
        <v>0</v>
      </c>
      <c r="H1744" s="21">
        <v>0</v>
      </c>
      <c r="I1744" s="23">
        <v>43521</v>
      </c>
      <c r="J1744" s="21" t="s">
        <v>105</v>
      </c>
      <c r="K1744" s="21">
        <v>-108.67</v>
      </c>
      <c r="L1744" s="21" t="s">
        <v>194</v>
      </c>
    </row>
    <row r="1745" spans="1:12" x14ac:dyDescent="0.3">
      <c r="A1745" s="22">
        <v>13640</v>
      </c>
      <c r="B1745" s="22">
        <v>10100501</v>
      </c>
      <c r="C1745" s="22">
        <v>1000</v>
      </c>
      <c r="D1745" s="23">
        <v>43525</v>
      </c>
      <c r="E1745" s="21" t="s">
        <v>104</v>
      </c>
      <c r="F1745" s="21">
        <v>108101678</v>
      </c>
      <c r="G1745" s="21">
        <v>0</v>
      </c>
      <c r="H1745" s="21">
        <v>0</v>
      </c>
      <c r="I1745" s="23">
        <v>43521</v>
      </c>
      <c r="J1745" s="21" t="s">
        <v>105</v>
      </c>
      <c r="K1745" s="21">
        <v>-149.31</v>
      </c>
      <c r="L1745" s="21" t="s">
        <v>194</v>
      </c>
    </row>
    <row r="1746" spans="1:12" x14ac:dyDescent="0.3">
      <c r="A1746" s="22">
        <v>13640</v>
      </c>
      <c r="B1746" s="22">
        <v>10100501</v>
      </c>
      <c r="C1746" s="22">
        <v>1000</v>
      </c>
      <c r="D1746" s="23">
        <v>43525</v>
      </c>
      <c r="E1746" s="21" t="s">
        <v>104</v>
      </c>
      <c r="F1746" s="21">
        <v>108101678</v>
      </c>
      <c r="G1746" s="21">
        <v>0</v>
      </c>
      <c r="H1746" s="21">
        <v>0</v>
      </c>
      <c r="I1746" s="23">
        <v>43521</v>
      </c>
      <c r="J1746" s="21" t="s">
        <v>105</v>
      </c>
      <c r="K1746" s="21">
        <v>-24.57</v>
      </c>
      <c r="L1746" s="21" t="s">
        <v>194</v>
      </c>
    </row>
    <row r="1747" spans="1:12" x14ac:dyDescent="0.3">
      <c r="A1747" s="22">
        <v>13640</v>
      </c>
      <c r="B1747" s="22">
        <v>10100501</v>
      </c>
      <c r="C1747" s="22">
        <v>1000</v>
      </c>
      <c r="D1747" s="23">
        <v>43525</v>
      </c>
      <c r="E1747" s="21" t="s">
        <v>104</v>
      </c>
      <c r="F1747" s="21">
        <v>108101678</v>
      </c>
      <c r="G1747" s="21">
        <v>0</v>
      </c>
      <c r="H1747" s="21">
        <v>0</v>
      </c>
      <c r="I1747" s="23">
        <v>43521</v>
      </c>
      <c r="J1747" s="21" t="s">
        <v>105</v>
      </c>
      <c r="K1747" s="21">
        <v>-149.69999999999999</v>
      </c>
      <c r="L1747" s="21" t="s">
        <v>194</v>
      </c>
    </row>
    <row r="1748" spans="1:12" x14ac:dyDescent="0.3">
      <c r="A1748" s="22">
        <v>13640</v>
      </c>
      <c r="B1748" s="22">
        <v>10100501</v>
      </c>
      <c r="C1748" s="22">
        <v>1000</v>
      </c>
      <c r="D1748" s="23">
        <v>43525</v>
      </c>
      <c r="E1748" s="21" t="s">
        <v>104</v>
      </c>
      <c r="F1748" s="21">
        <v>108101678</v>
      </c>
      <c r="G1748" s="21">
        <v>0</v>
      </c>
      <c r="H1748" s="21">
        <v>0</v>
      </c>
      <c r="I1748" s="23">
        <v>43521</v>
      </c>
      <c r="J1748" s="21" t="s">
        <v>105</v>
      </c>
      <c r="K1748" s="21">
        <v>-148.58000000000001</v>
      </c>
      <c r="L1748" s="21" t="s">
        <v>194</v>
      </c>
    </row>
    <row r="1749" spans="1:12" x14ac:dyDescent="0.3">
      <c r="A1749" s="22">
        <v>13650</v>
      </c>
      <c r="B1749" s="22">
        <v>10100501</v>
      </c>
      <c r="C1749" s="22">
        <v>1000</v>
      </c>
      <c r="D1749" s="23">
        <v>43525</v>
      </c>
      <c r="E1749" s="21" t="s">
        <v>104</v>
      </c>
      <c r="F1749" s="21">
        <v>108101678</v>
      </c>
      <c r="G1749" s="21">
        <v>0</v>
      </c>
      <c r="H1749" s="21">
        <v>0</v>
      </c>
      <c r="I1749" s="23">
        <v>43521</v>
      </c>
      <c r="J1749" s="21" t="s">
        <v>105</v>
      </c>
      <c r="K1749" s="21">
        <v>-30.09</v>
      </c>
      <c r="L1749" s="21" t="s">
        <v>195</v>
      </c>
    </row>
    <row r="1750" spans="1:12" x14ac:dyDescent="0.3">
      <c r="A1750" s="22">
        <v>13650</v>
      </c>
      <c r="B1750" s="22">
        <v>10100501</v>
      </c>
      <c r="C1750" s="22">
        <v>1000</v>
      </c>
      <c r="D1750" s="23">
        <v>43525</v>
      </c>
      <c r="E1750" s="21" t="s">
        <v>104</v>
      </c>
      <c r="F1750" s="21">
        <v>108101678</v>
      </c>
      <c r="G1750" s="21">
        <v>0</v>
      </c>
      <c r="H1750" s="21">
        <v>0</v>
      </c>
      <c r="I1750" s="23">
        <v>43521</v>
      </c>
      <c r="J1750" s="21" t="s">
        <v>105</v>
      </c>
      <c r="K1750" s="21">
        <v>-208.25</v>
      </c>
      <c r="L1750" s="21" t="s">
        <v>195</v>
      </c>
    </row>
    <row r="1751" spans="1:12" x14ac:dyDescent="0.3">
      <c r="A1751" s="22">
        <v>13670</v>
      </c>
      <c r="B1751" s="22">
        <v>10100501</v>
      </c>
      <c r="C1751" s="22">
        <v>1000</v>
      </c>
      <c r="D1751" s="23">
        <v>43525</v>
      </c>
      <c r="E1751" s="21" t="s">
        <v>104</v>
      </c>
      <c r="F1751" s="21">
        <v>108101678</v>
      </c>
      <c r="G1751" s="21">
        <v>0</v>
      </c>
      <c r="H1751" s="21">
        <v>0</v>
      </c>
      <c r="I1751" s="23">
        <v>43521</v>
      </c>
      <c r="J1751" s="21" t="s">
        <v>105</v>
      </c>
      <c r="K1751" s="21">
        <v>-13.1</v>
      </c>
      <c r="L1751" s="21" t="s">
        <v>189</v>
      </c>
    </row>
    <row r="1752" spans="1:12" x14ac:dyDescent="0.3">
      <c r="A1752" s="22">
        <v>13640</v>
      </c>
      <c r="B1752" s="22">
        <v>10100501</v>
      </c>
      <c r="C1752" s="22">
        <v>1000</v>
      </c>
      <c r="D1752" s="23">
        <v>43525</v>
      </c>
      <c r="E1752" s="21" t="s">
        <v>104</v>
      </c>
      <c r="F1752" s="21">
        <v>108102071</v>
      </c>
      <c r="G1752" s="21">
        <v>0</v>
      </c>
      <c r="H1752" s="21">
        <v>0</v>
      </c>
      <c r="I1752" s="23">
        <v>43493</v>
      </c>
      <c r="J1752" s="21" t="s">
        <v>105</v>
      </c>
      <c r="K1752" s="21">
        <v>-0.56999999999999995</v>
      </c>
      <c r="L1752" s="21" t="s">
        <v>194</v>
      </c>
    </row>
    <row r="1753" spans="1:12" x14ac:dyDescent="0.3">
      <c r="A1753" s="22">
        <v>13650</v>
      </c>
      <c r="B1753" s="22">
        <v>10100501</v>
      </c>
      <c r="C1753" s="22">
        <v>1000</v>
      </c>
      <c r="D1753" s="23">
        <v>43525</v>
      </c>
      <c r="E1753" s="21" t="s">
        <v>104</v>
      </c>
      <c r="F1753" s="21">
        <v>108102071</v>
      </c>
      <c r="G1753" s="21">
        <v>0</v>
      </c>
      <c r="H1753" s="21">
        <v>0</v>
      </c>
      <c r="I1753" s="23">
        <v>43493</v>
      </c>
      <c r="J1753" s="21" t="s">
        <v>105</v>
      </c>
      <c r="K1753" s="21">
        <v>-1.89</v>
      </c>
      <c r="L1753" s="21" t="s">
        <v>195</v>
      </c>
    </row>
    <row r="1754" spans="1:12" x14ac:dyDescent="0.3">
      <c r="A1754" s="22">
        <v>13650</v>
      </c>
      <c r="B1754" s="22">
        <v>10100501</v>
      </c>
      <c r="C1754" s="22">
        <v>1000</v>
      </c>
      <c r="D1754" s="23">
        <v>43525</v>
      </c>
      <c r="E1754" s="21" t="s">
        <v>104</v>
      </c>
      <c r="F1754" s="21">
        <v>108102071</v>
      </c>
      <c r="G1754" s="21">
        <v>0</v>
      </c>
      <c r="H1754" s="21">
        <v>0</v>
      </c>
      <c r="I1754" s="23">
        <v>43493</v>
      </c>
      <c r="J1754" s="21" t="s">
        <v>105</v>
      </c>
      <c r="K1754" s="21">
        <v>-1.9</v>
      </c>
      <c r="L1754" s="21" t="s">
        <v>195</v>
      </c>
    </row>
    <row r="1755" spans="1:12" x14ac:dyDescent="0.3">
      <c r="A1755" s="22">
        <v>13660</v>
      </c>
      <c r="B1755" s="22">
        <v>10100501</v>
      </c>
      <c r="C1755" s="22">
        <v>1000</v>
      </c>
      <c r="D1755" s="23">
        <v>43525</v>
      </c>
      <c r="E1755" s="21" t="s">
        <v>104</v>
      </c>
      <c r="F1755" s="21">
        <v>108102071</v>
      </c>
      <c r="G1755" s="21">
        <v>0</v>
      </c>
      <c r="H1755" s="21">
        <v>0</v>
      </c>
      <c r="I1755" s="23">
        <v>43493</v>
      </c>
      <c r="J1755" s="21" t="s">
        <v>105</v>
      </c>
      <c r="K1755" s="21">
        <v>-0.31</v>
      </c>
      <c r="L1755" s="21" t="s">
        <v>188</v>
      </c>
    </row>
    <row r="1756" spans="1:12" x14ac:dyDescent="0.3">
      <c r="A1756" s="22">
        <v>13640</v>
      </c>
      <c r="B1756" s="22">
        <v>10100501</v>
      </c>
      <c r="C1756" s="22">
        <v>1000</v>
      </c>
      <c r="D1756" s="23">
        <v>43525</v>
      </c>
      <c r="E1756" s="21" t="s">
        <v>104</v>
      </c>
      <c r="F1756" s="21">
        <v>108102413</v>
      </c>
      <c r="G1756" s="21">
        <v>0</v>
      </c>
      <c r="H1756" s="21">
        <v>0</v>
      </c>
      <c r="I1756" s="23">
        <v>43503</v>
      </c>
      <c r="J1756" s="21" t="s">
        <v>105</v>
      </c>
      <c r="K1756" s="21">
        <v>-1.94</v>
      </c>
      <c r="L1756" s="21" t="s">
        <v>194</v>
      </c>
    </row>
    <row r="1757" spans="1:12" x14ac:dyDescent="0.3">
      <c r="A1757" s="22">
        <v>13640</v>
      </c>
      <c r="B1757" s="22">
        <v>10100501</v>
      </c>
      <c r="C1757" s="22">
        <v>1000</v>
      </c>
      <c r="D1757" s="23">
        <v>43525</v>
      </c>
      <c r="E1757" s="21" t="s">
        <v>104</v>
      </c>
      <c r="F1757" s="21">
        <v>108100989</v>
      </c>
      <c r="G1757" s="21">
        <v>0</v>
      </c>
      <c r="H1757" s="21">
        <v>0</v>
      </c>
      <c r="I1757" s="23">
        <v>43374</v>
      </c>
      <c r="J1757" s="21" t="s">
        <v>105</v>
      </c>
      <c r="K1757" s="21">
        <v>-182.57</v>
      </c>
      <c r="L1757" s="21" t="s">
        <v>194</v>
      </c>
    </row>
    <row r="1758" spans="1:12" x14ac:dyDescent="0.3">
      <c r="A1758" s="22">
        <v>13640</v>
      </c>
      <c r="B1758" s="22">
        <v>10100501</v>
      </c>
      <c r="C1758" s="22">
        <v>1000</v>
      </c>
      <c r="D1758" s="23">
        <v>43525</v>
      </c>
      <c r="E1758" s="21" t="s">
        <v>104</v>
      </c>
      <c r="F1758" s="21">
        <v>108100989</v>
      </c>
      <c r="G1758" s="21">
        <v>0</v>
      </c>
      <c r="H1758" s="21">
        <v>0</v>
      </c>
      <c r="I1758" s="23">
        <v>43374</v>
      </c>
      <c r="J1758" s="21" t="s">
        <v>105</v>
      </c>
      <c r="K1758" s="21">
        <v>-182.57</v>
      </c>
      <c r="L1758" s="21" t="s">
        <v>194</v>
      </c>
    </row>
    <row r="1759" spans="1:12" x14ac:dyDescent="0.3">
      <c r="A1759" s="22">
        <v>13640</v>
      </c>
      <c r="B1759" s="22">
        <v>10100501</v>
      </c>
      <c r="C1759" s="22">
        <v>1000</v>
      </c>
      <c r="D1759" s="23">
        <v>43525</v>
      </c>
      <c r="E1759" s="21" t="s">
        <v>104</v>
      </c>
      <c r="F1759" s="21">
        <v>108100989</v>
      </c>
      <c r="G1759" s="21">
        <v>0</v>
      </c>
      <c r="H1759" s="21">
        <v>0</v>
      </c>
      <c r="I1759" s="23">
        <v>43374</v>
      </c>
      <c r="J1759" s="21" t="s">
        <v>105</v>
      </c>
      <c r="K1759" s="24">
        <v>-1200.71</v>
      </c>
      <c r="L1759" s="21" t="s">
        <v>194</v>
      </c>
    </row>
    <row r="1760" spans="1:12" x14ac:dyDescent="0.3">
      <c r="A1760" s="22">
        <v>13640</v>
      </c>
      <c r="B1760" s="22">
        <v>10100501</v>
      </c>
      <c r="C1760" s="22">
        <v>1000</v>
      </c>
      <c r="D1760" s="23">
        <v>43525</v>
      </c>
      <c r="E1760" s="21" t="s">
        <v>104</v>
      </c>
      <c r="F1760" s="21">
        <v>108100989</v>
      </c>
      <c r="G1760" s="21">
        <v>0</v>
      </c>
      <c r="H1760" s="21">
        <v>0</v>
      </c>
      <c r="I1760" s="23">
        <v>43374</v>
      </c>
      <c r="J1760" s="21" t="s">
        <v>105</v>
      </c>
      <c r="K1760" s="24">
        <v>-1200.72</v>
      </c>
      <c r="L1760" s="21" t="s">
        <v>194</v>
      </c>
    </row>
    <row r="1761" spans="1:12" x14ac:dyDescent="0.3">
      <c r="A1761" s="22">
        <v>13640</v>
      </c>
      <c r="B1761" s="22">
        <v>10100501</v>
      </c>
      <c r="C1761" s="22">
        <v>1000</v>
      </c>
      <c r="D1761" s="23">
        <v>43525</v>
      </c>
      <c r="E1761" s="21" t="s">
        <v>104</v>
      </c>
      <c r="F1761" s="21">
        <v>108100989</v>
      </c>
      <c r="G1761" s="21">
        <v>0</v>
      </c>
      <c r="H1761" s="21">
        <v>0</v>
      </c>
      <c r="I1761" s="23">
        <v>43374</v>
      </c>
      <c r="J1761" s="21" t="s">
        <v>105</v>
      </c>
      <c r="K1761" s="24">
        <v>-1022.65</v>
      </c>
      <c r="L1761" s="21" t="s">
        <v>194</v>
      </c>
    </row>
    <row r="1762" spans="1:12" x14ac:dyDescent="0.3">
      <c r="A1762" s="22">
        <v>13650</v>
      </c>
      <c r="B1762" s="22">
        <v>10100501</v>
      </c>
      <c r="C1762" s="22">
        <v>1000</v>
      </c>
      <c r="D1762" s="23">
        <v>43525</v>
      </c>
      <c r="E1762" s="21" t="s">
        <v>104</v>
      </c>
      <c r="F1762" s="21">
        <v>108100989</v>
      </c>
      <c r="G1762" s="21">
        <v>0</v>
      </c>
      <c r="H1762" s="21">
        <v>0</v>
      </c>
      <c r="I1762" s="23">
        <v>43374</v>
      </c>
      <c r="J1762" s="21" t="s">
        <v>105</v>
      </c>
      <c r="K1762" s="21">
        <v>-282.52999999999997</v>
      </c>
      <c r="L1762" s="21" t="s">
        <v>195</v>
      </c>
    </row>
    <row r="1763" spans="1:12" x14ac:dyDescent="0.3">
      <c r="A1763" s="22">
        <v>13650</v>
      </c>
      <c r="B1763" s="22">
        <v>10100501</v>
      </c>
      <c r="C1763" s="22">
        <v>1000</v>
      </c>
      <c r="D1763" s="23">
        <v>43525</v>
      </c>
      <c r="E1763" s="21" t="s">
        <v>104</v>
      </c>
      <c r="F1763" s="21">
        <v>108100989</v>
      </c>
      <c r="G1763" s="21">
        <v>0</v>
      </c>
      <c r="H1763" s="21">
        <v>0</v>
      </c>
      <c r="I1763" s="23">
        <v>43374</v>
      </c>
      <c r="J1763" s="21" t="s">
        <v>105</v>
      </c>
      <c r="K1763" s="21">
        <v>-282.52999999999997</v>
      </c>
      <c r="L1763" s="21" t="s">
        <v>195</v>
      </c>
    </row>
    <row r="1764" spans="1:12" x14ac:dyDescent="0.3">
      <c r="A1764" s="22">
        <v>13650</v>
      </c>
      <c r="B1764" s="22">
        <v>10100501</v>
      </c>
      <c r="C1764" s="22">
        <v>1000</v>
      </c>
      <c r="D1764" s="23">
        <v>43525</v>
      </c>
      <c r="E1764" s="21" t="s">
        <v>104</v>
      </c>
      <c r="F1764" s="21">
        <v>108100989</v>
      </c>
      <c r="G1764" s="21">
        <v>0</v>
      </c>
      <c r="H1764" s="21">
        <v>0</v>
      </c>
      <c r="I1764" s="23">
        <v>43374</v>
      </c>
      <c r="J1764" s="21" t="s">
        <v>105</v>
      </c>
      <c r="K1764" s="21">
        <v>-282.52999999999997</v>
      </c>
      <c r="L1764" s="21" t="s">
        <v>195</v>
      </c>
    </row>
    <row r="1765" spans="1:12" x14ac:dyDescent="0.3">
      <c r="A1765" s="22">
        <v>13650</v>
      </c>
      <c r="B1765" s="22">
        <v>10100501</v>
      </c>
      <c r="C1765" s="22">
        <v>1000</v>
      </c>
      <c r="D1765" s="23">
        <v>43525</v>
      </c>
      <c r="E1765" s="21" t="s">
        <v>104</v>
      </c>
      <c r="F1765" s="21">
        <v>108100989</v>
      </c>
      <c r="G1765" s="21">
        <v>0</v>
      </c>
      <c r="H1765" s="21">
        <v>0</v>
      </c>
      <c r="I1765" s="23">
        <v>43374</v>
      </c>
      <c r="J1765" s="21" t="s">
        <v>105</v>
      </c>
      <c r="K1765" s="21">
        <v>-282.52999999999997</v>
      </c>
      <c r="L1765" s="21" t="s">
        <v>195</v>
      </c>
    </row>
    <row r="1766" spans="1:12" x14ac:dyDescent="0.3">
      <c r="A1766" s="22">
        <v>13670</v>
      </c>
      <c r="B1766" s="22">
        <v>10100501</v>
      </c>
      <c r="C1766" s="22">
        <v>1000</v>
      </c>
      <c r="D1766" s="23">
        <v>43525</v>
      </c>
      <c r="E1766" s="21" t="s">
        <v>104</v>
      </c>
      <c r="F1766" s="21">
        <v>108101405</v>
      </c>
      <c r="G1766" s="21">
        <v>0</v>
      </c>
      <c r="H1766" s="21">
        <v>0</v>
      </c>
      <c r="I1766" s="23">
        <v>43524</v>
      </c>
      <c r="J1766" s="21" t="s">
        <v>105</v>
      </c>
      <c r="K1766" s="24">
        <v>1569.03</v>
      </c>
      <c r="L1766" s="21" t="s">
        <v>189</v>
      </c>
    </row>
    <row r="1767" spans="1:12" x14ac:dyDescent="0.3">
      <c r="A1767" s="22">
        <v>13640</v>
      </c>
      <c r="B1767" s="22">
        <v>10100501</v>
      </c>
      <c r="C1767" s="22">
        <v>1000</v>
      </c>
      <c r="D1767" s="23">
        <v>43525</v>
      </c>
      <c r="E1767" s="21" t="s">
        <v>104</v>
      </c>
      <c r="F1767" s="21">
        <v>108101678</v>
      </c>
      <c r="G1767" s="21">
        <v>0</v>
      </c>
      <c r="H1767" s="21">
        <v>0</v>
      </c>
      <c r="I1767" s="23">
        <v>43521</v>
      </c>
      <c r="J1767" s="21" t="s">
        <v>105</v>
      </c>
      <c r="K1767" s="21">
        <v>149.33000000000001</v>
      </c>
      <c r="L1767" s="21" t="s">
        <v>194</v>
      </c>
    </row>
    <row r="1768" spans="1:12" x14ac:dyDescent="0.3">
      <c r="A1768" s="22">
        <v>13640</v>
      </c>
      <c r="B1768" s="22">
        <v>10100501</v>
      </c>
      <c r="C1768" s="22">
        <v>1000</v>
      </c>
      <c r="D1768" s="23">
        <v>43525</v>
      </c>
      <c r="E1768" s="21" t="s">
        <v>104</v>
      </c>
      <c r="F1768" s="21">
        <v>108101678</v>
      </c>
      <c r="G1768" s="21">
        <v>0</v>
      </c>
      <c r="H1768" s="21">
        <v>0</v>
      </c>
      <c r="I1768" s="23">
        <v>43521</v>
      </c>
      <c r="J1768" s="21" t="s">
        <v>105</v>
      </c>
      <c r="K1768" s="21">
        <v>108.68</v>
      </c>
      <c r="L1768" s="21" t="s">
        <v>194</v>
      </c>
    </row>
    <row r="1769" spans="1:12" x14ac:dyDescent="0.3">
      <c r="A1769" s="22">
        <v>13640</v>
      </c>
      <c r="B1769" s="22">
        <v>10100501</v>
      </c>
      <c r="C1769" s="22">
        <v>1000</v>
      </c>
      <c r="D1769" s="23">
        <v>43525</v>
      </c>
      <c r="E1769" s="21" t="s">
        <v>104</v>
      </c>
      <c r="F1769" s="21">
        <v>108101678</v>
      </c>
      <c r="G1769" s="21">
        <v>0</v>
      </c>
      <c r="H1769" s="21">
        <v>0</v>
      </c>
      <c r="I1769" s="23">
        <v>43521</v>
      </c>
      <c r="J1769" s="21" t="s">
        <v>105</v>
      </c>
      <c r="K1769" s="21">
        <v>24.57</v>
      </c>
      <c r="L1769" s="21" t="s">
        <v>194</v>
      </c>
    </row>
    <row r="1770" spans="1:12" x14ac:dyDescent="0.3">
      <c r="A1770" s="22">
        <v>13640</v>
      </c>
      <c r="B1770" s="22">
        <v>10100501</v>
      </c>
      <c r="C1770" s="22">
        <v>1000</v>
      </c>
      <c r="D1770" s="23">
        <v>43525</v>
      </c>
      <c r="E1770" s="21" t="s">
        <v>104</v>
      </c>
      <c r="F1770" s="21">
        <v>108101678</v>
      </c>
      <c r="G1770" s="21">
        <v>0</v>
      </c>
      <c r="H1770" s="21">
        <v>0</v>
      </c>
      <c r="I1770" s="23">
        <v>43521</v>
      </c>
      <c r="J1770" s="21" t="s">
        <v>105</v>
      </c>
      <c r="K1770" s="21">
        <v>149.72</v>
      </c>
      <c r="L1770" s="21" t="s">
        <v>194</v>
      </c>
    </row>
    <row r="1771" spans="1:12" x14ac:dyDescent="0.3">
      <c r="A1771" s="22">
        <v>13640</v>
      </c>
      <c r="B1771" s="22">
        <v>10100501</v>
      </c>
      <c r="C1771" s="22">
        <v>1000</v>
      </c>
      <c r="D1771" s="23">
        <v>43525</v>
      </c>
      <c r="E1771" s="21" t="s">
        <v>104</v>
      </c>
      <c r="F1771" s="21">
        <v>108101678</v>
      </c>
      <c r="G1771" s="21">
        <v>0</v>
      </c>
      <c r="H1771" s="21">
        <v>0</v>
      </c>
      <c r="I1771" s="23">
        <v>43521</v>
      </c>
      <c r="J1771" s="21" t="s">
        <v>105</v>
      </c>
      <c r="K1771" s="21">
        <v>148.6</v>
      </c>
      <c r="L1771" s="21" t="s">
        <v>194</v>
      </c>
    </row>
    <row r="1772" spans="1:12" x14ac:dyDescent="0.3">
      <c r="A1772" s="22">
        <v>13650</v>
      </c>
      <c r="B1772" s="22">
        <v>10100501</v>
      </c>
      <c r="C1772" s="22">
        <v>1000</v>
      </c>
      <c r="D1772" s="23">
        <v>43525</v>
      </c>
      <c r="E1772" s="21" t="s">
        <v>104</v>
      </c>
      <c r="F1772" s="21">
        <v>108101678</v>
      </c>
      <c r="G1772" s="21">
        <v>0</v>
      </c>
      <c r="H1772" s="21">
        <v>0</v>
      </c>
      <c r="I1772" s="23">
        <v>43521</v>
      </c>
      <c r="J1772" s="21" t="s">
        <v>105</v>
      </c>
      <c r="K1772" s="21">
        <v>208.29</v>
      </c>
      <c r="L1772" s="21" t="s">
        <v>195</v>
      </c>
    </row>
    <row r="1773" spans="1:12" x14ac:dyDescent="0.3">
      <c r="A1773" s="22">
        <v>13650</v>
      </c>
      <c r="B1773" s="22">
        <v>10100501</v>
      </c>
      <c r="C1773" s="22">
        <v>1000</v>
      </c>
      <c r="D1773" s="23">
        <v>43525</v>
      </c>
      <c r="E1773" s="21" t="s">
        <v>104</v>
      </c>
      <c r="F1773" s="21">
        <v>108101678</v>
      </c>
      <c r="G1773" s="21">
        <v>0</v>
      </c>
      <c r="H1773" s="21">
        <v>0</v>
      </c>
      <c r="I1773" s="23">
        <v>43521</v>
      </c>
      <c r="J1773" s="21" t="s">
        <v>105</v>
      </c>
      <c r="K1773" s="21">
        <v>30.1</v>
      </c>
      <c r="L1773" s="21" t="s">
        <v>195</v>
      </c>
    </row>
    <row r="1774" spans="1:12" x14ac:dyDescent="0.3">
      <c r="A1774" s="22">
        <v>13670</v>
      </c>
      <c r="B1774" s="22">
        <v>10100501</v>
      </c>
      <c r="C1774" s="22">
        <v>1000</v>
      </c>
      <c r="D1774" s="23">
        <v>43525</v>
      </c>
      <c r="E1774" s="21" t="s">
        <v>104</v>
      </c>
      <c r="F1774" s="21">
        <v>108101678</v>
      </c>
      <c r="G1774" s="21">
        <v>0</v>
      </c>
      <c r="H1774" s="21">
        <v>0</v>
      </c>
      <c r="I1774" s="23">
        <v>43521</v>
      </c>
      <c r="J1774" s="21" t="s">
        <v>105</v>
      </c>
      <c r="K1774" s="21">
        <v>13.1</v>
      </c>
      <c r="L1774" s="21" t="s">
        <v>189</v>
      </c>
    </row>
    <row r="1775" spans="1:12" x14ac:dyDescent="0.3">
      <c r="A1775" s="22">
        <v>13640</v>
      </c>
      <c r="B1775" s="22">
        <v>10100501</v>
      </c>
      <c r="C1775" s="22">
        <v>1000</v>
      </c>
      <c r="D1775" s="23">
        <v>43525</v>
      </c>
      <c r="E1775" s="21" t="s">
        <v>104</v>
      </c>
      <c r="F1775" s="21">
        <v>108102413</v>
      </c>
      <c r="G1775" s="21">
        <v>0</v>
      </c>
      <c r="H1775" s="21">
        <v>0</v>
      </c>
      <c r="I1775" s="23">
        <v>43503</v>
      </c>
      <c r="J1775" s="21" t="s">
        <v>105</v>
      </c>
      <c r="K1775" s="21">
        <v>-7.67</v>
      </c>
      <c r="L1775" s="21" t="s">
        <v>194</v>
      </c>
    </row>
    <row r="1776" spans="1:12" x14ac:dyDescent="0.3">
      <c r="A1776" s="22">
        <v>13640</v>
      </c>
      <c r="B1776" s="22">
        <v>10100501</v>
      </c>
      <c r="C1776" s="22">
        <v>1000</v>
      </c>
      <c r="D1776" s="23">
        <v>43525</v>
      </c>
      <c r="E1776" s="21" t="s">
        <v>104</v>
      </c>
      <c r="F1776" s="21">
        <v>108102071</v>
      </c>
      <c r="G1776" s="21">
        <v>0</v>
      </c>
      <c r="H1776" s="21">
        <v>0</v>
      </c>
      <c r="I1776" s="23">
        <v>43493</v>
      </c>
      <c r="J1776" s="21" t="s">
        <v>105</v>
      </c>
      <c r="K1776" s="21">
        <v>279.25</v>
      </c>
      <c r="L1776" s="21" t="s">
        <v>194</v>
      </c>
    </row>
    <row r="1777" spans="1:12" x14ac:dyDescent="0.3">
      <c r="A1777" s="22">
        <v>13650</v>
      </c>
      <c r="B1777" s="22">
        <v>10100501</v>
      </c>
      <c r="C1777" s="22">
        <v>1000</v>
      </c>
      <c r="D1777" s="23">
        <v>43525</v>
      </c>
      <c r="E1777" s="21" t="s">
        <v>104</v>
      </c>
      <c r="F1777" s="21">
        <v>108102071</v>
      </c>
      <c r="G1777" s="21">
        <v>0</v>
      </c>
      <c r="H1777" s="21">
        <v>0</v>
      </c>
      <c r="I1777" s="23">
        <v>43493</v>
      </c>
      <c r="J1777" s="21" t="s">
        <v>105</v>
      </c>
      <c r="K1777" s="21">
        <v>932.74</v>
      </c>
      <c r="L1777" s="21" t="s">
        <v>195</v>
      </c>
    </row>
    <row r="1778" spans="1:12" x14ac:dyDescent="0.3">
      <c r="A1778" s="22">
        <v>13650</v>
      </c>
      <c r="B1778" s="22">
        <v>10100501</v>
      </c>
      <c r="C1778" s="22">
        <v>1000</v>
      </c>
      <c r="D1778" s="23">
        <v>43525</v>
      </c>
      <c r="E1778" s="21" t="s">
        <v>104</v>
      </c>
      <c r="F1778" s="21">
        <v>108102071</v>
      </c>
      <c r="G1778" s="21">
        <v>0</v>
      </c>
      <c r="H1778" s="21">
        <v>0</v>
      </c>
      <c r="I1778" s="23">
        <v>43493</v>
      </c>
      <c r="J1778" s="21" t="s">
        <v>105</v>
      </c>
      <c r="K1778" s="21">
        <v>932.77</v>
      </c>
      <c r="L1778" s="21" t="s">
        <v>195</v>
      </c>
    </row>
    <row r="1779" spans="1:12" x14ac:dyDescent="0.3">
      <c r="A1779" s="22">
        <v>13660</v>
      </c>
      <c r="B1779" s="22">
        <v>10100501</v>
      </c>
      <c r="C1779" s="22">
        <v>1000</v>
      </c>
      <c r="D1779" s="23">
        <v>43525</v>
      </c>
      <c r="E1779" s="21" t="s">
        <v>104</v>
      </c>
      <c r="F1779" s="21">
        <v>108102071</v>
      </c>
      <c r="G1779" s="21">
        <v>0</v>
      </c>
      <c r="H1779" s="21">
        <v>0</v>
      </c>
      <c r="I1779" s="23">
        <v>43493</v>
      </c>
      <c r="J1779" s="21" t="s">
        <v>105</v>
      </c>
      <c r="K1779" s="21">
        <v>150.36000000000001</v>
      </c>
      <c r="L1779" s="21" t="s">
        <v>188</v>
      </c>
    </row>
    <row r="1780" spans="1:12" x14ac:dyDescent="0.3">
      <c r="A1780" s="22">
        <v>13650</v>
      </c>
      <c r="B1780" s="22">
        <v>10100501</v>
      </c>
      <c r="C1780" s="22">
        <v>1000</v>
      </c>
      <c r="D1780" s="23">
        <v>43525</v>
      </c>
      <c r="E1780" s="21" t="s">
        <v>104</v>
      </c>
      <c r="F1780" s="21">
        <v>108096794</v>
      </c>
      <c r="G1780" s="21">
        <v>0</v>
      </c>
      <c r="H1780" s="21">
        <v>0</v>
      </c>
      <c r="I1780" s="23">
        <v>43329</v>
      </c>
      <c r="J1780" s="21" t="s">
        <v>105</v>
      </c>
      <c r="K1780" s="24">
        <v>4699.58</v>
      </c>
      <c r="L1780" s="21" t="s">
        <v>195</v>
      </c>
    </row>
    <row r="1781" spans="1:12" x14ac:dyDescent="0.3">
      <c r="A1781" s="22">
        <v>13650</v>
      </c>
      <c r="B1781" s="22">
        <v>10100501</v>
      </c>
      <c r="C1781" s="22">
        <v>1000</v>
      </c>
      <c r="D1781" s="23">
        <v>43525</v>
      </c>
      <c r="E1781" s="21" t="s">
        <v>104</v>
      </c>
      <c r="F1781" s="21">
        <v>108096794</v>
      </c>
      <c r="G1781" s="21">
        <v>0</v>
      </c>
      <c r="H1781" s="21">
        <v>0</v>
      </c>
      <c r="I1781" s="23">
        <v>43329</v>
      </c>
      <c r="J1781" s="21" t="s">
        <v>105</v>
      </c>
      <c r="K1781" s="24">
        <v>4699.59</v>
      </c>
      <c r="L1781" s="21" t="s">
        <v>195</v>
      </c>
    </row>
    <row r="1782" spans="1:12" x14ac:dyDescent="0.3">
      <c r="A1782" s="22">
        <v>13640</v>
      </c>
      <c r="B1782" s="22">
        <v>10100501</v>
      </c>
      <c r="C1782" s="22">
        <v>1000</v>
      </c>
      <c r="D1782" s="23">
        <v>43525</v>
      </c>
      <c r="E1782" s="21" t="s">
        <v>104</v>
      </c>
      <c r="F1782" s="21">
        <v>108099743</v>
      </c>
      <c r="G1782" s="21">
        <v>0</v>
      </c>
      <c r="H1782" s="21">
        <v>0</v>
      </c>
      <c r="I1782" s="23">
        <v>43490</v>
      </c>
      <c r="J1782" s="21" t="s">
        <v>105</v>
      </c>
      <c r="K1782" s="21">
        <v>-222.8</v>
      </c>
      <c r="L1782" s="21" t="s">
        <v>194</v>
      </c>
    </row>
    <row r="1783" spans="1:12" x14ac:dyDescent="0.3">
      <c r="A1783" s="22">
        <v>13640</v>
      </c>
      <c r="B1783" s="22">
        <v>10100501</v>
      </c>
      <c r="C1783" s="22">
        <v>1000</v>
      </c>
      <c r="D1783" s="23">
        <v>43525</v>
      </c>
      <c r="E1783" s="21" t="s">
        <v>104</v>
      </c>
      <c r="F1783" s="21">
        <v>108099743</v>
      </c>
      <c r="G1783" s="21">
        <v>0</v>
      </c>
      <c r="H1783" s="21">
        <v>0</v>
      </c>
      <c r="I1783" s="23">
        <v>43490</v>
      </c>
      <c r="J1783" s="21" t="s">
        <v>105</v>
      </c>
      <c r="K1783" s="21">
        <v>-51.5</v>
      </c>
      <c r="L1783" s="21" t="s">
        <v>194</v>
      </c>
    </row>
    <row r="1784" spans="1:12" x14ac:dyDescent="0.3">
      <c r="A1784" s="22">
        <v>13650</v>
      </c>
      <c r="B1784" s="22">
        <v>10100501</v>
      </c>
      <c r="C1784" s="22">
        <v>1000</v>
      </c>
      <c r="D1784" s="23">
        <v>43525</v>
      </c>
      <c r="E1784" s="21" t="s">
        <v>104</v>
      </c>
      <c r="F1784" s="21">
        <v>108099743</v>
      </c>
      <c r="G1784" s="21">
        <v>0</v>
      </c>
      <c r="H1784" s="21">
        <v>0</v>
      </c>
      <c r="I1784" s="23">
        <v>43490</v>
      </c>
      <c r="J1784" s="21" t="s">
        <v>105</v>
      </c>
      <c r="K1784" s="24">
        <v>-2528.8000000000002</v>
      </c>
      <c r="L1784" s="21" t="s">
        <v>195</v>
      </c>
    </row>
    <row r="1785" spans="1:12" x14ac:dyDescent="0.3">
      <c r="A1785" s="22">
        <v>13650</v>
      </c>
      <c r="B1785" s="22">
        <v>10100501</v>
      </c>
      <c r="C1785" s="22">
        <v>1000</v>
      </c>
      <c r="D1785" s="23">
        <v>43525</v>
      </c>
      <c r="E1785" s="21" t="s">
        <v>104</v>
      </c>
      <c r="F1785" s="21">
        <v>108099743</v>
      </c>
      <c r="G1785" s="21">
        <v>0</v>
      </c>
      <c r="H1785" s="21">
        <v>0</v>
      </c>
      <c r="I1785" s="23">
        <v>43490</v>
      </c>
      <c r="J1785" s="21" t="s">
        <v>105</v>
      </c>
      <c r="K1785" s="24">
        <v>-2528.7399999999998</v>
      </c>
      <c r="L1785" s="21" t="s">
        <v>195</v>
      </c>
    </row>
    <row r="1786" spans="1:12" x14ac:dyDescent="0.3">
      <c r="A1786" s="22">
        <v>13650</v>
      </c>
      <c r="B1786" s="22">
        <v>10100501</v>
      </c>
      <c r="C1786" s="22">
        <v>1000</v>
      </c>
      <c r="D1786" s="23">
        <v>43525</v>
      </c>
      <c r="E1786" s="21" t="s">
        <v>104</v>
      </c>
      <c r="F1786" s="21">
        <v>108099743</v>
      </c>
      <c r="G1786" s="21">
        <v>0</v>
      </c>
      <c r="H1786" s="21">
        <v>0</v>
      </c>
      <c r="I1786" s="23">
        <v>43490</v>
      </c>
      <c r="J1786" s="21" t="s">
        <v>105</v>
      </c>
      <c r="K1786" s="21">
        <v>-47.06</v>
      </c>
      <c r="L1786" s="21" t="s">
        <v>195</v>
      </c>
    </row>
    <row r="1787" spans="1:12" x14ac:dyDescent="0.3">
      <c r="A1787" s="22">
        <v>13650</v>
      </c>
      <c r="B1787" s="22">
        <v>10100501</v>
      </c>
      <c r="C1787" s="22">
        <v>1000</v>
      </c>
      <c r="D1787" s="23">
        <v>43525</v>
      </c>
      <c r="E1787" s="21" t="s">
        <v>104</v>
      </c>
      <c r="F1787" s="21">
        <v>108099743</v>
      </c>
      <c r="G1787" s="21">
        <v>0</v>
      </c>
      <c r="H1787" s="21">
        <v>0</v>
      </c>
      <c r="I1787" s="23">
        <v>43490</v>
      </c>
      <c r="J1787" s="21" t="s">
        <v>105</v>
      </c>
      <c r="K1787" s="24">
        <v>-2528.8000000000002</v>
      </c>
      <c r="L1787" s="21" t="s">
        <v>195</v>
      </c>
    </row>
    <row r="1788" spans="1:12" x14ac:dyDescent="0.3">
      <c r="A1788" s="22">
        <v>13650</v>
      </c>
      <c r="B1788" s="22">
        <v>10100501</v>
      </c>
      <c r="C1788" s="22">
        <v>1000</v>
      </c>
      <c r="D1788" s="23">
        <v>43525</v>
      </c>
      <c r="E1788" s="21" t="s">
        <v>104</v>
      </c>
      <c r="F1788" s="21">
        <v>108099743</v>
      </c>
      <c r="G1788" s="21">
        <v>0</v>
      </c>
      <c r="H1788" s="21">
        <v>0</v>
      </c>
      <c r="I1788" s="23">
        <v>43490</v>
      </c>
      <c r="J1788" s="21" t="s">
        <v>105</v>
      </c>
      <c r="K1788" s="21">
        <v>-231.43</v>
      </c>
      <c r="L1788" s="21" t="s">
        <v>195</v>
      </c>
    </row>
    <row r="1789" spans="1:12" x14ac:dyDescent="0.3">
      <c r="A1789" s="22">
        <v>13660</v>
      </c>
      <c r="B1789" s="22">
        <v>10100501</v>
      </c>
      <c r="C1789" s="22">
        <v>1000</v>
      </c>
      <c r="D1789" s="23">
        <v>43525</v>
      </c>
      <c r="E1789" s="21" t="s">
        <v>104</v>
      </c>
      <c r="F1789" s="21">
        <v>108099743</v>
      </c>
      <c r="G1789" s="21">
        <v>0</v>
      </c>
      <c r="H1789" s="21">
        <v>0</v>
      </c>
      <c r="I1789" s="23">
        <v>43490</v>
      </c>
      <c r="J1789" s="21" t="s">
        <v>105</v>
      </c>
      <c r="K1789" s="21">
        <v>-19.03</v>
      </c>
      <c r="L1789" s="21" t="s">
        <v>188</v>
      </c>
    </row>
    <row r="1790" spans="1:12" x14ac:dyDescent="0.3">
      <c r="A1790" s="22">
        <v>13660</v>
      </c>
      <c r="B1790" s="22">
        <v>10100501</v>
      </c>
      <c r="C1790" s="22">
        <v>1000</v>
      </c>
      <c r="D1790" s="23">
        <v>43525</v>
      </c>
      <c r="E1790" s="21" t="s">
        <v>104</v>
      </c>
      <c r="F1790" s="21">
        <v>108099743</v>
      </c>
      <c r="G1790" s="21">
        <v>0</v>
      </c>
      <c r="H1790" s="21">
        <v>0</v>
      </c>
      <c r="I1790" s="23">
        <v>43490</v>
      </c>
      <c r="J1790" s="21" t="s">
        <v>105</v>
      </c>
      <c r="K1790" s="21">
        <v>-16.52</v>
      </c>
      <c r="L1790" s="21" t="s">
        <v>188</v>
      </c>
    </row>
    <row r="1791" spans="1:12" x14ac:dyDescent="0.3">
      <c r="A1791" s="22">
        <v>13660</v>
      </c>
      <c r="B1791" s="22">
        <v>10100501</v>
      </c>
      <c r="C1791" s="22">
        <v>1000</v>
      </c>
      <c r="D1791" s="23">
        <v>43525</v>
      </c>
      <c r="E1791" s="21" t="s">
        <v>104</v>
      </c>
      <c r="F1791" s="21">
        <v>108099743</v>
      </c>
      <c r="G1791" s="21">
        <v>0</v>
      </c>
      <c r="H1791" s="21">
        <v>0</v>
      </c>
      <c r="I1791" s="23">
        <v>43490</v>
      </c>
      <c r="J1791" s="21" t="s">
        <v>105</v>
      </c>
      <c r="K1791" s="21">
        <v>-135.38999999999999</v>
      </c>
      <c r="L1791" s="21" t="s">
        <v>188</v>
      </c>
    </row>
    <row r="1792" spans="1:12" x14ac:dyDescent="0.3">
      <c r="A1792" s="22">
        <v>13660</v>
      </c>
      <c r="B1792" s="22">
        <v>10100501</v>
      </c>
      <c r="C1792" s="22">
        <v>1000</v>
      </c>
      <c r="D1792" s="23">
        <v>43525</v>
      </c>
      <c r="E1792" s="21" t="s">
        <v>104</v>
      </c>
      <c r="F1792" s="21">
        <v>108099743</v>
      </c>
      <c r="G1792" s="21">
        <v>0</v>
      </c>
      <c r="H1792" s="21">
        <v>0</v>
      </c>
      <c r="I1792" s="23">
        <v>43490</v>
      </c>
      <c r="J1792" s="21" t="s">
        <v>105</v>
      </c>
      <c r="K1792" s="21">
        <v>-135.38999999999999</v>
      </c>
      <c r="L1792" s="21" t="s">
        <v>188</v>
      </c>
    </row>
    <row r="1793" spans="1:12" x14ac:dyDescent="0.3">
      <c r="A1793" s="22">
        <v>13670</v>
      </c>
      <c r="B1793" s="22">
        <v>10100501</v>
      </c>
      <c r="C1793" s="22">
        <v>1000</v>
      </c>
      <c r="D1793" s="23">
        <v>43525</v>
      </c>
      <c r="E1793" s="21" t="s">
        <v>104</v>
      </c>
      <c r="F1793" s="21">
        <v>108099743</v>
      </c>
      <c r="G1793" s="21">
        <v>0</v>
      </c>
      <c r="H1793" s="21">
        <v>0</v>
      </c>
      <c r="I1793" s="23">
        <v>43490</v>
      </c>
      <c r="J1793" s="21" t="s">
        <v>105</v>
      </c>
      <c r="K1793" s="21">
        <v>-30.39</v>
      </c>
      <c r="L1793" s="21" t="s">
        <v>189</v>
      </c>
    </row>
    <row r="1794" spans="1:12" x14ac:dyDescent="0.3">
      <c r="A1794" s="22">
        <v>13670</v>
      </c>
      <c r="B1794" s="22">
        <v>10100501</v>
      </c>
      <c r="C1794" s="22">
        <v>1000</v>
      </c>
      <c r="D1794" s="23">
        <v>43525</v>
      </c>
      <c r="E1794" s="21" t="s">
        <v>104</v>
      </c>
      <c r="F1794" s="21">
        <v>108099743</v>
      </c>
      <c r="G1794" s="21">
        <v>0</v>
      </c>
      <c r="H1794" s="21">
        <v>0</v>
      </c>
      <c r="I1794" s="23">
        <v>43490</v>
      </c>
      <c r="J1794" s="21" t="s">
        <v>105</v>
      </c>
      <c r="K1794" s="21">
        <v>-83.91</v>
      </c>
      <c r="L1794" s="21" t="s">
        <v>189</v>
      </c>
    </row>
    <row r="1795" spans="1:12" x14ac:dyDescent="0.3">
      <c r="A1795" s="22">
        <v>13670</v>
      </c>
      <c r="B1795" s="22">
        <v>10100501</v>
      </c>
      <c r="C1795" s="22">
        <v>1000</v>
      </c>
      <c r="D1795" s="23">
        <v>43525</v>
      </c>
      <c r="E1795" s="21" t="s">
        <v>104</v>
      </c>
      <c r="F1795" s="21">
        <v>108099743</v>
      </c>
      <c r="G1795" s="21">
        <v>0</v>
      </c>
      <c r="H1795" s="21">
        <v>0</v>
      </c>
      <c r="I1795" s="23">
        <v>43490</v>
      </c>
      <c r="J1795" s="21" t="s">
        <v>105</v>
      </c>
      <c r="K1795" s="21">
        <v>-30.39</v>
      </c>
      <c r="L1795" s="21" t="s">
        <v>189</v>
      </c>
    </row>
    <row r="1796" spans="1:12" x14ac:dyDescent="0.3">
      <c r="A1796" s="22">
        <v>13670</v>
      </c>
      <c r="B1796" s="22">
        <v>10100501</v>
      </c>
      <c r="C1796" s="22">
        <v>1000</v>
      </c>
      <c r="D1796" s="23">
        <v>43525</v>
      </c>
      <c r="E1796" s="21" t="s">
        <v>104</v>
      </c>
      <c r="F1796" s="21">
        <v>108099743</v>
      </c>
      <c r="G1796" s="21">
        <v>0</v>
      </c>
      <c r="H1796" s="21">
        <v>0</v>
      </c>
      <c r="I1796" s="23">
        <v>43490</v>
      </c>
      <c r="J1796" s="21" t="s">
        <v>105</v>
      </c>
      <c r="K1796" s="21">
        <v>-83.91</v>
      </c>
      <c r="L1796" s="21" t="s">
        <v>189</v>
      </c>
    </row>
    <row r="1797" spans="1:12" x14ac:dyDescent="0.3">
      <c r="A1797" s="22">
        <v>13650</v>
      </c>
      <c r="B1797" s="22">
        <v>10100501</v>
      </c>
      <c r="C1797" s="22">
        <v>1000</v>
      </c>
      <c r="D1797" s="23">
        <v>43525</v>
      </c>
      <c r="E1797" s="21" t="s">
        <v>104</v>
      </c>
      <c r="F1797" s="21">
        <v>108099909</v>
      </c>
      <c r="G1797" s="21">
        <v>0</v>
      </c>
      <c r="H1797" s="21">
        <v>0</v>
      </c>
      <c r="I1797" s="23">
        <v>43494</v>
      </c>
      <c r="J1797" s="21" t="s">
        <v>105</v>
      </c>
      <c r="K1797" s="24">
        <v>2281.79</v>
      </c>
      <c r="L1797" s="21" t="s">
        <v>195</v>
      </c>
    </row>
    <row r="1798" spans="1:12" x14ac:dyDescent="0.3">
      <c r="A1798" s="22">
        <v>13650</v>
      </c>
      <c r="B1798" s="22">
        <v>10100501</v>
      </c>
      <c r="C1798" s="22">
        <v>1000</v>
      </c>
      <c r="D1798" s="23">
        <v>43525</v>
      </c>
      <c r="E1798" s="21" t="s">
        <v>104</v>
      </c>
      <c r="F1798" s="21">
        <v>108099909</v>
      </c>
      <c r="G1798" s="21">
        <v>0</v>
      </c>
      <c r="H1798" s="21">
        <v>0</v>
      </c>
      <c r="I1798" s="23">
        <v>43494</v>
      </c>
      <c r="J1798" s="21" t="s">
        <v>105</v>
      </c>
      <c r="K1798" s="21">
        <v>166.51</v>
      </c>
      <c r="L1798" s="21" t="s">
        <v>195</v>
      </c>
    </row>
    <row r="1799" spans="1:12" x14ac:dyDescent="0.3">
      <c r="A1799" s="22">
        <v>13650</v>
      </c>
      <c r="B1799" s="22">
        <v>10100501</v>
      </c>
      <c r="C1799" s="22">
        <v>1000</v>
      </c>
      <c r="D1799" s="23">
        <v>43525</v>
      </c>
      <c r="E1799" s="21" t="s">
        <v>104</v>
      </c>
      <c r="F1799" s="21">
        <v>108099909</v>
      </c>
      <c r="G1799" s="21">
        <v>0</v>
      </c>
      <c r="H1799" s="21">
        <v>0</v>
      </c>
      <c r="I1799" s="23">
        <v>43494</v>
      </c>
      <c r="J1799" s="21" t="s">
        <v>105</v>
      </c>
      <c r="K1799" s="24">
        <v>2281.79</v>
      </c>
      <c r="L1799" s="21" t="s">
        <v>195</v>
      </c>
    </row>
    <row r="1800" spans="1:12" x14ac:dyDescent="0.3">
      <c r="A1800" s="22">
        <v>13660</v>
      </c>
      <c r="B1800" s="22">
        <v>10100501</v>
      </c>
      <c r="C1800" s="22">
        <v>1000</v>
      </c>
      <c r="D1800" s="23">
        <v>43525</v>
      </c>
      <c r="E1800" s="21" t="s">
        <v>104</v>
      </c>
      <c r="F1800" s="21">
        <v>108099909</v>
      </c>
      <c r="G1800" s="21">
        <v>0</v>
      </c>
      <c r="H1800" s="21">
        <v>0</v>
      </c>
      <c r="I1800" s="23">
        <v>43494</v>
      </c>
      <c r="J1800" s="21" t="s">
        <v>105</v>
      </c>
      <c r="K1800" s="21">
        <v>139.79</v>
      </c>
      <c r="L1800" s="21" t="s">
        <v>188</v>
      </c>
    </row>
    <row r="1801" spans="1:12" x14ac:dyDescent="0.3">
      <c r="A1801" s="22">
        <v>13660</v>
      </c>
      <c r="B1801" s="22">
        <v>10100501</v>
      </c>
      <c r="C1801" s="22">
        <v>1000</v>
      </c>
      <c r="D1801" s="23">
        <v>43525</v>
      </c>
      <c r="E1801" s="21" t="s">
        <v>104</v>
      </c>
      <c r="F1801" s="21">
        <v>108099909</v>
      </c>
      <c r="G1801" s="21">
        <v>0</v>
      </c>
      <c r="H1801" s="21">
        <v>0</v>
      </c>
      <c r="I1801" s="23">
        <v>43494</v>
      </c>
      <c r="J1801" s="21" t="s">
        <v>105</v>
      </c>
      <c r="K1801" s="21">
        <v>383.97</v>
      </c>
      <c r="L1801" s="21" t="s">
        <v>188</v>
      </c>
    </row>
    <row r="1802" spans="1:12" x14ac:dyDescent="0.3">
      <c r="A1802" s="22">
        <v>13670</v>
      </c>
      <c r="B1802" s="22">
        <v>10100501</v>
      </c>
      <c r="C1802" s="22">
        <v>1000</v>
      </c>
      <c r="D1802" s="23">
        <v>43525</v>
      </c>
      <c r="E1802" s="21" t="s">
        <v>104</v>
      </c>
      <c r="F1802" s="21">
        <v>108099909</v>
      </c>
      <c r="G1802" s="21">
        <v>0</v>
      </c>
      <c r="H1802" s="21">
        <v>0</v>
      </c>
      <c r="I1802" s="23">
        <v>43494</v>
      </c>
      <c r="J1802" s="21" t="s">
        <v>105</v>
      </c>
      <c r="K1802" s="24">
        <v>1560.66</v>
      </c>
      <c r="L1802" s="21" t="s">
        <v>189</v>
      </c>
    </row>
    <row r="1803" spans="1:12" x14ac:dyDescent="0.3">
      <c r="A1803" s="22">
        <v>13670</v>
      </c>
      <c r="B1803" s="22">
        <v>10100501</v>
      </c>
      <c r="C1803" s="22">
        <v>1000</v>
      </c>
      <c r="D1803" s="23">
        <v>43525</v>
      </c>
      <c r="E1803" s="21" t="s">
        <v>104</v>
      </c>
      <c r="F1803" s="21">
        <v>108099909</v>
      </c>
      <c r="G1803" s="21">
        <v>0</v>
      </c>
      <c r="H1803" s="21">
        <v>0</v>
      </c>
      <c r="I1803" s="23">
        <v>43494</v>
      </c>
      <c r="J1803" s="21" t="s">
        <v>105</v>
      </c>
      <c r="K1803" s="24">
        <v>1560.66</v>
      </c>
      <c r="L1803" s="21" t="s">
        <v>189</v>
      </c>
    </row>
    <row r="1804" spans="1:12" x14ac:dyDescent="0.3">
      <c r="A1804" s="22">
        <v>13670</v>
      </c>
      <c r="B1804" s="22">
        <v>10100501</v>
      </c>
      <c r="C1804" s="22">
        <v>1000</v>
      </c>
      <c r="D1804" s="23">
        <v>43525</v>
      </c>
      <c r="E1804" s="21" t="s">
        <v>104</v>
      </c>
      <c r="F1804" s="21">
        <v>108099909</v>
      </c>
      <c r="G1804" s="21">
        <v>0</v>
      </c>
      <c r="H1804" s="21">
        <v>0</v>
      </c>
      <c r="I1804" s="23">
        <v>43494</v>
      </c>
      <c r="J1804" s="21" t="s">
        <v>105</v>
      </c>
      <c r="K1804" s="24">
        <v>1560.66</v>
      </c>
      <c r="L1804" s="21" t="s">
        <v>189</v>
      </c>
    </row>
    <row r="1805" spans="1:12" x14ac:dyDescent="0.3">
      <c r="A1805" s="22">
        <v>13640</v>
      </c>
      <c r="B1805" s="22">
        <v>10100501</v>
      </c>
      <c r="C1805" s="22">
        <v>1000</v>
      </c>
      <c r="D1805" s="23">
        <v>43525</v>
      </c>
      <c r="E1805" s="21" t="s">
        <v>104</v>
      </c>
      <c r="F1805" s="21">
        <v>108100110</v>
      </c>
      <c r="G1805" s="21">
        <v>0</v>
      </c>
      <c r="H1805" s="21">
        <v>0</v>
      </c>
      <c r="I1805" s="23">
        <v>43515</v>
      </c>
      <c r="J1805" s="21" t="s">
        <v>105</v>
      </c>
      <c r="K1805" s="21">
        <v>401.54</v>
      </c>
      <c r="L1805" s="21" t="s">
        <v>194</v>
      </c>
    </row>
    <row r="1806" spans="1:12" x14ac:dyDescent="0.3">
      <c r="A1806" s="22">
        <v>13650</v>
      </c>
      <c r="B1806" s="22">
        <v>10100501</v>
      </c>
      <c r="C1806" s="22">
        <v>1000</v>
      </c>
      <c r="D1806" s="23">
        <v>43525</v>
      </c>
      <c r="E1806" s="21" t="s">
        <v>104</v>
      </c>
      <c r="F1806" s="21">
        <v>108100110</v>
      </c>
      <c r="G1806" s="21">
        <v>0</v>
      </c>
      <c r="H1806" s="21">
        <v>0</v>
      </c>
      <c r="I1806" s="23">
        <v>43515</v>
      </c>
      <c r="J1806" s="21" t="s">
        <v>105</v>
      </c>
      <c r="K1806" s="21">
        <v>249.93</v>
      </c>
      <c r="L1806" s="21" t="s">
        <v>195</v>
      </c>
    </row>
    <row r="1807" spans="1:12" x14ac:dyDescent="0.3">
      <c r="A1807" s="22">
        <v>13650</v>
      </c>
      <c r="B1807" s="22">
        <v>10100501</v>
      </c>
      <c r="C1807" s="22">
        <v>1000</v>
      </c>
      <c r="D1807" s="23">
        <v>43525</v>
      </c>
      <c r="E1807" s="21" t="s">
        <v>104</v>
      </c>
      <c r="F1807" s="21">
        <v>108100110</v>
      </c>
      <c r="G1807" s="21">
        <v>0</v>
      </c>
      <c r="H1807" s="21">
        <v>0</v>
      </c>
      <c r="I1807" s="23">
        <v>43515</v>
      </c>
      <c r="J1807" s="21" t="s">
        <v>105</v>
      </c>
      <c r="K1807" s="21">
        <v>249.93</v>
      </c>
      <c r="L1807" s="21" t="s">
        <v>195</v>
      </c>
    </row>
    <row r="1808" spans="1:12" x14ac:dyDescent="0.3">
      <c r="A1808" s="22">
        <v>13640</v>
      </c>
      <c r="B1808" s="22">
        <v>10100501</v>
      </c>
      <c r="C1808" s="22">
        <v>1000</v>
      </c>
      <c r="D1808" s="23">
        <v>43525</v>
      </c>
      <c r="E1808" s="21" t="s">
        <v>104</v>
      </c>
      <c r="F1808" s="21">
        <v>108105719</v>
      </c>
      <c r="G1808" s="21">
        <v>0</v>
      </c>
      <c r="H1808" s="21">
        <v>0</v>
      </c>
      <c r="I1808" s="23">
        <v>43488</v>
      </c>
      <c r="J1808" s="21" t="s">
        <v>105</v>
      </c>
      <c r="K1808" s="21">
        <v>838.4</v>
      </c>
      <c r="L1808" s="21" t="s">
        <v>194</v>
      </c>
    </row>
    <row r="1809" spans="1:12" x14ac:dyDescent="0.3">
      <c r="A1809" s="22">
        <v>13640</v>
      </c>
      <c r="B1809" s="22">
        <v>10100501</v>
      </c>
      <c r="C1809" s="22">
        <v>1000</v>
      </c>
      <c r="D1809" s="23">
        <v>43525</v>
      </c>
      <c r="E1809" s="21" t="s">
        <v>103</v>
      </c>
      <c r="F1809" s="21">
        <v>108105728</v>
      </c>
      <c r="G1809" s="21">
        <v>-1</v>
      </c>
      <c r="H1809" s="24">
        <v>-1218.6099999999999</v>
      </c>
      <c r="I1809" s="23">
        <v>43544</v>
      </c>
      <c r="J1809" s="21" t="s">
        <v>269</v>
      </c>
      <c r="K1809" s="21">
        <v>0</v>
      </c>
      <c r="L1809" s="21" t="s">
        <v>194</v>
      </c>
    </row>
    <row r="1810" spans="1:12" x14ac:dyDescent="0.3">
      <c r="A1810" s="22">
        <v>13640</v>
      </c>
      <c r="B1810" s="22">
        <v>10100501</v>
      </c>
      <c r="C1810" s="22">
        <v>1000</v>
      </c>
      <c r="D1810" s="23">
        <v>43525</v>
      </c>
      <c r="E1810" s="21" t="s">
        <v>104</v>
      </c>
      <c r="F1810" s="21">
        <v>108105728</v>
      </c>
      <c r="G1810" s="21">
        <v>0</v>
      </c>
      <c r="H1810" s="21">
        <v>0</v>
      </c>
      <c r="I1810" s="23">
        <v>43544</v>
      </c>
      <c r="J1810" s="21" t="s">
        <v>269</v>
      </c>
      <c r="K1810" s="24">
        <v>1182.9100000000001</v>
      </c>
      <c r="L1810" s="21" t="s">
        <v>194</v>
      </c>
    </row>
    <row r="1811" spans="1:12" x14ac:dyDescent="0.3">
      <c r="A1811" s="22">
        <v>13650</v>
      </c>
      <c r="B1811" s="22">
        <v>10100501</v>
      </c>
      <c r="C1811" s="22">
        <v>1000</v>
      </c>
      <c r="D1811" s="23">
        <v>43525</v>
      </c>
      <c r="E1811" s="21" t="s">
        <v>103</v>
      </c>
      <c r="F1811" s="21">
        <v>108105728</v>
      </c>
      <c r="G1811" s="21">
        <v>-900</v>
      </c>
      <c r="H1811" s="22">
        <v>-2277</v>
      </c>
      <c r="I1811" s="23">
        <v>43544</v>
      </c>
      <c r="J1811" s="21" t="s">
        <v>269</v>
      </c>
      <c r="K1811" s="21">
        <v>0</v>
      </c>
      <c r="L1811" s="21" t="s">
        <v>195</v>
      </c>
    </row>
    <row r="1812" spans="1:12" x14ac:dyDescent="0.3">
      <c r="A1812" s="22">
        <v>13650</v>
      </c>
      <c r="B1812" s="22">
        <v>10100501</v>
      </c>
      <c r="C1812" s="22">
        <v>1000</v>
      </c>
      <c r="D1812" s="23">
        <v>43525</v>
      </c>
      <c r="E1812" s="21" t="s">
        <v>103</v>
      </c>
      <c r="F1812" s="21">
        <v>108105728</v>
      </c>
      <c r="G1812" s="22">
        <v>-1648</v>
      </c>
      <c r="H1812" s="24">
        <v>-4169.4399999999996</v>
      </c>
      <c r="I1812" s="23">
        <v>43544</v>
      </c>
      <c r="J1812" s="21" t="s">
        <v>269</v>
      </c>
      <c r="K1812" s="21">
        <v>0</v>
      </c>
      <c r="L1812" s="21" t="s">
        <v>195</v>
      </c>
    </row>
    <row r="1813" spans="1:12" x14ac:dyDescent="0.3">
      <c r="A1813" s="22">
        <v>13650</v>
      </c>
      <c r="B1813" s="22">
        <v>10100501</v>
      </c>
      <c r="C1813" s="22">
        <v>1000</v>
      </c>
      <c r="D1813" s="23">
        <v>43525</v>
      </c>
      <c r="E1813" s="21" t="s">
        <v>103</v>
      </c>
      <c r="F1813" s="21">
        <v>108105728</v>
      </c>
      <c r="G1813" s="21">
        <v>-720</v>
      </c>
      <c r="H1813" s="24">
        <v>-1821.6</v>
      </c>
      <c r="I1813" s="23">
        <v>43544</v>
      </c>
      <c r="J1813" s="21" t="s">
        <v>269</v>
      </c>
      <c r="K1813" s="21">
        <v>0</v>
      </c>
      <c r="L1813" s="21" t="s">
        <v>195</v>
      </c>
    </row>
    <row r="1814" spans="1:12" x14ac:dyDescent="0.3">
      <c r="A1814" s="22">
        <v>13650</v>
      </c>
      <c r="B1814" s="22">
        <v>10100501</v>
      </c>
      <c r="C1814" s="22">
        <v>1000</v>
      </c>
      <c r="D1814" s="23">
        <v>43525</v>
      </c>
      <c r="E1814" s="21" t="s">
        <v>104</v>
      </c>
      <c r="F1814" s="21">
        <v>108105728</v>
      </c>
      <c r="G1814" s="21">
        <v>0</v>
      </c>
      <c r="H1814" s="21">
        <v>0</v>
      </c>
      <c r="I1814" s="23">
        <v>43544</v>
      </c>
      <c r="J1814" s="21" t="s">
        <v>269</v>
      </c>
      <c r="K1814" s="24">
        <v>8025.82</v>
      </c>
      <c r="L1814" s="21" t="s">
        <v>195</v>
      </c>
    </row>
    <row r="1815" spans="1:12" x14ac:dyDescent="0.3">
      <c r="A1815" s="22">
        <v>13650</v>
      </c>
      <c r="B1815" s="22">
        <v>10100501</v>
      </c>
      <c r="C1815" s="22">
        <v>1000</v>
      </c>
      <c r="D1815" s="23">
        <v>43525</v>
      </c>
      <c r="E1815" s="21" t="s">
        <v>104</v>
      </c>
      <c r="F1815" s="21">
        <v>108105728</v>
      </c>
      <c r="G1815" s="21">
        <v>0</v>
      </c>
      <c r="H1815" s="21">
        <v>0</v>
      </c>
      <c r="I1815" s="23">
        <v>43544</v>
      </c>
      <c r="J1815" s="21" t="s">
        <v>269</v>
      </c>
      <c r="K1815" s="24">
        <v>8025.82</v>
      </c>
      <c r="L1815" s="21" t="s">
        <v>195</v>
      </c>
    </row>
    <row r="1816" spans="1:12" x14ac:dyDescent="0.3">
      <c r="A1816" s="22">
        <v>13650</v>
      </c>
      <c r="B1816" s="22">
        <v>10100501</v>
      </c>
      <c r="C1816" s="22">
        <v>1000</v>
      </c>
      <c r="D1816" s="23">
        <v>43525</v>
      </c>
      <c r="E1816" s="21" t="s">
        <v>104</v>
      </c>
      <c r="F1816" s="21">
        <v>108105728</v>
      </c>
      <c r="G1816" s="21">
        <v>0</v>
      </c>
      <c r="H1816" s="21">
        <v>0</v>
      </c>
      <c r="I1816" s="23">
        <v>43544</v>
      </c>
      <c r="J1816" s="21" t="s">
        <v>269</v>
      </c>
      <c r="K1816" s="24">
        <v>8025.81</v>
      </c>
      <c r="L1816" s="21" t="s">
        <v>195</v>
      </c>
    </row>
    <row r="1817" spans="1:12" x14ac:dyDescent="0.3">
      <c r="A1817" s="22">
        <v>13640</v>
      </c>
      <c r="B1817" s="22">
        <v>10100501</v>
      </c>
      <c r="C1817" s="22">
        <v>1000</v>
      </c>
      <c r="D1817" s="23">
        <v>43525</v>
      </c>
      <c r="E1817" s="21" t="s">
        <v>104</v>
      </c>
      <c r="F1817" s="21">
        <v>108107199</v>
      </c>
      <c r="G1817" s="21">
        <v>0</v>
      </c>
      <c r="H1817" s="21">
        <v>0</v>
      </c>
      <c r="I1817" s="23">
        <v>43496</v>
      </c>
      <c r="J1817" s="21" t="s">
        <v>105</v>
      </c>
      <c r="K1817" s="21">
        <v>865.44</v>
      </c>
      <c r="L1817" s="21" t="s">
        <v>194</v>
      </c>
    </row>
    <row r="1818" spans="1:12" x14ac:dyDescent="0.3">
      <c r="A1818" s="22">
        <v>13650</v>
      </c>
      <c r="B1818" s="22">
        <v>10100501</v>
      </c>
      <c r="C1818" s="22">
        <v>1000</v>
      </c>
      <c r="D1818" s="23">
        <v>43525</v>
      </c>
      <c r="E1818" s="21" t="s">
        <v>104</v>
      </c>
      <c r="F1818" s="21">
        <v>108107199</v>
      </c>
      <c r="G1818" s="21">
        <v>0</v>
      </c>
      <c r="H1818" s="21">
        <v>0</v>
      </c>
      <c r="I1818" s="23">
        <v>43496</v>
      </c>
      <c r="J1818" s="21" t="s">
        <v>105</v>
      </c>
      <c r="K1818" s="21">
        <v>118.38</v>
      </c>
      <c r="L1818" s="21" t="s">
        <v>195</v>
      </c>
    </row>
    <row r="1819" spans="1:12" x14ac:dyDescent="0.3">
      <c r="A1819" s="22">
        <v>13670</v>
      </c>
      <c r="B1819" s="22">
        <v>10100501</v>
      </c>
      <c r="C1819" s="22">
        <v>1000</v>
      </c>
      <c r="D1819" s="23">
        <v>43525</v>
      </c>
      <c r="E1819" s="21" t="s">
        <v>104</v>
      </c>
      <c r="F1819" s="21">
        <v>108107199</v>
      </c>
      <c r="G1819" s="21">
        <v>0</v>
      </c>
      <c r="H1819" s="21">
        <v>0</v>
      </c>
      <c r="I1819" s="23">
        <v>43496</v>
      </c>
      <c r="J1819" s="21" t="s">
        <v>105</v>
      </c>
      <c r="K1819" s="21">
        <v>50.02</v>
      </c>
      <c r="L1819" s="21" t="s">
        <v>189</v>
      </c>
    </row>
    <row r="1820" spans="1:12" x14ac:dyDescent="0.3">
      <c r="A1820" s="22">
        <v>13670</v>
      </c>
      <c r="B1820" s="22">
        <v>10100501</v>
      </c>
      <c r="C1820" s="22">
        <v>1000</v>
      </c>
      <c r="D1820" s="23">
        <v>43525</v>
      </c>
      <c r="E1820" s="21" t="s">
        <v>104</v>
      </c>
      <c r="F1820" s="21">
        <v>108107281</v>
      </c>
      <c r="G1820" s="21">
        <v>0</v>
      </c>
      <c r="H1820" s="21">
        <v>0</v>
      </c>
      <c r="I1820" s="23">
        <v>43521</v>
      </c>
      <c r="J1820" s="21" t="s">
        <v>105</v>
      </c>
      <c r="K1820" s="24">
        <v>5336.28</v>
      </c>
      <c r="L1820" s="21" t="s">
        <v>189</v>
      </c>
    </row>
    <row r="1821" spans="1:12" x14ac:dyDescent="0.3">
      <c r="A1821" s="22">
        <v>13670</v>
      </c>
      <c r="B1821" s="22">
        <v>10100501</v>
      </c>
      <c r="C1821" s="22">
        <v>1000</v>
      </c>
      <c r="D1821" s="23">
        <v>43525</v>
      </c>
      <c r="E1821" s="21" t="s">
        <v>104</v>
      </c>
      <c r="F1821" s="21">
        <v>108107281</v>
      </c>
      <c r="G1821" s="21">
        <v>0</v>
      </c>
      <c r="H1821" s="21">
        <v>0</v>
      </c>
      <c r="I1821" s="23">
        <v>43521</v>
      </c>
      <c r="J1821" s="21" t="s">
        <v>105</v>
      </c>
      <c r="K1821" s="24">
        <v>5336.28</v>
      </c>
      <c r="L1821" s="21" t="s">
        <v>189</v>
      </c>
    </row>
    <row r="1822" spans="1:12" x14ac:dyDescent="0.3">
      <c r="A1822" s="22">
        <v>13640</v>
      </c>
      <c r="B1822" s="22">
        <v>10100501</v>
      </c>
      <c r="C1822" s="22">
        <v>1000</v>
      </c>
      <c r="D1822" s="23">
        <v>43525</v>
      </c>
      <c r="E1822" s="21" t="s">
        <v>104</v>
      </c>
      <c r="F1822" s="21">
        <v>108106178</v>
      </c>
      <c r="G1822" s="21">
        <v>0</v>
      </c>
      <c r="H1822" s="21">
        <v>0</v>
      </c>
      <c r="I1822" s="23">
        <v>43524</v>
      </c>
      <c r="J1822" s="21" t="s">
        <v>105</v>
      </c>
      <c r="K1822" s="21">
        <v>465.84</v>
      </c>
      <c r="L1822" s="21" t="s">
        <v>194</v>
      </c>
    </row>
    <row r="1823" spans="1:12" x14ac:dyDescent="0.3">
      <c r="A1823" s="22">
        <v>13650</v>
      </c>
      <c r="B1823" s="22">
        <v>10100501</v>
      </c>
      <c r="C1823" s="22">
        <v>1000</v>
      </c>
      <c r="D1823" s="23">
        <v>43525</v>
      </c>
      <c r="E1823" s="21" t="s">
        <v>104</v>
      </c>
      <c r="F1823" s="21">
        <v>108106178</v>
      </c>
      <c r="G1823" s="21">
        <v>0</v>
      </c>
      <c r="H1823" s="21">
        <v>0</v>
      </c>
      <c r="I1823" s="23">
        <v>43524</v>
      </c>
      <c r="J1823" s="21" t="s">
        <v>105</v>
      </c>
      <c r="K1823" s="21">
        <v>746.96</v>
      </c>
      <c r="L1823" s="21" t="s">
        <v>195</v>
      </c>
    </row>
    <row r="1824" spans="1:12" x14ac:dyDescent="0.3">
      <c r="A1824" s="22">
        <v>13650</v>
      </c>
      <c r="B1824" s="22">
        <v>10100501</v>
      </c>
      <c r="C1824" s="22">
        <v>1000</v>
      </c>
      <c r="D1824" s="23">
        <v>43525</v>
      </c>
      <c r="E1824" s="21" t="s">
        <v>104</v>
      </c>
      <c r="F1824" s="21">
        <v>108106178</v>
      </c>
      <c r="G1824" s="21">
        <v>0</v>
      </c>
      <c r="H1824" s="21">
        <v>0</v>
      </c>
      <c r="I1824" s="23">
        <v>43524</v>
      </c>
      <c r="J1824" s="21" t="s">
        <v>105</v>
      </c>
      <c r="K1824" s="21">
        <v>746.96</v>
      </c>
      <c r="L1824" s="21" t="s">
        <v>195</v>
      </c>
    </row>
    <row r="1825" spans="1:12" x14ac:dyDescent="0.3">
      <c r="A1825" s="22">
        <v>13670</v>
      </c>
      <c r="B1825" s="22">
        <v>10100501</v>
      </c>
      <c r="C1825" s="22">
        <v>1000</v>
      </c>
      <c r="D1825" s="23">
        <v>43525</v>
      </c>
      <c r="E1825" s="21" t="s">
        <v>104</v>
      </c>
      <c r="F1825" s="21">
        <v>108106178</v>
      </c>
      <c r="G1825" s="21">
        <v>0</v>
      </c>
      <c r="H1825" s="21">
        <v>0</v>
      </c>
      <c r="I1825" s="23">
        <v>43524</v>
      </c>
      <c r="J1825" s="21" t="s">
        <v>105</v>
      </c>
      <c r="K1825" s="24">
        <v>4283.7700000000004</v>
      </c>
      <c r="L1825" s="21" t="s">
        <v>189</v>
      </c>
    </row>
    <row r="1826" spans="1:12" x14ac:dyDescent="0.3">
      <c r="A1826" s="22">
        <v>13640</v>
      </c>
      <c r="B1826" s="22">
        <v>10100501</v>
      </c>
      <c r="C1826" s="22">
        <v>1000</v>
      </c>
      <c r="D1826" s="23">
        <v>43525</v>
      </c>
      <c r="E1826" s="21" t="s">
        <v>104</v>
      </c>
      <c r="F1826" s="21">
        <v>108106436</v>
      </c>
      <c r="G1826" s="21">
        <v>0</v>
      </c>
      <c r="H1826" s="21">
        <v>0</v>
      </c>
      <c r="I1826" s="23">
        <v>43486</v>
      </c>
      <c r="J1826" s="21" t="s">
        <v>105</v>
      </c>
      <c r="K1826" s="24">
        <v>1183.27</v>
      </c>
      <c r="L1826" s="21" t="s">
        <v>194</v>
      </c>
    </row>
    <row r="1827" spans="1:12" x14ac:dyDescent="0.3">
      <c r="A1827" s="22">
        <v>13670</v>
      </c>
      <c r="B1827" s="22">
        <v>10100501</v>
      </c>
      <c r="C1827" s="22">
        <v>1000</v>
      </c>
      <c r="D1827" s="23">
        <v>43525</v>
      </c>
      <c r="E1827" s="21" t="s">
        <v>104</v>
      </c>
      <c r="F1827" s="21">
        <v>108106436</v>
      </c>
      <c r="G1827" s="21">
        <v>0</v>
      </c>
      <c r="H1827" s="21">
        <v>0</v>
      </c>
      <c r="I1827" s="23">
        <v>43486</v>
      </c>
      <c r="J1827" s="21" t="s">
        <v>105</v>
      </c>
      <c r="K1827" s="21">
        <v>390.57</v>
      </c>
      <c r="L1827" s="21" t="s">
        <v>189</v>
      </c>
    </row>
    <row r="1828" spans="1:12" x14ac:dyDescent="0.3">
      <c r="A1828" s="22">
        <v>13640</v>
      </c>
      <c r="B1828" s="22">
        <v>10100501</v>
      </c>
      <c r="C1828" s="22">
        <v>1000</v>
      </c>
      <c r="D1828" s="23">
        <v>43525</v>
      </c>
      <c r="E1828" s="21" t="s">
        <v>104</v>
      </c>
      <c r="F1828" s="21">
        <v>108106866</v>
      </c>
      <c r="G1828" s="21">
        <v>0</v>
      </c>
      <c r="H1828" s="21">
        <v>0</v>
      </c>
      <c r="I1828" s="23">
        <v>43510</v>
      </c>
      <c r="J1828" s="21" t="s">
        <v>105</v>
      </c>
      <c r="K1828" s="21">
        <v>-3.03</v>
      </c>
      <c r="L1828" s="21" t="s">
        <v>194</v>
      </c>
    </row>
    <row r="1829" spans="1:12" x14ac:dyDescent="0.3">
      <c r="A1829" s="22">
        <v>13660</v>
      </c>
      <c r="B1829" s="22">
        <v>10100501</v>
      </c>
      <c r="C1829" s="22">
        <v>1000</v>
      </c>
      <c r="D1829" s="23">
        <v>43525</v>
      </c>
      <c r="E1829" s="21" t="s">
        <v>104</v>
      </c>
      <c r="F1829" s="21">
        <v>108106866</v>
      </c>
      <c r="G1829" s="21">
        <v>0</v>
      </c>
      <c r="H1829" s="21">
        <v>0</v>
      </c>
      <c r="I1829" s="23">
        <v>43510</v>
      </c>
      <c r="J1829" s="21" t="s">
        <v>105</v>
      </c>
      <c r="K1829" s="21">
        <v>-2.08</v>
      </c>
      <c r="L1829" s="21" t="s">
        <v>188</v>
      </c>
    </row>
    <row r="1830" spans="1:12" x14ac:dyDescent="0.3">
      <c r="A1830" s="22">
        <v>13660</v>
      </c>
      <c r="B1830" s="22">
        <v>10100501</v>
      </c>
      <c r="C1830" s="22">
        <v>1000</v>
      </c>
      <c r="D1830" s="23">
        <v>43525</v>
      </c>
      <c r="E1830" s="21" t="s">
        <v>104</v>
      </c>
      <c r="F1830" s="21">
        <v>108106888</v>
      </c>
      <c r="G1830" s="21">
        <v>0</v>
      </c>
      <c r="H1830" s="21">
        <v>0</v>
      </c>
      <c r="I1830" s="23">
        <v>43509</v>
      </c>
      <c r="J1830" s="21" t="s">
        <v>105</v>
      </c>
      <c r="K1830" s="21">
        <v>-0.46</v>
      </c>
      <c r="L1830" s="21" t="s">
        <v>188</v>
      </c>
    </row>
    <row r="1831" spans="1:12" x14ac:dyDescent="0.3">
      <c r="A1831" s="22">
        <v>13670</v>
      </c>
      <c r="B1831" s="22">
        <v>10100501</v>
      </c>
      <c r="C1831" s="22">
        <v>1000</v>
      </c>
      <c r="D1831" s="23">
        <v>43525</v>
      </c>
      <c r="E1831" s="21" t="s">
        <v>104</v>
      </c>
      <c r="F1831" s="21">
        <v>108106888</v>
      </c>
      <c r="G1831" s="21">
        <v>0</v>
      </c>
      <c r="H1831" s="21">
        <v>0</v>
      </c>
      <c r="I1831" s="23">
        <v>43509</v>
      </c>
      <c r="J1831" s="21" t="s">
        <v>105</v>
      </c>
      <c r="K1831" s="21">
        <v>-0.64</v>
      </c>
      <c r="L1831" s="21" t="s">
        <v>189</v>
      </c>
    </row>
    <row r="1832" spans="1:12" x14ac:dyDescent="0.3">
      <c r="A1832" s="22">
        <v>13640</v>
      </c>
      <c r="B1832" s="22">
        <v>10100501</v>
      </c>
      <c r="C1832" s="22">
        <v>1000</v>
      </c>
      <c r="D1832" s="23">
        <v>43525</v>
      </c>
      <c r="E1832" s="21" t="s">
        <v>104</v>
      </c>
      <c r="F1832" s="21">
        <v>108106983</v>
      </c>
      <c r="G1832" s="21">
        <v>0</v>
      </c>
      <c r="H1832" s="21">
        <v>0</v>
      </c>
      <c r="I1832" s="23">
        <v>43511</v>
      </c>
      <c r="J1832" s="21" t="s">
        <v>105</v>
      </c>
      <c r="K1832" s="21">
        <v>-7.08</v>
      </c>
      <c r="L1832" s="21" t="s">
        <v>194</v>
      </c>
    </row>
    <row r="1833" spans="1:12" x14ac:dyDescent="0.3">
      <c r="A1833" s="22">
        <v>13640</v>
      </c>
      <c r="B1833" s="22">
        <v>10100501</v>
      </c>
      <c r="C1833" s="22">
        <v>1000</v>
      </c>
      <c r="D1833" s="23">
        <v>43525</v>
      </c>
      <c r="E1833" s="21" t="s">
        <v>104</v>
      </c>
      <c r="F1833" s="21">
        <v>108106983</v>
      </c>
      <c r="G1833" s="21">
        <v>0</v>
      </c>
      <c r="H1833" s="21">
        <v>0</v>
      </c>
      <c r="I1833" s="23">
        <v>43511</v>
      </c>
      <c r="J1833" s="21" t="s">
        <v>105</v>
      </c>
      <c r="K1833" s="21">
        <v>-5.05</v>
      </c>
      <c r="L1833" s="21" t="s">
        <v>194</v>
      </c>
    </row>
    <row r="1834" spans="1:12" x14ac:dyDescent="0.3">
      <c r="A1834" s="22">
        <v>13650</v>
      </c>
      <c r="B1834" s="22">
        <v>10100501</v>
      </c>
      <c r="C1834" s="22">
        <v>1000</v>
      </c>
      <c r="D1834" s="23">
        <v>43525</v>
      </c>
      <c r="E1834" s="21" t="s">
        <v>104</v>
      </c>
      <c r="F1834" s="21">
        <v>108106983</v>
      </c>
      <c r="G1834" s="21">
        <v>0</v>
      </c>
      <c r="H1834" s="21">
        <v>0</v>
      </c>
      <c r="I1834" s="23">
        <v>43511</v>
      </c>
      <c r="J1834" s="21" t="s">
        <v>105</v>
      </c>
      <c r="K1834" s="21">
        <v>-2.38</v>
      </c>
      <c r="L1834" s="21" t="s">
        <v>195</v>
      </c>
    </row>
    <row r="1835" spans="1:12" x14ac:dyDescent="0.3">
      <c r="A1835" s="22">
        <v>13650</v>
      </c>
      <c r="B1835" s="22">
        <v>10100501</v>
      </c>
      <c r="C1835" s="22">
        <v>1000</v>
      </c>
      <c r="D1835" s="23">
        <v>43525</v>
      </c>
      <c r="E1835" s="21" t="s">
        <v>104</v>
      </c>
      <c r="F1835" s="21">
        <v>108106983</v>
      </c>
      <c r="G1835" s="21">
        <v>0</v>
      </c>
      <c r="H1835" s="21">
        <v>0</v>
      </c>
      <c r="I1835" s="23">
        <v>43511</v>
      </c>
      <c r="J1835" s="21" t="s">
        <v>105</v>
      </c>
      <c r="K1835" s="21">
        <v>-1.63</v>
      </c>
      <c r="L1835" s="21" t="s">
        <v>195</v>
      </c>
    </row>
    <row r="1836" spans="1:12" x14ac:dyDescent="0.3">
      <c r="A1836" s="22">
        <v>13650</v>
      </c>
      <c r="B1836" s="22">
        <v>10100501</v>
      </c>
      <c r="C1836" s="22">
        <v>1000</v>
      </c>
      <c r="D1836" s="23">
        <v>43525</v>
      </c>
      <c r="E1836" s="21" t="s">
        <v>104</v>
      </c>
      <c r="F1836" s="21">
        <v>108106983</v>
      </c>
      <c r="G1836" s="21">
        <v>0</v>
      </c>
      <c r="H1836" s="21">
        <v>0</v>
      </c>
      <c r="I1836" s="23">
        <v>43511</v>
      </c>
      <c r="J1836" s="21" t="s">
        <v>105</v>
      </c>
      <c r="K1836" s="21">
        <v>-1.63</v>
      </c>
      <c r="L1836" s="21" t="s">
        <v>195</v>
      </c>
    </row>
    <row r="1837" spans="1:12" x14ac:dyDescent="0.3">
      <c r="A1837" s="22">
        <v>13660</v>
      </c>
      <c r="B1837" s="22">
        <v>10100501</v>
      </c>
      <c r="C1837" s="22">
        <v>1000</v>
      </c>
      <c r="D1837" s="23">
        <v>43525</v>
      </c>
      <c r="E1837" s="21" t="s">
        <v>104</v>
      </c>
      <c r="F1837" s="21">
        <v>108107065</v>
      </c>
      <c r="G1837" s="21">
        <v>0</v>
      </c>
      <c r="H1837" s="21">
        <v>0</v>
      </c>
      <c r="I1837" s="23">
        <v>43500</v>
      </c>
      <c r="J1837" s="21" t="s">
        <v>105</v>
      </c>
      <c r="K1837" s="21">
        <v>99.5</v>
      </c>
      <c r="L1837" s="21" t="s">
        <v>188</v>
      </c>
    </row>
    <row r="1838" spans="1:12" x14ac:dyDescent="0.3">
      <c r="A1838" s="22">
        <v>13660</v>
      </c>
      <c r="B1838" s="22">
        <v>10100501</v>
      </c>
      <c r="C1838" s="22">
        <v>1000</v>
      </c>
      <c r="D1838" s="23">
        <v>43525</v>
      </c>
      <c r="E1838" s="21" t="s">
        <v>104</v>
      </c>
      <c r="F1838" s="21">
        <v>108107065</v>
      </c>
      <c r="G1838" s="21">
        <v>0</v>
      </c>
      <c r="H1838" s="21">
        <v>0</v>
      </c>
      <c r="I1838" s="23">
        <v>43500</v>
      </c>
      <c r="J1838" s="21" t="s">
        <v>105</v>
      </c>
      <c r="K1838" s="21">
        <v>325.69</v>
      </c>
      <c r="L1838" s="21" t="s">
        <v>188</v>
      </c>
    </row>
    <row r="1839" spans="1:12" x14ac:dyDescent="0.3">
      <c r="A1839" s="22">
        <v>13670</v>
      </c>
      <c r="B1839" s="22">
        <v>10100501</v>
      </c>
      <c r="C1839" s="22">
        <v>1000</v>
      </c>
      <c r="D1839" s="23">
        <v>43525</v>
      </c>
      <c r="E1839" s="21" t="s">
        <v>104</v>
      </c>
      <c r="F1839" s="21">
        <v>108107065</v>
      </c>
      <c r="G1839" s="21">
        <v>0</v>
      </c>
      <c r="H1839" s="21">
        <v>0</v>
      </c>
      <c r="I1839" s="23">
        <v>43500</v>
      </c>
      <c r="J1839" s="21" t="s">
        <v>105</v>
      </c>
      <c r="K1839" s="24">
        <v>2704.63</v>
      </c>
      <c r="L1839" s="21" t="s">
        <v>189</v>
      </c>
    </row>
    <row r="1840" spans="1:12" x14ac:dyDescent="0.3">
      <c r="A1840" s="22">
        <v>13640</v>
      </c>
      <c r="B1840" s="22">
        <v>10100501</v>
      </c>
      <c r="C1840" s="22">
        <v>1000</v>
      </c>
      <c r="D1840" s="23">
        <v>43525</v>
      </c>
      <c r="E1840" s="21" t="s">
        <v>104</v>
      </c>
      <c r="F1840" s="21">
        <v>108103450</v>
      </c>
      <c r="G1840" s="21">
        <v>0</v>
      </c>
      <c r="H1840" s="21">
        <v>0</v>
      </c>
      <c r="I1840" s="23">
        <v>43388</v>
      </c>
      <c r="J1840" s="21" t="s">
        <v>105</v>
      </c>
      <c r="K1840" s="21">
        <v>-663.58</v>
      </c>
      <c r="L1840" s="21" t="s">
        <v>194</v>
      </c>
    </row>
    <row r="1841" spans="1:12" x14ac:dyDescent="0.3">
      <c r="A1841" s="22">
        <v>13640</v>
      </c>
      <c r="B1841" s="22">
        <v>10100501</v>
      </c>
      <c r="C1841" s="22">
        <v>1000</v>
      </c>
      <c r="D1841" s="23">
        <v>43525</v>
      </c>
      <c r="E1841" s="21" t="s">
        <v>104</v>
      </c>
      <c r="F1841" s="21">
        <v>108104552</v>
      </c>
      <c r="G1841" s="21">
        <v>0</v>
      </c>
      <c r="H1841" s="21">
        <v>0</v>
      </c>
      <c r="I1841" s="23">
        <v>43335</v>
      </c>
      <c r="J1841" s="21" t="s">
        <v>105</v>
      </c>
      <c r="K1841" s="21">
        <v>58.62</v>
      </c>
      <c r="L1841" s="21" t="s">
        <v>194</v>
      </c>
    </row>
    <row r="1842" spans="1:12" x14ac:dyDescent="0.3">
      <c r="A1842" s="22">
        <v>13640</v>
      </c>
      <c r="B1842" s="22">
        <v>10100501</v>
      </c>
      <c r="C1842" s="22">
        <v>1000</v>
      </c>
      <c r="D1842" s="23">
        <v>43525</v>
      </c>
      <c r="E1842" s="21" t="s">
        <v>104</v>
      </c>
      <c r="F1842" s="21">
        <v>108104552</v>
      </c>
      <c r="G1842" s="21">
        <v>0</v>
      </c>
      <c r="H1842" s="21">
        <v>0</v>
      </c>
      <c r="I1842" s="23">
        <v>43335</v>
      </c>
      <c r="J1842" s="21" t="s">
        <v>105</v>
      </c>
      <c r="K1842" s="21">
        <v>864.67</v>
      </c>
      <c r="L1842" s="21" t="s">
        <v>194</v>
      </c>
    </row>
    <row r="1843" spans="1:12" x14ac:dyDescent="0.3">
      <c r="A1843" s="22">
        <v>13640</v>
      </c>
      <c r="B1843" s="22">
        <v>10100501</v>
      </c>
      <c r="C1843" s="22">
        <v>1000</v>
      </c>
      <c r="D1843" s="23">
        <v>43525</v>
      </c>
      <c r="E1843" s="21" t="s">
        <v>104</v>
      </c>
      <c r="F1843" s="21">
        <v>108104552</v>
      </c>
      <c r="G1843" s="21">
        <v>0</v>
      </c>
      <c r="H1843" s="21">
        <v>0</v>
      </c>
      <c r="I1843" s="23">
        <v>43335</v>
      </c>
      <c r="J1843" s="21" t="s">
        <v>105</v>
      </c>
      <c r="K1843" s="21">
        <v>92.25</v>
      </c>
      <c r="L1843" s="21" t="s">
        <v>194</v>
      </c>
    </row>
    <row r="1844" spans="1:12" x14ac:dyDescent="0.3">
      <c r="A1844" s="22">
        <v>13650</v>
      </c>
      <c r="B1844" s="22">
        <v>10100501</v>
      </c>
      <c r="C1844" s="22">
        <v>1000</v>
      </c>
      <c r="D1844" s="23">
        <v>43525</v>
      </c>
      <c r="E1844" s="21" t="s">
        <v>104</v>
      </c>
      <c r="F1844" s="21">
        <v>108104552</v>
      </c>
      <c r="G1844" s="21">
        <v>0</v>
      </c>
      <c r="H1844" s="21">
        <v>0</v>
      </c>
      <c r="I1844" s="23">
        <v>43335</v>
      </c>
      <c r="J1844" s="21" t="s">
        <v>105</v>
      </c>
      <c r="K1844" s="24">
        <v>1049.95</v>
      </c>
      <c r="L1844" s="21" t="s">
        <v>195</v>
      </c>
    </row>
    <row r="1845" spans="1:12" x14ac:dyDescent="0.3">
      <c r="A1845" s="22">
        <v>13650</v>
      </c>
      <c r="B1845" s="22">
        <v>10100501</v>
      </c>
      <c r="C1845" s="22">
        <v>1000</v>
      </c>
      <c r="D1845" s="23">
        <v>43525</v>
      </c>
      <c r="E1845" s="21" t="s">
        <v>104</v>
      </c>
      <c r="F1845" s="21">
        <v>108104552</v>
      </c>
      <c r="G1845" s="21">
        <v>0</v>
      </c>
      <c r="H1845" s="21">
        <v>0</v>
      </c>
      <c r="I1845" s="23">
        <v>43335</v>
      </c>
      <c r="J1845" s="21" t="s">
        <v>105</v>
      </c>
      <c r="K1845" s="21">
        <v>427.12</v>
      </c>
      <c r="L1845" s="21" t="s">
        <v>195</v>
      </c>
    </row>
    <row r="1846" spans="1:12" x14ac:dyDescent="0.3">
      <c r="A1846" s="22">
        <v>13650</v>
      </c>
      <c r="B1846" s="22">
        <v>10100501</v>
      </c>
      <c r="C1846" s="22">
        <v>1000</v>
      </c>
      <c r="D1846" s="23">
        <v>43525</v>
      </c>
      <c r="E1846" s="21" t="s">
        <v>104</v>
      </c>
      <c r="F1846" s="21">
        <v>108104552</v>
      </c>
      <c r="G1846" s="21">
        <v>0</v>
      </c>
      <c r="H1846" s="21">
        <v>0</v>
      </c>
      <c r="I1846" s="23">
        <v>43335</v>
      </c>
      <c r="J1846" s="21" t="s">
        <v>105</v>
      </c>
      <c r="K1846" s="24">
        <v>1049.95</v>
      </c>
      <c r="L1846" s="21" t="s">
        <v>195</v>
      </c>
    </row>
    <row r="1847" spans="1:12" x14ac:dyDescent="0.3">
      <c r="A1847" s="22">
        <v>13650</v>
      </c>
      <c r="B1847" s="22">
        <v>10100501</v>
      </c>
      <c r="C1847" s="22">
        <v>1000</v>
      </c>
      <c r="D1847" s="23">
        <v>43525</v>
      </c>
      <c r="E1847" s="21" t="s">
        <v>104</v>
      </c>
      <c r="F1847" s="21">
        <v>108104552</v>
      </c>
      <c r="G1847" s="21">
        <v>0</v>
      </c>
      <c r="H1847" s="21">
        <v>0</v>
      </c>
      <c r="I1847" s="23">
        <v>43335</v>
      </c>
      <c r="J1847" s="21" t="s">
        <v>105</v>
      </c>
      <c r="K1847" s="24">
        <v>1049.95</v>
      </c>
      <c r="L1847" s="21" t="s">
        <v>195</v>
      </c>
    </row>
    <row r="1848" spans="1:12" x14ac:dyDescent="0.3">
      <c r="A1848" s="22">
        <v>13670</v>
      </c>
      <c r="B1848" s="22">
        <v>10100501</v>
      </c>
      <c r="C1848" s="22">
        <v>1000</v>
      </c>
      <c r="D1848" s="23">
        <v>43525</v>
      </c>
      <c r="E1848" s="21" t="s">
        <v>104</v>
      </c>
      <c r="F1848" s="21">
        <v>108104552</v>
      </c>
      <c r="G1848" s="21">
        <v>0</v>
      </c>
      <c r="H1848" s="21">
        <v>0</v>
      </c>
      <c r="I1848" s="23">
        <v>43335</v>
      </c>
      <c r="J1848" s="21" t="s">
        <v>105</v>
      </c>
      <c r="K1848" s="24">
        <v>1278.1600000000001</v>
      </c>
      <c r="L1848" s="21" t="s">
        <v>189</v>
      </c>
    </row>
    <row r="1849" spans="1:12" x14ac:dyDescent="0.3">
      <c r="A1849" s="22">
        <v>13660</v>
      </c>
      <c r="B1849" s="22">
        <v>10100501</v>
      </c>
      <c r="C1849" s="22">
        <v>1000</v>
      </c>
      <c r="D1849" s="23">
        <v>43525</v>
      </c>
      <c r="E1849" s="21" t="s">
        <v>104</v>
      </c>
      <c r="F1849" s="21">
        <v>108105047</v>
      </c>
      <c r="G1849" s="21">
        <v>0</v>
      </c>
      <c r="H1849" s="21">
        <v>0</v>
      </c>
      <c r="I1849" s="23">
        <v>43515</v>
      </c>
      <c r="J1849" s="21" t="s">
        <v>105</v>
      </c>
      <c r="K1849" s="24">
        <v>2608.4899999999998</v>
      </c>
      <c r="L1849" s="21" t="s">
        <v>188</v>
      </c>
    </row>
    <row r="1850" spans="1:12" x14ac:dyDescent="0.3">
      <c r="A1850" s="22">
        <v>13640</v>
      </c>
      <c r="B1850" s="22">
        <v>10100501</v>
      </c>
      <c r="C1850" s="22">
        <v>1000</v>
      </c>
      <c r="D1850" s="23">
        <v>43525</v>
      </c>
      <c r="E1850" s="21" t="s">
        <v>104</v>
      </c>
      <c r="F1850" s="21">
        <v>108105247</v>
      </c>
      <c r="G1850" s="21">
        <v>0</v>
      </c>
      <c r="H1850" s="21">
        <v>0</v>
      </c>
      <c r="I1850" s="23">
        <v>43494</v>
      </c>
      <c r="J1850" s="21" t="s">
        <v>105</v>
      </c>
      <c r="K1850" s="21">
        <v>634.4</v>
      </c>
      <c r="L1850" s="21" t="s">
        <v>194</v>
      </c>
    </row>
    <row r="1851" spans="1:12" x14ac:dyDescent="0.3">
      <c r="A1851" s="22">
        <v>13670</v>
      </c>
      <c r="B1851" s="22">
        <v>10100501</v>
      </c>
      <c r="C1851" s="22">
        <v>1000</v>
      </c>
      <c r="D1851" s="23">
        <v>43525</v>
      </c>
      <c r="E1851" s="21" t="s">
        <v>104</v>
      </c>
      <c r="F1851" s="21">
        <v>108105247</v>
      </c>
      <c r="G1851" s="21">
        <v>0</v>
      </c>
      <c r="H1851" s="21">
        <v>0</v>
      </c>
      <c r="I1851" s="23">
        <v>43494</v>
      </c>
      <c r="J1851" s="21" t="s">
        <v>105</v>
      </c>
      <c r="K1851" s="24">
        <v>2361.5700000000002</v>
      </c>
      <c r="L1851" s="21" t="s">
        <v>189</v>
      </c>
    </row>
    <row r="1852" spans="1:12" x14ac:dyDescent="0.3">
      <c r="A1852" s="22">
        <v>13650</v>
      </c>
      <c r="B1852" s="22">
        <v>10100501</v>
      </c>
      <c r="C1852" s="22">
        <v>1000</v>
      </c>
      <c r="D1852" s="23">
        <v>43525</v>
      </c>
      <c r="E1852" s="21" t="s">
        <v>104</v>
      </c>
      <c r="F1852" s="21">
        <v>108105262</v>
      </c>
      <c r="G1852" s="21">
        <v>0</v>
      </c>
      <c r="H1852" s="21">
        <v>0</v>
      </c>
      <c r="I1852" s="23">
        <v>43523</v>
      </c>
      <c r="J1852" s="21" t="s">
        <v>105</v>
      </c>
      <c r="K1852" s="24">
        <v>4615.5600000000004</v>
      </c>
      <c r="L1852" s="21" t="s">
        <v>195</v>
      </c>
    </row>
    <row r="1853" spans="1:12" x14ac:dyDescent="0.3">
      <c r="A1853" s="22">
        <v>13650</v>
      </c>
      <c r="B1853" s="22">
        <v>10100501</v>
      </c>
      <c r="C1853" s="22">
        <v>1000</v>
      </c>
      <c r="D1853" s="23">
        <v>43525</v>
      </c>
      <c r="E1853" s="21" t="s">
        <v>104</v>
      </c>
      <c r="F1853" s="21">
        <v>108105262</v>
      </c>
      <c r="G1853" s="21">
        <v>0</v>
      </c>
      <c r="H1853" s="21">
        <v>0</v>
      </c>
      <c r="I1853" s="23">
        <v>43523</v>
      </c>
      <c r="J1853" s="21" t="s">
        <v>105</v>
      </c>
      <c r="K1853" s="24">
        <v>4615.59</v>
      </c>
      <c r="L1853" s="21" t="s">
        <v>195</v>
      </c>
    </row>
    <row r="1854" spans="1:12" x14ac:dyDescent="0.3">
      <c r="A1854" s="22">
        <v>13640</v>
      </c>
      <c r="B1854" s="22">
        <v>10100501</v>
      </c>
      <c r="C1854" s="22">
        <v>1000</v>
      </c>
      <c r="D1854" s="23">
        <v>43525</v>
      </c>
      <c r="E1854" s="21" t="s">
        <v>104</v>
      </c>
      <c r="F1854" s="21">
        <v>108105596</v>
      </c>
      <c r="G1854" s="21">
        <v>0</v>
      </c>
      <c r="H1854" s="21">
        <v>0</v>
      </c>
      <c r="I1854" s="23">
        <v>43493</v>
      </c>
      <c r="J1854" s="21" t="s">
        <v>105</v>
      </c>
      <c r="K1854" s="21">
        <v>182.03</v>
      </c>
      <c r="L1854" s="21" t="s">
        <v>194</v>
      </c>
    </row>
    <row r="1855" spans="1:12" x14ac:dyDescent="0.3">
      <c r="A1855" s="22">
        <v>13640</v>
      </c>
      <c r="B1855" s="22">
        <v>10100501</v>
      </c>
      <c r="C1855" s="22">
        <v>1000</v>
      </c>
      <c r="D1855" s="23">
        <v>43525</v>
      </c>
      <c r="E1855" s="21" t="s">
        <v>104</v>
      </c>
      <c r="F1855" s="21">
        <v>108105596</v>
      </c>
      <c r="G1855" s="21">
        <v>0</v>
      </c>
      <c r="H1855" s="21">
        <v>0</v>
      </c>
      <c r="I1855" s="23">
        <v>43493</v>
      </c>
      <c r="J1855" s="21" t="s">
        <v>105</v>
      </c>
      <c r="K1855" s="21">
        <v>733.21</v>
      </c>
      <c r="L1855" s="21" t="s">
        <v>194</v>
      </c>
    </row>
    <row r="1856" spans="1:12" x14ac:dyDescent="0.3">
      <c r="A1856" s="22">
        <v>13640</v>
      </c>
      <c r="B1856" s="22">
        <v>10100501</v>
      </c>
      <c r="C1856" s="22">
        <v>1000</v>
      </c>
      <c r="D1856" s="23">
        <v>43525</v>
      </c>
      <c r="E1856" s="21" t="s">
        <v>104</v>
      </c>
      <c r="F1856" s="21">
        <v>108105596</v>
      </c>
      <c r="G1856" s="21">
        <v>0</v>
      </c>
      <c r="H1856" s="21">
        <v>0</v>
      </c>
      <c r="I1856" s="23">
        <v>43493</v>
      </c>
      <c r="J1856" s="21" t="s">
        <v>105</v>
      </c>
      <c r="K1856" s="24">
        <v>1036.8399999999999</v>
      </c>
      <c r="L1856" s="21" t="s">
        <v>194</v>
      </c>
    </row>
    <row r="1857" spans="1:12" x14ac:dyDescent="0.3">
      <c r="A1857" s="22">
        <v>13650</v>
      </c>
      <c r="B1857" s="22">
        <v>10100501</v>
      </c>
      <c r="C1857" s="22">
        <v>1000</v>
      </c>
      <c r="D1857" s="23">
        <v>43525</v>
      </c>
      <c r="E1857" s="21" t="s">
        <v>104</v>
      </c>
      <c r="F1857" s="21">
        <v>108105596</v>
      </c>
      <c r="G1857" s="21">
        <v>0</v>
      </c>
      <c r="H1857" s="21">
        <v>0</v>
      </c>
      <c r="I1857" s="23">
        <v>43493</v>
      </c>
      <c r="J1857" s="21" t="s">
        <v>105</v>
      </c>
      <c r="K1857" s="21">
        <v>19.36</v>
      </c>
      <c r="L1857" s="21" t="s">
        <v>195</v>
      </c>
    </row>
    <row r="1858" spans="1:12" x14ac:dyDescent="0.3">
      <c r="A1858" s="22">
        <v>13670</v>
      </c>
      <c r="B1858" s="22">
        <v>10100501</v>
      </c>
      <c r="C1858" s="22">
        <v>1000</v>
      </c>
      <c r="D1858" s="23">
        <v>43525</v>
      </c>
      <c r="E1858" s="21" t="s">
        <v>104</v>
      </c>
      <c r="F1858" s="21">
        <v>108105596</v>
      </c>
      <c r="G1858" s="21">
        <v>0</v>
      </c>
      <c r="H1858" s="21">
        <v>0</v>
      </c>
      <c r="I1858" s="23">
        <v>43493</v>
      </c>
      <c r="J1858" s="21" t="s">
        <v>105</v>
      </c>
      <c r="K1858" s="21">
        <v>318.35000000000002</v>
      </c>
      <c r="L1858" s="21" t="s">
        <v>189</v>
      </c>
    </row>
    <row r="1859" spans="1:12" x14ac:dyDescent="0.3">
      <c r="A1859" s="22">
        <v>13670</v>
      </c>
      <c r="B1859" s="22">
        <v>10100501</v>
      </c>
      <c r="C1859" s="22">
        <v>1000</v>
      </c>
      <c r="D1859" s="23">
        <v>43525</v>
      </c>
      <c r="E1859" s="21" t="s">
        <v>103</v>
      </c>
      <c r="F1859" s="21">
        <v>108105634</v>
      </c>
      <c r="G1859" s="21">
        <v>-94</v>
      </c>
      <c r="H1859" s="21">
        <v>-464.36</v>
      </c>
      <c r="I1859" s="23">
        <v>43543</v>
      </c>
      <c r="J1859" s="21" t="s">
        <v>270</v>
      </c>
      <c r="K1859" s="21">
        <v>0</v>
      </c>
      <c r="L1859" s="21" t="s">
        <v>189</v>
      </c>
    </row>
    <row r="1860" spans="1:12" x14ac:dyDescent="0.3">
      <c r="A1860" s="22">
        <v>13670</v>
      </c>
      <c r="B1860" s="22">
        <v>10100501</v>
      </c>
      <c r="C1860" s="22">
        <v>1000</v>
      </c>
      <c r="D1860" s="23">
        <v>43525</v>
      </c>
      <c r="E1860" s="21" t="s">
        <v>104</v>
      </c>
      <c r="F1860" s="21">
        <v>108105634</v>
      </c>
      <c r="G1860" s="21">
        <v>0</v>
      </c>
      <c r="H1860" s="21">
        <v>0</v>
      </c>
      <c r="I1860" s="23">
        <v>43543</v>
      </c>
      <c r="J1860" s="21" t="s">
        <v>270</v>
      </c>
      <c r="K1860" s="24">
        <v>2443.98</v>
      </c>
      <c r="L1860" s="21" t="s">
        <v>189</v>
      </c>
    </row>
    <row r="1861" spans="1:12" x14ac:dyDescent="0.3">
      <c r="A1861" s="22">
        <v>13640</v>
      </c>
      <c r="B1861" s="22">
        <v>10100501</v>
      </c>
      <c r="C1861" s="22">
        <v>1000</v>
      </c>
      <c r="D1861" s="23">
        <v>43525</v>
      </c>
      <c r="E1861" s="21" t="s">
        <v>104</v>
      </c>
      <c r="F1861" s="21">
        <v>108105669</v>
      </c>
      <c r="G1861" s="21">
        <v>0</v>
      </c>
      <c r="H1861" s="21">
        <v>0</v>
      </c>
      <c r="I1861" s="23">
        <v>43514</v>
      </c>
      <c r="J1861" s="21" t="s">
        <v>105</v>
      </c>
      <c r="K1861" s="21">
        <v>0.69</v>
      </c>
      <c r="L1861" s="21" t="s">
        <v>194</v>
      </c>
    </row>
    <row r="1862" spans="1:12" x14ac:dyDescent="0.3">
      <c r="A1862" s="22">
        <v>13650</v>
      </c>
      <c r="B1862" s="22">
        <v>10100501</v>
      </c>
      <c r="C1862" s="22">
        <v>1000</v>
      </c>
      <c r="D1862" s="23">
        <v>43525</v>
      </c>
      <c r="E1862" s="21" t="s">
        <v>104</v>
      </c>
      <c r="F1862" s="21">
        <v>108105669</v>
      </c>
      <c r="G1862" s="21">
        <v>0</v>
      </c>
      <c r="H1862" s="21">
        <v>0</v>
      </c>
      <c r="I1862" s="23">
        <v>43514</v>
      </c>
      <c r="J1862" s="21" t="s">
        <v>105</v>
      </c>
      <c r="K1862" s="21">
        <v>7.2</v>
      </c>
      <c r="L1862" s="21" t="s">
        <v>195</v>
      </c>
    </row>
    <row r="1863" spans="1:12" x14ac:dyDescent="0.3">
      <c r="A1863" s="22">
        <v>13650</v>
      </c>
      <c r="B1863" s="22">
        <v>10100501</v>
      </c>
      <c r="C1863" s="22">
        <v>1000</v>
      </c>
      <c r="D1863" s="23">
        <v>43525</v>
      </c>
      <c r="E1863" s="21" t="s">
        <v>104</v>
      </c>
      <c r="F1863" s="21">
        <v>108105669</v>
      </c>
      <c r="G1863" s="21">
        <v>0</v>
      </c>
      <c r="H1863" s="21">
        <v>0</v>
      </c>
      <c r="I1863" s="23">
        <v>43514</v>
      </c>
      <c r="J1863" s="21" t="s">
        <v>105</v>
      </c>
      <c r="K1863" s="21">
        <v>7.22</v>
      </c>
      <c r="L1863" s="21" t="s">
        <v>195</v>
      </c>
    </row>
    <row r="1864" spans="1:12" x14ac:dyDescent="0.3">
      <c r="A1864" s="22">
        <v>13650</v>
      </c>
      <c r="B1864" s="22">
        <v>10100501</v>
      </c>
      <c r="C1864" s="22">
        <v>1000</v>
      </c>
      <c r="D1864" s="23">
        <v>43525</v>
      </c>
      <c r="E1864" s="21" t="s">
        <v>104</v>
      </c>
      <c r="F1864" s="21">
        <v>108105669</v>
      </c>
      <c r="G1864" s="21">
        <v>0</v>
      </c>
      <c r="H1864" s="21">
        <v>0</v>
      </c>
      <c r="I1864" s="23">
        <v>43514</v>
      </c>
      <c r="J1864" s="21" t="s">
        <v>105</v>
      </c>
      <c r="K1864" s="21">
        <v>7.2</v>
      </c>
      <c r="L1864" s="21" t="s">
        <v>195</v>
      </c>
    </row>
    <row r="1865" spans="1:12" x14ac:dyDescent="0.3">
      <c r="A1865" s="22">
        <v>13640</v>
      </c>
      <c r="B1865" s="22">
        <v>10100501</v>
      </c>
      <c r="C1865" s="22">
        <v>1000</v>
      </c>
      <c r="D1865" s="23">
        <v>43525</v>
      </c>
      <c r="E1865" s="21" t="s">
        <v>104</v>
      </c>
      <c r="F1865" s="21">
        <v>108108691</v>
      </c>
      <c r="G1865" s="21">
        <v>0</v>
      </c>
      <c r="H1865" s="21">
        <v>0</v>
      </c>
      <c r="I1865" s="23">
        <v>43511</v>
      </c>
      <c r="J1865" s="21" t="s">
        <v>105</v>
      </c>
      <c r="K1865" s="21">
        <v>8.4700000000000006</v>
      </c>
      <c r="L1865" s="21" t="s">
        <v>194</v>
      </c>
    </row>
    <row r="1866" spans="1:12" x14ac:dyDescent="0.3">
      <c r="A1866" s="22">
        <v>13650</v>
      </c>
      <c r="B1866" s="22">
        <v>10100501</v>
      </c>
      <c r="C1866" s="22">
        <v>1000</v>
      </c>
      <c r="D1866" s="23">
        <v>43525</v>
      </c>
      <c r="E1866" s="21" t="s">
        <v>104</v>
      </c>
      <c r="F1866" s="21">
        <v>108108691</v>
      </c>
      <c r="G1866" s="21">
        <v>0</v>
      </c>
      <c r="H1866" s="21">
        <v>0</v>
      </c>
      <c r="I1866" s="23">
        <v>43511</v>
      </c>
      <c r="J1866" s="21" t="s">
        <v>105</v>
      </c>
      <c r="K1866" s="21">
        <v>2.97</v>
      </c>
      <c r="L1866" s="21" t="s">
        <v>195</v>
      </c>
    </row>
    <row r="1867" spans="1:12" x14ac:dyDescent="0.3">
      <c r="A1867" s="22">
        <v>13670</v>
      </c>
      <c r="B1867" s="22">
        <v>10100501</v>
      </c>
      <c r="C1867" s="22">
        <v>1000</v>
      </c>
      <c r="D1867" s="23">
        <v>43525</v>
      </c>
      <c r="E1867" s="21" t="s">
        <v>103</v>
      </c>
      <c r="F1867" s="21">
        <v>108108811</v>
      </c>
      <c r="G1867" s="21">
        <v>-555</v>
      </c>
      <c r="H1867" s="24">
        <v>-2475.3000000000002</v>
      </c>
      <c r="I1867" s="23">
        <v>43539</v>
      </c>
      <c r="J1867" s="21" t="s">
        <v>271</v>
      </c>
      <c r="K1867" s="21">
        <v>0</v>
      </c>
      <c r="L1867" s="21" t="s">
        <v>189</v>
      </c>
    </row>
    <row r="1868" spans="1:12" x14ac:dyDescent="0.3">
      <c r="A1868" s="22">
        <v>13690</v>
      </c>
      <c r="B1868" s="22">
        <v>10100501</v>
      </c>
      <c r="C1868" s="22">
        <v>1000</v>
      </c>
      <c r="D1868" s="23">
        <v>43525</v>
      </c>
      <c r="E1868" s="21" t="s">
        <v>104</v>
      </c>
      <c r="F1868" s="21">
        <v>108108889</v>
      </c>
      <c r="G1868" s="21">
        <v>0</v>
      </c>
      <c r="H1868" s="21">
        <v>0</v>
      </c>
      <c r="I1868" s="23">
        <v>43494</v>
      </c>
      <c r="J1868" s="21" t="s">
        <v>105</v>
      </c>
      <c r="K1868" s="21">
        <v>268.97000000000003</v>
      </c>
      <c r="L1868" s="21" t="s">
        <v>191</v>
      </c>
    </row>
    <row r="1869" spans="1:12" x14ac:dyDescent="0.3">
      <c r="A1869" s="22">
        <v>13640</v>
      </c>
      <c r="B1869" s="22">
        <v>10100501</v>
      </c>
      <c r="C1869" s="22">
        <v>1000</v>
      </c>
      <c r="D1869" s="23">
        <v>43525</v>
      </c>
      <c r="E1869" s="21" t="s">
        <v>104</v>
      </c>
      <c r="F1869" s="21">
        <v>108109091</v>
      </c>
      <c r="G1869" s="21">
        <v>0</v>
      </c>
      <c r="H1869" s="21">
        <v>0</v>
      </c>
      <c r="I1869" s="23">
        <v>43504</v>
      </c>
      <c r="J1869" s="21" t="s">
        <v>105</v>
      </c>
      <c r="K1869" s="21">
        <v>20.58</v>
      </c>
      <c r="L1869" s="21" t="s">
        <v>194</v>
      </c>
    </row>
    <row r="1870" spans="1:12" x14ac:dyDescent="0.3">
      <c r="A1870" s="22">
        <v>13640</v>
      </c>
      <c r="B1870" s="22">
        <v>10100501</v>
      </c>
      <c r="C1870" s="22">
        <v>1000</v>
      </c>
      <c r="D1870" s="23">
        <v>43525</v>
      </c>
      <c r="E1870" s="21" t="s">
        <v>104</v>
      </c>
      <c r="F1870" s="21">
        <v>108109091</v>
      </c>
      <c r="G1870" s="21">
        <v>0</v>
      </c>
      <c r="H1870" s="21">
        <v>0</v>
      </c>
      <c r="I1870" s="23">
        <v>43504</v>
      </c>
      <c r="J1870" s="21" t="s">
        <v>105</v>
      </c>
      <c r="K1870" s="21">
        <v>120.22</v>
      </c>
      <c r="L1870" s="21" t="s">
        <v>194</v>
      </c>
    </row>
    <row r="1871" spans="1:12" x14ac:dyDescent="0.3">
      <c r="A1871" s="22">
        <v>13650</v>
      </c>
      <c r="B1871" s="22">
        <v>10100501</v>
      </c>
      <c r="C1871" s="22">
        <v>1000</v>
      </c>
      <c r="D1871" s="23">
        <v>43525</v>
      </c>
      <c r="E1871" s="21" t="s">
        <v>104</v>
      </c>
      <c r="F1871" s="21">
        <v>108109091</v>
      </c>
      <c r="G1871" s="21">
        <v>0</v>
      </c>
      <c r="H1871" s="21">
        <v>0</v>
      </c>
      <c r="I1871" s="23">
        <v>43504</v>
      </c>
      <c r="J1871" s="21" t="s">
        <v>105</v>
      </c>
      <c r="K1871" s="21">
        <v>182.71</v>
      </c>
      <c r="L1871" s="21" t="s">
        <v>195</v>
      </c>
    </row>
    <row r="1872" spans="1:12" x14ac:dyDescent="0.3">
      <c r="A1872" s="22">
        <v>13650</v>
      </c>
      <c r="B1872" s="22">
        <v>10100501</v>
      </c>
      <c r="C1872" s="22">
        <v>1000</v>
      </c>
      <c r="D1872" s="23">
        <v>43525</v>
      </c>
      <c r="E1872" s="21" t="s">
        <v>104</v>
      </c>
      <c r="F1872" s="21">
        <v>108109091</v>
      </c>
      <c r="G1872" s="21">
        <v>0</v>
      </c>
      <c r="H1872" s="21">
        <v>0</v>
      </c>
      <c r="I1872" s="23">
        <v>43504</v>
      </c>
      <c r="J1872" s="21" t="s">
        <v>105</v>
      </c>
      <c r="K1872" s="21">
        <v>182.71</v>
      </c>
      <c r="L1872" s="21" t="s">
        <v>195</v>
      </c>
    </row>
    <row r="1873" spans="1:12" x14ac:dyDescent="0.3">
      <c r="A1873" s="22">
        <v>13650</v>
      </c>
      <c r="B1873" s="22">
        <v>10100501</v>
      </c>
      <c r="C1873" s="22">
        <v>1000</v>
      </c>
      <c r="D1873" s="23">
        <v>43525</v>
      </c>
      <c r="E1873" s="21" t="s">
        <v>103</v>
      </c>
      <c r="F1873" s="21">
        <v>108109274</v>
      </c>
      <c r="G1873" s="21">
        <v>-350</v>
      </c>
      <c r="H1873" s="21">
        <v>-885.5</v>
      </c>
      <c r="I1873" s="23">
        <v>43538</v>
      </c>
      <c r="J1873" s="21" t="s">
        <v>272</v>
      </c>
      <c r="K1873" s="21">
        <v>0</v>
      </c>
      <c r="L1873" s="21" t="s">
        <v>195</v>
      </c>
    </row>
    <row r="1874" spans="1:12" x14ac:dyDescent="0.3">
      <c r="A1874" s="22">
        <v>13650</v>
      </c>
      <c r="B1874" s="22">
        <v>10100501</v>
      </c>
      <c r="C1874" s="22">
        <v>1000</v>
      </c>
      <c r="D1874" s="23">
        <v>43525</v>
      </c>
      <c r="E1874" s="21" t="s">
        <v>103</v>
      </c>
      <c r="F1874" s="21">
        <v>108109274</v>
      </c>
      <c r="G1874" s="22">
        <v>-1050</v>
      </c>
      <c r="H1874" s="24">
        <v>-2656.5</v>
      </c>
      <c r="I1874" s="23">
        <v>43538</v>
      </c>
      <c r="J1874" s="21" t="s">
        <v>272</v>
      </c>
      <c r="K1874" s="21">
        <v>0</v>
      </c>
      <c r="L1874" s="21" t="s">
        <v>195</v>
      </c>
    </row>
    <row r="1875" spans="1:12" x14ac:dyDescent="0.3">
      <c r="A1875" s="22">
        <v>13640</v>
      </c>
      <c r="B1875" s="22">
        <v>10100501</v>
      </c>
      <c r="C1875" s="22">
        <v>1000</v>
      </c>
      <c r="D1875" s="23">
        <v>43525</v>
      </c>
      <c r="E1875" s="21" t="s">
        <v>104</v>
      </c>
      <c r="F1875" s="21">
        <v>108109312</v>
      </c>
      <c r="G1875" s="21">
        <v>0</v>
      </c>
      <c r="H1875" s="21">
        <v>0</v>
      </c>
      <c r="I1875" s="23">
        <v>43524</v>
      </c>
      <c r="J1875" s="21" t="s">
        <v>105</v>
      </c>
      <c r="K1875" s="21">
        <v>696.96</v>
      </c>
      <c r="L1875" s="21" t="s">
        <v>194</v>
      </c>
    </row>
    <row r="1876" spans="1:12" x14ac:dyDescent="0.3">
      <c r="A1876" s="22">
        <v>13650</v>
      </c>
      <c r="B1876" s="22">
        <v>10100501</v>
      </c>
      <c r="C1876" s="22">
        <v>1000</v>
      </c>
      <c r="D1876" s="23">
        <v>43525</v>
      </c>
      <c r="E1876" s="21" t="s">
        <v>104</v>
      </c>
      <c r="F1876" s="21">
        <v>108109312</v>
      </c>
      <c r="G1876" s="21">
        <v>0</v>
      </c>
      <c r="H1876" s="21">
        <v>0</v>
      </c>
      <c r="I1876" s="23">
        <v>43524</v>
      </c>
      <c r="J1876" s="21" t="s">
        <v>105</v>
      </c>
      <c r="K1876" s="21">
        <v>122</v>
      </c>
      <c r="L1876" s="21" t="s">
        <v>195</v>
      </c>
    </row>
    <row r="1877" spans="1:12" x14ac:dyDescent="0.3">
      <c r="A1877" s="22">
        <v>13660</v>
      </c>
      <c r="B1877" s="22">
        <v>10100501</v>
      </c>
      <c r="C1877" s="22">
        <v>1000</v>
      </c>
      <c r="D1877" s="23">
        <v>43525</v>
      </c>
      <c r="E1877" s="21" t="s">
        <v>104</v>
      </c>
      <c r="F1877" s="21">
        <v>108109492</v>
      </c>
      <c r="G1877" s="21">
        <v>0</v>
      </c>
      <c r="H1877" s="21">
        <v>0</v>
      </c>
      <c r="I1877" s="23">
        <v>43530</v>
      </c>
      <c r="J1877" s="21" t="s">
        <v>105</v>
      </c>
      <c r="K1877" s="21">
        <v>181.72</v>
      </c>
      <c r="L1877" s="21" t="s">
        <v>188</v>
      </c>
    </row>
    <row r="1878" spans="1:12" x14ac:dyDescent="0.3">
      <c r="A1878" s="22">
        <v>13660</v>
      </c>
      <c r="B1878" s="22">
        <v>10100501</v>
      </c>
      <c r="C1878" s="22">
        <v>1000</v>
      </c>
      <c r="D1878" s="23">
        <v>43525</v>
      </c>
      <c r="E1878" s="21" t="s">
        <v>104</v>
      </c>
      <c r="F1878" s="21">
        <v>108109492</v>
      </c>
      <c r="G1878" s="21">
        <v>0</v>
      </c>
      <c r="H1878" s="21">
        <v>0</v>
      </c>
      <c r="I1878" s="23">
        <v>43530</v>
      </c>
      <c r="J1878" s="21" t="s">
        <v>105</v>
      </c>
      <c r="K1878" s="21">
        <v>82.08</v>
      </c>
      <c r="L1878" s="21" t="s">
        <v>188</v>
      </c>
    </row>
    <row r="1879" spans="1:12" x14ac:dyDescent="0.3">
      <c r="A1879" s="22">
        <v>13670</v>
      </c>
      <c r="B1879" s="22">
        <v>10100501</v>
      </c>
      <c r="C1879" s="22">
        <v>1000</v>
      </c>
      <c r="D1879" s="23">
        <v>43525</v>
      </c>
      <c r="E1879" s="21" t="s">
        <v>104</v>
      </c>
      <c r="F1879" s="21">
        <v>108109492</v>
      </c>
      <c r="G1879" s="21">
        <v>0</v>
      </c>
      <c r="H1879" s="21">
        <v>0</v>
      </c>
      <c r="I1879" s="23">
        <v>43530</v>
      </c>
      <c r="J1879" s="21" t="s">
        <v>105</v>
      </c>
      <c r="K1879" s="24">
        <v>1381.87</v>
      </c>
      <c r="L1879" s="21" t="s">
        <v>189</v>
      </c>
    </row>
    <row r="1880" spans="1:12" x14ac:dyDescent="0.3">
      <c r="A1880" s="22">
        <v>13670</v>
      </c>
      <c r="B1880" s="22">
        <v>10100501</v>
      </c>
      <c r="C1880" s="22">
        <v>1000</v>
      </c>
      <c r="D1880" s="23">
        <v>43525</v>
      </c>
      <c r="E1880" s="21" t="s">
        <v>104</v>
      </c>
      <c r="F1880" s="21">
        <v>108109492</v>
      </c>
      <c r="G1880" s="21">
        <v>0</v>
      </c>
      <c r="H1880" s="21">
        <v>0</v>
      </c>
      <c r="I1880" s="23">
        <v>43530</v>
      </c>
      <c r="J1880" s="21" t="s">
        <v>105</v>
      </c>
      <c r="K1880" s="24">
        <v>1381.89</v>
      </c>
      <c r="L1880" s="21" t="s">
        <v>189</v>
      </c>
    </row>
    <row r="1881" spans="1:12" x14ac:dyDescent="0.3">
      <c r="A1881" s="22">
        <v>13660</v>
      </c>
      <c r="B1881" s="22">
        <v>10100501</v>
      </c>
      <c r="C1881" s="22">
        <v>1000</v>
      </c>
      <c r="D1881" s="23">
        <v>43525</v>
      </c>
      <c r="E1881" s="21" t="s">
        <v>104</v>
      </c>
      <c r="F1881" s="21">
        <v>108107669</v>
      </c>
      <c r="G1881" s="21">
        <v>0</v>
      </c>
      <c r="H1881" s="21">
        <v>0</v>
      </c>
      <c r="I1881" s="23">
        <v>43502</v>
      </c>
      <c r="J1881" s="21" t="s">
        <v>105</v>
      </c>
      <c r="K1881" s="21">
        <v>-0.32</v>
      </c>
      <c r="L1881" s="21" t="s">
        <v>188</v>
      </c>
    </row>
    <row r="1882" spans="1:12" x14ac:dyDescent="0.3">
      <c r="A1882" s="22">
        <v>13660</v>
      </c>
      <c r="B1882" s="22">
        <v>10100501</v>
      </c>
      <c r="C1882" s="22">
        <v>1000</v>
      </c>
      <c r="D1882" s="23">
        <v>43525</v>
      </c>
      <c r="E1882" s="21" t="s">
        <v>104</v>
      </c>
      <c r="F1882" s="21">
        <v>108107669</v>
      </c>
      <c r="G1882" s="21">
        <v>0</v>
      </c>
      <c r="H1882" s="21">
        <v>0</v>
      </c>
      <c r="I1882" s="23">
        <v>43502</v>
      </c>
      <c r="J1882" s="21" t="s">
        <v>105</v>
      </c>
      <c r="K1882" s="21">
        <v>-0.12</v>
      </c>
      <c r="L1882" s="21" t="s">
        <v>188</v>
      </c>
    </row>
    <row r="1883" spans="1:12" x14ac:dyDescent="0.3">
      <c r="A1883" s="22">
        <v>13670</v>
      </c>
      <c r="B1883" s="22">
        <v>10100501</v>
      </c>
      <c r="C1883" s="22">
        <v>1000</v>
      </c>
      <c r="D1883" s="23">
        <v>43525</v>
      </c>
      <c r="E1883" s="21" t="s">
        <v>104</v>
      </c>
      <c r="F1883" s="21">
        <v>108107669</v>
      </c>
      <c r="G1883" s="21">
        <v>0</v>
      </c>
      <c r="H1883" s="21">
        <v>0</v>
      </c>
      <c r="I1883" s="23">
        <v>43502</v>
      </c>
      <c r="J1883" s="21" t="s">
        <v>105</v>
      </c>
      <c r="K1883" s="21">
        <v>-1.67</v>
      </c>
      <c r="L1883" s="21" t="s">
        <v>189</v>
      </c>
    </row>
    <row r="1884" spans="1:12" x14ac:dyDescent="0.3">
      <c r="A1884" s="22">
        <v>13640</v>
      </c>
      <c r="B1884" s="22">
        <v>10100501</v>
      </c>
      <c r="C1884" s="22">
        <v>1000</v>
      </c>
      <c r="D1884" s="23">
        <v>43525</v>
      </c>
      <c r="E1884" s="21" t="s">
        <v>104</v>
      </c>
      <c r="F1884" s="21">
        <v>108107722</v>
      </c>
      <c r="G1884" s="21">
        <v>0</v>
      </c>
      <c r="H1884" s="21">
        <v>0</v>
      </c>
      <c r="I1884" s="23">
        <v>43439</v>
      </c>
      <c r="J1884" s="21" t="s">
        <v>105</v>
      </c>
      <c r="K1884" s="21">
        <v>51.98</v>
      </c>
      <c r="L1884" s="21" t="s">
        <v>194</v>
      </c>
    </row>
    <row r="1885" spans="1:12" x14ac:dyDescent="0.3">
      <c r="A1885" s="22">
        <v>13640</v>
      </c>
      <c r="B1885" s="22">
        <v>10100501</v>
      </c>
      <c r="C1885" s="22">
        <v>1000</v>
      </c>
      <c r="D1885" s="23">
        <v>43525</v>
      </c>
      <c r="E1885" s="21" t="s">
        <v>104</v>
      </c>
      <c r="F1885" s="21">
        <v>108107722</v>
      </c>
      <c r="G1885" s="21">
        <v>0</v>
      </c>
      <c r="H1885" s="21">
        <v>0</v>
      </c>
      <c r="I1885" s="23">
        <v>43439</v>
      </c>
      <c r="J1885" s="21" t="s">
        <v>105</v>
      </c>
      <c r="K1885" s="21">
        <v>51.98</v>
      </c>
      <c r="L1885" s="21" t="s">
        <v>194</v>
      </c>
    </row>
    <row r="1886" spans="1:12" x14ac:dyDescent="0.3">
      <c r="A1886" s="22">
        <v>13650</v>
      </c>
      <c r="B1886" s="22">
        <v>10100501</v>
      </c>
      <c r="C1886" s="22">
        <v>1000</v>
      </c>
      <c r="D1886" s="23">
        <v>43525</v>
      </c>
      <c r="E1886" s="21" t="s">
        <v>104</v>
      </c>
      <c r="F1886" s="21">
        <v>108107722</v>
      </c>
      <c r="G1886" s="21">
        <v>0</v>
      </c>
      <c r="H1886" s="21">
        <v>0</v>
      </c>
      <c r="I1886" s="23">
        <v>43439</v>
      </c>
      <c r="J1886" s="21" t="s">
        <v>105</v>
      </c>
      <c r="K1886" s="21">
        <v>121.75</v>
      </c>
      <c r="L1886" s="21" t="s">
        <v>195</v>
      </c>
    </row>
    <row r="1887" spans="1:12" x14ac:dyDescent="0.3">
      <c r="A1887" s="22">
        <v>13650</v>
      </c>
      <c r="B1887" s="22">
        <v>10100501</v>
      </c>
      <c r="C1887" s="22">
        <v>1000</v>
      </c>
      <c r="D1887" s="23">
        <v>43525</v>
      </c>
      <c r="E1887" s="21" t="s">
        <v>104</v>
      </c>
      <c r="F1887" s="21">
        <v>108107722</v>
      </c>
      <c r="G1887" s="21">
        <v>0</v>
      </c>
      <c r="H1887" s="21">
        <v>0</v>
      </c>
      <c r="I1887" s="23">
        <v>43439</v>
      </c>
      <c r="J1887" s="21" t="s">
        <v>105</v>
      </c>
      <c r="K1887" s="21">
        <v>121.74</v>
      </c>
      <c r="L1887" s="21" t="s">
        <v>195</v>
      </c>
    </row>
    <row r="1888" spans="1:12" x14ac:dyDescent="0.3">
      <c r="A1888" s="22">
        <v>13640</v>
      </c>
      <c r="B1888" s="22">
        <v>10100501</v>
      </c>
      <c r="C1888" s="22">
        <v>1000</v>
      </c>
      <c r="D1888" s="23">
        <v>43525</v>
      </c>
      <c r="E1888" s="21" t="s">
        <v>104</v>
      </c>
      <c r="F1888" s="21">
        <v>108107788</v>
      </c>
      <c r="G1888" s="21">
        <v>0</v>
      </c>
      <c r="H1888" s="21">
        <v>0</v>
      </c>
      <c r="I1888" s="23">
        <v>43521</v>
      </c>
      <c r="J1888" s="21" t="s">
        <v>105</v>
      </c>
      <c r="K1888" s="21">
        <v>202.08</v>
      </c>
      <c r="L1888" s="21" t="s">
        <v>194</v>
      </c>
    </row>
    <row r="1889" spans="1:12" x14ac:dyDescent="0.3">
      <c r="A1889" s="22">
        <v>13650</v>
      </c>
      <c r="B1889" s="22">
        <v>10100501</v>
      </c>
      <c r="C1889" s="22">
        <v>1000</v>
      </c>
      <c r="D1889" s="23">
        <v>43525</v>
      </c>
      <c r="E1889" s="21" t="s">
        <v>104</v>
      </c>
      <c r="F1889" s="21">
        <v>108107921</v>
      </c>
      <c r="G1889" s="21">
        <v>0</v>
      </c>
      <c r="H1889" s="21">
        <v>0</v>
      </c>
      <c r="I1889" s="23">
        <v>43493</v>
      </c>
      <c r="J1889" s="21" t="s">
        <v>105</v>
      </c>
      <c r="K1889" s="24">
        <v>1483.3</v>
      </c>
      <c r="L1889" s="21" t="s">
        <v>195</v>
      </c>
    </row>
    <row r="1890" spans="1:12" x14ac:dyDescent="0.3">
      <c r="A1890" s="22">
        <v>13640</v>
      </c>
      <c r="B1890" s="22">
        <v>10100501</v>
      </c>
      <c r="C1890" s="22">
        <v>1000</v>
      </c>
      <c r="D1890" s="23">
        <v>43525</v>
      </c>
      <c r="E1890" s="21" t="s">
        <v>104</v>
      </c>
      <c r="F1890" s="21">
        <v>108108230</v>
      </c>
      <c r="G1890" s="21">
        <v>0</v>
      </c>
      <c r="H1890" s="21">
        <v>0</v>
      </c>
      <c r="I1890" s="23">
        <v>43435</v>
      </c>
      <c r="J1890" s="21" t="s">
        <v>105</v>
      </c>
      <c r="K1890" s="21">
        <v>229.94</v>
      </c>
      <c r="L1890" s="21" t="s">
        <v>194</v>
      </c>
    </row>
    <row r="1891" spans="1:12" x14ac:dyDescent="0.3">
      <c r="A1891" s="22">
        <v>13650</v>
      </c>
      <c r="B1891" s="22">
        <v>10100501</v>
      </c>
      <c r="C1891" s="22">
        <v>1000</v>
      </c>
      <c r="D1891" s="23">
        <v>43525</v>
      </c>
      <c r="E1891" s="21" t="s">
        <v>104</v>
      </c>
      <c r="F1891" s="21">
        <v>108108230</v>
      </c>
      <c r="G1891" s="21">
        <v>0</v>
      </c>
      <c r="H1891" s="21">
        <v>0</v>
      </c>
      <c r="I1891" s="23">
        <v>43435</v>
      </c>
      <c r="J1891" s="21" t="s">
        <v>105</v>
      </c>
      <c r="K1891" s="21">
        <v>50.48</v>
      </c>
      <c r="L1891" s="21" t="s">
        <v>195</v>
      </c>
    </row>
    <row r="1892" spans="1:12" x14ac:dyDescent="0.3">
      <c r="A1892" s="22">
        <v>13650</v>
      </c>
      <c r="B1892" s="22">
        <v>10100501</v>
      </c>
      <c r="C1892" s="22">
        <v>1000</v>
      </c>
      <c r="D1892" s="23">
        <v>43525</v>
      </c>
      <c r="E1892" s="21" t="s">
        <v>104</v>
      </c>
      <c r="F1892" s="21">
        <v>108108230</v>
      </c>
      <c r="G1892" s="21">
        <v>0</v>
      </c>
      <c r="H1892" s="21">
        <v>0</v>
      </c>
      <c r="I1892" s="23">
        <v>43435</v>
      </c>
      <c r="J1892" s="21" t="s">
        <v>105</v>
      </c>
      <c r="K1892" s="21">
        <v>50.48</v>
      </c>
      <c r="L1892" s="21" t="s">
        <v>195</v>
      </c>
    </row>
    <row r="1893" spans="1:12" x14ac:dyDescent="0.3">
      <c r="A1893" s="22">
        <v>13640</v>
      </c>
      <c r="B1893" s="22">
        <v>10100501</v>
      </c>
      <c r="C1893" s="22">
        <v>1000</v>
      </c>
      <c r="D1893" s="23">
        <v>43525</v>
      </c>
      <c r="E1893" s="21" t="s">
        <v>104</v>
      </c>
      <c r="F1893" s="21">
        <v>108108340</v>
      </c>
      <c r="G1893" s="21">
        <v>0</v>
      </c>
      <c r="H1893" s="21">
        <v>0</v>
      </c>
      <c r="I1893" s="23">
        <v>43529</v>
      </c>
      <c r="J1893" s="21" t="s">
        <v>105</v>
      </c>
      <c r="K1893" s="24">
        <v>3661.04</v>
      </c>
      <c r="L1893" s="21" t="s">
        <v>194</v>
      </c>
    </row>
    <row r="1894" spans="1:12" x14ac:dyDescent="0.3">
      <c r="A1894" s="22">
        <v>13650</v>
      </c>
      <c r="B1894" s="22">
        <v>10100501</v>
      </c>
      <c r="C1894" s="22">
        <v>1000</v>
      </c>
      <c r="D1894" s="23">
        <v>43525</v>
      </c>
      <c r="E1894" s="21" t="s">
        <v>104</v>
      </c>
      <c r="F1894" s="21">
        <v>108108340</v>
      </c>
      <c r="G1894" s="21">
        <v>0</v>
      </c>
      <c r="H1894" s="21">
        <v>0</v>
      </c>
      <c r="I1894" s="23">
        <v>43529</v>
      </c>
      <c r="J1894" s="21" t="s">
        <v>105</v>
      </c>
      <c r="K1894" s="21">
        <v>309.2</v>
      </c>
      <c r="L1894" s="21" t="s">
        <v>195</v>
      </c>
    </row>
    <row r="1895" spans="1:12" x14ac:dyDescent="0.3">
      <c r="A1895" s="22">
        <v>13670</v>
      </c>
      <c r="B1895" s="22">
        <v>10100501</v>
      </c>
      <c r="C1895" s="22">
        <v>1000</v>
      </c>
      <c r="D1895" s="23">
        <v>43525</v>
      </c>
      <c r="E1895" s="21" t="s">
        <v>103</v>
      </c>
      <c r="F1895" s="21">
        <v>108108370</v>
      </c>
      <c r="G1895" s="21">
        <v>-20</v>
      </c>
      <c r="H1895" s="21">
        <v>-98.8</v>
      </c>
      <c r="I1895" s="23">
        <v>43538</v>
      </c>
      <c r="J1895" s="21" t="s">
        <v>272</v>
      </c>
      <c r="K1895" s="21">
        <v>0</v>
      </c>
      <c r="L1895" s="21" t="s">
        <v>189</v>
      </c>
    </row>
    <row r="1896" spans="1:12" x14ac:dyDescent="0.3">
      <c r="A1896" s="22">
        <v>13670</v>
      </c>
      <c r="B1896" s="22">
        <v>10100501</v>
      </c>
      <c r="C1896" s="22">
        <v>1000</v>
      </c>
      <c r="D1896" s="23">
        <v>43525</v>
      </c>
      <c r="E1896" s="21" t="s">
        <v>104</v>
      </c>
      <c r="F1896" s="21">
        <v>108108402</v>
      </c>
      <c r="G1896" s="21">
        <v>0</v>
      </c>
      <c r="H1896" s="21">
        <v>0</v>
      </c>
      <c r="I1896" s="23">
        <v>43514</v>
      </c>
      <c r="J1896" s="21" t="s">
        <v>105</v>
      </c>
      <c r="K1896" s="21">
        <v>13.05</v>
      </c>
      <c r="L1896" s="21" t="s">
        <v>189</v>
      </c>
    </row>
    <row r="1897" spans="1:12" x14ac:dyDescent="0.3">
      <c r="A1897" s="22">
        <v>13670</v>
      </c>
      <c r="B1897" s="22">
        <v>10100501</v>
      </c>
      <c r="C1897" s="22">
        <v>1000</v>
      </c>
      <c r="D1897" s="23">
        <v>43525</v>
      </c>
      <c r="E1897" s="21" t="s">
        <v>104</v>
      </c>
      <c r="F1897" s="21">
        <v>108108402</v>
      </c>
      <c r="G1897" s="21">
        <v>0</v>
      </c>
      <c r="H1897" s="21">
        <v>0</v>
      </c>
      <c r="I1897" s="23">
        <v>43514</v>
      </c>
      <c r="J1897" s="21" t="s">
        <v>105</v>
      </c>
      <c r="K1897" s="21">
        <v>13.05</v>
      </c>
      <c r="L1897" s="21" t="s">
        <v>189</v>
      </c>
    </row>
    <row r="1898" spans="1:12" x14ac:dyDescent="0.3">
      <c r="A1898" s="22">
        <v>13670</v>
      </c>
      <c r="B1898" s="22">
        <v>10100501</v>
      </c>
      <c r="C1898" s="22">
        <v>1000</v>
      </c>
      <c r="D1898" s="23">
        <v>43525</v>
      </c>
      <c r="E1898" s="21" t="s">
        <v>104</v>
      </c>
      <c r="F1898" s="21">
        <v>108108402</v>
      </c>
      <c r="G1898" s="21">
        <v>0</v>
      </c>
      <c r="H1898" s="21">
        <v>0</v>
      </c>
      <c r="I1898" s="23">
        <v>43514</v>
      </c>
      <c r="J1898" s="21" t="s">
        <v>105</v>
      </c>
      <c r="K1898" s="21">
        <v>13.07</v>
      </c>
      <c r="L1898" s="21" t="s">
        <v>189</v>
      </c>
    </row>
    <row r="1899" spans="1:12" x14ac:dyDescent="0.3">
      <c r="A1899" s="22">
        <v>13640</v>
      </c>
      <c r="B1899" s="22">
        <v>10100501</v>
      </c>
      <c r="C1899" s="22">
        <v>1000</v>
      </c>
      <c r="D1899" s="23">
        <v>43525</v>
      </c>
      <c r="E1899" s="21" t="s">
        <v>104</v>
      </c>
      <c r="F1899" s="21">
        <v>108108617</v>
      </c>
      <c r="G1899" s="21">
        <v>0</v>
      </c>
      <c r="H1899" s="21">
        <v>0</v>
      </c>
      <c r="I1899" s="23">
        <v>43518</v>
      </c>
      <c r="J1899" s="21" t="s">
        <v>105</v>
      </c>
      <c r="K1899" s="21">
        <v>321.91000000000003</v>
      </c>
      <c r="L1899" s="21" t="s">
        <v>194</v>
      </c>
    </row>
    <row r="1900" spans="1:12" x14ac:dyDescent="0.3">
      <c r="A1900" s="22">
        <v>13670</v>
      </c>
      <c r="B1900" s="22">
        <v>10100501</v>
      </c>
      <c r="C1900" s="22">
        <v>1000</v>
      </c>
      <c r="D1900" s="23">
        <v>43525</v>
      </c>
      <c r="E1900" s="21" t="s">
        <v>103</v>
      </c>
      <c r="F1900" s="21">
        <v>108112349</v>
      </c>
      <c r="G1900" s="21">
        <v>-110</v>
      </c>
      <c r="H1900" s="21">
        <v>-544.5</v>
      </c>
      <c r="I1900" s="23">
        <v>43537</v>
      </c>
      <c r="J1900" s="21" t="s">
        <v>273</v>
      </c>
      <c r="K1900" s="21">
        <v>0</v>
      </c>
      <c r="L1900" s="21" t="s">
        <v>189</v>
      </c>
    </row>
    <row r="1901" spans="1:12" x14ac:dyDescent="0.3">
      <c r="A1901" s="22">
        <v>13650</v>
      </c>
      <c r="B1901" s="22">
        <v>10100501</v>
      </c>
      <c r="C1901" s="22">
        <v>1000</v>
      </c>
      <c r="D1901" s="23">
        <v>43525</v>
      </c>
      <c r="E1901" s="21" t="s">
        <v>103</v>
      </c>
      <c r="F1901" s="21">
        <v>108107681</v>
      </c>
      <c r="G1901" s="21">
        <v>-26</v>
      </c>
      <c r="H1901" s="21">
        <v>-65.78</v>
      </c>
      <c r="I1901" s="23">
        <v>43525</v>
      </c>
      <c r="J1901" s="21" t="s">
        <v>263</v>
      </c>
      <c r="K1901" s="21">
        <v>0</v>
      </c>
      <c r="L1901" s="21" t="s">
        <v>195</v>
      </c>
    </row>
    <row r="1902" spans="1:12" x14ac:dyDescent="0.3">
      <c r="A1902" s="22">
        <v>13640</v>
      </c>
      <c r="B1902" s="22">
        <v>10100501</v>
      </c>
      <c r="C1902" s="22">
        <v>1000</v>
      </c>
      <c r="D1902" s="23">
        <v>43525</v>
      </c>
      <c r="E1902" s="21" t="s">
        <v>103</v>
      </c>
      <c r="F1902" s="21">
        <v>108108464</v>
      </c>
      <c r="G1902" s="21">
        <v>-1</v>
      </c>
      <c r="H1902" s="21">
        <v>-327.81</v>
      </c>
      <c r="I1902" s="23">
        <v>43549</v>
      </c>
      <c r="J1902" s="21" t="s">
        <v>159</v>
      </c>
      <c r="K1902" s="21">
        <v>0</v>
      </c>
      <c r="L1902" s="21" t="s">
        <v>194</v>
      </c>
    </row>
    <row r="1903" spans="1:12" x14ac:dyDescent="0.3">
      <c r="A1903" s="22">
        <v>13640</v>
      </c>
      <c r="B1903" s="22">
        <v>10100501</v>
      </c>
      <c r="C1903" s="22">
        <v>1000</v>
      </c>
      <c r="D1903" s="23">
        <v>43525</v>
      </c>
      <c r="E1903" s="21" t="s">
        <v>103</v>
      </c>
      <c r="F1903" s="21">
        <v>108108466</v>
      </c>
      <c r="G1903" s="21">
        <v>-1</v>
      </c>
      <c r="H1903" s="24">
        <v>-1442.33</v>
      </c>
      <c r="I1903" s="23">
        <v>43546</v>
      </c>
      <c r="J1903" s="21" t="s">
        <v>274</v>
      </c>
      <c r="K1903" s="21">
        <v>0</v>
      </c>
      <c r="L1903" s="21" t="s">
        <v>194</v>
      </c>
    </row>
    <row r="1904" spans="1:12" x14ac:dyDescent="0.3">
      <c r="A1904" s="22">
        <v>13670</v>
      </c>
      <c r="B1904" s="22">
        <v>10100501</v>
      </c>
      <c r="C1904" s="22">
        <v>1000</v>
      </c>
      <c r="D1904" s="23">
        <v>43525</v>
      </c>
      <c r="E1904" s="21" t="s">
        <v>103</v>
      </c>
      <c r="F1904" s="21">
        <v>108108741</v>
      </c>
      <c r="G1904" s="21">
        <v>-495</v>
      </c>
      <c r="H1904" s="24">
        <v>-12983.85</v>
      </c>
      <c r="I1904" s="23">
        <v>43552</v>
      </c>
      <c r="J1904" s="21" t="s">
        <v>265</v>
      </c>
      <c r="K1904" s="21">
        <v>0</v>
      </c>
      <c r="L1904" s="21" t="s">
        <v>189</v>
      </c>
    </row>
    <row r="1905" spans="1:12" x14ac:dyDescent="0.3">
      <c r="A1905" s="22">
        <v>13670</v>
      </c>
      <c r="B1905" s="22">
        <v>10100501</v>
      </c>
      <c r="C1905" s="22">
        <v>1000</v>
      </c>
      <c r="D1905" s="23">
        <v>43525</v>
      </c>
      <c r="E1905" s="21" t="s">
        <v>103</v>
      </c>
      <c r="F1905" s="21">
        <v>108108976</v>
      </c>
      <c r="G1905" s="21">
        <v>-510</v>
      </c>
      <c r="H1905" s="24">
        <v>-2014.5</v>
      </c>
      <c r="I1905" s="23">
        <v>43554</v>
      </c>
      <c r="J1905" s="21" t="s">
        <v>199</v>
      </c>
      <c r="K1905" s="21">
        <v>0</v>
      </c>
      <c r="L1905" s="21" t="s">
        <v>189</v>
      </c>
    </row>
    <row r="1906" spans="1:12" x14ac:dyDescent="0.3">
      <c r="A1906" s="22">
        <v>13670</v>
      </c>
      <c r="B1906" s="22">
        <v>10100501</v>
      </c>
      <c r="C1906" s="22">
        <v>1000</v>
      </c>
      <c r="D1906" s="23">
        <v>43525</v>
      </c>
      <c r="E1906" s="21" t="s">
        <v>103</v>
      </c>
      <c r="F1906" s="21">
        <v>108108976</v>
      </c>
      <c r="G1906" s="21">
        <v>-210</v>
      </c>
      <c r="H1906" s="21">
        <v>-835.8</v>
      </c>
      <c r="I1906" s="23">
        <v>43554</v>
      </c>
      <c r="J1906" s="21" t="s">
        <v>199</v>
      </c>
      <c r="K1906" s="21">
        <v>0</v>
      </c>
      <c r="L1906" s="21" t="s">
        <v>189</v>
      </c>
    </row>
    <row r="1907" spans="1:12" x14ac:dyDescent="0.3">
      <c r="A1907" s="22">
        <v>13670</v>
      </c>
      <c r="B1907" s="22">
        <v>10100501</v>
      </c>
      <c r="C1907" s="22">
        <v>1000</v>
      </c>
      <c r="D1907" s="23">
        <v>43525</v>
      </c>
      <c r="E1907" s="21" t="s">
        <v>103</v>
      </c>
      <c r="F1907" s="21">
        <v>108109174</v>
      </c>
      <c r="G1907" s="21">
        <v>-450</v>
      </c>
      <c r="H1907" s="22">
        <v>-1251</v>
      </c>
      <c r="I1907" s="23">
        <v>43553</v>
      </c>
      <c r="J1907" s="21" t="s">
        <v>266</v>
      </c>
      <c r="K1907" s="21">
        <v>0</v>
      </c>
      <c r="L1907" s="21" t="s">
        <v>189</v>
      </c>
    </row>
    <row r="1908" spans="1:12" x14ac:dyDescent="0.3">
      <c r="A1908" s="22">
        <v>13640</v>
      </c>
      <c r="B1908" s="22">
        <v>10100501</v>
      </c>
      <c r="C1908" s="22">
        <v>1000</v>
      </c>
      <c r="D1908" s="23">
        <v>43525</v>
      </c>
      <c r="E1908" s="21" t="s">
        <v>103</v>
      </c>
      <c r="F1908" s="21">
        <v>108109647</v>
      </c>
      <c r="G1908" s="21">
        <v>-1</v>
      </c>
      <c r="H1908" s="21">
        <v>-460.12</v>
      </c>
      <c r="I1908" s="23">
        <v>43549</v>
      </c>
      <c r="J1908" s="21" t="s">
        <v>159</v>
      </c>
      <c r="K1908" s="21">
        <v>0</v>
      </c>
      <c r="L1908" s="21" t="s">
        <v>194</v>
      </c>
    </row>
    <row r="1909" spans="1:12" x14ac:dyDescent="0.3">
      <c r="A1909" s="22">
        <v>13650</v>
      </c>
      <c r="B1909" s="22">
        <v>10100501</v>
      </c>
      <c r="C1909" s="22">
        <v>1000</v>
      </c>
      <c r="D1909" s="23">
        <v>43525</v>
      </c>
      <c r="E1909" s="21" t="s">
        <v>103</v>
      </c>
      <c r="F1909" s="21">
        <v>108109986</v>
      </c>
      <c r="G1909" s="21">
        <v>-155</v>
      </c>
      <c r="H1909" s="21">
        <v>-392.15</v>
      </c>
      <c r="I1909" s="23">
        <v>43525</v>
      </c>
      <c r="J1909" s="21" t="s">
        <v>274</v>
      </c>
      <c r="K1909" s="21">
        <v>0</v>
      </c>
      <c r="L1909" s="21" t="s">
        <v>195</v>
      </c>
    </row>
    <row r="1910" spans="1:12" x14ac:dyDescent="0.3">
      <c r="A1910" s="22">
        <v>13640</v>
      </c>
      <c r="B1910" s="22">
        <v>10100501</v>
      </c>
      <c r="C1910" s="22">
        <v>1000</v>
      </c>
      <c r="D1910" s="23">
        <v>43525</v>
      </c>
      <c r="E1910" s="21" t="s">
        <v>103</v>
      </c>
      <c r="F1910" s="21">
        <v>108110227</v>
      </c>
      <c r="G1910" s="21">
        <v>-1</v>
      </c>
      <c r="H1910" s="21">
        <v>-500.37</v>
      </c>
      <c r="I1910" s="23">
        <v>43551</v>
      </c>
      <c r="J1910" s="21" t="s">
        <v>268</v>
      </c>
      <c r="K1910" s="21">
        <v>0</v>
      </c>
      <c r="L1910" s="21" t="s">
        <v>194</v>
      </c>
    </row>
    <row r="1911" spans="1:12" x14ac:dyDescent="0.3">
      <c r="A1911" s="22">
        <v>13650</v>
      </c>
      <c r="B1911" s="22">
        <v>10100501</v>
      </c>
      <c r="C1911" s="22">
        <v>1000</v>
      </c>
      <c r="D1911" s="23">
        <v>43525</v>
      </c>
      <c r="E1911" s="21" t="s">
        <v>103</v>
      </c>
      <c r="F1911" s="21">
        <v>108110227</v>
      </c>
      <c r="G1911" s="21">
        <v>-155</v>
      </c>
      <c r="H1911" s="21">
        <v>-387.5</v>
      </c>
      <c r="I1911" s="23">
        <v>43551</v>
      </c>
      <c r="J1911" s="21" t="s">
        <v>268</v>
      </c>
      <c r="K1911" s="21">
        <v>0</v>
      </c>
      <c r="L1911" s="21" t="s">
        <v>195</v>
      </c>
    </row>
    <row r="1912" spans="1:12" x14ac:dyDescent="0.3">
      <c r="A1912" s="22">
        <v>13650</v>
      </c>
      <c r="B1912" s="22">
        <v>10100501</v>
      </c>
      <c r="C1912" s="22">
        <v>1000</v>
      </c>
      <c r="D1912" s="23">
        <v>43525</v>
      </c>
      <c r="E1912" s="21" t="s">
        <v>103</v>
      </c>
      <c r="F1912" s="21">
        <v>108110352</v>
      </c>
      <c r="G1912" s="21">
        <v>-90</v>
      </c>
      <c r="H1912" s="21">
        <v>-299.7</v>
      </c>
      <c r="I1912" s="23">
        <v>43545</v>
      </c>
      <c r="J1912" s="21" t="s">
        <v>263</v>
      </c>
      <c r="K1912" s="21">
        <v>0</v>
      </c>
      <c r="L1912" s="21" t="s">
        <v>195</v>
      </c>
    </row>
    <row r="1913" spans="1:12" x14ac:dyDescent="0.3">
      <c r="A1913" s="22">
        <v>13670</v>
      </c>
      <c r="B1913" s="22">
        <v>10100501</v>
      </c>
      <c r="C1913" s="22">
        <v>1000</v>
      </c>
      <c r="D1913" s="23">
        <v>43525</v>
      </c>
      <c r="E1913" s="21" t="s">
        <v>103</v>
      </c>
      <c r="F1913" s="21">
        <v>108110352</v>
      </c>
      <c r="G1913" s="22">
        <v>-1146</v>
      </c>
      <c r="H1913" s="24">
        <v>-5787.3</v>
      </c>
      <c r="I1913" s="23">
        <v>43545</v>
      </c>
      <c r="J1913" s="21" t="s">
        <v>263</v>
      </c>
      <c r="K1913" s="21">
        <v>0</v>
      </c>
      <c r="L1913" s="21" t="s">
        <v>189</v>
      </c>
    </row>
    <row r="1914" spans="1:12" x14ac:dyDescent="0.3">
      <c r="A1914" s="22">
        <v>13650</v>
      </c>
      <c r="B1914" s="22">
        <v>10100501</v>
      </c>
      <c r="C1914" s="22">
        <v>1000</v>
      </c>
      <c r="D1914" s="23">
        <v>43525</v>
      </c>
      <c r="E1914" s="21" t="s">
        <v>103</v>
      </c>
      <c r="F1914" s="21">
        <v>108110352</v>
      </c>
      <c r="G1914" s="21">
        <v>-382</v>
      </c>
      <c r="H1914" s="24">
        <v>-1264.42</v>
      </c>
      <c r="I1914" s="23">
        <v>43545</v>
      </c>
      <c r="J1914" s="21" t="s">
        <v>263</v>
      </c>
      <c r="K1914" s="21">
        <v>0</v>
      </c>
      <c r="L1914" s="21" t="s">
        <v>195</v>
      </c>
    </row>
    <row r="1915" spans="1:12" x14ac:dyDescent="0.3">
      <c r="A1915" s="22">
        <v>13670</v>
      </c>
      <c r="B1915" s="22">
        <v>10100501</v>
      </c>
      <c r="C1915" s="22">
        <v>1000</v>
      </c>
      <c r="D1915" s="23">
        <v>43525</v>
      </c>
      <c r="E1915" s="21" t="s">
        <v>103</v>
      </c>
      <c r="F1915" s="21">
        <v>108110352</v>
      </c>
      <c r="G1915" s="21">
        <v>-4</v>
      </c>
      <c r="H1915" s="22">
        <v>-32764</v>
      </c>
      <c r="I1915" s="23">
        <v>43545</v>
      </c>
      <c r="J1915" s="21" t="s">
        <v>263</v>
      </c>
      <c r="K1915" s="21">
        <v>0</v>
      </c>
      <c r="L1915" s="21" t="s">
        <v>189</v>
      </c>
    </row>
    <row r="1916" spans="1:12" x14ac:dyDescent="0.3">
      <c r="A1916" s="22">
        <v>13670</v>
      </c>
      <c r="B1916" s="22">
        <v>10100501</v>
      </c>
      <c r="C1916" s="22">
        <v>1000</v>
      </c>
      <c r="D1916" s="23">
        <v>43525</v>
      </c>
      <c r="E1916" s="21" t="s">
        <v>103</v>
      </c>
      <c r="F1916" s="21">
        <v>108110352</v>
      </c>
      <c r="G1916" s="21">
        <v>-270</v>
      </c>
      <c r="H1916" s="24">
        <v>-1576.8</v>
      </c>
      <c r="I1916" s="23">
        <v>43545</v>
      </c>
      <c r="J1916" s="21" t="s">
        <v>263</v>
      </c>
      <c r="K1916" s="21">
        <v>0</v>
      </c>
      <c r="L1916" s="21" t="s">
        <v>189</v>
      </c>
    </row>
    <row r="1917" spans="1:12" x14ac:dyDescent="0.3">
      <c r="A1917" s="22">
        <v>13640</v>
      </c>
      <c r="B1917" s="22">
        <v>10100501</v>
      </c>
      <c r="C1917" s="22">
        <v>1000</v>
      </c>
      <c r="D1917" s="23">
        <v>43525</v>
      </c>
      <c r="E1917" s="21" t="s">
        <v>103</v>
      </c>
      <c r="F1917" s="21">
        <v>108110383</v>
      </c>
      <c r="G1917" s="21">
        <v>-1</v>
      </c>
      <c r="H1917" s="21">
        <v>-207.13</v>
      </c>
      <c r="I1917" s="23">
        <v>43546</v>
      </c>
      <c r="J1917" s="21" t="s">
        <v>274</v>
      </c>
      <c r="K1917" s="21">
        <v>0</v>
      </c>
      <c r="L1917" s="21" t="s">
        <v>194</v>
      </c>
    </row>
    <row r="1918" spans="1:12" x14ac:dyDescent="0.3">
      <c r="A1918" s="22">
        <v>13640</v>
      </c>
      <c r="B1918" s="22">
        <v>10100501</v>
      </c>
      <c r="C1918" s="22">
        <v>1000</v>
      </c>
      <c r="D1918" s="23">
        <v>43525</v>
      </c>
      <c r="E1918" s="21" t="s">
        <v>103</v>
      </c>
      <c r="F1918" s="21">
        <v>108111253</v>
      </c>
      <c r="G1918" s="21">
        <v>-1</v>
      </c>
      <c r="H1918" s="21">
        <v>-931.81</v>
      </c>
      <c r="I1918" s="23">
        <v>43554</v>
      </c>
      <c r="J1918" s="21" t="s">
        <v>199</v>
      </c>
      <c r="K1918" s="21">
        <v>0</v>
      </c>
      <c r="L1918" s="21" t="s">
        <v>194</v>
      </c>
    </row>
    <row r="1919" spans="1:12" x14ac:dyDescent="0.3">
      <c r="A1919" s="22">
        <v>13640</v>
      </c>
      <c r="B1919" s="22">
        <v>10100501</v>
      </c>
      <c r="C1919" s="22">
        <v>1000</v>
      </c>
      <c r="D1919" s="23">
        <v>43525</v>
      </c>
      <c r="E1919" s="21" t="s">
        <v>103</v>
      </c>
      <c r="F1919" s="21">
        <v>108102559</v>
      </c>
      <c r="G1919" s="21">
        <v>-1</v>
      </c>
      <c r="H1919" s="21">
        <v>-286.38</v>
      </c>
      <c r="I1919" s="23">
        <v>43552</v>
      </c>
      <c r="J1919" s="21" t="s">
        <v>265</v>
      </c>
      <c r="K1919" s="21">
        <v>0</v>
      </c>
      <c r="L1919" s="21" t="s">
        <v>194</v>
      </c>
    </row>
    <row r="1920" spans="1:12" x14ac:dyDescent="0.3">
      <c r="A1920" s="22">
        <v>13650</v>
      </c>
      <c r="B1920" s="22">
        <v>10100501</v>
      </c>
      <c r="C1920" s="22">
        <v>1000</v>
      </c>
      <c r="D1920" s="23">
        <v>43525</v>
      </c>
      <c r="E1920" s="21" t="s">
        <v>103</v>
      </c>
      <c r="F1920" s="21">
        <v>108102559</v>
      </c>
      <c r="G1920" s="21">
        <v>-175</v>
      </c>
      <c r="H1920" s="21">
        <v>-441</v>
      </c>
      <c r="I1920" s="23">
        <v>43552</v>
      </c>
      <c r="J1920" s="21" t="s">
        <v>265</v>
      </c>
      <c r="K1920" s="21">
        <v>0</v>
      </c>
      <c r="L1920" s="21" t="s">
        <v>195</v>
      </c>
    </row>
    <row r="1921" spans="1:12" x14ac:dyDescent="0.3">
      <c r="A1921" s="22">
        <v>13650</v>
      </c>
      <c r="B1921" s="22">
        <v>10100501</v>
      </c>
      <c r="C1921" s="22">
        <v>1000</v>
      </c>
      <c r="D1921" s="23">
        <v>43525</v>
      </c>
      <c r="E1921" s="21" t="s">
        <v>103</v>
      </c>
      <c r="F1921" s="21">
        <v>108102559</v>
      </c>
      <c r="G1921" s="21">
        <v>-50</v>
      </c>
      <c r="H1921" s="21">
        <v>-126</v>
      </c>
      <c r="I1921" s="23">
        <v>43552</v>
      </c>
      <c r="J1921" s="21" t="s">
        <v>265</v>
      </c>
      <c r="K1921" s="21">
        <v>0</v>
      </c>
      <c r="L1921" s="21" t="s">
        <v>195</v>
      </c>
    </row>
    <row r="1922" spans="1:12" x14ac:dyDescent="0.3">
      <c r="A1922" s="22">
        <v>13650</v>
      </c>
      <c r="B1922" s="22">
        <v>10100501</v>
      </c>
      <c r="C1922" s="22">
        <v>1000</v>
      </c>
      <c r="D1922" s="23">
        <v>43525</v>
      </c>
      <c r="E1922" s="21" t="s">
        <v>103</v>
      </c>
      <c r="F1922" s="21">
        <v>108102559</v>
      </c>
      <c r="G1922" s="21">
        <v>-207</v>
      </c>
      <c r="H1922" s="21">
        <v>-521.64</v>
      </c>
      <c r="I1922" s="23">
        <v>43552</v>
      </c>
      <c r="J1922" s="21" t="s">
        <v>266</v>
      </c>
      <c r="K1922" s="21">
        <v>0</v>
      </c>
      <c r="L1922" s="21" t="s">
        <v>195</v>
      </c>
    </row>
    <row r="1923" spans="1:12" x14ac:dyDescent="0.3">
      <c r="A1923" s="22">
        <v>13640</v>
      </c>
      <c r="B1923" s="22">
        <v>10100501</v>
      </c>
      <c r="C1923" s="22">
        <v>1000</v>
      </c>
      <c r="D1923" s="23">
        <v>43525</v>
      </c>
      <c r="E1923" s="21" t="s">
        <v>103</v>
      </c>
      <c r="F1923" s="21">
        <v>108104860</v>
      </c>
      <c r="G1923" s="21">
        <v>-1</v>
      </c>
      <c r="H1923" s="21">
        <v>-286.73</v>
      </c>
      <c r="I1923" s="23">
        <v>43551</v>
      </c>
      <c r="J1923" s="21" t="s">
        <v>268</v>
      </c>
      <c r="K1923" s="21">
        <v>0</v>
      </c>
      <c r="L1923" s="21" t="s">
        <v>194</v>
      </c>
    </row>
    <row r="1924" spans="1:12" x14ac:dyDescent="0.3">
      <c r="A1924" s="22">
        <v>13640</v>
      </c>
      <c r="B1924" s="22">
        <v>10100501</v>
      </c>
      <c r="C1924" s="22">
        <v>1000</v>
      </c>
      <c r="D1924" s="23">
        <v>43525</v>
      </c>
      <c r="E1924" s="21" t="s">
        <v>103</v>
      </c>
      <c r="F1924" s="21">
        <v>108104860</v>
      </c>
      <c r="G1924" s="21">
        <v>-1</v>
      </c>
      <c r="H1924" s="21">
        <v>-312.33999999999997</v>
      </c>
      <c r="I1924" s="23">
        <v>43551</v>
      </c>
      <c r="J1924" s="21" t="s">
        <v>268</v>
      </c>
      <c r="K1924" s="21">
        <v>0</v>
      </c>
      <c r="L1924" s="21" t="s">
        <v>194</v>
      </c>
    </row>
    <row r="1925" spans="1:12" x14ac:dyDescent="0.3">
      <c r="A1925" s="22">
        <v>13640</v>
      </c>
      <c r="B1925" s="22">
        <v>10100501</v>
      </c>
      <c r="C1925" s="22">
        <v>1000</v>
      </c>
      <c r="D1925" s="23">
        <v>43525</v>
      </c>
      <c r="E1925" s="21" t="s">
        <v>103</v>
      </c>
      <c r="F1925" s="21">
        <v>108104860</v>
      </c>
      <c r="G1925" s="21">
        <v>-1</v>
      </c>
      <c r="H1925" s="21">
        <v>-276.23</v>
      </c>
      <c r="I1925" s="23">
        <v>43551</v>
      </c>
      <c r="J1925" s="21" t="s">
        <v>268</v>
      </c>
      <c r="K1925" s="21">
        <v>0</v>
      </c>
      <c r="L1925" s="21" t="s">
        <v>194</v>
      </c>
    </row>
    <row r="1926" spans="1:12" x14ac:dyDescent="0.3">
      <c r="A1926" s="22">
        <v>13640</v>
      </c>
      <c r="B1926" s="22">
        <v>10100501</v>
      </c>
      <c r="C1926" s="22">
        <v>1000</v>
      </c>
      <c r="D1926" s="23">
        <v>43525</v>
      </c>
      <c r="E1926" s="21" t="s">
        <v>103</v>
      </c>
      <c r="F1926" s="21">
        <v>108104860</v>
      </c>
      <c r="G1926" s="21">
        <v>-1</v>
      </c>
      <c r="H1926" s="24">
        <v>-3836.56</v>
      </c>
      <c r="I1926" s="23">
        <v>43551</v>
      </c>
      <c r="J1926" s="21" t="s">
        <v>268</v>
      </c>
      <c r="K1926" s="21">
        <v>0</v>
      </c>
      <c r="L1926" s="21" t="s">
        <v>194</v>
      </c>
    </row>
    <row r="1927" spans="1:12" x14ac:dyDescent="0.3">
      <c r="A1927" s="22">
        <v>13650</v>
      </c>
      <c r="B1927" s="22">
        <v>10100501</v>
      </c>
      <c r="C1927" s="22">
        <v>1000</v>
      </c>
      <c r="D1927" s="23">
        <v>43525</v>
      </c>
      <c r="E1927" s="21" t="s">
        <v>103</v>
      </c>
      <c r="F1927" s="21">
        <v>108107001</v>
      </c>
      <c r="G1927" s="21">
        <v>920</v>
      </c>
      <c r="H1927" s="24">
        <v>2327.6</v>
      </c>
      <c r="I1927" s="23">
        <v>43525</v>
      </c>
      <c r="J1927" s="21" t="s">
        <v>201</v>
      </c>
      <c r="K1927" s="21">
        <v>0</v>
      </c>
      <c r="L1927" s="21" t="s">
        <v>195</v>
      </c>
    </row>
    <row r="1928" spans="1:12" x14ac:dyDescent="0.3">
      <c r="A1928" s="22">
        <v>13650</v>
      </c>
      <c r="B1928" s="22">
        <v>10100501</v>
      </c>
      <c r="C1928" s="22">
        <v>1000</v>
      </c>
      <c r="D1928" s="23">
        <v>43525</v>
      </c>
      <c r="E1928" s="21" t="s">
        <v>103</v>
      </c>
      <c r="F1928" s="21">
        <v>108107001</v>
      </c>
      <c r="G1928" s="21">
        <v>-920</v>
      </c>
      <c r="H1928" s="24">
        <v>-2327.6</v>
      </c>
      <c r="I1928" s="23">
        <v>43525</v>
      </c>
      <c r="J1928" s="21" t="s">
        <v>201</v>
      </c>
      <c r="K1928" s="21">
        <v>0</v>
      </c>
      <c r="L1928" s="21" t="s">
        <v>195</v>
      </c>
    </row>
    <row r="1929" spans="1:12" x14ac:dyDescent="0.3">
      <c r="A1929" s="22">
        <v>13650</v>
      </c>
      <c r="B1929" s="22">
        <v>10100501</v>
      </c>
      <c r="C1929" s="22">
        <v>1000</v>
      </c>
      <c r="D1929" s="23">
        <v>43525</v>
      </c>
      <c r="E1929" s="21" t="s">
        <v>103</v>
      </c>
      <c r="F1929" s="21">
        <v>108107214</v>
      </c>
      <c r="G1929" s="21">
        <v>-454</v>
      </c>
      <c r="H1929" s="24">
        <v>-1148.6199999999999</v>
      </c>
      <c r="I1929" s="23">
        <v>43550</v>
      </c>
      <c r="J1929" s="21" t="s">
        <v>158</v>
      </c>
      <c r="K1929" s="21">
        <v>0</v>
      </c>
      <c r="L1929" s="21" t="s">
        <v>195</v>
      </c>
    </row>
    <row r="1930" spans="1:12" x14ac:dyDescent="0.3">
      <c r="A1930" s="22">
        <v>13650</v>
      </c>
      <c r="B1930" s="22">
        <v>10100501</v>
      </c>
      <c r="C1930" s="22">
        <v>1000</v>
      </c>
      <c r="D1930" s="23">
        <v>43525</v>
      </c>
      <c r="E1930" s="21" t="s">
        <v>103</v>
      </c>
      <c r="F1930" s="21">
        <v>108107260</v>
      </c>
      <c r="G1930" s="21">
        <v>-104</v>
      </c>
      <c r="H1930" s="21">
        <v>-262.08</v>
      </c>
      <c r="I1930" s="23">
        <v>43545</v>
      </c>
      <c r="J1930" s="21" t="s">
        <v>263</v>
      </c>
      <c r="K1930" s="21">
        <v>0</v>
      </c>
      <c r="L1930" s="21" t="s">
        <v>195</v>
      </c>
    </row>
    <row r="1931" spans="1:12" x14ac:dyDescent="0.3">
      <c r="A1931" s="22">
        <v>13650</v>
      </c>
      <c r="B1931" s="22">
        <v>10100501</v>
      </c>
      <c r="C1931" s="22">
        <v>1000</v>
      </c>
      <c r="D1931" s="23">
        <v>43525</v>
      </c>
      <c r="E1931" s="21" t="s">
        <v>103</v>
      </c>
      <c r="F1931" s="21">
        <v>108107260</v>
      </c>
      <c r="G1931" s="21">
        <v>-690</v>
      </c>
      <c r="H1931" s="24">
        <v>-1738.8</v>
      </c>
      <c r="I1931" s="23">
        <v>43545</v>
      </c>
      <c r="J1931" s="21" t="s">
        <v>263</v>
      </c>
      <c r="K1931" s="21">
        <v>0</v>
      </c>
      <c r="L1931" s="21" t="s">
        <v>195</v>
      </c>
    </row>
    <row r="1932" spans="1:12" x14ac:dyDescent="0.3">
      <c r="A1932" s="22">
        <v>13640</v>
      </c>
      <c r="B1932" s="22">
        <v>10100501</v>
      </c>
      <c r="C1932" s="22">
        <v>1000</v>
      </c>
      <c r="D1932" s="23">
        <v>43525</v>
      </c>
      <c r="E1932" s="21" t="s">
        <v>103</v>
      </c>
      <c r="F1932" s="21">
        <v>108107260</v>
      </c>
      <c r="G1932" s="21">
        <v>-1</v>
      </c>
      <c r="H1932" s="21">
        <v>-101.06</v>
      </c>
      <c r="I1932" s="23">
        <v>43545</v>
      </c>
      <c r="J1932" s="21" t="s">
        <v>263</v>
      </c>
      <c r="K1932" s="21">
        <v>0</v>
      </c>
      <c r="L1932" s="21" t="s">
        <v>194</v>
      </c>
    </row>
    <row r="1933" spans="1:12" x14ac:dyDescent="0.3">
      <c r="A1933" s="22">
        <v>13660</v>
      </c>
      <c r="B1933" s="22">
        <v>10100501</v>
      </c>
      <c r="C1933" s="22">
        <v>1000</v>
      </c>
      <c r="D1933" s="23">
        <v>43525</v>
      </c>
      <c r="E1933" s="21" t="s">
        <v>103</v>
      </c>
      <c r="F1933" s="21">
        <v>108107364</v>
      </c>
      <c r="G1933" s="21">
        <v>-80</v>
      </c>
      <c r="H1933" s="21">
        <v>-301.60000000000002</v>
      </c>
      <c r="I1933" s="23">
        <v>43549</v>
      </c>
      <c r="J1933" s="21" t="s">
        <v>159</v>
      </c>
      <c r="K1933" s="21">
        <v>0</v>
      </c>
      <c r="L1933" s="21" t="s">
        <v>188</v>
      </c>
    </row>
    <row r="1934" spans="1:12" x14ac:dyDescent="0.3">
      <c r="A1934" s="22">
        <v>13670</v>
      </c>
      <c r="B1934" s="22">
        <v>10100501</v>
      </c>
      <c r="C1934" s="22">
        <v>1000</v>
      </c>
      <c r="D1934" s="23">
        <v>43525</v>
      </c>
      <c r="E1934" s="21" t="s">
        <v>103</v>
      </c>
      <c r="F1934" s="21">
        <v>108107364</v>
      </c>
      <c r="G1934" s="21">
        <v>-240</v>
      </c>
      <c r="H1934" s="22">
        <v>-2196</v>
      </c>
      <c r="I1934" s="23">
        <v>43549</v>
      </c>
      <c r="J1934" s="21" t="s">
        <v>159</v>
      </c>
      <c r="K1934" s="21">
        <v>0</v>
      </c>
      <c r="L1934" s="21" t="s">
        <v>189</v>
      </c>
    </row>
    <row r="1935" spans="1:12" x14ac:dyDescent="0.3">
      <c r="A1935" s="22">
        <v>13660</v>
      </c>
      <c r="B1935" s="22">
        <v>10100501</v>
      </c>
      <c r="C1935" s="22">
        <v>1000</v>
      </c>
      <c r="D1935" s="23">
        <v>43525</v>
      </c>
      <c r="E1935" s="21" t="s">
        <v>103</v>
      </c>
      <c r="F1935" s="21">
        <v>108107364</v>
      </c>
      <c r="G1935" s="21">
        <v>-1</v>
      </c>
      <c r="H1935" s="24">
        <v>-5538.33</v>
      </c>
      <c r="I1935" s="23">
        <v>43549</v>
      </c>
      <c r="J1935" s="21" t="s">
        <v>159</v>
      </c>
      <c r="K1935" s="21">
        <v>0</v>
      </c>
      <c r="L1935" s="21" t="s">
        <v>188</v>
      </c>
    </row>
    <row r="1936" spans="1:12" x14ac:dyDescent="0.3">
      <c r="A1936" s="22">
        <v>13670</v>
      </c>
      <c r="B1936" s="22">
        <v>10100501</v>
      </c>
      <c r="C1936" s="22">
        <v>1000</v>
      </c>
      <c r="D1936" s="23">
        <v>43525</v>
      </c>
      <c r="E1936" s="21" t="s">
        <v>103</v>
      </c>
      <c r="F1936" s="21">
        <v>108109071</v>
      </c>
      <c r="G1936" s="21">
        <v>-148</v>
      </c>
      <c r="H1936" s="21">
        <v>-731.12</v>
      </c>
      <c r="I1936" s="23">
        <v>43525</v>
      </c>
      <c r="J1936" s="21" t="s">
        <v>275</v>
      </c>
      <c r="K1936" s="21">
        <v>0</v>
      </c>
      <c r="L1936" s="21" t="s">
        <v>189</v>
      </c>
    </row>
    <row r="1937" spans="1:12" x14ac:dyDescent="0.3">
      <c r="A1937" s="22">
        <v>13660</v>
      </c>
      <c r="B1937" s="22">
        <v>10100501</v>
      </c>
      <c r="C1937" s="22">
        <v>1000</v>
      </c>
      <c r="D1937" s="23">
        <v>43525</v>
      </c>
      <c r="E1937" s="21" t="s">
        <v>103</v>
      </c>
      <c r="F1937" s="21">
        <v>108109071</v>
      </c>
      <c r="G1937" s="21">
        <v>-149</v>
      </c>
      <c r="H1937" s="21">
        <v>-522.99</v>
      </c>
      <c r="I1937" s="23">
        <v>43525</v>
      </c>
      <c r="J1937" s="21" t="s">
        <v>275</v>
      </c>
      <c r="K1937" s="21">
        <v>0</v>
      </c>
      <c r="L1937" s="21" t="s">
        <v>188</v>
      </c>
    </row>
    <row r="1938" spans="1:12" x14ac:dyDescent="0.3">
      <c r="A1938" s="22">
        <v>13640</v>
      </c>
      <c r="B1938" s="22">
        <v>10100501</v>
      </c>
      <c r="C1938" s="22">
        <v>1000</v>
      </c>
      <c r="D1938" s="23">
        <v>43525</v>
      </c>
      <c r="E1938" s="21" t="s">
        <v>103</v>
      </c>
      <c r="F1938" s="21">
        <v>108109071</v>
      </c>
      <c r="G1938" s="21">
        <v>-2</v>
      </c>
      <c r="H1938" s="21">
        <v>-248.96</v>
      </c>
      <c r="I1938" s="23">
        <v>43525</v>
      </c>
      <c r="J1938" s="21" t="s">
        <v>275</v>
      </c>
      <c r="K1938" s="21">
        <v>0</v>
      </c>
      <c r="L1938" s="21" t="s">
        <v>194</v>
      </c>
    </row>
    <row r="1939" spans="1:12" x14ac:dyDescent="0.3">
      <c r="A1939" s="22">
        <v>13640</v>
      </c>
      <c r="B1939" s="22">
        <v>10100501</v>
      </c>
      <c r="C1939" s="22">
        <v>1000</v>
      </c>
      <c r="D1939" s="23">
        <v>43525</v>
      </c>
      <c r="E1939" s="21" t="s">
        <v>103</v>
      </c>
      <c r="F1939" s="21">
        <v>108109071</v>
      </c>
      <c r="G1939" s="21">
        <v>-1</v>
      </c>
      <c r="H1939" s="24">
        <v>-3836.56</v>
      </c>
      <c r="I1939" s="23">
        <v>43525</v>
      </c>
      <c r="J1939" s="21" t="s">
        <v>275</v>
      </c>
      <c r="K1939" s="21">
        <v>0</v>
      </c>
      <c r="L1939" s="21" t="s">
        <v>194</v>
      </c>
    </row>
    <row r="1940" spans="1:12" x14ac:dyDescent="0.3">
      <c r="A1940" s="22">
        <v>13660</v>
      </c>
      <c r="B1940" s="22">
        <v>10100501</v>
      </c>
      <c r="C1940" s="22">
        <v>1000</v>
      </c>
      <c r="D1940" s="23">
        <v>43525</v>
      </c>
      <c r="E1940" s="21" t="s">
        <v>103</v>
      </c>
      <c r="F1940" s="21">
        <v>108109492</v>
      </c>
      <c r="G1940" s="21">
        <v>-1</v>
      </c>
      <c r="H1940" s="24">
        <v>-1083.17</v>
      </c>
      <c r="I1940" s="23">
        <v>43530</v>
      </c>
      <c r="J1940" s="21" t="s">
        <v>262</v>
      </c>
      <c r="K1940" s="21">
        <v>0</v>
      </c>
      <c r="L1940" s="21" t="s">
        <v>188</v>
      </c>
    </row>
    <row r="1941" spans="1:12" x14ac:dyDescent="0.3">
      <c r="A1941" s="22">
        <v>13660</v>
      </c>
      <c r="B1941" s="22">
        <v>10100501</v>
      </c>
      <c r="C1941" s="22">
        <v>1000</v>
      </c>
      <c r="D1941" s="23">
        <v>43525</v>
      </c>
      <c r="E1941" s="21" t="s">
        <v>104</v>
      </c>
      <c r="F1941" s="21">
        <v>108109492</v>
      </c>
      <c r="G1941" s="21">
        <v>0</v>
      </c>
      <c r="H1941" s="21">
        <v>0</v>
      </c>
      <c r="I1941" s="23">
        <v>43530</v>
      </c>
      <c r="J1941" s="21" t="s">
        <v>262</v>
      </c>
      <c r="K1941" s="21">
        <v>70.319999999999993</v>
      </c>
      <c r="L1941" s="21" t="s">
        <v>188</v>
      </c>
    </row>
    <row r="1942" spans="1:12" x14ac:dyDescent="0.3">
      <c r="A1942" s="22">
        <v>13660</v>
      </c>
      <c r="B1942" s="22">
        <v>10100501</v>
      </c>
      <c r="C1942" s="22">
        <v>1000</v>
      </c>
      <c r="D1942" s="23">
        <v>43525</v>
      </c>
      <c r="E1942" s="21" t="s">
        <v>103</v>
      </c>
      <c r="F1942" s="21">
        <v>108109492</v>
      </c>
      <c r="G1942" s="21">
        <v>-2</v>
      </c>
      <c r="H1942" s="21">
        <v>-489.2</v>
      </c>
      <c r="I1942" s="23">
        <v>43530</v>
      </c>
      <c r="J1942" s="21" t="s">
        <v>262</v>
      </c>
      <c r="K1942" s="21">
        <v>0</v>
      </c>
      <c r="L1942" s="21" t="s">
        <v>188</v>
      </c>
    </row>
    <row r="1943" spans="1:12" x14ac:dyDescent="0.3">
      <c r="A1943" s="22">
        <v>13660</v>
      </c>
      <c r="B1943" s="22">
        <v>10100501</v>
      </c>
      <c r="C1943" s="22">
        <v>1000</v>
      </c>
      <c r="D1943" s="23">
        <v>43525</v>
      </c>
      <c r="E1943" s="21" t="s">
        <v>104</v>
      </c>
      <c r="F1943" s="21">
        <v>108109492</v>
      </c>
      <c r="G1943" s="21">
        <v>0</v>
      </c>
      <c r="H1943" s="21">
        <v>0</v>
      </c>
      <c r="I1943" s="23">
        <v>43530</v>
      </c>
      <c r="J1943" s="21" t="s">
        <v>262</v>
      </c>
      <c r="K1943" s="21">
        <v>31.76</v>
      </c>
      <c r="L1943" s="21" t="s">
        <v>188</v>
      </c>
    </row>
    <row r="1944" spans="1:12" x14ac:dyDescent="0.3">
      <c r="A1944" s="22">
        <v>13670</v>
      </c>
      <c r="B1944" s="22">
        <v>10100501</v>
      </c>
      <c r="C1944" s="22">
        <v>1000</v>
      </c>
      <c r="D1944" s="23">
        <v>43525</v>
      </c>
      <c r="E1944" s="21" t="s">
        <v>103</v>
      </c>
      <c r="F1944" s="21">
        <v>108109492</v>
      </c>
      <c r="G1944" s="21">
        <v>-969</v>
      </c>
      <c r="H1944" s="24">
        <v>-4932.21</v>
      </c>
      <c r="I1944" s="23">
        <v>43530</v>
      </c>
      <c r="J1944" s="21" t="s">
        <v>262</v>
      </c>
      <c r="K1944" s="21">
        <v>0</v>
      </c>
      <c r="L1944" s="21" t="s">
        <v>189</v>
      </c>
    </row>
    <row r="1945" spans="1:12" x14ac:dyDescent="0.3">
      <c r="A1945" s="22">
        <v>13670</v>
      </c>
      <c r="B1945" s="22">
        <v>10100501</v>
      </c>
      <c r="C1945" s="22">
        <v>1000</v>
      </c>
      <c r="D1945" s="23">
        <v>43525</v>
      </c>
      <c r="E1945" s="21" t="s">
        <v>103</v>
      </c>
      <c r="F1945" s="21">
        <v>108109492</v>
      </c>
      <c r="G1945" s="21">
        <v>-649</v>
      </c>
      <c r="H1945" s="24">
        <v>-3303.41</v>
      </c>
      <c r="I1945" s="23">
        <v>43530</v>
      </c>
      <c r="J1945" s="21" t="s">
        <v>262</v>
      </c>
      <c r="K1945" s="21">
        <v>0</v>
      </c>
      <c r="L1945" s="21" t="s">
        <v>189</v>
      </c>
    </row>
    <row r="1946" spans="1:12" x14ac:dyDescent="0.3">
      <c r="A1946" s="22">
        <v>13670</v>
      </c>
      <c r="B1946" s="22">
        <v>10100501</v>
      </c>
      <c r="C1946" s="22">
        <v>1000</v>
      </c>
      <c r="D1946" s="23">
        <v>43525</v>
      </c>
      <c r="E1946" s="21" t="s">
        <v>104</v>
      </c>
      <c r="F1946" s="21">
        <v>108109492</v>
      </c>
      <c r="G1946" s="21">
        <v>0</v>
      </c>
      <c r="H1946" s="21">
        <v>0</v>
      </c>
      <c r="I1946" s="23">
        <v>43530</v>
      </c>
      <c r="J1946" s="21" t="s">
        <v>262</v>
      </c>
      <c r="K1946" s="21">
        <v>534.73</v>
      </c>
      <c r="L1946" s="21" t="s">
        <v>189</v>
      </c>
    </row>
    <row r="1947" spans="1:12" x14ac:dyDescent="0.3">
      <c r="A1947" s="22">
        <v>13670</v>
      </c>
      <c r="B1947" s="22">
        <v>10100501</v>
      </c>
      <c r="C1947" s="22">
        <v>1000</v>
      </c>
      <c r="D1947" s="23">
        <v>43525</v>
      </c>
      <c r="E1947" s="21" t="s">
        <v>104</v>
      </c>
      <c r="F1947" s="21">
        <v>108109492</v>
      </c>
      <c r="G1947" s="21">
        <v>0</v>
      </c>
      <c r="H1947" s="21">
        <v>0</v>
      </c>
      <c r="I1947" s="23">
        <v>43530</v>
      </c>
      <c r="J1947" s="21" t="s">
        <v>262</v>
      </c>
      <c r="K1947" s="21">
        <v>534.74</v>
      </c>
      <c r="L1947" s="21" t="s">
        <v>189</v>
      </c>
    </row>
    <row r="1948" spans="1:12" x14ac:dyDescent="0.3">
      <c r="A1948" s="22">
        <v>13640</v>
      </c>
      <c r="B1948" s="22">
        <v>10100501</v>
      </c>
      <c r="C1948" s="22">
        <v>1000</v>
      </c>
      <c r="D1948" s="23">
        <v>43525</v>
      </c>
      <c r="E1948" s="21" t="s">
        <v>104</v>
      </c>
      <c r="F1948" s="21">
        <v>108105916</v>
      </c>
      <c r="G1948" s="21">
        <v>0</v>
      </c>
      <c r="H1948" s="21">
        <v>0</v>
      </c>
      <c r="I1948" s="23">
        <v>43462</v>
      </c>
      <c r="J1948" s="21" t="s">
        <v>105</v>
      </c>
      <c r="K1948" s="21">
        <v>-302.14</v>
      </c>
      <c r="L1948" s="21" t="s">
        <v>194</v>
      </c>
    </row>
    <row r="1949" spans="1:12" x14ac:dyDescent="0.3">
      <c r="A1949" s="22">
        <v>13650</v>
      </c>
      <c r="B1949" s="22">
        <v>10100501</v>
      </c>
      <c r="C1949" s="22">
        <v>1000</v>
      </c>
      <c r="D1949" s="23">
        <v>43525</v>
      </c>
      <c r="E1949" s="21" t="s">
        <v>104</v>
      </c>
      <c r="F1949" s="21">
        <v>108105916</v>
      </c>
      <c r="G1949" s="21">
        <v>0</v>
      </c>
      <c r="H1949" s="21">
        <v>0</v>
      </c>
      <c r="I1949" s="23">
        <v>43462</v>
      </c>
      <c r="J1949" s="21" t="s">
        <v>105</v>
      </c>
      <c r="K1949" s="21">
        <v>-367.53</v>
      </c>
      <c r="L1949" s="21" t="s">
        <v>195</v>
      </c>
    </row>
    <row r="1950" spans="1:12" x14ac:dyDescent="0.3">
      <c r="A1950" s="22">
        <v>13650</v>
      </c>
      <c r="B1950" s="22">
        <v>10100501</v>
      </c>
      <c r="C1950" s="22">
        <v>1000</v>
      </c>
      <c r="D1950" s="23">
        <v>43525</v>
      </c>
      <c r="E1950" s="21" t="s">
        <v>104</v>
      </c>
      <c r="F1950" s="21">
        <v>108106101</v>
      </c>
      <c r="G1950" s="21">
        <v>0</v>
      </c>
      <c r="H1950" s="21">
        <v>0</v>
      </c>
      <c r="I1950" s="23">
        <v>43377</v>
      </c>
      <c r="J1950" s="21" t="s">
        <v>105</v>
      </c>
      <c r="K1950" s="21">
        <v>-606.9</v>
      </c>
      <c r="L1950" s="21" t="s">
        <v>195</v>
      </c>
    </row>
    <row r="1951" spans="1:12" x14ac:dyDescent="0.3">
      <c r="A1951" s="22">
        <v>13640</v>
      </c>
      <c r="B1951" s="22">
        <v>10100501</v>
      </c>
      <c r="C1951" s="22">
        <v>1000</v>
      </c>
      <c r="D1951" s="23">
        <v>43525</v>
      </c>
      <c r="E1951" s="21" t="s">
        <v>104</v>
      </c>
      <c r="F1951" s="21">
        <v>108106436</v>
      </c>
      <c r="G1951" s="21">
        <v>0</v>
      </c>
      <c r="H1951" s="21">
        <v>0</v>
      </c>
      <c r="I1951" s="23">
        <v>43486</v>
      </c>
      <c r="J1951" s="21" t="s">
        <v>105</v>
      </c>
      <c r="K1951" s="24">
        <v>-1176.51</v>
      </c>
      <c r="L1951" s="21" t="s">
        <v>194</v>
      </c>
    </row>
    <row r="1952" spans="1:12" x14ac:dyDescent="0.3">
      <c r="A1952" s="22">
        <v>13670</v>
      </c>
      <c r="B1952" s="22">
        <v>10100501</v>
      </c>
      <c r="C1952" s="22">
        <v>1000</v>
      </c>
      <c r="D1952" s="23">
        <v>43525</v>
      </c>
      <c r="E1952" s="21" t="s">
        <v>104</v>
      </c>
      <c r="F1952" s="21">
        <v>108106436</v>
      </c>
      <c r="G1952" s="21">
        <v>0</v>
      </c>
      <c r="H1952" s="21">
        <v>0</v>
      </c>
      <c r="I1952" s="23">
        <v>43486</v>
      </c>
      <c r="J1952" s="21" t="s">
        <v>105</v>
      </c>
      <c r="K1952" s="21">
        <v>-388.34</v>
      </c>
      <c r="L1952" s="21" t="s">
        <v>189</v>
      </c>
    </row>
    <row r="1953" spans="1:12" x14ac:dyDescent="0.3">
      <c r="A1953" s="22">
        <v>13640</v>
      </c>
      <c r="B1953" s="22">
        <v>10100501</v>
      </c>
      <c r="C1953" s="22">
        <v>1000</v>
      </c>
      <c r="D1953" s="23">
        <v>43525</v>
      </c>
      <c r="E1953" s="21" t="s">
        <v>103</v>
      </c>
      <c r="F1953" s="21">
        <v>108106930</v>
      </c>
      <c r="G1953" s="21">
        <v>-1</v>
      </c>
      <c r="H1953" s="21">
        <v>-657.45</v>
      </c>
      <c r="I1953" s="23">
        <v>43530</v>
      </c>
      <c r="J1953" s="21" t="s">
        <v>262</v>
      </c>
      <c r="K1953" s="21">
        <v>0</v>
      </c>
      <c r="L1953" s="21" t="s">
        <v>194</v>
      </c>
    </row>
    <row r="1954" spans="1:12" x14ac:dyDescent="0.3">
      <c r="A1954" s="22">
        <v>13670</v>
      </c>
      <c r="B1954" s="22">
        <v>10100501</v>
      </c>
      <c r="C1954" s="22">
        <v>1000</v>
      </c>
      <c r="D1954" s="23">
        <v>43525</v>
      </c>
      <c r="E1954" s="21" t="s">
        <v>103</v>
      </c>
      <c r="F1954" s="21">
        <v>108106930</v>
      </c>
      <c r="G1954" s="21">
        <v>-5</v>
      </c>
      <c r="H1954" s="21">
        <v>-24.7</v>
      </c>
      <c r="I1954" s="23">
        <v>43530</v>
      </c>
      <c r="J1954" s="21" t="s">
        <v>262</v>
      </c>
      <c r="K1954" s="21">
        <v>0</v>
      </c>
      <c r="L1954" s="21" t="s">
        <v>189</v>
      </c>
    </row>
    <row r="1955" spans="1:12" x14ac:dyDescent="0.3">
      <c r="A1955" s="22">
        <v>13670</v>
      </c>
      <c r="B1955" s="22">
        <v>10100501</v>
      </c>
      <c r="C1955" s="22">
        <v>1000</v>
      </c>
      <c r="D1955" s="23">
        <v>43525</v>
      </c>
      <c r="E1955" s="21" t="s">
        <v>103</v>
      </c>
      <c r="F1955" s="21">
        <v>108106930</v>
      </c>
      <c r="G1955" s="21">
        <v>-35</v>
      </c>
      <c r="H1955" s="21">
        <v>-138.94999999999999</v>
      </c>
      <c r="I1955" s="23">
        <v>43530</v>
      </c>
      <c r="J1955" s="21" t="s">
        <v>262</v>
      </c>
      <c r="K1955" s="21">
        <v>0</v>
      </c>
      <c r="L1955" s="21" t="s">
        <v>189</v>
      </c>
    </row>
    <row r="1956" spans="1:12" x14ac:dyDescent="0.3">
      <c r="A1956" s="22">
        <v>13640</v>
      </c>
      <c r="B1956" s="22">
        <v>10100501</v>
      </c>
      <c r="C1956" s="22">
        <v>1000</v>
      </c>
      <c r="D1956" s="23">
        <v>43525</v>
      </c>
      <c r="E1956" s="21" t="s">
        <v>103</v>
      </c>
      <c r="F1956" s="21">
        <v>108106930</v>
      </c>
      <c r="G1956" s="21">
        <v>-1</v>
      </c>
      <c r="H1956" s="21">
        <v>-657.45</v>
      </c>
      <c r="I1956" s="23">
        <v>43530</v>
      </c>
      <c r="J1956" s="21" t="s">
        <v>262</v>
      </c>
      <c r="K1956" s="21">
        <v>0</v>
      </c>
      <c r="L1956" s="21" t="s">
        <v>194</v>
      </c>
    </row>
    <row r="1957" spans="1:12" x14ac:dyDescent="0.3">
      <c r="A1957" s="22">
        <v>13640</v>
      </c>
      <c r="B1957" s="22">
        <v>10100501</v>
      </c>
      <c r="C1957" s="22">
        <v>1000</v>
      </c>
      <c r="D1957" s="23">
        <v>43525</v>
      </c>
      <c r="E1957" s="21" t="s">
        <v>103</v>
      </c>
      <c r="F1957" s="21">
        <v>108106930</v>
      </c>
      <c r="G1957" s="21">
        <v>-1</v>
      </c>
      <c r="H1957" s="21">
        <v>-529.76</v>
      </c>
      <c r="I1957" s="23">
        <v>43530</v>
      </c>
      <c r="J1957" s="21" t="s">
        <v>262</v>
      </c>
      <c r="K1957" s="21">
        <v>0</v>
      </c>
      <c r="L1957" s="21" t="s">
        <v>194</v>
      </c>
    </row>
    <row r="1958" spans="1:12" x14ac:dyDescent="0.3">
      <c r="A1958" s="22">
        <v>13660</v>
      </c>
      <c r="B1958" s="22">
        <v>10100501</v>
      </c>
      <c r="C1958" s="22">
        <v>1000</v>
      </c>
      <c r="D1958" s="23">
        <v>43525</v>
      </c>
      <c r="E1958" s="21" t="s">
        <v>104</v>
      </c>
      <c r="F1958" s="21">
        <v>108107065</v>
      </c>
      <c r="G1958" s="21">
        <v>0</v>
      </c>
      <c r="H1958" s="21">
        <v>0</v>
      </c>
      <c r="I1958" s="23">
        <v>43500</v>
      </c>
      <c r="J1958" s="21" t="s">
        <v>105</v>
      </c>
      <c r="K1958" s="21">
        <v>-100.3</v>
      </c>
      <c r="L1958" s="21" t="s">
        <v>188</v>
      </c>
    </row>
    <row r="1959" spans="1:12" x14ac:dyDescent="0.3">
      <c r="A1959" s="22">
        <v>13660</v>
      </c>
      <c r="B1959" s="22">
        <v>10100501</v>
      </c>
      <c r="C1959" s="22">
        <v>1000</v>
      </c>
      <c r="D1959" s="23">
        <v>43525</v>
      </c>
      <c r="E1959" s="21" t="s">
        <v>104</v>
      </c>
      <c r="F1959" s="21">
        <v>108107065</v>
      </c>
      <c r="G1959" s="21">
        <v>0</v>
      </c>
      <c r="H1959" s="21">
        <v>0</v>
      </c>
      <c r="I1959" s="23">
        <v>43500</v>
      </c>
      <c r="J1959" s="21" t="s">
        <v>105</v>
      </c>
      <c r="K1959" s="21">
        <v>-328.31</v>
      </c>
      <c r="L1959" s="21" t="s">
        <v>188</v>
      </c>
    </row>
    <row r="1960" spans="1:12" x14ac:dyDescent="0.3">
      <c r="A1960" s="22">
        <v>13670</v>
      </c>
      <c r="B1960" s="22">
        <v>10100501</v>
      </c>
      <c r="C1960" s="22">
        <v>1000</v>
      </c>
      <c r="D1960" s="23">
        <v>43525</v>
      </c>
      <c r="E1960" s="21" t="s">
        <v>104</v>
      </c>
      <c r="F1960" s="21">
        <v>108107065</v>
      </c>
      <c r="G1960" s="21">
        <v>0</v>
      </c>
      <c r="H1960" s="21">
        <v>0</v>
      </c>
      <c r="I1960" s="23">
        <v>43500</v>
      </c>
      <c r="J1960" s="21" t="s">
        <v>105</v>
      </c>
      <c r="K1960" s="24">
        <v>-2726.36</v>
      </c>
      <c r="L1960" s="21" t="s">
        <v>189</v>
      </c>
    </row>
    <row r="1961" spans="1:12" x14ac:dyDescent="0.3">
      <c r="A1961" s="22">
        <v>13640</v>
      </c>
      <c r="B1961" s="22">
        <v>10100501</v>
      </c>
      <c r="C1961" s="22">
        <v>1000</v>
      </c>
      <c r="D1961" s="23">
        <v>43525</v>
      </c>
      <c r="E1961" s="21" t="s">
        <v>104</v>
      </c>
      <c r="F1961" s="21">
        <v>108107199</v>
      </c>
      <c r="G1961" s="21">
        <v>0</v>
      </c>
      <c r="H1961" s="21">
        <v>0</v>
      </c>
      <c r="I1961" s="23">
        <v>43496</v>
      </c>
      <c r="J1961" s="21" t="s">
        <v>105</v>
      </c>
      <c r="K1961" s="21">
        <v>-872.39</v>
      </c>
      <c r="L1961" s="21" t="s">
        <v>194</v>
      </c>
    </row>
    <row r="1962" spans="1:12" x14ac:dyDescent="0.3">
      <c r="A1962" s="22">
        <v>13650</v>
      </c>
      <c r="B1962" s="22">
        <v>10100501</v>
      </c>
      <c r="C1962" s="22">
        <v>1000</v>
      </c>
      <c r="D1962" s="23">
        <v>43525</v>
      </c>
      <c r="E1962" s="21" t="s">
        <v>104</v>
      </c>
      <c r="F1962" s="21">
        <v>108107199</v>
      </c>
      <c r="G1962" s="21">
        <v>0</v>
      </c>
      <c r="H1962" s="21">
        <v>0</v>
      </c>
      <c r="I1962" s="23">
        <v>43496</v>
      </c>
      <c r="J1962" s="21" t="s">
        <v>105</v>
      </c>
      <c r="K1962" s="21">
        <v>-119.33</v>
      </c>
      <c r="L1962" s="21" t="s">
        <v>195</v>
      </c>
    </row>
    <row r="1963" spans="1:12" x14ac:dyDescent="0.3">
      <c r="A1963" s="22">
        <v>13670</v>
      </c>
      <c r="B1963" s="22">
        <v>10100501</v>
      </c>
      <c r="C1963" s="22">
        <v>1000</v>
      </c>
      <c r="D1963" s="23">
        <v>43525</v>
      </c>
      <c r="E1963" s="21" t="s">
        <v>104</v>
      </c>
      <c r="F1963" s="21">
        <v>108107199</v>
      </c>
      <c r="G1963" s="21">
        <v>0</v>
      </c>
      <c r="H1963" s="21">
        <v>0</v>
      </c>
      <c r="I1963" s="23">
        <v>43496</v>
      </c>
      <c r="J1963" s="21" t="s">
        <v>105</v>
      </c>
      <c r="K1963" s="21">
        <v>-50.43</v>
      </c>
      <c r="L1963" s="21" t="s">
        <v>189</v>
      </c>
    </row>
    <row r="1964" spans="1:12" x14ac:dyDescent="0.3">
      <c r="A1964" s="22">
        <v>13650</v>
      </c>
      <c r="B1964" s="22">
        <v>10100501</v>
      </c>
      <c r="C1964" s="22">
        <v>1000</v>
      </c>
      <c r="D1964" s="23">
        <v>43525</v>
      </c>
      <c r="E1964" s="21" t="s">
        <v>103</v>
      </c>
      <c r="F1964" s="21">
        <v>108107261</v>
      </c>
      <c r="G1964" s="21">
        <v>-108</v>
      </c>
      <c r="H1964" s="21">
        <v>-267.83999999999997</v>
      </c>
      <c r="I1964" s="23">
        <v>43528</v>
      </c>
      <c r="J1964" s="21" t="s">
        <v>276</v>
      </c>
      <c r="K1964" s="21">
        <v>0</v>
      </c>
      <c r="L1964" s="21" t="s">
        <v>195</v>
      </c>
    </row>
    <row r="1965" spans="1:12" x14ac:dyDescent="0.3">
      <c r="A1965" s="22">
        <v>13650</v>
      </c>
      <c r="B1965" s="22">
        <v>10100501</v>
      </c>
      <c r="C1965" s="22">
        <v>1000</v>
      </c>
      <c r="D1965" s="23">
        <v>43525</v>
      </c>
      <c r="E1965" s="21" t="s">
        <v>104</v>
      </c>
      <c r="F1965" s="21">
        <v>108107261</v>
      </c>
      <c r="G1965" s="21">
        <v>0</v>
      </c>
      <c r="H1965" s="21">
        <v>0</v>
      </c>
      <c r="I1965" s="23">
        <v>43528</v>
      </c>
      <c r="J1965" s="21" t="s">
        <v>276</v>
      </c>
      <c r="K1965" s="21">
        <v>-82.27</v>
      </c>
      <c r="L1965" s="21" t="s">
        <v>195</v>
      </c>
    </row>
    <row r="1966" spans="1:12" x14ac:dyDescent="0.3">
      <c r="A1966" s="22">
        <v>13640</v>
      </c>
      <c r="B1966" s="22">
        <v>10100501</v>
      </c>
      <c r="C1966" s="22">
        <v>1000</v>
      </c>
      <c r="D1966" s="23">
        <v>43525</v>
      </c>
      <c r="E1966" s="21" t="s">
        <v>104</v>
      </c>
      <c r="F1966" s="21">
        <v>108107722</v>
      </c>
      <c r="G1966" s="21">
        <v>0</v>
      </c>
      <c r="H1966" s="21">
        <v>0</v>
      </c>
      <c r="I1966" s="23">
        <v>43439</v>
      </c>
      <c r="J1966" s="21" t="s">
        <v>105</v>
      </c>
      <c r="K1966" s="21">
        <v>-51.92</v>
      </c>
      <c r="L1966" s="21" t="s">
        <v>194</v>
      </c>
    </row>
    <row r="1967" spans="1:12" x14ac:dyDescent="0.3">
      <c r="A1967" s="22">
        <v>13640</v>
      </c>
      <c r="B1967" s="22">
        <v>10100501</v>
      </c>
      <c r="C1967" s="22">
        <v>1000</v>
      </c>
      <c r="D1967" s="23">
        <v>43525</v>
      </c>
      <c r="E1967" s="21" t="s">
        <v>104</v>
      </c>
      <c r="F1967" s="21">
        <v>108107722</v>
      </c>
      <c r="G1967" s="21">
        <v>0</v>
      </c>
      <c r="H1967" s="21">
        <v>0</v>
      </c>
      <c r="I1967" s="23">
        <v>43439</v>
      </c>
      <c r="J1967" s="21" t="s">
        <v>105</v>
      </c>
      <c r="K1967" s="21">
        <v>-51.92</v>
      </c>
      <c r="L1967" s="21" t="s">
        <v>194</v>
      </c>
    </row>
    <row r="1968" spans="1:12" x14ac:dyDescent="0.3">
      <c r="A1968" s="22">
        <v>13650</v>
      </c>
      <c r="B1968" s="22">
        <v>10100501</v>
      </c>
      <c r="C1968" s="22">
        <v>1000</v>
      </c>
      <c r="D1968" s="23">
        <v>43525</v>
      </c>
      <c r="E1968" s="21" t="s">
        <v>104</v>
      </c>
      <c r="F1968" s="21">
        <v>108107722</v>
      </c>
      <c r="G1968" s="21">
        <v>0</v>
      </c>
      <c r="H1968" s="21">
        <v>0</v>
      </c>
      <c r="I1968" s="23">
        <v>43439</v>
      </c>
      <c r="J1968" s="21" t="s">
        <v>105</v>
      </c>
      <c r="K1968" s="21">
        <v>-121.61</v>
      </c>
      <c r="L1968" s="21" t="s">
        <v>195</v>
      </c>
    </row>
    <row r="1969" spans="1:12" x14ac:dyDescent="0.3">
      <c r="A1969" s="22">
        <v>13650</v>
      </c>
      <c r="B1969" s="22">
        <v>10100501</v>
      </c>
      <c r="C1969" s="22">
        <v>1000</v>
      </c>
      <c r="D1969" s="23">
        <v>43525</v>
      </c>
      <c r="E1969" s="21" t="s">
        <v>104</v>
      </c>
      <c r="F1969" s="21">
        <v>108107722</v>
      </c>
      <c r="G1969" s="21">
        <v>0</v>
      </c>
      <c r="H1969" s="21">
        <v>0</v>
      </c>
      <c r="I1969" s="23">
        <v>43439</v>
      </c>
      <c r="J1969" s="21" t="s">
        <v>105</v>
      </c>
      <c r="K1969" s="21">
        <v>-121.61</v>
      </c>
      <c r="L1969" s="21" t="s">
        <v>195</v>
      </c>
    </row>
    <row r="1970" spans="1:12" x14ac:dyDescent="0.3">
      <c r="A1970" s="22">
        <v>13650</v>
      </c>
      <c r="B1970" s="22">
        <v>10100501</v>
      </c>
      <c r="C1970" s="22">
        <v>1000</v>
      </c>
      <c r="D1970" s="23">
        <v>43525</v>
      </c>
      <c r="E1970" s="21" t="s">
        <v>104</v>
      </c>
      <c r="F1970" s="21">
        <v>108107921</v>
      </c>
      <c r="G1970" s="21">
        <v>0</v>
      </c>
      <c r="H1970" s="21">
        <v>0</v>
      </c>
      <c r="I1970" s="23">
        <v>43493</v>
      </c>
      <c r="J1970" s="21" t="s">
        <v>105</v>
      </c>
      <c r="K1970" s="24">
        <v>-1476.19</v>
      </c>
      <c r="L1970" s="21" t="s">
        <v>195</v>
      </c>
    </row>
    <row r="1971" spans="1:12" x14ac:dyDescent="0.3">
      <c r="A1971" s="22">
        <v>13640</v>
      </c>
      <c r="B1971" s="22">
        <v>10100501</v>
      </c>
      <c r="C1971" s="22">
        <v>1000</v>
      </c>
      <c r="D1971" s="23">
        <v>43525</v>
      </c>
      <c r="E1971" s="21" t="s">
        <v>104</v>
      </c>
      <c r="F1971" s="21">
        <v>108108230</v>
      </c>
      <c r="G1971" s="21">
        <v>0</v>
      </c>
      <c r="H1971" s="21">
        <v>0</v>
      </c>
      <c r="I1971" s="23">
        <v>43435</v>
      </c>
      <c r="J1971" s="21" t="s">
        <v>105</v>
      </c>
      <c r="K1971" s="21">
        <v>-229.67</v>
      </c>
      <c r="L1971" s="21" t="s">
        <v>194</v>
      </c>
    </row>
    <row r="1972" spans="1:12" x14ac:dyDescent="0.3">
      <c r="A1972" s="22">
        <v>13650</v>
      </c>
      <c r="B1972" s="22">
        <v>10100501</v>
      </c>
      <c r="C1972" s="22">
        <v>1000</v>
      </c>
      <c r="D1972" s="23">
        <v>43525</v>
      </c>
      <c r="E1972" s="21" t="s">
        <v>104</v>
      </c>
      <c r="F1972" s="21">
        <v>108108230</v>
      </c>
      <c r="G1972" s="21">
        <v>0</v>
      </c>
      <c r="H1972" s="21">
        <v>0</v>
      </c>
      <c r="I1972" s="23">
        <v>43435</v>
      </c>
      <c r="J1972" s="21" t="s">
        <v>105</v>
      </c>
      <c r="K1972" s="21">
        <v>-50.43</v>
      </c>
      <c r="L1972" s="21" t="s">
        <v>195</v>
      </c>
    </row>
    <row r="1973" spans="1:12" x14ac:dyDescent="0.3">
      <c r="A1973" s="22">
        <v>13650</v>
      </c>
      <c r="B1973" s="22">
        <v>10100501</v>
      </c>
      <c r="C1973" s="22">
        <v>1000</v>
      </c>
      <c r="D1973" s="23">
        <v>43525</v>
      </c>
      <c r="E1973" s="21" t="s">
        <v>104</v>
      </c>
      <c r="F1973" s="21">
        <v>108108230</v>
      </c>
      <c r="G1973" s="21">
        <v>0</v>
      </c>
      <c r="H1973" s="21">
        <v>0</v>
      </c>
      <c r="I1973" s="23">
        <v>43435</v>
      </c>
      <c r="J1973" s="21" t="s">
        <v>105</v>
      </c>
      <c r="K1973" s="21">
        <v>-50.43</v>
      </c>
      <c r="L1973" s="21" t="s">
        <v>195</v>
      </c>
    </row>
    <row r="1974" spans="1:12" x14ac:dyDescent="0.3">
      <c r="A1974" s="22">
        <v>13640</v>
      </c>
      <c r="B1974" s="22">
        <v>10100501</v>
      </c>
      <c r="C1974" s="22">
        <v>1000</v>
      </c>
      <c r="D1974" s="23">
        <v>43525</v>
      </c>
      <c r="E1974" s="21" t="s">
        <v>103</v>
      </c>
      <c r="F1974" s="21">
        <v>108108244</v>
      </c>
      <c r="G1974" s="21">
        <v>-1</v>
      </c>
      <c r="H1974" s="24">
        <v>-1883.96</v>
      </c>
      <c r="I1974" s="23">
        <v>43528</v>
      </c>
      <c r="J1974" s="21" t="s">
        <v>276</v>
      </c>
      <c r="K1974" s="21">
        <v>0</v>
      </c>
      <c r="L1974" s="21" t="s">
        <v>194</v>
      </c>
    </row>
    <row r="1975" spans="1:12" x14ac:dyDescent="0.3">
      <c r="A1975" s="22">
        <v>13640</v>
      </c>
      <c r="B1975" s="22">
        <v>10100501</v>
      </c>
      <c r="C1975" s="22">
        <v>1000</v>
      </c>
      <c r="D1975" s="23">
        <v>43525</v>
      </c>
      <c r="E1975" s="21" t="s">
        <v>104</v>
      </c>
      <c r="F1975" s="21">
        <v>108108244</v>
      </c>
      <c r="G1975" s="21">
        <v>0</v>
      </c>
      <c r="H1975" s="21">
        <v>0</v>
      </c>
      <c r="I1975" s="23">
        <v>43528</v>
      </c>
      <c r="J1975" s="21" t="s">
        <v>276</v>
      </c>
      <c r="K1975" s="24">
        <v>5668.97</v>
      </c>
      <c r="L1975" s="21" t="s">
        <v>194</v>
      </c>
    </row>
    <row r="1976" spans="1:12" x14ac:dyDescent="0.3">
      <c r="A1976" s="22">
        <v>13650</v>
      </c>
      <c r="B1976" s="22">
        <v>10100501</v>
      </c>
      <c r="C1976" s="22">
        <v>1000</v>
      </c>
      <c r="D1976" s="23">
        <v>43525</v>
      </c>
      <c r="E1976" s="21" t="s">
        <v>103</v>
      </c>
      <c r="F1976" s="21">
        <v>108108244</v>
      </c>
      <c r="G1976" s="21">
        <v>-160</v>
      </c>
      <c r="H1976" s="21">
        <v>-400</v>
      </c>
      <c r="I1976" s="23">
        <v>43528</v>
      </c>
      <c r="J1976" s="21" t="s">
        <v>276</v>
      </c>
      <c r="K1976" s="21">
        <v>0</v>
      </c>
      <c r="L1976" s="21" t="s">
        <v>195</v>
      </c>
    </row>
    <row r="1977" spans="1:12" x14ac:dyDescent="0.3">
      <c r="A1977" s="22">
        <v>13650</v>
      </c>
      <c r="B1977" s="22">
        <v>10100501</v>
      </c>
      <c r="C1977" s="22">
        <v>1000</v>
      </c>
      <c r="D1977" s="23">
        <v>43525</v>
      </c>
      <c r="E1977" s="21" t="s">
        <v>104</v>
      </c>
      <c r="F1977" s="21">
        <v>108108244</v>
      </c>
      <c r="G1977" s="21">
        <v>0</v>
      </c>
      <c r="H1977" s="21">
        <v>0</v>
      </c>
      <c r="I1977" s="23">
        <v>43528</v>
      </c>
      <c r="J1977" s="21" t="s">
        <v>276</v>
      </c>
      <c r="K1977" s="24">
        <v>1203.6300000000001</v>
      </c>
      <c r="L1977" s="21" t="s">
        <v>195</v>
      </c>
    </row>
    <row r="1978" spans="1:12" x14ac:dyDescent="0.3">
      <c r="A1978" s="22">
        <v>13640</v>
      </c>
      <c r="B1978" s="22">
        <v>10100501</v>
      </c>
      <c r="C1978" s="22">
        <v>1000</v>
      </c>
      <c r="D1978" s="23">
        <v>43525</v>
      </c>
      <c r="E1978" s="21" t="s">
        <v>103</v>
      </c>
      <c r="F1978" s="21">
        <v>108108340</v>
      </c>
      <c r="G1978" s="21">
        <v>-1</v>
      </c>
      <c r="H1978" s="24">
        <v>-1811.55</v>
      </c>
      <c r="I1978" s="23">
        <v>43529</v>
      </c>
      <c r="J1978" s="21" t="s">
        <v>267</v>
      </c>
      <c r="K1978" s="21">
        <v>0</v>
      </c>
      <c r="L1978" s="21" t="s">
        <v>194</v>
      </c>
    </row>
    <row r="1979" spans="1:12" x14ac:dyDescent="0.3">
      <c r="A1979" s="22">
        <v>13640</v>
      </c>
      <c r="B1979" s="22">
        <v>10100501</v>
      </c>
      <c r="C1979" s="22">
        <v>1000</v>
      </c>
      <c r="D1979" s="23">
        <v>43525</v>
      </c>
      <c r="E1979" s="21" t="s">
        <v>104</v>
      </c>
      <c r="F1979" s="21">
        <v>108108340</v>
      </c>
      <c r="G1979" s="21">
        <v>0</v>
      </c>
      <c r="H1979" s="21">
        <v>0</v>
      </c>
      <c r="I1979" s="23">
        <v>43529</v>
      </c>
      <c r="J1979" s="21" t="s">
        <v>267</v>
      </c>
      <c r="K1979" s="24">
        <v>-7936.91</v>
      </c>
      <c r="L1979" s="21" t="s">
        <v>194</v>
      </c>
    </row>
    <row r="1980" spans="1:12" x14ac:dyDescent="0.3">
      <c r="A1980" s="22">
        <v>13650</v>
      </c>
      <c r="B1980" s="22">
        <v>10100501</v>
      </c>
      <c r="C1980" s="22">
        <v>1000</v>
      </c>
      <c r="D1980" s="23">
        <v>43525</v>
      </c>
      <c r="E1980" s="21" t="s">
        <v>103</v>
      </c>
      <c r="F1980" s="21">
        <v>108108340</v>
      </c>
      <c r="G1980" s="21">
        <v>-60</v>
      </c>
      <c r="H1980" s="21">
        <v>-153</v>
      </c>
      <c r="I1980" s="23">
        <v>43529</v>
      </c>
      <c r="J1980" s="21" t="s">
        <v>267</v>
      </c>
      <c r="K1980" s="21">
        <v>0</v>
      </c>
      <c r="L1980" s="21" t="s">
        <v>195</v>
      </c>
    </row>
    <row r="1981" spans="1:12" x14ac:dyDescent="0.3">
      <c r="A1981" s="22">
        <v>13650</v>
      </c>
      <c r="B1981" s="22">
        <v>10100501</v>
      </c>
      <c r="C1981" s="22">
        <v>1000</v>
      </c>
      <c r="D1981" s="23">
        <v>43525</v>
      </c>
      <c r="E1981" s="21" t="s">
        <v>104</v>
      </c>
      <c r="F1981" s="21">
        <v>108108340</v>
      </c>
      <c r="G1981" s="21">
        <v>0</v>
      </c>
      <c r="H1981" s="21">
        <v>0</v>
      </c>
      <c r="I1981" s="23">
        <v>43529</v>
      </c>
      <c r="J1981" s="21" t="s">
        <v>267</v>
      </c>
      <c r="K1981" s="21">
        <v>-670.33</v>
      </c>
      <c r="L1981" s="21" t="s">
        <v>195</v>
      </c>
    </row>
    <row r="1982" spans="1:12" x14ac:dyDescent="0.3">
      <c r="A1982" s="22">
        <v>13650</v>
      </c>
      <c r="B1982" s="22">
        <v>10100501</v>
      </c>
      <c r="C1982" s="22">
        <v>1000</v>
      </c>
      <c r="D1982" s="23">
        <v>43525</v>
      </c>
      <c r="E1982" s="21" t="s">
        <v>104</v>
      </c>
      <c r="F1982" s="21">
        <v>108108472</v>
      </c>
      <c r="G1982" s="21">
        <v>0</v>
      </c>
      <c r="H1982" s="21">
        <v>0</v>
      </c>
      <c r="I1982" s="23">
        <v>43472</v>
      </c>
      <c r="J1982" s="21" t="s">
        <v>105</v>
      </c>
      <c r="K1982" s="21">
        <v>240.56</v>
      </c>
      <c r="L1982" s="21" t="s">
        <v>195</v>
      </c>
    </row>
    <row r="1983" spans="1:12" x14ac:dyDescent="0.3">
      <c r="A1983" s="22">
        <v>13650</v>
      </c>
      <c r="B1983" s="22">
        <v>10100501</v>
      </c>
      <c r="C1983" s="22">
        <v>1000</v>
      </c>
      <c r="D1983" s="23">
        <v>43525</v>
      </c>
      <c r="E1983" s="21" t="s">
        <v>104</v>
      </c>
      <c r="F1983" s="21">
        <v>108108472</v>
      </c>
      <c r="G1983" s="21">
        <v>0</v>
      </c>
      <c r="H1983" s="21">
        <v>0</v>
      </c>
      <c r="I1983" s="23">
        <v>43472</v>
      </c>
      <c r="J1983" s="21" t="s">
        <v>105</v>
      </c>
      <c r="K1983" s="21">
        <v>283.92</v>
      </c>
      <c r="L1983" s="21" t="s">
        <v>195</v>
      </c>
    </row>
    <row r="1984" spans="1:12" x14ac:dyDescent="0.3">
      <c r="A1984" s="22">
        <v>13650</v>
      </c>
      <c r="B1984" s="22">
        <v>10100501</v>
      </c>
      <c r="C1984" s="22">
        <v>1000</v>
      </c>
      <c r="D1984" s="23">
        <v>43525</v>
      </c>
      <c r="E1984" s="21" t="s">
        <v>104</v>
      </c>
      <c r="F1984" s="21">
        <v>108108472</v>
      </c>
      <c r="G1984" s="21">
        <v>0</v>
      </c>
      <c r="H1984" s="21">
        <v>0</v>
      </c>
      <c r="I1984" s="23">
        <v>43472</v>
      </c>
      <c r="J1984" s="21" t="s">
        <v>105</v>
      </c>
      <c r="K1984" s="21">
        <v>283.92</v>
      </c>
      <c r="L1984" s="21" t="s">
        <v>195</v>
      </c>
    </row>
    <row r="1985" spans="1:12" x14ac:dyDescent="0.3">
      <c r="A1985" s="22">
        <v>13650</v>
      </c>
      <c r="B1985" s="22">
        <v>10100501</v>
      </c>
      <c r="C1985" s="22">
        <v>1000</v>
      </c>
      <c r="D1985" s="23">
        <v>43525</v>
      </c>
      <c r="E1985" s="21" t="s">
        <v>104</v>
      </c>
      <c r="F1985" s="21">
        <v>108108472</v>
      </c>
      <c r="G1985" s="21">
        <v>0</v>
      </c>
      <c r="H1985" s="21">
        <v>0</v>
      </c>
      <c r="I1985" s="23">
        <v>43472</v>
      </c>
      <c r="J1985" s="21" t="s">
        <v>105</v>
      </c>
      <c r="K1985" s="21">
        <v>283.92</v>
      </c>
      <c r="L1985" s="21" t="s">
        <v>195</v>
      </c>
    </row>
    <row r="1986" spans="1:12" x14ac:dyDescent="0.3">
      <c r="A1986" s="22">
        <v>13650</v>
      </c>
      <c r="B1986" s="22">
        <v>10100501</v>
      </c>
      <c r="C1986" s="22">
        <v>1000</v>
      </c>
      <c r="D1986" s="23">
        <v>43525</v>
      </c>
      <c r="E1986" s="21" t="s">
        <v>104</v>
      </c>
      <c r="F1986" s="21">
        <v>108108472</v>
      </c>
      <c r="G1986" s="21">
        <v>0</v>
      </c>
      <c r="H1986" s="21">
        <v>0</v>
      </c>
      <c r="I1986" s="23">
        <v>43472</v>
      </c>
      <c r="J1986" s="21" t="s">
        <v>105</v>
      </c>
      <c r="K1986" s="21">
        <v>240.56</v>
      </c>
      <c r="L1986" s="21" t="s">
        <v>195</v>
      </c>
    </row>
    <row r="1987" spans="1:12" x14ac:dyDescent="0.3">
      <c r="A1987" s="22">
        <v>13660</v>
      </c>
      <c r="B1987" s="22">
        <v>10100501</v>
      </c>
      <c r="C1987" s="22">
        <v>1000</v>
      </c>
      <c r="D1987" s="23">
        <v>43525</v>
      </c>
      <c r="E1987" s="21" t="s">
        <v>104</v>
      </c>
      <c r="F1987" s="21">
        <v>108108472</v>
      </c>
      <c r="G1987" s="21">
        <v>0</v>
      </c>
      <c r="H1987" s="21">
        <v>0</v>
      </c>
      <c r="I1987" s="23">
        <v>43472</v>
      </c>
      <c r="J1987" s="21" t="s">
        <v>105</v>
      </c>
      <c r="K1987" s="21">
        <v>139.41999999999999</v>
      </c>
      <c r="L1987" s="21" t="s">
        <v>188</v>
      </c>
    </row>
    <row r="1988" spans="1:12" x14ac:dyDescent="0.3">
      <c r="A1988" s="22">
        <v>13660</v>
      </c>
      <c r="B1988" s="22">
        <v>10100501</v>
      </c>
      <c r="C1988" s="22">
        <v>1000</v>
      </c>
      <c r="D1988" s="23">
        <v>43525</v>
      </c>
      <c r="E1988" s="21" t="s">
        <v>104</v>
      </c>
      <c r="F1988" s="21">
        <v>108108472</v>
      </c>
      <c r="G1988" s="21">
        <v>0</v>
      </c>
      <c r="H1988" s="21">
        <v>0</v>
      </c>
      <c r="I1988" s="23">
        <v>43472</v>
      </c>
      <c r="J1988" s="21" t="s">
        <v>105</v>
      </c>
      <c r="K1988" s="21">
        <v>139.41999999999999</v>
      </c>
      <c r="L1988" s="21" t="s">
        <v>188</v>
      </c>
    </row>
    <row r="1989" spans="1:12" x14ac:dyDescent="0.3">
      <c r="A1989" s="22">
        <v>13660</v>
      </c>
      <c r="B1989" s="22">
        <v>10100501</v>
      </c>
      <c r="C1989" s="22">
        <v>1000</v>
      </c>
      <c r="D1989" s="23">
        <v>43525</v>
      </c>
      <c r="E1989" s="21" t="s">
        <v>104</v>
      </c>
      <c r="F1989" s="21">
        <v>108108472</v>
      </c>
      <c r="G1989" s="21">
        <v>0</v>
      </c>
      <c r="H1989" s="21">
        <v>0</v>
      </c>
      <c r="I1989" s="23">
        <v>43472</v>
      </c>
      <c r="J1989" s="21" t="s">
        <v>105</v>
      </c>
      <c r="K1989" s="21">
        <v>139.41999999999999</v>
      </c>
      <c r="L1989" s="21" t="s">
        <v>188</v>
      </c>
    </row>
    <row r="1990" spans="1:12" x14ac:dyDescent="0.3">
      <c r="A1990" s="22">
        <v>13660</v>
      </c>
      <c r="B1990" s="22">
        <v>10100501</v>
      </c>
      <c r="C1990" s="22">
        <v>1000</v>
      </c>
      <c r="D1990" s="23">
        <v>43525</v>
      </c>
      <c r="E1990" s="21" t="s">
        <v>104</v>
      </c>
      <c r="F1990" s="21">
        <v>108108472</v>
      </c>
      <c r="G1990" s="21">
        <v>0</v>
      </c>
      <c r="H1990" s="21">
        <v>0</v>
      </c>
      <c r="I1990" s="23">
        <v>43472</v>
      </c>
      <c r="J1990" s="21" t="s">
        <v>105</v>
      </c>
      <c r="K1990" s="21">
        <v>42.37</v>
      </c>
      <c r="L1990" s="21" t="s">
        <v>188</v>
      </c>
    </row>
    <row r="1991" spans="1:12" x14ac:dyDescent="0.3">
      <c r="A1991" s="22">
        <v>13660</v>
      </c>
      <c r="B1991" s="22">
        <v>10100501</v>
      </c>
      <c r="C1991" s="22">
        <v>1000</v>
      </c>
      <c r="D1991" s="23">
        <v>43525</v>
      </c>
      <c r="E1991" s="21" t="s">
        <v>104</v>
      </c>
      <c r="F1991" s="21">
        <v>108108472</v>
      </c>
      <c r="G1991" s="21">
        <v>0</v>
      </c>
      <c r="H1991" s="21">
        <v>0</v>
      </c>
      <c r="I1991" s="23">
        <v>43472</v>
      </c>
      <c r="J1991" s="21" t="s">
        <v>105</v>
      </c>
      <c r="K1991" s="21">
        <v>42.37</v>
      </c>
      <c r="L1991" s="21" t="s">
        <v>188</v>
      </c>
    </row>
    <row r="1992" spans="1:12" x14ac:dyDescent="0.3">
      <c r="A1992" s="22">
        <v>13660</v>
      </c>
      <c r="B1992" s="22">
        <v>10100501</v>
      </c>
      <c r="C1992" s="22">
        <v>1000</v>
      </c>
      <c r="D1992" s="23">
        <v>43525</v>
      </c>
      <c r="E1992" s="21" t="s">
        <v>104</v>
      </c>
      <c r="F1992" s="21">
        <v>108108472</v>
      </c>
      <c r="G1992" s="21">
        <v>0</v>
      </c>
      <c r="H1992" s="21">
        <v>0</v>
      </c>
      <c r="I1992" s="23">
        <v>43472</v>
      </c>
      <c r="J1992" s="21" t="s">
        <v>105</v>
      </c>
      <c r="K1992" s="21">
        <v>42.37</v>
      </c>
      <c r="L1992" s="21" t="s">
        <v>188</v>
      </c>
    </row>
    <row r="1993" spans="1:12" x14ac:dyDescent="0.3">
      <c r="A1993" s="22">
        <v>13670</v>
      </c>
      <c r="B1993" s="22">
        <v>10100501</v>
      </c>
      <c r="C1993" s="22">
        <v>1000</v>
      </c>
      <c r="D1993" s="23">
        <v>43525</v>
      </c>
      <c r="E1993" s="21" t="s">
        <v>104</v>
      </c>
      <c r="F1993" s="21">
        <v>108108472</v>
      </c>
      <c r="G1993" s="21">
        <v>0</v>
      </c>
      <c r="H1993" s="21">
        <v>0</v>
      </c>
      <c r="I1993" s="23">
        <v>43472</v>
      </c>
      <c r="J1993" s="21" t="s">
        <v>105</v>
      </c>
      <c r="K1993" s="24">
        <v>1749.59</v>
      </c>
      <c r="L1993" s="21" t="s">
        <v>189</v>
      </c>
    </row>
    <row r="1994" spans="1:12" x14ac:dyDescent="0.3">
      <c r="A1994" s="22">
        <v>13670</v>
      </c>
      <c r="B1994" s="22">
        <v>10100501</v>
      </c>
      <c r="C1994" s="22">
        <v>1000</v>
      </c>
      <c r="D1994" s="23">
        <v>43525</v>
      </c>
      <c r="E1994" s="21" t="s">
        <v>104</v>
      </c>
      <c r="F1994" s="21">
        <v>108108472</v>
      </c>
      <c r="G1994" s="21">
        <v>0</v>
      </c>
      <c r="H1994" s="21">
        <v>0</v>
      </c>
      <c r="I1994" s="23">
        <v>43472</v>
      </c>
      <c r="J1994" s="21" t="s">
        <v>105</v>
      </c>
      <c r="K1994" s="21">
        <v>980.6</v>
      </c>
      <c r="L1994" s="21" t="s">
        <v>189</v>
      </c>
    </row>
    <row r="1995" spans="1:12" x14ac:dyDescent="0.3">
      <c r="A1995" s="22">
        <v>13670</v>
      </c>
      <c r="B1995" s="22">
        <v>10100501</v>
      </c>
      <c r="C1995" s="22">
        <v>1000</v>
      </c>
      <c r="D1995" s="23">
        <v>43525</v>
      </c>
      <c r="E1995" s="21" t="s">
        <v>104</v>
      </c>
      <c r="F1995" s="21">
        <v>108108472</v>
      </c>
      <c r="G1995" s="21">
        <v>0</v>
      </c>
      <c r="H1995" s="21">
        <v>0</v>
      </c>
      <c r="I1995" s="23">
        <v>43472</v>
      </c>
      <c r="J1995" s="21" t="s">
        <v>105</v>
      </c>
      <c r="K1995" s="24">
        <v>1749.61</v>
      </c>
      <c r="L1995" s="21" t="s">
        <v>189</v>
      </c>
    </row>
    <row r="1996" spans="1:12" x14ac:dyDescent="0.3">
      <c r="A1996" s="22">
        <v>13670</v>
      </c>
      <c r="B1996" s="22">
        <v>10100501</v>
      </c>
      <c r="C1996" s="22">
        <v>1000</v>
      </c>
      <c r="D1996" s="23">
        <v>43525</v>
      </c>
      <c r="E1996" s="21" t="s">
        <v>104</v>
      </c>
      <c r="F1996" s="21">
        <v>108108472</v>
      </c>
      <c r="G1996" s="21">
        <v>0</v>
      </c>
      <c r="H1996" s="21">
        <v>0</v>
      </c>
      <c r="I1996" s="23">
        <v>43472</v>
      </c>
      <c r="J1996" s="21" t="s">
        <v>105</v>
      </c>
      <c r="K1996" s="24">
        <v>1749.61</v>
      </c>
      <c r="L1996" s="21" t="s">
        <v>189</v>
      </c>
    </row>
    <row r="1997" spans="1:12" x14ac:dyDescent="0.3">
      <c r="A1997" s="22">
        <v>13670</v>
      </c>
      <c r="B1997" s="22">
        <v>10100501</v>
      </c>
      <c r="C1997" s="22">
        <v>1000</v>
      </c>
      <c r="D1997" s="23">
        <v>43525</v>
      </c>
      <c r="E1997" s="21" t="s">
        <v>104</v>
      </c>
      <c r="F1997" s="21">
        <v>108108472</v>
      </c>
      <c r="G1997" s="21">
        <v>0</v>
      </c>
      <c r="H1997" s="21">
        <v>0</v>
      </c>
      <c r="I1997" s="23">
        <v>43472</v>
      </c>
      <c r="J1997" s="21" t="s">
        <v>105</v>
      </c>
      <c r="K1997" s="24">
        <v>1749.61</v>
      </c>
      <c r="L1997" s="21" t="s">
        <v>189</v>
      </c>
    </row>
    <row r="1998" spans="1:12" x14ac:dyDescent="0.3">
      <c r="A1998" s="22">
        <v>13670</v>
      </c>
      <c r="B1998" s="22">
        <v>10100501</v>
      </c>
      <c r="C1998" s="22">
        <v>1000</v>
      </c>
      <c r="D1998" s="23">
        <v>43525</v>
      </c>
      <c r="E1998" s="21" t="s">
        <v>104</v>
      </c>
      <c r="F1998" s="21">
        <v>108108472</v>
      </c>
      <c r="G1998" s="21">
        <v>0</v>
      </c>
      <c r="H1998" s="21">
        <v>0</v>
      </c>
      <c r="I1998" s="23">
        <v>43472</v>
      </c>
      <c r="J1998" s="21" t="s">
        <v>105</v>
      </c>
      <c r="K1998" s="24">
        <v>1749.61</v>
      </c>
      <c r="L1998" s="21" t="s">
        <v>189</v>
      </c>
    </row>
    <row r="1999" spans="1:12" x14ac:dyDescent="0.3">
      <c r="A1999" s="22">
        <v>13670</v>
      </c>
      <c r="B1999" s="22">
        <v>10100501</v>
      </c>
      <c r="C1999" s="22">
        <v>1000</v>
      </c>
      <c r="D1999" s="23">
        <v>43525</v>
      </c>
      <c r="E1999" s="21" t="s">
        <v>104</v>
      </c>
      <c r="F1999" s="21">
        <v>108108472</v>
      </c>
      <c r="G1999" s="21">
        <v>0</v>
      </c>
      <c r="H1999" s="21">
        <v>0</v>
      </c>
      <c r="I1999" s="23">
        <v>43472</v>
      </c>
      <c r="J1999" s="21" t="s">
        <v>105</v>
      </c>
      <c r="K1999" s="21">
        <v>46.46</v>
      </c>
      <c r="L1999" s="21" t="s">
        <v>189</v>
      </c>
    </row>
    <row r="2000" spans="1:12" x14ac:dyDescent="0.3">
      <c r="A2000" s="22">
        <v>13670</v>
      </c>
      <c r="B2000" s="22">
        <v>10100501</v>
      </c>
      <c r="C2000" s="22">
        <v>1000</v>
      </c>
      <c r="D2000" s="23">
        <v>43525</v>
      </c>
      <c r="E2000" s="21" t="s">
        <v>104</v>
      </c>
      <c r="F2000" s="21">
        <v>108108472</v>
      </c>
      <c r="G2000" s="21">
        <v>0</v>
      </c>
      <c r="H2000" s="21">
        <v>0</v>
      </c>
      <c r="I2000" s="23">
        <v>43472</v>
      </c>
      <c r="J2000" s="21" t="s">
        <v>105</v>
      </c>
      <c r="K2000" s="21">
        <v>980.6</v>
      </c>
      <c r="L2000" s="21" t="s">
        <v>189</v>
      </c>
    </row>
    <row r="2001" spans="1:12" x14ac:dyDescent="0.3">
      <c r="A2001" s="22">
        <v>13670</v>
      </c>
      <c r="B2001" s="22">
        <v>10100501</v>
      </c>
      <c r="C2001" s="22">
        <v>1000</v>
      </c>
      <c r="D2001" s="23">
        <v>43525</v>
      </c>
      <c r="E2001" s="21" t="s">
        <v>104</v>
      </c>
      <c r="F2001" s="21">
        <v>108108472</v>
      </c>
      <c r="G2001" s="21">
        <v>0</v>
      </c>
      <c r="H2001" s="21">
        <v>0</v>
      </c>
      <c r="I2001" s="23">
        <v>43472</v>
      </c>
      <c r="J2001" s="21" t="s">
        <v>105</v>
      </c>
      <c r="K2001" s="24">
        <v>1749.61</v>
      </c>
      <c r="L2001" s="21" t="s">
        <v>189</v>
      </c>
    </row>
    <row r="2002" spans="1:12" x14ac:dyDescent="0.3">
      <c r="A2002" s="22">
        <v>13670</v>
      </c>
      <c r="B2002" s="22">
        <v>10100501</v>
      </c>
      <c r="C2002" s="22">
        <v>1000</v>
      </c>
      <c r="D2002" s="23">
        <v>43525</v>
      </c>
      <c r="E2002" s="21" t="s">
        <v>104</v>
      </c>
      <c r="F2002" s="21">
        <v>108108472</v>
      </c>
      <c r="G2002" s="21">
        <v>0</v>
      </c>
      <c r="H2002" s="21">
        <v>0</v>
      </c>
      <c r="I2002" s="23">
        <v>43472</v>
      </c>
      <c r="J2002" s="21" t="s">
        <v>105</v>
      </c>
      <c r="K2002" s="21">
        <v>8.5299999999999994</v>
      </c>
      <c r="L2002" s="21" t="s">
        <v>189</v>
      </c>
    </row>
    <row r="2003" spans="1:12" x14ac:dyDescent="0.3">
      <c r="A2003" s="22">
        <v>13670</v>
      </c>
      <c r="B2003" s="22">
        <v>10100501</v>
      </c>
      <c r="C2003" s="22">
        <v>1000</v>
      </c>
      <c r="D2003" s="23">
        <v>43525</v>
      </c>
      <c r="E2003" s="21" t="s">
        <v>104</v>
      </c>
      <c r="F2003" s="21">
        <v>108108472</v>
      </c>
      <c r="G2003" s="21">
        <v>0</v>
      </c>
      <c r="H2003" s="21">
        <v>0</v>
      </c>
      <c r="I2003" s="23">
        <v>43472</v>
      </c>
      <c r="J2003" s="21" t="s">
        <v>105</v>
      </c>
      <c r="K2003" s="21">
        <v>154.43</v>
      </c>
      <c r="L2003" s="21" t="s">
        <v>189</v>
      </c>
    </row>
    <row r="2004" spans="1:12" x14ac:dyDescent="0.3">
      <c r="A2004" s="22">
        <v>13670</v>
      </c>
      <c r="B2004" s="22">
        <v>10100501</v>
      </c>
      <c r="C2004" s="22">
        <v>1000</v>
      </c>
      <c r="D2004" s="23">
        <v>43525</v>
      </c>
      <c r="E2004" s="21" t="s">
        <v>104</v>
      </c>
      <c r="F2004" s="21">
        <v>108108472</v>
      </c>
      <c r="G2004" s="21">
        <v>0</v>
      </c>
      <c r="H2004" s="21">
        <v>0</v>
      </c>
      <c r="I2004" s="23">
        <v>43472</v>
      </c>
      <c r="J2004" s="21" t="s">
        <v>105</v>
      </c>
      <c r="K2004" s="21">
        <v>426.06</v>
      </c>
      <c r="L2004" s="21" t="s">
        <v>189</v>
      </c>
    </row>
    <row r="2005" spans="1:12" x14ac:dyDescent="0.3">
      <c r="A2005" s="22">
        <v>13670</v>
      </c>
      <c r="B2005" s="22">
        <v>10100501</v>
      </c>
      <c r="C2005" s="22">
        <v>1000</v>
      </c>
      <c r="D2005" s="23">
        <v>43525</v>
      </c>
      <c r="E2005" s="21" t="s">
        <v>104</v>
      </c>
      <c r="F2005" s="21">
        <v>108108472</v>
      </c>
      <c r="G2005" s="21">
        <v>0</v>
      </c>
      <c r="H2005" s="21">
        <v>0</v>
      </c>
      <c r="I2005" s="23">
        <v>43472</v>
      </c>
      <c r="J2005" s="21" t="s">
        <v>105</v>
      </c>
      <c r="K2005" s="24">
        <v>1749.61</v>
      </c>
      <c r="L2005" s="21" t="s">
        <v>189</v>
      </c>
    </row>
    <row r="2006" spans="1:12" x14ac:dyDescent="0.3">
      <c r="A2006" s="22">
        <v>13670</v>
      </c>
      <c r="B2006" s="22">
        <v>10100501</v>
      </c>
      <c r="C2006" s="22">
        <v>1000</v>
      </c>
      <c r="D2006" s="23">
        <v>43525</v>
      </c>
      <c r="E2006" s="21" t="s">
        <v>104</v>
      </c>
      <c r="F2006" s="21">
        <v>108108472</v>
      </c>
      <c r="G2006" s="21">
        <v>0</v>
      </c>
      <c r="H2006" s="21">
        <v>0</v>
      </c>
      <c r="I2006" s="23">
        <v>43472</v>
      </c>
      <c r="J2006" s="21" t="s">
        <v>105</v>
      </c>
      <c r="K2006" s="21">
        <v>345.98</v>
      </c>
      <c r="L2006" s="21" t="s">
        <v>189</v>
      </c>
    </row>
    <row r="2007" spans="1:12" x14ac:dyDescent="0.3">
      <c r="A2007" s="22">
        <v>13690</v>
      </c>
      <c r="B2007" s="22">
        <v>10100501</v>
      </c>
      <c r="C2007" s="22">
        <v>1000</v>
      </c>
      <c r="D2007" s="23">
        <v>43525</v>
      </c>
      <c r="E2007" s="21" t="s">
        <v>104</v>
      </c>
      <c r="F2007" s="21">
        <v>108108889</v>
      </c>
      <c r="G2007" s="21">
        <v>0</v>
      </c>
      <c r="H2007" s="21">
        <v>0</v>
      </c>
      <c r="I2007" s="23">
        <v>43494</v>
      </c>
      <c r="J2007" s="21" t="s">
        <v>105</v>
      </c>
      <c r="K2007" s="21">
        <v>-271.13</v>
      </c>
      <c r="L2007" s="21" t="s">
        <v>191</v>
      </c>
    </row>
    <row r="2008" spans="1:12" x14ac:dyDescent="0.3">
      <c r="A2008" s="22">
        <v>13640</v>
      </c>
      <c r="B2008" s="22">
        <v>10100501</v>
      </c>
      <c r="C2008" s="22">
        <v>1000</v>
      </c>
      <c r="D2008" s="23">
        <v>43525</v>
      </c>
      <c r="E2008" s="21" t="s">
        <v>104</v>
      </c>
      <c r="F2008" s="21">
        <v>108105596</v>
      </c>
      <c r="G2008" s="21">
        <v>0</v>
      </c>
      <c r="H2008" s="21">
        <v>0</v>
      </c>
      <c r="I2008" s="23">
        <v>43493</v>
      </c>
      <c r="J2008" s="21" t="s">
        <v>105</v>
      </c>
      <c r="K2008" s="21">
        <v>-183.33</v>
      </c>
      <c r="L2008" s="21" t="s">
        <v>194</v>
      </c>
    </row>
    <row r="2009" spans="1:12" x14ac:dyDescent="0.3">
      <c r="A2009" s="22">
        <v>13640</v>
      </c>
      <c r="B2009" s="22">
        <v>10100501</v>
      </c>
      <c r="C2009" s="22">
        <v>1000</v>
      </c>
      <c r="D2009" s="23">
        <v>43525</v>
      </c>
      <c r="E2009" s="21" t="s">
        <v>104</v>
      </c>
      <c r="F2009" s="21">
        <v>108105596</v>
      </c>
      <c r="G2009" s="21">
        <v>0</v>
      </c>
      <c r="H2009" s="21">
        <v>0</v>
      </c>
      <c r="I2009" s="23">
        <v>43493</v>
      </c>
      <c r="J2009" s="21" t="s">
        <v>105</v>
      </c>
      <c r="K2009" s="21">
        <v>-738.43</v>
      </c>
      <c r="L2009" s="21" t="s">
        <v>194</v>
      </c>
    </row>
    <row r="2010" spans="1:12" x14ac:dyDescent="0.3">
      <c r="A2010" s="22">
        <v>13640</v>
      </c>
      <c r="B2010" s="22">
        <v>10100501</v>
      </c>
      <c r="C2010" s="22">
        <v>1000</v>
      </c>
      <c r="D2010" s="23">
        <v>43525</v>
      </c>
      <c r="E2010" s="21" t="s">
        <v>104</v>
      </c>
      <c r="F2010" s="21">
        <v>108105596</v>
      </c>
      <c r="G2010" s="21">
        <v>0</v>
      </c>
      <c r="H2010" s="21">
        <v>0</v>
      </c>
      <c r="I2010" s="23">
        <v>43493</v>
      </c>
      <c r="J2010" s="21" t="s">
        <v>105</v>
      </c>
      <c r="K2010" s="24">
        <v>-1044.23</v>
      </c>
      <c r="L2010" s="21" t="s">
        <v>194</v>
      </c>
    </row>
    <row r="2011" spans="1:12" x14ac:dyDescent="0.3">
      <c r="A2011" s="22">
        <v>13650</v>
      </c>
      <c r="B2011" s="22">
        <v>10100501</v>
      </c>
      <c r="C2011" s="22">
        <v>1000</v>
      </c>
      <c r="D2011" s="23">
        <v>43525</v>
      </c>
      <c r="E2011" s="21" t="s">
        <v>104</v>
      </c>
      <c r="F2011" s="21">
        <v>108105596</v>
      </c>
      <c r="G2011" s="21">
        <v>0</v>
      </c>
      <c r="H2011" s="21">
        <v>0</v>
      </c>
      <c r="I2011" s="23">
        <v>43493</v>
      </c>
      <c r="J2011" s="21" t="s">
        <v>105</v>
      </c>
      <c r="K2011" s="21">
        <v>-19.5</v>
      </c>
      <c r="L2011" s="21" t="s">
        <v>195</v>
      </c>
    </row>
    <row r="2012" spans="1:12" x14ac:dyDescent="0.3">
      <c r="A2012" s="22">
        <v>13670</v>
      </c>
      <c r="B2012" s="22">
        <v>10100501</v>
      </c>
      <c r="C2012" s="22">
        <v>1000</v>
      </c>
      <c r="D2012" s="23">
        <v>43525</v>
      </c>
      <c r="E2012" s="21" t="s">
        <v>104</v>
      </c>
      <c r="F2012" s="21">
        <v>108105596</v>
      </c>
      <c r="G2012" s="21">
        <v>0</v>
      </c>
      <c r="H2012" s="21">
        <v>0</v>
      </c>
      <c r="I2012" s="23">
        <v>43493</v>
      </c>
      <c r="J2012" s="21" t="s">
        <v>105</v>
      </c>
      <c r="K2012" s="21">
        <v>-320.61</v>
      </c>
      <c r="L2012" s="21" t="s">
        <v>189</v>
      </c>
    </row>
    <row r="2013" spans="1:12" x14ac:dyDescent="0.3">
      <c r="A2013" s="22">
        <v>13640</v>
      </c>
      <c r="B2013" s="22">
        <v>10100501</v>
      </c>
      <c r="C2013" s="22">
        <v>1000</v>
      </c>
      <c r="D2013" s="23">
        <v>43525</v>
      </c>
      <c r="E2013" s="21" t="s">
        <v>104</v>
      </c>
      <c r="F2013" s="21">
        <v>108105719</v>
      </c>
      <c r="G2013" s="21">
        <v>0</v>
      </c>
      <c r="H2013" s="21">
        <v>0</v>
      </c>
      <c r="I2013" s="23">
        <v>43488</v>
      </c>
      <c r="J2013" s="21" t="s">
        <v>105</v>
      </c>
      <c r="K2013" s="21">
        <v>-844.37</v>
      </c>
      <c r="L2013" s="21" t="s">
        <v>194</v>
      </c>
    </row>
    <row r="2014" spans="1:12" x14ac:dyDescent="0.3">
      <c r="A2014" s="22">
        <v>13670</v>
      </c>
      <c r="B2014" s="22">
        <v>10100501</v>
      </c>
      <c r="C2014" s="22">
        <v>1000</v>
      </c>
      <c r="D2014" s="23">
        <v>43525</v>
      </c>
      <c r="E2014" s="21" t="s">
        <v>104</v>
      </c>
      <c r="F2014" s="21">
        <v>108099743</v>
      </c>
      <c r="G2014" s="21">
        <v>0</v>
      </c>
      <c r="H2014" s="21">
        <v>0</v>
      </c>
      <c r="I2014" s="23">
        <v>43490</v>
      </c>
      <c r="J2014" s="21" t="s">
        <v>105</v>
      </c>
      <c r="K2014" s="21">
        <v>83.91</v>
      </c>
      <c r="L2014" s="21" t="s">
        <v>189</v>
      </c>
    </row>
    <row r="2015" spans="1:12" x14ac:dyDescent="0.3">
      <c r="A2015" s="22">
        <v>13670</v>
      </c>
      <c r="B2015" s="22">
        <v>10100501</v>
      </c>
      <c r="C2015" s="22">
        <v>1000</v>
      </c>
      <c r="D2015" s="23">
        <v>43525</v>
      </c>
      <c r="E2015" s="21" t="s">
        <v>104</v>
      </c>
      <c r="F2015" s="21">
        <v>108099743</v>
      </c>
      <c r="G2015" s="21">
        <v>0</v>
      </c>
      <c r="H2015" s="21">
        <v>0</v>
      </c>
      <c r="I2015" s="23">
        <v>43490</v>
      </c>
      <c r="J2015" s="21" t="s">
        <v>105</v>
      </c>
      <c r="K2015" s="21">
        <v>83.91</v>
      </c>
      <c r="L2015" s="21" t="s">
        <v>189</v>
      </c>
    </row>
    <row r="2016" spans="1:12" x14ac:dyDescent="0.3">
      <c r="A2016" s="22">
        <v>13670</v>
      </c>
      <c r="B2016" s="22">
        <v>10100501</v>
      </c>
      <c r="C2016" s="22">
        <v>1000</v>
      </c>
      <c r="D2016" s="23">
        <v>43525</v>
      </c>
      <c r="E2016" s="21" t="s">
        <v>104</v>
      </c>
      <c r="F2016" s="21">
        <v>108099743</v>
      </c>
      <c r="G2016" s="21">
        <v>0</v>
      </c>
      <c r="H2016" s="21">
        <v>0</v>
      </c>
      <c r="I2016" s="23">
        <v>43490</v>
      </c>
      <c r="J2016" s="21" t="s">
        <v>105</v>
      </c>
      <c r="K2016" s="21">
        <v>30.39</v>
      </c>
      <c r="L2016" s="21" t="s">
        <v>189</v>
      </c>
    </row>
    <row r="2017" spans="1:12" x14ac:dyDescent="0.3">
      <c r="A2017" s="22">
        <v>13650</v>
      </c>
      <c r="B2017" s="22">
        <v>10100501</v>
      </c>
      <c r="C2017" s="22">
        <v>1000</v>
      </c>
      <c r="D2017" s="23">
        <v>43525</v>
      </c>
      <c r="E2017" s="21" t="s">
        <v>104</v>
      </c>
      <c r="F2017" s="21">
        <v>108099909</v>
      </c>
      <c r="G2017" s="21">
        <v>0</v>
      </c>
      <c r="H2017" s="21">
        <v>0</v>
      </c>
      <c r="I2017" s="23">
        <v>43494</v>
      </c>
      <c r="J2017" s="21" t="s">
        <v>105</v>
      </c>
      <c r="K2017" s="21">
        <v>-167.85</v>
      </c>
      <c r="L2017" s="21" t="s">
        <v>195</v>
      </c>
    </row>
    <row r="2018" spans="1:12" x14ac:dyDescent="0.3">
      <c r="A2018" s="22">
        <v>13650</v>
      </c>
      <c r="B2018" s="22">
        <v>10100501</v>
      </c>
      <c r="C2018" s="22">
        <v>1000</v>
      </c>
      <c r="D2018" s="23">
        <v>43525</v>
      </c>
      <c r="E2018" s="21" t="s">
        <v>104</v>
      </c>
      <c r="F2018" s="21">
        <v>108099909</v>
      </c>
      <c r="G2018" s="21">
        <v>0</v>
      </c>
      <c r="H2018" s="21">
        <v>0</v>
      </c>
      <c r="I2018" s="23">
        <v>43494</v>
      </c>
      <c r="J2018" s="21" t="s">
        <v>105</v>
      </c>
      <c r="K2018" s="24">
        <v>-2300.12</v>
      </c>
      <c r="L2018" s="21" t="s">
        <v>195</v>
      </c>
    </row>
    <row r="2019" spans="1:12" x14ac:dyDescent="0.3">
      <c r="A2019" s="22">
        <v>13650</v>
      </c>
      <c r="B2019" s="22">
        <v>10100501</v>
      </c>
      <c r="C2019" s="22">
        <v>1000</v>
      </c>
      <c r="D2019" s="23">
        <v>43525</v>
      </c>
      <c r="E2019" s="21" t="s">
        <v>104</v>
      </c>
      <c r="F2019" s="21">
        <v>108099909</v>
      </c>
      <c r="G2019" s="21">
        <v>0</v>
      </c>
      <c r="H2019" s="21">
        <v>0</v>
      </c>
      <c r="I2019" s="23">
        <v>43494</v>
      </c>
      <c r="J2019" s="21" t="s">
        <v>105</v>
      </c>
      <c r="K2019" s="24">
        <v>-2300.14</v>
      </c>
      <c r="L2019" s="21" t="s">
        <v>195</v>
      </c>
    </row>
    <row r="2020" spans="1:12" x14ac:dyDescent="0.3">
      <c r="A2020" s="22">
        <v>13660</v>
      </c>
      <c r="B2020" s="22">
        <v>10100501</v>
      </c>
      <c r="C2020" s="22">
        <v>1000</v>
      </c>
      <c r="D2020" s="23">
        <v>43525</v>
      </c>
      <c r="E2020" s="21" t="s">
        <v>104</v>
      </c>
      <c r="F2020" s="21">
        <v>108099909</v>
      </c>
      <c r="G2020" s="21">
        <v>0</v>
      </c>
      <c r="H2020" s="21">
        <v>0</v>
      </c>
      <c r="I2020" s="23">
        <v>43494</v>
      </c>
      <c r="J2020" s="21" t="s">
        <v>105</v>
      </c>
      <c r="K2020" s="21">
        <v>-140.91999999999999</v>
      </c>
      <c r="L2020" s="21" t="s">
        <v>188</v>
      </c>
    </row>
    <row r="2021" spans="1:12" x14ac:dyDescent="0.3">
      <c r="A2021" s="22">
        <v>13660</v>
      </c>
      <c r="B2021" s="22">
        <v>10100501</v>
      </c>
      <c r="C2021" s="22">
        <v>1000</v>
      </c>
      <c r="D2021" s="23">
        <v>43525</v>
      </c>
      <c r="E2021" s="21" t="s">
        <v>104</v>
      </c>
      <c r="F2021" s="21">
        <v>108099909</v>
      </c>
      <c r="G2021" s="21">
        <v>0</v>
      </c>
      <c r="H2021" s="21">
        <v>0</v>
      </c>
      <c r="I2021" s="23">
        <v>43494</v>
      </c>
      <c r="J2021" s="21" t="s">
        <v>105</v>
      </c>
      <c r="K2021" s="21">
        <v>-387.05</v>
      </c>
      <c r="L2021" s="21" t="s">
        <v>188</v>
      </c>
    </row>
    <row r="2022" spans="1:12" x14ac:dyDescent="0.3">
      <c r="A2022" s="22">
        <v>13670</v>
      </c>
      <c r="B2022" s="22">
        <v>10100501</v>
      </c>
      <c r="C2022" s="22">
        <v>1000</v>
      </c>
      <c r="D2022" s="23">
        <v>43525</v>
      </c>
      <c r="E2022" s="21" t="s">
        <v>104</v>
      </c>
      <c r="F2022" s="21">
        <v>108099909</v>
      </c>
      <c r="G2022" s="21">
        <v>0</v>
      </c>
      <c r="H2022" s="21">
        <v>0</v>
      </c>
      <c r="I2022" s="23">
        <v>43494</v>
      </c>
      <c r="J2022" s="21" t="s">
        <v>105</v>
      </c>
      <c r="K2022" s="24">
        <v>-1573.2</v>
      </c>
      <c r="L2022" s="21" t="s">
        <v>189</v>
      </c>
    </row>
    <row r="2023" spans="1:12" x14ac:dyDescent="0.3">
      <c r="A2023" s="22">
        <v>13670</v>
      </c>
      <c r="B2023" s="22">
        <v>10100501</v>
      </c>
      <c r="C2023" s="22">
        <v>1000</v>
      </c>
      <c r="D2023" s="23">
        <v>43525</v>
      </c>
      <c r="E2023" s="21" t="s">
        <v>104</v>
      </c>
      <c r="F2023" s="21">
        <v>108099909</v>
      </c>
      <c r="G2023" s="21">
        <v>0</v>
      </c>
      <c r="H2023" s="21">
        <v>0</v>
      </c>
      <c r="I2023" s="23">
        <v>43494</v>
      </c>
      <c r="J2023" s="21" t="s">
        <v>105</v>
      </c>
      <c r="K2023" s="24">
        <v>-1573.2</v>
      </c>
      <c r="L2023" s="21" t="s">
        <v>189</v>
      </c>
    </row>
    <row r="2024" spans="1:12" x14ac:dyDescent="0.3">
      <c r="A2024" s="22">
        <v>13670</v>
      </c>
      <c r="B2024" s="22">
        <v>10100501</v>
      </c>
      <c r="C2024" s="22">
        <v>1000</v>
      </c>
      <c r="D2024" s="23">
        <v>43525</v>
      </c>
      <c r="E2024" s="21" t="s">
        <v>104</v>
      </c>
      <c r="F2024" s="21">
        <v>108099909</v>
      </c>
      <c r="G2024" s="21">
        <v>0</v>
      </c>
      <c r="H2024" s="21">
        <v>0</v>
      </c>
      <c r="I2024" s="23">
        <v>43494</v>
      </c>
      <c r="J2024" s="21" t="s">
        <v>105</v>
      </c>
      <c r="K2024" s="24">
        <v>-1573.2</v>
      </c>
      <c r="L2024" s="21" t="s">
        <v>189</v>
      </c>
    </row>
    <row r="2025" spans="1:12" x14ac:dyDescent="0.3">
      <c r="A2025" s="22">
        <v>13640</v>
      </c>
      <c r="B2025" s="22">
        <v>10100501</v>
      </c>
      <c r="C2025" s="22">
        <v>1000</v>
      </c>
      <c r="D2025" s="23">
        <v>43525</v>
      </c>
      <c r="E2025" s="21" t="s">
        <v>103</v>
      </c>
      <c r="F2025" s="21">
        <v>108100694</v>
      </c>
      <c r="G2025" s="21">
        <v>-1</v>
      </c>
      <c r="H2025" s="21">
        <v>-99.47</v>
      </c>
      <c r="I2025" s="23">
        <v>43531</v>
      </c>
      <c r="J2025" s="21" t="s">
        <v>277</v>
      </c>
      <c r="K2025" s="21">
        <v>0</v>
      </c>
      <c r="L2025" s="21" t="s">
        <v>194</v>
      </c>
    </row>
    <row r="2026" spans="1:12" x14ac:dyDescent="0.3">
      <c r="A2026" s="22">
        <v>13640</v>
      </c>
      <c r="B2026" s="22">
        <v>10100501</v>
      </c>
      <c r="C2026" s="22">
        <v>1000</v>
      </c>
      <c r="D2026" s="23">
        <v>43525</v>
      </c>
      <c r="E2026" s="21" t="s">
        <v>104</v>
      </c>
      <c r="F2026" s="21">
        <v>108100694</v>
      </c>
      <c r="G2026" s="21">
        <v>0</v>
      </c>
      <c r="H2026" s="21">
        <v>0</v>
      </c>
      <c r="I2026" s="23">
        <v>43531</v>
      </c>
      <c r="J2026" s="21" t="s">
        <v>277</v>
      </c>
      <c r="K2026" s="21">
        <v>29.01</v>
      </c>
      <c r="L2026" s="21" t="s">
        <v>194</v>
      </c>
    </row>
    <row r="2027" spans="1:12" x14ac:dyDescent="0.3">
      <c r="A2027" s="22">
        <v>13650</v>
      </c>
      <c r="B2027" s="22">
        <v>10100501</v>
      </c>
      <c r="C2027" s="22">
        <v>1000</v>
      </c>
      <c r="D2027" s="23">
        <v>43525</v>
      </c>
      <c r="E2027" s="21" t="s">
        <v>103</v>
      </c>
      <c r="F2027" s="21">
        <v>108100694</v>
      </c>
      <c r="G2027" s="21">
        <v>-600</v>
      </c>
      <c r="H2027" s="22">
        <v>-1518</v>
      </c>
      <c r="I2027" s="23">
        <v>43531</v>
      </c>
      <c r="J2027" s="21" t="s">
        <v>277</v>
      </c>
      <c r="K2027" s="21">
        <v>0</v>
      </c>
      <c r="L2027" s="21" t="s">
        <v>195</v>
      </c>
    </row>
    <row r="2028" spans="1:12" x14ac:dyDescent="0.3">
      <c r="A2028" s="22">
        <v>13650</v>
      </c>
      <c r="B2028" s="22">
        <v>10100501</v>
      </c>
      <c r="C2028" s="22">
        <v>1000</v>
      </c>
      <c r="D2028" s="23">
        <v>43525</v>
      </c>
      <c r="E2028" s="21" t="s">
        <v>103</v>
      </c>
      <c r="F2028" s="21">
        <v>108100694</v>
      </c>
      <c r="G2028" s="21">
        <v>-200</v>
      </c>
      <c r="H2028" s="21">
        <v>-506</v>
      </c>
      <c r="I2028" s="23">
        <v>43531</v>
      </c>
      <c r="J2028" s="21" t="s">
        <v>277</v>
      </c>
      <c r="K2028" s="21">
        <v>0</v>
      </c>
      <c r="L2028" s="21" t="s">
        <v>195</v>
      </c>
    </row>
    <row r="2029" spans="1:12" x14ac:dyDescent="0.3">
      <c r="A2029" s="22">
        <v>13650</v>
      </c>
      <c r="B2029" s="22">
        <v>10100501</v>
      </c>
      <c r="C2029" s="22">
        <v>1000</v>
      </c>
      <c r="D2029" s="23">
        <v>43525</v>
      </c>
      <c r="E2029" s="21" t="s">
        <v>103</v>
      </c>
      <c r="F2029" s="21">
        <v>108100694</v>
      </c>
      <c r="G2029" s="21">
        <v>-50</v>
      </c>
      <c r="H2029" s="21">
        <v>-126.5</v>
      </c>
      <c r="I2029" s="23">
        <v>43531</v>
      </c>
      <c r="J2029" s="21" t="s">
        <v>277</v>
      </c>
      <c r="K2029" s="21">
        <v>0</v>
      </c>
      <c r="L2029" s="21" t="s">
        <v>195</v>
      </c>
    </row>
    <row r="2030" spans="1:12" x14ac:dyDescent="0.3">
      <c r="A2030" s="22">
        <v>13650</v>
      </c>
      <c r="B2030" s="22">
        <v>10100501</v>
      </c>
      <c r="C2030" s="22">
        <v>1000</v>
      </c>
      <c r="D2030" s="23">
        <v>43525</v>
      </c>
      <c r="E2030" s="21" t="s">
        <v>103</v>
      </c>
      <c r="F2030" s="21">
        <v>108100694</v>
      </c>
      <c r="G2030" s="21">
        <v>-150</v>
      </c>
      <c r="H2030" s="21">
        <v>-379.5</v>
      </c>
      <c r="I2030" s="23">
        <v>43531</v>
      </c>
      <c r="J2030" s="21" t="s">
        <v>277</v>
      </c>
      <c r="K2030" s="21">
        <v>0</v>
      </c>
      <c r="L2030" s="21" t="s">
        <v>195</v>
      </c>
    </row>
    <row r="2031" spans="1:12" x14ac:dyDescent="0.3">
      <c r="A2031" s="22">
        <v>13650</v>
      </c>
      <c r="B2031" s="22">
        <v>10100501</v>
      </c>
      <c r="C2031" s="22">
        <v>1000</v>
      </c>
      <c r="D2031" s="23">
        <v>43525</v>
      </c>
      <c r="E2031" s="21" t="s">
        <v>103</v>
      </c>
      <c r="F2031" s="21">
        <v>108100694</v>
      </c>
      <c r="G2031" s="21">
        <v>-320</v>
      </c>
      <c r="H2031" s="21">
        <v>-809.6</v>
      </c>
      <c r="I2031" s="23">
        <v>43531</v>
      </c>
      <c r="J2031" s="21" t="s">
        <v>277</v>
      </c>
      <c r="K2031" s="21">
        <v>0</v>
      </c>
      <c r="L2031" s="21" t="s">
        <v>195</v>
      </c>
    </row>
    <row r="2032" spans="1:12" x14ac:dyDescent="0.3">
      <c r="A2032" s="22">
        <v>13650</v>
      </c>
      <c r="B2032" s="22">
        <v>10100501</v>
      </c>
      <c r="C2032" s="22">
        <v>1000</v>
      </c>
      <c r="D2032" s="23">
        <v>43525</v>
      </c>
      <c r="E2032" s="21" t="s">
        <v>103</v>
      </c>
      <c r="F2032" s="21">
        <v>108100694</v>
      </c>
      <c r="G2032" s="21">
        <v>-960</v>
      </c>
      <c r="H2032" s="24">
        <v>-2428.8000000000002</v>
      </c>
      <c r="I2032" s="23">
        <v>43531</v>
      </c>
      <c r="J2032" s="21" t="s">
        <v>277</v>
      </c>
      <c r="K2032" s="21">
        <v>0</v>
      </c>
      <c r="L2032" s="21" t="s">
        <v>195</v>
      </c>
    </row>
    <row r="2033" spans="1:12" x14ac:dyDescent="0.3">
      <c r="A2033" s="22">
        <v>13650</v>
      </c>
      <c r="B2033" s="22">
        <v>10100501</v>
      </c>
      <c r="C2033" s="22">
        <v>1000</v>
      </c>
      <c r="D2033" s="23">
        <v>43525</v>
      </c>
      <c r="E2033" s="21" t="s">
        <v>104</v>
      </c>
      <c r="F2033" s="21">
        <v>108100694</v>
      </c>
      <c r="G2033" s="21">
        <v>0</v>
      </c>
      <c r="H2033" s="21">
        <v>0</v>
      </c>
      <c r="I2033" s="23">
        <v>43531</v>
      </c>
      <c r="J2033" s="21" t="s">
        <v>277</v>
      </c>
      <c r="K2033" s="24">
        <v>1682.25</v>
      </c>
      <c r="L2033" s="21" t="s">
        <v>195</v>
      </c>
    </row>
    <row r="2034" spans="1:12" x14ac:dyDescent="0.3">
      <c r="A2034" s="22">
        <v>13650</v>
      </c>
      <c r="B2034" s="22">
        <v>10100501</v>
      </c>
      <c r="C2034" s="22">
        <v>1000</v>
      </c>
      <c r="D2034" s="23">
        <v>43525</v>
      </c>
      <c r="E2034" s="21" t="s">
        <v>104</v>
      </c>
      <c r="F2034" s="21">
        <v>108100694</v>
      </c>
      <c r="G2034" s="21">
        <v>0</v>
      </c>
      <c r="H2034" s="21">
        <v>0</v>
      </c>
      <c r="I2034" s="23">
        <v>43531</v>
      </c>
      <c r="J2034" s="21" t="s">
        <v>277</v>
      </c>
      <c r="K2034" s="24">
        <v>1682.25</v>
      </c>
      <c r="L2034" s="21" t="s">
        <v>195</v>
      </c>
    </row>
    <row r="2035" spans="1:12" x14ac:dyDescent="0.3">
      <c r="A2035" s="22">
        <v>13650</v>
      </c>
      <c r="B2035" s="22">
        <v>10100501</v>
      </c>
      <c r="C2035" s="22">
        <v>1000</v>
      </c>
      <c r="D2035" s="23">
        <v>43525</v>
      </c>
      <c r="E2035" s="21" t="s">
        <v>104</v>
      </c>
      <c r="F2035" s="21">
        <v>108100694</v>
      </c>
      <c r="G2035" s="21">
        <v>0</v>
      </c>
      <c r="H2035" s="21">
        <v>0</v>
      </c>
      <c r="I2035" s="23">
        <v>43531</v>
      </c>
      <c r="J2035" s="21" t="s">
        <v>277</v>
      </c>
      <c r="K2035" s="24">
        <v>1682.24</v>
      </c>
      <c r="L2035" s="21" t="s">
        <v>195</v>
      </c>
    </row>
    <row r="2036" spans="1:12" x14ac:dyDescent="0.3">
      <c r="A2036" s="22">
        <v>13650</v>
      </c>
      <c r="B2036" s="22">
        <v>10100501</v>
      </c>
      <c r="C2036" s="22">
        <v>1000</v>
      </c>
      <c r="D2036" s="23">
        <v>43525</v>
      </c>
      <c r="E2036" s="21" t="s">
        <v>104</v>
      </c>
      <c r="F2036" s="21">
        <v>108100694</v>
      </c>
      <c r="G2036" s="21">
        <v>0</v>
      </c>
      <c r="H2036" s="21">
        <v>0</v>
      </c>
      <c r="I2036" s="23">
        <v>43531</v>
      </c>
      <c r="J2036" s="21" t="s">
        <v>277</v>
      </c>
      <c r="K2036" s="24">
        <v>1682.25</v>
      </c>
      <c r="L2036" s="21" t="s">
        <v>195</v>
      </c>
    </row>
    <row r="2037" spans="1:12" x14ac:dyDescent="0.3">
      <c r="A2037" s="22">
        <v>13650</v>
      </c>
      <c r="B2037" s="22">
        <v>10100501</v>
      </c>
      <c r="C2037" s="22">
        <v>1000</v>
      </c>
      <c r="D2037" s="23">
        <v>43525</v>
      </c>
      <c r="E2037" s="21" t="s">
        <v>104</v>
      </c>
      <c r="F2037" s="21">
        <v>108100694</v>
      </c>
      <c r="G2037" s="21">
        <v>0</v>
      </c>
      <c r="H2037" s="21">
        <v>0</v>
      </c>
      <c r="I2037" s="23">
        <v>43531</v>
      </c>
      <c r="J2037" s="21" t="s">
        <v>277</v>
      </c>
      <c r="K2037" s="24">
        <v>1682.25</v>
      </c>
      <c r="L2037" s="21" t="s">
        <v>195</v>
      </c>
    </row>
    <row r="2038" spans="1:12" x14ac:dyDescent="0.3">
      <c r="A2038" s="22">
        <v>13650</v>
      </c>
      <c r="B2038" s="22">
        <v>10100501</v>
      </c>
      <c r="C2038" s="22">
        <v>1000</v>
      </c>
      <c r="D2038" s="23">
        <v>43525</v>
      </c>
      <c r="E2038" s="21" t="s">
        <v>104</v>
      </c>
      <c r="F2038" s="21">
        <v>108100694</v>
      </c>
      <c r="G2038" s="21">
        <v>0</v>
      </c>
      <c r="H2038" s="21">
        <v>0</v>
      </c>
      <c r="I2038" s="23">
        <v>43531</v>
      </c>
      <c r="J2038" s="21" t="s">
        <v>277</v>
      </c>
      <c r="K2038" s="24">
        <v>1682.25</v>
      </c>
      <c r="L2038" s="21" t="s">
        <v>195</v>
      </c>
    </row>
    <row r="2039" spans="1:12" x14ac:dyDescent="0.3">
      <c r="A2039" s="22">
        <v>13670</v>
      </c>
      <c r="B2039" s="22">
        <v>10100501</v>
      </c>
      <c r="C2039" s="22">
        <v>1000</v>
      </c>
      <c r="D2039" s="23">
        <v>43525</v>
      </c>
      <c r="E2039" s="21" t="s">
        <v>103</v>
      </c>
      <c r="F2039" s="21">
        <v>108100780</v>
      </c>
      <c r="G2039" s="21">
        <v>-765</v>
      </c>
      <c r="H2039" s="24">
        <v>-3037.05</v>
      </c>
      <c r="I2039" s="23">
        <v>43532</v>
      </c>
      <c r="J2039" s="21" t="s">
        <v>264</v>
      </c>
      <c r="K2039" s="21">
        <v>0</v>
      </c>
      <c r="L2039" s="21" t="s">
        <v>189</v>
      </c>
    </row>
    <row r="2040" spans="1:12" x14ac:dyDescent="0.3">
      <c r="A2040" s="22">
        <v>13670</v>
      </c>
      <c r="B2040" s="22">
        <v>10100501</v>
      </c>
      <c r="C2040" s="22">
        <v>1000</v>
      </c>
      <c r="D2040" s="23">
        <v>43525</v>
      </c>
      <c r="E2040" s="21" t="s">
        <v>103</v>
      </c>
      <c r="F2040" s="21">
        <v>108100780</v>
      </c>
      <c r="G2040" s="22">
        <v>-1635</v>
      </c>
      <c r="H2040" s="24">
        <v>-5738.85</v>
      </c>
      <c r="I2040" s="23">
        <v>43532</v>
      </c>
      <c r="J2040" s="21" t="s">
        <v>264</v>
      </c>
      <c r="K2040" s="21">
        <v>0</v>
      </c>
      <c r="L2040" s="21" t="s">
        <v>189</v>
      </c>
    </row>
    <row r="2041" spans="1:12" x14ac:dyDescent="0.3">
      <c r="A2041" s="22">
        <v>13640</v>
      </c>
      <c r="B2041" s="22">
        <v>10100501</v>
      </c>
      <c r="C2041" s="22">
        <v>1000</v>
      </c>
      <c r="D2041" s="23">
        <v>43525</v>
      </c>
      <c r="E2041" s="21" t="s">
        <v>103</v>
      </c>
      <c r="F2041" s="21">
        <v>108101673</v>
      </c>
      <c r="G2041" s="21">
        <v>-1</v>
      </c>
      <c r="H2041" s="21">
        <v>-276.8</v>
      </c>
      <c r="I2041" s="23">
        <v>43530</v>
      </c>
      <c r="J2041" s="21" t="s">
        <v>262</v>
      </c>
      <c r="K2041" s="21">
        <v>0</v>
      </c>
      <c r="L2041" s="21" t="s">
        <v>194</v>
      </c>
    </row>
    <row r="2042" spans="1:12" x14ac:dyDescent="0.3">
      <c r="A2042" s="22">
        <v>13640</v>
      </c>
      <c r="B2042" s="22">
        <v>10100501</v>
      </c>
      <c r="C2042" s="22">
        <v>1000</v>
      </c>
      <c r="D2042" s="23">
        <v>43525</v>
      </c>
      <c r="E2042" s="21" t="s">
        <v>104</v>
      </c>
      <c r="F2042" s="21">
        <v>108101673</v>
      </c>
      <c r="G2042" s="21">
        <v>0</v>
      </c>
      <c r="H2042" s="21">
        <v>0</v>
      </c>
      <c r="I2042" s="23">
        <v>43530</v>
      </c>
      <c r="J2042" s="21" t="s">
        <v>262</v>
      </c>
      <c r="K2042" s="21">
        <v>155.06</v>
      </c>
      <c r="L2042" s="21" t="s">
        <v>194</v>
      </c>
    </row>
    <row r="2043" spans="1:12" x14ac:dyDescent="0.3">
      <c r="A2043" s="22">
        <v>13650</v>
      </c>
      <c r="B2043" s="22">
        <v>10100501</v>
      </c>
      <c r="C2043" s="22">
        <v>1000</v>
      </c>
      <c r="D2043" s="23">
        <v>43525</v>
      </c>
      <c r="E2043" s="21" t="s">
        <v>103</v>
      </c>
      <c r="F2043" s="21">
        <v>108101673</v>
      </c>
      <c r="G2043" s="21">
        <v>-600</v>
      </c>
      <c r="H2043" s="22">
        <v>-1518</v>
      </c>
      <c r="I2043" s="23">
        <v>43530</v>
      </c>
      <c r="J2043" s="21" t="s">
        <v>262</v>
      </c>
      <c r="K2043" s="21">
        <v>0</v>
      </c>
      <c r="L2043" s="21" t="s">
        <v>195</v>
      </c>
    </row>
    <row r="2044" spans="1:12" x14ac:dyDescent="0.3">
      <c r="A2044" s="22">
        <v>13650</v>
      </c>
      <c r="B2044" s="22">
        <v>10100501</v>
      </c>
      <c r="C2044" s="22">
        <v>1000</v>
      </c>
      <c r="D2044" s="23">
        <v>43525</v>
      </c>
      <c r="E2044" s="21" t="s">
        <v>103</v>
      </c>
      <c r="F2044" s="21">
        <v>108101673</v>
      </c>
      <c r="G2044" s="21">
        <v>-600</v>
      </c>
      <c r="H2044" s="22">
        <v>-1518</v>
      </c>
      <c r="I2044" s="23">
        <v>43530</v>
      </c>
      <c r="J2044" s="21" t="s">
        <v>262</v>
      </c>
      <c r="K2044" s="21">
        <v>0</v>
      </c>
      <c r="L2044" s="21" t="s">
        <v>195</v>
      </c>
    </row>
    <row r="2045" spans="1:12" x14ac:dyDescent="0.3">
      <c r="A2045" s="22">
        <v>13650</v>
      </c>
      <c r="B2045" s="22">
        <v>10100501</v>
      </c>
      <c r="C2045" s="22">
        <v>1000</v>
      </c>
      <c r="D2045" s="23">
        <v>43525</v>
      </c>
      <c r="E2045" s="21" t="s">
        <v>103</v>
      </c>
      <c r="F2045" s="21">
        <v>108101673</v>
      </c>
      <c r="G2045" s="21">
        <v>-150</v>
      </c>
      <c r="H2045" s="21">
        <v>-379.5</v>
      </c>
      <c r="I2045" s="23">
        <v>43530</v>
      </c>
      <c r="J2045" s="21" t="s">
        <v>262</v>
      </c>
      <c r="K2045" s="21">
        <v>0</v>
      </c>
      <c r="L2045" s="21" t="s">
        <v>195</v>
      </c>
    </row>
    <row r="2046" spans="1:12" x14ac:dyDescent="0.3">
      <c r="A2046" s="22">
        <v>13650</v>
      </c>
      <c r="B2046" s="22">
        <v>10100501</v>
      </c>
      <c r="C2046" s="22">
        <v>1000</v>
      </c>
      <c r="D2046" s="23">
        <v>43525</v>
      </c>
      <c r="E2046" s="21" t="s">
        <v>104</v>
      </c>
      <c r="F2046" s="21">
        <v>108101673</v>
      </c>
      <c r="G2046" s="21">
        <v>0</v>
      </c>
      <c r="H2046" s="21">
        <v>0</v>
      </c>
      <c r="I2046" s="23">
        <v>43530</v>
      </c>
      <c r="J2046" s="21" t="s">
        <v>262</v>
      </c>
      <c r="K2046" s="24">
        <v>1913.26</v>
      </c>
      <c r="L2046" s="21" t="s">
        <v>195</v>
      </c>
    </row>
    <row r="2047" spans="1:12" x14ac:dyDescent="0.3">
      <c r="A2047" s="22">
        <v>13650</v>
      </c>
      <c r="B2047" s="22">
        <v>10100501</v>
      </c>
      <c r="C2047" s="22">
        <v>1000</v>
      </c>
      <c r="D2047" s="23">
        <v>43525</v>
      </c>
      <c r="E2047" s="21" t="s">
        <v>104</v>
      </c>
      <c r="F2047" s="21">
        <v>108101673</v>
      </c>
      <c r="G2047" s="21">
        <v>0</v>
      </c>
      <c r="H2047" s="21">
        <v>0</v>
      </c>
      <c r="I2047" s="23">
        <v>43530</v>
      </c>
      <c r="J2047" s="21" t="s">
        <v>262</v>
      </c>
      <c r="K2047" s="24">
        <v>1913.24</v>
      </c>
      <c r="L2047" s="21" t="s">
        <v>195</v>
      </c>
    </row>
    <row r="2048" spans="1:12" x14ac:dyDescent="0.3">
      <c r="A2048" s="22">
        <v>13650</v>
      </c>
      <c r="B2048" s="22">
        <v>10100501</v>
      </c>
      <c r="C2048" s="22">
        <v>1000</v>
      </c>
      <c r="D2048" s="23">
        <v>43525</v>
      </c>
      <c r="E2048" s="21" t="s">
        <v>104</v>
      </c>
      <c r="F2048" s="21">
        <v>108101673</v>
      </c>
      <c r="G2048" s="21">
        <v>0</v>
      </c>
      <c r="H2048" s="21">
        <v>0</v>
      </c>
      <c r="I2048" s="23">
        <v>43530</v>
      </c>
      <c r="J2048" s="21" t="s">
        <v>262</v>
      </c>
      <c r="K2048" s="24">
        <v>1913.26</v>
      </c>
      <c r="L2048" s="21" t="s">
        <v>195</v>
      </c>
    </row>
    <row r="2049" spans="1:12" x14ac:dyDescent="0.3">
      <c r="A2049" s="22">
        <v>13670</v>
      </c>
      <c r="B2049" s="22">
        <v>10100501</v>
      </c>
      <c r="C2049" s="22">
        <v>1000</v>
      </c>
      <c r="D2049" s="23">
        <v>43525</v>
      </c>
      <c r="E2049" s="21" t="s">
        <v>103</v>
      </c>
      <c r="F2049" s="21">
        <v>108101673</v>
      </c>
      <c r="G2049" s="21">
        <v>-70</v>
      </c>
      <c r="H2049" s="21">
        <v>-245.7</v>
      </c>
      <c r="I2049" s="23">
        <v>43530</v>
      </c>
      <c r="J2049" s="21" t="s">
        <v>262</v>
      </c>
      <c r="K2049" s="21">
        <v>0</v>
      </c>
      <c r="L2049" s="21" t="s">
        <v>189</v>
      </c>
    </row>
    <row r="2050" spans="1:12" x14ac:dyDescent="0.3">
      <c r="A2050" s="22">
        <v>13670</v>
      </c>
      <c r="B2050" s="22">
        <v>10100501</v>
      </c>
      <c r="C2050" s="22">
        <v>1000</v>
      </c>
      <c r="D2050" s="23">
        <v>43525</v>
      </c>
      <c r="E2050" s="21" t="s">
        <v>104</v>
      </c>
      <c r="F2050" s="21">
        <v>108101673</v>
      </c>
      <c r="G2050" s="21">
        <v>0</v>
      </c>
      <c r="H2050" s="21">
        <v>0</v>
      </c>
      <c r="I2050" s="23">
        <v>43530</v>
      </c>
      <c r="J2050" s="21" t="s">
        <v>262</v>
      </c>
      <c r="K2050" s="21">
        <v>137.63</v>
      </c>
      <c r="L2050" s="21" t="s">
        <v>189</v>
      </c>
    </row>
    <row r="2051" spans="1:12" x14ac:dyDescent="0.3">
      <c r="A2051" s="22">
        <v>13640</v>
      </c>
      <c r="B2051" s="22">
        <v>10100501</v>
      </c>
      <c r="C2051" s="22">
        <v>1000</v>
      </c>
      <c r="D2051" s="23">
        <v>43525</v>
      </c>
      <c r="E2051" s="21" t="s">
        <v>104</v>
      </c>
      <c r="F2051" s="21">
        <v>108102071</v>
      </c>
      <c r="G2051" s="21">
        <v>0</v>
      </c>
      <c r="H2051" s="21">
        <v>0</v>
      </c>
      <c r="I2051" s="23">
        <v>43493</v>
      </c>
      <c r="J2051" s="21" t="s">
        <v>105</v>
      </c>
      <c r="K2051" s="21">
        <v>-281.5</v>
      </c>
      <c r="L2051" s="21" t="s">
        <v>194</v>
      </c>
    </row>
    <row r="2052" spans="1:12" x14ac:dyDescent="0.3">
      <c r="A2052" s="22">
        <v>13650</v>
      </c>
      <c r="B2052" s="22">
        <v>10100501</v>
      </c>
      <c r="C2052" s="22">
        <v>1000</v>
      </c>
      <c r="D2052" s="23">
        <v>43525</v>
      </c>
      <c r="E2052" s="21" t="s">
        <v>104</v>
      </c>
      <c r="F2052" s="21">
        <v>108102071</v>
      </c>
      <c r="G2052" s="21">
        <v>0</v>
      </c>
      <c r="H2052" s="21">
        <v>0</v>
      </c>
      <c r="I2052" s="23">
        <v>43493</v>
      </c>
      <c r="J2052" s="21" t="s">
        <v>105</v>
      </c>
      <c r="K2052" s="21">
        <v>-940.26</v>
      </c>
      <c r="L2052" s="21" t="s">
        <v>195</v>
      </c>
    </row>
    <row r="2053" spans="1:12" x14ac:dyDescent="0.3">
      <c r="A2053" s="22">
        <v>13650</v>
      </c>
      <c r="B2053" s="22">
        <v>10100501</v>
      </c>
      <c r="C2053" s="22">
        <v>1000</v>
      </c>
      <c r="D2053" s="23">
        <v>43525</v>
      </c>
      <c r="E2053" s="21" t="s">
        <v>104</v>
      </c>
      <c r="F2053" s="21">
        <v>108102071</v>
      </c>
      <c r="G2053" s="21">
        <v>0</v>
      </c>
      <c r="H2053" s="21">
        <v>0</v>
      </c>
      <c r="I2053" s="23">
        <v>43493</v>
      </c>
      <c r="J2053" s="21" t="s">
        <v>105</v>
      </c>
      <c r="K2053" s="21">
        <v>-940.23</v>
      </c>
      <c r="L2053" s="21" t="s">
        <v>195</v>
      </c>
    </row>
    <row r="2054" spans="1:12" x14ac:dyDescent="0.3">
      <c r="A2054" s="22">
        <v>13660</v>
      </c>
      <c r="B2054" s="22">
        <v>10100501</v>
      </c>
      <c r="C2054" s="22">
        <v>1000</v>
      </c>
      <c r="D2054" s="23">
        <v>43525</v>
      </c>
      <c r="E2054" s="21" t="s">
        <v>104</v>
      </c>
      <c r="F2054" s="21">
        <v>108102071</v>
      </c>
      <c r="G2054" s="21">
        <v>0</v>
      </c>
      <c r="H2054" s="21">
        <v>0</v>
      </c>
      <c r="I2054" s="23">
        <v>43493</v>
      </c>
      <c r="J2054" s="21" t="s">
        <v>105</v>
      </c>
      <c r="K2054" s="21">
        <v>-151.57</v>
      </c>
      <c r="L2054" s="21" t="s">
        <v>188</v>
      </c>
    </row>
    <row r="2055" spans="1:12" x14ac:dyDescent="0.3">
      <c r="A2055" s="22">
        <v>13640</v>
      </c>
      <c r="B2055" s="22">
        <v>10100501</v>
      </c>
      <c r="C2055" s="22">
        <v>1000</v>
      </c>
      <c r="D2055" s="23">
        <v>43525</v>
      </c>
      <c r="E2055" s="21" t="s">
        <v>103</v>
      </c>
      <c r="F2055" s="21">
        <v>108102952</v>
      </c>
      <c r="G2055" s="21">
        <v>-1</v>
      </c>
      <c r="H2055" s="21">
        <v>-326.14999999999998</v>
      </c>
      <c r="I2055" s="23">
        <v>43532</v>
      </c>
      <c r="J2055" s="21" t="s">
        <v>264</v>
      </c>
      <c r="K2055" s="21">
        <v>0</v>
      </c>
      <c r="L2055" s="21" t="s">
        <v>194</v>
      </c>
    </row>
    <row r="2056" spans="1:12" x14ac:dyDescent="0.3">
      <c r="A2056" s="22">
        <v>13640</v>
      </c>
      <c r="B2056" s="22">
        <v>10100501</v>
      </c>
      <c r="C2056" s="22">
        <v>1000</v>
      </c>
      <c r="D2056" s="23">
        <v>43525</v>
      </c>
      <c r="E2056" s="21" t="s">
        <v>104</v>
      </c>
      <c r="F2056" s="21">
        <v>108102952</v>
      </c>
      <c r="G2056" s="21">
        <v>0</v>
      </c>
      <c r="H2056" s="21">
        <v>0</v>
      </c>
      <c r="I2056" s="23">
        <v>43532</v>
      </c>
      <c r="J2056" s="21" t="s">
        <v>264</v>
      </c>
      <c r="K2056" s="21">
        <v>247.32</v>
      </c>
      <c r="L2056" s="21" t="s">
        <v>194</v>
      </c>
    </row>
    <row r="2057" spans="1:12" x14ac:dyDescent="0.3">
      <c r="A2057" s="22">
        <v>13650</v>
      </c>
      <c r="B2057" s="22">
        <v>10100501</v>
      </c>
      <c r="C2057" s="22">
        <v>1000</v>
      </c>
      <c r="D2057" s="23">
        <v>43525</v>
      </c>
      <c r="E2057" s="21" t="s">
        <v>103</v>
      </c>
      <c r="F2057" s="21">
        <v>108102952</v>
      </c>
      <c r="G2057" s="21">
        <v>-210</v>
      </c>
      <c r="H2057" s="21">
        <v>-531.29999999999995</v>
      </c>
      <c r="I2057" s="23">
        <v>43532</v>
      </c>
      <c r="J2057" s="21" t="s">
        <v>264</v>
      </c>
      <c r="K2057" s="21">
        <v>0</v>
      </c>
      <c r="L2057" s="21" t="s">
        <v>195</v>
      </c>
    </row>
    <row r="2058" spans="1:12" x14ac:dyDescent="0.3">
      <c r="A2058" s="22">
        <v>13650</v>
      </c>
      <c r="B2058" s="22">
        <v>10100501</v>
      </c>
      <c r="C2058" s="22">
        <v>1000</v>
      </c>
      <c r="D2058" s="23">
        <v>43525</v>
      </c>
      <c r="E2058" s="21" t="s">
        <v>103</v>
      </c>
      <c r="F2058" s="21">
        <v>108102952</v>
      </c>
      <c r="G2058" s="21">
        <v>-630</v>
      </c>
      <c r="H2058" s="24">
        <v>-1593.9</v>
      </c>
      <c r="I2058" s="23">
        <v>43532</v>
      </c>
      <c r="J2058" s="21" t="s">
        <v>264</v>
      </c>
      <c r="K2058" s="21">
        <v>0</v>
      </c>
      <c r="L2058" s="21" t="s">
        <v>195</v>
      </c>
    </row>
    <row r="2059" spans="1:12" x14ac:dyDescent="0.3">
      <c r="A2059" s="22">
        <v>13650</v>
      </c>
      <c r="B2059" s="22">
        <v>10100501</v>
      </c>
      <c r="C2059" s="22">
        <v>1000</v>
      </c>
      <c r="D2059" s="23">
        <v>43525</v>
      </c>
      <c r="E2059" s="21" t="s">
        <v>104</v>
      </c>
      <c r="F2059" s="21">
        <v>108102952</v>
      </c>
      <c r="G2059" s="21">
        <v>0</v>
      </c>
      <c r="H2059" s="21">
        <v>0</v>
      </c>
      <c r="I2059" s="23">
        <v>43532</v>
      </c>
      <c r="J2059" s="21" t="s">
        <v>264</v>
      </c>
      <c r="K2059" s="24">
        <v>1611.53</v>
      </c>
      <c r="L2059" s="21" t="s">
        <v>195</v>
      </c>
    </row>
    <row r="2060" spans="1:12" x14ac:dyDescent="0.3">
      <c r="A2060" s="22">
        <v>13650</v>
      </c>
      <c r="B2060" s="22">
        <v>10100501</v>
      </c>
      <c r="C2060" s="22">
        <v>1000</v>
      </c>
      <c r="D2060" s="23">
        <v>43525</v>
      </c>
      <c r="E2060" s="21" t="s">
        <v>104</v>
      </c>
      <c r="F2060" s="21">
        <v>108102952</v>
      </c>
      <c r="G2060" s="21">
        <v>0</v>
      </c>
      <c r="H2060" s="21">
        <v>0</v>
      </c>
      <c r="I2060" s="23">
        <v>43532</v>
      </c>
      <c r="J2060" s="21" t="s">
        <v>264</v>
      </c>
      <c r="K2060" s="24">
        <v>1611.53</v>
      </c>
      <c r="L2060" s="21" t="s">
        <v>195</v>
      </c>
    </row>
    <row r="2061" spans="1:12" x14ac:dyDescent="0.3">
      <c r="A2061" s="22">
        <v>13640</v>
      </c>
      <c r="B2061" s="22">
        <v>10100501</v>
      </c>
      <c r="C2061" s="22">
        <v>1000</v>
      </c>
      <c r="D2061" s="23">
        <v>43525</v>
      </c>
      <c r="E2061" s="21" t="s">
        <v>103</v>
      </c>
      <c r="F2061" s="21">
        <v>108104232</v>
      </c>
      <c r="G2061" s="21">
        <v>-1</v>
      </c>
      <c r="H2061" s="24">
        <v>-2697.22</v>
      </c>
      <c r="I2061" s="23">
        <v>43532</v>
      </c>
      <c r="J2061" s="21" t="s">
        <v>264</v>
      </c>
      <c r="K2061" s="21">
        <v>0</v>
      </c>
      <c r="L2061" s="21" t="s">
        <v>194</v>
      </c>
    </row>
    <row r="2062" spans="1:12" x14ac:dyDescent="0.3">
      <c r="A2062" s="22">
        <v>13640</v>
      </c>
      <c r="B2062" s="22">
        <v>10100501</v>
      </c>
      <c r="C2062" s="22">
        <v>1000</v>
      </c>
      <c r="D2062" s="23">
        <v>43525</v>
      </c>
      <c r="E2062" s="21" t="s">
        <v>104</v>
      </c>
      <c r="F2062" s="21">
        <v>108104232</v>
      </c>
      <c r="G2062" s="21">
        <v>0</v>
      </c>
      <c r="H2062" s="21">
        <v>0</v>
      </c>
      <c r="I2062" s="23">
        <v>43532</v>
      </c>
      <c r="J2062" s="21" t="s">
        <v>264</v>
      </c>
      <c r="K2062" s="24">
        <v>1716.33</v>
      </c>
      <c r="L2062" s="21" t="s">
        <v>194</v>
      </c>
    </row>
    <row r="2063" spans="1:12" x14ac:dyDescent="0.3">
      <c r="A2063" s="22">
        <v>13640</v>
      </c>
      <c r="B2063" s="22">
        <v>10100501</v>
      </c>
      <c r="C2063" s="22">
        <v>1000</v>
      </c>
      <c r="D2063" s="23">
        <v>43525</v>
      </c>
      <c r="E2063" s="21" t="s">
        <v>103</v>
      </c>
      <c r="F2063" s="21">
        <v>108104232</v>
      </c>
      <c r="G2063" s="21">
        <v>-1</v>
      </c>
      <c r="H2063" s="24">
        <v>-2564.21</v>
      </c>
      <c r="I2063" s="23">
        <v>43532</v>
      </c>
      <c r="J2063" s="21" t="s">
        <v>264</v>
      </c>
      <c r="K2063" s="21">
        <v>0</v>
      </c>
      <c r="L2063" s="21" t="s">
        <v>194</v>
      </c>
    </row>
    <row r="2064" spans="1:12" x14ac:dyDescent="0.3">
      <c r="A2064" s="22">
        <v>13640</v>
      </c>
      <c r="B2064" s="22">
        <v>10100501</v>
      </c>
      <c r="C2064" s="22">
        <v>1000</v>
      </c>
      <c r="D2064" s="23">
        <v>43525</v>
      </c>
      <c r="E2064" s="21" t="s">
        <v>104</v>
      </c>
      <c r="F2064" s="21">
        <v>108104232</v>
      </c>
      <c r="G2064" s="21">
        <v>0</v>
      </c>
      <c r="H2064" s="21">
        <v>0</v>
      </c>
      <c r="I2064" s="23">
        <v>43532</v>
      </c>
      <c r="J2064" s="21" t="s">
        <v>264</v>
      </c>
      <c r="K2064" s="24">
        <v>1631.69</v>
      </c>
      <c r="L2064" s="21" t="s">
        <v>194</v>
      </c>
    </row>
    <row r="2065" spans="1:12" x14ac:dyDescent="0.3">
      <c r="A2065" s="22">
        <v>13650</v>
      </c>
      <c r="B2065" s="22">
        <v>10100501</v>
      </c>
      <c r="C2065" s="22">
        <v>1000</v>
      </c>
      <c r="D2065" s="23">
        <v>43525</v>
      </c>
      <c r="E2065" s="21" t="s">
        <v>103</v>
      </c>
      <c r="F2065" s="21">
        <v>108104232</v>
      </c>
      <c r="G2065" s="21">
        <v>-250</v>
      </c>
      <c r="H2065" s="21">
        <v>-632.5</v>
      </c>
      <c r="I2065" s="23">
        <v>43532</v>
      </c>
      <c r="J2065" s="21" t="s">
        <v>264</v>
      </c>
      <c r="K2065" s="21">
        <v>0</v>
      </c>
      <c r="L2065" s="21" t="s">
        <v>195</v>
      </c>
    </row>
    <row r="2066" spans="1:12" x14ac:dyDescent="0.3">
      <c r="A2066" s="22">
        <v>13650</v>
      </c>
      <c r="B2066" s="22">
        <v>10100501</v>
      </c>
      <c r="C2066" s="22">
        <v>1000</v>
      </c>
      <c r="D2066" s="23">
        <v>43525</v>
      </c>
      <c r="E2066" s="21" t="s">
        <v>104</v>
      </c>
      <c r="F2066" s="21">
        <v>108104232</v>
      </c>
      <c r="G2066" s="21">
        <v>0</v>
      </c>
      <c r="H2066" s="21">
        <v>0</v>
      </c>
      <c r="I2066" s="23">
        <v>43532</v>
      </c>
      <c r="J2066" s="21" t="s">
        <v>264</v>
      </c>
      <c r="K2066" s="21">
        <v>402.48</v>
      </c>
      <c r="L2066" s="21" t="s">
        <v>195</v>
      </c>
    </row>
    <row r="2067" spans="1:12" x14ac:dyDescent="0.3">
      <c r="A2067" s="22">
        <v>13650</v>
      </c>
      <c r="B2067" s="22">
        <v>10100501</v>
      </c>
      <c r="C2067" s="22">
        <v>1000</v>
      </c>
      <c r="D2067" s="23">
        <v>43525</v>
      </c>
      <c r="E2067" s="21" t="s">
        <v>103</v>
      </c>
      <c r="F2067" s="21">
        <v>108104381</v>
      </c>
      <c r="G2067" s="21">
        <v>-390</v>
      </c>
      <c r="H2067" s="21">
        <v>-986.7</v>
      </c>
      <c r="I2067" s="23">
        <v>43529</v>
      </c>
      <c r="J2067" s="21" t="s">
        <v>267</v>
      </c>
      <c r="K2067" s="21">
        <v>0</v>
      </c>
      <c r="L2067" s="21" t="s">
        <v>195</v>
      </c>
    </row>
    <row r="2068" spans="1:12" x14ac:dyDescent="0.3">
      <c r="A2068" s="22">
        <v>13650</v>
      </c>
      <c r="B2068" s="22">
        <v>10100501</v>
      </c>
      <c r="C2068" s="22">
        <v>1000</v>
      </c>
      <c r="D2068" s="23">
        <v>43525</v>
      </c>
      <c r="E2068" s="21" t="s">
        <v>103</v>
      </c>
      <c r="F2068" s="21">
        <v>108104381</v>
      </c>
      <c r="G2068" s="22">
        <v>-5310</v>
      </c>
      <c r="H2068" s="24">
        <v>-13434.3</v>
      </c>
      <c r="I2068" s="23">
        <v>43529</v>
      </c>
      <c r="J2068" s="21" t="s">
        <v>267</v>
      </c>
      <c r="K2068" s="21">
        <v>0</v>
      </c>
      <c r="L2068" s="21" t="s">
        <v>195</v>
      </c>
    </row>
    <row r="2069" spans="1:12" x14ac:dyDescent="0.3">
      <c r="A2069" s="22">
        <v>13650</v>
      </c>
      <c r="B2069" s="22">
        <v>10100501</v>
      </c>
      <c r="C2069" s="22">
        <v>1000</v>
      </c>
      <c r="D2069" s="23">
        <v>43525</v>
      </c>
      <c r="E2069" s="21" t="s">
        <v>103</v>
      </c>
      <c r="F2069" s="21">
        <v>108104381</v>
      </c>
      <c r="G2069" s="21">
        <v>-230</v>
      </c>
      <c r="H2069" s="21">
        <v>-581.9</v>
      </c>
      <c r="I2069" s="23">
        <v>43529</v>
      </c>
      <c r="J2069" s="21" t="s">
        <v>267</v>
      </c>
      <c r="K2069" s="21">
        <v>0</v>
      </c>
      <c r="L2069" s="21" t="s">
        <v>195</v>
      </c>
    </row>
    <row r="2070" spans="1:12" x14ac:dyDescent="0.3">
      <c r="A2070" s="22">
        <v>13650</v>
      </c>
      <c r="B2070" s="22">
        <v>10100501</v>
      </c>
      <c r="C2070" s="22">
        <v>1000</v>
      </c>
      <c r="D2070" s="23">
        <v>43525</v>
      </c>
      <c r="E2070" s="21" t="s">
        <v>103</v>
      </c>
      <c r="F2070" s="21">
        <v>108104381</v>
      </c>
      <c r="G2070" s="21">
        <v>-690</v>
      </c>
      <c r="H2070" s="24">
        <v>-1745.7</v>
      </c>
      <c r="I2070" s="23">
        <v>43529</v>
      </c>
      <c r="J2070" s="21" t="s">
        <v>267</v>
      </c>
      <c r="K2070" s="21">
        <v>0</v>
      </c>
      <c r="L2070" s="21" t="s">
        <v>195</v>
      </c>
    </row>
    <row r="2071" spans="1:12" x14ac:dyDescent="0.3">
      <c r="A2071" s="22">
        <v>13650</v>
      </c>
      <c r="B2071" s="22">
        <v>10100501</v>
      </c>
      <c r="C2071" s="22">
        <v>1000</v>
      </c>
      <c r="D2071" s="23">
        <v>43525</v>
      </c>
      <c r="E2071" s="21" t="s">
        <v>103</v>
      </c>
      <c r="F2071" s="21">
        <v>108104381</v>
      </c>
      <c r="G2071" s="21">
        <v>-240</v>
      </c>
      <c r="H2071" s="21">
        <v>-607.20000000000005</v>
      </c>
      <c r="I2071" s="23">
        <v>43529</v>
      </c>
      <c r="J2071" s="21" t="s">
        <v>267</v>
      </c>
      <c r="K2071" s="21">
        <v>0</v>
      </c>
      <c r="L2071" s="21" t="s">
        <v>195</v>
      </c>
    </row>
    <row r="2072" spans="1:12" x14ac:dyDescent="0.3">
      <c r="A2072" s="22">
        <v>13650</v>
      </c>
      <c r="B2072" s="22">
        <v>10100501</v>
      </c>
      <c r="C2072" s="22">
        <v>1000</v>
      </c>
      <c r="D2072" s="23">
        <v>43525</v>
      </c>
      <c r="E2072" s="21" t="s">
        <v>103</v>
      </c>
      <c r="F2072" s="21">
        <v>108104381</v>
      </c>
      <c r="G2072" s="21">
        <v>-720</v>
      </c>
      <c r="H2072" s="24">
        <v>-1821.6</v>
      </c>
      <c r="I2072" s="23">
        <v>43529</v>
      </c>
      <c r="J2072" s="21" t="s">
        <v>267</v>
      </c>
      <c r="K2072" s="21">
        <v>0</v>
      </c>
      <c r="L2072" s="21" t="s">
        <v>195</v>
      </c>
    </row>
    <row r="2073" spans="1:12" x14ac:dyDescent="0.3">
      <c r="A2073" s="22">
        <v>13650</v>
      </c>
      <c r="B2073" s="22">
        <v>10100501</v>
      </c>
      <c r="C2073" s="22">
        <v>1000</v>
      </c>
      <c r="D2073" s="23">
        <v>43525</v>
      </c>
      <c r="E2073" s="21" t="s">
        <v>103</v>
      </c>
      <c r="F2073" s="21">
        <v>108104381</v>
      </c>
      <c r="G2073" s="21">
        <v>-240</v>
      </c>
      <c r="H2073" s="21">
        <v>-607.20000000000005</v>
      </c>
      <c r="I2073" s="23">
        <v>43529</v>
      </c>
      <c r="J2073" s="21" t="s">
        <v>267</v>
      </c>
      <c r="K2073" s="21">
        <v>0</v>
      </c>
      <c r="L2073" s="21" t="s">
        <v>195</v>
      </c>
    </row>
    <row r="2074" spans="1:12" x14ac:dyDescent="0.3">
      <c r="A2074" s="22">
        <v>13650</v>
      </c>
      <c r="B2074" s="22">
        <v>10100501</v>
      </c>
      <c r="C2074" s="22">
        <v>1000</v>
      </c>
      <c r="D2074" s="23">
        <v>43525</v>
      </c>
      <c r="E2074" s="21" t="s">
        <v>103</v>
      </c>
      <c r="F2074" s="21">
        <v>108104381</v>
      </c>
      <c r="G2074" s="22">
        <v>-3810</v>
      </c>
      <c r="H2074" s="24">
        <v>-9639.2999999999993</v>
      </c>
      <c r="I2074" s="23">
        <v>43529</v>
      </c>
      <c r="J2074" s="21" t="s">
        <v>267</v>
      </c>
      <c r="K2074" s="21">
        <v>0</v>
      </c>
      <c r="L2074" s="21" t="s">
        <v>195</v>
      </c>
    </row>
    <row r="2075" spans="1:12" x14ac:dyDescent="0.3">
      <c r="A2075" s="22">
        <v>13640</v>
      </c>
      <c r="B2075" s="22">
        <v>10100501</v>
      </c>
      <c r="C2075" s="22">
        <v>1000</v>
      </c>
      <c r="D2075" s="23">
        <v>43525</v>
      </c>
      <c r="E2075" s="21" t="s">
        <v>103</v>
      </c>
      <c r="F2075" s="21">
        <v>108104381</v>
      </c>
      <c r="G2075" s="21">
        <v>-1</v>
      </c>
      <c r="H2075" s="24">
        <v>-1435.43</v>
      </c>
      <c r="I2075" s="23">
        <v>43529</v>
      </c>
      <c r="J2075" s="21" t="s">
        <v>267</v>
      </c>
      <c r="K2075" s="21">
        <v>0</v>
      </c>
      <c r="L2075" s="21" t="s">
        <v>194</v>
      </c>
    </row>
    <row r="2076" spans="1:12" x14ac:dyDescent="0.3">
      <c r="A2076" s="22">
        <v>13640</v>
      </c>
      <c r="B2076" s="22">
        <v>10100501</v>
      </c>
      <c r="C2076" s="22">
        <v>1000</v>
      </c>
      <c r="D2076" s="23">
        <v>43525</v>
      </c>
      <c r="E2076" s="21" t="s">
        <v>103</v>
      </c>
      <c r="F2076" s="21">
        <v>108104381</v>
      </c>
      <c r="G2076" s="21">
        <v>-1</v>
      </c>
      <c r="H2076" s="21">
        <v>-121.58</v>
      </c>
      <c r="I2076" s="23">
        <v>43529</v>
      </c>
      <c r="J2076" s="21" t="s">
        <v>267</v>
      </c>
      <c r="K2076" s="21">
        <v>0</v>
      </c>
      <c r="L2076" s="21" t="s">
        <v>194</v>
      </c>
    </row>
    <row r="2077" spans="1:12" x14ac:dyDescent="0.3">
      <c r="A2077" s="22">
        <v>13640</v>
      </c>
      <c r="B2077" s="22">
        <v>10100501</v>
      </c>
      <c r="C2077" s="22">
        <v>1000</v>
      </c>
      <c r="D2077" s="23">
        <v>43525</v>
      </c>
      <c r="E2077" s="21" t="s">
        <v>103</v>
      </c>
      <c r="F2077" s="21">
        <v>108104381</v>
      </c>
      <c r="G2077" s="21">
        <v>-1</v>
      </c>
      <c r="H2077" s="21">
        <v>-121.58</v>
      </c>
      <c r="I2077" s="23">
        <v>43529</v>
      </c>
      <c r="J2077" s="21" t="s">
        <v>267</v>
      </c>
      <c r="K2077" s="21">
        <v>0</v>
      </c>
      <c r="L2077" s="21" t="s">
        <v>194</v>
      </c>
    </row>
    <row r="2078" spans="1:12" x14ac:dyDescent="0.3">
      <c r="A2078" s="22">
        <v>13640</v>
      </c>
      <c r="B2078" s="22">
        <v>10100501</v>
      </c>
      <c r="C2078" s="22">
        <v>1000</v>
      </c>
      <c r="D2078" s="23">
        <v>43525</v>
      </c>
      <c r="E2078" s="21" t="s">
        <v>103</v>
      </c>
      <c r="F2078" s="21">
        <v>108104381</v>
      </c>
      <c r="G2078" s="21">
        <v>-1</v>
      </c>
      <c r="H2078" s="24">
        <v>-4333.62</v>
      </c>
      <c r="I2078" s="23">
        <v>43529</v>
      </c>
      <c r="J2078" s="21" t="s">
        <v>267</v>
      </c>
      <c r="K2078" s="21">
        <v>0</v>
      </c>
      <c r="L2078" s="21" t="s">
        <v>194</v>
      </c>
    </row>
    <row r="2079" spans="1:12" x14ac:dyDescent="0.3">
      <c r="A2079" s="22">
        <v>13640</v>
      </c>
      <c r="B2079" s="22">
        <v>10100501</v>
      </c>
      <c r="C2079" s="22">
        <v>1000</v>
      </c>
      <c r="D2079" s="23">
        <v>43525</v>
      </c>
      <c r="E2079" s="21" t="s">
        <v>103</v>
      </c>
      <c r="F2079" s="21">
        <v>108104381</v>
      </c>
      <c r="G2079" s="21">
        <v>-1</v>
      </c>
      <c r="H2079" s="21">
        <v>-121.58</v>
      </c>
      <c r="I2079" s="23">
        <v>43529</v>
      </c>
      <c r="J2079" s="21" t="s">
        <v>267</v>
      </c>
      <c r="K2079" s="21">
        <v>0</v>
      </c>
      <c r="L2079" s="21" t="s">
        <v>194</v>
      </c>
    </row>
    <row r="2080" spans="1:12" x14ac:dyDescent="0.3">
      <c r="A2080" s="22">
        <v>13640</v>
      </c>
      <c r="B2080" s="22">
        <v>10100501</v>
      </c>
      <c r="C2080" s="22">
        <v>1000</v>
      </c>
      <c r="D2080" s="23">
        <v>43525</v>
      </c>
      <c r="E2080" s="21" t="s">
        <v>103</v>
      </c>
      <c r="F2080" s="21">
        <v>108104381</v>
      </c>
      <c r="G2080" s="21">
        <v>-1</v>
      </c>
      <c r="H2080" s="24">
        <v>-1274.6500000000001</v>
      </c>
      <c r="I2080" s="23">
        <v>43529</v>
      </c>
      <c r="J2080" s="21" t="s">
        <v>267</v>
      </c>
      <c r="K2080" s="21">
        <v>0</v>
      </c>
      <c r="L2080" s="21" t="s">
        <v>194</v>
      </c>
    </row>
    <row r="2081" spans="1:12" x14ac:dyDescent="0.3">
      <c r="A2081" s="22">
        <v>13640</v>
      </c>
      <c r="B2081" s="22">
        <v>10100501</v>
      </c>
      <c r="C2081" s="22">
        <v>1000</v>
      </c>
      <c r="D2081" s="23">
        <v>43525</v>
      </c>
      <c r="E2081" s="21" t="s">
        <v>103</v>
      </c>
      <c r="F2081" s="21">
        <v>108104381</v>
      </c>
      <c r="G2081" s="21">
        <v>-1</v>
      </c>
      <c r="H2081" s="21">
        <v>-121.58</v>
      </c>
      <c r="I2081" s="23">
        <v>43529</v>
      </c>
      <c r="J2081" s="21" t="s">
        <v>267</v>
      </c>
      <c r="K2081" s="21">
        <v>0</v>
      </c>
      <c r="L2081" s="21" t="s">
        <v>194</v>
      </c>
    </row>
    <row r="2082" spans="1:12" x14ac:dyDescent="0.3">
      <c r="A2082" s="22">
        <v>13640</v>
      </c>
      <c r="B2082" s="22">
        <v>10100501</v>
      </c>
      <c r="C2082" s="22">
        <v>1000</v>
      </c>
      <c r="D2082" s="23">
        <v>43525</v>
      </c>
      <c r="E2082" s="21" t="s">
        <v>103</v>
      </c>
      <c r="F2082" s="21">
        <v>108104381</v>
      </c>
      <c r="G2082" s="21">
        <v>-1</v>
      </c>
      <c r="H2082" s="22">
        <v>-1734</v>
      </c>
      <c r="I2082" s="23">
        <v>43529</v>
      </c>
      <c r="J2082" s="21" t="s">
        <v>267</v>
      </c>
      <c r="K2082" s="21">
        <v>0</v>
      </c>
      <c r="L2082" s="21" t="s">
        <v>194</v>
      </c>
    </row>
    <row r="2083" spans="1:12" x14ac:dyDescent="0.3">
      <c r="A2083" s="22">
        <v>13640</v>
      </c>
      <c r="B2083" s="22">
        <v>10100501</v>
      </c>
      <c r="C2083" s="22">
        <v>1000</v>
      </c>
      <c r="D2083" s="23">
        <v>43525</v>
      </c>
      <c r="E2083" s="21" t="s">
        <v>103</v>
      </c>
      <c r="F2083" s="21">
        <v>108104381</v>
      </c>
      <c r="G2083" s="21">
        <v>-1</v>
      </c>
      <c r="H2083" s="21">
        <v>-576.72</v>
      </c>
      <c r="I2083" s="23">
        <v>43529</v>
      </c>
      <c r="J2083" s="21" t="s">
        <v>267</v>
      </c>
      <c r="K2083" s="21">
        <v>0</v>
      </c>
      <c r="L2083" s="21" t="s">
        <v>194</v>
      </c>
    </row>
    <row r="2084" spans="1:12" x14ac:dyDescent="0.3">
      <c r="A2084" s="22">
        <v>13640</v>
      </c>
      <c r="B2084" s="22">
        <v>10100501</v>
      </c>
      <c r="C2084" s="22">
        <v>1000</v>
      </c>
      <c r="D2084" s="23">
        <v>43525</v>
      </c>
      <c r="E2084" s="21" t="s">
        <v>103</v>
      </c>
      <c r="F2084" s="21">
        <v>108104381</v>
      </c>
      <c r="G2084" s="21">
        <v>-1</v>
      </c>
      <c r="H2084" s="21">
        <v>-408.54</v>
      </c>
      <c r="I2084" s="23">
        <v>43529</v>
      </c>
      <c r="J2084" s="21" t="s">
        <v>267</v>
      </c>
      <c r="K2084" s="21">
        <v>0</v>
      </c>
      <c r="L2084" s="21" t="s">
        <v>194</v>
      </c>
    </row>
    <row r="2085" spans="1:12" x14ac:dyDescent="0.3">
      <c r="A2085" s="22">
        <v>13640</v>
      </c>
      <c r="B2085" s="22">
        <v>10100501</v>
      </c>
      <c r="C2085" s="22">
        <v>1000</v>
      </c>
      <c r="D2085" s="23">
        <v>43525</v>
      </c>
      <c r="E2085" s="21" t="s">
        <v>103</v>
      </c>
      <c r="F2085" s="21">
        <v>108104381</v>
      </c>
      <c r="G2085" s="21">
        <v>-1</v>
      </c>
      <c r="H2085" s="24">
        <v>-1851.73</v>
      </c>
      <c r="I2085" s="23">
        <v>43529</v>
      </c>
      <c r="J2085" s="21" t="s">
        <v>267</v>
      </c>
      <c r="K2085" s="21">
        <v>0</v>
      </c>
      <c r="L2085" s="21" t="s">
        <v>194</v>
      </c>
    </row>
    <row r="2086" spans="1:12" x14ac:dyDescent="0.3">
      <c r="A2086" s="22">
        <v>13640</v>
      </c>
      <c r="B2086" s="22">
        <v>10100501</v>
      </c>
      <c r="C2086" s="22">
        <v>1000</v>
      </c>
      <c r="D2086" s="23">
        <v>43525</v>
      </c>
      <c r="E2086" s="21" t="s">
        <v>103</v>
      </c>
      <c r="F2086" s="21">
        <v>108104381</v>
      </c>
      <c r="G2086" s="21">
        <v>-1</v>
      </c>
      <c r="H2086" s="21">
        <v>-333.28</v>
      </c>
      <c r="I2086" s="23">
        <v>43529</v>
      </c>
      <c r="J2086" s="21" t="s">
        <v>267</v>
      </c>
      <c r="K2086" s="21">
        <v>0</v>
      </c>
      <c r="L2086" s="21" t="s">
        <v>194</v>
      </c>
    </row>
    <row r="2087" spans="1:12" x14ac:dyDescent="0.3">
      <c r="A2087" s="22">
        <v>13640</v>
      </c>
      <c r="B2087" s="22">
        <v>10100501</v>
      </c>
      <c r="C2087" s="22">
        <v>1000</v>
      </c>
      <c r="D2087" s="23">
        <v>43525</v>
      </c>
      <c r="E2087" s="21" t="s">
        <v>103</v>
      </c>
      <c r="F2087" s="21">
        <v>108104381</v>
      </c>
      <c r="G2087" s="21">
        <v>-1</v>
      </c>
      <c r="H2087" s="21">
        <v>-99.47</v>
      </c>
      <c r="I2087" s="23">
        <v>43529</v>
      </c>
      <c r="J2087" s="21" t="s">
        <v>267</v>
      </c>
      <c r="K2087" s="21">
        <v>0</v>
      </c>
      <c r="L2087" s="21" t="s">
        <v>194</v>
      </c>
    </row>
    <row r="2088" spans="1:12" x14ac:dyDescent="0.3">
      <c r="A2088" s="22">
        <v>13640</v>
      </c>
      <c r="B2088" s="22">
        <v>10100501</v>
      </c>
      <c r="C2088" s="22">
        <v>1000</v>
      </c>
      <c r="D2088" s="23">
        <v>43525</v>
      </c>
      <c r="E2088" s="21" t="s">
        <v>103</v>
      </c>
      <c r="F2088" s="21">
        <v>108104381</v>
      </c>
      <c r="G2088" s="21">
        <v>-1</v>
      </c>
      <c r="H2088" s="21">
        <v>-181.44</v>
      </c>
      <c r="I2088" s="23">
        <v>43529</v>
      </c>
      <c r="J2088" s="21" t="s">
        <v>267</v>
      </c>
      <c r="K2088" s="21">
        <v>0</v>
      </c>
      <c r="L2088" s="21" t="s">
        <v>194</v>
      </c>
    </row>
    <row r="2089" spans="1:12" x14ac:dyDescent="0.3">
      <c r="A2089" s="22">
        <v>13640</v>
      </c>
      <c r="B2089" s="22">
        <v>10100501</v>
      </c>
      <c r="C2089" s="22">
        <v>1000</v>
      </c>
      <c r="D2089" s="23">
        <v>43525</v>
      </c>
      <c r="E2089" s="21" t="s">
        <v>103</v>
      </c>
      <c r="F2089" s="21">
        <v>108104381</v>
      </c>
      <c r="G2089" s="21">
        <v>-1</v>
      </c>
      <c r="H2089" s="21">
        <v>-312.27999999999997</v>
      </c>
      <c r="I2089" s="23">
        <v>43529</v>
      </c>
      <c r="J2089" s="21" t="s">
        <v>267</v>
      </c>
      <c r="K2089" s="21">
        <v>0</v>
      </c>
      <c r="L2089" s="21" t="s">
        <v>194</v>
      </c>
    </row>
    <row r="2090" spans="1:12" x14ac:dyDescent="0.3">
      <c r="A2090" s="22">
        <v>13640</v>
      </c>
      <c r="B2090" s="22">
        <v>10100501</v>
      </c>
      <c r="C2090" s="22">
        <v>1000</v>
      </c>
      <c r="D2090" s="23">
        <v>43525</v>
      </c>
      <c r="E2090" s="21" t="s">
        <v>103</v>
      </c>
      <c r="F2090" s="21">
        <v>108104381</v>
      </c>
      <c r="G2090" s="21">
        <v>-1</v>
      </c>
      <c r="H2090" s="24">
        <v>-1218.6099999999999</v>
      </c>
      <c r="I2090" s="23">
        <v>43529</v>
      </c>
      <c r="J2090" s="21" t="s">
        <v>267</v>
      </c>
      <c r="K2090" s="21">
        <v>0</v>
      </c>
      <c r="L2090" s="21" t="s">
        <v>194</v>
      </c>
    </row>
    <row r="2091" spans="1:12" x14ac:dyDescent="0.3">
      <c r="A2091" s="22">
        <v>13640</v>
      </c>
      <c r="B2091" s="22">
        <v>10100501</v>
      </c>
      <c r="C2091" s="22">
        <v>1000</v>
      </c>
      <c r="D2091" s="23">
        <v>43525</v>
      </c>
      <c r="E2091" s="21" t="s">
        <v>103</v>
      </c>
      <c r="F2091" s="21">
        <v>108104381</v>
      </c>
      <c r="G2091" s="21">
        <v>-1</v>
      </c>
      <c r="H2091" s="24">
        <v>-1218.6099999999999</v>
      </c>
      <c r="I2091" s="23">
        <v>43529</v>
      </c>
      <c r="J2091" s="21" t="s">
        <v>267</v>
      </c>
      <c r="K2091" s="21">
        <v>0</v>
      </c>
      <c r="L2091" s="21" t="s">
        <v>194</v>
      </c>
    </row>
    <row r="2092" spans="1:12" x14ac:dyDescent="0.3">
      <c r="A2092" s="22">
        <v>13640</v>
      </c>
      <c r="B2092" s="22">
        <v>10100501</v>
      </c>
      <c r="C2092" s="22">
        <v>1000</v>
      </c>
      <c r="D2092" s="23">
        <v>43525</v>
      </c>
      <c r="E2092" s="21" t="s">
        <v>103</v>
      </c>
      <c r="F2092" s="21">
        <v>108104381</v>
      </c>
      <c r="G2092" s="21">
        <v>-1</v>
      </c>
      <c r="H2092" s="21">
        <v>-207.13</v>
      </c>
      <c r="I2092" s="23">
        <v>43529</v>
      </c>
      <c r="J2092" s="21" t="s">
        <v>267</v>
      </c>
      <c r="K2092" s="21">
        <v>0</v>
      </c>
      <c r="L2092" s="21" t="s">
        <v>194</v>
      </c>
    </row>
    <row r="2093" spans="1:12" x14ac:dyDescent="0.3">
      <c r="A2093" s="22">
        <v>13640</v>
      </c>
      <c r="B2093" s="22">
        <v>10100501</v>
      </c>
      <c r="C2093" s="22">
        <v>1000</v>
      </c>
      <c r="D2093" s="23">
        <v>43525</v>
      </c>
      <c r="E2093" s="21" t="s">
        <v>103</v>
      </c>
      <c r="F2093" s="21">
        <v>108104381</v>
      </c>
      <c r="G2093" s="21">
        <v>-1</v>
      </c>
      <c r="H2093" s="21">
        <v>-408.54</v>
      </c>
      <c r="I2093" s="23">
        <v>43529</v>
      </c>
      <c r="J2093" s="21" t="s">
        <v>267</v>
      </c>
      <c r="K2093" s="21">
        <v>0</v>
      </c>
      <c r="L2093" s="21" t="s">
        <v>194</v>
      </c>
    </row>
    <row r="2094" spans="1:12" x14ac:dyDescent="0.3">
      <c r="A2094" s="22">
        <v>13650</v>
      </c>
      <c r="B2094" s="22">
        <v>10100501</v>
      </c>
      <c r="C2094" s="22">
        <v>1000</v>
      </c>
      <c r="D2094" s="23">
        <v>43525</v>
      </c>
      <c r="E2094" s="21" t="s">
        <v>103</v>
      </c>
      <c r="F2094" s="21">
        <v>108104446</v>
      </c>
      <c r="G2094" s="21">
        <v>-40</v>
      </c>
      <c r="H2094" s="21">
        <v>-102</v>
      </c>
      <c r="I2094" s="23">
        <v>43530</v>
      </c>
      <c r="J2094" s="21" t="s">
        <v>262</v>
      </c>
      <c r="K2094" s="21">
        <v>0</v>
      </c>
      <c r="L2094" s="21" t="s">
        <v>195</v>
      </c>
    </row>
    <row r="2095" spans="1:12" x14ac:dyDescent="0.3">
      <c r="A2095" s="22">
        <v>13650</v>
      </c>
      <c r="B2095" s="22">
        <v>10100501</v>
      </c>
      <c r="C2095" s="22">
        <v>1000</v>
      </c>
      <c r="D2095" s="23">
        <v>43525</v>
      </c>
      <c r="E2095" s="21" t="s">
        <v>103</v>
      </c>
      <c r="F2095" s="21">
        <v>108104446</v>
      </c>
      <c r="G2095" s="21">
        <v>985</v>
      </c>
      <c r="H2095" s="24">
        <v>2511.75</v>
      </c>
      <c r="I2095" s="23">
        <v>43530</v>
      </c>
      <c r="J2095" s="21" t="s">
        <v>262</v>
      </c>
      <c r="K2095" s="21">
        <v>0</v>
      </c>
      <c r="L2095" s="21" t="s">
        <v>195</v>
      </c>
    </row>
    <row r="2096" spans="1:12" x14ac:dyDescent="0.3">
      <c r="A2096" s="22">
        <v>13650</v>
      </c>
      <c r="B2096" s="22">
        <v>10100501</v>
      </c>
      <c r="C2096" s="22">
        <v>1000</v>
      </c>
      <c r="D2096" s="23">
        <v>43525</v>
      </c>
      <c r="E2096" s="21" t="s">
        <v>103</v>
      </c>
      <c r="F2096" s="21">
        <v>108104446</v>
      </c>
      <c r="G2096" s="22">
        <v>-2995</v>
      </c>
      <c r="H2096" s="24">
        <v>-7637.25</v>
      </c>
      <c r="I2096" s="23">
        <v>43530</v>
      </c>
      <c r="J2096" s="21" t="s">
        <v>262</v>
      </c>
      <c r="K2096" s="21">
        <v>0</v>
      </c>
      <c r="L2096" s="21" t="s">
        <v>195</v>
      </c>
    </row>
    <row r="2097" spans="1:12" x14ac:dyDescent="0.3">
      <c r="A2097" s="22">
        <v>13650</v>
      </c>
      <c r="B2097" s="22">
        <v>10100501</v>
      </c>
      <c r="C2097" s="22">
        <v>1000</v>
      </c>
      <c r="D2097" s="23">
        <v>43525</v>
      </c>
      <c r="E2097" s="21" t="s">
        <v>103</v>
      </c>
      <c r="F2097" s="21">
        <v>108104446</v>
      </c>
      <c r="G2097" s="22">
        <v>2995</v>
      </c>
      <c r="H2097" s="24">
        <v>7637.25</v>
      </c>
      <c r="I2097" s="23">
        <v>43530</v>
      </c>
      <c r="J2097" s="21" t="s">
        <v>262</v>
      </c>
      <c r="K2097" s="21">
        <v>0</v>
      </c>
      <c r="L2097" s="21" t="s">
        <v>195</v>
      </c>
    </row>
    <row r="2098" spans="1:12" x14ac:dyDescent="0.3">
      <c r="A2098" s="22">
        <v>13650</v>
      </c>
      <c r="B2098" s="22">
        <v>10100501</v>
      </c>
      <c r="C2098" s="22">
        <v>1000</v>
      </c>
      <c r="D2098" s="23">
        <v>43525</v>
      </c>
      <c r="E2098" s="21" t="s">
        <v>103</v>
      </c>
      <c r="F2098" s="21">
        <v>108104446</v>
      </c>
      <c r="G2098" s="22">
        <v>-2955</v>
      </c>
      <c r="H2098" s="24">
        <v>-7535.25</v>
      </c>
      <c r="I2098" s="23">
        <v>43530</v>
      </c>
      <c r="J2098" s="21" t="s">
        <v>262</v>
      </c>
      <c r="K2098" s="21">
        <v>0</v>
      </c>
      <c r="L2098" s="21" t="s">
        <v>195</v>
      </c>
    </row>
    <row r="2099" spans="1:12" x14ac:dyDescent="0.3">
      <c r="A2099" s="22">
        <v>13640</v>
      </c>
      <c r="B2099" s="22">
        <v>10100501</v>
      </c>
      <c r="C2099" s="22">
        <v>1000</v>
      </c>
      <c r="D2099" s="23">
        <v>43525</v>
      </c>
      <c r="E2099" s="21" t="s">
        <v>103</v>
      </c>
      <c r="F2099" s="21">
        <v>108104446</v>
      </c>
      <c r="G2099" s="21">
        <v>-1</v>
      </c>
      <c r="H2099" s="21">
        <v>-593.24</v>
      </c>
      <c r="I2099" s="23">
        <v>43530</v>
      </c>
      <c r="J2099" s="21" t="s">
        <v>262</v>
      </c>
      <c r="K2099" s="21">
        <v>0</v>
      </c>
      <c r="L2099" s="21" t="s">
        <v>194</v>
      </c>
    </row>
    <row r="2100" spans="1:12" x14ac:dyDescent="0.3">
      <c r="A2100" s="22">
        <v>13640</v>
      </c>
      <c r="B2100" s="22">
        <v>10100501</v>
      </c>
      <c r="C2100" s="22">
        <v>1000</v>
      </c>
      <c r="D2100" s="23">
        <v>43525</v>
      </c>
      <c r="E2100" s="21" t="s">
        <v>103</v>
      </c>
      <c r="F2100" s="21">
        <v>108104446</v>
      </c>
      <c r="G2100" s="21">
        <v>-1</v>
      </c>
      <c r="H2100" s="24">
        <v>-2914.78</v>
      </c>
      <c r="I2100" s="23">
        <v>43530</v>
      </c>
      <c r="J2100" s="21" t="s">
        <v>262</v>
      </c>
      <c r="K2100" s="21">
        <v>0</v>
      </c>
      <c r="L2100" s="21" t="s">
        <v>194</v>
      </c>
    </row>
    <row r="2101" spans="1:12" x14ac:dyDescent="0.3">
      <c r="A2101" s="22">
        <v>13650</v>
      </c>
      <c r="B2101" s="22">
        <v>10100501</v>
      </c>
      <c r="C2101" s="22">
        <v>1000</v>
      </c>
      <c r="D2101" s="23">
        <v>43525</v>
      </c>
      <c r="E2101" s="21" t="s">
        <v>103</v>
      </c>
      <c r="F2101" s="21">
        <v>108104446</v>
      </c>
      <c r="G2101" s="21">
        <v>-985</v>
      </c>
      <c r="H2101" s="24">
        <v>-2511.75</v>
      </c>
      <c r="I2101" s="23">
        <v>43530</v>
      </c>
      <c r="J2101" s="21" t="s">
        <v>262</v>
      </c>
      <c r="K2101" s="21">
        <v>0</v>
      </c>
      <c r="L2101" s="21" t="s">
        <v>195</v>
      </c>
    </row>
    <row r="2102" spans="1:12" x14ac:dyDescent="0.3">
      <c r="A2102" s="22">
        <v>13640</v>
      </c>
      <c r="B2102" s="22">
        <v>10100501</v>
      </c>
      <c r="C2102" s="22">
        <v>1000</v>
      </c>
      <c r="D2102" s="23">
        <v>43525</v>
      </c>
      <c r="E2102" s="21" t="s">
        <v>103</v>
      </c>
      <c r="F2102" s="21">
        <v>108104446</v>
      </c>
      <c r="G2102" s="21">
        <v>-1</v>
      </c>
      <c r="H2102" s="21">
        <v>-593.24</v>
      </c>
      <c r="I2102" s="23">
        <v>43530</v>
      </c>
      <c r="J2102" s="21" t="s">
        <v>262</v>
      </c>
      <c r="K2102" s="21">
        <v>0</v>
      </c>
      <c r="L2102" s="21" t="s">
        <v>194</v>
      </c>
    </row>
    <row r="2103" spans="1:12" x14ac:dyDescent="0.3">
      <c r="A2103" s="22">
        <v>13640</v>
      </c>
      <c r="B2103" s="22">
        <v>10100501</v>
      </c>
      <c r="C2103" s="22">
        <v>1000</v>
      </c>
      <c r="D2103" s="23">
        <v>43525</v>
      </c>
      <c r="E2103" s="21" t="s">
        <v>104</v>
      </c>
      <c r="F2103" s="21">
        <v>108105247</v>
      </c>
      <c r="G2103" s="21">
        <v>0</v>
      </c>
      <c r="H2103" s="21">
        <v>0</v>
      </c>
      <c r="I2103" s="23">
        <v>43494</v>
      </c>
      <c r="J2103" s="21" t="s">
        <v>105</v>
      </c>
      <c r="K2103" s="21">
        <v>-639.5</v>
      </c>
      <c r="L2103" s="21" t="s">
        <v>194</v>
      </c>
    </row>
    <row r="2104" spans="1:12" x14ac:dyDescent="0.3">
      <c r="A2104" s="22">
        <v>13670</v>
      </c>
      <c r="B2104" s="22">
        <v>10100501</v>
      </c>
      <c r="C2104" s="22">
        <v>1000</v>
      </c>
      <c r="D2104" s="23">
        <v>43525</v>
      </c>
      <c r="E2104" s="21" t="s">
        <v>104</v>
      </c>
      <c r="F2104" s="21">
        <v>108105247</v>
      </c>
      <c r="G2104" s="21">
        <v>0</v>
      </c>
      <c r="H2104" s="21">
        <v>0</v>
      </c>
      <c r="I2104" s="23">
        <v>43494</v>
      </c>
      <c r="J2104" s="21" t="s">
        <v>105</v>
      </c>
      <c r="K2104" s="24">
        <v>-2380.5500000000002</v>
      </c>
      <c r="L2104" s="21" t="s">
        <v>189</v>
      </c>
    </row>
    <row r="2105" spans="1:12" x14ac:dyDescent="0.3">
      <c r="A2105" s="22">
        <v>13670</v>
      </c>
      <c r="B2105" s="22">
        <v>10100501</v>
      </c>
      <c r="C2105" s="22">
        <v>1000</v>
      </c>
      <c r="D2105" s="23">
        <v>43525</v>
      </c>
      <c r="E2105" s="21" t="s">
        <v>103</v>
      </c>
      <c r="F2105" s="21">
        <v>108105287</v>
      </c>
      <c r="G2105" s="21">
        <v>-750</v>
      </c>
      <c r="H2105" s="22">
        <v>-2460</v>
      </c>
      <c r="I2105" s="23">
        <v>43516</v>
      </c>
      <c r="J2105" s="21" t="s">
        <v>262</v>
      </c>
      <c r="K2105" s="21">
        <v>0</v>
      </c>
      <c r="L2105" s="21" t="s">
        <v>189</v>
      </c>
    </row>
    <row r="2106" spans="1:12" x14ac:dyDescent="0.3">
      <c r="A2106" s="22">
        <v>13670</v>
      </c>
      <c r="B2106" s="22">
        <v>10100501</v>
      </c>
      <c r="C2106" s="22">
        <v>1000</v>
      </c>
      <c r="D2106" s="23">
        <v>43525</v>
      </c>
      <c r="E2106" s="21" t="s">
        <v>104</v>
      </c>
      <c r="F2106" s="21">
        <v>108105287</v>
      </c>
      <c r="G2106" s="21">
        <v>0</v>
      </c>
      <c r="H2106" s="21">
        <v>0</v>
      </c>
      <c r="I2106" s="23">
        <v>43516</v>
      </c>
      <c r="J2106" s="21" t="s">
        <v>262</v>
      </c>
      <c r="K2106" s="24">
        <v>3825.04</v>
      </c>
      <c r="L2106" s="21" t="s">
        <v>189</v>
      </c>
    </row>
    <row r="2107" spans="1:12" x14ac:dyDescent="0.3">
      <c r="A2107" s="22">
        <v>13650</v>
      </c>
      <c r="B2107" s="22">
        <v>10100501</v>
      </c>
      <c r="C2107" s="22">
        <v>1000</v>
      </c>
      <c r="D2107" s="23">
        <v>43525</v>
      </c>
      <c r="E2107" s="21" t="s">
        <v>104</v>
      </c>
      <c r="F2107" s="21">
        <v>108094650</v>
      </c>
      <c r="G2107" s="21">
        <v>0</v>
      </c>
      <c r="H2107" s="21">
        <v>0</v>
      </c>
      <c r="I2107" s="23">
        <v>43369</v>
      </c>
      <c r="J2107" s="21" t="s">
        <v>105</v>
      </c>
      <c r="K2107" s="21">
        <v>0</v>
      </c>
      <c r="L2107" s="21" t="s">
        <v>195</v>
      </c>
    </row>
    <row r="2108" spans="1:12" x14ac:dyDescent="0.3">
      <c r="A2108" s="22">
        <v>13640</v>
      </c>
      <c r="B2108" s="22">
        <v>10100501</v>
      </c>
      <c r="C2108" s="22">
        <v>1000</v>
      </c>
      <c r="D2108" s="23">
        <v>43525</v>
      </c>
      <c r="E2108" s="21" t="s">
        <v>104</v>
      </c>
      <c r="F2108" s="21">
        <v>108099743</v>
      </c>
      <c r="G2108" s="21">
        <v>0</v>
      </c>
      <c r="H2108" s="21">
        <v>0</v>
      </c>
      <c r="I2108" s="23">
        <v>43490</v>
      </c>
      <c r="J2108" s="21" t="s">
        <v>105</v>
      </c>
      <c r="K2108" s="21">
        <v>222.8</v>
      </c>
      <c r="L2108" s="21" t="s">
        <v>194</v>
      </c>
    </row>
    <row r="2109" spans="1:12" x14ac:dyDescent="0.3">
      <c r="A2109" s="22">
        <v>13640</v>
      </c>
      <c r="B2109" s="22">
        <v>10100501</v>
      </c>
      <c r="C2109" s="22">
        <v>1000</v>
      </c>
      <c r="D2109" s="23">
        <v>43525</v>
      </c>
      <c r="E2109" s="21" t="s">
        <v>104</v>
      </c>
      <c r="F2109" s="21">
        <v>108099743</v>
      </c>
      <c r="G2109" s="21">
        <v>0</v>
      </c>
      <c r="H2109" s="21">
        <v>0</v>
      </c>
      <c r="I2109" s="23">
        <v>43490</v>
      </c>
      <c r="J2109" s="21" t="s">
        <v>105</v>
      </c>
      <c r="K2109" s="21">
        <v>51.5</v>
      </c>
      <c r="L2109" s="21" t="s">
        <v>194</v>
      </c>
    </row>
    <row r="2110" spans="1:12" x14ac:dyDescent="0.3">
      <c r="A2110" s="22">
        <v>13650</v>
      </c>
      <c r="B2110" s="22">
        <v>10100501</v>
      </c>
      <c r="C2110" s="22">
        <v>1000</v>
      </c>
      <c r="D2110" s="23">
        <v>43525</v>
      </c>
      <c r="E2110" s="21" t="s">
        <v>104</v>
      </c>
      <c r="F2110" s="21">
        <v>108099743</v>
      </c>
      <c r="G2110" s="21">
        <v>0</v>
      </c>
      <c r="H2110" s="21">
        <v>0</v>
      </c>
      <c r="I2110" s="23">
        <v>43490</v>
      </c>
      <c r="J2110" s="21" t="s">
        <v>105</v>
      </c>
      <c r="K2110" s="21">
        <v>231.43</v>
      </c>
      <c r="L2110" s="21" t="s">
        <v>195</v>
      </c>
    </row>
    <row r="2111" spans="1:12" x14ac:dyDescent="0.3">
      <c r="A2111" s="22">
        <v>13650</v>
      </c>
      <c r="B2111" s="22">
        <v>10100501</v>
      </c>
      <c r="C2111" s="22">
        <v>1000</v>
      </c>
      <c r="D2111" s="23">
        <v>43525</v>
      </c>
      <c r="E2111" s="21" t="s">
        <v>104</v>
      </c>
      <c r="F2111" s="21">
        <v>108099743</v>
      </c>
      <c r="G2111" s="21">
        <v>0</v>
      </c>
      <c r="H2111" s="21">
        <v>0</v>
      </c>
      <c r="I2111" s="23">
        <v>43490</v>
      </c>
      <c r="J2111" s="21" t="s">
        <v>105</v>
      </c>
      <c r="K2111" s="24">
        <v>2528.8000000000002</v>
      </c>
      <c r="L2111" s="21" t="s">
        <v>195</v>
      </c>
    </row>
    <row r="2112" spans="1:12" x14ac:dyDescent="0.3">
      <c r="A2112" s="22">
        <v>13650</v>
      </c>
      <c r="B2112" s="22">
        <v>10100501</v>
      </c>
      <c r="C2112" s="22">
        <v>1000</v>
      </c>
      <c r="D2112" s="23">
        <v>43525</v>
      </c>
      <c r="E2112" s="21" t="s">
        <v>104</v>
      </c>
      <c r="F2112" s="21">
        <v>108099743</v>
      </c>
      <c r="G2112" s="21">
        <v>0</v>
      </c>
      <c r="H2112" s="21">
        <v>0</v>
      </c>
      <c r="I2112" s="23">
        <v>43490</v>
      </c>
      <c r="J2112" s="21" t="s">
        <v>105</v>
      </c>
      <c r="K2112" s="21">
        <v>47.06</v>
      </c>
      <c r="L2112" s="21" t="s">
        <v>195</v>
      </c>
    </row>
    <row r="2113" spans="1:12" x14ac:dyDescent="0.3">
      <c r="A2113" s="22">
        <v>13650</v>
      </c>
      <c r="B2113" s="22">
        <v>10100501</v>
      </c>
      <c r="C2113" s="22">
        <v>1000</v>
      </c>
      <c r="D2113" s="23">
        <v>43525</v>
      </c>
      <c r="E2113" s="21" t="s">
        <v>104</v>
      </c>
      <c r="F2113" s="21">
        <v>108099743</v>
      </c>
      <c r="G2113" s="21">
        <v>0</v>
      </c>
      <c r="H2113" s="21">
        <v>0</v>
      </c>
      <c r="I2113" s="23">
        <v>43490</v>
      </c>
      <c r="J2113" s="21" t="s">
        <v>105</v>
      </c>
      <c r="K2113" s="24">
        <v>2528.7399999999998</v>
      </c>
      <c r="L2113" s="21" t="s">
        <v>195</v>
      </c>
    </row>
    <row r="2114" spans="1:12" x14ac:dyDescent="0.3">
      <c r="A2114" s="22">
        <v>13650</v>
      </c>
      <c r="B2114" s="22">
        <v>10100501</v>
      </c>
      <c r="C2114" s="22">
        <v>1000</v>
      </c>
      <c r="D2114" s="23">
        <v>43525</v>
      </c>
      <c r="E2114" s="21" t="s">
        <v>104</v>
      </c>
      <c r="F2114" s="21">
        <v>108099743</v>
      </c>
      <c r="G2114" s="21">
        <v>0</v>
      </c>
      <c r="H2114" s="21">
        <v>0</v>
      </c>
      <c r="I2114" s="23">
        <v>43490</v>
      </c>
      <c r="J2114" s="21" t="s">
        <v>105</v>
      </c>
      <c r="K2114" s="24">
        <v>2528.8000000000002</v>
      </c>
      <c r="L2114" s="21" t="s">
        <v>195</v>
      </c>
    </row>
    <row r="2115" spans="1:12" x14ac:dyDescent="0.3">
      <c r="A2115" s="22">
        <v>13660</v>
      </c>
      <c r="B2115" s="22">
        <v>10100501</v>
      </c>
      <c r="C2115" s="22">
        <v>1000</v>
      </c>
      <c r="D2115" s="23">
        <v>43525</v>
      </c>
      <c r="E2115" s="21" t="s">
        <v>104</v>
      </c>
      <c r="F2115" s="21">
        <v>108099743</v>
      </c>
      <c r="G2115" s="21">
        <v>0</v>
      </c>
      <c r="H2115" s="21">
        <v>0</v>
      </c>
      <c r="I2115" s="23">
        <v>43490</v>
      </c>
      <c r="J2115" s="21" t="s">
        <v>105</v>
      </c>
      <c r="K2115" s="21">
        <v>19.03</v>
      </c>
      <c r="L2115" s="21" t="s">
        <v>188</v>
      </c>
    </row>
    <row r="2116" spans="1:12" x14ac:dyDescent="0.3">
      <c r="A2116" s="22">
        <v>13660</v>
      </c>
      <c r="B2116" s="22">
        <v>10100501</v>
      </c>
      <c r="C2116" s="22">
        <v>1000</v>
      </c>
      <c r="D2116" s="23">
        <v>43525</v>
      </c>
      <c r="E2116" s="21" t="s">
        <v>104</v>
      </c>
      <c r="F2116" s="21">
        <v>108099743</v>
      </c>
      <c r="G2116" s="21">
        <v>0</v>
      </c>
      <c r="H2116" s="21">
        <v>0</v>
      </c>
      <c r="I2116" s="23">
        <v>43490</v>
      </c>
      <c r="J2116" s="21" t="s">
        <v>105</v>
      </c>
      <c r="K2116" s="21">
        <v>16.52</v>
      </c>
      <c r="L2116" s="21" t="s">
        <v>188</v>
      </c>
    </row>
    <row r="2117" spans="1:12" x14ac:dyDescent="0.3">
      <c r="A2117" s="22">
        <v>13660</v>
      </c>
      <c r="B2117" s="22">
        <v>10100501</v>
      </c>
      <c r="C2117" s="22">
        <v>1000</v>
      </c>
      <c r="D2117" s="23">
        <v>43525</v>
      </c>
      <c r="E2117" s="21" t="s">
        <v>104</v>
      </c>
      <c r="F2117" s="21">
        <v>108099743</v>
      </c>
      <c r="G2117" s="21">
        <v>0</v>
      </c>
      <c r="H2117" s="21">
        <v>0</v>
      </c>
      <c r="I2117" s="23">
        <v>43490</v>
      </c>
      <c r="J2117" s="21" t="s">
        <v>105</v>
      </c>
      <c r="K2117" s="21">
        <v>135.38999999999999</v>
      </c>
      <c r="L2117" s="21" t="s">
        <v>188</v>
      </c>
    </row>
    <row r="2118" spans="1:12" x14ac:dyDescent="0.3">
      <c r="A2118" s="22">
        <v>13660</v>
      </c>
      <c r="B2118" s="22">
        <v>10100501</v>
      </c>
      <c r="C2118" s="22">
        <v>1000</v>
      </c>
      <c r="D2118" s="23">
        <v>43525</v>
      </c>
      <c r="E2118" s="21" t="s">
        <v>104</v>
      </c>
      <c r="F2118" s="21">
        <v>108099743</v>
      </c>
      <c r="G2118" s="21">
        <v>0</v>
      </c>
      <c r="H2118" s="21">
        <v>0</v>
      </c>
      <c r="I2118" s="23">
        <v>43490</v>
      </c>
      <c r="J2118" s="21" t="s">
        <v>105</v>
      </c>
      <c r="K2118" s="21">
        <v>135.38999999999999</v>
      </c>
      <c r="L2118" s="21" t="s">
        <v>188</v>
      </c>
    </row>
    <row r="2119" spans="1:12" x14ac:dyDescent="0.3">
      <c r="A2119" s="22">
        <v>13670</v>
      </c>
      <c r="B2119" s="22">
        <v>10100501</v>
      </c>
      <c r="C2119" s="22">
        <v>1000</v>
      </c>
      <c r="D2119" s="23">
        <v>43525</v>
      </c>
      <c r="E2119" s="21" t="s">
        <v>104</v>
      </c>
      <c r="F2119" s="21">
        <v>108099743</v>
      </c>
      <c r="G2119" s="21">
        <v>0</v>
      </c>
      <c r="H2119" s="21">
        <v>0</v>
      </c>
      <c r="I2119" s="23">
        <v>43490</v>
      </c>
      <c r="J2119" s="21" t="s">
        <v>105</v>
      </c>
      <c r="K2119" s="21">
        <v>30.39</v>
      </c>
      <c r="L2119" s="21" t="s">
        <v>189</v>
      </c>
    </row>
    <row r="2120" spans="1:12" x14ac:dyDescent="0.3">
      <c r="A2120" s="22">
        <v>13670</v>
      </c>
      <c r="B2120" s="22">
        <v>10100501</v>
      </c>
      <c r="C2120" s="22">
        <v>1000</v>
      </c>
      <c r="D2120" s="23">
        <v>43525</v>
      </c>
      <c r="E2120" s="21" t="s">
        <v>104</v>
      </c>
      <c r="F2120" s="21">
        <v>108112349</v>
      </c>
      <c r="G2120" s="21">
        <v>0</v>
      </c>
      <c r="H2120" s="21">
        <v>0</v>
      </c>
      <c r="I2120" s="23">
        <v>43537</v>
      </c>
      <c r="J2120" s="21" t="s">
        <v>273</v>
      </c>
      <c r="K2120" s="21">
        <v>-702.31</v>
      </c>
      <c r="L2120" s="21" t="s">
        <v>189</v>
      </c>
    </row>
    <row r="2121" spans="1:12" x14ac:dyDescent="0.3">
      <c r="A2121" s="22">
        <v>13640</v>
      </c>
      <c r="B2121" s="22">
        <v>10100501</v>
      </c>
      <c r="C2121" s="22">
        <v>1000</v>
      </c>
      <c r="D2121" s="23">
        <v>43525</v>
      </c>
      <c r="E2121" s="21" t="s">
        <v>104</v>
      </c>
      <c r="F2121" s="21">
        <v>108109647</v>
      </c>
      <c r="G2121" s="21">
        <v>0</v>
      </c>
      <c r="H2121" s="21">
        <v>0</v>
      </c>
      <c r="I2121" s="23">
        <v>43549</v>
      </c>
      <c r="J2121" s="21" t="s">
        <v>159</v>
      </c>
      <c r="K2121" s="21">
        <v>309.07</v>
      </c>
      <c r="L2121" s="21" t="s">
        <v>194</v>
      </c>
    </row>
    <row r="2122" spans="1:12" x14ac:dyDescent="0.3">
      <c r="A2122" s="22">
        <v>13650</v>
      </c>
      <c r="B2122" s="22">
        <v>10100501</v>
      </c>
      <c r="C2122" s="22">
        <v>1000</v>
      </c>
      <c r="D2122" s="23">
        <v>43525</v>
      </c>
      <c r="E2122" s="21" t="s">
        <v>104</v>
      </c>
      <c r="F2122" s="21">
        <v>108109986</v>
      </c>
      <c r="G2122" s="21">
        <v>0</v>
      </c>
      <c r="H2122" s="21">
        <v>0</v>
      </c>
      <c r="I2122" s="23">
        <v>43416</v>
      </c>
      <c r="J2122" s="21" t="s">
        <v>274</v>
      </c>
      <c r="K2122" s="24">
        <v>-1070.8</v>
      </c>
      <c r="L2122" s="21" t="s">
        <v>195</v>
      </c>
    </row>
    <row r="2123" spans="1:12" x14ac:dyDescent="0.3">
      <c r="A2123" s="22">
        <v>13640</v>
      </c>
      <c r="B2123" s="22">
        <v>10100501</v>
      </c>
      <c r="C2123" s="22">
        <v>1000</v>
      </c>
      <c r="D2123" s="23">
        <v>43525</v>
      </c>
      <c r="E2123" s="21" t="s">
        <v>104</v>
      </c>
      <c r="F2123" s="21">
        <v>108110227</v>
      </c>
      <c r="G2123" s="21">
        <v>0</v>
      </c>
      <c r="H2123" s="21">
        <v>0</v>
      </c>
      <c r="I2123" s="23">
        <v>43551</v>
      </c>
      <c r="J2123" s="21" t="s">
        <v>268</v>
      </c>
      <c r="K2123" s="21">
        <v>5.27</v>
      </c>
      <c r="L2123" s="21" t="s">
        <v>194</v>
      </c>
    </row>
    <row r="2124" spans="1:12" x14ac:dyDescent="0.3">
      <c r="A2124" s="22">
        <v>13650</v>
      </c>
      <c r="B2124" s="22">
        <v>10100501</v>
      </c>
      <c r="C2124" s="22">
        <v>1000</v>
      </c>
      <c r="D2124" s="23">
        <v>43525</v>
      </c>
      <c r="E2124" s="21" t="s">
        <v>104</v>
      </c>
      <c r="F2124" s="21">
        <v>108110227</v>
      </c>
      <c r="G2124" s="21">
        <v>0</v>
      </c>
      <c r="H2124" s="21">
        <v>0</v>
      </c>
      <c r="I2124" s="23">
        <v>43551</v>
      </c>
      <c r="J2124" s="21" t="s">
        <v>268</v>
      </c>
      <c r="K2124" s="21">
        <v>4.07</v>
      </c>
      <c r="L2124" s="21" t="s">
        <v>195</v>
      </c>
    </row>
    <row r="2125" spans="1:12" x14ac:dyDescent="0.3">
      <c r="A2125" s="22">
        <v>13650</v>
      </c>
      <c r="B2125" s="22">
        <v>10100501</v>
      </c>
      <c r="C2125" s="22">
        <v>1000</v>
      </c>
      <c r="D2125" s="23">
        <v>43525</v>
      </c>
      <c r="E2125" s="21" t="s">
        <v>104</v>
      </c>
      <c r="F2125" s="21">
        <v>108110352</v>
      </c>
      <c r="G2125" s="21">
        <v>0</v>
      </c>
      <c r="H2125" s="21">
        <v>0</v>
      </c>
      <c r="I2125" s="23">
        <v>43545</v>
      </c>
      <c r="J2125" s="21" t="s">
        <v>263</v>
      </c>
      <c r="K2125" s="21">
        <v>-119.8</v>
      </c>
      <c r="L2125" s="21" t="s">
        <v>195</v>
      </c>
    </row>
    <row r="2126" spans="1:12" x14ac:dyDescent="0.3">
      <c r="A2126" s="22">
        <v>13650</v>
      </c>
      <c r="B2126" s="22">
        <v>10100501</v>
      </c>
      <c r="C2126" s="22">
        <v>1000</v>
      </c>
      <c r="D2126" s="23">
        <v>43525</v>
      </c>
      <c r="E2126" s="21" t="s">
        <v>104</v>
      </c>
      <c r="F2126" s="21">
        <v>108110352</v>
      </c>
      <c r="G2126" s="21">
        <v>0</v>
      </c>
      <c r="H2126" s="21">
        <v>0</v>
      </c>
      <c r="I2126" s="23">
        <v>43545</v>
      </c>
      <c r="J2126" s="21" t="s">
        <v>263</v>
      </c>
      <c r="K2126" s="21">
        <v>-28.39</v>
      </c>
      <c r="L2126" s="21" t="s">
        <v>195</v>
      </c>
    </row>
    <row r="2127" spans="1:12" x14ac:dyDescent="0.3">
      <c r="A2127" s="22">
        <v>13670</v>
      </c>
      <c r="B2127" s="22">
        <v>10100501</v>
      </c>
      <c r="C2127" s="22">
        <v>1000</v>
      </c>
      <c r="D2127" s="23">
        <v>43525</v>
      </c>
      <c r="E2127" s="21" t="s">
        <v>104</v>
      </c>
      <c r="F2127" s="21">
        <v>108110352</v>
      </c>
      <c r="G2127" s="21">
        <v>0</v>
      </c>
      <c r="H2127" s="21">
        <v>0</v>
      </c>
      <c r="I2127" s="23">
        <v>43545</v>
      </c>
      <c r="J2127" s="21" t="s">
        <v>263</v>
      </c>
      <c r="K2127" s="21">
        <v>-149.4</v>
      </c>
      <c r="L2127" s="21" t="s">
        <v>189</v>
      </c>
    </row>
    <row r="2128" spans="1:12" x14ac:dyDescent="0.3">
      <c r="A2128" s="22">
        <v>13670</v>
      </c>
      <c r="B2128" s="22">
        <v>10100501</v>
      </c>
      <c r="C2128" s="22">
        <v>1000</v>
      </c>
      <c r="D2128" s="23">
        <v>43525</v>
      </c>
      <c r="E2128" s="21" t="s">
        <v>104</v>
      </c>
      <c r="F2128" s="21">
        <v>108110352</v>
      </c>
      <c r="G2128" s="21">
        <v>0</v>
      </c>
      <c r="H2128" s="21">
        <v>0</v>
      </c>
      <c r="I2128" s="23">
        <v>43545</v>
      </c>
      <c r="J2128" s="21" t="s">
        <v>263</v>
      </c>
      <c r="K2128" s="21">
        <v>-548.35</v>
      </c>
      <c r="L2128" s="21" t="s">
        <v>189</v>
      </c>
    </row>
    <row r="2129" spans="1:12" x14ac:dyDescent="0.3">
      <c r="A2129" s="22">
        <v>13670</v>
      </c>
      <c r="B2129" s="22">
        <v>10100501</v>
      </c>
      <c r="C2129" s="22">
        <v>1000</v>
      </c>
      <c r="D2129" s="23">
        <v>43525</v>
      </c>
      <c r="E2129" s="21" t="s">
        <v>104</v>
      </c>
      <c r="F2129" s="21">
        <v>108110352</v>
      </c>
      <c r="G2129" s="21">
        <v>0</v>
      </c>
      <c r="H2129" s="21">
        <v>0</v>
      </c>
      <c r="I2129" s="23">
        <v>43545</v>
      </c>
      <c r="J2129" s="21" t="s">
        <v>263</v>
      </c>
      <c r="K2129" s="24">
        <v>-3104.36</v>
      </c>
      <c r="L2129" s="21" t="s">
        <v>189</v>
      </c>
    </row>
    <row r="2130" spans="1:12" x14ac:dyDescent="0.3">
      <c r="A2130" s="22">
        <v>13640</v>
      </c>
      <c r="B2130" s="22">
        <v>10100501</v>
      </c>
      <c r="C2130" s="22">
        <v>1000</v>
      </c>
      <c r="D2130" s="23">
        <v>43525</v>
      </c>
      <c r="E2130" s="21" t="s">
        <v>104</v>
      </c>
      <c r="F2130" s="21">
        <v>108110383</v>
      </c>
      <c r="G2130" s="21">
        <v>0</v>
      </c>
      <c r="H2130" s="21">
        <v>0</v>
      </c>
      <c r="I2130" s="23">
        <v>43546</v>
      </c>
      <c r="J2130" s="21" t="s">
        <v>274</v>
      </c>
      <c r="K2130" s="21">
        <v>-186.13</v>
      </c>
      <c r="L2130" s="21" t="s">
        <v>194</v>
      </c>
    </row>
    <row r="2131" spans="1:12" x14ac:dyDescent="0.3">
      <c r="A2131" s="22">
        <v>13670</v>
      </c>
      <c r="B2131" s="22">
        <v>10100501</v>
      </c>
      <c r="C2131" s="22">
        <v>1000</v>
      </c>
      <c r="D2131" s="23">
        <v>43525</v>
      </c>
      <c r="E2131" s="21" t="s">
        <v>104</v>
      </c>
      <c r="F2131" s="21">
        <v>108108370</v>
      </c>
      <c r="G2131" s="21">
        <v>0</v>
      </c>
      <c r="H2131" s="21">
        <v>0</v>
      </c>
      <c r="I2131" s="23">
        <v>43538</v>
      </c>
      <c r="J2131" s="21" t="s">
        <v>272</v>
      </c>
      <c r="K2131" s="21">
        <v>-119.14</v>
      </c>
      <c r="L2131" s="21" t="s">
        <v>189</v>
      </c>
    </row>
    <row r="2132" spans="1:12" x14ac:dyDescent="0.3">
      <c r="A2132" s="22">
        <v>13640</v>
      </c>
      <c r="B2132" s="22">
        <v>10100501</v>
      </c>
      <c r="C2132" s="22">
        <v>1000</v>
      </c>
      <c r="D2132" s="23">
        <v>43525</v>
      </c>
      <c r="E2132" s="21" t="s">
        <v>104</v>
      </c>
      <c r="F2132" s="21">
        <v>108108464</v>
      </c>
      <c r="G2132" s="21">
        <v>0</v>
      </c>
      <c r="H2132" s="21">
        <v>0</v>
      </c>
      <c r="I2132" s="23">
        <v>43549</v>
      </c>
      <c r="J2132" s="21" t="s">
        <v>159</v>
      </c>
      <c r="K2132" s="21">
        <v>180.91</v>
      </c>
      <c r="L2132" s="21" t="s">
        <v>194</v>
      </c>
    </row>
    <row r="2133" spans="1:12" x14ac:dyDescent="0.3">
      <c r="A2133" s="22">
        <v>13640</v>
      </c>
      <c r="B2133" s="22">
        <v>10100501</v>
      </c>
      <c r="C2133" s="22">
        <v>1000</v>
      </c>
      <c r="D2133" s="23">
        <v>43525</v>
      </c>
      <c r="E2133" s="21" t="s">
        <v>104</v>
      </c>
      <c r="F2133" s="21">
        <v>108108466</v>
      </c>
      <c r="G2133" s="21">
        <v>0</v>
      </c>
      <c r="H2133" s="21">
        <v>0</v>
      </c>
      <c r="I2133" s="23">
        <v>43546</v>
      </c>
      <c r="J2133" s="21" t="s">
        <v>274</v>
      </c>
      <c r="K2133" s="21">
        <v>315.44</v>
      </c>
      <c r="L2133" s="21" t="s">
        <v>194</v>
      </c>
    </row>
    <row r="2134" spans="1:12" x14ac:dyDescent="0.3">
      <c r="A2134" s="22">
        <v>13670</v>
      </c>
      <c r="B2134" s="22">
        <v>10100501</v>
      </c>
      <c r="C2134" s="22">
        <v>1000</v>
      </c>
      <c r="D2134" s="23">
        <v>43525</v>
      </c>
      <c r="E2134" s="21" t="s">
        <v>104</v>
      </c>
      <c r="F2134" s="21">
        <v>108108741</v>
      </c>
      <c r="G2134" s="21">
        <v>0</v>
      </c>
      <c r="H2134" s="21">
        <v>0</v>
      </c>
      <c r="I2134" s="23">
        <v>43552</v>
      </c>
      <c r="J2134" s="21" t="s">
        <v>265</v>
      </c>
      <c r="K2134" s="21">
        <v>-235.9</v>
      </c>
      <c r="L2134" s="21" t="s">
        <v>189</v>
      </c>
    </row>
    <row r="2135" spans="1:12" x14ac:dyDescent="0.3">
      <c r="A2135" s="22">
        <v>13670</v>
      </c>
      <c r="B2135" s="22">
        <v>10100501</v>
      </c>
      <c r="C2135" s="22">
        <v>1000</v>
      </c>
      <c r="D2135" s="23">
        <v>43525</v>
      </c>
      <c r="E2135" s="21" t="s">
        <v>104</v>
      </c>
      <c r="F2135" s="21">
        <v>108108811</v>
      </c>
      <c r="G2135" s="21">
        <v>0</v>
      </c>
      <c r="H2135" s="21">
        <v>0</v>
      </c>
      <c r="I2135" s="23">
        <v>43539</v>
      </c>
      <c r="J2135" s="21" t="s">
        <v>271</v>
      </c>
      <c r="K2135" s="24">
        <v>-1607.58</v>
      </c>
      <c r="L2135" s="21" t="s">
        <v>189</v>
      </c>
    </row>
    <row r="2136" spans="1:12" x14ac:dyDescent="0.3">
      <c r="A2136" s="22">
        <v>13640</v>
      </c>
      <c r="B2136" s="22">
        <v>10100501</v>
      </c>
      <c r="C2136" s="22">
        <v>1000</v>
      </c>
      <c r="D2136" s="23">
        <v>43525</v>
      </c>
      <c r="E2136" s="21" t="s">
        <v>104</v>
      </c>
      <c r="F2136" s="21">
        <v>108109071</v>
      </c>
      <c r="G2136" s="21">
        <v>0</v>
      </c>
      <c r="H2136" s="21">
        <v>0</v>
      </c>
      <c r="I2136" s="23">
        <v>43525</v>
      </c>
      <c r="J2136" s="21" t="s">
        <v>275</v>
      </c>
      <c r="K2136" s="24">
        <v>-1618.28</v>
      </c>
      <c r="L2136" s="21" t="s">
        <v>194</v>
      </c>
    </row>
    <row r="2137" spans="1:12" x14ac:dyDescent="0.3">
      <c r="A2137" s="22">
        <v>13640</v>
      </c>
      <c r="B2137" s="22">
        <v>10100501</v>
      </c>
      <c r="C2137" s="22">
        <v>1000</v>
      </c>
      <c r="D2137" s="23">
        <v>43525</v>
      </c>
      <c r="E2137" s="21" t="s">
        <v>104</v>
      </c>
      <c r="F2137" s="21">
        <v>108109071</v>
      </c>
      <c r="G2137" s="21">
        <v>0</v>
      </c>
      <c r="H2137" s="21">
        <v>0</v>
      </c>
      <c r="I2137" s="23">
        <v>43525</v>
      </c>
      <c r="J2137" s="21" t="s">
        <v>275</v>
      </c>
      <c r="K2137" s="21">
        <v>-105.01</v>
      </c>
      <c r="L2137" s="21" t="s">
        <v>194</v>
      </c>
    </row>
    <row r="2138" spans="1:12" x14ac:dyDescent="0.3">
      <c r="A2138" s="22">
        <v>13660</v>
      </c>
      <c r="B2138" s="22">
        <v>10100501</v>
      </c>
      <c r="C2138" s="22">
        <v>1000</v>
      </c>
      <c r="D2138" s="23">
        <v>43525</v>
      </c>
      <c r="E2138" s="21" t="s">
        <v>104</v>
      </c>
      <c r="F2138" s="21">
        <v>108109071</v>
      </c>
      <c r="G2138" s="21">
        <v>0</v>
      </c>
      <c r="H2138" s="21">
        <v>0</v>
      </c>
      <c r="I2138" s="23">
        <v>43525</v>
      </c>
      <c r="J2138" s="21" t="s">
        <v>275</v>
      </c>
      <c r="K2138" s="21">
        <v>-220.6</v>
      </c>
      <c r="L2138" s="21" t="s">
        <v>188</v>
      </c>
    </row>
    <row r="2139" spans="1:12" x14ac:dyDescent="0.3">
      <c r="A2139" s="22">
        <v>13670</v>
      </c>
      <c r="B2139" s="22">
        <v>10100501</v>
      </c>
      <c r="C2139" s="22">
        <v>1000</v>
      </c>
      <c r="D2139" s="23">
        <v>43525</v>
      </c>
      <c r="E2139" s="21" t="s">
        <v>104</v>
      </c>
      <c r="F2139" s="21">
        <v>108109071</v>
      </c>
      <c r="G2139" s="21">
        <v>0</v>
      </c>
      <c r="H2139" s="21">
        <v>0</v>
      </c>
      <c r="I2139" s="23">
        <v>43525</v>
      </c>
      <c r="J2139" s="21" t="s">
        <v>275</v>
      </c>
      <c r="K2139" s="21">
        <v>-308.39</v>
      </c>
      <c r="L2139" s="21" t="s">
        <v>189</v>
      </c>
    </row>
    <row r="2140" spans="1:12" x14ac:dyDescent="0.3">
      <c r="A2140" s="22">
        <v>13670</v>
      </c>
      <c r="B2140" s="22">
        <v>10100501</v>
      </c>
      <c r="C2140" s="22">
        <v>1000</v>
      </c>
      <c r="D2140" s="23">
        <v>43525</v>
      </c>
      <c r="E2140" s="21" t="s">
        <v>104</v>
      </c>
      <c r="F2140" s="21">
        <v>108109174</v>
      </c>
      <c r="G2140" s="21">
        <v>0</v>
      </c>
      <c r="H2140" s="21">
        <v>0</v>
      </c>
      <c r="I2140" s="23">
        <v>43553</v>
      </c>
      <c r="J2140" s="21" t="s">
        <v>266</v>
      </c>
      <c r="K2140" s="24">
        <v>-1449.5</v>
      </c>
      <c r="L2140" s="21" t="s">
        <v>189</v>
      </c>
    </row>
    <row r="2141" spans="1:12" x14ac:dyDescent="0.3">
      <c r="A2141" s="22">
        <v>13650</v>
      </c>
      <c r="B2141" s="22">
        <v>10100501</v>
      </c>
      <c r="C2141" s="22">
        <v>1000</v>
      </c>
      <c r="D2141" s="23">
        <v>43525</v>
      </c>
      <c r="E2141" s="21" t="s">
        <v>104</v>
      </c>
      <c r="F2141" s="21">
        <v>108109274</v>
      </c>
      <c r="G2141" s="21">
        <v>0</v>
      </c>
      <c r="H2141" s="21">
        <v>0</v>
      </c>
      <c r="I2141" s="23">
        <v>43538</v>
      </c>
      <c r="J2141" s="21" t="s">
        <v>272</v>
      </c>
      <c r="K2141" s="21">
        <v>-618.59</v>
      </c>
      <c r="L2141" s="21" t="s">
        <v>195</v>
      </c>
    </row>
    <row r="2142" spans="1:12" x14ac:dyDescent="0.3">
      <c r="A2142" s="22">
        <v>13650</v>
      </c>
      <c r="B2142" s="22">
        <v>10100501</v>
      </c>
      <c r="C2142" s="22">
        <v>1000</v>
      </c>
      <c r="D2142" s="23">
        <v>43525</v>
      </c>
      <c r="E2142" s="21" t="s">
        <v>104</v>
      </c>
      <c r="F2142" s="21">
        <v>108109274</v>
      </c>
      <c r="G2142" s="21">
        <v>0</v>
      </c>
      <c r="H2142" s="21">
        <v>0</v>
      </c>
      <c r="I2142" s="23">
        <v>43538</v>
      </c>
      <c r="J2142" s="21" t="s">
        <v>272</v>
      </c>
      <c r="K2142" s="21">
        <v>-618.6</v>
      </c>
      <c r="L2142" s="21" t="s">
        <v>195</v>
      </c>
    </row>
    <row r="2143" spans="1:12" x14ac:dyDescent="0.3">
      <c r="A2143" s="22">
        <v>13640</v>
      </c>
      <c r="B2143" s="22">
        <v>10100501</v>
      </c>
      <c r="C2143" s="22">
        <v>1000</v>
      </c>
      <c r="D2143" s="23">
        <v>43525</v>
      </c>
      <c r="E2143" s="21" t="s">
        <v>104</v>
      </c>
      <c r="F2143" s="21">
        <v>108107722</v>
      </c>
      <c r="G2143" s="21">
        <v>0</v>
      </c>
      <c r="H2143" s="21">
        <v>0</v>
      </c>
      <c r="I2143" s="23">
        <v>43439</v>
      </c>
      <c r="J2143" s="21" t="s">
        <v>105</v>
      </c>
      <c r="K2143" s="21">
        <v>0.01</v>
      </c>
      <c r="L2143" s="21" t="s">
        <v>194</v>
      </c>
    </row>
    <row r="2144" spans="1:12" x14ac:dyDescent="0.3">
      <c r="A2144" s="22">
        <v>13640</v>
      </c>
      <c r="B2144" s="22">
        <v>10100501</v>
      </c>
      <c r="C2144" s="22">
        <v>1000</v>
      </c>
      <c r="D2144" s="23">
        <v>43525</v>
      </c>
      <c r="E2144" s="21" t="s">
        <v>104</v>
      </c>
      <c r="F2144" s="21">
        <v>108107722</v>
      </c>
      <c r="G2144" s="21">
        <v>0</v>
      </c>
      <c r="H2144" s="21">
        <v>0</v>
      </c>
      <c r="I2144" s="23">
        <v>43439</v>
      </c>
      <c r="J2144" s="21" t="s">
        <v>105</v>
      </c>
      <c r="K2144" s="21">
        <v>0.01</v>
      </c>
      <c r="L2144" s="21" t="s">
        <v>194</v>
      </c>
    </row>
    <row r="2145" spans="1:12" x14ac:dyDescent="0.3">
      <c r="A2145" s="22">
        <v>13650</v>
      </c>
      <c r="B2145" s="22">
        <v>10100501</v>
      </c>
      <c r="C2145" s="22">
        <v>1000</v>
      </c>
      <c r="D2145" s="23">
        <v>43525</v>
      </c>
      <c r="E2145" s="21" t="s">
        <v>104</v>
      </c>
      <c r="F2145" s="21">
        <v>108107722</v>
      </c>
      <c r="G2145" s="21">
        <v>0</v>
      </c>
      <c r="H2145" s="21">
        <v>0</v>
      </c>
      <c r="I2145" s="23">
        <v>43439</v>
      </c>
      <c r="J2145" s="21" t="s">
        <v>105</v>
      </c>
      <c r="K2145" s="21">
        <v>0.04</v>
      </c>
      <c r="L2145" s="21" t="s">
        <v>195</v>
      </c>
    </row>
    <row r="2146" spans="1:12" x14ac:dyDescent="0.3">
      <c r="A2146" s="22">
        <v>13650</v>
      </c>
      <c r="B2146" s="22">
        <v>10100501</v>
      </c>
      <c r="C2146" s="22">
        <v>1000</v>
      </c>
      <c r="D2146" s="23">
        <v>43525</v>
      </c>
      <c r="E2146" s="21" t="s">
        <v>104</v>
      </c>
      <c r="F2146" s="21">
        <v>108107722</v>
      </c>
      <c r="G2146" s="21">
        <v>0</v>
      </c>
      <c r="H2146" s="21">
        <v>0</v>
      </c>
      <c r="I2146" s="23">
        <v>43439</v>
      </c>
      <c r="J2146" s="21" t="s">
        <v>105</v>
      </c>
      <c r="K2146" s="21">
        <v>0.04</v>
      </c>
      <c r="L2146" s="21" t="s">
        <v>195</v>
      </c>
    </row>
    <row r="2147" spans="1:12" x14ac:dyDescent="0.3">
      <c r="A2147" s="22">
        <v>13640</v>
      </c>
      <c r="B2147" s="22">
        <v>10100501</v>
      </c>
      <c r="C2147" s="22">
        <v>1000</v>
      </c>
      <c r="D2147" s="23">
        <v>43525</v>
      </c>
      <c r="E2147" s="21" t="s">
        <v>104</v>
      </c>
      <c r="F2147" s="21">
        <v>108107788</v>
      </c>
      <c r="G2147" s="21">
        <v>0</v>
      </c>
      <c r="H2147" s="21">
        <v>0</v>
      </c>
      <c r="I2147" s="23">
        <v>43521</v>
      </c>
      <c r="J2147" s="21" t="s">
        <v>105</v>
      </c>
      <c r="K2147" s="21">
        <v>-202.06</v>
      </c>
      <c r="L2147" s="21" t="s">
        <v>194</v>
      </c>
    </row>
    <row r="2148" spans="1:12" x14ac:dyDescent="0.3">
      <c r="A2148" s="22">
        <v>13650</v>
      </c>
      <c r="B2148" s="22">
        <v>10100501</v>
      </c>
      <c r="C2148" s="22">
        <v>1000</v>
      </c>
      <c r="D2148" s="23">
        <v>43525</v>
      </c>
      <c r="E2148" s="21" t="s">
        <v>104</v>
      </c>
      <c r="F2148" s="21">
        <v>108107921</v>
      </c>
      <c r="G2148" s="21">
        <v>0</v>
      </c>
      <c r="H2148" s="21">
        <v>0</v>
      </c>
      <c r="I2148" s="23">
        <v>43493</v>
      </c>
      <c r="J2148" s="21" t="s">
        <v>105</v>
      </c>
      <c r="K2148" s="21">
        <v>1.8</v>
      </c>
      <c r="L2148" s="21" t="s">
        <v>195</v>
      </c>
    </row>
    <row r="2149" spans="1:12" x14ac:dyDescent="0.3">
      <c r="A2149" s="22">
        <v>13640</v>
      </c>
      <c r="B2149" s="22">
        <v>10100501</v>
      </c>
      <c r="C2149" s="22">
        <v>1000</v>
      </c>
      <c r="D2149" s="23">
        <v>43525</v>
      </c>
      <c r="E2149" s="21" t="s">
        <v>104</v>
      </c>
      <c r="F2149" s="21">
        <v>108108230</v>
      </c>
      <c r="G2149" s="21">
        <v>0</v>
      </c>
      <c r="H2149" s="21">
        <v>0</v>
      </c>
      <c r="I2149" s="23">
        <v>43435</v>
      </c>
      <c r="J2149" s="21" t="s">
        <v>105</v>
      </c>
      <c r="K2149" s="21">
        <v>7.0000000000000007E-2</v>
      </c>
      <c r="L2149" s="21" t="s">
        <v>194</v>
      </c>
    </row>
    <row r="2150" spans="1:12" x14ac:dyDescent="0.3">
      <c r="A2150" s="22">
        <v>13650</v>
      </c>
      <c r="B2150" s="22">
        <v>10100501</v>
      </c>
      <c r="C2150" s="22">
        <v>1000</v>
      </c>
      <c r="D2150" s="23">
        <v>43525</v>
      </c>
      <c r="E2150" s="21" t="s">
        <v>104</v>
      </c>
      <c r="F2150" s="21">
        <v>108108230</v>
      </c>
      <c r="G2150" s="21">
        <v>0</v>
      </c>
      <c r="H2150" s="21">
        <v>0</v>
      </c>
      <c r="I2150" s="23">
        <v>43435</v>
      </c>
      <c r="J2150" s="21" t="s">
        <v>105</v>
      </c>
      <c r="K2150" s="21">
        <v>0.01</v>
      </c>
      <c r="L2150" s="21" t="s">
        <v>195</v>
      </c>
    </row>
    <row r="2151" spans="1:12" x14ac:dyDescent="0.3">
      <c r="A2151" s="22">
        <v>13650</v>
      </c>
      <c r="B2151" s="22">
        <v>10100501</v>
      </c>
      <c r="C2151" s="22">
        <v>1000</v>
      </c>
      <c r="D2151" s="23">
        <v>43525</v>
      </c>
      <c r="E2151" s="21" t="s">
        <v>104</v>
      </c>
      <c r="F2151" s="21">
        <v>108108230</v>
      </c>
      <c r="G2151" s="21">
        <v>0</v>
      </c>
      <c r="H2151" s="21">
        <v>0</v>
      </c>
      <c r="I2151" s="23">
        <v>43435</v>
      </c>
      <c r="J2151" s="21" t="s">
        <v>105</v>
      </c>
      <c r="K2151" s="21">
        <v>0.01</v>
      </c>
      <c r="L2151" s="21" t="s">
        <v>195</v>
      </c>
    </row>
    <row r="2152" spans="1:12" x14ac:dyDescent="0.3">
      <c r="A2152" s="22">
        <v>13640</v>
      </c>
      <c r="B2152" s="22">
        <v>10100501</v>
      </c>
      <c r="C2152" s="22">
        <v>1000</v>
      </c>
      <c r="D2152" s="23">
        <v>43525</v>
      </c>
      <c r="E2152" s="21" t="s">
        <v>104</v>
      </c>
      <c r="F2152" s="21">
        <v>108108244</v>
      </c>
      <c r="G2152" s="21">
        <v>0</v>
      </c>
      <c r="H2152" s="21">
        <v>0</v>
      </c>
      <c r="I2152" s="23">
        <v>43528</v>
      </c>
      <c r="J2152" s="21" t="s">
        <v>105</v>
      </c>
      <c r="K2152" s="24">
        <v>-1870.42</v>
      </c>
      <c r="L2152" s="21" t="s">
        <v>194</v>
      </c>
    </row>
    <row r="2153" spans="1:12" x14ac:dyDescent="0.3">
      <c r="A2153" s="22">
        <v>13650</v>
      </c>
      <c r="B2153" s="22">
        <v>10100501</v>
      </c>
      <c r="C2153" s="22">
        <v>1000</v>
      </c>
      <c r="D2153" s="23">
        <v>43525</v>
      </c>
      <c r="E2153" s="21" t="s">
        <v>104</v>
      </c>
      <c r="F2153" s="21">
        <v>108108244</v>
      </c>
      <c r="G2153" s="21">
        <v>0</v>
      </c>
      <c r="H2153" s="21">
        <v>0</v>
      </c>
      <c r="I2153" s="23">
        <v>43528</v>
      </c>
      <c r="J2153" s="21" t="s">
        <v>105</v>
      </c>
      <c r="K2153" s="21">
        <v>-397.13</v>
      </c>
      <c r="L2153" s="21" t="s">
        <v>195</v>
      </c>
    </row>
    <row r="2154" spans="1:12" x14ac:dyDescent="0.3">
      <c r="A2154" s="22">
        <v>13640</v>
      </c>
      <c r="B2154" s="22">
        <v>10100501</v>
      </c>
      <c r="C2154" s="22">
        <v>1000</v>
      </c>
      <c r="D2154" s="23">
        <v>43525</v>
      </c>
      <c r="E2154" s="21" t="s">
        <v>104</v>
      </c>
      <c r="F2154" s="21">
        <v>108108340</v>
      </c>
      <c r="G2154" s="21">
        <v>0</v>
      </c>
      <c r="H2154" s="21">
        <v>0</v>
      </c>
      <c r="I2154" s="23">
        <v>43529</v>
      </c>
      <c r="J2154" s="21" t="s">
        <v>105</v>
      </c>
      <c r="K2154" s="21">
        <v>-934.27</v>
      </c>
      <c r="L2154" s="21" t="s">
        <v>194</v>
      </c>
    </row>
    <row r="2155" spans="1:12" x14ac:dyDescent="0.3">
      <c r="A2155" s="22">
        <v>13650</v>
      </c>
      <c r="B2155" s="22">
        <v>10100501</v>
      </c>
      <c r="C2155" s="22">
        <v>1000</v>
      </c>
      <c r="D2155" s="23">
        <v>43525</v>
      </c>
      <c r="E2155" s="21" t="s">
        <v>104</v>
      </c>
      <c r="F2155" s="21">
        <v>108108340</v>
      </c>
      <c r="G2155" s="21">
        <v>0</v>
      </c>
      <c r="H2155" s="21">
        <v>0</v>
      </c>
      <c r="I2155" s="23">
        <v>43529</v>
      </c>
      <c r="J2155" s="21" t="s">
        <v>105</v>
      </c>
      <c r="K2155" s="21">
        <v>-78.900000000000006</v>
      </c>
      <c r="L2155" s="21" t="s">
        <v>195</v>
      </c>
    </row>
    <row r="2156" spans="1:12" x14ac:dyDescent="0.3">
      <c r="A2156" s="22">
        <v>13670</v>
      </c>
      <c r="B2156" s="22">
        <v>10100501</v>
      </c>
      <c r="C2156" s="22">
        <v>1000</v>
      </c>
      <c r="D2156" s="23">
        <v>43525</v>
      </c>
      <c r="E2156" s="21" t="s">
        <v>104</v>
      </c>
      <c r="F2156" s="21">
        <v>108108402</v>
      </c>
      <c r="G2156" s="21">
        <v>0</v>
      </c>
      <c r="H2156" s="21">
        <v>0</v>
      </c>
      <c r="I2156" s="23">
        <v>43514</v>
      </c>
      <c r="J2156" s="21" t="s">
        <v>105</v>
      </c>
      <c r="K2156" s="21">
        <v>3.3</v>
      </c>
      <c r="L2156" s="21" t="s">
        <v>189</v>
      </c>
    </row>
    <row r="2157" spans="1:12" x14ac:dyDescent="0.3">
      <c r="A2157" s="22">
        <v>13670</v>
      </c>
      <c r="B2157" s="22">
        <v>10100501</v>
      </c>
      <c r="C2157" s="22">
        <v>1000</v>
      </c>
      <c r="D2157" s="23">
        <v>43525</v>
      </c>
      <c r="E2157" s="21" t="s">
        <v>104</v>
      </c>
      <c r="F2157" s="21">
        <v>108108402</v>
      </c>
      <c r="G2157" s="21">
        <v>0</v>
      </c>
      <c r="H2157" s="21">
        <v>0</v>
      </c>
      <c r="I2157" s="23">
        <v>43514</v>
      </c>
      <c r="J2157" s="21" t="s">
        <v>105</v>
      </c>
      <c r="K2157" s="21">
        <v>3.31</v>
      </c>
      <c r="L2157" s="21" t="s">
        <v>189</v>
      </c>
    </row>
    <row r="2158" spans="1:12" x14ac:dyDescent="0.3">
      <c r="A2158" s="22">
        <v>13670</v>
      </c>
      <c r="B2158" s="22">
        <v>10100501</v>
      </c>
      <c r="C2158" s="22">
        <v>1000</v>
      </c>
      <c r="D2158" s="23">
        <v>43525</v>
      </c>
      <c r="E2158" s="21" t="s">
        <v>104</v>
      </c>
      <c r="F2158" s="21">
        <v>108108402</v>
      </c>
      <c r="G2158" s="21">
        <v>0</v>
      </c>
      <c r="H2158" s="21">
        <v>0</v>
      </c>
      <c r="I2158" s="23">
        <v>43514</v>
      </c>
      <c r="J2158" s="21" t="s">
        <v>105</v>
      </c>
      <c r="K2158" s="21">
        <v>3.3</v>
      </c>
      <c r="L2158" s="21" t="s">
        <v>189</v>
      </c>
    </row>
    <row r="2159" spans="1:12" x14ac:dyDescent="0.3">
      <c r="A2159" s="22">
        <v>13640</v>
      </c>
      <c r="B2159" s="22">
        <v>10100501</v>
      </c>
      <c r="C2159" s="22">
        <v>1000</v>
      </c>
      <c r="D2159" s="23">
        <v>43525</v>
      </c>
      <c r="E2159" s="21" t="s">
        <v>104</v>
      </c>
      <c r="F2159" s="21">
        <v>108108617</v>
      </c>
      <c r="G2159" s="21">
        <v>0</v>
      </c>
      <c r="H2159" s="21">
        <v>0</v>
      </c>
      <c r="I2159" s="23">
        <v>43518</v>
      </c>
      <c r="J2159" s="21" t="s">
        <v>105</v>
      </c>
      <c r="K2159" s="21">
        <v>-321.87</v>
      </c>
      <c r="L2159" s="21" t="s">
        <v>194</v>
      </c>
    </row>
    <row r="2160" spans="1:12" x14ac:dyDescent="0.3">
      <c r="A2160" s="22">
        <v>13640</v>
      </c>
      <c r="B2160" s="22">
        <v>10100501</v>
      </c>
      <c r="C2160" s="22">
        <v>1000</v>
      </c>
      <c r="D2160" s="23">
        <v>43525</v>
      </c>
      <c r="E2160" s="21" t="s">
        <v>104</v>
      </c>
      <c r="F2160" s="21">
        <v>108108691</v>
      </c>
      <c r="G2160" s="21">
        <v>0</v>
      </c>
      <c r="H2160" s="21">
        <v>0</v>
      </c>
      <c r="I2160" s="23">
        <v>43511</v>
      </c>
      <c r="J2160" s="21" t="s">
        <v>105</v>
      </c>
      <c r="K2160" s="21">
        <v>2.15</v>
      </c>
      <c r="L2160" s="21" t="s">
        <v>194</v>
      </c>
    </row>
    <row r="2161" spans="1:12" x14ac:dyDescent="0.3">
      <c r="A2161" s="22">
        <v>13650</v>
      </c>
      <c r="B2161" s="22">
        <v>10100501</v>
      </c>
      <c r="C2161" s="22">
        <v>1000</v>
      </c>
      <c r="D2161" s="23">
        <v>43525</v>
      </c>
      <c r="E2161" s="21" t="s">
        <v>104</v>
      </c>
      <c r="F2161" s="21">
        <v>108108691</v>
      </c>
      <c r="G2161" s="21">
        <v>0</v>
      </c>
      <c r="H2161" s="21">
        <v>0</v>
      </c>
      <c r="I2161" s="23">
        <v>43511</v>
      </c>
      <c r="J2161" s="21" t="s">
        <v>105</v>
      </c>
      <c r="K2161" s="21">
        <v>0.75</v>
      </c>
      <c r="L2161" s="21" t="s">
        <v>195</v>
      </c>
    </row>
    <row r="2162" spans="1:12" x14ac:dyDescent="0.3">
      <c r="A2162" s="22">
        <v>13690</v>
      </c>
      <c r="B2162" s="22">
        <v>10100501</v>
      </c>
      <c r="C2162" s="22">
        <v>1000</v>
      </c>
      <c r="D2162" s="23">
        <v>43525</v>
      </c>
      <c r="E2162" s="21" t="s">
        <v>104</v>
      </c>
      <c r="F2162" s="21">
        <v>108108889</v>
      </c>
      <c r="G2162" s="21">
        <v>0</v>
      </c>
      <c r="H2162" s="21">
        <v>0</v>
      </c>
      <c r="I2162" s="23">
        <v>43494</v>
      </c>
      <c r="J2162" s="21" t="s">
        <v>105</v>
      </c>
      <c r="K2162" s="21">
        <v>-0.54</v>
      </c>
      <c r="L2162" s="21" t="s">
        <v>191</v>
      </c>
    </row>
    <row r="2163" spans="1:12" x14ac:dyDescent="0.3">
      <c r="A2163" s="22">
        <v>13640</v>
      </c>
      <c r="B2163" s="22">
        <v>10100501</v>
      </c>
      <c r="C2163" s="22">
        <v>1000</v>
      </c>
      <c r="D2163" s="23">
        <v>43525</v>
      </c>
      <c r="E2163" s="21" t="s">
        <v>104</v>
      </c>
      <c r="F2163" s="21">
        <v>108109091</v>
      </c>
      <c r="G2163" s="21">
        <v>0</v>
      </c>
      <c r="H2163" s="21">
        <v>0</v>
      </c>
      <c r="I2163" s="23">
        <v>43504</v>
      </c>
      <c r="J2163" s="21" t="s">
        <v>105</v>
      </c>
      <c r="K2163" s="21">
        <v>7.0000000000000007E-2</v>
      </c>
      <c r="L2163" s="21" t="s">
        <v>194</v>
      </c>
    </row>
    <row r="2164" spans="1:12" x14ac:dyDescent="0.3">
      <c r="A2164" s="22">
        <v>13640</v>
      </c>
      <c r="B2164" s="22">
        <v>10100501</v>
      </c>
      <c r="C2164" s="22">
        <v>1000</v>
      </c>
      <c r="D2164" s="23">
        <v>43525</v>
      </c>
      <c r="E2164" s="21" t="s">
        <v>104</v>
      </c>
      <c r="F2164" s="21">
        <v>108109091</v>
      </c>
      <c r="G2164" s="21">
        <v>0</v>
      </c>
      <c r="H2164" s="21">
        <v>0</v>
      </c>
      <c r="I2164" s="23">
        <v>43504</v>
      </c>
      <c r="J2164" s="21" t="s">
        <v>105</v>
      </c>
      <c r="K2164" s="21">
        <v>0.41</v>
      </c>
      <c r="L2164" s="21" t="s">
        <v>194</v>
      </c>
    </row>
    <row r="2165" spans="1:12" x14ac:dyDescent="0.3">
      <c r="A2165" s="22">
        <v>13650</v>
      </c>
      <c r="B2165" s="22">
        <v>10100501</v>
      </c>
      <c r="C2165" s="22">
        <v>1000</v>
      </c>
      <c r="D2165" s="23">
        <v>43525</v>
      </c>
      <c r="E2165" s="21" t="s">
        <v>104</v>
      </c>
      <c r="F2165" s="21">
        <v>108109091</v>
      </c>
      <c r="G2165" s="21">
        <v>0</v>
      </c>
      <c r="H2165" s="21">
        <v>0</v>
      </c>
      <c r="I2165" s="23">
        <v>43504</v>
      </c>
      <c r="J2165" s="21" t="s">
        <v>105</v>
      </c>
      <c r="K2165" s="21">
        <v>0.61</v>
      </c>
      <c r="L2165" s="21" t="s">
        <v>195</v>
      </c>
    </row>
    <row r="2166" spans="1:12" x14ac:dyDescent="0.3">
      <c r="A2166" s="22">
        <v>13650</v>
      </c>
      <c r="B2166" s="22">
        <v>10100501</v>
      </c>
      <c r="C2166" s="22">
        <v>1000</v>
      </c>
      <c r="D2166" s="23">
        <v>43525</v>
      </c>
      <c r="E2166" s="21" t="s">
        <v>104</v>
      </c>
      <c r="F2166" s="21">
        <v>108109091</v>
      </c>
      <c r="G2166" s="21">
        <v>0</v>
      </c>
      <c r="H2166" s="21">
        <v>0</v>
      </c>
      <c r="I2166" s="23">
        <v>43504</v>
      </c>
      <c r="J2166" s="21" t="s">
        <v>105</v>
      </c>
      <c r="K2166" s="21">
        <v>0.62</v>
      </c>
      <c r="L2166" s="21" t="s">
        <v>195</v>
      </c>
    </row>
    <row r="2167" spans="1:12" x14ac:dyDescent="0.3">
      <c r="A2167" s="22">
        <v>13640</v>
      </c>
      <c r="B2167" s="22">
        <v>10100501</v>
      </c>
      <c r="C2167" s="22">
        <v>1000</v>
      </c>
      <c r="D2167" s="23">
        <v>43525</v>
      </c>
      <c r="E2167" s="21" t="s">
        <v>104</v>
      </c>
      <c r="F2167" s="21">
        <v>108109312</v>
      </c>
      <c r="G2167" s="21">
        <v>0</v>
      </c>
      <c r="H2167" s="21">
        <v>0</v>
      </c>
      <c r="I2167" s="23">
        <v>43524</v>
      </c>
      <c r="J2167" s="21" t="s">
        <v>105</v>
      </c>
      <c r="K2167" s="21">
        <v>-696.85</v>
      </c>
      <c r="L2167" s="21" t="s">
        <v>194</v>
      </c>
    </row>
    <row r="2168" spans="1:12" x14ac:dyDescent="0.3">
      <c r="A2168" s="22">
        <v>13650</v>
      </c>
      <c r="B2168" s="22">
        <v>10100501</v>
      </c>
      <c r="C2168" s="22">
        <v>1000</v>
      </c>
      <c r="D2168" s="23">
        <v>43525</v>
      </c>
      <c r="E2168" s="21" t="s">
        <v>104</v>
      </c>
      <c r="F2168" s="21">
        <v>108109312</v>
      </c>
      <c r="G2168" s="21">
        <v>0</v>
      </c>
      <c r="H2168" s="21">
        <v>0</v>
      </c>
      <c r="I2168" s="23">
        <v>43524</v>
      </c>
      <c r="J2168" s="21" t="s">
        <v>105</v>
      </c>
      <c r="K2168" s="21">
        <v>-121.99</v>
      </c>
      <c r="L2168" s="21" t="s">
        <v>195</v>
      </c>
    </row>
    <row r="2169" spans="1:12" x14ac:dyDescent="0.3">
      <c r="A2169" s="22">
        <v>13660</v>
      </c>
      <c r="B2169" s="22">
        <v>10100501</v>
      </c>
      <c r="C2169" s="22">
        <v>1000</v>
      </c>
      <c r="D2169" s="23">
        <v>43525</v>
      </c>
      <c r="E2169" s="21" t="s">
        <v>104</v>
      </c>
      <c r="F2169" s="21">
        <v>108109492</v>
      </c>
      <c r="G2169" s="21">
        <v>0</v>
      </c>
      <c r="H2169" s="21">
        <v>0</v>
      </c>
      <c r="I2169" s="23">
        <v>43530</v>
      </c>
      <c r="J2169" s="21" t="s">
        <v>105</v>
      </c>
      <c r="K2169" s="21">
        <v>-141.56</v>
      </c>
      <c r="L2169" s="21" t="s">
        <v>188</v>
      </c>
    </row>
    <row r="2170" spans="1:12" x14ac:dyDescent="0.3">
      <c r="A2170" s="22">
        <v>13660</v>
      </c>
      <c r="B2170" s="22">
        <v>10100501</v>
      </c>
      <c r="C2170" s="22">
        <v>1000</v>
      </c>
      <c r="D2170" s="23">
        <v>43525</v>
      </c>
      <c r="E2170" s="21" t="s">
        <v>104</v>
      </c>
      <c r="F2170" s="21">
        <v>108109492</v>
      </c>
      <c r="G2170" s="21">
        <v>0</v>
      </c>
      <c r="H2170" s="21">
        <v>0</v>
      </c>
      <c r="I2170" s="23">
        <v>43530</v>
      </c>
      <c r="J2170" s="21" t="s">
        <v>105</v>
      </c>
      <c r="K2170" s="21">
        <v>-63.94</v>
      </c>
      <c r="L2170" s="21" t="s">
        <v>188</v>
      </c>
    </row>
    <row r="2171" spans="1:12" x14ac:dyDescent="0.3">
      <c r="A2171" s="22">
        <v>13670</v>
      </c>
      <c r="B2171" s="22">
        <v>10100501</v>
      </c>
      <c r="C2171" s="22">
        <v>1000</v>
      </c>
      <c r="D2171" s="23">
        <v>43525</v>
      </c>
      <c r="E2171" s="21" t="s">
        <v>104</v>
      </c>
      <c r="F2171" s="21">
        <v>108109492</v>
      </c>
      <c r="G2171" s="21">
        <v>0</v>
      </c>
      <c r="H2171" s="21">
        <v>0</v>
      </c>
      <c r="I2171" s="23">
        <v>43530</v>
      </c>
      <c r="J2171" s="21" t="s">
        <v>105</v>
      </c>
      <c r="K2171" s="24">
        <v>-1076.42</v>
      </c>
      <c r="L2171" s="21" t="s">
        <v>189</v>
      </c>
    </row>
    <row r="2172" spans="1:12" x14ac:dyDescent="0.3">
      <c r="A2172" s="22">
        <v>13670</v>
      </c>
      <c r="B2172" s="22">
        <v>10100501</v>
      </c>
      <c r="C2172" s="22">
        <v>1000</v>
      </c>
      <c r="D2172" s="23">
        <v>43525</v>
      </c>
      <c r="E2172" s="21" t="s">
        <v>104</v>
      </c>
      <c r="F2172" s="21">
        <v>108109492</v>
      </c>
      <c r="G2172" s="21">
        <v>0</v>
      </c>
      <c r="H2172" s="21">
        <v>0</v>
      </c>
      <c r="I2172" s="23">
        <v>43530</v>
      </c>
      <c r="J2172" s="21" t="s">
        <v>105</v>
      </c>
      <c r="K2172" s="24">
        <v>-1076.43</v>
      </c>
      <c r="L2172" s="21" t="s">
        <v>189</v>
      </c>
    </row>
    <row r="2173" spans="1:12" x14ac:dyDescent="0.3">
      <c r="A2173" s="5">
        <v>13660</v>
      </c>
      <c r="B2173" s="5">
        <v>10100501</v>
      </c>
      <c r="C2173" s="5">
        <v>1000</v>
      </c>
      <c r="D2173" s="4">
        <v>43556</v>
      </c>
      <c r="E2173" s="198" t="s">
        <v>104</v>
      </c>
      <c r="F2173" s="198">
        <v>108105047</v>
      </c>
      <c r="G2173" s="198">
        <v>0</v>
      </c>
      <c r="H2173" s="198">
        <v>0</v>
      </c>
      <c r="I2173" s="4">
        <v>43515</v>
      </c>
      <c r="J2173" s="198" t="s">
        <v>105</v>
      </c>
      <c r="K2173" s="3">
        <v>2608.1999999999998</v>
      </c>
      <c r="L2173" s="198" t="s">
        <v>188</v>
      </c>
    </row>
    <row r="2174" spans="1:12" x14ac:dyDescent="0.3">
      <c r="A2174" s="5">
        <v>13650</v>
      </c>
      <c r="B2174" s="5">
        <v>10100501</v>
      </c>
      <c r="C2174" s="5">
        <v>1000</v>
      </c>
      <c r="D2174" s="4">
        <v>43556</v>
      </c>
      <c r="E2174" s="198" t="s">
        <v>104</v>
      </c>
      <c r="F2174" s="198">
        <v>108105262</v>
      </c>
      <c r="G2174" s="198">
        <v>0</v>
      </c>
      <c r="H2174" s="198">
        <v>0</v>
      </c>
      <c r="I2174" s="4">
        <v>43523</v>
      </c>
      <c r="J2174" s="198" t="s">
        <v>105</v>
      </c>
      <c r="K2174" s="3">
        <v>4615.0600000000004</v>
      </c>
      <c r="L2174" s="198" t="s">
        <v>195</v>
      </c>
    </row>
    <row r="2175" spans="1:12" x14ac:dyDescent="0.3">
      <c r="A2175" s="5">
        <v>13650</v>
      </c>
      <c r="B2175" s="5">
        <v>10100501</v>
      </c>
      <c r="C2175" s="5">
        <v>1000</v>
      </c>
      <c r="D2175" s="4">
        <v>43556</v>
      </c>
      <c r="E2175" s="198" t="s">
        <v>104</v>
      </c>
      <c r="F2175" s="198">
        <v>108105262</v>
      </c>
      <c r="G2175" s="198">
        <v>0</v>
      </c>
      <c r="H2175" s="198">
        <v>0</v>
      </c>
      <c r="I2175" s="4">
        <v>43523</v>
      </c>
      <c r="J2175" s="198" t="s">
        <v>105</v>
      </c>
      <c r="K2175" s="3">
        <v>4615.08</v>
      </c>
      <c r="L2175" s="198" t="s">
        <v>195</v>
      </c>
    </row>
    <row r="2176" spans="1:12" x14ac:dyDescent="0.3">
      <c r="A2176" s="5">
        <v>13670</v>
      </c>
      <c r="B2176" s="5">
        <v>10100501</v>
      </c>
      <c r="C2176" s="5">
        <v>1000</v>
      </c>
      <c r="D2176" s="4">
        <v>43556</v>
      </c>
      <c r="E2176" s="198" t="s">
        <v>104</v>
      </c>
      <c r="F2176" s="198">
        <v>108105287</v>
      </c>
      <c r="G2176" s="198">
        <v>0</v>
      </c>
      <c r="H2176" s="198">
        <v>0</v>
      </c>
      <c r="I2176" s="4">
        <v>43516</v>
      </c>
      <c r="J2176" s="198" t="s">
        <v>105</v>
      </c>
      <c r="K2176" s="3">
        <v>2114.5500000000002</v>
      </c>
      <c r="L2176" s="198" t="s">
        <v>189</v>
      </c>
    </row>
    <row r="2177" spans="1:12" x14ac:dyDescent="0.3">
      <c r="A2177" s="5">
        <v>13640</v>
      </c>
      <c r="B2177" s="5">
        <v>10100501</v>
      </c>
      <c r="C2177" s="5">
        <v>1000</v>
      </c>
      <c r="D2177" s="4">
        <v>43556</v>
      </c>
      <c r="E2177" s="198" t="s">
        <v>104</v>
      </c>
      <c r="F2177" s="198">
        <v>108105728</v>
      </c>
      <c r="G2177" s="198">
        <v>0</v>
      </c>
      <c r="H2177" s="198">
        <v>0</v>
      </c>
      <c r="I2177" s="4">
        <v>43544</v>
      </c>
      <c r="J2177" s="198" t="s">
        <v>105</v>
      </c>
      <c r="K2177" s="198">
        <v>-2.33</v>
      </c>
      <c r="L2177" s="198" t="s">
        <v>194</v>
      </c>
    </row>
    <row r="2178" spans="1:12" x14ac:dyDescent="0.3">
      <c r="A2178" s="5">
        <v>13650</v>
      </c>
      <c r="B2178" s="5">
        <v>10100501</v>
      </c>
      <c r="C2178" s="5">
        <v>1000</v>
      </c>
      <c r="D2178" s="4">
        <v>43556</v>
      </c>
      <c r="E2178" s="198" t="s">
        <v>104</v>
      </c>
      <c r="F2178" s="198">
        <v>108105728</v>
      </c>
      <c r="G2178" s="198">
        <v>0</v>
      </c>
      <c r="H2178" s="198">
        <v>0</v>
      </c>
      <c r="I2178" s="4">
        <v>43544</v>
      </c>
      <c r="J2178" s="198" t="s">
        <v>105</v>
      </c>
      <c r="K2178" s="198">
        <v>-15.8</v>
      </c>
      <c r="L2178" s="198" t="s">
        <v>195</v>
      </c>
    </row>
    <row r="2179" spans="1:12" x14ac:dyDescent="0.3">
      <c r="A2179" s="5">
        <v>13650</v>
      </c>
      <c r="B2179" s="5">
        <v>10100501</v>
      </c>
      <c r="C2179" s="5">
        <v>1000</v>
      </c>
      <c r="D2179" s="4">
        <v>43556</v>
      </c>
      <c r="E2179" s="198" t="s">
        <v>104</v>
      </c>
      <c r="F2179" s="198">
        <v>108105728</v>
      </c>
      <c r="G2179" s="198">
        <v>0</v>
      </c>
      <c r="H2179" s="198">
        <v>0</v>
      </c>
      <c r="I2179" s="4">
        <v>43544</v>
      </c>
      <c r="J2179" s="198" t="s">
        <v>105</v>
      </c>
      <c r="K2179" s="198">
        <v>-15.78</v>
      </c>
      <c r="L2179" s="198" t="s">
        <v>195</v>
      </c>
    </row>
    <row r="2180" spans="1:12" x14ac:dyDescent="0.3">
      <c r="A2180" s="5">
        <v>13650</v>
      </c>
      <c r="B2180" s="5">
        <v>10100501</v>
      </c>
      <c r="C2180" s="5">
        <v>1000</v>
      </c>
      <c r="D2180" s="4">
        <v>43556</v>
      </c>
      <c r="E2180" s="198" t="s">
        <v>104</v>
      </c>
      <c r="F2180" s="198">
        <v>108105728</v>
      </c>
      <c r="G2180" s="198">
        <v>0</v>
      </c>
      <c r="H2180" s="198">
        <v>0</v>
      </c>
      <c r="I2180" s="4">
        <v>43544</v>
      </c>
      <c r="J2180" s="198" t="s">
        <v>105</v>
      </c>
      <c r="K2180" s="198">
        <v>-15.79</v>
      </c>
      <c r="L2180" s="198" t="s">
        <v>195</v>
      </c>
    </row>
    <row r="2181" spans="1:12" x14ac:dyDescent="0.3">
      <c r="A2181" s="5">
        <v>13670</v>
      </c>
      <c r="B2181" s="5">
        <v>10100501</v>
      </c>
      <c r="C2181" s="5">
        <v>1000</v>
      </c>
      <c r="D2181" s="4">
        <v>43556</v>
      </c>
      <c r="E2181" s="198" t="s">
        <v>104</v>
      </c>
      <c r="F2181" s="198">
        <v>108105634</v>
      </c>
      <c r="G2181" s="198">
        <v>0</v>
      </c>
      <c r="H2181" s="198">
        <v>0</v>
      </c>
      <c r="I2181" s="4">
        <v>43543</v>
      </c>
      <c r="J2181" s="198" t="s">
        <v>105</v>
      </c>
      <c r="K2181" s="198">
        <v>1.22</v>
      </c>
      <c r="L2181" s="198" t="s">
        <v>189</v>
      </c>
    </row>
    <row r="2182" spans="1:12" x14ac:dyDescent="0.3">
      <c r="A2182" s="5">
        <v>13650</v>
      </c>
      <c r="B2182" s="5">
        <v>10100501</v>
      </c>
      <c r="C2182" s="5">
        <v>1000</v>
      </c>
      <c r="D2182" s="4">
        <v>43556</v>
      </c>
      <c r="E2182" s="198" t="s">
        <v>104</v>
      </c>
      <c r="F2182" s="198">
        <v>108101678</v>
      </c>
      <c r="G2182" s="198">
        <v>0</v>
      </c>
      <c r="H2182" s="198">
        <v>0</v>
      </c>
      <c r="I2182" s="4">
        <v>43521</v>
      </c>
      <c r="J2182" s="198" t="s">
        <v>105</v>
      </c>
      <c r="K2182" s="198">
        <v>208.25</v>
      </c>
      <c r="L2182" s="198" t="s">
        <v>195</v>
      </c>
    </row>
    <row r="2183" spans="1:12" x14ac:dyDescent="0.3">
      <c r="A2183" s="5">
        <v>13670</v>
      </c>
      <c r="B2183" s="5">
        <v>10100501</v>
      </c>
      <c r="C2183" s="5">
        <v>1000</v>
      </c>
      <c r="D2183" s="4">
        <v>43556</v>
      </c>
      <c r="E2183" s="198" t="s">
        <v>104</v>
      </c>
      <c r="F2183" s="198">
        <v>108101678</v>
      </c>
      <c r="G2183" s="198">
        <v>0</v>
      </c>
      <c r="H2183" s="198">
        <v>0</v>
      </c>
      <c r="I2183" s="4">
        <v>43521</v>
      </c>
      <c r="J2183" s="198" t="s">
        <v>105</v>
      </c>
      <c r="K2183" s="198">
        <v>13.1</v>
      </c>
      <c r="L2183" s="198" t="s">
        <v>189</v>
      </c>
    </row>
    <row r="2184" spans="1:12" x14ac:dyDescent="0.3">
      <c r="A2184" s="5">
        <v>13640</v>
      </c>
      <c r="B2184" s="5">
        <v>10100501</v>
      </c>
      <c r="C2184" s="5">
        <v>1000</v>
      </c>
      <c r="D2184" s="4">
        <v>43556</v>
      </c>
      <c r="E2184" s="198" t="s">
        <v>104</v>
      </c>
      <c r="F2184" s="198">
        <v>108102559</v>
      </c>
      <c r="G2184" s="198">
        <v>0</v>
      </c>
      <c r="H2184" s="198">
        <v>0</v>
      </c>
      <c r="I2184" s="4">
        <v>43552</v>
      </c>
      <c r="J2184" s="198" t="s">
        <v>105</v>
      </c>
      <c r="K2184" s="198">
        <v>81.64</v>
      </c>
      <c r="L2184" s="198" t="s">
        <v>194</v>
      </c>
    </row>
    <row r="2185" spans="1:12" x14ac:dyDescent="0.3">
      <c r="A2185" s="5">
        <v>13650</v>
      </c>
      <c r="B2185" s="5">
        <v>10100501</v>
      </c>
      <c r="C2185" s="5">
        <v>1000</v>
      </c>
      <c r="D2185" s="4">
        <v>43556</v>
      </c>
      <c r="E2185" s="198" t="s">
        <v>104</v>
      </c>
      <c r="F2185" s="198">
        <v>108102559</v>
      </c>
      <c r="G2185" s="198">
        <v>0</v>
      </c>
      <c r="H2185" s="198">
        <v>0</v>
      </c>
      <c r="I2185" s="4">
        <v>43552</v>
      </c>
      <c r="J2185" s="198" t="s">
        <v>105</v>
      </c>
      <c r="K2185" s="198">
        <v>310.33</v>
      </c>
      <c r="L2185" s="198" t="s">
        <v>195</v>
      </c>
    </row>
    <row r="2186" spans="1:12" x14ac:dyDescent="0.3">
      <c r="A2186" s="5">
        <v>13650</v>
      </c>
      <c r="B2186" s="5">
        <v>10100501</v>
      </c>
      <c r="C2186" s="5">
        <v>1000</v>
      </c>
      <c r="D2186" s="4">
        <v>43556</v>
      </c>
      <c r="E2186" s="198" t="s">
        <v>104</v>
      </c>
      <c r="F2186" s="198">
        <v>108102559</v>
      </c>
      <c r="G2186" s="198">
        <v>0</v>
      </c>
      <c r="H2186" s="198">
        <v>0</v>
      </c>
      <c r="I2186" s="4">
        <v>43552</v>
      </c>
      <c r="J2186" s="198" t="s">
        <v>105</v>
      </c>
      <c r="K2186" s="198">
        <v>310.36</v>
      </c>
      <c r="L2186" s="198" t="s">
        <v>195</v>
      </c>
    </row>
    <row r="2187" spans="1:12" x14ac:dyDescent="0.3">
      <c r="A2187" s="5">
        <v>13650</v>
      </c>
      <c r="B2187" s="5">
        <v>10100501</v>
      </c>
      <c r="C2187" s="5">
        <v>1000</v>
      </c>
      <c r="D2187" s="4">
        <v>43556</v>
      </c>
      <c r="E2187" s="198" t="s">
        <v>104</v>
      </c>
      <c r="F2187" s="198">
        <v>108102559</v>
      </c>
      <c r="G2187" s="198">
        <v>0</v>
      </c>
      <c r="H2187" s="198">
        <v>0</v>
      </c>
      <c r="I2187" s="4">
        <v>43552</v>
      </c>
      <c r="J2187" s="198" t="s">
        <v>105</v>
      </c>
      <c r="K2187" s="198">
        <v>310.33</v>
      </c>
      <c r="L2187" s="198" t="s">
        <v>195</v>
      </c>
    </row>
    <row r="2188" spans="1:12" x14ac:dyDescent="0.3">
      <c r="A2188" s="5">
        <v>13640</v>
      </c>
      <c r="B2188" s="5">
        <v>10100501</v>
      </c>
      <c r="C2188" s="5">
        <v>1000</v>
      </c>
      <c r="D2188" s="4">
        <v>43556</v>
      </c>
      <c r="E2188" s="198" t="s">
        <v>104</v>
      </c>
      <c r="F2188" s="198">
        <v>108102952</v>
      </c>
      <c r="G2188" s="198">
        <v>0</v>
      </c>
      <c r="H2188" s="198">
        <v>0</v>
      </c>
      <c r="I2188" s="4">
        <v>43532</v>
      </c>
      <c r="J2188" s="198" t="s">
        <v>105</v>
      </c>
      <c r="K2188" s="198">
        <v>92.7</v>
      </c>
      <c r="L2188" s="198" t="s">
        <v>194</v>
      </c>
    </row>
    <row r="2189" spans="1:12" x14ac:dyDescent="0.3">
      <c r="A2189" s="5">
        <v>13650</v>
      </c>
      <c r="B2189" s="5">
        <v>10100501</v>
      </c>
      <c r="C2189" s="5">
        <v>1000</v>
      </c>
      <c r="D2189" s="4">
        <v>43556</v>
      </c>
      <c r="E2189" s="198" t="s">
        <v>104</v>
      </c>
      <c r="F2189" s="198">
        <v>108102952</v>
      </c>
      <c r="G2189" s="198">
        <v>0</v>
      </c>
      <c r="H2189" s="198">
        <v>0</v>
      </c>
      <c r="I2189" s="4">
        <v>43532</v>
      </c>
      <c r="J2189" s="198" t="s">
        <v>105</v>
      </c>
      <c r="K2189" s="198">
        <v>604.05999999999995</v>
      </c>
      <c r="L2189" s="198" t="s">
        <v>195</v>
      </c>
    </row>
    <row r="2190" spans="1:12" x14ac:dyDescent="0.3">
      <c r="A2190" s="5">
        <v>13650</v>
      </c>
      <c r="B2190" s="5">
        <v>10100501</v>
      </c>
      <c r="C2190" s="5">
        <v>1000</v>
      </c>
      <c r="D2190" s="4">
        <v>43556</v>
      </c>
      <c r="E2190" s="198" t="s">
        <v>104</v>
      </c>
      <c r="F2190" s="198">
        <v>108102952</v>
      </c>
      <c r="G2190" s="198">
        <v>0</v>
      </c>
      <c r="H2190" s="198">
        <v>0</v>
      </c>
      <c r="I2190" s="4">
        <v>43532</v>
      </c>
      <c r="J2190" s="198" t="s">
        <v>105</v>
      </c>
      <c r="K2190" s="198">
        <v>604.05999999999995</v>
      </c>
      <c r="L2190" s="198" t="s">
        <v>195</v>
      </c>
    </row>
    <row r="2191" spans="1:12" x14ac:dyDescent="0.3">
      <c r="A2191" s="5">
        <v>13640</v>
      </c>
      <c r="B2191" s="5">
        <v>10100501</v>
      </c>
      <c r="C2191" s="5">
        <v>1000</v>
      </c>
      <c r="D2191" s="4">
        <v>43556</v>
      </c>
      <c r="E2191" s="198" t="s">
        <v>104</v>
      </c>
      <c r="F2191" s="198">
        <v>108104232</v>
      </c>
      <c r="G2191" s="198">
        <v>0</v>
      </c>
      <c r="H2191" s="198">
        <v>0</v>
      </c>
      <c r="I2191" s="4">
        <v>43532</v>
      </c>
      <c r="J2191" s="198" t="s">
        <v>105</v>
      </c>
      <c r="K2191" s="198">
        <v>749.47</v>
      </c>
      <c r="L2191" s="198" t="s">
        <v>194</v>
      </c>
    </row>
    <row r="2192" spans="1:12" x14ac:dyDescent="0.3">
      <c r="A2192" s="5">
        <v>13640</v>
      </c>
      <c r="B2192" s="5">
        <v>10100501</v>
      </c>
      <c r="C2192" s="5">
        <v>1000</v>
      </c>
      <c r="D2192" s="4">
        <v>43556</v>
      </c>
      <c r="E2192" s="198" t="s">
        <v>104</v>
      </c>
      <c r="F2192" s="198">
        <v>108104232</v>
      </c>
      <c r="G2192" s="198">
        <v>0</v>
      </c>
      <c r="H2192" s="198">
        <v>0</v>
      </c>
      <c r="I2192" s="4">
        <v>43532</v>
      </c>
      <c r="J2192" s="198" t="s">
        <v>105</v>
      </c>
      <c r="K2192" s="198">
        <v>712.51</v>
      </c>
      <c r="L2192" s="198" t="s">
        <v>194</v>
      </c>
    </row>
    <row r="2193" spans="1:12" x14ac:dyDescent="0.3">
      <c r="A2193" s="5">
        <v>13650</v>
      </c>
      <c r="B2193" s="5">
        <v>10100501</v>
      </c>
      <c r="C2193" s="5">
        <v>1000</v>
      </c>
      <c r="D2193" s="4">
        <v>43556</v>
      </c>
      <c r="E2193" s="198" t="s">
        <v>104</v>
      </c>
      <c r="F2193" s="198">
        <v>108104232</v>
      </c>
      <c r="G2193" s="198">
        <v>0</v>
      </c>
      <c r="H2193" s="198">
        <v>0</v>
      </c>
      <c r="I2193" s="4">
        <v>43532</v>
      </c>
      <c r="J2193" s="198" t="s">
        <v>105</v>
      </c>
      <c r="K2193" s="198">
        <v>175.75</v>
      </c>
      <c r="L2193" s="198" t="s">
        <v>195</v>
      </c>
    </row>
    <row r="2194" spans="1:12" x14ac:dyDescent="0.3">
      <c r="A2194" s="5">
        <v>13640</v>
      </c>
      <c r="B2194" s="5">
        <v>10100501</v>
      </c>
      <c r="C2194" s="5">
        <v>1000</v>
      </c>
      <c r="D2194" s="4">
        <v>43556</v>
      </c>
      <c r="E2194" s="198" t="s">
        <v>104</v>
      </c>
      <c r="F2194" s="198">
        <v>108104381</v>
      </c>
      <c r="G2194" s="198">
        <v>0</v>
      </c>
      <c r="H2194" s="198">
        <v>0</v>
      </c>
      <c r="I2194" s="4">
        <v>43529</v>
      </c>
      <c r="J2194" s="198" t="s">
        <v>105</v>
      </c>
      <c r="K2194" s="198">
        <v>15.95</v>
      </c>
      <c r="L2194" s="198" t="s">
        <v>194</v>
      </c>
    </row>
    <row r="2195" spans="1:12" x14ac:dyDescent="0.3">
      <c r="A2195" s="5">
        <v>13640</v>
      </c>
      <c r="B2195" s="5">
        <v>10100501</v>
      </c>
      <c r="C2195" s="5">
        <v>1000</v>
      </c>
      <c r="D2195" s="4">
        <v>43556</v>
      </c>
      <c r="E2195" s="198" t="s">
        <v>104</v>
      </c>
      <c r="F2195" s="198">
        <v>108104381</v>
      </c>
      <c r="G2195" s="198">
        <v>0</v>
      </c>
      <c r="H2195" s="198">
        <v>0</v>
      </c>
      <c r="I2195" s="4">
        <v>43529</v>
      </c>
      <c r="J2195" s="198" t="s">
        <v>105</v>
      </c>
      <c r="K2195" s="198">
        <v>18.2</v>
      </c>
      <c r="L2195" s="198" t="s">
        <v>194</v>
      </c>
    </row>
    <row r="2196" spans="1:12" x14ac:dyDescent="0.3">
      <c r="A2196" s="5">
        <v>13640</v>
      </c>
      <c r="B2196" s="5">
        <v>10100501</v>
      </c>
      <c r="C2196" s="5">
        <v>1000</v>
      </c>
      <c r="D2196" s="4">
        <v>43556</v>
      </c>
      <c r="E2196" s="198" t="s">
        <v>104</v>
      </c>
      <c r="F2196" s="198">
        <v>108104381</v>
      </c>
      <c r="G2196" s="198">
        <v>0</v>
      </c>
      <c r="H2196" s="198">
        <v>0</v>
      </c>
      <c r="I2196" s="4">
        <v>43529</v>
      </c>
      <c r="J2196" s="198" t="s">
        <v>105</v>
      </c>
      <c r="K2196" s="198">
        <v>112.02</v>
      </c>
      <c r="L2196" s="198" t="s">
        <v>194</v>
      </c>
    </row>
    <row r="2197" spans="1:12" x14ac:dyDescent="0.3">
      <c r="A2197" s="5">
        <v>13640</v>
      </c>
      <c r="B2197" s="5">
        <v>10100501</v>
      </c>
      <c r="C2197" s="5">
        <v>1000</v>
      </c>
      <c r="D2197" s="4">
        <v>43556</v>
      </c>
      <c r="E2197" s="198" t="s">
        <v>104</v>
      </c>
      <c r="F2197" s="198">
        <v>108104381</v>
      </c>
      <c r="G2197" s="198">
        <v>0</v>
      </c>
      <c r="H2197" s="198">
        <v>0</v>
      </c>
      <c r="I2197" s="4">
        <v>43529</v>
      </c>
      <c r="J2197" s="198" t="s">
        <v>105</v>
      </c>
      <c r="K2197" s="198">
        <v>162.72999999999999</v>
      </c>
      <c r="L2197" s="198" t="s">
        <v>194</v>
      </c>
    </row>
    <row r="2198" spans="1:12" x14ac:dyDescent="0.3">
      <c r="A2198" s="5">
        <v>13640</v>
      </c>
      <c r="B2198" s="5">
        <v>10100501</v>
      </c>
      <c r="C2198" s="5">
        <v>1000</v>
      </c>
      <c r="D2198" s="4">
        <v>43556</v>
      </c>
      <c r="E2198" s="198" t="s">
        <v>104</v>
      </c>
      <c r="F2198" s="198">
        <v>108104381</v>
      </c>
      <c r="G2198" s="198">
        <v>0</v>
      </c>
      <c r="H2198" s="198">
        <v>0</v>
      </c>
      <c r="I2198" s="4">
        <v>43529</v>
      </c>
      <c r="J2198" s="198" t="s">
        <v>105</v>
      </c>
      <c r="K2198" s="198">
        <v>29.29</v>
      </c>
      <c r="L2198" s="198" t="s">
        <v>194</v>
      </c>
    </row>
    <row r="2199" spans="1:12" x14ac:dyDescent="0.3">
      <c r="A2199" s="5">
        <v>13640</v>
      </c>
      <c r="B2199" s="5">
        <v>10100501</v>
      </c>
      <c r="C2199" s="5">
        <v>1000</v>
      </c>
      <c r="D2199" s="4">
        <v>43556</v>
      </c>
      <c r="E2199" s="198" t="s">
        <v>104</v>
      </c>
      <c r="F2199" s="198">
        <v>108104381</v>
      </c>
      <c r="G2199" s="198">
        <v>0</v>
      </c>
      <c r="H2199" s="198">
        <v>0</v>
      </c>
      <c r="I2199" s="4">
        <v>43529</v>
      </c>
      <c r="J2199" s="198" t="s">
        <v>105</v>
      </c>
      <c r="K2199" s="198">
        <v>8.74</v>
      </c>
      <c r="L2199" s="198" t="s">
        <v>194</v>
      </c>
    </row>
    <row r="2200" spans="1:12" x14ac:dyDescent="0.3">
      <c r="A2200" s="5">
        <v>13640</v>
      </c>
      <c r="B2200" s="5">
        <v>10100501</v>
      </c>
      <c r="C2200" s="5">
        <v>1000</v>
      </c>
      <c r="D2200" s="4">
        <v>43556</v>
      </c>
      <c r="E2200" s="198" t="s">
        <v>104</v>
      </c>
      <c r="F2200" s="198">
        <v>108104381</v>
      </c>
      <c r="G2200" s="198">
        <v>0</v>
      </c>
      <c r="H2200" s="198">
        <v>0</v>
      </c>
      <c r="I2200" s="4">
        <v>43529</v>
      </c>
      <c r="J2200" s="198" t="s">
        <v>105</v>
      </c>
      <c r="K2200" s="198">
        <v>214.18</v>
      </c>
      <c r="L2200" s="198" t="s">
        <v>194</v>
      </c>
    </row>
    <row r="2201" spans="1:12" x14ac:dyDescent="0.3">
      <c r="A2201" s="5">
        <v>13640</v>
      </c>
      <c r="B2201" s="5">
        <v>10100501</v>
      </c>
      <c r="C2201" s="5">
        <v>1000</v>
      </c>
      <c r="D2201" s="4">
        <v>43556</v>
      </c>
      <c r="E2201" s="198" t="s">
        <v>104</v>
      </c>
      <c r="F2201" s="198">
        <v>108104381</v>
      </c>
      <c r="G2201" s="198">
        <v>0</v>
      </c>
      <c r="H2201" s="198">
        <v>0</v>
      </c>
      <c r="I2201" s="4">
        <v>43529</v>
      </c>
      <c r="J2201" s="198" t="s">
        <v>105</v>
      </c>
      <c r="K2201" s="198">
        <v>214.18</v>
      </c>
      <c r="L2201" s="198" t="s">
        <v>194</v>
      </c>
    </row>
    <row r="2202" spans="1:12" x14ac:dyDescent="0.3">
      <c r="A2202" s="5">
        <v>13640</v>
      </c>
      <c r="B2202" s="5">
        <v>10100501</v>
      </c>
      <c r="C2202" s="5">
        <v>1000</v>
      </c>
      <c r="D2202" s="4">
        <v>43556</v>
      </c>
      <c r="E2202" s="198" t="s">
        <v>104</v>
      </c>
      <c r="F2202" s="198">
        <v>108104381</v>
      </c>
      <c r="G2202" s="198">
        <v>0</v>
      </c>
      <c r="H2202" s="198">
        <v>0</v>
      </c>
      <c r="I2202" s="4">
        <v>43529</v>
      </c>
      <c r="J2202" s="198" t="s">
        <v>105</v>
      </c>
      <c r="K2202" s="198">
        <v>71.81</v>
      </c>
      <c r="L2202" s="198" t="s">
        <v>194</v>
      </c>
    </row>
    <row r="2203" spans="1:12" x14ac:dyDescent="0.3">
      <c r="A2203" s="5">
        <v>13640</v>
      </c>
      <c r="B2203" s="5">
        <v>10100501</v>
      </c>
      <c r="C2203" s="5">
        <v>1000</v>
      </c>
      <c r="D2203" s="4">
        <v>43556</v>
      </c>
      <c r="E2203" s="198" t="s">
        <v>104</v>
      </c>
      <c r="F2203" s="198">
        <v>108104381</v>
      </c>
      <c r="G2203" s="198">
        <v>0</v>
      </c>
      <c r="H2203" s="198">
        <v>0</v>
      </c>
      <c r="I2203" s="4">
        <v>43529</v>
      </c>
      <c r="J2203" s="198" t="s">
        <v>105</v>
      </c>
      <c r="K2203" s="198">
        <v>380.84</v>
      </c>
      <c r="L2203" s="198" t="s">
        <v>194</v>
      </c>
    </row>
    <row r="2204" spans="1:12" x14ac:dyDescent="0.3">
      <c r="A2204" s="5">
        <v>13640</v>
      </c>
      <c r="B2204" s="5">
        <v>10100501</v>
      </c>
      <c r="C2204" s="5">
        <v>1000</v>
      </c>
      <c r="D2204" s="4">
        <v>43556</v>
      </c>
      <c r="E2204" s="198" t="s">
        <v>104</v>
      </c>
      <c r="F2204" s="198">
        <v>108104381</v>
      </c>
      <c r="G2204" s="198">
        <v>0</v>
      </c>
      <c r="H2204" s="198">
        <v>0</v>
      </c>
      <c r="I2204" s="4">
        <v>43529</v>
      </c>
      <c r="J2204" s="198" t="s">
        <v>105</v>
      </c>
      <c r="K2204" s="198">
        <v>42.74</v>
      </c>
      <c r="L2204" s="198" t="s">
        <v>194</v>
      </c>
    </row>
    <row r="2205" spans="1:12" x14ac:dyDescent="0.3">
      <c r="A2205" s="5">
        <v>13640</v>
      </c>
      <c r="B2205" s="5">
        <v>10100501</v>
      </c>
      <c r="C2205" s="5">
        <v>1000</v>
      </c>
      <c r="D2205" s="4">
        <v>43556</v>
      </c>
      <c r="E2205" s="198" t="s">
        <v>104</v>
      </c>
      <c r="F2205" s="198">
        <v>108104381</v>
      </c>
      <c r="G2205" s="198">
        <v>0</v>
      </c>
      <c r="H2205" s="198">
        <v>0</v>
      </c>
      <c r="I2205" s="4">
        <v>43529</v>
      </c>
      <c r="J2205" s="198" t="s">
        <v>105</v>
      </c>
      <c r="K2205" s="198">
        <v>42.74</v>
      </c>
      <c r="L2205" s="198" t="s">
        <v>194</v>
      </c>
    </row>
    <row r="2206" spans="1:12" x14ac:dyDescent="0.3">
      <c r="A2206" s="5">
        <v>13640</v>
      </c>
      <c r="B2206" s="5">
        <v>10100501</v>
      </c>
      <c r="C2206" s="5">
        <v>1000</v>
      </c>
      <c r="D2206" s="4">
        <v>43556</v>
      </c>
      <c r="E2206" s="198" t="s">
        <v>104</v>
      </c>
      <c r="F2206" s="198">
        <v>108104381</v>
      </c>
      <c r="G2206" s="198">
        <v>0</v>
      </c>
      <c r="H2206" s="198">
        <v>0</v>
      </c>
      <c r="I2206" s="4">
        <v>43529</v>
      </c>
      <c r="J2206" s="198" t="s">
        <v>105</v>
      </c>
      <c r="K2206" s="198">
        <v>126.15</v>
      </c>
      <c r="L2206" s="198" t="s">
        <v>194</v>
      </c>
    </row>
    <row r="2207" spans="1:12" x14ac:dyDescent="0.3">
      <c r="A2207" s="5">
        <v>13640</v>
      </c>
      <c r="B2207" s="5">
        <v>10100501</v>
      </c>
      <c r="C2207" s="5">
        <v>1000</v>
      </c>
      <c r="D2207" s="4">
        <v>43556</v>
      </c>
      <c r="E2207" s="198" t="s">
        <v>104</v>
      </c>
      <c r="F2207" s="198">
        <v>108104381</v>
      </c>
      <c r="G2207" s="198">
        <v>0</v>
      </c>
      <c r="H2207" s="198">
        <v>0</v>
      </c>
      <c r="I2207" s="4">
        <v>43529</v>
      </c>
      <c r="J2207" s="198" t="s">
        <v>105</v>
      </c>
      <c r="K2207" s="198">
        <v>71.81</v>
      </c>
      <c r="L2207" s="198" t="s">
        <v>194</v>
      </c>
    </row>
    <row r="2208" spans="1:12" x14ac:dyDescent="0.3">
      <c r="A2208" s="5">
        <v>13640</v>
      </c>
      <c r="B2208" s="5">
        <v>10100501</v>
      </c>
      <c r="C2208" s="5">
        <v>1000</v>
      </c>
      <c r="D2208" s="4">
        <v>43556</v>
      </c>
      <c r="E2208" s="198" t="s">
        <v>104</v>
      </c>
      <c r="F2208" s="198">
        <v>108104381</v>
      </c>
      <c r="G2208" s="198">
        <v>0</v>
      </c>
      <c r="H2208" s="198">
        <v>0</v>
      </c>
      <c r="I2208" s="4">
        <v>43529</v>
      </c>
      <c r="J2208" s="198" t="s">
        <v>105</v>
      </c>
      <c r="K2208" s="198">
        <v>42.74</v>
      </c>
      <c r="L2208" s="198" t="s">
        <v>194</v>
      </c>
    </row>
    <row r="2209" spans="1:12" x14ac:dyDescent="0.3">
      <c r="A2209" s="5">
        <v>13640</v>
      </c>
      <c r="B2209" s="5">
        <v>10100501</v>
      </c>
      <c r="C2209" s="5">
        <v>1000</v>
      </c>
      <c r="D2209" s="4">
        <v>43556</v>
      </c>
      <c r="E2209" s="198" t="s">
        <v>104</v>
      </c>
      <c r="F2209" s="198">
        <v>108104381</v>
      </c>
      <c r="G2209" s="198">
        <v>0</v>
      </c>
      <c r="H2209" s="198">
        <v>0</v>
      </c>
      <c r="I2209" s="4">
        <v>43529</v>
      </c>
      <c r="J2209" s="198" t="s">
        <v>105</v>
      </c>
      <c r="K2209" s="198">
        <v>27.44</v>
      </c>
      <c r="L2209" s="198" t="s">
        <v>194</v>
      </c>
    </row>
    <row r="2210" spans="1:12" x14ac:dyDescent="0.3">
      <c r="A2210" s="5">
        <v>13640</v>
      </c>
      <c r="B2210" s="5">
        <v>10100501</v>
      </c>
      <c r="C2210" s="5">
        <v>1000</v>
      </c>
      <c r="D2210" s="4">
        <v>43556</v>
      </c>
      <c r="E2210" s="198" t="s">
        <v>104</v>
      </c>
      <c r="F2210" s="198">
        <v>108104381</v>
      </c>
      <c r="G2210" s="198">
        <v>0</v>
      </c>
      <c r="H2210" s="198">
        <v>0</v>
      </c>
      <c r="I2210" s="4">
        <v>43529</v>
      </c>
      <c r="J2210" s="198" t="s">
        <v>105</v>
      </c>
      <c r="K2210" s="198">
        <v>152.38</v>
      </c>
      <c r="L2210" s="198" t="s">
        <v>194</v>
      </c>
    </row>
    <row r="2211" spans="1:12" x14ac:dyDescent="0.3">
      <c r="A2211" s="5">
        <v>13640</v>
      </c>
      <c r="B2211" s="5">
        <v>10100501</v>
      </c>
      <c r="C2211" s="5">
        <v>1000</v>
      </c>
      <c r="D2211" s="4">
        <v>43556</v>
      </c>
      <c r="E2211" s="198" t="s">
        <v>104</v>
      </c>
      <c r="F2211" s="198">
        <v>108104381</v>
      </c>
      <c r="G2211" s="198">
        <v>0</v>
      </c>
      <c r="H2211" s="198">
        <v>0</v>
      </c>
      <c r="I2211" s="4">
        <v>43529</v>
      </c>
      <c r="J2211" s="198" t="s">
        <v>105</v>
      </c>
      <c r="K2211" s="198">
        <v>42.74</v>
      </c>
      <c r="L2211" s="198" t="s">
        <v>194</v>
      </c>
    </row>
    <row r="2212" spans="1:12" x14ac:dyDescent="0.3">
      <c r="A2212" s="5">
        <v>13640</v>
      </c>
      <c r="B2212" s="5">
        <v>10100501</v>
      </c>
      <c r="C2212" s="5">
        <v>1000</v>
      </c>
      <c r="D2212" s="4">
        <v>43556</v>
      </c>
      <c r="E2212" s="198" t="s">
        <v>104</v>
      </c>
      <c r="F2212" s="198">
        <v>108104381</v>
      </c>
      <c r="G2212" s="198">
        <v>0</v>
      </c>
      <c r="H2212" s="198">
        <v>0</v>
      </c>
      <c r="I2212" s="4">
        <v>43529</v>
      </c>
      <c r="J2212" s="198" t="s">
        <v>105</v>
      </c>
      <c r="K2212" s="198">
        <v>50.68</v>
      </c>
      <c r="L2212" s="198" t="s">
        <v>194</v>
      </c>
    </row>
    <row r="2213" spans="1:12" x14ac:dyDescent="0.3">
      <c r="A2213" s="5">
        <v>13650</v>
      </c>
      <c r="B2213" s="5">
        <v>10100501</v>
      </c>
      <c r="C2213" s="5">
        <v>1000</v>
      </c>
      <c r="D2213" s="4">
        <v>43556</v>
      </c>
      <c r="E2213" s="198" t="s">
        <v>104</v>
      </c>
      <c r="F2213" s="198">
        <v>108104381</v>
      </c>
      <c r="G2213" s="198">
        <v>0</v>
      </c>
      <c r="H2213" s="198">
        <v>0</v>
      </c>
      <c r="I2213" s="4">
        <v>43529</v>
      </c>
      <c r="J2213" s="198" t="s">
        <v>105</v>
      </c>
      <c r="K2213" s="3">
        <v>2585.79</v>
      </c>
      <c r="L2213" s="198" t="s">
        <v>195</v>
      </c>
    </row>
    <row r="2214" spans="1:12" x14ac:dyDescent="0.3">
      <c r="A2214" s="5">
        <v>13650</v>
      </c>
      <c r="B2214" s="5">
        <v>10100501</v>
      </c>
      <c r="C2214" s="5">
        <v>1000</v>
      </c>
      <c r="D2214" s="4">
        <v>43556</v>
      </c>
      <c r="E2214" s="198" t="s">
        <v>104</v>
      </c>
      <c r="F2214" s="198">
        <v>108104381</v>
      </c>
      <c r="G2214" s="198">
        <v>0</v>
      </c>
      <c r="H2214" s="198">
        <v>0</v>
      </c>
      <c r="I2214" s="4">
        <v>43529</v>
      </c>
      <c r="J2214" s="198" t="s">
        <v>105</v>
      </c>
      <c r="K2214" s="3">
        <v>2585.79</v>
      </c>
      <c r="L2214" s="198" t="s">
        <v>195</v>
      </c>
    </row>
    <row r="2215" spans="1:12" x14ac:dyDescent="0.3">
      <c r="A2215" s="5">
        <v>13650</v>
      </c>
      <c r="B2215" s="5">
        <v>10100501</v>
      </c>
      <c r="C2215" s="5">
        <v>1000</v>
      </c>
      <c r="D2215" s="4">
        <v>43556</v>
      </c>
      <c r="E2215" s="198" t="s">
        <v>104</v>
      </c>
      <c r="F2215" s="198">
        <v>108104381</v>
      </c>
      <c r="G2215" s="198">
        <v>0</v>
      </c>
      <c r="H2215" s="198">
        <v>0</v>
      </c>
      <c r="I2215" s="4">
        <v>43529</v>
      </c>
      <c r="J2215" s="198" t="s">
        <v>105</v>
      </c>
      <c r="K2215" s="3">
        <v>2585.79</v>
      </c>
      <c r="L2215" s="198" t="s">
        <v>195</v>
      </c>
    </row>
    <row r="2216" spans="1:12" x14ac:dyDescent="0.3">
      <c r="A2216" s="5">
        <v>13650</v>
      </c>
      <c r="B2216" s="5">
        <v>10100501</v>
      </c>
      <c r="C2216" s="5">
        <v>1000</v>
      </c>
      <c r="D2216" s="4">
        <v>43556</v>
      </c>
      <c r="E2216" s="198" t="s">
        <v>104</v>
      </c>
      <c r="F2216" s="198">
        <v>108104381</v>
      </c>
      <c r="G2216" s="198">
        <v>0</v>
      </c>
      <c r="H2216" s="198">
        <v>0</v>
      </c>
      <c r="I2216" s="4">
        <v>43529</v>
      </c>
      <c r="J2216" s="198" t="s">
        <v>105</v>
      </c>
      <c r="K2216" s="3">
        <v>2585.79</v>
      </c>
      <c r="L2216" s="198" t="s">
        <v>195</v>
      </c>
    </row>
    <row r="2217" spans="1:12" x14ac:dyDescent="0.3">
      <c r="A2217" s="5">
        <v>13650</v>
      </c>
      <c r="B2217" s="5">
        <v>10100501</v>
      </c>
      <c r="C2217" s="5">
        <v>1000</v>
      </c>
      <c r="D2217" s="4">
        <v>43556</v>
      </c>
      <c r="E2217" s="198" t="s">
        <v>104</v>
      </c>
      <c r="F2217" s="198">
        <v>108104381</v>
      </c>
      <c r="G2217" s="198">
        <v>0</v>
      </c>
      <c r="H2217" s="198">
        <v>0</v>
      </c>
      <c r="I2217" s="4">
        <v>43529</v>
      </c>
      <c r="J2217" s="198" t="s">
        <v>105</v>
      </c>
      <c r="K2217" s="3">
        <v>2585.79</v>
      </c>
      <c r="L2217" s="198" t="s">
        <v>195</v>
      </c>
    </row>
    <row r="2218" spans="1:12" x14ac:dyDescent="0.3">
      <c r="A2218" s="5">
        <v>13650</v>
      </c>
      <c r="B2218" s="5">
        <v>10100501</v>
      </c>
      <c r="C2218" s="5">
        <v>1000</v>
      </c>
      <c r="D2218" s="4">
        <v>43556</v>
      </c>
      <c r="E2218" s="198" t="s">
        <v>104</v>
      </c>
      <c r="F2218" s="198">
        <v>108104381</v>
      </c>
      <c r="G2218" s="198">
        <v>0</v>
      </c>
      <c r="H2218" s="198">
        <v>0</v>
      </c>
      <c r="I2218" s="4">
        <v>43529</v>
      </c>
      <c r="J2218" s="198" t="s">
        <v>105</v>
      </c>
      <c r="K2218" s="3">
        <v>2585.7800000000002</v>
      </c>
      <c r="L2218" s="198" t="s">
        <v>195</v>
      </c>
    </row>
    <row r="2219" spans="1:12" x14ac:dyDescent="0.3">
      <c r="A2219" s="5">
        <v>13650</v>
      </c>
      <c r="B2219" s="5">
        <v>10100501</v>
      </c>
      <c r="C2219" s="5">
        <v>1000</v>
      </c>
      <c r="D2219" s="4">
        <v>43556</v>
      </c>
      <c r="E2219" s="198" t="s">
        <v>104</v>
      </c>
      <c r="F2219" s="198">
        <v>108104381</v>
      </c>
      <c r="G2219" s="198">
        <v>0</v>
      </c>
      <c r="H2219" s="198">
        <v>0</v>
      </c>
      <c r="I2219" s="4">
        <v>43529</v>
      </c>
      <c r="J2219" s="198" t="s">
        <v>105</v>
      </c>
      <c r="K2219" s="3">
        <v>2585.79</v>
      </c>
      <c r="L2219" s="198" t="s">
        <v>195</v>
      </c>
    </row>
    <row r="2220" spans="1:12" x14ac:dyDescent="0.3">
      <c r="A2220" s="5">
        <v>13650</v>
      </c>
      <c r="B2220" s="5">
        <v>10100501</v>
      </c>
      <c r="C2220" s="5">
        <v>1000</v>
      </c>
      <c r="D2220" s="4">
        <v>43556</v>
      </c>
      <c r="E2220" s="198" t="s">
        <v>104</v>
      </c>
      <c r="F2220" s="198">
        <v>108104381</v>
      </c>
      <c r="G2220" s="198">
        <v>0</v>
      </c>
      <c r="H2220" s="198">
        <v>0</v>
      </c>
      <c r="I2220" s="4">
        <v>43529</v>
      </c>
      <c r="J2220" s="198" t="s">
        <v>105</v>
      </c>
      <c r="K2220" s="3">
        <v>2585.79</v>
      </c>
      <c r="L2220" s="198" t="s">
        <v>195</v>
      </c>
    </row>
    <row r="2221" spans="1:12" x14ac:dyDescent="0.3">
      <c r="A2221" s="5">
        <v>13640</v>
      </c>
      <c r="B2221" s="5">
        <v>10100501</v>
      </c>
      <c r="C2221" s="5">
        <v>1000</v>
      </c>
      <c r="D2221" s="4">
        <v>43556</v>
      </c>
      <c r="E2221" s="198" t="s">
        <v>104</v>
      </c>
      <c r="F2221" s="198">
        <v>108104446</v>
      </c>
      <c r="G2221" s="198">
        <v>0</v>
      </c>
      <c r="H2221" s="198">
        <v>0</v>
      </c>
      <c r="I2221" s="4">
        <v>43530</v>
      </c>
      <c r="J2221" s="198" t="s">
        <v>105</v>
      </c>
      <c r="K2221" s="198">
        <v>101.81</v>
      </c>
      <c r="L2221" s="198" t="s">
        <v>194</v>
      </c>
    </row>
    <row r="2222" spans="1:12" x14ac:dyDescent="0.3">
      <c r="A2222" s="5">
        <v>13640</v>
      </c>
      <c r="B2222" s="5">
        <v>10100501</v>
      </c>
      <c r="C2222" s="5">
        <v>1000</v>
      </c>
      <c r="D2222" s="4">
        <v>43556</v>
      </c>
      <c r="E2222" s="198" t="s">
        <v>104</v>
      </c>
      <c r="F2222" s="198">
        <v>108104446</v>
      </c>
      <c r="G2222" s="198">
        <v>0</v>
      </c>
      <c r="H2222" s="198">
        <v>0</v>
      </c>
      <c r="I2222" s="4">
        <v>43530</v>
      </c>
      <c r="J2222" s="198" t="s">
        <v>105</v>
      </c>
      <c r="K2222" s="198">
        <v>250.12</v>
      </c>
      <c r="L2222" s="198" t="s">
        <v>194</v>
      </c>
    </row>
    <row r="2223" spans="1:12" x14ac:dyDescent="0.3">
      <c r="A2223" s="5">
        <v>13640</v>
      </c>
      <c r="B2223" s="5">
        <v>10100501</v>
      </c>
      <c r="C2223" s="5">
        <v>1000</v>
      </c>
      <c r="D2223" s="4">
        <v>43556</v>
      </c>
      <c r="E2223" s="198" t="s">
        <v>104</v>
      </c>
      <c r="F2223" s="198">
        <v>108104446</v>
      </c>
      <c r="G2223" s="198">
        <v>0</v>
      </c>
      <c r="H2223" s="198">
        <v>0</v>
      </c>
      <c r="I2223" s="4">
        <v>43530</v>
      </c>
      <c r="J2223" s="198" t="s">
        <v>105</v>
      </c>
      <c r="K2223" s="198">
        <v>101.81</v>
      </c>
      <c r="L2223" s="198" t="s">
        <v>194</v>
      </c>
    </row>
    <row r="2224" spans="1:12" x14ac:dyDescent="0.3">
      <c r="A2224" s="5">
        <v>13650</v>
      </c>
      <c r="B2224" s="5">
        <v>10100501</v>
      </c>
      <c r="C2224" s="5">
        <v>1000</v>
      </c>
      <c r="D2224" s="4">
        <v>43556</v>
      </c>
      <c r="E2224" s="198" t="s">
        <v>104</v>
      </c>
      <c r="F2224" s="198">
        <v>108104446</v>
      </c>
      <c r="G2224" s="198">
        <v>0</v>
      </c>
      <c r="H2224" s="198">
        <v>0</v>
      </c>
      <c r="I2224" s="4">
        <v>43530</v>
      </c>
      <c r="J2224" s="198" t="s">
        <v>105</v>
      </c>
      <c r="K2224" s="198">
        <v>655.35</v>
      </c>
      <c r="L2224" s="198" t="s">
        <v>195</v>
      </c>
    </row>
    <row r="2225" spans="1:12" x14ac:dyDescent="0.3">
      <c r="A2225" s="5">
        <v>13650</v>
      </c>
      <c r="B2225" s="5">
        <v>10100501</v>
      </c>
      <c r="C2225" s="5">
        <v>1000</v>
      </c>
      <c r="D2225" s="4">
        <v>43556</v>
      </c>
      <c r="E2225" s="198" t="s">
        <v>104</v>
      </c>
      <c r="F2225" s="198">
        <v>108104446</v>
      </c>
      <c r="G2225" s="198">
        <v>0</v>
      </c>
      <c r="H2225" s="198">
        <v>0</v>
      </c>
      <c r="I2225" s="4">
        <v>43530</v>
      </c>
      <c r="J2225" s="198" t="s">
        <v>105</v>
      </c>
      <c r="K2225" s="198">
        <v>655.36</v>
      </c>
      <c r="L2225" s="198" t="s">
        <v>195</v>
      </c>
    </row>
    <row r="2226" spans="1:12" x14ac:dyDescent="0.3">
      <c r="A2226" s="5">
        <v>13650</v>
      </c>
      <c r="B2226" s="5">
        <v>10100501</v>
      </c>
      <c r="C2226" s="5">
        <v>1000</v>
      </c>
      <c r="D2226" s="4">
        <v>43556</v>
      </c>
      <c r="E2226" s="198" t="s">
        <v>104</v>
      </c>
      <c r="F2226" s="198">
        <v>108104446</v>
      </c>
      <c r="G2226" s="198">
        <v>0</v>
      </c>
      <c r="H2226" s="198">
        <v>0</v>
      </c>
      <c r="I2226" s="4">
        <v>43530</v>
      </c>
      <c r="J2226" s="198" t="s">
        <v>105</v>
      </c>
      <c r="K2226" s="198">
        <v>655.36</v>
      </c>
      <c r="L2226" s="198" t="s">
        <v>195</v>
      </c>
    </row>
    <row r="2227" spans="1:12" x14ac:dyDescent="0.3">
      <c r="A2227" s="5">
        <v>13650</v>
      </c>
      <c r="B2227" s="5">
        <v>10100501</v>
      </c>
      <c r="C2227" s="5">
        <v>1000</v>
      </c>
      <c r="D2227" s="4">
        <v>43556</v>
      </c>
      <c r="E2227" s="198" t="s">
        <v>104</v>
      </c>
      <c r="F2227" s="198">
        <v>108104446</v>
      </c>
      <c r="G2227" s="198">
        <v>0</v>
      </c>
      <c r="H2227" s="198">
        <v>0</v>
      </c>
      <c r="I2227" s="4">
        <v>43530</v>
      </c>
      <c r="J2227" s="198" t="s">
        <v>105</v>
      </c>
      <c r="K2227" s="198">
        <v>655.36</v>
      </c>
      <c r="L2227" s="198" t="s">
        <v>195</v>
      </c>
    </row>
    <row r="2228" spans="1:12" x14ac:dyDescent="0.3">
      <c r="A2228" s="5">
        <v>13650</v>
      </c>
      <c r="B2228" s="5">
        <v>10100501</v>
      </c>
      <c r="C2228" s="5">
        <v>1000</v>
      </c>
      <c r="D2228" s="4">
        <v>43556</v>
      </c>
      <c r="E2228" s="198" t="s">
        <v>104</v>
      </c>
      <c r="F2228" s="198">
        <v>108104446</v>
      </c>
      <c r="G2228" s="198">
        <v>0</v>
      </c>
      <c r="H2228" s="198">
        <v>0</v>
      </c>
      <c r="I2228" s="4">
        <v>43530</v>
      </c>
      <c r="J2228" s="198" t="s">
        <v>105</v>
      </c>
      <c r="K2228" s="198">
        <v>655.38</v>
      </c>
      <c r="L2228" s="198" t="s">
        <v>195</v>
      </c>
    </row>
    <row r="2229" spans="1:12" x14ac:dyDescent="0.3">
      <c r="A2229" s="5">
        <v>13650</v>
      </c>
      <c r="B2229" s="5">
        <v>10100501</v>
      </c>
      <c r="C2229" s="5">
        <v>1000</v>
      </c>
      <c r="D2229" s="4">
        <v>43556</v>
      </c>
      <c r="E2229" s="198" t="s">
        <v>104</v>
      </c>
      <c r="F2229" s="198">
        <v>108104446</v>
      </c>
      <c r="G2229" s="198">
        <v>0</v>
      </c>
      <c r="H2229" s="198">
        <v>0</v>
      </c>
      <c r="I2229" s="4">
        <v>43530</v>
      </c>
      <c r="J2229" s="198" t="s">
        <v>105</v>
      </c>
      <c r="K2229" s="198">
        <v>655.36</v>
      </c>
      <c r="L2229" s="198" t="s">
        <v>195</v>
      </c>
    </row>
    <row r="2230" spans="1:12" x14ac:dyDescent="0.3">
      <c r="A2230" s="5">
        <v>13640</v>
      </c>
      <c r="B2230" s="5">
        <v>10100501</v>
      </c>
      <c r="C2230" s="5">
        <v>1000</v>
      </c>
      <c r="D2230" s="4">
        <v>43556</v>
      </c>
      <c r="E2230" s="198" t="s">
        <v>103</v>
      </c>
      <c r="F2230" s="198">
        <v>108104606</v>
      </c>
      <c r="G2230" s="198">
        <v>-1</v>
      </c>
      <c r="H2230" s="3">
        <v>-1266.6199999999999</v>
      </c>
      <c r="I2230" s="4">
        <v>43556</v>
      </c>
      <c r="J2230" s="198" t="s">
        <v>200</v>
      </c>
      <c r="K2230" s="198">
        <v>0</v>
      </c>
      <c r="L2230" s="198" t="s">
        <v>194</v>
      </c>
    </row>
    <row r="2231" spans="1:12" x14ac:dyDescent="0.3">
      <c r="A2231" s="5">
        <v>13640</v>
      </c>
      <c r="B2231" s="5">
        <v>10100501</v>
      </c>
      <c r="C2231" s="5">
        <v>1000</v>
      </c>
      <c r="D2231" s="4">
        <v>43556</v>
      </c>
      <c r="E2231" s="198" t="s">
        <v>104</v>
      </c>
      <c r="F2231" s="198">
        <v>108104731</v>
      </c>
      <c r="G2231" s="198">
        <v>0</v>
      </c>
      <c r="H2231" s="198">
        <v>0</v>
      </c>
      <c r="I2231" s="4">
        <v>43391</v>
      </c>
      <c r="J2231" s="198" t="s">
        <v>105</v>
      </c>
      <c r="K2231" s="3">
        <v>-1938.18</v>
      </c>
      <c r="L2231" s="198" t="s">
        <v>194</v>
      </c>
    </row>
    <row r="2232" spans="1:12" x14ac:dyDescent="0.3">
      <c r="A2232" s="5">
        <v>13640</v>
      </c>
      <c r="B2232" s="5">
        <v>10100501</v>
      </c>
      <c r="C2232" s="5">
        <v>1000</v>
      </c>
      <c r="D2232" s="4">
        <v>43556</v>
      </c>
      <c r="E2232" s="198" t="s">
        <v>104</v>
      </c>
      <c r="F2232" s="198">
        <v>108104731</v>
      </c>
      <c r="G2232" s="198">
        <v>0</v>
      </c>
      <c r="H2232" s="198">
        <v>0</v>
      </c>
      <c r="I2232" s="4">
        <v>43391</v>
      </c>
      <c r="J2232" s="198" t="s">
        <v>105</v>
      </c>
      <c r="K2232" s="198">
        <v>-111.08</v>
      </c>
      <c r="L2232" s="198" t="s">
        <v>194</v>
      </c>
    </row>
    <row r="2233" spans="1:12" x14ac:dyDescent="0.3">
      <c r="A2233" s="5">
        <v>13640</v>
      </c>
      <c r="B2233" s="5">
        <v>10100501</v>
      </c>
      <c r="C2233" s="5">
        <v>1000</v>
      </c>
      <c r="D2233" s="4">
        <v>43556</v>
      </c>
      <c r="E2233" s="198" t="s">
        <v>104</v>
      </c>
      <c r="F2233" s="198">
        <v>108104731</v>
      </c>
      <c r="G2233" s="198">
        <v>0</v>
      </c>
      <c r="H2233" s="198">
        <v>0</v>
      </c>
      <c r="I2233" s="4">
        <v>43391</v>
      </c>
      <c r="J2233" s="198" t="s">
        <v>105</v>
      </c>
      <c r="K2233" s="198">
        <v>-144.65</v>
      </c>
      <c r="L2233" s="198" t="s">
        <v>194</v>
      </c>
    </row>
    <row r="2234" spans="1:12" x14ac:dyDescent="0.3">
      <c r="A2234" s="5">
        <v>13650</v>
      </c>
      <c r="B2234" s="5">
        <v>10100501</v>
      </c>
      <c r="C2234" s="5">
        <v>1000</v>
      </c>
      <c r="D2234" s="4">
        <v>43556</v>
      </c>
      <c r="E2234" s="198" t="s">
        <v>104</v>
      </c>
      <c r="F2234" s="198">
        <v>108104731</v>
      </c>
      <c r="G2234" s="198">
        <v>0</v>
      </c>
      <c r="H2234" s="198">
        <v>0</v>
      </c>
      <c r="I2234" s="4">
        <v>43391</v>
      </c>
      <c r="J2234" s="198" t="s">
        <v>105</v>
      </c>
      <c r="K2234" s="3">
        <v>-1194.1400000000001</v>
      </c>
      <c r="L2234" s="198" t="s">
        <v>195</v>
      </c>
    </row>
    <row r="2235" spans="1:12" x14ac:dyDescent="0.3">
      <c r="A2235" s="5">
        <v>13660</v>
      </c>
      <c r="B2235" s="5">
        <v>10100501</v>
      </c>
      <c r="C2235" s="5">
        <v>1000</v>
      </c>
      <c r="D2235" s="4">
        <v>43556</v>
      </c>
      <c r="E2235" s="198" t="s">
        <v>104</v>
      </c>
      <c r="F2235" s="198">
        <v>108104731</v>
      </c>
      <c r="G2235" s="198">
        <v>0</v>
      </c>
      <c r="H2235" s="198">
        <v>0</v>
      </c>
      <c r="I2235" s="4">
        <v>43391</v>
      </c>
      <c r="J2235" s="198" t="s">
        <v>105</v>
      </c>
      <c r="K2235" s="198">
        <v>-37.32</v>
      </c>
      <c r="L2235" s="198" t="s">
        <v>188</v>
      </c>
    </row>
    <row r="2236" spans="1:12" x14ac:dyDescent="0.3">
      <c r="A2236" s="5">
        <v>13670</v>
      </c>
      <c r="B2236" s="5">
        <v>10100501</v>
      </c>
      <c r="C2236" s="5">
        <v>1000</v>
      </c>
      <c r="D2236" s="4">
        <v>43556</v>
      </c>
      <c r="E2236" s="198" t="s">
        <v>104</v>
      </c>
      <c r="F2236" s="198">
        <v>108104731</v>
      </c>
      <c r="G2236" s="198">
        <v>0</v>
      </c>
      <c r="H2236" s="198">
        <v>0</v>
      </c>
      <c r="I2236" s="4">
        <v>43391</v>
      </c>
      <c r="J2236" s="198" t="s">
        <v>105</v>
      </c>
      <c r="K2236" s="198">
        <v>-308</v>
      </c>
      <c r="L2236" s="198" t="s">
        <v>189</v>
      </c>
    </row>
    <row r="2237" spans="1:12" x14ac:dyDescent="0.3">
      <c r="A2237" s="5">
        <v>13640</v>
      </c>
      <c r="B2237" s="5">
        <v>10100501</v>
      </c>
      <c r="C2237" s="5">
        <v>1000</v>
      </c>
      <c r="D2237" s="4">
        <v>43556</v>
      </c>
      <c r="E2237" s="198" t="s">
        <v>104</v>
      </c>
      <c r="F2237" s="198">
        <v>108104860</v>
      </c>
      <c r="G2237" s="198">
        <v>0</v>
      </c>
      <c r="H2237" s="198">
        <v>0</v>
      </c>
      <c r="I2237" s="4">
        <v>43551</v>
      </c>
      <c r="J2237" s="198" t="s">
        <v>105</v>
      </c>
      <c r="K2237" s="198">
        <v>85.35</v>
      </c>
      <c r="L2237" s="198" t="s">
        <v>194</v>
      </c>
    </row>
    <row r="2238" spans="1:12" x14ac:dyDescent="0.3">
      <c r="A2238" s="5">
        <v>13640</v>
      </c>
      <c r="B2238" s="5">
        <v>10100501</v>
      </c>
      <c r="C2238" s="5">
        <v>1000</v>
      </c>
      <c r="D2238" s="4">
        <v>43556</v>
      </c>
      <c r="E2238" s="198" t="s">
        <v>104</v>
      </c>
      <c r="F2238" s="198">
        <v>108104860</v>
      </c>
      <c r="G2238" s="198">
        <v>0</v>
      </c>
      <c r="H2238" s="198">
        <v>0</v>
      </c>
      <c r="I2238" s="4">
        <v>43551</v>
      </c>
      <c r="J2238" s="198" t="s">
        <v>105</v>
      </c>
      <c r="K2238" s="198">
        <v>75.48</v>
      </c>
      <c r="L2238" s="198" t="s">
        <v>194</v>
      </c>
    </row>
    <row r="2239" spans="1:12" x14ac:dyDescent="0.3">
      <c r="A2239" s="5">
        <v>13640</v>
      </c>
      <c r="B2239" s="5">
        <v>10100501</v>
      </c>
      <c r="C2239" s="5">
        <v>1000</v>
      </c>
      <c r="D2239" s="4">
        <v>43556</v>
      </c>
      <c r="E2239" s="198" t="s">
        <v>104</v>
      </c>
      <c r="F2239" s="198">
        <v>108104860</v>
      </c>
      <c r="G2239" s="198">
        <v>0</v>
      </c>
      <c r="H2239" s="198">
        <v>0</v>
      </c>
      <c r="I2239" s="4">
        <v>43551</v>
      </c>
      <c r="J2239" s="198" t="s">
        <v>105</v>
      </c>
      <c r="K2239" s="198">
        <v>78.349999999999994</v>
      </c>
      <c r="L2239" s="198" t="s">
        <v>194</v>
      </c>
    </row>
    <row r="2240" spans="1:12" x14ac:dyDescent="0.3">
      <c r="A2240" s="5">
        <v>13640</v>
      </c>
      <c r="B2240" s="5">
        <v>10100501</v>
      </c>
      <c r="C2240" s="5">
        <v>1000</v>
      </c>
      <c r="D2240" s="4">
        <v>43556</v>
      </c>
      <c r="E2240" s="198" t="s">
        <v>104</v>
      </c>
      <c r="F2240" s="198">
        <v>108104860</v>
      </c>
      <c r="G2240" s="198">
        <v>0</v>
      </c>
      <c r="H2240" s="198">
        <v>0</v>
      </c>
      <c r="I2240" s="4">
        <v>43551</v>
      </c>
      <c r="J2240" s="198" t="s">
        <v>105</v>
      </c>
      <c r="K2240" s="3">
        <v>1048.3399999999999</v>
      </c>
      <c r="L2240" s="198" t="s">
        <v>194</v>
      </c>
    </row>
    <row r="2241" spans="1:12" x14ac:dyDescent="0.3">
      <c r="A2241" s="5">
        <v>13670</v>
      </c>
      <c r="B2241" s="5">
        <v>10100501</v>
      </c>
      <c r="C2241" s="5">
        <v>1000</v>
      </c>
      <c r="D2241" s="4">
        <v>43556</v>
      </c>
      <c r="E2241" s="198" t="s">
        <v>104</v>
      </c>
      <c r="F2241" s="198">
        <v>108105634</v>
      </c>
      <c r="G2241" s="198">
        <v>0</v>
      </c>
      <c r="H2241" s="198">
        <v>0</v>
      </c>
      <c r="I2241" s="4">
        <v>43543</v>
      </c>
      <c r="J2241" s="198" t="s">
        <v>105</v>
      </c>
      <c r="K2241" s="198">
        <v>-2.6</v>
      </c>
      <c r="L2241" s="198" t="s">
        <v>189</v>
      </c>
    </row>
    <row r="2242" spans="1:12" x14ac:dyDescent="0.3">
      <c r="A2242" s="5">
        <v>13640</v>
      </c>
      <c r="B2242" s="5">
        <v>10100501</v>
      </c>
      <c r="C2242" s="5">
        <v>1000</v>
      </c>
      <c r="D2242" s="4">
        <v>43556</v>
      </c>
      <c r="E2242" s="198" t="s">
        <v>104</v>
      </c>
      <c r="F2242" s="198">
        <v>108106930</v>
      </c>
      <c r="G2242" s="198">
        <v>0</v>
      </c>
      <c r="H2242" s="198">
        <v>0</v>
      </c>
      <c r="I2242" s="4">
        <v>43530</v>
      </c>
      <c r="J2242" s="198" t="s">
        <v>105</v>
      </c>
      <c r="K2242" s="198">
        <v>-1.6</v>
      </c>
      <c r="L2242" s="198" t="s">
        <v>194</v>
      </c>
    </row>
    <row r="2243" spans="1:12" x14ac:dyDescent="0.3">
      <c r="A2243" s="5">
        <v>13640</v>
      </c>
      <c r="B2243" s="5">
        <v>10100501</v>
      </c>
      <c r="C2243" s="5">
        <v>1000</v>
      </c>
      <c r="D2243" s="4">
        <v>43556</v>
      </c>
      <c r="E2243" s="198" t="s">
        <v>104</v>
      </c>
      <c r="F2243" s="198">
        <v>108106930</v>
      </c>
      <c r="G2243" s="198">
        <v>0</v>
      </c>
      <c r="H2243" s="198">
        <v>0</v>
      </c>
      <c r="I2243" s="4">
        <v>43530</v>
      </c>
      <c r="J2243" s="198" t="s">
        <v>105</v>
      </c>
      <c r="K2243" s="198">
        <v>-3.97</v>
      </c>
      <c r="L2243" s="198" t="s">
        <v>194</v>
      </c>
    </row>
    <row r="2244" spans="1:12" x14ac:dyDescent="0.3">
      <c r="A2244" s="5">
        <v>13640</v>
      </c>
      <c r="B2244" s="5">
        <v>10100501</v>
      </c>
      <c r="C2244" s="5">
        <v>1000</v>
      </c>
      <c r="D2244" s="4">
        <v>43556</v>
      </c>
      <c r="E2244" s="198" t="s">
        <v>104</v>
      </c>
      <c r="F2244" s="198">
        <v>108106930</v>
      </c>
      <c r="G2244" s="198">
        <v>0</v>
      </c>
      <c r="H2244" s="198">
        <v>0</v>
      </c>
      <c r="I2244" s="4">
        <v>43530</v>
      </c>
      <c r="J2244" s="198" t="s">
        <v>105</v>
      </c>
      <c r="K2244" s="198">
        <v>-3.97</v>
      </c>
      <c r="L2244" s="198" t="s">
        <v>194</v>
      </c>
    </row>
    <row r="2245" spans="1:12" x14ac:dyDescent="0.3">
      <c r="A2245" s="5">
        <v>13670</v>
      </c>
      <c r="B2245" s="5">
        <v>10100501</v>
      </c>
      <c r="C2245" s="5">
        <v>1000</v>
      </c>
      <c r="D2245" s="4">
        <v>43556</v>
      </c>
      <c r="E2245" s="198" t="s">
        <v>104</v>
      </c>
      <c r="F2245" s="198">
        <v>108106930</v>
      </c>
      <c r="G2245" s="198">
        <v>0</v>
      </c>
      <c r="H2245" s="198">
        <v>0</v>
      </c>
      <c r="I2245" s="4">
        <v>43530</v>
      </c>
      <c r="J2245" s="198" t="s">
        <v>105</v>
      </c>
      <c r="K2245" s="198">
        <v>-7.0000000000000007E-2</v>
      </c>
      <c r="L2245" s="198" t="s">
        <v>189</v>
      </c>
    </row>
    <row r="2246" spans="1:12" x14ac:dyDescent="0.3">
      <c r="A2246" s="5">
        <v>13670</v>
      </c>
      <c r="B2246" s="5">
        <v>10100501</v>
      </c>
      <c r="C2246" s="5">
        <v>1000</v>
      </c>
      <c r="D2246" s="4">
        <v>43556</v>
      </c>
      <c r="E2246" s="198" t="s">
        <v>104</v>
      </c>
      <c r="F2246" s="198">
        <v>108106930</v>
      </c>
      <c r="G2246" s="198">
        <v>0</v>
      </c>
      <c r="H2246" s="198">
        <v>0</v>
      </c>
      <c r="I2246" s="4">
        <v>43530</v>
      </c>
      <c r="J2246" s="198" t="s">
        <v>105</v>
      </c>
      <c r="K2246" s="198">
        <v>-0.42</v>
      </c>
      <c r="L2246" s="198" t="s">
        <v>189</v>
      </c>
    </row>
    <row r="2247" spans="1:12" x14ac:dyDescent="0.3">
      <c r="A2247" s="5">
        <v>13640</v>
      </c>
      <c r="B2247" s="5">
        <v>10100501</v>
      </c>
      <c r="C2247" s="5">
        <v>1000</v>
      </c>
      <c r="D2247" s="4">
        <v>43556</v>
      </c>
      <c r="E2247" s="198" t="s">
        <v>104</v>
      </c>
      <c r="F2247" s="198">
        <v>108106982</v>
      </c>
      <c r="G2247" s="198">
        <v>0</v>
      </c>
      <c r="H2247" s="198">
        <v>0</v>
      </c>
      <c r="I2247" s="4">
        <v>43551</v>
      </c>
      <c r="J2247" s="198" t="s">
        <v>198</v>
      </c>
      <c r="K2247" s="3">
        <v>-1639.69</v>
      </c>
      <c r="L2247" s="198" t="s">
        <v>194</v>
      </c>
    </row>
    <row r="2248" spans="1:12" x14ac:dyDescent="0.3">
      <c r="A2248" s="5">
        <v>13640</v>
      </c>
      <c r="B2248" s="5">
        <v>10100501</v>
      </c>
      <c r="C2248" s="5">
        <v>1000</v>
      </c>
      <c r="D2248" s="4">
        <v>43556</v>
      </c>
      <c r="E2248" s="198" t="s">
        <v>104</v>
      </c>
      <c r="F2248" s="198">
        <v>108107001</v>
      </c>
      <c r="G2248" s="198">
        <v>0</v>
      </c>
      <c r="H2248" s="198">
        <v>0</v>
      </c>
      <c r="I2248" s="4">
        <v>43376</v>
      </c>
      <c r="J2248" s="198" t="s">
        <v>105</v>
      </c>
      <c r="K2248" s="198">
        <v>-58.15</v>
      </c>
      <c r="L2248" s="198" t="s">
        <v>194</v>
      </c>
    </row>
    <row r="2249" spans="1:12" x14ac:dyDescent="0.3">
      <c r="A2249" s="5">
        <v>13640</v>
      </c>
      <c r="B2249" s="5">
        <v>10100501</v>
      </c>
      <c r="C2249" s="5">
        <v>1000</v>
      </c>
      <c r="D2249" s="4">
        <v>43556</v>
      </c>
      <c r="E2249" s="198" t="s">
        <v>104</v>
      </c>
      <c r="F2249" s="198">
        <v>108107001</v>
      </c>
      <c r="G2249" s="198">
        <v>0</v>
      </c>
      <c r="H2249" s="198">
        <v>0</v>
      </c>
      <c r="I2249" s="4">
        <v>43376</v>
      </c>
      <c r="J2249" s="198" t="s">
        <v>105</v>
      </c>
      <c r="K2249" s="198">
        <v>-57.66</v>
      </c>
      <c r="L2249" s="198" t="s">
        <v>194</v>
      </c>
    </row>
    <row r="2250" spans="1:12" x14ac:dyDescent="0.3">
      <c r="A2250" s="5">
        <v>13640</v>
      </c>
      <c r="B2250" s="5">
        <v>10100501</v>
      </c>
      <c r="C2250" s="5">
        <v>1000</v>
      </c>
      <c r="D2250" s="4">
        <v>43556</v>
      </c>
      <c r="E2250" s="198" t="s">
        <v>104</v>
      </c>
      <c r="F2250" s="198">
        <v>108107001</v>
      </c>
      <c r="G2250" s="198">
        <v>0</v>
      </c>
      <c r="H2250" s="198">
        <v>0</v>
      </c>
      <c r="I2250" s="4">
        <v>43376</v>
      </c>
      <c r="J2250" s="198" t="s">
        <v>105</v>
      </c>
      <c r="K2250" s="198">
        <v>-16.73</v>
      </c>
      <c r="L2250" s="198" t="s">
        <v>194</v>
      </c>
    </row>
    <row r="2251" spans="1:12" x14ac:dyDescent="0.3">
      <c r="A2251" s="5">
        <v>13640</v>
      </c>
      <c r="B2251" s="5">
        <v>10100501</v>
      </c>
      <c r="C2251" s="5">
        <v>1000</v>
      </c>
      <c r="D2251" s="4">
        <v>43556</v>
      </c>
      <c r="E2251" s="198" t="s">
        <v>104</v>
      </c>
      <c r="F2251" s="198">
        <v>108107001</v>
      </c>
      <c r="G2251" s="198">
        <v>0</v>
      </c>
      <c r="H2251" s="198">
        <v>0</v>
      </c>
      <c r="I2251" s="4">
        <v>43376</v>
      </c>
      <c r="J2251" s="198" t="s">
        <v>105</v>
      </c>
      <c r="K2251" s="198">
        <v>-16.579999999999998</v>
      </c>
      <c r="L2251" s="198" t="s">
        <v>194</v>
      </c>
    </row>
    <row r="2252" spans="1:12" x14ac:dyDescent="0.3">
      <c r="A2252" s="5">
        <v>13650</v>
      </c>
      <c r="B2252" s="5">
        <v>10100501</v>
      </c>
      <c r="C2252" s="5">
        <v>1000</v>
      </c>
      <c r="D2252" s="4">
        <v>43556</v>
      </c>
      <c r="E2252" s="198" t="s">
        <v>104</v>
      </c>
      <c r="F2252" s="198">
        <v>108107001</v>
      </c>
      <c r="G2252" s="198">
        <v>0</v>
      </c>
      <c r="H2252" s="198">
        <v>0</v>
      </c>
      <c r="I2252" s="4">
        <v>43376</v>
      </c>
      <c r="J2252" s="198" t="s">
        <v>105</v>
      </c>
      <c r="K2252" s="198">
        <v>-131.68</v>
      </c>
      <c r="L2252" s="198" t="s">
        <v>195</v>
      </c>
    </row>
    <row r="2253" spans="1:12" x14ac:dyDescent="0.3">
      <c r="A2253" s="5">
        <v>13650</v>
      </c>
      <c r="B2253" s="5">
        <v>10100501</v>
      </c>
      <c r="C2253" s="5">
        <v>1000</v>
      </c>
      <c r="D2253" s="4">
        <v>43556</v>
      </c>
      <c r="E2253" s="198" t="s">
        <v>104</v>
      </c>
      <c r="F2253" s="198">
        <v>108107001</v>
      </c>
      <c r="G2253" s="198">
        <v>0</v>
      </c>
      <c r="H2253" s="198">
        <v>0</v>
      </c>
      <c r="I2253" s="4">
        <v>43376</v>
      </c>
      <c r="J2253" s="198" t="s">
        <v>105</v>
      </c>
      <c r="K2253" s="198">
        <v>-131.68</v>
      </c>
      <c r="L2253" s="198" t="s">
        <v>195</v>
      </c>
    </row>
    <row r="2254" spans="1:12" x14ac:dyDescent="0.3">
      <c r="A2254" s="5">
        <v>13640</v>
      </c>
      <c r="B2254" s="5">
        <v>10100501</v>
      </c>
      <c r="C2254" s="5">
        <v>1000</v>
      </c>
      <c r="D2254" s="4">
        <v>43556</v>
      </c>
      <c r="E2254" s="198" t="s">
        <v>104</v>
      </c>
      <c r="F2254" s="198">
        <v>108105728</v>
      </c>
      <c r="G2254" s="198">
        <v>0</v>
      </c>
      <c r="H2254" s="198">
        <v>0</v>
      </c>
      <c r="I2254" s="4">
        <v>43544</v>
      </c>
      <c r="J2254" s="198" t="s">
        <v>105</v>
      </c>
      <c r="K2254" s="198">
        <v>-0.59</v>
      </c>
      <c r="L2254" s="198" t="s">
        <v>194</v>
      </c>
    </row>
    <row r="2255" spans="1:12" x14ac:dyDescent="0.3">
      <c r="A2255" s="5">
        <v>13650</v>
      </c>
      <c r="B2255" s="5">
        <v>10100501</v>
      </c>
      <c r="C2255" s="5">
        <v>1000</v>
      </c>
      <c r="D2255" s="4">
        <v>43556</v>
      </c>
      <c r="E2255" s="198" t="s">
        <v>104</v>
      </c>
      <c r="F2255" s="198">
        <v>108105728</v>
      </c>
      <c r="G2255" s="198">
        <v>0</v>
      </c>
      <c r="H2255" s="198">
        <v>0</v>
      </c>
      <c r="I2255" s="4">
        <v>43544</v>
      </c>
      <c r="J2255" s="198" t="s">
        <v>105</v>
      </c>
      <c r="K2255" s="198">
        <v>-4</v>
      </c>
      <c r="L2255" s="198" t="s">
        <v>195</v>
      </c>
    </row>
    <row r="2256" spans="1:12" x14ac:dyDescent="0.3">
      <c r="A2256" s="5">
        <v>13650</v>
      </c>
      <c r="B2256" s="5">
        <v>10100501</v>
      </c>
      <c r="C2256" s="5">
        <v>1000</v>
      </c>
      <c r="D2256" s="4">
        <v>43556</v>
      </c>
      <c r="E2256" s="198" t="s">
        <v>104</v>
      </c>
      <c r="F2256" s="198">
        <v>108105728</v>
      </c>
      <c r="G2256" s="198">
        <v>0</v>
      </c>
      <c r="H2256" s="198">
        <v>0</v>
      </c>
      <c r="I2256" s="4">
        <v>43544</v>
      </c>
      <c r="J2256" s="198" t="s">
        <v>105</v>
      </c>
      <c r="K2256" s="198">
        <v>-4</v>
      </c>
      <c r="L2256" s="198" t="s">
        <v>195</v>
      </c>
    </row>
    <row r="2257" spans="1:12" x14ac:dyDescent="0.3">
      <c r="A2257" s="5">
        <v>13650</v>
      </c>
      <c r="B2257" s="5">
        <v>10100501</v>
      </c>
      <c r="C2257" s="5">
        <v>1000</v>
      </c>
      <c r="D2257" s="4">
        <v>43556</v>
      </c>
      <c r="E2257" s="198" t="s">
        <v>104</v>
      </c>
      <c r="F2257" s="198">
        <v>108105728</v>
      </c>
      <c r="G2257" s="198">
        <v>0</v>
      </c>
      <c r="H2257" s="198">
        <v>0</v>
      </c>
      <c r="I2257" s="4">
        <v>43544</v>
      </c>
      <c r="J2257" s="198" t="s">
        <v>105</v>
      </c>
      <c r="K2257" s="198">
        <v>-3.99</v>
      </c>
      <c r="L2257" s="198" t="s">
        <v>195</v>
      </c>
    </row>
    <row r="2258" spans="1:12" x14ac:dyDescent="0.3">
      <c r="A2258" s="5">
        <v>13640</v>
      </c>
      <c r="B2258" s="5">
        <v>10100501</v>
      </c>
      <c r="C2258" s="5">
        <v>1000</v>
      </c>
      <c r="D2258" s="4">
        <v>43556</v>
      </c>
      <c r="E2258" s="198" t="s">
        <v>104</v>
      </c>
      <c r="F2258" s="198">
        <v>108106178</v>
      </c>
      <c r="G2258" s="198">
        <v>0</v>
      </c>
      <c r="H2258" s="198">
        <v>0</v>
      </c>
      <c r="I2258" s="4">
        <v>43524</v>
      </c>
      <c r="J2258" s="198" t="s">
        <v>105</v>
      </c>
      <c r="K2258" s="198">
        <v>-0.96</v>
      </c>
      <c r="L2258" s="198" t="s">
        <v>194</v>
      </c>
    </row>
    <row r="2259" spans="1:12" x14ac:dyDescent="0.3">
      <c r="A2259" s="5">
        <v>13650</v>
      </c>
      <c r="B2259" s="5">
        <v>10100501</v>
      </c>
      <c r="C2259" s="5">
        <v>1000</v>
      </c>
      <c r="D2259" s="4">
        <v>43556</v>
      </c>
      <c r="E2259" s="198" t="s">
        <v>104</v>
      </c>
      <c r="F2259" s="198">
        <v>108106178</v>
      </c>
      <c r="G2259" s="198">
        <v>0</v>
      </c>
      <c r="H2259" s="198">
        <v>0</v>
      </c>
      <c r="I2259" s="4">
        <v>43524</v>
      </c>
      <c r="J2259" s="198" t="s">
        <v>105</v>
      </c>
      <c r="K2259" s="198">
        <v>-1.54</v>
      </c>
      <c r="L2259" s="198" t="s">
        <v>195</v>
      </c>
    </row>
    <row r="2260" spans="1:12" x14ac:dyDescent="0.3">
      <c r="A2260" s="5">
        <v>13650</v>
      </c>
      <c r="B2260" s="5">
        <v>10100501</v>
      </c>
      <c r="C2260" s="5">
        <v>1000</v>
      </c>
      <c r="D2260" s="4">
        <v>43556</v>
      </c>
      <c r="E2260" s="198" t="s">
        <v>104</v>
      </c>
      <c r="F2260" s="198">
        <v>108106178</v>
      </c>
      <c r="G2260" s="198">
        <v>0</v>
      </c>
      <c r="H2260" s="198">
        <v>0</v>
      </c>
      <c r="I2260" s="4">
        <v>43524</v>
      </c>
      <c r="J2260" s="198" t="s">
        <v>105</v>
      </c>
      <c r="K2260" s="198">
        <v>-1.54</v>
      </c>
      <c r="L2260" s="198" t="s">
        <v>195</v>
      </c>
    </row>
    <row r="2261" spans="1:12" x14ac:dyDescent="0.3">
      <c r="A2261" s="5">
        <v>13670</v>
      </c>
      <c r="B2261" s="5">
        <v>10100501</v>
      </c>
      <c r="C2261" s="5">
        <v>1000</v>
      </c>
      <c r="D2261" s="4">
        <v>43556</v>
      </c>
      <c r="E2261" s="198" t="s">
        <v>104</v>
      </c>
      <c r="F2261" s="198">
        <v>108106178</v>
      </c>
      <c r="G2261" s="198">
        <v>0</v>
      </c>
      <c r="H2261" s="198">
        <v>0</v>
      </c>
      <c r="I2261" s="4">
        <v>43524</v>
      </c>
      <c r="J2261" s="198" t="s">
        <v>105</v>
      </c>
      <c r="K2261" s="198">
        <v>-8.83</v>
      </c>
      <c r="L2261" s="198" t="s">
        <v>189</v>
      </c>
    </row>
    <row r="2262" spans="1:12" x14ac:dyDescent="0.3">
      <c r="A2262" s="5">
        <v>13640</v>
      </c>
      <c r="B2262" s="5">
        <v>10100501</v>
      </c>
      <c r="C2262" s="5">
        <v>1000</v>
      </c>
      <c r="D2262" s="4">
        <v>43556</v>
      </c>
      <c r="E2262" s="198" t="s">
        <v>104</v>
      </c>
      <c r="F2262" s="198">
        <v>108100694</v>
      </c>
      <c r="G2262" s="198">
        <v>0</v>
      </c>
      <c r="H2262" s="198">
        <v>0</v>
      </c>
      <c r="I2262" s="4">
        <v>43531</v>
      </c>
      <c r="J2262" s="198" t="s">
        <v>105</v>
      </c>
      <c r="K2262" s="198">
        <v>20.43</v>
      </c>
      <c r="L2262" s="198" t="s">
        <v>194</v>
      </c>
    </row>
    <row r="2263" spans="1:12" x14ac:dyDescent="0.3">
      <c r="A2263" s="5">
        <v>13650</v>
      </c>
      <c r="B2263" s="5">
        <v>10100501</v>
      </c>
      <c r="C2263" s="5">
        <v>1000</v>
      </c>
      <c r="D2263" s="4">
        <v>43556</v>
      </c>
      <c r="E2263" s="198" t="s">
        <v>104</v>
      </c>
      <c r="F2263" s="198">
        <v>108100694</v>
      </c>
      <c r="G2263" s="198">
        <v>0</v>
      </c>
      <c r="H2263" s="198">
        <v>0</v>
      </c>
      <c r="I2263" s="4">
        <v>43531</v>
      </c>
      <c r="J2263" s="198" t="s">
        <v>105</v>
      </c>
      <c r="K2263" s="3">
        <v>1184.43</v>
      </c>
      <c r="L2263" s="198" t="s">
        <v>195</v>
      </c>
    </row>
    <row r="2264" spans="1:12" x14ac:dyDescent="0.3">
      <c r="A2264" s="5">
        <v>13650</v>
      </c>
      <c r="B2264" s="5">
        <v>10100501</v>
      </c>
      <c r="C2264" s="5">
        <v>1000</v>
      </c>
      <c r="D2264" s="4">
        <v>43556</v>
      </c>
      <c r="E2264" s="198" t="s">
        <v>104</v>
      </c>
      <c r="F2264" s="198">
        <v>108100694</v>
      </c>
      <c r="G2264" s="198">
        <v>0</v>
      </c>
      <c r="H2264" s="198">
        <v>0</v>
      </c>
      <c r="I2264" s="4">
        <v>43531</v>
      </c>
      <c r="J2264" s="198" t="s">
        <v>105</v>
      </c>
      <c r="K2264" s="3">
        <v>1184.44</v>
      </c>
      <c r="L2264" s="198" t="s">
        <v>195</v>
      </c>
    </row>
    <row r="2265" spans="1:12" x14ac:dyDescent="0.3">
      <c r="A2265" s="5">
        <v>13650</v>
      </c>
      <c r="B2265" s="5">
        <v>10100501</v>
      </c>
      <c r="C2265" s="5">
        <v>1000</v>
      </c>
      <c r="D2265" s="4">
        <v>43556</v>
      </c>
      <c r="E2265" s="198" t="s">
        <v>104</v>
      </c>
      <c r="F2265" s="198">
        <v>108100694</v>
      </c>
      <c r="G2265" s="198">
        <v>0</v>
      </c>
      <c r="H2265" s="198">
        <v>0</v>
      </c>
      <c r="I2265" s="4">
        <v>43531</v>
      </c>
      <c r="J2265" s="198" t="s">
        <v>105</v>
      </c>
      <c r="K2265" s="3">
        <v>1184.44</v>
      </c>
      <c r="L2265" s="198" t="s">
        <v>195</v>
      </c>
    </row>
    <row r="2266" spans="1:12" x14ac:dyDescent="0.3">
      <c r="A2266" s="5">
        <v>13650</v>
      </c>
      <c r="B2266" s="5">
        <v>10100501</v>
      </c>
      <c r="C2266" s="5">
        <v>1000</v>
      </c>
      <c r="D2266" s="4">
        <v>43556</v>
      </c>
      <c r="E2266" s="198" t="s">
        <v>104</v>
      </c>
      <c r="F2266" s="198">
        <v>108100694</v>
      </c>
      <c r="G2266" s="198">
        <v>0</v>
      </c>
      <c r="H2266" s="198">
        <v>0</v>
      </c>
      <c r="I2266" s="4">
        <v>43531</v>
      </c>
      <c r="J2266" s="198" t="s">
        <v>105</v>
      </c>
      <c r="K2266" s="3">
        <v>1184.43</v>
      </c>
      <c r="L2266" s="198" t="s">
        <v>195</v>
      </c>
    </row>
    <row r="2267" spans="1:12" x14ac:dyDescent="0.3">
      <c r="A2267" s="5">
        <v>13650</v>
      </c>
      <c r="B2267" s="5">
        <v>10100501</v>
      </c>
      <c r="C2267" s="5">
        <v>1000</v>
      </c>
      <c r="D2267" s="4">
        <v>43556</v>
      </c>
      <c r="E2267" s="198" t="s">
        <v>104</v>
      </c>
      <c r="F2267" s="198">
        <v>108100694</v>
      </c>
      <c r="G2267" s="198">
        <v>0</v>
      </c>
      <c r="H2267" s="198">
        <v>0</v>
      </c>
      <c r="I2267" s="4">
        <v>43531</v>
      </c>
      <c r="J2267" s="198" t="s">
        <v>105</v>
      </c>
      <c r="K2267" s="3">
        <v>1184.44</v>
      </c>
      <c r="L2267" s="198" t="s">
        <v>195</v>
      </c>
    </row>
    <row r="2268" spans="1:12" x14ac:dyDescent="0.3">
      <c r="A2268" s="5">
        <v>13650</v>
      </c>
      <c r="B2268" s="5">
        <v>10100501</v>
      </c>
      <c r="C2268" s="5">
        <v>1000</v>
      </c>
      <c r="D2268" s="4">
        <v>43556</v>
      </c>
      <c r="E2268" s="198" t="s">
        <v>104</v>
      </c>
      <c r="F2268" s="198">
        <v>108100694</v>
      </c>
      <c r="G2268" s="198">
        <v>0</v>
      </c>
      <c r="H2268" s="198">
        <v>0</v>
      </c>
      <c r="I2268" s="4">
        <v>43531</v>
      </c>
      <c r="J2268" s="198" t="s">
        <v>105</v>
      </c>
      <c r="K2268" s="3">
        <v>1184.44</v>
      </c>
      <c r="L2268" s="198" t="s">
        <v>195</v>
      </c>
    </row>
    <row r="2269" spans="1:12" x14ac:dyDescent="0.3">
      <c r="A2269" s="5">
        <v>13670</v>
      </c>
      <c r="B2269" s="5">
        <v>10100501</v>
      </c>
      <c r="C2269" s="5">
        <v>1000</v>
      </c>
      <c r="D2269" s="4">
        <v>43556</v>
      </c>
      <c r="E2269" s="198" t="s">
        <v>104</v>
      </c>
      <c r="F2269" s="198">
        <v>108100780</v>
      </c>
      <c r="G2269" s="198">
        <v>0</v>
      </c>
      <c r="H2269" s="198">
        <v>0</v>
      </c>
      <c r="I2269" s="4">
        <v>43532</v>
      </c>
      <c r="J2269" s="198" t="s">
        <v>105</v>
      </c>
      <c r="K2269" s="3">
        <v>38477.11</v>
      </c>
      <c r="L2269" s="198" t="s">
        <v>189</v>
      </c>
    </row>
    <row r="2270" spans="1:12" x14ac:dyDescent="0.3">
      <c r="A2270" s="5">
        <v>13670</v>
      </c>
      <c r="B2270" s="5">
        <v>10100501</v>
      </c>
      <c r="C2270" s="5">
        <v>1000</v>
      </c>
      <c r="D2270" s="4">
        <v>43556</v>
      </c>
      <c r="E2270" s="198" t="s">
        <v>104</v>
      </c>
      <c r="F2270" s="198">
        <v>108100780</v>
      </c>
      <c r="G2270" s="198">
        <v>0</v>
      </c>
      <c r="H2270" s="198">
        <v>0</v>
      </c>
      <c r="I2270" s="4">
        <v>43532</v>
      </c>
      <c r="J2270" s="198" t="s">
        <v>105</v>
      </c>
      <c r="K2270" s="3">
        <v>20362.419999999998</v>
      </c>
      <c r="L2270" s="198" t="s">
        <v>189</v>
      </c>
    </row>
    <row r="2271" spans="1:12" x14ac:dyDescent="0.3">
      <c r="A2271" s="5">
        <v>13640</v>
      </c>
      <c r="B2271" s="5">
        <v>10100501</v>
      </c>
      <c r="C2271" s="5">
        <v>1000</v>
      </c>
      <c r="D2271" s="4">
        <v>43556</v>
      </c>
      <c r="E2271" s="198" t="s">
        <v>104</v>
      </c>
      <c r="F2271" s="198">
        <v>108100989</v>
      </c>
      <c r="G2271" s="198">
        <v>0</v>
      </c>
      <c r="H2271" s="198">
        <v>0</v>
      </c>
      <c r="I2271" s="4">
        <v>43374</v>
      </c>
      <c r="J2271" s="198" t="s">
        <v>105</v>
      </c>
      <c r="K2271" s="198">
        <v>-96.7</v>
      </c>
      <c r="L2271" s="198" t="s">
        <v>194</v>
      </c>
    </row>
    <row r="2272" spans="1:12" x14ac:dyDescent="0.3">
      <c r="A2272" s="5">
        <v>13640</v>
      </c>
      <c r="B2272" s="5">
        <v>10100501</v>
      </c>
      <c r="C2272" s="5">
        <v>1000</v>
      </c>
      <c r="D2272" s="4">
        <v>43556</v>
      </c>
      <c r="E2272" s="198" t="s">
        <v>104</v>
      </c>
      <c r="F2272" s="198">
        <v>108100989</v>
      </c>
      <c r="G2272" s="198">
        <v>0</v>
      </c>
      <c r="H2272" s="198">
        <v>0</v>
      </c>
      <c r="I2272" s="4">
        <v>43374</v>
      </c>
      <c r="J2272" s="198" t="s">
        <v>105</v>
      </c>
      <c r="K2272" s="198">
        <v>-96.7</v>
      </c>
      <c r="L2272" s="198" t="s">
        <v>194</v>
      </c>
    </row>
    <row r="2273" spans="1:12" x14ac:dyDescent="0.3">
      <c r="A2273" s="5">
        <v>13640</v>
      </c>
      <c r="B2273" s="5">
        <v>10100501</v>
      </c>
      <c r="C2273" s="5">
        <v>1000</v>
      </c>
      <c r="D2273" s="4">
        <v>43556</v>
      </c>
      <c r="E2273" s="198" t="s">
        <v>104</v>
      </c>
      <c r="F2273" s="198">
        <v>108100989</v>
      </c>
      <c r="G2273" s="198">
        <v>0</v>
      </c>
      <c r="H2273" s="198">
        <v>0</v>
      </c>
      <c r="I2273" s="4">
        <v>43374</v>
      </c>
      <c r="J2273" s="198" t="s">
        <v>105</v>
      </c>
      <c r="K2273" s="198">
        <v>-541.67999999999995</v>
      </c>
      <c r="L2273" s="198" t="s">
        <v>194</v>
      </c>
    </row>
    <row r="2274" spans="1:12" x14ac:dyDescent="0.3">
      <c r="A2274" s="5">
        <v>13640</v>
      </c>
      <c r="B2274" s="5">
        <v>10100501</v>
      </c>
      <c r="C2274" s="5">
        <v>1000</v>
      </c>
      <c r="D2274" s="4">
        <v>43556</v>
      </c>
      <c r="E2274" s="198" t="s">
        <v>104</v>
      </c>
      <c r="F2274" s="198">
        <v>108100989</v>
      </c>
      <c r="G2274" s="198">
        <v>0</v>
      </c>
      <c r="H2274" s="198">
        <v>0</v>
      </c>
      <c r="I2274" s="4">
        <v>43374</v>
      </c>
      <c r="J2274" s="198" t="s">
        <v>105</v>
      </c>
      <c r="K2274" s="198">
        <v>-635.99</v>
      </c>
      <c r="L2274" s="198" t="s">
        <v>194</v>
      </c>
    </row>
    <row r="2275" spans="1:12" x14ac:dyDescent="0.3">
      <c r="A2275" s="5">
        <v>13640</v>
      </c>
      <c r="B2275" s="5">
        <v>10100501</v>
      </c>
      <c r="C2275" s="5">
        <v>1000</v>
      </c>
      <c r="D2275" s="4">
        <v>43556</v>
      </c>
      <c r="E2275" s="198" t="s">
        <v>104</v>
      </c>
      <c r="F2275" s="198">
        <v>108100989</v>
      </c>
      <c r="G2275" s="198">
        <v>0</v>
      </c>
      <c r="H2275" s="198">
        <v>0</v>
      </c>
      <c r="I2275" s="4">
        <v>43374</v>
      </c>
      <c r="J2275" s="198" t="s">
        <v>105</v>
      </c>
      <c r="K2275" s="198">
        <v>-636.01</v>
      </c>
      <c r="L2275" s="198" t="s">
        <v>194</v>
      </c>
    </row>
    <row r="2276" spans="1:12" x14ac:dyDescent="0.3">
      <c r="A2276" s="5">
        <v>13650</v>
      </c>
      <c r="B2276" s="5">
        <v>10100501</v>
      </c>
      <c r="C2276" s="5">
        <v>1000</v>
      </c>
      <c r="D2276" s="4">
        <v>43556</v>
      </c>
      <c r="E2276" s="198" t="s">
        <v>104</v>
      </c>
      <c r="F2276" s="198">
        <v>108100989</v>
      </c>
      <c r="G2276" s="198">
        <v>0</v>
      </c>
      <c r="H2276" s="198">
        <v>0</v>
      </c>
      <c r="I2276" s="4">
        <v>43374</v>
      </c>
      <c r="J2276" s="198" t="s">
        <v>105</v>
      </c>
      <c r="K2276" s="198">
        <v>-149.65</v>
      </c>
      <c r="L2276" s="198" t="s">
        <v>195</v>
      </c>
    </row>
    <row r="2277" spans="1:12" x14ac:dyDescent="0.3">
      <c r="A2277" s="5">
        <v>13650</v>
      </c>
      <c r="B2277" s="5">
        <v>10100501</v>
      </c>
      <c r="C2277" s="5">
        <v>1000</v>
      </c>
      <c r="D2277" s="4">
        <v>43556</v>
      </c>
      <c r="E2277" s="198" t="s">
        <v>104</v>
      </c>
      <c r="F2277" s="198">
        <v>108100989</v>
      </c>
      <c r="G2277" s="198">
        <v>0</v>
      </c>
      <c r="H2277" s="198">
        <v>0</v>
      </c>
      <c r="I2277" s="4">
        <v>43374</v>
      </c>
      <c r="J2277" s="198" t="s">
        <v>105</v>
      </c>
      <c r="K2277" s="198">
        <v>-149.65</v>
      </c>
      <c r="L2277" s="198" t="s">
        <v>195</v>
      </c>
    </row>
    <row r="2278" spans="1:12" x14ac:dyDescent="0.3">
      <c r="A2278" s="5">
        <v>13650</v>
      </c>
      <c r="B2278" s="5">
        <v>10100501</v>
      </c>
      <c r="C2278" s="5">
        <v>1000</v>
      </c>
      <c r="D2278" s="4">
        <v>43556</v>
      </c>
      <c r="E2278" s="198" t="s">
        <v>104</v>
      </c>
      <c r="F2278" s="198">
        <v>108100989</v>
      </c>
      <c r="G2278" s="198">
        <v>0</v>
      </c>
      <c r="H2278" s="198">
        <v>0</v>
      </c>
      <c r="I2278" s="4">
        <v>43374</v>
      </c>
      <c r="J2278" s="198" t="s">
        <v>105</v>
      </c>
      <c r="K2278" s="198">
        <v>-149.65</v>
      </c>
      <c r="L2278" s="198" t="s">
        <v>195</v>
      </c>
    </row>
    <row r="2279" spans="1:12" x14ac:dyDescent="0.3">
      <c r="A2279" s="5">
        <v>13650</v>
      </c>
      <c r="B2279" s="5">
        <v>10100501</v>
      </c>
      <c r="C2279" s="5">
        <v>1000</v>
      </c>
      <c r="D2279" s="4">
        <v>43556</v>
      </c>
      <c r="E2279" s="198" t="s">
        <v>104</v>
      </c>
      <c r="F2279" s="198">
        <v>108100989</v>
      </c>
      <c r="G2279" s="198">
        <v>0</v>
      </c>
      <c r="H2279" s="198">
        <v>0</v>
      </c>
      <c r="I2279" s="4">
        <v>43374</v>
      </c>
      <c r="J2279" s="198" t="s">
        <v>105</v>
      </c>
      <c r="K2279" s="198">
        <v>-149.65</v>
      </c>
      <c r="L2279" s="198" t="s">
        <v>195</v>
      </c>
    </row>
    <row r="2280" spans="1:12" x14ac:dyDescent="0.3">
      <c r="A2280" s="5">
        <v>13640</v>
      </c>
      <c r="B2280" s="5">
        <v>10100501</v>
      </c>
      <c r="C2280" s="5">
        <v>1000</v>
      </c>
      <c r="D2280" s="4">
        <v>43556</v>
      </c>
      <c r="E2280" s="198" t="s">
        <v>103</v>
      </c>
      <c r="F2280" s="198">
        <v>108101007</v>
      </c>
      <c r="G2280" s="198">
        <v>-1</v>
      </c>
      <c r="H2280" s="3">
        <v>-1516.12</v>
      </c>
      <c r="I2280" s="4">
        <v>43584</v>
      </c>
      <c r="J2280" s="198" t="s">
        <v>200</v>
      </c>
      <c r="K2280" s="198">
        <v>0</v>
      </c>
      <c r="L2280" s="198" t="s">
        <v>194</v>
      </c>
    </row>
    <row r="2281" spans="1:12" x14ac:dyDescent="0.3">
      <c r="A2281" s="5">
        <v>13640</v>
      </c>
      <c r="B2281" s="5">
        <v>10100501</v>
      </c>
      <c r="C2281" s="5">
        <v>1000</v>
      </c>
      <c r="D2281" s="4">
        <v>43556</v>
      </c>
      <c r="E2281" s="198" t="s">
        <v>104</v>
      </c>
      <c r="F2281" s="198">
        <v>108101007</v>
      </c>
      <c r="G2281" s="198">
        <v>0</v>
      </c>
      <c r="H2281" s="198">
        <v>0</v>
      </c>
      <c r="I2281" s="4">
        <v>43584</v>
      </c>
      <c r="J2281" s="198" t="s">
        <v>200</v>
      </c>
      <c r="K2281" s="198">
        <v>-115.32</v>
      </c>
      <c r="L2281" s="198" t="s">
        <v>194</v>
      </c>
    </row>
    <row r="2282" spans="1:12" x14ac:dyDescent="0.3">
      <c r="A2282" s="5">
        <v>13650</v>
      </c>
      <c r="B2282" s="5">
        <v>10100501</v>
      </c>
      <c r="C2282" s="5">
        <v>1000</v>
      </c>
      <c r="D2282" s="4">
        <v>43556</v>
      </c>
      <c r="E2282" s="198" t="s">
        <v>104</v>
      </c>
      <c r="F2282" s="198">
        <v>108101007</v>
      </c>
      <c r="G2282" s="198">
        <v>0</v>
      </c>
      <c r="H2282" s="198">
        <v>0</v>
      </c>
      <c r="I2282" s="4">
        <v>43584</v>
      </c>
      <c r="J2282" s="198" t="s">
        <v>200</v>
      </c>
      <c r="K2282" s="198">
        <v>-515.72</v>
      </c>
      <c r="L2282" s="198" t="s">
        <v>195</v>
      </c>
    </row>
    <row r="2283" spans="1:12" x14ac:dyDescent="0.3">
      <c r="A2283" s="5">
        <v>13660</v>
      </c>
      <c r="B2283" s="5">
        <v>10100501</v>
      </c>
      <c r="C2283" s="5">
        <v>1000</v>
      </c>
      <c r="D2283" s="4">
        <v>43556</v>
      </c>
      <c r="E2283" s="198" t="s">
        <v>103</v>
      </c>
      <c r="F2283" s="198">
        <v>108101007</v>
      </c>
      <c r="G2283" s="198">
        <v>-772</v>
      </c>
      <c r="H2283" s="3">
        <v>-6670.08</v>
      </c>
      <c r="I2283" s="4">
        <v>43584</v>
      </c>
      <c r="J2283" s="198" t="s">
        <v>200</v>
      </c>
      <c r="K2283" s="198">
        <v>0</v>
      </c>
      <c r="L2283" s="198" t="s">
        <v>188</v>
      </c>
    </row>
    <row r="2284" spans="1:12" x14ac:dyDescent="0.3">
      <c r="A2284" s="5">
        <v>13660</v>
      </c>
      <c r="B2284" s="5">
        <v>10100501</v>
      </c>
      <c r="C2284" s="5">
        <v>1000</v>
      </c>
      <c r="D2284" s="4">
        <v>43556</v>
      </c>
      <c r="E2284" s="198" t="s">
        <v>103</v>
      </c>
      <c r="F2284" s="198">
        <v>108101007</v>
      </c>
      <c r="G2284" s="198">
        <v>-650</v>
      </c>
      <c r="H2284" s="3">
        <v>-6025.5</v>
      </c>
      <c r="I2284" s="4">
        <v>43584</v>
      </c>
      <c r="J2284" s="198" t="s">
        <v>200</v>
      </c>
      <c r="K2284" s="198">
        <v>0</v>
      </c>
      <c r="L2284" s="198" t="s">
        <v>188</v>
      </c>
    </row>
    <row r="2285" spans="1:12" x14ac:dyDescent="0.3">
      <c r="A2285" s="5">
        <v>13660</v>
      </c>
      <c r="B2285" s="5">
        <v>10100501</v>
      </c>
      <c r="C2285" s="5">
        <v>1000</v>
      </c>
      <c r="D2285" s="4">
        <v>43556</v>
      </c>
      <c r="E2285" s="198" t="s">
        <v>103</v>
      </c>
      <c r="F2285" s="198">
        <v>108101007</v>
      </c>
      <c r="G2285" s="198">
        <v>-589</v>
      </c>
      <c r="H2285" s="3">
        <v>-6178.61</v>
      </c>
      <c r="I2285" s="4">
        <v>43584</v>
      </c>
      <c r="J2285" s="198" t="s">
        <v>200</v>
      </c>
      <c r="K2285" s="198">
        <v>0</v>
      </c>
      <c r="L2285" s="198" t="s">
        <v>188</v>
      </c>
    </row>
    <row r="2286" spans="1:12" x14ac:dyDescent="0.3">
      <c r="A2286" s="5">
        <v>13660</v>
      </c>
      <c r="B2286" s="5">
        <v>10100501</v>
      </c>
      <c r="C2286" s="5">
        <v>1000</v>
      </c>
      <c r="D2286" s="4">
        <v>43556</v>
      </c>
      <c r="E2286" s="198" t="s">
        <v>104</v>
      </c>
      <c r="F2286" s="198">
        <v>108101007</v>
      </c>
      <c r="G2286" s="198">
        <v>0</v>
      </c>
      <c r="H2286" s="198">
        <v>0</v>
      </c>
      <c r="I2286" s="4">
        <v>43584</v>
      </c>
      <c r="J2286" s="198" t="s">
        <v>200</v>
      </c>
      <c r="K2286" s="198">
        <v>-507.34</v>
      </c>
      <c r="L2286" s="198" t="s">
        <v>188</v>
      </c>
    </row>
    <row r="2287" spans="1:12" x14ac:dyDescent="0.3">
      <c r="A2287" s="5">
        <v>13660</v>
      </c>
      <c r="B2287" s="5">
        <v>10100501</v>
      </c>
      <c r="C2287" s="5">
        <v>1000</v>
      </c>
      <c r="D2287" s="4">
        <v>43556</v>
      </c>
      <c r="E2287" s="198" t="s">
        <v>104</v>
      </c>
      <c r="F2287" s="198">
        <v>108101007</v>
      </c>
      <c r="G2287" s="198">
        <v>0</v>
      </c>
      <c r="H2287" s="198">
        <v>0</v>
      </c>
      <c r="I2287" s="4">
        <v>43584</v>
      </c>
      <c r="J2287" s="198" t="s">
        <v>200</v>
      </c>
      <c r="K2287" s="198">
        <v>-458.3</v>
      </c>
      <c r="L2287" s="198" t="s">
        <v>188</v>
      </c>
    </row>
    <row r="2288" spans="1:12" x14ac:dyDescent="0.3">
      <c r="A2288" s="5">
        <v>13660</v>
      </c>
      <c r="B2288" s="5">
        <v>10100501</v>
      </c>
      <c r="C2288" s="5">
        <v>1000</v>
      </c>
      <c r="D2288" s="4">
        <v>43556</v>
      </c>
      <c r="E2288" s="198" t="s">
        <v>104</v>
      </c>
      <c r="F2288" s="198">
        <v>108101007</v>
      </c>
      <c r="G2288" s="198">
        <v>0</v>
      </c>
      <c r="H2288" s="198">
        <v>0</v>
      </c>
      <c r="I2288" s="4">
        <v>43584</v>
      </c>
      <c r="J2288" s="198" t="s">
        <v>200</v>
      </c>
      <c r="K2288" s="198">
        <v>-469.96</v>
      </c>
      <c r="L2288" s="198" t="s">
        <v>188</v>
      </c>
    </row>
    <row r="2289" spans="1:12" x14ac:dyDescent="0.3">
      <c r="A2289" s="5">
        <v>13660</v>
      </c>
      <c r="B2289" s="5">
        <v>10100501</v>
      </c>
      <c r="C2289" s="5">
        <v>1000</v>
      </c>
      <c r="D2289" s="4">
        <v>43556</v>
      </c>
      <c r="E2289" s="198" t="s">
        <v>103</v>
      </c>
      <c r="F2289" s="198">
        <v>108101007</v>
      </c>
      <c r="G2289" s="198">
        <v>-1</v>
      </c>
      <c r="H2289" s="3">
        <v>-1432.2</v>
      </c>
      <c r="I2289" s="4">
        <v>43584</v>
      </c>
      <c r="J2289" s="198" t="s">
        <v>200</v>
      </c>
      <c r="K2289" s="198">
        <v>0</v>
      </c>
      <c r="L2289" s="198" t="s">
        <v>188</v>
      </c>
    </row>
    <row r="2290" spans="1:12" x14ac:dyDescent="0.3">
      <c r="A2290" s="5">
        <v>13660</v>
      </c>
      <c r="B2290" s="5">
        <v>10100501</v>
      </c>
      <c r="C2290" s="5">
        <v>1000</v>
      </c>
      <c r="D2290" s="4">
        <v>43556</v>
      </c>
      <c r="E2290" s="198" t="s">
        <v>104</v>
      </c>
      <c r="F2290" s="198">
        <v>108101007</v>
      </c>
      <c r="G2290" s="198">
        <v>0</v>
      </c>
      <c r="H2290" s="198">
        <v>0</v>
      </c>
      <c r="I2290" s="4">
        <v>43584</v>
      </c>
      <c r="J2290" s="198" t="s">
        <v>200</v>
      </c>
      <c r="K2290" s="198">
        <v>-108.94</v>
      </c>
      <c r="L2290" s="198" t="s">
        <v>188</v>
      </c>
    </row>
    <row r="2291" spans="1:12" x14ac:dyDescent="0.3">
      <c r="A2291" s="5">
        <v>13670</v>
      </c>
      <c r="B2291" s="5">
        <v>10100501</v>
      </c>
      <c r="C2291" s="5">
        <v>1000</v>
      </c>
      <c r="D2291" s="4">
        <v>43556</v>
      </c>
      <c r="E2291" s="198" t="s">
        <v>103</v>
      </c>
      <c r="F2291" s="198">
        <v>108101007</v>
      </c>
      <c r="G2291" s="5">
        <v>-2316</v>
      </c>
      <c r="H2291" s="3">
        <v>-32956.68</v>
      </c>
      <c r="I2291" s="4">
        <v>43584</v>
      </c>
      <c r="J2291" s="198" t="s">
        <v>200</v>
      </c>
      <c r="K2291" s="198">
        <v>0</v>
      </c>
      <c r="L2291" s="198" t="s">
        <v>189</v>
      </c>
    </row>
    <row r="2292" spans="1:12" x14ac:dyDescent="0.3">
      <c r="A2292" s="5">
        <v>13670</v>
      </c>
      <c r="B2292" s="5">
        <v>10100501</v>
      </c>
      <c r="C2292" s="5">
        <v>1000</v>
      </c>
      <c r="D2292" s="4">
        <v>43556</v>
      </c>
      <c r="E2292" s="198" t="s">
        <v>103</v>
      </c>
      <c r="F2292" s="198">
        <v>108101007</v>
      </c>
      <c r="G2292" s="5">
        <v>-1950</v>
      </c>
      <c r="H2292" s="3">
        <v>-42295.5</v>
      </c>
      <c r="I2292" s="4">
        <v>43584</v>
      </c>
      <c r="J2292" s="198" t="s">
        <v>200</v>
      </c>
      <c r="K2292" s="198">
        <v>0</v>
      </c>
      <c r="L2292" s="198" t="s">
        <v>189</v>
      </c>
    </row>
    <row r="2293" spans="1:12" x14ac:dyDescent="0.3">
      <c r="A2293" s="5">
        <v>13670</v>
      </c>
      <c r="B2293" s="5">
        <v>10100501</v>
      </c>
      <c r="C2293" s="5">
        <v>1000</v>
      </c>
      <c r="D2293" s="4">
        <v>43556</v>
      </c>
      <c r="E2293" s="198" t="s">
        <v>103</v>
      </c>
      <c r="F2293" s="198">
        <v>108101007</v>
      </c>
      <c r="G2293" s="5">
        <v>-1767</v>
      </c>
      <c r="H2293" s="3">
        <v>-39050.699999999997</v>
      </c>
      <c r="I2293" s="4">
        <v>43584</v>
      </c>
      <c r="J2293" s="198" t="s">
        <v>200</v>
      </c>
      <c r="K2293" s="198">
        <v>0</v>
      </c>
      <c r="L2293" s="198" t="s">
        <v>189</v>
      </c>
    </row>
    <row r="2294" spans="1:12" x14ac:dyDescent="0.3">
      <c r="A2294" s="5">
        <v>13670</v>
      </c>
      <c r="B2294" s="5">
        <v>10100501</v>
      </c>
      <c r="C2294" s="5">
        <v>1000</v>
      </c>
      <c r="D2294" s="4">
        <v>43556</v>
      </c>
      <c r="E2294" s="198" t="s">
        <v>104</v>
      </c>
      <c r="F2294" s="198">
        <v>108101007</v>
      </c>
      <c r="G2294" s="198">
        <v>0</v>
      </c>
      <c r="H2294" s="198">
        <v>0</v>
      </c>
      <c r="I2294" s="4">
        <v>43584</v>
      </c>
      <c r="J2294" s="198" t="s">
        <v>200</v>
      </c>
      <c r="K2294" s="3">
        <v>-2970.25</v>
      </c>
      <c r="L2294" s="198" t="s">
        <v>189</v>
      </c>
    </row>
    <row r="2295" spans="1:12" x14ac:dyDescent="0.3">
      <c r="A2295" s="5">
        <v>13670</v>
      </c>
      <c r="B2295" s="5">
        <v>10100501</v>
      </c>
      <c r="C2295" s="5">
        <v>1000</v>
      </c>
      <c r="D2295" s="4">
        <v>43556</v>
      </c>
      <c r="E2295" s="198" t="s">
        <v>104</v>
      </c>
      <c r="F2295" s="198">
        <v>108101007</v>
      </c>
      <c r="G2295" s="198">
        <v>0</v>
      </c>
      <c r="H2295" s="198">
        <v>0</v>
      </c>
      <c r="I2295" s="4">
        <v>43584</v>
      </c>
      <c r="J2295" s="198" t="s">
        <v>200</v>
      </c>
      <c r="K2295" s="3">
        <v>-3217.07</v>
      </c>
      <c r="L2295" s="198" t="s">
        <v>189</v>
      </c>
    </row>
    <row r="2296" spans="1:12" x14ac:dyDescent="0.3">
      <c r="A2296" s="5">
        <v>13670</v>
      </c>
      <c r="B2296" s="5">
        <v>10100501</v>
      </c>
      <c r="C2296" s="5">
        <v>1000</v>
      </c>
      <c r="D2296" s="4">
        <v>43556</v>
      </c>
      <c r="E2296" s="198" t="s">
        <v>104</v>
      </c>
      <c r="F2296" s="198">
        <v>108101007</v>
      </c>
      <c r="G2296" s="198">
        <v>0</v>
      </c>
      <c r="H2296" s="198">
        <v>0</v>
      </c>
      <c r="I2296" s="4">
        <v>43584</v>
      </c>
      <c r="J2296" s="198" t="s">
        <v>200</v>
      </c>
      <c r="K2296" s="3">
        <v>-2506.7399999999998</v>
      </c>
      <c r="L2296" s="198" t="s">
        <v>189</v>
      </c>
    </row>
    <row r="2297" spans="1:12" x14ac:dyDescent="0.3">
      <c r="A2297" s="5">
        <v>13670</v>
      </c>
      <c r="B2297" s="5">
        <v>10100501</v>
      </c>
      <c r="C2297" s="5">
        <v>1000</v>
      </c>
      <c r="D2297" s="4">
        <v>43556</v>
      </c>
      <c r="E2297" s="198" t="s">
        <v>104</v>
      </c>
      <c r="F2297" s="198">
        <v>108101405</v>
      </c>
      <c r="G2297" s="198">
        <v>0</v>
      </c>
      <c r="H2297" s="198">
        <v>0</v>
      </c>
      <c r="I2297" s="4">
        <v>43524</v>
      </c>
      <c r="J2297" s="198" t="s">
        <v>105</v>
      </c>
      <c r="K2297" s="3">
        <v>1568.86</v>
      </c>
      <c r="L2297" s="198" t="s">
        <v>189</v>
      </c>
    </row>
    <row r="2298" spans="1:12" x14ac:dyDescent="0.3">
      <c r="A2298" s="5">
        <v>13640</v>
      </c>
      <c r="B2298" s="5">
        <v>10100501</v>
      </c>
      <c r="C2298" s="5">
        <v>1000</v>
      </c>
      <c r="D2298" s="4">
        <v>43556</v>
      </c>
      <c r="E2298" s="198" t="s">
        <v>104</v>
      </c>
      <c r="F2298" s="198">
        <v>108101673</v>
      </c>
      <c r="G2298" s="198">
        <v>0</v>
      </c>
      <c r="H2298" s="198">
        <v>0</v>
      </c>
      <c r="I2298" s="4">
        <v>43530</v>
      </c>
      <c r="J2298" s="198" t="s">
        <v>105</v>
      </c>
      <c r="K2298" s="198">
        <v>145.84</v>
      </c>
      <c r="L2298" s="198" t="s">
        <v>194</v>
      </c>
    </row>
    <row r="2299" spans="1:12" x14ac:dyDescent="0.3">
      <c r="A2299" s="5">
        <v>13650</v>
      </c>
      <c r="B2299" s="5">
        <v>10100501</v>
      </c>
      <c r="C2299" s="5">
        <v>1000</v>
      </c>
      <c r="D2299" s="4">
        <v>43556</v>
      </c>
      <c r="E2299" s="198" t="s">
        <v>104</v>
      </c>
      <c r="F2299" s="198">
        <v>108101673</v>
      </c>
      <c r="G2299" s="198">
        <v>0</v>
      </c>
      <c r="H2299" s="198">
        <v>0</v>
      </c>
      <c r="I2299" s="4">
        <v>43530</v>
      </c>
      <c r="J2299" s="198" t="s">
        <v>105</v>
      </c>
      <c r="K2299" s="3">
        <v>1799.48</v>
      </c>
      <c r="L2299" s="198" t="s">
        <v>195</v>
      </c>
    </row>
    <row r="2300" spans="1:12" x14ac:dyDescent="0.3">
      <c r="A2300" s="5">
        <v>13650</v>
      </c>
      <c r="B2300" s="5">
        <v>10100501</v>
      </c>
      <c r="C2300" s="5">
        <v>1000</v>
      </c>
      <c r="D2300" s="4">
        <v>43556</v>
      </c>
      <c r="E2300" s="198" t="s">
        <v>104</v>
      </c>
      <c r="F2300" s="198">
        <v>108101673</v>
      </c>
      <c r="G2300" s="198">
        <v>0</v>
      </c>
      <c r="H2300" s="198">
        <v>0</v>
      </c>
      <c r="I2300" s="4">
        <v>43530</v>
      </c>
      <c r="J2300" s="198" t="s">
        <v>105</v>
      </c>
      <c r="K2300" s="3">
        <v>1799.49</v>
      </c>
      <c r="L2300" s="198" t="s">
        <v>195</v>
      </c>
    </row>
    <row r="2301" spans="1:12" x14ac:dyDescent="0.3">
      <c r="A2301" s="5">
        <v>13650</v>
      </c>
      <c r="B2301" s="5">
        <v>10100501</v>
      </c>
      <c r="C2301" s="5">
        <v>1000</v>
      </c>
      <c r="D2301" s="4">
        <v>43556</v>
      </c>
      <c r="E2301" s="198" t="s">
        <v>104</v>
      </c>
      <c r="F2301" s="198">
        <v>108101673</v>
      </c>
      <c r="G2301" s="198">
        <v>0</v>
      </c>
      <c r="H2301" s="198">
        <v>0</v>
      </c>
      <c r="I2301" s="4">
        <v>43530</v>
      </c>
      <c r="J2301" s="198" t="s">
        <v>105</v>
      </c>
      <c r="K2301" s="3">
        <v>1799.49</v>
      </c>
      <c r="L2301" s="198" t="s">
        <v>195</v>
      </c>
    </row>
    <row r="2302" spans="1:12" x14ac:dyDescent="0.3">
      <c r="A2302" s="5">
        <v>13670</v>
      </c>
      <c r="B2302" s="5">
        <v>10100501</v>
      </c>
      <c r="C2302" s="5">
        <v>1000</v>
      </c>
      <c r="D2302" s="4">
        <v>43556</v>
      </c>
      <c r="E2302" s="198" t="s">
        <v>104</v>
      </c>
      <c r="F2302" s="198">
        <v>108101673</v>
      </c>
      <c r="G2302" s="198">
        <v>0</v>
      </c>
      <c r="H2302" s="198">
        <v>0</v>
      </c>
      <c r="I2302" s="4">
        <v>43530</v>
      </c>
      <c r="J2302" s="198" t="s">
        <v>105</v>
      </c>
      <c r="K2302" s="198">
        <v>129.44999999999999</v>
      </c>
      <c r="L2302" s="198" t="s">
        <v>189</v>
      </c>
    </row>
    <row r="2303" spans="1:12" x14ac:dyDescent="0.3">
      <c r="A2303" s="5">
        <v>13640</v>
      </c>
      <c r="B2303" s="5">
        <v>10100501</v>
      </c>
      <c r="C2303" s="5">
        <v>1000</v>
      </c>
      <c r="D2303" s="4">
        <v>43556</v>
      </c>
      <c r="E2303" s="198" t="s">
        <v>104</v>
      </c>
      <c r="F2303" s="198">
        <v>108101678</v>
      </c>
      <c r="G2303" s="198">
        <v>0</v>
      </c>
      <c r="H2303" s="198">
        <v>0</v>
      </c>
      <c r="I2303" s="4">
        <v>43521</v>
      </c>
      <c r="J2303" s="198" t="s">
        <v>105</v>
      </c>
      <c r="K2303" s="198">
        <v>108.67</v>
      </c>
      <c r="L2303" s="198" t="s">
        <v>194</v>
      </c>
    </row>
    <row r="2304" spans="1:12" x14ac:dyDescent="0.3">
      <c r="A2304" s="5">
        <v>13640</v>
      </c>
      <c r="B2304" s="5">
        <v>10100501</v>
      </c>
      <c r="C2304" s="5">
        <v>1000</v>
      </c>
      <c r="D2304" s="4">
        <v>43556</v>
      </c>
      <c r="E2304" s="198" t="s">
        <v>104</v>
      </c>
      <c r="F2304" s="198">
        <v>108101678</v>
      </c>
      <c r="G2304" s="198">
        <v>0</v>
      </c>
      <c r="H2304" s="198">
        <v>0</v>
      </c>
      <c r="I2304" s="4">
        <v>43521</v>
      </c>
      <c r="J2304" s="198" t="s">
        <v>105</v>
      </c>
      <c r="K2304" s="198">
        <v>149.32</v>
      </c>
      <c r="L2304" s="198" t="s">
        <v>194</v>
      </c>
    </row>
    <row r="2305" spans="1:12" x14ac:dyDescent="0.3">
      <c r="A2305" s="5">
        <v>13640</v>
      </c>
      <c r="B2305" s="5">
        <v>10100501</v>
      </c>
      <c r="C2305" s="5">
        <v>1000</v>
      </c>
      <c r="D2305" s="4">
        <v>43556</v>
      </c>
      <c r="E2305" s="198" t="s">
        <v>104</v>
      </c>
      <c r="F2305" s="198">
        <v>108101678</v>
      </c>
      <c r="G2305" s="198">
        <v>0</v>
      </c>
      <c r="H2305" s="198">
        <v>0</v>
      </c>
      <c r="I2305" s="4">
        <v>43521</v>
      </c>
      <c r="J2305" s="198" t="s">
        <v>105</v>
      </c>
      <c r="K2305" s="198">
        <v>149.71</v>
      </c>
      <c r="L2305" s="198" t="s">
        <v>194</v>
      </c>
    </row>
    <row r="2306" spans="1:12" x14ac:dyDescent="0.3">
      <c r="A2306" s="5">
        <v>13640</v>
      </c>
      <c r="B2306" s="5">
        <v>10100501</v>
      </c>
      <c r="C2306" s="5">
        <v>1000</v>
      </c>
      <c r="D2306" s="4">
        <v>43556</v>
      </c>
      <c r="E2306" s="198" t="s">
        <v>104</v>
      </c>
      <c r="F2306" s="198">
        <v>108101678</v>
      </c>
      <c r="G2306" s="198">
        <v>0</v>
      </c>
      <c r="H2306" s="198">
        <v>0</v>
      </c>
      <c r="I2306" s="4">
        <v>43521</v>
      </c>
      <c r="J2306" s="198" t="s">
        <v>105</v>
      </c>
      <c r="K2306" s="198">
        <v>24.57</v>
      </c>
      <c r="L2306" s="198" t="s">
        <v>194</v>
      </c>
    </row>
    <row r="2307" spans="1:12" x14ac:dyDescent="0.3">
      <c r="A2307" s="5">
        <v>13640</v>
      </c>
      <c r="B2307" s="5">
        <v>10100501</v>
      </c>
      <c r="C2307" s="5">
        <v>1000</v>
      </c>
      <c r="D2307" s="4">
        <v>43556</v>
      </c>
      <c r="E2307" s="198" t="s">
        <v>104</v>
      </c>
      <c r="F2307" s="198">
        <v>108101678</v>
      </c>
      <c r="G2307" s="198">
        <v>0</v>
      </c>
      <c r="H2307" s="198">
        <v>0</v>
      </c>
      <c r="I2307" s="4">
        <v>43521</v>
      </c>
      <c r="J2307" s="198" t="s">
        <v>105</v>
      </c>
      <c r="K2307" s="198">
        <v>148.59</v>
      </c>
      <c r="L2307" s="198" t="s">
        <v>194</v>
      </c>
    </row>
    <row r="2308" spans="1:12" x14ac:dyDescent="0.3">
      <c r="A2308" s="5">
        <v>13650</v>
      </c>
      <c r="B2308" s="5">
        <v>10100501</v>
      </c>
      <c r="C2308" s="5">
        <v>1000</v>
      </c>
      <c r="D2308" s="4">
        <v>43556</v>
      </c>
      <c r="E2308" s="198" t="s">
        <v>104</v>
      </c>
      <c r="F2308" s="198">
        <v>108101678</v>
      </c>
      <c r="G2308" s="198">
        <v>0</v>
      </c>
      <c r="H2308" s="198">
        <v>0</v>
      </c>
      <c r="I2308" s="4">
        <v>43521</v>
      </c>
      <c r="J2308" s="198" t="s">
        <v>105</v>
      </c>
      <c r="K2308" s="198">
        <v>30.09</v>
      </c>
      <c r="L2308" s="198" t="s">
        <v>195</v>
      </c>
    </row>
    <row r="2309" spans="1:12" x14ac:dyDescent="0.3">
      <c r="A2309" s="5">
        <v>13640</v>
      </c>
      <c r="B2309" s="5">
        <v>10100501</v>
      </c>
      <c r="C2309" s="5">
        <v>1000</v>
      </c>
      <c r="D2309" s="4">
        <v>43556</v>
      </c>
      <c r="E2309" s="198" t="s">
        <v>104</v>
      </c>
      <c r="F2309" s="198">
        <v>108095768</v>
      </c>
      <c r="G2309" s="198">
        <v>0</v>
      </c>
      <c r="H2309" s="198">
        <v>0</v>
      </c>
      <c r="I2309" s="4">
        <v>43386</v>
      </c>
      <c r="J2309" s="198" t="s">
        <v>105</v>
      </c>
      <c r="K2309" s="198">
        <v>-242.01</v>
      </c>
      <c r="L2309" s="198" t="s">
        <v>194</v>
      </c>
    </row>
    <row r="2310" spans="1:12" x14ac:dyDescent="0.3">
      <c r="A2310" s="5">
        <v>13640</v>
      </c>
      <c r="B2310" s="5">
        <v>10100501</v>
      </c>
      <c r="C2310" s="5">
        <v>1000</v>
      </c>
      <c r="D2310" s="4">
        <v>43556</v>
      </c>
      <c r="E2310" s="198" t="s">
        <v>104</v>
      </c>
      <c r="F2310" s="198">
        <v>108095768</v>
      </c>
      <c r="G2310" s="198">
        <v>0</v>
      </c>
      <c r="H2310" s="198">
        <v>0</v>
      </c>
      <c r="I2310" s="4">
        <v>43386</v>
      </c>
      <c r="J2310" s="198" t="s">
        <v>105</v>
      </c>
      <c r="K2310" s="198">
        <v>-57.47</v>
      </c>
      <c r="L2310" s="198" t="s">
        <v>194</v>
      </c>
    </row>
    <row r="2311" spans="1:12" x14ac:dyDescent="0.3">
      <c r="A2311" s="5">
        <v>13650</v>
      </c>
      <c r="B2311" s="5">
        <v>10100501</v>
      </c>
      <c r="C2311" s="5">
        <v>1000</v>
      </c>
      <c r="D2311" s="4">
        <v>43556</v>
      </c>
      <c r="E2311" s="198" t="s">
        <v>104</v>
      </c>
      <c r="F2311" s="198">
        <v>108095768</v>
      </c>
      <c r="G2311" s="198">
        <v>0</v>
      </c>
      <c r="H2311" s="198">
        <v>0</v>
      </c>
      <c r="I2311" s="4">
        <v>43386</v>
      </c>
      <c r="J2311" s="198" t="s">
        <v>105</v>
      </c>
      <c r="K2311" s="198">
        <v>-51.13</v>
      </c>
      <c r="L2311" s="198" t="s">
        <v>195</v>
      </c>
    </row>
    <row r="2312" spans="1:12" x14ac:dyDescent="0.3">
      <c r="A2312" s="5">
        <v>13640</v>
      </c>
      <c r="B2312" s="5">
        <v>10100501</v>
      </c>
      <c r="C2312" s="5">
        <v>1000</v>
      </c>
      <c r="D2312" s="4">
        <v>43556</v>
      </c>
      <c r="E2312" s="198" t="s">
        <v>103</v>
      </c>
      <c r="F2312" s="198">
        <v>108101007</v>
      </c>
      <c r="G2312" s="198">
        <v>-1</v>
      </c>
      <c r="H2312" s="3">
        <v>-1637.12</v>
      </c>
      <c r="I2312" s="4">
        <v>43584</v>
      </c>
      <c r="J2312" s="198" t="s">
        <v>200</v>
      </c>
      <c r="K2312" s="198">
        <v>0</v>
      </c>
      <c r="L2312" s="198" t="s">
        <v>194</v>
      </c>
    </row>
    <row r="2313" spans="1:12" x14ac:dyDescent="0.3">
      <c r="A2313" s="5">
        <v>13640</v>
      </c>
      <c r="B2313" s="5">
        <v>10100501</v>
      </c>
      <c r="C2313" s="5">
        <v>1000</v>
      </c>
      <c r="D2313" s="4">
        <v>43556</v>
      </c>
      <c r="E2313" s="198" t="s">
        <v>103</v>
      </c>
      <c r="F2313" s="198">
        <v>108101007</v>
      </c>
      <c r="G2313" s="198">
        <v>-1</v>
      </c>
      <c r="H2313" s="198">
        <v>-630.67999999999995</v>
      </c>
      <c r="I2313" s="4">
        <v>43584</v>
      </c>
      <c r="J2313" s="198" t="s">
        <v>200</v>
      </c>
      <c r="K2313" s="198">
        <v>0</v>
      </c>
      <c r="L2313" s="198" t="s">
        <v>194</v>
      </c>
    </row>
    <row r="2314" spans="1:12" x14ac:dyDescent="0.3">
      <c r="A2314" s="5">
        <v>13640</v>
      </c>
      <c r="B2314" s="5">
        <v>10100501</v>
      </c>
      <c r="C2314" s="5">
        <v>1000</v>
      </c>
      <c r="D2314" s="4">
        <v>43556</v>
      </c>
      <c r="E2314" s="198" t="s">
        <v>104</v>
      </c>
      <c r="F2314" s="198">
        <v>108101007</v>
      </c>
      <c r="G2314" s="198">
        <v>0</v>
      </c>
      <c r="H2314" s="198">
        <v>0</v>
      </c>
      <c r="I2314" s="4">
        <v>43584</v>
      </c>
      <c r="J2314" s="198" t="s">
        <v>200</v>
      </c>
      <c r="K2314" s="198">
        <v>-124.52</v>
      </c>
      <c r="L2314" s="198" t="s">
        <v>194</v>
      </c>
    </row>
    <row r="2315" spans="1:12" x14ac:dyDescent="0.3">
      <c r="A2315" s="5">
        <v>13640</v>
      </c>
      <c r="B2315" s="5">
        <v>10100501</v>
      </c>
      <c r="C2315" s="5">
        <v>1000</v>
      </c>
      <c r="D2315" s="4">
        <v>43556</v>
      </c>
      <c r="E2315" s="198" t="s">
        <v>104</v>
      </c>
      <c r="F2315" s="198">
        <v>108101007</v>
      </c>
      <c r="G2315" s="198">
        <v>0</v>
      </c>
      <c r="H2315" s="198">
        <v>0</v>
      </c>
      <c r="I2315" s="4">
        <v>43584</v>
      </c>
      <c r="J2315" s="198" t="s">
        <v>200</v>
      </c>
      <c r="K2315" s="198">
        <v>-47.97</v>
      </c>
      <c r="L2315" s="198" t="s">
        <v>194</v>
      </c>
    </row>
    <row r="2316" spans="1:12" x14ac:dyDescent="0.3">
      <c r="A2316" s="5">
        <v>13650</v>
      </c>
      <c r="B2316" s="5">
        <v>10100501</v>
      </c>
      <c r="C2316" s="5">
        <v>1000</v>
      </c>
      <c r="D2316" s="4">
        <v>43556</v>
      </c>
      <c r="E2316" s="198" t="s">
        <v>103</v>
      </c>
      <c r="F2316" s="198">
        <v>108101007</v>
      </c>
      <c r="G2316" s="5">
        <v>-2420</v>
      </c>
      <c r="H2316" s="3">
        <v>-6122.6</v>
      </c>
      <c r="I2316" s="4">
        <v>43584</v>
      </c>
      <c r="J2316" s="198" t="s">
        <v>200</v>
      </c>
      <c r="K2316" s="198">
        <v>0</v>
      </c>
      <c r="L2316" s="198" t="s">
        <v>195</v>
      </c>
    </row>
    <row r="2317" spans="1:12" x14ac:dyDescent="0.3">
      <c r="A2317" s="5">
        <v>13650</v>
      </c>
      <c r="B2317" s="5">
        <v>10100501</v>
      </c>
      <c r="C2317" s="5">
        <v>1000</v>
      </c>
      <c r="D2317" s="4">
        <v>43556</v>
      </c>
      <c r="E2317" s="198" t="s">
        <v>103</v>
      </c>
      <c r="F2317" s="198">
        <v>108101007</v>
      </c>
      <c r="G2317" s="198">
        <v>-260</v>
      </c>
      <c r="H2317" s="198">
        <v>-657.8</v>
      </c>
      <c r="I2317" s="4">
        <v>43584</v>
      </c>
      <c r="J2317" s="198" t="s">
        <v>200</v>
      </c>
      <c r="K2317" s="198">
        <v>0</v>
      </c>
      <c r="L2317" s="198" t="s">
        <v>195</v>
      </c>
    </row>
    <row r="2318" spans="1:12" x14ac:dyDescent="0.3">
      <c r="A2318" s="5">
        <v>13650</v>
      </c>
      <c r="B2318" s="5">
        <v>10100501</v>
      </c>
      <c r="C2318" s="5">
        <v>1000</v>
      </c>
      <c r="D2318" s="4">
        <v>43556</v>
      </c>
      <c r="E2318" s="198" t="s">
        <v>104</v>
      </c>
      <c r="F2318" s="198">
        <v>108101007</v>
      </c>
      <c r="G2318" s="198">
        <v>0</v>
      </c>
      <c r="H2318" s="198">
        <v>0</v>
      </c>
      <c r="I2318" s="4">
        <v>43584</v>
      </c>
      <c r="J2318" s="198" t="s">
        <v>200</v>
      </c>
      <c r="K2318" s="198">
        <v>-515.72</v>
      </c>
      <c r="L2318" s="198" t="s">
        <v>195</v>
      </c>
    </row>
    <row r="2319" spans="1:12" x14ac:dyDescent="0.3">
      <c r="A2319" s="5">
        <v>13640</v>
      </c>
      <c r="B2319" s="5">
        <v>10100501</v>
      </c>
      <c r="C2319" s="5">
        <v>1000</v>
      </c>
      <c r="D2319" s="4">
        <v>43556</v>
      </c>
      <c r="E2319" s="198" t="s">
        <v>104</v>
      </c>
      <c r="F2319" s="198">
        <v>108085127</v>
      </c>
      <c r="G2319" s="198">
        <v>0</v>
      </c>
      <c r="H2319" s="198">
        <v>0</v>
      </c>
      <c r="I2319" s="4">
        <v>43003</v>
      </c>
      <c r="J2319" s="198" t="s">
        <v>105</v>
      </c>
      <c r="K2319" s="198">
        <v>5.67</v>
      </c>
      <c r="L2319" s="198" t="s">
        <v>194</v>
      </c>
    </row>
    <row r="2320" spans="1:12" x14ac:dyDescent="0.3">
      <c r="A2320" s="5">
        <v>13640</v>
      </c>
      <c r="B2320" s="5">
        <v>10100501</v>
      </c>
      <c r="C2320" s="5">
        <v>1000</v>
      </c>
      <c r="D2320" s="4">
        <v>43556</v>
      </c>
      <c r="E2320" s="198" t="s">
        <v>104</v>
      </c>
      <c r="F2320" s="198">
        <v>108085127</v>
      </c>
      <c r="G2320" s="198">
        <v>0</v>
      </c>
      <c r="H2320" s="198">
        <v>0</v>
      </c>
      <c r="I2320" s="4">
        <v>43003</v>
      </c>
      <c r="J2320" s="198" t="s">
        <v>105</v>
      </c>
      <c r="K2320" s="198">
        <v>33.18</v>
      </c>
      <c r="L2320" s="198" t="s">
        <v>194</v>
      </c>
    </row>
    <row r="2321" spans="1:12" x14ac:dyDescent="0.3">
      <c r="A2321" s="5">
        <v>13640</v>
      </c>
      <c r="B2321" s="5">
        <v>10100501</v>
      </c>
      <c r="C2321" s="5">
        <v>1000</v>
      </c>
      <c r="D2321" s="4">
        <v>43556</v>
      </c>
      <c r="E2321" s="198" t="s">
        <v>104</v>
      </c>
      <c r="F2321" s="198">
        <v>108085127</v>
      </c>
      <c r="G2321" s="198">
        <v>0</v>
      </c>
      <c r="H2321" s="198">
        <v>0</v>
      </c>
      <c r="I2321" s="4">
        <v>43003</v>
      </c>
      <c r="J2321" s="198" t="s">
        <v>105</v>
      </c>
      <c r="K2321" s="198">
        <v>6.2</v>
      </c>
      <c r="L2321" s="198" t="s">
        <v>194</v>
      </c>
    </row>
    <row r="2322" spans="1:12" x14ac:dyDescent="0.3">
      <c r="A2322" s="5">
        <v>13640</v>
      </c>
      <c r="B2322" s="5">
        <v>10100501</v>
      </c>
      <c r="C2322" s="5">
        <v>1000</v>
      </c>
      <c r="D2322" s="4">
        <v>43556</v>
      </c>
      <c r="E2322" s="198" t="s">
        <v>104</v>
      </c>
      <c r="F2322" s="198">
        <v>108085127</v>
      </c>
      <c r="G2322" s="198">
        <v>0</v>
      </c>
      <c r="H2322" s="198">
        <v>0</v>
      </c>
      <c r="I2322" s="4">
        <v>43003</v>
      </c>
      <c r="J2322" s="198" t="s">
        <v>105</v>
      </c>
      <c r="K2322" s="198">
        <v>37.97</v>
      </c>
      <c r="L2322" s="198" t="s">
        <v>194</v>
      </c>
    </row>
    <row r="2323" spans="1:12" x14ac:dyDescent="0.3">
      <c r="A2323" s="5">
        <v>13640</v>
      </c>
      <c r="B2323" s="5">
        <v>10100501</v>
      </c>
      <c r="C2323" s="5">
        <v>1000</v>
      </c>
      <c r="D2323" s="4">
        <v>43556</v>
      </c>
      <c r="E2323" s="198" t="s">
        <v>104</v>
      </c>
      <c r="F2323" s="198">
        <v>108085127</v>
      </c>
      <c r="G2323" s="198">
        <v>0</v>
      </c>
      <c r="H2323" s="198">
        <v>0</v>
      </c>
      <c r="I2323" s="4">
        <v>43003</v>
      </c>
      <c r="J2323" s="198" t="s">
        <v>105</v>
      </c>
      <c r="K2323" s="198">
        <v>6.45</v>
      </c>
      <c r="L2323" s="198" t="s">
        <v>194</v>
      </c>
    </row>
    <row r="2324" spans="1:12" x14ac:dyDescent="0.3">
      <c r="A2324" s="5">
        <v>13640</v>
      </c>
      <c r="B2324" s="5">
        <v>10100501</v>
      </c>
      <c r="C2324" s="5">
        <v>1000</v>
      </c>
      <c r="D2324" s="4">
        <v>43556</v>
      </c>
      <c r="E2324" s="198" t="s">
        <v>104</v>
      </c>
      <c r="F2324" s="198">
        <v>108085127</v>
      </c>
      <c r="G2324" s="198">
        <v>0</v>
      </c>
      <c r="H2324" s="198">
        <v>0</v>
      </c>
      <c r="I2324" s="4">
        <v>43003</v>
      </c>
      <c r="J2324" s="198" t="s">
        <v>105</v>
      </c>
      <c r="K2324" s="198">
        <v>37.97</v>
      </c>
      <c r="L2324" s="198" t="s">
        <v>194</v>
      </c>
    </row>
    <row r="2325" spans="1:12" x14ac:dyDescent="0.3">
      <c r="A2325" s="5">
        <v>13640</v>
      </c>
      <c r="B2325" s="5">
        <v>10100501</v>
      </c>
      <c r="C2325" s="5">
        <v>1000</v>
      </c>
      <c r="D2325" s="4">
        <v>43556</v>
      </c>
      <c r="E2325" s="198" t="s">
        <v>104</v>
      </c>
      <c r="F2325" s="198">
        <v>108085127</v>
      </c>
      <c r="G2325" s="198">
        <v>0</v>
      </c>
      <c r="H2325" s="198">
        <v>0</v>
      </c>
      <c r="I2325" s="4">
        <v>43003</v>
      </c>
      <c r="J2325" s="198" t="s">
        <v>105</v>
      </c>
      <c r="K2325" s="198">
        <v>273.33999999999997</v>
      </c>
      <c r="L2325" s="198" t="s">
        <v>194</v>
      </c>
    </row>
    <row r="2326" spans="1:12" x14ac:dyDescent="0.3">
      <c r="A2326" s="5">
        <v>13640</v>
      </c>
      <c r="B2326" s="5">
        <v>10100501</v>
      </c>
      <c r="C2326" s="5">
        <v>1000</v>
      </c>
      <c r="D2326" s="4">
        <v>43556</v>
      </c>
      <c r="E2326" s="198" t="s">
        <v>104</v>
      </c>
      <c r="F2326" s="198">
        <v>108085127</v>
      </c>
      <c r="G2326" s="198">
        <v>0</v>
      </c>
      <c r="H2326" s="198">
        <v>0</v>
      </c>
      <c r="I2326" s="4">
        <v>43003</v>
      </c>
      <c r="J2326" s="198" t="s">
        <v>105</v>
      </c>
      <c r="K2326" s="198">
        <v>7.92</v>
      </c>
      <c r="L2326" s="198" t="s">
        <v>194</v>
      </c>
    </row>
    <row r="2327" spans="1:12" x14ac:dyDescent="0.3">
      <c r="A2327" s="5">
        <v>13640</v>
      </c>
      <c r="B2327" s="5">
        <v>10100501</v>
      </c>
      <c r="C2327" s="5">
        <v>1000</v>
      </c>
      <c r="D2327" s="4">
        <v>43556</v>
      </c>
      <c r="E2327" s="198" t="s">
        <v>104</v>
      </c>
      <c r="F2327" s="198">
        <v>108085127</v>
      </c>
      <c r="G2327" s="198">
        <v>0</v>
      </c>
      <c r="H2327" s="198">
        <v>0</v>
      </c>
      <c r="I2327" s="4">
        <v>43003</v>
      </c>
      <c r="J2327" s="198" t="s">
        <v>105</v>
      </c>
      <c r="K2327" s="198">
        <v>8.09</v>
      </c>
      <c r="L2327" s="198" t="s">
        <v>194</v>
      </c>
    </row>
    <row r="2328" spans="1:12" x14ac:dyDescent="0.3">
      <c r="A2328" s="5">
        <v>13640</v>
      </c>
      <c r="B2328" s="5">
        <v>10100501</v>
      </c>
      <c r="C2328" s="5">
        <v>1000</v>
      </c>
      <c r="D2328" s="4">
        <v>43556</v>
      </c>
      <c r="E2328" s="198" t="s">
        <v>104</v>
      </c>
      <c r="F2328" s="198">
        <v>108085127</v>
      </c>
      <c r="G2328" s="198">
        <v>0</v>
      </c>
      <c r="H2328" s="198">
        <v>0</v>
      </c>
      <c r="I2328" s="4">
        <v>43003</v>
      </c>
      <c r="J2328" s="198" t="s">
        <v>105</v>
      </c>
      <c r="K2328" s="198">
        <v>37.97</v>
      </c>
      <c r="L2328" s="198" t="s">
        <v>194</v>
      </c>
    </row>
    <row r="2329" spans="1:12" x14ac:dyDescent="0.3">
      <c r="A2329" s="5">
        <v>13640</v>
      </c>
      <c r="B2329" s="5">
        <v>10100501</v>
      </c>
      <c r="C2329" s="5">
        <v>1000</v>
      </c>
      <c r="D2329" s="4">
        <v>43556</v>
      </c>
      <c r="E2329" s="198" t="s">
        <v>104</v>
      </c>
      <c r="F2329" s="198">
        <v>108085127</v>
      </c>
      <c r="G2329" s="198">
        <v>0</v>
      </c>
      <c r="H2329" s="198">
        <v>0</v>
      </c>
      <c r="I2329" s="4">
        <v>43003</v>
      </c>
      <c r="J2329" s="198" t="s">
        <v>105</v>
      </c>
      <c r="K2329" s="198">
        <v>6.88</v>
      </c>
      <c r="L2329" s="198" t="s">
        <v>194</v>
      </c>
    </row>
    <row r="2330" spans="1:12" x14ac:dyDescent="0.3">
      <c r="A2330" s="5">
        <v>13640</v>
      </c>
      <c r="B2330" s="5">
        <v>10100501</v>
      </c>
      <c r="C2330" s="5">
        <v>1000</v>
      </c>
      <c r="D2330" s="4">
        <v>43556</v>
      </c>
      <c r="E2330" s="198" t="s">
        <v>104</v>
      </c>
      <c r="F2330" s="198">
        <v>108085127</v>
      </c>
      <c r="G2330" s="198">
        <v>0</v>
      </c>
      <c r="H2330" s="198">
        <v>0</v>
      </c>
      <c r="I2330" s="4">
        <v>43003</v>
      </c>
      <c r="J2330" s="198" t="s">
        <v>105</v>
      </c>
      <c r="K2330" s="198">
        <v>11.55</v>
      </c>
      <c r="L2330" s="198" t="s">
        <v>194</v>
      </c>
    </row>
    <row r="2331" spans="1:12" x14ac:dyDescent="0.3">
      <c r="A2331" s="5">
        <v>13640</v>
      </c>
      <c r="B2331" s="5">
        <v>10100501</v>
      </c>
      <c r="C2331" s="5">
        <v>1000</v>
      </c>
      <c r="D2331" s="4">
        <v>43556</v>
      </c>
      <c r="E2331" s="198" t="s">
        <v>104</v>
      </c>
      <c r="F2331" s="198">
        <v>108085127</v>
      </c>
      <c r="G2331" s="198">
        <v>0</v>
      </c>
      <c r="H2331" s="198">
        <v>0</v>
      </c>
      <c r="I2331" s="4">
        <v>43003</v>
      </c>
      <c r="J2331" s="198" t="s">
        <v>105</v>
      </c>
      <c r="K2331" s="198">
        <v>39.85</v>
      </c>
      <c r="L2331" s="198" t="s">
        <v>194</v>
      </c>
    </row>
    <row r="2332" spans="1:12" x14ac:dyDescent="0.3">
      <c r="A2332" s="5">
        <v>13640</v>
      </c>
      <c r="B2332" s="5">
        <v>10100501</v>
      </c>
      <c r="C2332" s="5">
        <v>1000</v>
      </c>
      <c r="D2332" s="4">
        <v>43556</v>
      </c>
      <c r="E2332" s="198" t="s">
        <v>104</v>
      </c>
      <c r="F2332" s="198">
        <v>108085127</v>
      </c>
      <c r="G2332" s="198">
        <v>0</v>
      </c>
      <c r="H2332" s="198">
        <v>0</v>
      </c>
      <c r="I2332" s="4">
        <v>43003</v>
      </c>
      <c r="J2332" s="198" t="s">
        <v>105</v>
      </c>
      <c r="K2332" s="198">
        <v>6.74</v>
      </c>
      <c r="L2332" s="198" t="s">
        <v>194</v>
      </c>
    </row>
    <row r="2333" spans="1:12" x14ac:dyDescent="0.3">
      <c r="A2333" s="5">
        <v>13640</v>
      </c>
      <c r="B2333" s="5">
        <v>10100501</v>
      </c>
      <c r="C2333" s="5">
        <v>1000</v>
      </c>
      <c r="D2333" s="4">
        <v>43556</v>
      </c>
      <c r="E2333" s="198" t="s">
        <v>104</v>
      </c>
      <c r="F2333" s="198">
        <v>108085127</v>
      </c>
      <c r="G2333" s="198">
        <v>0</v>
      </c>
      <c r="H2333" s="198">
        <v>0</v>
      </c>
      <c r="I2333" s="4">
        <v>43003</v>
      </c>
      <c r="J2333" s="198" t="s">
        <v>105</v>
      </c>
      <c r="K2333" s="198">
        <v>273.33999999999997</v>
      </c>
      <c r="L2333" s="198" t="s">
        <v>194</v>
      </c>
    </row>
    <row r="2334" spans="1:12" x14ac:dyDescent="0.3">
      <c r="A2334" s="5">
        <v>13640</v>
      </c>
      <c r="B2334" s="5">
        <v>10100501</v>
      </c>
      <c r="C2334" s="5">
        <v>1000</v>
      </c>
      <c r="D2334" s="4">
        <v>43556</v>
      </c>
      <c r="E2334" s="198" t="s">
        <v>104</v>
      </c>
      <c r="F2334" s="198">
        <v>108085127</v>
      </c>
      <c r="G2334" s="198">
        <v>0</v>
      </c>
      <c r="H2334" s="198">
        <v>0</v>
      </c>
      <c r="I2334" s="4">
        <v>43003</v>
      </c>
      <c r="J2334" s="198" t="s">
        <v>105</v>
      </c>
      <c r="K2334" s="198">
        <v>118.37</v>
      </c>
      <c r="L2334" s="198" t="s">
        <v>194</v>
      </c>
    </row>
    <row r="2335" spans="1:12" x14ac:dyDescent="0.3">
      <c r="A2335" s="5">
        <v>13640</v>
      </c>
      <c r="B2335" s="5">
        <v>10100501</v>
      </c>
      <c r="C2335" s="5">
        <v>1000</v>
      </c>
      <c r="D2335" s="4">
        <v>43556</v>
      </c>
      <c r="E2335" s="198" t="s">
        <v>104</v>
      </c>
      <c r="F2335" s="198">
        <v>108085127</v>
      </c>
      <c r="G2335" s="198">
        <v>0</v>
      </c>
      <c r="H2335" s="198">
        <v>0</v>
      </c>
      <c r="I2335" s="4">
        <v>43003</v>
      </c>
      <c r="J2335" s="198" t="s">
        <v>105</v>
      </c>
      <c r="K2335" s="198">
        <v>47.96</v>
      </c>
      <c r="L2335" s="198" t="s">
        <v>194</v>
      </c>
    </row>
    <row r="2336" spans="1:12" x14ac:dyDescent="0.3">
      <c r="A2336" s="5">
        <v>13640</v>
      </c>
      <c r="B2336" s="5">
        <v>10100501</v>
      </c>
      <c r="C2336" s="5">
        <v>1000</v>
      </c>
      <c r="D2336" s="4">
        <v>43556</v>
      </c>
      <c r="E2336" s="198" t="s">
        <v>104</v>
      </c>
      <c r="F2336" s="198">
        <v>108085127</v>
      </c>
      <c r="G2336" s="198">
        <v>0</v>
      </c>
      <c r="H2336" s="198">
        <v>0</v>
      </c>
      <c r="I2336" s="4">
        <v>43003</v>
      </c>
      <c r="J2336" s="198" t="s">
        <v>105</v>
      </c>
      <c r="K2336" s="198">
        <v>118.37</v>
      </c>
      <c r="L2336" s="198" t="s">
        <v>194</v>
      </c>
    </row>
    <row r="2337" spans="1:12" x14ac:dyDescent="0.3">
      <c r="A2337" s="5">
        <v>13640</v>
      </c>
      <c r="B2337" s="5">
        <v>10100501</v>
      </c>
      <c r="C2337" s="5">
        <v>1000</v>
      </c>
      <c r="D2337" s="4">
        <v>43556</v>
      </c>
      <c r="E2337" s="198" t="s">
        <v>104</v>
      </c>
      <c r="F2337" s="198">
        <v>108085127</v>
      </c>
      <c r="G2337" s="198">
        <v>0</v>
      </c>
      <c r="H2337" s="198">
        <v>0</v>
      </c>
      <c r="I2337" s="4">
        <v>43003</v>
      </c>
      <c r="J2337" s="198" t="s">
        <v>105</v>
      </c>
      <c r="K2337" s="198">
        <v>15.35</v>
      </c>
      <c r="L2337" s="198" t="s">
        <v>194</v>
      </c>
    </row>
    <row r="2338" spans="1:12" x14ac:dyDescent="0.3">
      <c r="A2338" s="5">
        <v>13640</v>
      </c>
      <c r="B2338" s="5">
        <v>10100501</v>
      </c>
      <c r="C2338" s="5">
        <v>1000</v>
      </c>
      <c r="D2338" s="4">
        <v>43556</v>
      </c>
      <c r="E2338" s="198" t="s">
        <v>104</v>
      </c>
      <c r="F2338" s="198">
        <v>108085127</v>
      </c>
      <c r="G2338" s="198">
        <v>0</v>
      </c>
      <c r="H2338" s="198">
        <v>0</v>
      </c>
      <c r="I2338" s="4">
        <v>43003</v>
      </c>
      <c r="J2338" s="198" t="s">
        <v>105</v>
      </c>
      <c r="K2338" s="198">
        <v>112.35</v>
      </c>
      <c r="L2338" s="198" t="s">
        <v>194</v>
      </c>
    </row>
    <row r="2339" spans="1:12" x14ac:dyDescent="0.3">
      <c r="A2339" s="5">
        <v>13640</v>
      </c>
      <c r="B2339" s="5">
        <v>10100501</v>
      </c>
      <c r="C2339" s="5">
        <v>1000</v>
      </c>
      <c r="D2339" s="4">
        <v>43556</v>
      </c>
      <c r="E2339" s="198" t="s">
        <v>104</v>
      </c>
      <c r="F2339" s="198">
        <v>108085127</v>
      </c>
      <c r="G2339" s="198">
        <v>0</v>
      </c>
      <c r="H2339" s="198">
        <v>0</v>
      </c>
      <c r="I2339" s="4">
        <v>43003</v>
      </c>
      <c r="J2339" s="198" t="s">
        <v>105</v>
      </c>
      <c r="K2339" s="198">
        <v>14.04</v>
      </c>
      <c r="L2339" s="198" t="s">
        <v>194</v>
      </c>
    </row>
    <row r="2340" spans="1:12" x14ac:dyDescent="0.3">
      <c r="A2340" s="5">
        <v>13640</v>
      </c>
      <c r="B2340" s="5">
        <v>10100501</v>
      </c>
      <c r="C2340" s="5">
        <v>1000</v>
      </c>
      <c r="D2340" s="4">
        <v>43556</v>
      </c>
      <c r="E2340" s="198" t="s">
        <v>104</v>
      </c>
      <c r="F2340" s="198">
        <v>108085127</v>
      </c>
      <c r="G2340" s="198">
        <v>0</v>
      </c>
      <c r="H2340" s="198">
        <v>0</v>
      </c>
      <c r="I2340" s="4">
        <v>43003</v>
      </c>
      <c r="J2340" s="198" t="s">
        <v>105</v>
      </c>
      <c r="K2340" s="198">
        <v>112.35</v>
      </c>
      <c r="L2340" s="198" t="s">
        <v>194</v>
      </c>
    </row>
    <row r="2341" spans="1:12" x14ac:dyDescent="0.3">
      <c r="A2341" s="5">
        <v>13640</v>
      </c>
      <c r="B2341" s="5">
        <v>10100501</v>
      </c>
      <c r="C2341" s="5">
        <v>1000</v>
      </c>
      <c r="D2341" s="4">
        <v>43556</v>
      </c>
      <c r="E2341" s="198" t="s">
        <v>104</v>
      </c>
      <c r="F2341" s="198">
        <v>108085127</v>
      </c>
      <c r="G2341" s="198">
        <v>0</v>
      </c>
      <c r="H2341" s="198">
        <v>0</v>
      </c>
      <c r="I2341" s="4">
        <v>43003</v>
      </c>
      <c r="J2341" s="198" t="s">
        <v>105</v>
      </c>
      <c r="K2341" s="198">
        <v>8.86</v>
      </c>
      <c r="L2341" s="198" t="s">
        <v>194</v>
      </c>
    </row>
    <row r="2342" spans="1:12" x14ac:dyDescent="0.3">
      <c r="A2342" s="5">
        <v>13640</v>
      </c>
      <c r="B2342" s="5">
        <v>10100501</v>
      </c>
      <c r="C2342" s="5">
        <v>1000</v>
      </c>
      <c r="D2342" s="4">
        <v>43556</v>
      </c>
      <c r="E2342" s="198" t="s">
        <v>104</v>
      </c>
      <c r="F2342" s="198">
        <v>108085127</v>
      </c>
      <c r="G2342" s="198">
        <v>0</v>
      </c>
      <c r="H2342" s="198">
        <v>0</v>
      </c>
      <c r="I2342" s="4">
        <v>43003</v>
      </c>
      <c r="J2342" s="198" t="s">
        <v>105</v>
      </c>
      <c r="K2342" s="198">
        <v>100.83</v>
      </c>
      <c r="L2342" s="198" t="s">
        <v>194</v>
      </c>
    </row>
    <row r="2343" spans="1:12" x14ac:dyDescent="0.3">
      <c r="A2343" s="5">
        <v>13640</v>
      </c>
      <c r="B2343" s="5">
        <v>10100501</v>
      </c>
      <c r="C2343" s="5">
        <v>1000</v>
      </c>
      <c r="D2343" s="4">
        <v>43556</v>
      </c>
      <c r="E2343" s="198" t="s">
        <v>104</v>
      </c>
      <c r="F2343" s="198">
        <v>108085127</v>
      </c>
      <c r="G2343" s="198">
        <v>0</v>
      </c>
      <c r="H2343" s="198">
        <v>0</v>
      </c>
      <c r="I2343" s="4">
        <v>43003</v>
      </c>
      <c r="J2343" s="198" t="s">
        <v>105</v>
      </c>
      <c r="K2343" s="198">
        <v>50.98</v>
      </c>
      <c r="L2343" s="198" t="s">
        <v>194</v>
      </c>
    </row>
    <row r="2344" spans="1:12" x14ac:dyDescent="0.3">
      <c r="A2344" s="5">
        <v>13640</v>
      </c>
      <c r="B2344" s="5">
        <v>10100501</v>
      </c>
      <c r="C2344" s="5">
        <v>1000</v>
      </c>
      <c r="D2344" s="4">
        <v>43556</v>
      </c>
      <c r="E2344" s="198" t="s">
        <v>104</v>
      </c>
      <c r="F2344" s="198">
        <v>108085127</v>
      </c>
      <c r="G2344" s="198">
        <v>0</v>
      </c>
      <c r="H2344" s="198">
        <v>0</v>
      </c>
      <c r="I2344" s="4">
        <v>43003</v>
      </c>
      <c r="J2344" s="198" t="s">
        <v>105</v>
      </c>
      <c r="K2344" s="198">
        <v>111.71</v>
      </c>
      <c r="L2344" s="198" t="s">
        <v>194</v>
      </c>
    </row>
    <row r="2345" spans="1:12" x14ac:dyDescent="0.3">
      <c r="A2345" s="5">
        <v>13650</v>
      </c>
      <c r="B2345" s="5">
        <v>10100501</v>
      </c>
      <c r="C2345" s="5">
        <v>1000</v>
      </c>
      <c r="D2345" s="4">
        <v>43556</v>
      </c>
      <c r="E2345" s="198" t="s">
        <v>104</v>
      </c>
      <c r="F2345" s="198">
        <v>108085127</v>
      </c>
      <c r="G2345" s="198">
        <v>0</v>
      </c>
      <c r="H2345" s="198">
        <v>0</v>
      </c>
      <c r="I2345" s="4">
        <v>43003</v>
      </c>
      <c r="J2345" s="198" t="s">
        <v>105</v>
      </c>
      <c r="K2345" s="198">
        <v>823.51</v>
      </c>
      <c r="L2345" s="198" t="s">
        <v>195</v>
      </c>
    </row>
    <row r="2346" spans="1:12" x14ac:dyDescent="0.3">
      <c r="A2346" s="5">
        <v>13650</v>
      </c>
      <c r="B2346" s="5">
        <v>10100501</v>
      </c>
      <c r="C2346" s="5">
        <v>1000</v>
      </c>
      <c r="D2346" s="4">
        <v>43556</v>
      </c>
      <c r="E2346" s="198" t="s">
        <v>104</v>
      </c>
      <c r="F2346" s="198">
        <v>108085127</v>
      </c>
      <c r="G2346" s="198">
        <v>0</v>
      </c>
      <c r="H2346" s="198">
        <v>0</v>
      </c>
      <c r="I2346" s="4">
        <v>43003</v>
      </c>
      <c r="J2346" s="198" t="s">
        <v>105</v>
      </c>
      <c r="K2346" s="198">
        <v>823.51</v>
      </c>
      <c r="L2346" s="198" t="s">
        <v>195</v>
      </c>
    </row>
    <row r="2347" spans="1:12" x14ac:dyDescent="0.3">
      <c r="A2347" s="5">
        <v>13650</v>
      </c>
      <c r="B2347" s="5">
        <v>10100501</v>
      </c>
      <c r="C2347" s="5">
        <v>1000</v>
      </c>
      <c r="D2347" s="4">
        <v>43556</v>
      </c>
      <c r="E2347" s="198" t="s">
        <v>104</v>
      </c>
      <c r="F2347" s="198">
        <v>108085127</v>
      </c>
      <c r="G2347" s="198">
        <v>0</v>
      </c>
      <c r="H2347" s="198">
        <v>0</v>
      </c>
      <c r="I2347" s="4">
        <v>43003</v>
      </c>
      <c r="J2347" s="198" t="s">
        <v>105</v>
      </c>
      <c r="K2347" s="198">
        <v>823.51</v>
      </c>
      <c r="L2347" s="198" t="s">
        <v>195</v>
      </c>
    </row>
    <row r="2348" spans="1:12" x14ac:dyDescent="0.3">
      <c r="A2348" s="5">
        <v>13650</v>
      </c>
      <c r="B2348" s="5">
        <v>10100501</v>
      </c>
      <c r="C2348" s="5">
        <v>1000</v>
      </c>
      <c r="D2348" s="4">
        <v>43556</v>
      </c>
      <c r="E2348" s="198" t="s">
        <v>104</v>
      </c>
      <c r="F2348" s="198">
        <v>108085127</v>
      </c>
      <c r="G2348" s="198">
        <v>0</v>
      </c>
      <c r="H2348" s="198">
        <v>0</v>
      </c>
      <c r="I2348" s="4">
        <v>43003</v>
      </c>
      <c r="J2348" s="198" t="s">
        <v>105</v>
      </c>
      <c r="K2348" s="198">
        <v>823.51</v>
      </c>
      <c r="L2348" s="198" t="s">
        <v>195</v>
      </c>
    </row>
    <row r="2349" spans="1:12" x14ac:dyDescent="0.3">
      <c r="A2349" s="5">
        <v>13650</v>
      </c>
      <c r="B2349" s="5">
        <v>10100501</v>
      </c>
      <c r="C2349" s="5">
        <v>1000</v>
      </c>
      <c r="D2349" s="4">
        <v>43556</v>
      </c>
      <c r="E2349" s="198" t="s">
        <v>104</v>
      </c>
      <c r="F2349" s="198">
        <v>108085127</v>
      </c>
      <c r="G2349" s="198">
        <v>0</v>
      </c>
      <c r="H2349" s="198">
        <v>0</v>
      </c>
      <c r="I2349" s="4">
        <v>43003</v>
      </c>
      <c r="J2349" s="198" t="s">
        <v>105</v>
      </c>
      <c r="K2349" s="198">
        <v>823.51</v>
      </c>
      <c r="L2349" s="198" t="s">
        <v>195</v>
      </c>
    </row>
    <row r="2350" spans="1:12" x14ac:dyDescent="0.3">
      <c r="A2350" s="5">
        <v>13650</v>
      </c>
      <c r="B2350" s="5">
        <v>10100501</v>
      </c>
      <c r="C2350" s="5">
        <v>1000</v>
      </c>
      <c r="D2350" s="4">
        <v>43556</v>
      </c>
      <c r="E2350" s="198" t="s">
        <v>104</v>
      </c>
      <c r="F2350" s="198">
        <v>108085127</v>
      </c>
      <c r="G2350" s="198">
        <v>0</v>
      </c>
      <c r="H2350" s="198">
        <v>0</v>
      </c>
      <c r="I2350" s="4">
        <v>43003</v>
      </c>
      <c r="J2350" s="198" t="s">
        <v>105</v>
      </c>
      <c r="K2350" s="198">
        <v>823.51</v>
      </c>
      <c r="L2350" s="198" t="s">
        <v>195</v>
      </c>
    </row>
    <row r="2351" spans="1:12" x14ac:dyDescent="0.3">
      <c r="A2351" s="5">
        <v>13650</v>
      </c>
      <c r="B2351" s="5">
        <v>10100501</v>
      </c>
      <c r="C2351" s="5">
        <v>1000</v>
      </c>
      <c r="D2351" s="4">
        <v>43556</v>
      </c>
      <c r="E2351" s="198" t="s">
        <v>104</v>
      </c>
      <c r="F2351" s="198">
        <v>108085127</v>
      </c>
      <c r="G2351" s="198">
        <v>0</v>
      </c>
      <c r="H2351" s="198">
        <v>0</v>
      </c>
      <c r="I2351" s="4">
        <v>43003</v>
      </c>
      <c r="J2351" s="198" t="s">
        <v>105</v>
      </c>
      <c r="K2351" s="198">
        <v>823.51</v>
      </c>
      <c r="L2351" s="198" t="s">
        <v>195</v>
      </c>
    </row>
    <row r="2352" spans="1:12" x14ac:dyDescent="0.3">
      <c r="A2352" s="5">
        <v>13650</v>
      </c>
      <c r="B2352" s="5">
        <v>10100501</v>
      </c>
      <c r="C2352" s="5">
        <v>1000</v>
      </c>
      <c r="D2352" s="4">
        <v>43556</v>
      </c>
      <c r="E2352" s="198" t="s">
        <v>104</v>
      </c>
      <c r="F2352" s="198">
        <v>108085127</v>
      </c>
      <c r="G2352" s="198">
        <v>0</v>
      </c>
      <c r="H2352" s="198">
        <v>0</v>
      </c>
      <c r="I2352" s="4">
        <v>43003</v>
      </c>
      <c r="J2352" s="198" t="s">
        <v>105</v>
      </c>
      <c r="K2352" s="198">
        <v>823.51</v>
      </c>
      <c r="L2352" s="198" t="s">
        <v>195</v>
      </c>
    </row>
    <row r="2353" spans="1:12" x14ac:dyDescent="0.3">
      <c r="A2353" s="5">
        <v>13650</v>
      </c>
      <c r="B2353" s="5">
        <v>10100501</v>
      </c>
      <c r="C2353" s="5">
        <v>1000</v>
      </c>
      <c r="D2353" s="4">
        <v>43556</v>
      </c>
      <c r="E2353" s="198" t="s">
        <v>104</v>
      </c>
      <c r="F2353" s="198">
        <v>108085127</v>
      </c>
      <c r="G2353" s="198">
        <v>0</v>
      </c>
      <c r="H2353" s="198">
        <v>0</v>
      </c>
      <c r="I2353" s="4">
        <v>43003</v>
      </c>
      <c r="J2353" s="198" t="s">
        <v>105</v>
      </c>
      <c r="K2353" s="198">
        <v>823.51</v>
      </c>
      <c r="L2353" s="198" t="s">
        <v>195</v>
      </c>
    </row>
    <row r="2354" spans="1:12" x14ac:dyDescent="0.3">
      <c r="A2354" s="5">
        <v>13650</v>
      </c>
      <c r="B2354" s="5">
        <v>10100501</v>
      </c>
      <c r="C2354" s="5">
        <v>1000</v>
      </c>
      <c r="D2354" s="4">
        <v>43556</v>
      </c>
      <c r="E2354" s="198" t="s">
        <v>104</v>
      </c>
      <c r="F2354" s="198">
        <v>108085127</v>
      </c>
      <c r="G2354" s="198">
        <v>0</v>
      </c>
      <c r="H2354" s="198">
        <v>0</v>
      </c>
      <c r="I2354" s="4">
        <v>43003</v>
      </c>
      <c r="J2354" s="198" t="s">
        <v>105</v>
      </c>
      <c r="K2354" s="198">
        <v>823.51</v>
      </c>
      <c r="L2354" s="198" t="s">
        <v>195</v>
      </c>
    </row>
    <row r="2355" spans="1:12" x14ac:dyDescent="0.3">
      <c r="A2355" s="5">
        <v>13650</v>
      </c>
      <c r="B2355" s="5">
        <v>10100501</v>
      </c>
      <c r="C2355" s="5">
        <v>1000</v>
      </c>
      <c r="D2355" s="4">
        <v>43556</v>
      </c>
      <c r="E2355" s="198" t="s">
        <v>104</v>
      </c>
      <c r="F2355" s="198">
        <v>108085127</v>
      </c>
      <c r="G2355" s="198">
        <v>0</v>
      </c>
      <c r="H2355" s="198">
        <v>0</v>
      </c>
      <c r="I2355" s="4">
        <v>43003</v>
      </c>
      <c r="J2355" s="198" t="s">
        <v>105</v>
      </c>
      <c r="K2355" s="198">
        <v>823.51</v>
      </c>
      <c r="L2355" s="198" t="s">
        <v>195</v>
      </c>
    </row>
    <row r="2356" spans="1:12" x14ac:dyDescent="0.3">
      <c r="A2356" s="5">
        <v>13650</v>
      </c>
      <c r="B2356" s="5">
        <v>10100501</v>
      </c>
      <c r="C2356" s="5">
        <v>1000</v>
      </c>
      <c r="D2356" s="4">
        <v>43556</v>
      </c>
      <c r="E2356" s="198" t="s">
        <v>104</v>
      </c>
      <c r="F2356" s="198">
        <v>108085127</v>
      </c>
      <c r="G2356" s="198">
        <v>0</v>
      </c>
      <c r="H2356" s="198">
        <v>0</v>
      </c>
      <c r="I2356" s="4">
        <v>43003</v>
      </c>
      <c r="J2356" s="198" t="s">
        <v>105</v>
      </c>
      <c r="K2356" s="198">
        <v>823.51</v>
      </c>
      <c r="L2356" s="198" t="s">
        <v>195</v>
      </c>
    </row>
    <row r="2357" spans="1:12" x14ac:dyDescent="0.3">
      <c r="A2357" s="5">
        <v>13650</v>
      </c>
      <c r="B2357" s="5">
        <v>10100501</v>
      </c>
      <c r="C2357" s="5">
        <v>1000</v>
      </c>
      <c r="D2357" s="4">
        <v>43556</v>
      </c>
      <c r="E2357" s="198" t="s">
        <v>104</v>
      </c>
      <c r="F2357" s="198">
        <v>108085127</v>
      </c>
      <c r="G2357" s="198">
        <v>0</v>
      </c>
      <c r="H2357" s="198">
        <v>0</v>
      </c>
      <c r="I2357" s="4">
        <v>43003</v>
      </c>
      <c r="J2357" s="198" t="s">
        <v>105</v>
      </c>
      <c r="K2357" s="198">
        <v>823.51</v>
      </c>
      <c r="L2357" s="198" t="s">
        <v>195</v>
      </c>
    </row>
    <row r="2358" spans="1:12" x14ac:dyDescent="0.3">
      <c r="A2358" s="5">
        <v>13650</v>
      </c>
      <c r="B2358" s="5">
        <v>10100501</v>
      </c>
      <c r="C2358" s="5">
        <v>1000</v>
      </c>
      <c r="D2358" s="4">
        <v>43556</v>
      </c>
      <c r="E2358" s="198" t="s">
        <v>104</v>
      </c>
      <c r="F2358" s="198">
        <v>108085127</v>
      </c>
      <c r="G2358" s="198">
        <v>0</v>
      </c>
      <c r="H2358" s="198">
        <v>0</v>
      </c>
      <c r="I2358" s="4">
        <v>43003</v>
      </c>
      <c r="J2358" s="198" t="s">
        <v>105</v>
      </c>
      <c r="K2358" s="198">
        <v>823.51</v>
      </c>
      <c r="L2358" s="198" t="s">
        <v>195</v>
      </c>
    </row>
    <row r="2359" spans="1:12" x14ac:dyDescent="0.3">
      <c r="A2359" s="5">
        <v>13650</v>
      </c>
      <c r="B2359" s="5">
        <v>10100501</v>
      </c>
      <c r="C2359" s="5">
        <v>1000</v>
      </c>
      <c r="D2359" s="4">
        <v>43556</v>
      </c>
      <c r="E2359" s="198" t="s">
        <v>104</v>
      </c>
      <c r="F2359" s="198">
        <v>108085127</v>
      </c>
      <c r="G2359" s="198">
        <v>0</v>
      </c>
      <c r="H2359" s="198">
        <v>0</v>
      </c>
      <c r="I2359" s="4">
        <v>43003</v>
      </c>
      <c r="J2359" s="198" t="s">
        <v>105</v>
      </c>
      <c r="K2359" s="198">
        <v>823.51</v>
      </c>
      <c r="L2359" s="198" t="s">
        <v>195</v>
      </c>
    </row>
    <row r="2360" spans="1:12" x14ac:dyDescent="0.3">
      <c r="A2360" s="5">
        <v>13650</v>
      </c>
      <c r="B2360" s="5">
        <v>10100501</v>
      </c>
      <c r="C2360" s="5">
        <v>1000</v>
      </c>
      <c r="D2360" s="4">
        <v>43556</v>
      </c>
      <c r="E2360" s="198" t="s">
        <v>104</v>
      </c>
      <c r="F2360" s="198">
        <v>108085127</v>
      </c>
      <c r="G2360" s="198">
        <v>0</v>
      </c>
      <c r="H2360" s="198">
        <v>0</v>
      </c>
      <c r="I2360" s="4">
        <v>43003</v>
      </c>
      <c r="J2360" s="198" t="s">
        <v>105</v>
      </c>
      <c r="K2360" s="198">
        <v>823.51</v>
      </c>
      <c r="L2360" s="198" t="s">
        <v>195</v>
      </c>
    </row>
    <row r="2361" spans="1:12" x14ac:dyDescent="0.3">
      <c r="A2361" s="5">
        <v>13650</v>
      </c>
      <c r="B2361" s="5">
        <v>10100501</v>
      </c>
      <c r="C2361" s="5">
        <v>1000</v>
      </c>
      <c r="D2361" s="4">
        <v>43556</v>
      </c>
      <c r="E2361" s="198" t="s">
        <v>104</v>
      </c>
      <c r="F2361" s="198">
        <v>108085127</v>
      </c>
      <c r="G2361" s="198">
        <v>0</v>
      </c>
      <c r="H2361" s="198">
        <v>0</v>
      </c>
      <c r="I2361" s="4">
        <v>43003</v>
      </c>
      <c r="J2361" s="198" t="s">
        <v>105</v>
      </c>
      <c r="K2361" s="198">
        <v>823.51</v>
      </c>
      <c r="L2361" s="198" t="s">
        <v>195</v>
      </c>
    </row>
    <row r="2362" spans="1:12" x14ac:dyDescent="0.3">
      <c r="A2362" s="5">
        <v>13650</v>
      </c>
      <c r="B2362" s="5">
        <v>10100501</v>
      </c>
      <c r="C2362" s="5">
        <v>1000</v>
      </c>
      <c r="D2362" s="4">
        <v>43556</v>
      </c>
      <c r="E2362" s="198" t="s">
        <v>104</v>
      </c>
      <c r="F2362" s="198">
        <v>108085127</v>
      </c>
      <c r="G2362" s="198">
        <v>0</v>
      </c>
      <c r="H2362" s="198">
        <v>0</v>
      </c>
      <c r="I2362" s="4">
        <v>43003</v>
      </c>
      <c r="J2362" s="198" t="s">
        <v>105</v>
      </c>
      <c r="K2362" s="198">
        <v>823.51</v>
      </c>
      <c r="L2362" s="198" t="s">
        <v>195</v>
      </c>
    </row>
    <row r="2363" spans="1:12" x14ac:dyDescent="0.3">
      <c r="A2363" s="5">
        <v>13650</v>
      </c>
      <c r="B2363" s="5">
        <v>10100501</v>
      </c>
      <c r="C2363" s="5">
        <v>1000</v>
      </c>
      <c r="D2363" s="4">
        <v>43556</v>
      </c>
      <c r="E2363" s="198" t="s">
        <v>104</v>
      </c>
      <c r="F2363" s="198">
        <v>108085127</v>
      </c>
      <c r="G2363" s="198">
        <v>0</v>
      </c>
      <c r="H2363" s="198">
        <v>0</v>
      </c>
      <c r="I2363" s="4">
        <v>43003</v>
      </c>
      <c r="J2363" s="198" t="s">
        <v>105</v>
      </c>
      <c r="K2363" s="198">
        <v>823.51</v>
      </c>
      <c r="L2363" s="198" t="s">
        <v>195</v>
      </c>
    </row>
    <row r="2364" spans="1:12" x14ac:dyDescent="0.3">
      <c r="A2364" s="5">
        <v>13650</v>
      </c>
      <c r="B2364" s="5">
        <v>10100501</v>
      </c>
      <c r="C2364" s="5">
        <v>1000</v>
      </c>
      <c r="D2364" s="4">
        <v>43556</v>
      </c>
      <c r="E2364" s="198" t="s">
        <v>104</v>
      </c>
      <c r="F2364" s="198">
        <v>108085127</v>
      </c>
      <c r="G2364" s="198">
        <v>0</v>
      </c>
      <c r="H2364" s="198">
        <v>0</v>
      </c>
      <c r="I2364" s="4">
        <v>43003</v>
      </c>
      <c r="J2364" s="198" t="s">
        <v>105</v>
      </c>
      <c r="K2364" s="198">
        <v>823.51</v>
      </c>
      <c r="L2364" s="198" t="s">
        <v>195</v>
      </c>
    </row>
    <row r="2365" spans="1:12" x14ac:dyDescent="0.3">
      <c r="A2365" s="5">
        <v>13650</v>
      </c>
      <c r="B2365" s="5">
        <v>10100501</v>
      </c>
      <c r="C2365" s="5">
        <v>1000</v>
      </c>
      <c r="D2365" s="4">
        <v>43556</v>
      </c>
      <c r="E2365" s="198" t="s">
        <v>104</v>
      </c>
      <c r="F2365" s="198">
        <v>108085127</v>
      </c>
      <c r="G2365" s="198">
        <v>0</v>
      </c>
      <c r="H2365" s="198">
        <v>0</v>
      </c>
      <c r="I2365" s="4">
        <v>43003</v>
      </c>
      <c r="J2365" s="198" t="s">
        <v>105</v>
      </c>
      <c r="K2365" s="198">
        <v>823.51</v>
      </c>
      <c r="L2365" s="198" t="s">
        <v>195</v>
      </c>
    </row>
    <row r="2366" spans="1:12" x14ac:dyDescent="0.3">
      <c r="A2366" s="5">
        <v>13650</v>
      </c>
      <c r="B2366" s="5">
        <v>10100501</v>
      </c>
      <c r="C2366" s="5">
        <v>1000</v>
      </c>
      <c r="D2366" s="4">
        <v>43556</v>
      </c>
      <c r="E2366" s="198" t="s">
        <v>104</v>
      </c>
      <c r="F2366" s="198">
        <v>108085127</v>
      </c>
      <c r="G2366" s="198">
        <v>0</v>
      </c>
      <c r="H2366" s="198">
        <v>0</v>
      </c>
      <c r="I2366" s="4">
        <v>43003</v>
      </c>
      <c r="J2366" s="198" t="s">
        <v>105</v>
      </c>
      <c r="K2366" s="198">
        <v>823.51</v>
      </c>
      <c r="L2366" s="198" t="s">
        <v>195</v>
      </c>
    </row>
    <row r="2367" spans="1:12" x14ac:dyDescent="0.3">
      <c r="A2367" s="5">
        <v>13650</v>
      </c>
      <c r="B2367" s="5">
        <v>10100501</v>
      </c>
      <c r="C2367" s="5">
        <v>1000</v>
      </c>
      <c r="D2367" s="4">
        <v>43556</v>
      </c>
      <c r="E2367" s="198" t="s">
        <v>104</v>
      </c>
      <c r="F2367" s="198">
        <v>108085127</v>
      </c>
      <c r="G2367" s="198">
        <v>0</v>
      </c>
      <c r="H2367" s="198">
        <v>0</v>
      </c>
      <c r="I2367" s="4">
        <v>43003</v>
      </c>
      <c r="J2367" s="198" t="s">
        <v>105</v>
      </c>
      <c r="K2367" s="198">
        <v>109.03</v>
      </c>
      <c r="L2367" s="198" t="s">
        <v>195</v>
      </c>
    </row>
    <row r="2368" spans="1:12" x14ac:dyDescent="0.3">
      <c r="A2368" s="5">
        <v>13650</v>
      </c>
      <c r="B2368" s="5">
        <v>10100501</v>
      </c>
      <c r="C2368" s="5">
        <v>1000</v>
      </c>
      <c r="D2368" s="4">
        <v>43556</v>
      </c>
      <c r="E2368" s="198" t="s">
        <v>104</v>
      </c>
      <c r="F2368" s="198">
        <v>108085127</v>
      </c>
      <c r="G2368" s="198">
        <v>0</v>
      </c>
      <c r="H2368" s="198">
        <v>0</v>
      </c>
      <c r="I2368" s="4">
        <v>43003</v>
      </c>
      <c r="J2368" s="198" t="s">
        <v>105</v>
      </c>
      <c r="K2368" s="198">
        <v>823.51</v>
      </c>
      <c r="L2368" s="198" t="s">
        <v>195</v>
      </c>
    </row>
    <row r="2369" spans="1:12" x14ac:dyDescent="0.3">
      <c r="A2369" s="5">
        <v>13650</v>
      </c>
      <c r="B2369" s="5">
        <v>10100501</v>
      </c>
      <c r="C2369" s="5">
        <v>1000</v>
      </c>
      <c r="D2369" s="4">
        <v>43556</v>
      </c>
      <c r="E2369" s="198" t="s">
        <v>104</v>
      </c>
      <c r="F2369" s="198">
        <v>108085127</v>
      </c>
      <c r="G2369" s="198">
        <v>0</v>
      </c>
      <c r="H2369" s="198">
        <v>0</v>
      </c>
      <c r="I2369" s="4">
        <v>43003</v>
      </c>
      <c r="J2369" s="198" t="s">
        <v>105</v>
      </c>
      <c r="K2369" s="198">
        <v>823.51</v>
      </c>
      <c r="L2369" s="198" t="s">
        <v>195</v>
      </c>
    </row>
    <row r="2370" spans="1:12" x14ac:dyDescent="0.3">
      <c r="A2370" s="5">
        <v>13650</v>
      </c>
      <c r="B2370" s="5">
        <v>10100501</v>
      </c>
      <c r="C2370" s="5">
        <v>1000</v>
      </c>
      <c r="D2370" s="4">
        <v>43556</v>
      </c>
      <c r="E2370" s="198" t="s">
        <v>104</v>
      </c>
      <c r="F2370" s="198">
        <v>108085127</v>
      </c>
      <c r="G2370" s="198">
        <v>0</v>
      </c>
      <c r="H2370" s="198">
        <v>0</v>
      </c>
      <c r="I2370" s="4">
        <v>43003</v>
      </c>
      <c r="J2370" s="198" t="s">
        <v>105</v>
      </c>
      <c r="K2370" s="198">
        <v>823.51</v>
      </c>
      <c r="L2370" s="198" t="s">
        <v>195</v>
      </c>
    </row>
    <row r="2371" spans="1:12" x14ac:dyDescent="0.3">
      <c r="A2371" s="5">
        <v>13650</v>
      </c>
      <c r="B2371" s="5">
        <v>10100501</v>
      </c>
      <c r="C2371" s="5">
        <v>1000</v>
      </c>
      <c r="D2371" s="4">
        <v>43556</v>
      </c>
      <c r="E2371" s="198" t="s">
        <v>104</v>
      </c>
      <c r="F2371" s="198">
        <v>108085127</v>
      </c>
      <c r="G2371" s="198">
        <v>0</v>
      </c>
      <c r="H2371" s="198">
        <v>0</v>
      </c>
      <c r="I2371" s="4">
        <v>43003</v>
      </c>
      <c r="J2371" s="198" t="s">
        <v>105</v>
      </c>
      <c r="K2371" s="198">
        <v>823.51</v>
      </c>
      <c r="L2371" s="198" t="s">
        <v>195</v>
      </c>
    </row>
    <row r="2372" spans="1:12" x14ac:dyDescent="0.3">
      <c r="A2372" s="5">
        <v>13650</v>
      </c>
      <c r="B2372" s="5">
        <v>10100501</v>
      </c>
      <c r="C2372" s="5">
        <v>1000</v>
      </c>
      <c r="D2372" s="4">
        <v>43556</v>
      </c>
      <c r="E2372" s="198" t="s">
        <v>104</v>
      </c>
      <c r="F2372" s="198">
        <v>108085127</v>
      </c>
      <c r="G2372" s="198">
        <v>0</v>
      </c>
      <c r="H2372" s="198">
        <v>0</v>
      </c>
      <c r="I2372" s="4">
        <v>43003</v>
      </c>
      <c r="J2372" s="198" t="s">
        <v>105</v>
      </c>
      <c r="K2372" s="198">
        <v>823.51</v>
      </c>
      <c r="L2372" s="198" t="s">
        <v>195</v>
      </c>
    </row>
    <row r="2373" spans="1:12" x14ac:dyDescent="0.3">
      <c r="A2373" s="5">
        <v>13650</v>
      </c>
      <c r="B2373" s="5">
        <v>10100501</v>
      </c>
      <c r="C2373" s="5">
        <v>1000</v>
      </c>
      <c r="D2373" s="4">
        <v>43556</v>
      </c>
      <c r="E2373" s="198" t="s">
        <v>104</v>
      </c>
      <c r="F2373" s="198">
        <v>108085127</v>
      </c>
      <c r="G2373" s="198">
        <v>0</v>
      </c>
      <c r="H2373" s="198">
        <v>0</v>
      </c>
      <c r="I2373" s="4">
        <v>43003</v>
      </c>
      <c r="J2373" s="198" t="s">
        <v>105</v>
      </c>
      <c r="K2373" s="198">
        <v>69.34</v>
      </c>
      <c r="L2373" s="198" t="s">
        <v>195</v>
      </c>
    </row>
    <row r="2374" spans="1:12" x14ac:dyDescent="0.3">
      <c r="A2374" s="5">
        <v>13650</v>
      </c>
      <c r="B2374" s="5">
        <v>10100501</v>
      </c>
      <c r="C2374" s="5">
        <v>1000</v>
      </c>
      <c r="D2374" s="4">
        <v>43556</v>
      </c>
      <c r="E2374" s="198" t="s">
        <v>104</v>
      </c>
      <c r="F2374" s="198">
        <v>108085127</v>
      </c>
      <c r="G2374" s="198">
        <v>0</v>
      </c>
      <c r="H2374" s="198">
        <v>0</v>
      </c>
      <c r="I2374" s="4">
        <v>43003</v>
      </c>
      <c r="J2374" s="198" t="s">
        <v>105</v>
      </c>
      <c r="K2374" s="198">
        <v>31.48</v>
      </c>
      <c r="L2374" s="198" t="s">
        <v>195</v>
      </c>
    </row>
    <row r="2375" spans="1:12" x14ac:dyDescent="0.3">
      <c r="A2375" s="5">
        <v>13650</v>
      </c>
      <c r="B2375" s="5">
        <v>10100501</v>
      </c>
      <c r="C2375" s="5">
        <v>1000</v>
      </c>
      <c r="D2375" s="4">
        <v>43556</v>
      </c>
      <c r="E2375" s="198" t="s">
        <v>104</v>
      </c>
      <c r="F2375" s="198">
        <v>108085127</v>
      </c>
      <c r="G2375" s="198">
        <v>0</v>
      </c>
      <c r="H2375" s="198">
        <v>0</v>
      </c>
      <c r="I2375" s="4">
        <v>43003</v>
      </c>
      <c r="J2375" s="198" t="s">
        <v>105</v>
      </c>
      <c r="K2375" s="198">
        <v>823.51</v>
      </c>
      <c r="L2375" s="198" t="s">
        <v>195</v>
      </c>
    </row>
    <row r="2376" spans="1:12" x14ac:dyDescent="0.3">
      <c r="A2376" s="5">
        <v>13650</v>
      </c>
      <c r="B2376" s="5">
        <v>10100501</v>
      </c>
      <c r="C2376" s="5">
        <v>1000</v>
      </c>
      <c r="D2376" s="4">
        <v>43556</v>
      </c>
      <c r="E2376" s="198" t="s">
        <v>104</v>
      </c>
      <c r="F2376" s="198">
        <v>108085127</v>
      </c>
      <c r="G2376" s="198">
        <v>0</v>
      </c>
      <c r="H2376" s="198">
        <v>0</v>
      </c>
      <c r="I2376" s="4">
        <v>43003</v>
      </c>
      <c r="J2376" s="198" t="s">
        <v>105</v>
      </c>
      <c r="K2376" s="198">
        <v>823.51</v>
      </c>
      <c r="L2376" s="198" t="s">
        <v>195</v>
      </c>
    </row>
    <row r="2377" spans="1:12" x14ac:dyDescent="0.3">
      <c r="A2377" s="5">
        <v>13650</v>
      </c>
      <c r="B2377" s="5">
        <v>10100501</v>
      </c>
      <c r="C2377" s="5">
        <v>1000</v>
      </c>
      <c r="D2377" s="4">
        <v>43556</v>
      </c>
      <c r="E2377" s="198" t="s">
        <v>104</v>
      </c>
      <c r="F2377" s="198">
        <v>108085127</v>
      </c>
      <c r="G2377" s="198">
        <v>0</v>
      </c>
      <c r="H2377" s="198">
        <v>0</v>
      </c>
      <c r="I2377" s="4">
        <v>43003</v>
      </c>
      <c r="J2377" s="198" t="s">
        <v>105</v>
      </c>
      <c r="K2377" s="198">
        <v>823.51</v>
      </c>
      <c r="L2377" s="198" t="s">
        <v>195</v>
      </c>
    </row>
    <row r="2378" spans="1:12" x14ac:dyDescent="0.3">
      <c r="A2378" s="5">
        <v>13650</v>
      </c>
      <c r="B2378" s="5">
        <v>10100501</v>
      </c>
      <c r="C2378" s="5">
        <v>1000</v>
      </c>
      <c r="D2378" s="4">
        <v>43556</v>
      </c>
      <c r="E2378" s="198" t="s">
        <v>104</v>
      </c>
      <c r="F2378" s="198">
        <v>108085127</v>
      </c>
      <c r="G2378" s="198">
        <v>0</v>
      </c>
      <c r="H2378" s="198">
        <v>0</v>
      </c>
      <c r="I2378" s="4">
        <v>43003</v>
      </c>
      <c r="J2378" s="198" t="s">
        <v>105</v>
      </c>
      <c r="K2378" s="198">
        <v>119.08</v>
      </c>
      <c r="L2378" s="198" t="s">
        <v>195</v>
      </c>
    </row>
    <row r="2379" spans="1:12" x14ac:dyDescent="0.3">
      <c r="A2379" s="5">
        <v>13650</v>
      </c>
      <c r="B2379" s="5">
        <v>10100501</v>
      </c>
      <c r="C2379" s="5">
        <v>1000</v>
      </c>
      <c r="D2379" s="4">
        <v>43556</v>
      </c>
      <c r="E2379" s="198" t="s">
        <v>104</v>
      </c>
      <c r="F2379" s="198">
        <v>108085127</v>
      </c>
      <c r="G2379" s="198">
        <v>0</v>
      </c>
      <c r="H2379" s="198">
        <v>0</v>
      </c>
      <c r="I2379" s="4">
        <v>43003</v>
      </c>
      <c r="J2379" s="198" t="s">
        <v>105</v>
      </c>
      <c r="K2379" s="198">
        <v>823.51</v>
      </c>
      <c r="L2379" s="198" t="s">
        <v>195</v>
      </c>
    </row>
    <row r="2380" spans="1:12" x14ac:dyDescent="0.3">
      <c r="A2380" s="5">
        <v>13650</v>
      </c>
      <c r="B2380" s="5">
        <v>10100501</v>
      </c>
      <c r="C2380" s="5">
        <v>1000</v>
      </c>
      <c r="D2380" s="4">
        <v>43556</v>
      </c>
      <c r="E2380" s="198" t="s">
        <v>104</v>
      </c>
      <c r="F2380" s="198">
        <v>108085127</v>
      </c>
      <c r="G2380" s="198">
        <v>0</v>
      </c>
      <c r="H2380" s="198">
        <v>0</v>
      </c>
      <c r="I2380" s="4">
        <v>43003</v>
      </c>
      <c r="J2380" s="198" t="s">
        <v>105</v>
      </c>
      <c r="K2380" s="198">
        <v>823.51</v>
      </c>
      <c r="L2380" s="198" t="s">
        <v>195</v>
      </c>
    </row>
    <row r="2381" spans="1:12" x14ac:dyDescent="0.3">
      <c r="A2381" s="5">
        <v>13650</v>
      </c>
      <c r="B2381" s="5">
        <v>10100501</v>
      </c>
      <c r="C2381" s="5">
        <v>1000</v>
      </c>
      <c r="D2381" s="4">
        <v>43556</v>
      </c>
      <c r="E2381" s="198" t="s">
        <v>104</v>
      </c>
      <c r="F2381" s="198">
        <v>108085127</v>
      </c>
      <c r="G2381" s="198">
        <v>0</v>
      </c>
      <c r="H2381" s="198">
        <v>0</v>
      </c>
      <c r="I2381" s="4">
        <v>43003</v>
      </c>
      <c r="J2381" s="198" t="s">
        <v>105</v>
      </c>
      <c r="K2381" s="198">
        <v>823.51</v>
      </c>
      <c r="L2381" s="198" t="s">
        <v>195</v>
      </c>
    </row>
    <row r="2382" spans="1:12" x14ac:dyDescent="0.3">
      <c r="A2382" s="5">
        <v>13650</v>
      </c>
      <c r="B2382" s="5">
        <v>10100501</v>
      </c>
      <c r="C2382" s="5">
        <v>1000</v>
      </c>
      <c r="D2382" s="4">
        <v>43556</v>
      </c>
      <c r="E2382" s="198" t="s">
        <v>104</v>
      </c>
      <c r="F2382" s="198">
        <v>108085127</v>
      </c>
      <c r="G2382" s="198">
        <v>0</v>
      </c>
      <c r="H2382" s="198">
        <v>0</v>
      </c>
      <c r="I2382" s="4">
        <v>43003</v>
      </c>
      <c r="J2382" s="198" t="s">
        <v>105</v>
      </c>
      <c r="K2382" s="198">
        <v>823.51</v>
      </c>
      <c r="L2382" s="198" t="s">
        <v>195</v>
      </c>
    </row>
    <row r="2383" spans="1:12" x14ac:dyDescent="0.3">
      <c r="A2383" s="5">
        <v>13650</v>
      </c>
      <c r="B2383" s="5">
        <v>10100501</v>
      </c>
      <c r="C2383" s="5">
        <v>1000</v>
      </c>
      <c r="D2383" s="4">
        <v>43556</v>
      </c>
      <c r="E2383" s="198" t="s">
        <v>104</v>
      </c>
      <c r="F2383" s="198">
        <v>108085127</v>
      </c>
      <c r="G2383" s="198">
        <v>0</v>
      </c>
      <c r="H2383" s="198">
        <v>0</v>
      </c>
      <c r="I2383" s="4">
        <v>43003</v>
      </c>
      <c r="J2383" s="198" t="s">
        <v>105</v>
      </c>
      <c r="K2383" s="198">
        <v>823.51</v>
      </c>
      <c r="L2383" s="198" t="s">
        <v>195</v>
      </c>
    </row>
    <row r="2384" spans="1:12" x14ac:dyDescent="0.3">
      <c r="A2384" s="5">
        <v>13650</v>
      </c>
      <c r="B2384" s="5">
        <v>10100501</v>
      </c>
      <c r="C2384" s="5">
        <v>1000</v>
      </c>
      <c r="D2384" s="4">
        <v>43556</v>
      </c>
      <c r="E2384" s="198" t="s">
        <v>104</v>
      </c>
      <c r="F2384" s="198">
        <v>108085127</v>
      </c>
      <c r="G2384" s="198">
        <v>0</v>
      </c>
      <c r="H2384" s="198">
        <v>0</v>
      </c>
      <c r="I2384" s="4">
        <v>43003</v>
      </c>
      <c r="J2384" s="198" t="s">
        <v>105</v>
      </c>
      <c r="K2384" s="198">
        <v>823.51</v>
      </c>
      <c r="L2384" s="198" t="s">
        <v>195</v>
      </c>
    </row>
    <row r="2385" spans="1:12" x14ac:dyDescent="0.3">
      <c r="A2385" s="5">
        <v>13650</v>
      </c>
      <c r="B2385" s="5">
        <v>10100501</v>
      </c>
      <c r="C2385" s="5">
        <v>1000</v>
      </c>
      <c r="D2385" s="4">
        <v>43556</v>
      </c>
      <c r="E2385" s="198" t="s">
        <v>104</v>
      </c>
      <c r="F2385" s="198">
        <v>108085127</v>
      </c>
      <c r="G2385" s="198">
        <v>0</v>
      </c>
      <c r="H2385" s="198">
        <v>0</v>
      </c>
      <c r="I2385" s="4">
        <v>43003</v>
      </c>
      <c r="J2385" s="198" t="s">
        <v>105</v>
      </c>
      <c r="K2385" s="198">
        <v>823.51</v>
      </c>
      <c r="L2385" s="198" t="s">
        <v>195</v>
      </c>
    </row>
    <row r="2386" spans="1:12" x14ac:dyDescent="0.3">
      <c r="A2386" s="5">
        <v>13650</v>
      </c>
      <c r="B2386" s="5">
        <v>10100501</v>
      </c>
      <c r="C2386" s="5">
        <v>1000</v>
      </c>
      <c r="D2386" s="4">
        <v>43556</v>
      </c>
      <c r="E2386" s="198" t="s">
        <v>104</v>
      </c>
      <c r="F2386" s="198">
        <v>108085127</v>
      </c>
      <c r="G2386" s="198">
        <v>0</v>
      </c>
      <c r="H2386" s="198">
        <v>0</v>
      </c>
      <c r="I2386" s="4">
        <v>43003</v>
      </c>
      <c r="J2386" s="198" t="s">
        <v>105</v>
      </c>
      <c r="K2386" s="198">
        <v>823.51</v>
      </c>
      <c r="L2386" s="198" t="s">
        <v>195</v>
      </c>
    </row>
    <row r="2387" spans="1:12" x14ac:dyDescent="0.3">
      <c r="A2387" s="5">
        <v>13650</v>
      </c>
      <c r="B2387" s="5">
        <v>10100501</v>
      </c>
      <c r="C2387" s="5">
        <v>1000</v>
      </c>
      <c r="D2387" s="4">
        <v>43556</v>
      </c>
      <c r="E2387" s="198" t="s">
        <v>104</v>
      </c>
      <c r="F2387" s="198">
        <v>108085127</v>
      </c>
      <c r="G2387" s="198">
        <v>0</v>
      </c>
      <c r="H2387" s="198">
        <v>0</v>
      </c>
      <c r="I2387" s="4">
        <v>43003</v>
      </c>
      <c r="J2387" s="198" t="s">
        <v>105</v>
      </c>
      <c r="K2387" s="198">
        <v>109.03</v>
      </c>
      <c r="L2387" s="198" t="s">
        <v>195</v>
      </c>
    </row>
    <row r="2388" spans="1:12" x14ac:dyDescent="0.3">
      <c r="A2388" s="5">
        <v>13650</v>
      </c>
      <c r="B2388" s="5">
        <v>10100501</v>
      </c>
      <c r="C2388" s="5">
        <v>1000</v>
      </c>
      <c r="D2388" s="4">
        <v>43556</v>
      </c>
      <c r="E2388" s="198" t="s">
        <v>104</v>
      </c>
      <c r="F2388" s="198">
        <v>108085127</v>
      </c>
      <c r="G2388" s="198">
        <v>0</v>
      </c>
      <c r="H2388" s="198">
        <v>0</v>
      </c>
      <c r="I2388" s="4">
        <v>43003</v>
      </c>
      <c r="J2388" s="198" t="s">
        <v>105</v>
      </c>
      <c r="K2388" s="198">
        <v>823.51</v>
      </c>
      <c r="L2388" s="198" t="s">
        <v>195</v>
      </c>
    </row>
    <row r="2389" spans="1:12" x14ac:dyDescent="0.3">
      <c r="A2389" s="5">
        <v>13650</v>
      </c>
      <c r="B2389" s="5">
        <v>10100501</v>
      </c>
      <c r="C2389" s="5">
        <v>1000</v>
      </c>
      <c r="D2389" s="4">
        <v>43556</v>
      </c>
      <c r="E2389" s="198" t="s">
        <v>104</v>
      </c>
      <c r="F2389" s="198">
        <v>108085127</v>
      </c>
      <c r="G2389" s="198">
        <v>0</v>
      </c>
      <c r="H2389" s="198">
        <v>0</v>
      </c>
      <c r="I2389" s="4">
        <v>43003</v>
      </c>
      <c r="J2389" s="198" t="s">
        <v>105</v>
      </c>
      <c r="K2389" s="198">
        <v>280.44</v>
      </c>
      <c r="L2389" s="198" t="s">
        <v>195</v>
      </c>
    </row>
    <row r="2390" spans="1:12" x14ac:dyDescent="0.3">
      <c r="A2390" s="5">
        <v>13660</v>
      </c>
      <c r="B2390" s="5">
        <v>10100501</v>
      </c>
      <c r="C2390" s="5">
        <v>1000</v>
      </c>
      <c r="D2390" s="4">
        <v>43556</v>
      </c>
      <c r="E2390" s="198" t="s">
        <v>104</v>
      </c>
      <c r="F2390" s="198">
        <v>108085127</v>
      </c>
      <c r="G2390" s="198">
        <v>0</v>
      </c>
      <c r="H2390" s="198">
        <v>0</v>
      </c>
      <c r="I2390" s="4">
        <v>43003</v>
      </c>
      <c r="J2390" s="198" t="s">
        <v>105</v>
      </c>
      <c r="K2390" s="198">
        <v>25.37</v>
      </c>
      <c r="L2390" s="198" t="s">
        <v>188</v>
      </c>
    </row>
    <row r="2391" spans="1:12" x14ac:dyDescent="0.3">
      <c r="A2391" s="5">
        <v>13660</v>
      </c>
      <c r="B2391" s="5">
        <v>10100501</v>
      </c>
      <c r="C2391" s="5">
        <v>1000</v>
      </c>
      <c r="D2391" s="4">
        <v>43556</v>
      </c>
      <c r="E2391" s="198" t="s">
        <v>104</v>
      </c>
      <c r="F2391" s="198">
        <v>108085127</v>
      </c>
      <c r="G2391" s="198">
        <v>0</v>
      </c>
      <c r="H2391" s="198">
        <v>0</v>
      </c>
      <c r="I2391" s="4">
        <v>43003</v>
      </c>
      <c r="J2391" s="198" t="s">
        <v>105</v>
      </c>
      <c r="K2391" s="198">
        <v>25.37</v>
      </c>
      <c r="L2391" s="198" t="s">
        <v>188</v>
      </c>
    </row>
    <row r="2392" spans="1:12" x14ac:dyDescent="0.3">
      <c r="A2392" s="5">
        <v>13660</v>
      </c>
      <c r="B2392" s="5">
        <v>10100501</v>
      </c>
      <c r="C2392" s="5">
        <v>1000</v>
      </c>
      <c r="D2392" s="4">
        <v>43556</v>
      </c>
      <c r="E2392" s="198" t="s">
        <v>104</v>
      </c>
      <c r="F2392" s="198">
        <v>108085127</v>
      </c>
      <c r="G2392" s="198">
        <v>0</v>
      </c>
      <c r="H2392" s="198">
        <v>0</v>
      </c>
      <c r="I2392" s="4">
        <v>43003</v>
      </c>
      <c r="J2392" s="198" t="s">
        <v>105</v>
      </c>
      <c r="K2392" s="198">
        <v>25.37</v>
      </c>
      <c r="L2392" s="198" t="s">
        <v>188</v>
      </c>
    </row>
    <row r="2393" spans="1:12" x14ac:dyDescent="0.3">
      <c r="A2393" s="5">
        <v>13660</v>
      </c>
      <c r="B2393" s="5">
        <v>10100501</v>
      </c>
      <c r="C2393" s="5">
        <v>1000</v>
      </c>
      <c r="D2393" s="4">
        <v>43556</v>
      </c>
      <c r="E2393" s="198" t="s">
        <v>104</v>
      </c>
      <c r="F2393" s="198">
        <v>108085127</v>
      </c>
      <c r="G2393" s="198">
        <v>0</v>
      </c>
      <c r="H2393" s="198">
        <v>0</v>
      </c>
      <c r="I2393" s="4">
        <v>43003</v>
      </c>
      <c r="J2393" s="198" t="s">
        <v>105</v>
      </c>
      <c r="K2393" s="198">
        <v>25.37</v>
      </c>
      <c r="L2393" s="198" t="s">
        <v>188</v>
      </c>
    </row>
    <row r="2394" spans="1:12" x14ac:dyDescent="0.3">
      <c r="A2394" s="5">
        <v>13660</v>
      </c>
      <c r="B2394" s="5">
        <v>10100501</v>
      </c>
      <c r="C2394" s="5">
        <v>1000</v>
      </c>
      <c r="D2394" s="4">
        <v>43556</v>
      </c>
      <c r="E2394" s="198" t="s">
        <v>104</v>
      </c>
      <c r="F2394" s="198">
        <v>108085127</v>
      </c>
      <c r="G2394" s="198">
        <v>0</v>
      </c>
      <c r="H2394" s="198">
        <v>0</v>
      </c>
      <c r="I2394" s="4">
        <v>43003</v>
      </c>
      <c r="J2394" s="198" t="s">
        <v>105</v>
      </c>
      <c r="K2394" s="198">
        <v>16.489999999999998</v>
      </c>
      <c r="L2394" s="198" t="s">
        <v>188</v>
      </c>
    </row>
    <row r="2395" spans="1:12" x14ac:dyDescent="0.3">
      <c r="A2395" s="5">
        <v>13660</v>
      </c>
      <c r="B2395" s="5">
        <v>10100501</v>
      </c>
      <c r="C2395" s="5">
        <v>1000</v>
      </c>
      <c r="D2395" s="4">
        <v>43556</v>
      </c>
      <c r="E2395" s="198" t="s">
        <v>104</v>
      </c>
      <c r="F2395" s="198">
        <v>108085127</v>
      </c>
      <c r="G2395" s="198">
        <v>0</v>
      </c>
      <c r="H2395" s="198">
        <v>0</v>
      </c>
      <c r="I2395" s="4">
        <v>43003</v>
      </c>
      <c r="J2395" s="198" t="s">
        <v>105</v>
      </c>
      <c r="K2395" s="198">
        <v>25.37</v>
      </c>
      <c r="L2395" s="198" t="s">
        <v>188</v>
      </c>
    </row>
    <row r="2396" spans="1:12" x14ac:dyDescent="0.3">
      <c r="A2396" s="5">
        <v>13660</v>
      </c>
      <c r="B2396" s="5">
        <v>10100501</v>
      </c>
      <c r="C2396" s="5">
        <v>1000</v>
      </c>
      <c r="D2396" s="4">
        <v>43556</v>
      </c>
      <c r="E2396" s="198" t="s">
        <v>104</v>
      </c>
      <c r="F2396" s="198">
        <v>108085127</v>
      </c>
      <c r="G2396" s="198">
        <v>0</v>
      </c>
      <c r="H2396" s="198">
        <v>0</v>
      </c>
      <c r="I2396" s="4">
        <v>43003</v>
      </c>
      <c r="J2396" s="198" t="s">
        <v>105</v>
      </c>
      <c r="K2396" s="198">
        <v>39.71</v>
      </c>
      <c r="L2396" s="198" t="s">
        <v>188</v>
      </c>
    </row>
    <row r="2397" spans="1:12" x14ac:dyDescent="0.3">
      <c r="A2397" s="5">
        <v>13670</v>
      </c>
      <c r="B2397" s="5">
        <v>10100501</v>
      </c>
      <c r="C2397" s="5">
        <v>1000</v>
      </c>
      <c r="D2397" s="4">
        <v>43556</v>
      </c>
      <c r="E2397" s="198" t="s">
        <v>104</v>
      </c>
      <c r="F2397" s="198">
        <v>108085127</v>
      </c>
      <c r="G2397" s="198">
        <v>0</v>
      </c>
      <c r="H2397" s="198">
        <v>0</v>
      </c>
      <c r="I2397" s="4">
        <v>43003</v>
      </c>
      <c r="J2397" s="198" t="s">
        <v>105</v>
      </c>
      <c r="K2397" s="198">
        <v>299.24</v>
      </c>
      <c r="L2397" s="198" t="s">
        <v>189</v>
      </c>
    </row>
    <row r="2398" spans="1:12" x14ac:dyDescent="0.3">
      <c r="A2398" s="5">
        <v>13670</v>
      </c>
      <c r="B2398" s="5">
        <v>10100501</v>
      </c>
      <c r="C2398" s="5">
        <v>1000</v>
      </c>
      <c r="D2398" s="4">
        <v>43556</v>
      </c>
      <c r="E2398" s="198" t="s">
        <v>104</v>
      </c>
      <c r="F2398" s="198">
        <v>108085127</v>
      </c>
      <c r="G2398" s="198">
        <v>0</v>
      </c>
      <c r="H2398" s="198">
        <v>0</v>
      </c>
      <c r="I2398" s="4">
        <v>43003</v>
      </c>
      <c r="J2398" s="198" t="s">
        <v>105</v>
      </c>
      <c r="K2398" s="198">
        <v>511.25</v>
      </c>
      <c r="L2398" s="198" t="s">
        <v>189</v>
      </c>
    </row>
    <row r="2399" spans="1:12" x14ac:dyDescent="0.3">
      <c r="A2399" s="5">
        <v>13670</v>
      </c>
      <c r="B2399" s="5">
        <v>10100501</v>
      </c>
      <c r="C2399" s="5">
        <v>1000</v>
      </c>
      <c r="D2399" s="4">
        <v>43556</v>
      </c>
      <c r="E2399" s="198" t="s">
        <v>104</v>
      </c>
      <c r="F2399" s="198">
        <v>108085127</v>
      </c>
      <c r="G2399" s="198">
        <v>0</v>
      </c>
      <c r="H2399" s="198">
        <v>0</v>
      </c>
      <c r="I2399" s="4">
        <v>43003</v>
      </c>
      <c r="J2399" s="198" t="s">
        <v>105</v>
      </c>
      <c r="K2399" s="3">
        <v>1488.72</v>
      </c>
      <c r="L2399" s="198" t="s">
        <v>189</v>
      </c>
    </row>
    <row r="2400" spans="1:12" x14ac:dyDescent="0.3">
      <c r="A2400" s="5">
        <v>13670</v>
      </c>
      <c r="B2400" s="5">
        <v>10100501</v>
      </c>
      <c r="C2400" s="5">
        <v>1000</v>
      </c>
      <c r="D2400" s="4">
        <v>43556</v>
      </c>
      <c r="E2400" s="198" t="s">
        <v>104</v>
      </c>
      <c r="F2400" s="198">
        <v>108085127</v>
      </c>
      <c r="G2400" s="198">
        <v>0</v>
      </c>
      <c r="H2400" s="198">
        <v>0</v>
      </c>
      <c r="I2400" s="4">
        <v>43003</v>
      </c>
      <c r="J2400" s="198" t="s">
        <v>105</v>
      </c>
      <c r="K2400" s="198">
        <v>144</v>
      </c>
      <c r="L2400" s="198" t="s">
        <v>189</v>
      </c>
    </row>
    <row r="2401" spans="1:12" x14ac:dyDescent="0.3">
      <c r="A2401" s="5">
        <v>13670</v>
      </c>
      <c r="B2401" s="5">
        <v>10100501</v>
      </c>
      <c r="C2401" s="5">
        <v>1000</v>
      </c>
      <c r="D2401" s="4">
        <v>43556</v>
      </c>
      <c r="E2401" s="198" t="s">
        <v>104</v>
      </c>
      <c r="F2401" s="198">
        <v>108085127</v>
      </c>
      <c r="G2401" s="198">
        <v>0</v>
      </c>
      <c r="H2401" s="198">
        <v>0</v>
      </c>
      <c r="I2401" s="4">
        <v>43003</v>
      </c>
      <c r="J2401" s="198" t="s">
        <v>105</v>
      </c>
      <c r="K2401" s="198">
        <v>511.25</v>
      </c>
      <c r="L2401" s="198" t="s">
        <v>189</v>
      </c>
    </row>
    <row r="2402" spans="1:12" x14ac:dyDescent="0.3">
      <c r="A2402" s="5">
        <v>13670</v>
      </c>
      <c r="B2402" s="5">
        <v>10100501</v>
      </c>
      <c r="C2402" s="5">
        <v>1000</v>
      </c>
      <c r="D2402" s="4">
        <v>43556</v>
      </c>
      <c r="E2402" s="198" t="s">
        <v>104</v>
      </c>
      <c r="F2402" s="198">
        <v>108085127</v>
      </c>
      <c r="G2402" s="198">
        <v>0</v>
      </c>
      <c r="H2402" s="198">
        <v>0</v>
      </c>
      <c r="I2402" s="4">
        <v>43003</v>
      </c>
      <c r="J2402" s="198" t="s">
        <v>105</v>
      </c>
      <c r="K2402" s="198">
        <v>511.25</v>
      </c>
      <c r="L2402" s="198" t="s">
        <v>189</v>
      </c>
    </row>
    <row r="2403" spans="1:12" x14ac:dyDescent="0.3">
      <c r="A2403" s="5">
        <v>13670</v>
      </c>
      <c r="B2403" s="5">
        <v>10100501</v>
      </c>
      <c r="C2403" s="5">
        <v>1000</v>
      </c>
      <c r="D2403" s="4">
        <v>43556</v>
      </c>
      <c r="E2403" s="198" t="s">
        <v>104</v>
      </c>
      <c r="F2403" s="198">
        <v>108085127</v>
      </c>
      <c r="G2403" s="198">
        <v>0</v>
      </c>
      <c r="H2403" s="198">
        <v>0</v>
      </c>
      <c r="I2403" s="4">
        <v>43003</v>
      </c>
      <c r="J2403" s="198" t="s">
        <v>105</v>
      </c>
      <c r="K2403" s="198">
        <v>299.24</v>
      </c>
      <c r="L2403" s="198" t="s">
        <v>189</v>
      </c>
    </row>
    <row r="2404" spans="1:12" x14ac:dyDescent="0.3">
      <c r="A2404" s="5">
        <v>13670</v>
      </c>
      <c r="B2404" s="5">
        <v>10100501</v>
      </c>
      <c r="C2404" s="5">
        <v>1000</v>
      </c>
      <c r="D2404" s="4">
        <v>43556</v>
      </c>
      <c r="E2404" s="198" t="s">
        <v>104</v>
      </c>
      <c r="F2404" s="198">
        <v>108085127</v>
      </c>
      <c r="G2404" s="198">
        <v>0</v>
      </c>
      <c r="H2404" s="198">
        <v>0</v>
      </c>
      <c r="I2404" s="4">
        <v>43003</v>
      </c>
      <c r="J2404" s="198" t="s">
        <v>105</v>
      </c>
      <c r="K2404" s="3">
        <v>1488.78</v>
      </c>
      <c r="L2404" s="198" t="s">
        <v>189</v>
      </c>
    </row>
    <row r="2405" spans="1:12" x14ac:dyDescent="0.3">
      <c r="A2405" s="5">
        <v>13670</v>
      </c>
      <c r="B2405" s="5">
        <v>10100501</v>
      </c>
      <c r="C2405" s="5">
        <v>1000</v>
      </c>
      <c r="D2405" s="4">
        <v>43556</v>
      </c>
      <c r="E2405" s="198" t="s">
        <v>104</v>
      </c>
      <c r="F2405" s="198">
        <v>108085127</v>
      </c>
      <c r="G2405" s="198">
        <v>0</v>
      </c>
      <c r="H2405" s="198">
        <v>0</v>
      </c>
      <c r="I2405" s="4">
        <v>43003</v>
      </c>
      <c r="J2405" s="198" t="s">
        <v>105</v>
      </c>
      <c r="K2405" s="198">
        <v>25.7</v>
      </c>
      <c r="L2405" s="198" t="s">
        <v>189</v>
      </c>
    </row>
    <row r="2406" spans="1:12" x14ac:dyDescent="0.3">
      <c r="A2406" s="5">
        <v>13670</v>
      </c>
      <c r="B2406" s="5">
        <v>10100501</v>
      </c>
      <c r="C2406" s="5">
        <v>1000</v>
      </c>
      <c r="D2406" s="4">
        <v>43556</v>
      </c>
      <c r="E2406" s="198" t="s">
        <v>104</v>
      </c>
      <c r="F2406" s="198">
        <v>108085127</v>
      </c>
      <c r="G2406" s="198">
        <v>0</v>
      </c>
      <c r="H2406" s="198">
        <v>0</v>
      </c>
      <c r="I2406" s="4">
        <v>43003</v>
      </c>
      <c r="J2406" s="198" t="s">
        <v>105</v>
      </c>
      <c r="K2406" s="198">
        <v>2.39</v>
      </c>
      <c r="L2406" s="198" t="s">
        <v>189</v>
      </c>
    </row>
    <row r="2407" spans="1:12" x14ac:dyDescent="0.3">
      <c r="A2407" s="5">
        <v>13670</v>
      </c>
      <c r="B2407" s="5">
        <v>10100501</v>
      </c>
      <c r="C2407" s="5">
        <v>1000</v>
      </c>
      <c r="D2407" s="4">
        <v>43556</v>
      </c>
      <c r="E2407" s="198" t="s">
        <v>104</v>
      </c>
      <c r="F2407" s="198">
        <v>108085127</v>
      </c>
      <c r="G2407" s="198">
        <v>0</v>
      </c>
      <c r="H2407" s="198">
        <v>0</v>
      </c>
      <c r="I2407" s="4">
        <v>43003</v>
      </c>
      <c r="J2407" s="198" t="s">
        <v>105</v>
      </c>
      <c r="K2407" s="198">
        <v>511.25</v>
      </c>
      <c r="L2407" s="198" t="s">
        <v>189</v>
      </c>
    </row>
    <row r="2408" spans="1:12" x14ac:dyDescent="0.3">
      <c r="A2408" s="5">
        <v>13670</v>
      </c>
      <c r="B2408" s="5">
        <v>10100501</v>
      </c>
      <c r="C2408" s="5">
        <v>1000</v>
      </c>
      <c r="D2408" s="4">
        <v>43556</v>
      </c>
      <c r="E2408" s="198" t="s">
        <v>104</v>
      </c>
      <c r="F2408" s="198">
        <v>108085127</v>
      </c>
      <c r="G2408" s="198">
        <v>0</v>
      </c>
      <c r="H2408" s="198">
        <v>0</v>
      </c>
      <c r="I2408" s="4">
        <v>43003</v>
      </c>
      <c r="J2408" s="198" t="s">
        <v>105</v>
      </c>
      <c r="K2408" s="198">
        <v>144</v>
      </c>
      <c r="L2408" s="198" t="s">
        <v>189</v>
      </c>
    </row>
    <row r="2409" spans="1:12" x14ac:dyDescent="0.3">
      <c r="A2409" s="5">
        <v>13730</v>
      </c>
      <c r="B2409" s="5">
        <v>10100501</v>
      </c>
      <c r="C2409" s="5">
        <v>1000</v>
      </c>
      <c r="D2409" s="4">
        <v>43556</v>
      </c>
      <c r="E2409" s="198" t="s">
        <v>104</v>
      </c>
      <c r="F2409" s="198">
        <v>108085127</v>
      </c>
      <c r="G2409" s="198">
        <v>0</v>
      </c>
      <c r="H2409" s="198">
        <v>0</v>
      </c>
      <c r="I2409" s="4">
        <v>43003</v>
      </c>
      <c r="J2409" s="198" t="s">
        <v>105</v>
      </c>
      <c r="K2409" s="198">
        <v>1.35</v>
      </c>
      <c r="L2409" s="198" t="s">
        <v>192</v>
      </c>
    </row>
    <row r="2410" spans="1:12" x14ac:dyDescent="0.3">
      <c r="A2410" s="5">
        <v>13642</v>
      </c>
      <c r="B2410" s="5">
        <v>10100501</v>
      </c>
      <c r="C2410" s="5">
        <v>1000</v>
      </c>
      <c r="D2410" s="4">
        <v>43556</v>
      </c>
      <c r="E2410" s="198" t="s">
        <v>103</v>
      </c>
      <c r="F2410" s="198">
        <v>108099620</v>
      </c>
      <c r="G2410" s="198">
        <v>-1</v>
      </c>
      <c r="H2410" s="198">
        <v>-34.090000000000003</v>
      </c>
      <c r="I2410" s="4">
        <v>43570</v>
      </c>
      <c r="J2410" s="198" t="s">
        <v>106</v>
      </c>
      <c r="K2410" s="198">
        <v>0</v>
      </c>
      <c r="L2410" s="198" t="s">
        <v>208</v>
      </c>
    </row>
    <row r="2411" spans="1:12" x14ac:dyDescent="0.3">
      <c r="A2411" s="5">
        <v>13642</v>
      </c>
      <c r="B2411" s="5">
        <v>10100501</v>
      </c>
      <c r="C2411" s="5">
        <v>1000</v>
      </c>
      <c r="D2411" s="4">
        <v>43556</v>
      </c>
      <c r="E2411" s="198" t="s">
        <v>104</v>
      </c>
      <c r="F2411" s="198">
        <v>108099620</v>
      </c>
      <c r="G2411" s="198">
        <v>0</v>
      </c>
      <c r="H2411" s="198">
        <v>0</v>
      </c>
      <c r="I2411" s="4">
        <v>43570</v>
      </c>
      <c r="J2411" s="198" t="s">
        <v>107</v>
      </c>
      <c r="K2411" s="3">
        <v>-6204.14</v>
      </c>
      <c r="L2411" s="198" t="s">
        <v>208</v>
      </c>
    </row>
    <row r="2412" spans="1:12" x14ac:dyDescent="0.3">
      <c r="A2412" s="5">
        <v>13640</v>
      </c>
      <c r="B2412" s="5">
        <v>10100501</v>
      </c>
      <c r="C2412" s="5">
        <v>1000</v>
      </c>
      <c r="D2412" s="4">
        <v>43556</v>
      </c>
      <c r="E2412" s="198" t="s">
        <v>104</v>
      </c>
      <c r="F2412" s="198">
        <v>108100110</v>
      </c>
      <c r="G2412" s="198">
        <v>0</v>
      </c>
      <c r="H2412" s="198">
        <v>0</v>
      </c>
      <c r="I2412" s="4">
        <v>43515</v>
      </c>
      <c r="J2412" s="198" t="s">
        <v>105</v>
      </c>
      <c r="K2412" s="198">
        <v>401.5</v>
      </c>
      <c r="L2412" s="198" t="s">
        <v>194</v>
      </c>
    </row>
    <row r="2413" spans="1:12" x14ac:dyDescent="0.3">
      <c r="A2413" s="5">
        <v>13650</v>
      </c>
      <c r="B2413" s="5">
        <v>10100501</v>
      </c>
      <c r="C2413" s="5">
        <v>1000</v>
      </c>
      <c r="D2413" s="4">
        <v>43556</v>
      </c>
      <c r="E2413" s="198" t="s">
        <v>104</v>
      </c>
      <c r="F2413" s="198">
        <v>108100110</v>
      </c>
      <c r="G2413" s="198">
        <v>0</v>
      </c>
      <c r="H2413" s="198">
        <v>0</v>
      </c>
      <c r="I2413" s="4">
        <v>43515</v>
      </c>
      <c r="J2413" s="198" t="s">
        <v>105</v>
      </c>
      <c r="K2413" s="198">
        <v>249.9</v>
      </c>
      <c r="L2413" s="198" t="s">
        <v>195</v>
      </c>
    </row>
    <row r="2414" spans="1:12" x14ac:dyDescent="0.3">
      <c r="A2414" s="5">
        <v>13650</v>
      </c>
      <c r="B2414" s="5">
        <v>10100501</v>
      </c>
      <c r="C2414" s="5">
        <v>1000</v>
      </c>
      <c r="D2414" s="4">
        <v>43556</v>
      </c>
      <c r="E2414" s="198" t="s">
        <v>104</v>
      </c>
      <c r="F2414" s="198">
        <v>108100110</v>
      </c>
      <c r="G2414" s="198">
        <v>0</v>
      </c>
      <c r="H2414" s="198">
        <v>0</v>
      </c>
      <c r="I2414" s="4">
        <v>43515</v>
      </c>
      <c r="J2414" s="198" t="s">
        <v>105</v>
      </c>
      <c r="K2414" s="198">
        <v>249.9</v>
      </c>
      <c r="L2414" s="198" t="s">
        <v>195</v>
      </c>
    </row>
    <row r="2415" spans="1:12" x14ac:dyDescent="0.3">
      <c r="A2415" s="5">
        <v>13650</v>
      </c>
      <c r="B2415" s="5">
        <v>10100501</v>
      </c>
      <c r="C2415" s="5">
        <v>1000</v>
      </c>
      <c r="D2415" s="4">
        <v>43556</v>
      </c>
      <c r="E2415" s="198" t="s">
        <v>104</v>
      </c>
      <c r="F2415" s="198">
        <v>108104446</v>
      </c>
      <c r="G2415" s="198">
        <v>0</v>
      </c>
      <c r="H2415" s="198">
        <v>0</v>
      </c>
      <c r="I2415" s="4">
        <v>43530</v>
      </c>
      <c r="J2415" s="198" t="s">
        <v>105</v>
      </c>
      <c r="K2415" s="198">
        <v>1.84</v>
      </c>
      <c r="L2415" s="198" t="s">
        <v>195</v>
      </c>
    </row>
    <row r="2416" spans="1:12" x14ac:dyDescent="0.3">
      <c r="A2416" s="5">
        <v>13650</v>
      </c>
      <c r="B2416" s="5">
        <v>10100501</v>
      </c>
      <c r="C2416" s="5">
        <v>1000</v>
      </c>
      <c r="D2416" s="4">
        <v>43556</v>
      </c>
      <c r="E2416" s="198" t="s">
        <v>104</v>
      </c>
      <c r="F2416" s="198">
        <v>108104446</v>
      </c>
      <c r="G2416" s="198">
        <v>0</v>
      </c>
      <c r="H2416" s="198">
        <v>0</v>
      </c>
      <c r="I2416" s="4">
        <v>43530</v>
      </c>
      <c r="J2416" s="198" t="s">
        <v>105</v>
      </c>
      <c r="K2416" s="198">
        <v>1.84</v>
      </c>
      <c r="L2416" s="198" t="s">
        <v>195</v>
      </c>
    </row>
    <row r="2417" spans="1:12" x14ac:dyDescent="0.3">
      <c r="A2417" s="5">
        <v>13640</v>
      </c>
      <c r="B2417" s="5">
        <v>10100501</v>
      </c>
      <c r="C2417" s="5">
        <v>1000</v>
      </c>
      <c r="D2417" s="4">
        <v>43556</v>
      </c>
      <c r="E2417" s="198" t="s">
        <v>104</v>
      </c>
      <c r="F2417" s="198">
        <v>108104723</v>
      </c>
      <c r="G2417" s="198">
        <v>0</v>
      </c>
      <c r="H2417" s="198">
        <v>0</v>
      </c>
      <c r="I2417" s="4">
        <v>43560</v>
      </c>
      <c r="J2417" s="198" t="s">
        <v>105</v>
      </c>
      <c r="K2417" s="198">
        <v>-337.38</v>
      </c>
      <c r="L2417" s="198" t="s">
        <v>194</v>
      </c>
    </row>
    <row r="2418" spans="1:12" x14ac:dyDescent="0.3">
      <c r="A2418" s="5">
        <v>13650</v>
      </c>
      <c r="B2418" s="5">
        <v>10100501</v>
      </c>
      <c r="C2418" s="5">
        <v>1000</v>
      </c>
      <c r="D2418" s="4">
        <v>43556</v>
      </c>
      <c r="E2418" s="198" t="s">
        <v>104</v>
      </c>
      <c r="F2418" s="198">
        <v>108104723</v>
      </c>
      <c r="G2418" s="198">
        <v>0</v>
      </c>
      <c r="H2418" s="198">
        <v>0</v>
      </c>
      <c r="I2418" s="4">
        <v>43560</v>
      </c>
      <c r="J2418" s="198" t="s">
        <v>105</v>
      </c>
      <c r="K2418" s="3">
        <v>-1721.52</v>
      </c>
      <c r="L2418" s="198" t="s">
        <v>195</v>
      </c>
    </row>
    <row r="2419" spans="1:12" x14ac:dyDescent="0.3">
      <c r="A2419" s="5">
        <v>13640</v>
      </c>
      <c r="B2419" s="5">
        <v>10100501</v>
      </c>
      <c r="C2419" s="5">
        <v>1000</v>
      </c>
      <c r="D2419" s="4">
        <v>43556</v>
      </c>
      <c r="E2419" s="198" t="s">
        <v>104</v>
      </c>
      <c r="F2419" s="198">
        <v>108104731</v>
      </c>
      <c r="G2419" s="198">
        <v>0</v>
      </c>
      <c r="H2419" s="198">
        <v>0</v>
      </c>
      <c r="I2419" s="4">
        <v>43391</v>
      </c>
      <c r="J2419" s="198" t="s">
        <v>105</v>
      </c>
      <c r="K2419" s="198">
        <v>1.73</v>
      </c>
      <c r="L2419" s="198" t="s">
        <v>194</v>
      </c>
    </row>
    <row r="2420" spans="1:12" x14ac:dyDescent="0.3">
      <c r="A2420" s="5">
        <v>13640</v>
      </c>
      <c r="B2420" s="5">
        <v>10100501</v>
      </c>
      <c r="C2420" s="5">
        <v>1000</v>
      </c>
      <c r="D2420" s="4">
        <v>43556</v>
      </c>
      <c r="E2420" s="198" t="s">
        <v>104</v>
      </c>
      <c r="F2420" s="198">
        <v>108104731</v>
      </c>
      <c r="G2420" s="198">
        <v>0</v>
      </c>
      <c r="H2420" s="198">
        <v>0</v>
      </c>
      <c r="I2420" s="4">
        <v>43391</v>
      </c>
      <c r="J2420" s="198" t="s">
        <v>105</v>
      </c>
      <c r="K2420" s="198">
        <v>30.17</v>
      </c>
      <c r="L2420" s="198" t="s">
        <v>194</v>
      </c>
    </row>
    <row r="2421" spans="1:12" x14ac:dyDescent="0.3">
      <c r="A2421" s="5">
        <v>13640</v>
      </c>
      <c r="B2421" s="5">
        <v>10100501</v>
      </c>
      <c r="C2421" s="5">
        <v>1000</v>
      </c>
      <c r="D2421" s="4">
        <v>43556</v>
      </c>
      <c r="E2421" s="198" t="s">
        <v>104</v>
      </c>
      <c r="F2421" s="198">
        <v>108104731</v>
      </c>
      <c r="G2421" s="198">
        <v>0</v>
      </c>
      <c r="H2421" s="198">
        <v>0</v>
      </c>
      <c r="I2421" s="4">
        <v>43391</v>
      </c>
      <c r="J2421" s="198" t="s">
        <v>105</v>
      </c>
      <c r="K2421" s="198">
        <v>2.25</v>
      </c>
      <c r="L2421" s="198" t="s">
        <v>194</v>
      </c>
    </row>
    <row r="2422" spans="1:12" x14ac:dyDescent="0.3">
      <c r="A2422" s="5">
        <v>13650</v>
      </c>
      <c r="B2422" s="5">
        <v>10100501</v>
      </c>
      <c r="C2422" s="5">
        <v>1000</v>
      </c>
      <c r="D2422" s="4">
        <v>43556</v>
      </c>
      <c r="E2422" s="198" t="s">
        <v>104</v>
      </c>
      <c r="F2422" s="198">
        <v>108104731</v>
      </c>
      <c r="G2422" s="198">
        <v>0</v>
      </c>
      <c r="H2422" s="198">
        <v>0</v>
      </c>
      <c r="I2422" s="4">
        <v>43391</v>
      </c>
      <c r="J2422" s="198" t="s">
        <v>105</v>
      </c>
      <c r="K2422" s="198">
        <v>18.579999999999998</v>
      </c>
      <c r="L2422" s="198" t="s">
        <v>195</v>
      </c>
    </row>
    <row r="2423" spans="1:12" x14ac:dyDescent="0.3">
      <c r="A2423" s="5">
        <v>13660</v>
      </c>
      <c r="B2423" s="5">
        <v>10100501</v>
      </c>
      <c r="C2423" s="5">
        <v>1000</v>
      </c>
      <c r="D2423" s="4">
        <v>43556</v>
      </c>
      <c r="E2423" s="198" t="s">
        <v>104</v>
      </c>
      <c r="F2423" s="198">
        <v>108104731</v>
      </c>
      <c r="G2423" s="198">
        <v>0</v>
      </c>
      <c r="H2423" s="198">
        <v>0</v>
      </c>
      <c r="I2423" s="4">
        <v>43391</v>
      </c>
      <c r="J2423" s="198" t="s">
        <v>105</v>
      </c>
      <c r="K2423" s="198">
        <v>0.57999999999999996</v>
      </c>
      <c r="L2423" s="198" t="s">
        <v>188</v>
      </c>
    </row>
    <row r="2424" spans="1:12" x14ac:dyDescent="0.3">
      <c r="A2424" s="5">
        <v>13670</v>
      </c>
      <c r="B2424" s="5">
        <v>10100501</v>
      </c>
      <c r="C2424" s="5">
        <v>1000</v>
      </c>
      <c r="D2424" s="4">
        <v>43556</v>
      </c>
      <c r="E2424" s="198" t="s">
        <v>104</v>
      </c>
      <c r="F2424" s="198">
        <v>108104731</v>
      </c>
      <c r="G2424" s="198">
        <v>0</v>
      </c>
      <c r="H2424" s="198">
        <v>0</v>
      </c>
      <c r="I2424" s="4">
        <v>43391</v>
      </c>
      <c r="J2424" s="198" t="s">
        <v>105</v>
      </c>
      <c r="K2424" s="198">
        <v>4.79</v>
      </c>
      <c r="L2424" s="198" t="s">
        <v>189</v>
      </c>
    </row>
    <row r="2425" spans="1:12" x14ac:dyDescent="0.3">
      <c r="A2425" s="5">
        <v>13640</v>
      </c>
      <c r="B2425" s="5">
        <v>10100501</v>
      </c>
      <c r="C2425" s="5">
        <v>1000</v>
      </c>
      <c r="D2425" s="4">
        <v>43556</v>
      </c>
      <c r="E2425" s="198" t="s">
        <v>104</v>
      </c>
      <c r="F2425" s="198">
        <v>108104860</v>
      </c>
      <c r="G2425" s="198">
        <v>0</v>
      </c>
      <c r="H2425" s="198">
        <v>0</v>
      </c>
      <c r="I2425" s="4">
        <v>43551</v>
      </c>
      <c r="J2425" s="198" t="s">
        <v>105</v>
      </c>
      <c r="K2425" s="198">
        <v>-85.4</v>
      </c>
      <c r="L2425" s="198" t="s">
        <v>194</v>
      </c>
    </row>
    <row r="2426" spans="1:12" x14ac:dyDescent="0.3">
      <c r="A2426" s="5">
        <v>13640</v>
      </c>
      <c r="B2426" s="5">
        <v>10100501</v>
      </c>
      <c r="C2426" s="5">
        <v>1000</v>
      </c>
      <c r="D2426" s="4">
        <v>43556</v>
      </c>
      <c r="E2426" s="198" t="s">
        <v>104</v>
      </c>
      <c r="F2426" s="198">
        <v>108104860</v>
      </c>
      <c r="G2426" s="198">
        <v>0</v>
      </c>
      <c r="H2426" s="198">
        <v>0</v>
      </c>
      <c r="I2426" s="4">
        <v>43551</v>
      </c>
      <c r="J2426" s="198" t="s">
        <v>105</v>
      </c>
      <c r="K2426" s="198">
        <v>-75.52</v>
      </c>
      <c r="L2426" s="198" t="s">
        <v>194</v>
      </c>
    </row>
    <row r="2427" spans="1:12" x14ac:dyDescent="0.3">
      <c r="A2427" s="5">
        <v>13640</v>
      </c>
      <c r="B2427" s="5">
        <v>10100501</v>
      </c>
      <c r="C2427" s="5">
        <v>1000</v>
      </c>
      <c r="D2427" s="4">
        <v>43556</v>
      </c>
      <c r="E2427" s="198" t="s">
        <v>104</v>
      </c>
      <c r="F2427" s="198">
        <v>108104860</v>
      </c>
      <c r="G2427" s="198">
        <v>0</v>
      </c>
      <c r="H2427" s="198">
        <v>0</v>
      </c>
      <c r="I2427" s="4">
        <v>43551</v>
      </c>
      <c r="J2427" s="198" t="s">
        <v>105</v>
      </c>
      <c r="K2427" s="198">
        <v>-78.39</v>
      </c>
      <c r="L2427" s="198" t="s">
        <v>194</v>
      </c>
    </row>
    <row r="2428" spans="1:12" x14ac:dyDescent="0.3">
      <c r="A2428" s="5">
        <v>13640</v>
      </c>
      <c r="B2428" s="5">
        <v>10100501</v>
      </c>
      <c r="C2428" s="5">
        <v>1000</v>
      </c>
      <c r="D2428" s="4">
        <v>43556</v>
      </c>
      <c r="E2428" s="198" t="s">
        <v>104</v>
      </c>
      <c r="F2428" s="198">
        <v>108104860</v>
      </c>
      <c r="G2428" s="198">
        <v>0</v>
      </c>
      <c r="H2428" s="198">
        <v>0</v>
      </c>
      <c r="I2428" s="4">
        <v>43551</v>
      </c>
      <c r="J2428" s="198" t="s">
        <v>105</v>
      </c>
      <c r="K2428" s="3">
        <v>-1048.95</v>
      </c>
      <c r="L2428" s="198" t="s">
        <v>194</v>
      </c>
    </row>
    <row r="2429" spans="1:12" x14ac:dyDescent="0.3">
      <c r="A2429" s="5">
        <v>13660</v>
      </c>
      <c r="B2429" s="5">
        <v>10100501</v>
      </c>
      <c r="C2429" s="5">
        <v>1000</v>
      </c>
      <c r="D2429" s="4">
        <v>43556</v>
      </c>
      <c r="E2429" s="198" t="s">
        <v>104</v>
      </c>
      <c r="F2429" s="198">
        <v>108105047</v>
      </c>
      <c r="G2429" s="198">
        <v>0</v>
      </c>
      <c r="H2429" s="198">
        <v>0</v>
      </c>
      <c r="I2429" s="4">
        <v>43515</v>
      </c>
      <c r="J2429" s="198" t="s">
        <v>105</v>
      </c>
      <c r="K2429" s="198">
        <v>-4.7699999999999996</v>
      </c>
      <c r="L2429" s="198" t="s">
        <v>188</v>
      </c>
    </row>
    <row r="2430" spans="1:12" x14ac:dyDescent="0.3">
      <c r="A2430" s="5">
        <v>13650</v>
      </c>
      <c r="B2430" s="5">
        <v>10100501</v>
      </c>
      <c r="C2430" s="5">
        <v>1000</v>
      </c>
      <c r="D2430" s="4">
        <v>43556</v>
      </c>
      <c r="E2430" s="198" t="s">
        <v>104</v>
      </c>
      <c r="F2430" s="198">
        <v>108105262</v>
      </c>
      <c r="G2430" s="198">
        <v>0</v>
      </c>
      <c r="H2430" s="198">
        <v>0</v>
      </c>
      <c r="I2430" s="4">
        <v>43523</v>
      </c>
      <c r="J2430" s="198" t="s">
        <v>105</v>
      </c>
      <c r="K2430" s="198">
        <v>-9.52</v>
      </c>
      <c r="L2430" s="198" t="s">
        <v>195</v>
      </c>
    </row>
    <row r="2431" spans="1:12" x14ac:dyDescent="0.3">
      <c r="A2431" s="5">
        <v>13650</v>
      </c>
      <c r="B2431" s="5">
        <v>10100501</v>
      </c>
      <c r="C2431" s="5">
        <v>1000</v>
      </c>
      <c r="D2431" s="4">
        <v>43556</v>
      </c>
      <c r="E2431" s="198" t="s">
        <v>104</v>
      </c>
      <c r="F2431" s="198">
        <v>108105262</v>
      </c>
      <c r="G2431" s="198">
        <v>0</v>
      </c>
      <c r="H2431" s="198">
        <v>0</v>
      </c>
      <c r="I2431" s="4">
        <v>43523</v>
      </c>
      <c r="J2431" s="198" t="s">
        <v>105</v>
      </c>
      <c r="K2431" s="198">
        <v>-9.51</v>
      </c>
      <c r="L2431" s="198" t="s">
        <v>195</v>
      </c>
    </row>
    <row r="2432" spans="1:12" x14ac:dyDescent="0.3">
      <c r="A2432" s="5">
        <v>13670</v>
      </c>
      <c r="B2432" s="5">
        <v>10100501</v>
      </c>
      <c r="C2432" s="5">
        <v>1000</v>
      </c>
      <c r="D2432" s="4">
        <v>43556</v>
      </c>
      <c r="E2432" s="198" t="s">
        <v>104</v>
      </c>
      <c r="F2432" s="198">
        <v>108105287</v>
      </c>
      <c r="G2432" s="198">
        <v>0</v>
      </c>
      <c r="H2432" s="198">
        <v>0</v>
      </c>
      <c r="I2432" s="4">
        <v>43516</v>
      </c>
      <c r="J2432" s="198" t="s">
        <v>105</v>
      </c>
      <c r="K2432" s="198">
        <v>-3.87</v>
      </c>
      <c r="L2432" s="198" t="s">
        <v>189</v>
      </c>
    </row>
    <row r="2433" spans="1:12" x14ac:dyDescent="0.3">
      <c r="A2433" s="5">
        <v>13640</v>
      </c>
      <c r="B2433" s="5">
        <v>10100501</v>
      </c>
      <c r="C2433" s="5">
        <v>1000</v>
      </c>
      <c r="D2433" s="4">
        <v>43556</v>
      </c>
      <c r="E2433" s="198" t="s">
        <v>104</v>
      </c>
      <c r="F2433" s="198">
        <v>108100652</v>
      </c>
      <c r="G2433" s="198">
        <v>0</v>
      </c>
      <c r="H2433" s="198">
        <v>0</v>
      </c>
      <c r="I2433" s="4">
        <v>43460</v>
      </c>
      <c r="J2433" s="198" t="s">
        <v>105</v>
      </c>
      <c r="K2433" s="198">
        <v>-378.29</v>
      </c>
      <c r="L2433" s="198" t="s">
        <v>194</v>
      </c>
    </row>
    <row r="2434" spans="1:12" x14ac:dyDescent="0.3">
      <c r="A2434" s="5">
        <v>13640</v>
      </c>
      <c r="B2434" s="5">
        <v>10100501</v>
      </c>
      <c r="C2434" s="5">
        <v>1000</v>
      </c>
      <c r="D2434" s="4">
        <v>43556</v>
      </c>
      <c r="E2434" s="198" t="s">
        <v>104</v>
      </c>
      <c r="F2434" s="198">
        <v>108100652</v>
      </c>
      <c r="G2434" s="198">
        <v>0</v>
      </c>
      <c r="H2434" s="198">
        <v>0</v>
      </c>
      <c r="I2434" s="4">
        <v>43460</v>
      </c>
      <c r="J2434" s="198" t="s">
        <v>105</v>
      </c>
      <c r="K2434" s="198">
        <v>-255.84</v>
      </c>
      <c r="L2434" s="198" t="s">
        <v>194</v>
      </c>
    </row>
    <row r="2435" spans="1:12" x14ac:dyDescent="0.3">
      <c r="A2435" s="5">
        <v>13640</v>
      </c>
      <c r="B2435" s="5">
        <v>10100501</v>
      </c>
      <c r="C2435" s="5">
        <v>1000</v>
      </c>
      <c r="D2435" s="4">
        <v>43556</v>
      </c>
      <c r="E2435" s="198" t="s">
        <v>104</v>
      </c>
      <c r="F2435" s="198">
        <v>108100652</v>
      </c>
      <c r="G2435" s="198">
        <v>0</v>
      </c>
      <c r="H2435" s="198">
        <v>0</v>
      </c>
      <c r="I2435" s="4">
        <v>43460</v>
      </c>
      <c r="J2435" s="198" t="s">
        <v>105</v>
      </c>
      <c r="K2435" s="198">
        <v>-85.77</v>
      </c>
      <c r="L2435" s="198" t="s">
        <v>194</v>
      </c>
    </row>
    <row r="2436" spans="1:12" x14ac:dyDescent="0.3">
      <c r="A2436" s="5">
        <v>13650</v>
      </c>
      <c r="B2436" s="5">
        <v>10100501</v>
      </c>
      <c r="C2436" s="5">
        <v>1000</v>
      </c>
      <c r="D2436" s="4">
        <v>43556</v>
      </c>
      <c r="E2436" s="198" t="s">
        <v>104</v>
      </c>
      <c r="F2436" s="198">
        <v>108100652</v>
      </c>
      <c r="G2436" s="198">
        <v>0</v>
      </c>
      <c r="H2436" s="198">
        <v>0</v>
      </c>
      <c r="I2436" s="4">
        <v>43460</v>
      </c>
      <c r="J2436" s="198" t="s">
        <v>105</v>
      </c>
      <c r="K2436" s="198">
        <v>-472.75</v>
      </c>
      <c r="L2436" s="198" t="s">
        <v>195</v>
      </c>
    </row>
    <row r="2437" spans="1:12" x14ac:dyDescent="0.3">
      <c r="A2437" s="5">
        <v>13650</v>
      </c>
      <c r="B2437" s="5">
        <v>10100501</v>
      </c>
      <c r="C2437" s="5">
        <v>1000</v>
      </c>
      <c r="D2437" s="4">
        <v>43556</v>
      </c>
      <c r="E2437" s="198" t="s">
        <v>104</v>
      </c>
      <c r="F2437" s="198">
        <v>108100652</v>
      </c>
      <c r="G2437" s="198">
        <v>0</v>
      </c>
      <c r="H2437" s="198">
        <v>0</v>
      </c>
      <c r="I2437" s="4">
        <v>43460</v>
      </c>
      <c r="J2437" s="198" t="s">
        <v>105</v>
      </c>
      <c r="K2437" s="198">
        <v>-472.74</v>
      </c>
      <c r="L2437" s="198" t="s">
        <v>195</v>
      </c>
    </row>
    <row r="2438" spans="1:12" x14ac:dyDescent="0.3">
      <c r="A2438" s="5">
        <v>13640</v>
      </c>
      <c r="B2438" s="5">
        <v>10100501</v>
      </c>
      <c r="C2438" s="5">
        <v>1000</v>
      </c>
      <c r="D2438" s="4">
        <v>43556</v>
      </c>
      <c r="E2438" s="198" t="s">
        <v>104</v>
      </c>
      <c r="F2438" s="198">
        <v>108100694</v>
      </c>
      <c r="G2438" s="198">
        <v>0</v>
      </c>
      <c r="H2438" s="198">
        <v>0</v>
      </c>
      <c r="I2438" s="4">
        <v>43531</v>
      </c>
      <c r="J2438" s="198" t="s">
        <v>105</v>
      </c>
      <c r="K2438" s="198">
        <v>-0.04</v>
      </c>
      <c r="L2438" s="198" t="s">
        <v>194</v>
      </c>
    </row>
    <row r="2439" spans="1:12" x14ac:dyDescent="0.3">
      <c r="A2439" s="5">
        <v>13650</v>
      </c>
      <c r="B2439" s="5">
        <v>10100501</v>
      </c>
      <c r="C2439" s="5">
        <v>1000</v>
      </c>
      <c r="D2439" s="4">
        <v>43556</v>
      </c>
      <c r="E2439" s="198" t="s">
        <v>104</v>
      </c>
      <c r="F2439" s="198">
        <v>108100694</v>
      </c>
      <c r="G2439" s="198">
        <v>0</v>
      </c>
      <c r="H2439" s="198">
        <v>0</v>
      </c>
      <c r="I2439" s="4">
        <v>43531</v>
      </c>
      <c r="J2439" s="198" t="s">
        <v>105</v>
      </c>
      <c r="K2439" s="198">
        <v>-2.44</v>
      </c>
      <c r="L2439" s="198" t="s">
        <v>195</v>
      </c>
    </row>
    <row r="2440" spans="1:12" x14ac:dyDescent="0.3">
      <c r="A2440" s="5">
        <v>13650</v>
      </c>
      <c r="B2440" s="5">
        <v>10100501</v>
      </c>
      <c r="C2440" s="5">
        <v>1000</v>
      </c>
      <c r="D2440" s="4">
        <v>43556</v>
      </c>
      <c r="E2440" s="198" t="s">
        <v>104</v>
      </c>
      <c r="F2440" s="198">
        <v>108100694</v>
      </c>
      <c r="G2440" s="198">
        <v>0</v>
      </c>
      <c r="H2440" s="198">
        <v>0</v>
      </c>
      <c r="I2440" s="4">
        <v>43531</v>
      </c>
      <c r="J2440" s="198" t="s">
        <v>105</v>
      </c>
      <c r="K2440" s="198">
        <v>-2.44</v>
      </c>
      <c r="L2440" s="198" t="s">
        <v>195</v>
      </c>
    </row>
    <row r="2441" spans="1:12" x14ac:dyDescent="0.3">
      <c r="A2441" s="5">
        <v>13650</v>
      </c>
      <c r="B2441" s="5">
        <v>10100501</v>
      </c>
      <c r="C2441" s="5">
        <v>1000</v>
      </c>
      <c r="D2441" s="4">
        <v>43556</v>
      </c>
      <c r="E2441" s="198" t="s">
        <v>104</v>
      </c>
      <c r="F2441" s="198">
        <v>108100694</v>
      </c>
      <c r="G2441" s="198">
        <v>0</v>
      </c>
      <c r="H2441" s="198">
        <v>0</v>
      </c>
      <c r="I2441" s="4">
        <v>43531</v>
      </c>
      <c r="J2441" s="198" t="s">
        <v>105</v>
      </c>
      <c r="K2441" s="198">
        <v>-2.44</v>
      </c>
      <c r="L2441" s="198" t="s">
        <v>195</v>
      </c>
    </row>
    <row r="2442" spans="1:12" x14ac:dyDescent="0.3">
      <c r="A2442" s="5">
        <v>13650</v>
      </c>
      <c r="B2442" s="5">
        <v>10100501</v>
      </c>
      <c r="C2442" s="5">
        <v>1000</v>
      </c>
      <c r="D2442" s="4">
        <v>43556</v>
      </c>
      <c r="E2442" s="198" t="s">
        <v>104</v>
      </c>
      <c r="F2442" s="198">
        <v>108100694</v>
      </c>
      <c r="G2442" s="198">
        <v>0</v>
      </c>
      <c r="H2442" s="198">
        <v>0</v>
      </c>
      <c r="I2442" s="4">
        <v>43531</v>
      </c>
      <c r="J2442" s="198" t="s">
        <v>105</v>
      </c>
      <c r="K2442" s="198">
        <v>-2.44</v>
      </c>
      <c r="L2442" s="198" t="s">
        <v>195</v>
      </c>
    </row>
    <row r="2443" spans="1:12" x14ac:dyDescent="0.3">
      <c r="A2443" s="5">
        <v>13650</v>
      </c>
      <c r="B2443" s="5">
        <v>10100501</v>
      </c>
      <c r="C2443" s="5">
        <v>1000</v>
      </c>
      <c r="D2443" s="4">
        <v>43556</v>
      </c>
      <c r="E2443" s="198" t="s">
        <v>104</v>
      </c>
      <c r="F2443" s="198">
        <v>108100694</v>
      </c>
      <c r="G2443" s="198">
        <v>0</v>
      </c>
      <c r="H2443" s="198">
        <v>0</v>
      </c>
      <c r="I2443" s="4">
        <v>43531</v>
      </c>
      <c r="J2443" s="198" t="s">
        <v>105</v>
      </c>
      <c r="K2443" s="198">
        <v>-2.44</v>
      </c>
      <c r="L2443" s="198" t="s">
        <v>195</v>
      </c>
    </row>
    <row r="2444" spans="1:12" x14ac:dyDescent="0.3">
      <c r="A2444" s="5">
        <v>13650</v>
      </c>
      <c r="B2444" s="5">
        <v>10100501</v>
      </c>
      <c r="C2444" s="5">
        <v>1000</v>
      </c>
      <c r="D2444" s="4">
        <v>43556</v>
      </c>
      <c r="E2444" s="198" t="s">
        <v>104</v>
      </c>
      <c r="F2444" s="198">
        <v>108100694</v>
      </c>
      <c r="G2444" s="198">
        <v>0</v>
      </c>
      <c r="H2444" s="198">
        <v>0</v>
      </c>
      <c r="I2444" s="4">
        <v>43531</v>
      </c>
      <c r="J2444" s="198" t="s">
        <v>105</v>
      </c>
      <c r="K2444" s="198">
        <v>-2.46</v>
      </c>
      <c r="L2444" s="198" t="s">
        <v>195</v>
      </c>
    </row>
    <row r="2445" spans="1:12" x14ac:dyDescent="0.3">
      <c r="A2445" s="5">
        <v>13670</v>
      </c>
      <c r="B2445" s="5">
        <v>10100501</v>
      </c>
      <c r="C2445" s="5">
        <v>1000</v>
      </c>
      <c r="D2445" s="4">
        <v>43556</v>
      </c>
      <c r="E2445" s="198" t="s">
        <v>104</v>
      </c>
      <c r="F2445" s="198">
        <v>108100780</v>
      </c>
      <c r="G2445" s="198">
        <v>0</v>
      </c>
      <c r="H2445" s="198">
        <v>0</v>
      </c>
      <c r="I2445" s="4">
        <v>43532</v>
      </c>
      <c r="J2445" s="198" t="s">
        <v>105</v>
      </c>
      <c r="K2445" s="198">
        <v>-41.97</v>
      </c>
      <c r="L2445" s="198" t="s">
        <v>189</v>
      </c>
    </row>
    <row r="2446" spans="1:12" x14ac:dyDescent="0.3">
      <c r="A2446" s="5">
        <v>13670</v>
      </c>
      <c r="B2446" s="5">
        <v>10100501</v>
      </c>
      <c r="C2446" s="5">
        <v>1000</v>
      </c>
      <c r="D2446" s="4">
        <v>43556</v>
      </c>
      <c r="E2446" s="198" t="s">
        <v>104</v>
      </c>
      <c r="F2446" s="198">
        <v>108100780</v>
      </c>
      <c r="G2446" s="198">
        <v>0</v>
      </c>
      <c r="H2446" s="198">
        <v>0</v>
      </c>
      <c r="I2446" s="4">
        <v>43532</v>
      </c>
      <c r="J2446" s="198" t="s">
        <v>105</v>
      </c>
      <c r="K2446" s="198">
        <v>-79.319999999999993</v>
      </c>
      <c r="L2446" s="198" t="s">
        <v>189</v>
      </c>
    </row>
    <row r="2447" spans="1:12" x14ac:dyDescent="0.3">
      <c r="A2447" s="5">
        <v>13640</v>
      </c>
      <c r="B2447" s="5">
        <v>10100501</v>
      </c>
      <c r="C2447" s="5">
        <v>1000</v>
      </c>
      <c r="D2447" s="4">
        <v>43556</v>
      </c>
      <c r="E2447" s="198" t="s">
        <v>104</v>
      </c>
      <c r="F2447" s="198">
        <v>108100989</v>
      </c>
      <c r="G2447" s="198">
        <v>0</v>
      </c>
      <c r="H2447" s="198">
        <v>0</v>
      </c>
      <c r="I2447" s="4">
        <v>43374</v>
      </c>
      <c r="J2447" s="198" t="s">
        <v>105</v>
      </c>
      <c r="K2447" s="198">
        <v>-7.48</v>
      </c>
      <c r="L2447" s="198" t="s">
        <v>194</v>
      </c>
    </row>
    <row r="2448" spans="1:12" x14ac:dyDescent="0.3">
      <c r="A2448" s="5">
        <v>13640</v>
      </c>
      <c r="B2448" s="5">
        <v>10100501</v>
      </c>
      <c r="C2448" s="5">
        <v>1000</v>
      </c>
      <c r="D2448" s="4">
        <v>43556</v>
      </c>
      <c r="E2448" s="198" t="s">
        <v>104</v>
      </c>
      <c r="F2448" s="198">
        <v>108100989</v>
      </c>
      <c r="G2448" s="198">
        <v>0</v>
      </c>
      <c r="H2448" s="198">
        <v>0</v>
      </c>
      <c r="I2448" s="4">
        <v>43374</v>
      </c>
      <c r="J2448" s="198" t="s">
        <v>105</v>
      </c>
      <c r="K2448" s="198">
        <v>-7.48</v>
      </c>
      <c r="L2448" s="198" t="s">
        <v>194</v>
      </c>
    </row>
    <row r="2449" spans="1:12" x14ac:dyDescent="0.3">
      <c r="A2449" s="5">
        <v>13640</v>
      </c>
      <c r="B2449" s="5">
        <v>10100501</v>
      </c>
      <c r="C2449" s="5">
        <v>1000</v>
      </c>
      <c r="D2449" s="4">
        <v>43556</v>
      </c>
      <c r="E2449" s="198" t="s">
        <v>104</v>
      </c>
      <c r="F2449" s="198">
        <v>108100989</v>
      </c>
      <c r="G2449" s="198">
        <v>0</v>
      </c>
      <c r="H2449" s="198">
        <v>0</v>
      </c>
      <c r="I2449" s="4">
        <v>43374</v>
      </c>
      <c r="J2449" s="198" t="s">
        <v>105</v>
      </c>
      <c r="K2449" s="198">
        <v>-41.87</v>
      </c>
      <c r="L2449" s="198" t="s">
        <v>194</v>
      </c>
    </row>
    <row r="2450" spans="1:12" x14ac:dyDescent="0.3">
      <c r="A2450" s="5">
        <v>13640</v>
      </c>
      <c r="B2450" s="5">
        <v>10100501</v>
      </c>
      <c r="C2450" s="5">
        <v>1000</v>
      </c>
      <c r="D2450" s="4">
        <v>43556</v>
      </c>
      <c r="E2450" s="198" t="s">
        <v>104</v>
      </c>
      <c r="F2450" s="198">
        <v>108100989</v>
      </c>
      <c r="G2450" s="198">
        <v>0</v>
      </c>
      <c r="H2450" s="198">
        <v>0</v>
      </c>
      <c r="I2450" s="4">
        <v>43374</v>
      </c>
      <c r="J2450" s="198" t="s">
        <v>105</v>
      </c>
      <c r="K2450" s="198">
        <v>-49.15</v>
      </c>
      <c r="L2450" s="198" t="s">
        <v>194</v>
      </c>
    </row>
    <row r="2451" spans="1:12" x14ac:dyDescent="0.3">
      <c r="A2451" s="5">
        <v>13640</v>
      </c>
      <c r="B2451" s="5">
        <v>10100501</v>
      </c>
      <c r="C2451" s="5">
        <v>1000</v>
      </c>
      <c r="D2451" s="4">
        <v>43556</v>
      </c>
      <c r="E2451" s="198" t="s">
        <v>104</v>
      </c>
      <c r="F2451" s="198">
        <v>108100989</v>
      </c>
      <c r="G2451" s="198">
        <v>0</v>
      </c>
      <c r="H2451" s="198">
        <v>0</v>
      </c>
      <c r="I2451" s="4">
        <v>43374</v>
      </c>
      <c r="J2451" s="198" t="s">
        <v>105</v>
      </c>
      <c r="K2451" s="198">
        <v>-49.16</v>
      </c>
      <c r="L2451" s="198" t="s">
        <v>194</v>
      </c>
    </row>
    <row r="2452" spans="1:12" x14ac:dyDescent="0.3">
      <c r="A2452" s="5">
        <v>13650</v>
      </c>
      <c r="B2452" s="5">
        <v>10100501</v>
      </c>
      <c r="C2452" s="5">
        <v>1000</v>
      </c>
      <c r="D2452" s="4">
        <v>43556</v>
      </c>
      <c r="E2452" s="198" t="s">
        <v>104</v>
      </c>
      <c r="F2452" s="198">
        <v>108100989</v>
      </c>
      <c r="G2452" s="198">
        <v>0</v>
      </c>
      <c r="H2452" s="198">
        <v>0</v>
      </c>
      <c r="I2452" s="4">
        <v>43374</v>
      </c>
      <c r="J2452" s="198" t="s">
        <v>105</v>
      </c>
      <c r="K2452" s="198">
        <v>-11.57</v>
      </c>
      <c r="L2452" s="198" t="s">
        <v>195</v>
      </c>
    </row>
    <row r="2453" spans="1:12" x14ac:dyDescent="0.3">
      <c r="A2453" s="5">
        <v>13650</v>
      </c>
      <c r="B2453" s="5">
        <v>10100501</v>
      </c>
      <c r="C2453" s="5">
        <v>1000</v>
      </c>
      <c r="D2453" s="4">
        <v>43556</v>
      </c>
      <c r="E2453" s="198" t="s">
        <v>104</v>
      </c>
      <c r="F2453" s="198">
        <v>108100989</v>
      </c>
      <c r="G2453" s="198">
        <v>0</v>
      </c>
      <c r="H2453" s="198">
        <v>0</v>
      </c>
      <c r="I2453" s="4">
        <v>43374</v>
      </c>
      <c r="J2453" s="198" t="s">
        <v>105</v>
      </c>
      <c r="K2453" s="198">
        <v>-11.57</v>
      </c>
      <c r="L2453" s="198" t="s">
        <v>195</v>
      </c>
    </row>
    <row r="2454" spans="1:12" x14ac:dyDescent="0.3">
      <c r="A2454" s="5">
        <v>13650</v>
      </c>
      <c r="B2454" s="5">
        <v>10100501</v>
      </c>
      <c r="C2454" s="5">
        <v>1000</v>
      </c>
      <c r="D2454" s="4">
        <v>43556</v>
      </c>
      <c r="E2454" s="198" t="s">
        <v>104</v>
      </c>
      <c r="F2454" s="198">
        <v>108100989</v>
      </c>
      <c r="G2454" s="198">
        <v>0</v>
      </c>
      <c r="H2454" s="198">
        <v>0</v>
      </c>
      <c r="I2454" s="4">
        <v>43374</v>
      </c>
      <c r="J2454" s="198" t="s">
        <v>105</v>
      </c>
      <c r="K2454" s="198">
        <v>-11.57</v>
      </c>
      <c r="L2454" s="198" t="s">
        <v>195</v>
      </c>
    </row>
    <row r="2455" spans="1:12" x14ac:dyDescent="0.3">
      <c r="A2455" s="5">
        <v>13650</v>
      </c>
      <c r="B2455" s="5">
        <v>10100501</v>
      </c>
      <c r="C2455" s="5">
        <v>1000</v>
      </c>
      <c r="D2455" s="4">
        <v>43556</v>
      </c>
      <c r="E2455" s="198" t="s">
        <v>104</v>
      </c>
      <c r="F2455" s="198">
        <v>108100989</v>
      </c>
      <c r="G2455" s="198">
        <v>0</v>
      </c>
      <c r="H2455" s="198">
        <v>0</v>
      </c>
      <c r="I2455" s="4">
        <v>43374</v>
      </c>
      <c r="J2455" s="198" t="s">
        <v>105</v>
      </c>
      <c r="K2455" s="198">
        <v>-11.57</v>
      </c>
      <c r="L2455" s="198" t="s">
        <v>195</v>
      </c>
    </row>
    <row r="2456" spans="1:12" x14ac:dyDescent="0.3">
      <c r="A2456" s="5">
        <v>13640</v>
      </c>
      <c r="B2456" s="5">
        <v>10100501</v>
      </c>
      <c r="C2456" s="5">
        <v>1000</v>
      </c>
      <c r="D2456" s="4">
        <v>43556</v>
      </c>
      <c r="E2456" s="198" t="s">
        <v>104</v>
      </c>
      <c r="F2456" s="198">
        <v>108101007</v>
      </c>
      <c r="G2456" s="198">
        <v>0</v>
      </c>
      <c r="H2456" s="198">
        <v>0</v>
      </c>
      <c r="I2456" s="4">
        <v>43584</v>
      </c>
      <c r="J2456" s="198" t="s">
        <v>105</v>
      </c>
      <c r="K2456" s="198">
        <v>-118.45</v>
      </c>
      <c r="L2456" s="198" t="s">
        <v>194</v>
      </c>
    </row>
    <row r="2457" spans="1:12" x14ac:dyDescent="0.3">
      <c r="A2457" s="5">
        <v>13640</v>
      </c>
      <c r="B2457" s="5">
        <v>10100501</v>
      </c>
      <c r="C2457" s="5">
        <v>1000</v>
      </c>
      <c r="D2457" s="4">
        <v>43556</v>
      </c>
      <c r="E2457" s="198" t="s">
        <v>104</v>
      </c>
      <c r="F2457" s="198">
        <v>108101007</v>
      </c>
      <c r="G2457" s="198">
        <v>0</v>
      </c>
      <c r="H2457" s="198">
        <v>0</v>
      </c>
      <c r="I2457" s="4">
        <v>43584</v>
      </c>
      <c r="J2457" s="198" t="s">
        <v>105</v>
      </c>
      <c r="K2457" s="198">
        <v>-127.89</v>
      </c>
      <c r="L2457" s="198" t="s">
        <v>194</v>
      </c>
    </row>
    <row r="2458" spans="1:12" x14ac:dyDescent="0.3">
      <c r="A2458" s="5">
        <v>13640</v>
      </c>
      <c r="B2458" s="5">
        <v>10100501</v>
      </c>
      <c r="C2458" s="5">
        <v>1000</v>
      </c>
      <c r="D2458" s="4">
        <v>43556</v>
      </c>
      <c r="E2458" s="198" t="s">
        <v>104</v>
      </c>
      <c r="F2458" s="198">
        <v>108101007</v>
      </c>
      <c r="G2458" s="198">
        <v>0</v>
      </c>
      <c r="H2458" s="198">
        <v>0</v>
      </c>
      <c r="I2458" s="4">
        <v>43584</v>
      </c>
      <c r="J2458" s="198" t="s">
        <v>105</v>
      </c>
      <c r="K2458" s="198">
        <v>-49.27</v>
      </c>
      <c r="L2458" s="198" t="s">
        <v>194</v>
      </c>
    </row>
    <row r="2459" spans="1:12" x14ac:dyDescent="0.3">
      <c r="A2459" s="5">
        <v>13650</v>
      </c>
      <c r="B2459" s="5">
        <v>10100501</v>
      </c>
      <c r="C2459" s="5">
        <v>1000</v>
      </c>
      <c r="D2459" s="4">
        <v>43556</v>
      </c>
      <c r="E2459" s="198" t="s">
        <v>104</v>
      </c>
      <c r="F2459" s="198">
        <v>108101007</v>
      </c>
      <c r="G2459" s="198">
        <v>0</v>
      </c>
      <c r="H2459" s="198">
        <v>0</v>
      </c>
      <c r="I2459" s="4">
        <v>43584</v>
      </c>
      <c r="J2459" s="198" t="s">
        <v>105</v>
      </c>
      <c r="K2459" s="198">
        <v>-529.67999999999995</v>
      </c>
      <c r="L2459" s="198" t="s">
        <v>195</v>
      </c>
    </row>
    <row r="2460" spans="1:12" x14ac:dyDescent="0.3">
      <c r="A2460" s="5">
        <v>13650</v>
      </c>
      <c r="B2460" s="5">
        <v>10100501</v>
      </c>
      <c r="C2460" s="5">
        <v>1000</v>
      </c>
      <c r="D2460" s="4">
        <v>43556</v>
      </c>
      <c r="E2460" s="198" t="s">
        <v>104</v>
      </c>
      <c r="F2460" s="198">
        <v>108101007</v>
      </c>
      <c r="G2460" s="198">
        <v>0</v>
      </c>
      <c r="H2460" s="198">
        <v>0</v>
      </c>
      <c r="I2460" s="4">
        <v>43584</v>
      </c>
      <c r="J2460" s="198" t="s">
        <v>105</v>
      </c>
      <c r="K2460" s="198">
        <v>-529.67999999999995</v>
      </c>
      <c r="L2460" s="198" t="s">
        <v>195</v>
      </c>
    </row>
    <row r="2461" spans="1:12" x14ac:dyDescent="0.3">
      <c r="A2461" s="5">
        <v>13660</v>
      </c>
      <c r="B2461" s="5">
        <v>10100501</v>
      </c>
      <c r="C2461" s="5">
        <v>1000</v>
      </c>
      <c r="D2461" s="4">
        <v>43556</v>
      </c>
      <c r="E2461" s="198" t="s">
        <v>104</v>
      </c>
      <c r="F2461" s="198">
        <v>108101007</v>
      </c>
      <c r="G2461" s="198">
        <v>0</v>
      </c>
      <c r="H2461" s="198">
        <v>0</v>
      </c>
      <c r="I2461" s="4">
        <v>43584</v>
      </c>
      <c r="J2461" s="198" t="s">
        <v>105</v>
      </c>
      <c r="K2461" s="198">
        <v>-482.68</v>
      </c>
      <c r="L2461" s="198" t="s">
        <v>188</v>
      </c>
    </row>
    <row r="2462" spans="1:12" x14ac:dyDescent="0.3">
      <c r="A2462" s="5">
        <v>13660</v>
      </c>
      <c r="B2462" s="5">
        <v>10100501</v>
      </c>
      <c r="C2462" s="5">
        <v>1000</v>
      </c>
      <c r="D2462" s="4">
        <v>43556</v>
      </c>
      <c r="E2462" s="198" t="s">
        <v>104</v>
      </c>
      <c r="F2462" s="198">
        <v>108101007</v>
      </c>
      <c r="G2462" s="198">
        <v>0</v>
      </c>
      <c r="H2462" s="198">
        <v>0</v>
      </c>
      <c r="I2462" s="4">
        <v>43584</v>
      </c>
      <c r="J2462" s="198" t="s">
        <v>105</v>
      </c>
      <c r="K2462" s="198">
        <v>-521.07000000000005</v>
      </c>
      <c r="L2462" s="198" t="s">
        <v>188</v>
      </c>
    </row>
    <row r="2463" spans="1:12" x14ac:dyDescent="0.3">
      <c r="A2463" s="5">
        <v>13660</v>
      </c>
      <c r="B2463" s="5">
        <v>10100501</v>
      </c>
      <c r="C2463" s="5">
        <v>1000</v>
      </c>
      <c r="D2463" s="4">
        <v>43556</v>
      </c>
      <c r="E2463" s="198" t="s">
        <v>104</v>
      </c>
      <c r="F2463" s="198">
        <v>108101007</v>
      </c>
      <c r="G2463" s="198">
        <v>0</v>
      </c>
      <c r="H2463" s="198">
        <v>0</v>
      </c>
      <c r="I2463" s="4">
        <v>43584</v>
      </c>
      <c r="J2463" s="198" t="s">
        <v>105</v>
      </c>
      <c r="K2463" s="198">
        <v>-470.7</v>
      </c>
      <c r="L2463" s="198" t="s">
        <v>188</v>
      </c>
    </row>
    <row r="2464" spans="1:12" x14ac:dyDescent="0.3">
      <c r="A2464" s="5">
        <v>13660</v>
      </c>
      <c r="B2464" s="5">
        <v>10100501</v>
      </c>
      <c r="C2464" s="5">
        <v>1000</v>
      </c>
      <c r="D2464" s="4">
        <v>43556</v>
      </c>
      <c r="E2464" s="198" t="s">
        <v>104</v>
      </c>
      <c r="F2464" s="198">
        <v>108101007</v>
      </c>
      <c r="G2464" s="198">
        <v>0</v>
      </c>
      <c r="H2464" s="198">
        <v>0</v>
      </c>
      <c r="I2464" s="4">
        <v>43584</v>
      </c>
      <c r="J2464" s="198" t="s">
        <v>105</v>
      </c>
      <c r="K2464" s="198">
        <v>-111.89</v>
      </c>
      <c r="L2464" s="198" t="s">
        <v>188</v>
      </c>
    </row>
    <row r="2465" spans="1:12" x14ac:dyDescent="0.3">
      <c r="A2465" s="5">
        <v>13670</v>
      </c>
      <c r="B2465" s="5">
        <v>10100501</v>
      </c>
      <c r="C2465" s="5">
        <v>1000</v>
      </c>
      <c r="D2465" s="4">
        <v>43556</v>
      </c>
      <c r="E2465" s="198" t="s">
        <v>104</v>
      </c>
      <c r="F2465" s="198">
        <v>108101007</v>
      </c>
      <c r="G2465" s="198">
        <v>0</v>
      </c>
      <c r="H2465" s="198">
        <v>0</v>
      </c>
      <c r="I2465" s="4">
        <v>43584</v>
      </c>
      <c r="J2465" s="198" t="s">
        <v>105</v>
      </c>
      <c r="K2465" s="3">
        <v>-2574.61</v>
      </c>
      <c r="L2465" s="198" t="s">
        <v>189</v>
      </c>
    </row>
    <row r="2466" spans="1:12" x14ac:dyDescent="0.3">
      <c r="A2466" s="5">
        <v>13670</v>
      </c>
      <c r="B2466" s="5">
        <v>10100501</v>
      </c>
      <c r="C2466" s="5">
        <v>1000</v>
      </c>
      <c r="D2466" s="4">
        <v>43556</v>
      </c>
      <c r="E2466" s="198" t="s">
        <v>104</v>
      </c>
      <c r="F2466" s="198">
        <v>108101007</v>
      </c>
      <c r="G2466" s="198">
        <v>0</v>
      </c>
      <c r="H2466" s="198">
        <v>0</v>
      </c>
      <c r="I2466" s="4">
        <v>43584</v>
      </c>
      <c r="J2466" s="198" t="s">
        <v>105</v>
      </c>
      <c r="K2466" s="3">
        <v>-3050.67</v>
      </c>
      <c r="L2466" s="198" t="s">
        <v>189</v>
      </c>
    </row>
    <row r="2467" spans="1:12" x14ac:dyDescent="0.3">
      <c r="A2467" s="5">
        <v>13670</v>
      </c>
      <c r="B2467" s="5">
        <v>10100501</v>
      </c>
      <c r="C2467" s="5">
        <v>1000</v>
      </c>
      <c r="D2467" s="4">
        <v>43556</v>
      </c>
      <c r="E2467" s="198" t="s">
        <v>104</v>
      </c>
      <c r="F2467" s="198">
        <v>108101007</v>
      </c>
      <c r="G2467" s="198">
        <v>0</v>
      </c>
      <c r="H2467" s="198">
        <v>0</v>
      </c>
      <c r="I2467" s="4">
        <v>43584</v>
      </c>
      <c r="J2467" s="198" t="s">
        <v>105</v>
      </c>
      <c r="K2467" s="3">
        <v>-3304.18</v>
      </c>
      <c r="L2467" s="198" t="s">
        <v>189</v>
      </c>
    </row>
    <row r="2468" spans="1:12" x14ac:dyDescent="0.3">
      <c r="A2468" s="5">
        <v>13670</v>
      </c>
      <c r="B2468" s="5">
        <v>10100501</v>
      </c>
      <c r="C2468" s="5">
        <v>1000</v>
      </c>
      <c r="D2468" s="4">
        <v>43556</v>
      </c>
      <c r="E2468" s="198" t="s">
        <v>104</v>
      </c>
      <c r="F2468" s="198">
        <v>108101405</v>
      </c>
      <c r="G2468" s="198">
        <v>0</v>
      </c>
      <c r="H2468" s="198">
        <v>0</v>
      </c>
      <c r="I2468" s="4">
        <v>43524</v>
      </c>
      <c r="J2468" s="198" t="s">
        <v>105</v>
      </c>
      <c r="K2468" s="198">
        <v>-3.23</v>
      </c>
      <c r="L2468" s="198" t="s">
        <v>189</v>
      </c>
    </row>
    <row r="2469" spans="1:12" x14ac:dyDescent="0.3">
      <c r="A2469" s="5">
        <v>13640</v>
      </c>
      <c r="B2469" s="5">
        <v>10100501</v>
      </c>
      <c r="C2469" s="5">
        <v>1000</v>
      </c>
      <c r="D2469" s="4">
        <v>43556</v>
      </c>
      <c r="E2469" s="198" t="s">
        <v>104</v>
      </c>
      <c r="F2469" s="198">
        <v>108101673</v>
      </c>
      <c r="G2469" s="198">
        <v>0</v>
      </c>
      <c r="H2469" s="198">
        <v>0</v>
      </c>
      <c r="I2469" s="4">
        <v>43530</v>
      </c>
      <c r="J2469" s="198" t="s">
        <v>105</v>
      </c>
      <c r="K2469" s="198">
        <v>-0.3</v>
      </c>
      <c r="L2469" s="198" t="s">
        <v>194</v>
      </c>
    </row>
    <row r="2470" spans="1:12" x14ac:dyDescent="0.3">
      <c r="A2470" s="5">
        <v>13650</v>
      </c>
      <c r="B2470" s="5">
        <v>10100501</v>
      </c>
      <c r="C2470" s="5">
        <v>1000</v>
      </c>
      <c r="D2470" s="4">
        <v>43556</v>
      </c>
      <c r="E2470" s="198" t="s">
        <v>104</v>
      </c>
      <c r="F2470" s="198">
        <v>108101673</v>
      </c>
      <c r="G2470" s="198">
        <v>0</v>
      </c>
      <c r="H2470" s="198">
        <v>0</v>
      </c>
      <c r="I2470" s="4">
        <v>43530</v>
      </c>
      <c r="J2470" s="198" t="s">
        <v>105</v>
      </c>
      <c r="K2470" s="198">
        <v>-3.71</v>
      </c>
      <c r="L2470" s="198" t="s">
        <v>195</v>
      </c>
    </row>
    <row r="2471" spans="1:12" x14ac:dyDescent="0.3">
      <c r="A2471" s="5">
        <v>13650</v>
      </c>
      <c r="B2471" s="5">
        <v>10100501</v>
      </c>
      <c r="C2471" s="5">
        <v>1000</v>
      </c>
      <c r="D2471" s="4">
        <v>43556</v>
      </c>
      <c r="E2471" s="198" t="s">
        <v>104</v>
      </c>
      <c r="F2471" s="198">
        <v>108101673</v>
      </c>
      <c r="G2471" s="198">
        <v>0</v>
      </c>
      <c r="H2471" s="198">
        <v>0</v>
      </c>
      <c r="I2471" s="4">
        <v>43530</v>
      </c>
      <c r="J2471" s="198" t="s">
        <v>105</v>
      </c>
      <c r="K2471" s="198">
        <v>-3.71</v>
      </c>
      <c r="L2471" s="198" t="s">
        <v>195</v>
      </c>
    </row>
    <row r="2472" spans="1:12" x14ac:dyDescent="0.3">
      <c r="A2472" s="5">
        <v>13650</v>
      </c>
      <c r="B2472" s="5">
        <v>10100501</v>
      </c>
      <c r="C2472" s="5">
        <v>1000</v>
      </c>
      <c r="D2472" s="4">
        <v>43556</v>
      </c>
      <c r="E2472" s="198" t="s">
        <v>104</v>
      </c>
      <c r="F2472" s="198">
        <v>108101673</v>
      </c>
      <c r="G2472" s="198">
        <v>0</v>
      </c>
      <c r="H2472" s="198">
        <v>0</v>
      </c>
      <c r="I2472" s="4">
        <v>43530</v>
      </c>
      <c r="J2472" s="198" t="s">
        <v>105</v>
      </c>
      <c r="K2472" s="198">
        <v>-3.71</v>
      </c>
      <c r="L2472" s="198" t="s">
        <v>195</v>
      </c>
    </row>
    <row r="2473" spans="1:12" x14ac:dyDescent="0.3">
      <c r="A2473" s="5">
        <v>13670</v>
      </c>
      <c r="B2473" s="5">
        <v>10100501</v>
      </c>
      <c r="C2473" s="5">
        <v>1000</v>
      </c>
      <c r="D2473" s="4">
        <v>43556</v>
      </c>
      <c r="E2473" s="198" t="s">
        <v>104</v>
      </c>
      <c r="F2473" s="198">
        <v>108101673</v>
      </c>
      <c r="G2473" s="198">
        <v>0</v>
      </c>
      <c r="H2473" s="198">
        <v>0</v>
      </c>
      <c r="I2473" s="4">
        <v>43530</v>
      </c>
      <c r="J2473" s="198" t="s">
        <v>105</v>
      </c>
      <c r="K2473" s="198">
        <v>-0.27</v>
      </c>
      <c r="L2473" s="198" t="s">
        <v>189</v>
      </c>
    </row>
    <row r="2474" spans="1:12" x14ac:dyDescent="0.3">
      <c r="A2474" s="5">
        <v>13640</v>
      </c>
      <c r="B2474" s="5">
        <v>10100501</v>
      </c>
      <c r="C2474" s="5">
        <v>1000</v>
      </c>
      <c r="D2474" s="4">
        <v>43556</v>
      </c>
      <c r="E2474" s="198" t="s">
        <v>104</v>
      </c>
      <c r="F2474" s="198">
        <v>108101678</v>
      </c>
      <c r="G2474" s="198">
        <v>0</v>
      </c>
      <c r="H2474" s="198">
        <v>0</v>
      </c>
      <c r="I2474" s="4">
        <v>43521</v>
      </c>
      <c r="J2474" s="198" t="s">
        <v>105</v>
      </c>
      <c r="K2474" s="198">
        <v>0.03</v>
      </c>
      <c r="L2474" s="198" t="s">
        <v>194</v>
      </c>
    </row>
    <row r="2475" spans="1:12" x14ac:dyDescent="0.3">
      <c r="A2475" s="5">
        <v>13640</v>
      </c>
      <c r="B2475" s="5">
        <v>10100501</v>
      </c>
      <c r="C2475" s="5">
        <v>1000</v>
      </c>
      <c r="D2475" s="4">
        <v>43556</v>
      </c>
      <c r="E2475" s="198" t="s">
        <v>104</v>
      </c>
      <c r="F2475" s="198">
        <v>108101678</v>
      </c>
      <c r="G2475" s="198">
        <v>0</v>
      </c>
      <c r="H2475" s="198">
        <v>0</v>
      </c>
      <c r="I2475" s="4">
        <v>43521</v>
      </c>
      <c r="J2475" s="198" t="s">
        <v>105</v>
      </c>
      <c r="K2475" s="198">
        <v>0.04</v>
      </c>
      <c r="L2475" s="198" t="s">
        <v>194</v>
      </c>
    </row>
    <row r="2476" spans="1:12" x14ac:dyDescent="0.3">
      <c r="A2476" s="5">
        <v>13640</v>
      </c>
      <c r="B2476" s="5">
        <v>10100501</v>
      </c>
      <c r="C2476" s="5">
        <v>1000</v>
      </c>
      <c r="D2476" s="4">
        <v>43556</v>
      </c>
      <c r="E2476" s="198" t="s">
        <v>104</v>
      </c>
      <c r="F2476" s="198">
        <v>108101678</v>
      </c>
      <c r="G2476" s="198">
        <v>0</v>
      </c>
      <c r="H2476" s="198">
        <v>0</v>
      </c>
      <c r="I2476" s="4">
        <v>43521</v>
      </c>
      <c r="J2476" s="198" t="s">
        <v>105</v>
      </c>
      <c r="K2476" s="198">
        <v>0.04</v>
      </c>
      <c r="L2476" s="198" t="s">
        <v>194</v>
      </c>
    </row>
    <row r="2477" spans="1:12" x14ac:dyDescent="0.3">
      <c r="A2477" s="5">
        <v>13640</v>
      </c>
      <c r="B2477" s="5">
        <v>10100501</v>
      </c>
      <c r="C2477" s="5">
        <v>1000</v>
      </c>
      <c r="D2477" s="4">
        <v>43556</v>
      </c>
      <c r="E2477" s="198" t="s">
        <v>104</v>
      </c>
      <c r="F2477" s="198">
        <v>108101678</v>
      </c>
      <c r="G2477" s="198">
        <v>0</v>
      </c>
      <c r="H2477" s="198">
        <v>0</v>
      </c>
      <c r="I2477" s="4">
        <v>43521</v>
      </c>
      <c r="J2477" s="198" t="s">
        <v>105</v>
      </c>
      <c r="K2477" s="198">
        <v>0.01</v>
      </c>
      <c r="L2477" s="198" t="s">
        <v>194</v>
      </c>
    </row>
    <row r="2478" spans="1:12" x14ac:dyDescent="0.3">
      <c r="A2478" s="5">
        <v>13640</v>
      </c>
      <c r="B2478" s="5">
        <v>10100501</v>
      </c>
      <c r="C2478" s="5">
        <v>1000</v>
      </c>
      <c r="D2478" s="4">
        <v>43556</v>
      </c>
      <c r="E2478" s="198" t="s">
        <v>104</v>
      </c>
      <c r="F2478" s="198">
        <v>108101678</v>
      </c>
      <c r="G2478" s="198">
        <v>0</v>
      </c>
      <c r="H2478" s="198">
        <v>0</v>
      </c>
      <c r="I2478" s="4">
        <v>43521</v>
      </c>
      <c r="J2478" s="198" t="s">
        <v>105</v>
      </c>
      <c r="K2478" s="198">
        <v>0.04</v>
      </c>
      <c r="L2478" s="198" t="s">
        <v>194</v>
      </c>
    </row>
    <row r="2479" spans="1:12" x14ac:dyDescent="0.3">
      <c r="A2479" s="5">
        <v>13650</v>
      </c>
      <c r="B2479" s="5">
        <v>10100501</v>
      </c>
      <c r="C2479" s="5">
        <v>1000</v>
      </c>
      <c r="D2479" s="4">
        <v>43556</v>
      </c>
      <c r="E2479" s="198" t="s">
        <v>104</v>
      </c>
      <c r="F2479" s="198">
        <v>108101678</v>
      </c>
      <c r="G2479" s="198">
        <v>0</v>
      </c>
      <c r="H2479" s="198">
        <v>0</v>
      </c>
      <c r="I2479" s="4">
        <v>43521</v>
      </c>
      <c r="J2479" s="198" t="s">
        <v>105</v>
      </c>
      <c r="K2479" s="198">
        <v>0.05</v>
      </c>
      <c r="L2479" s="198" t="s">
        <v>195</v>
      </c>
    </row>
    <row r="2480" spans="1:12" x14ac:dyDescent="0.3">
      <c r="A2480" s="5">
        <v>13650</v>
      </c>
      <c r="B2480" s="5">
        <v>10100501</v>
      </c>
      <c r="C2480" s="5">
        <v>1000</v>
      </c>
      <c r="D2480" s="4">
        <v>43556</v>
      </c>
      <c r="E2480" s="198" t="s">
        <v>104</v>
      </c>
      <c r="F2480" s="198">
        <v>108101678</v>
      </c>
      <c r="G2480" s="198">
        <v>0</v>
      </c>
      <c r="H2480" s="198">
        <v>0</v>
      </c>
      <c r="I2480" s="4">
        <v>43521</v>
      </c>
      <c r="J2480" s="198" t="s">
        <v>105</v>
      </c>
      <c r="K2480" s="198">
        <v>0.01</v>
      </c>
      <c r="L2480" s="198" t="s">
        <v>195</v>
      </c>
    </row>
    <row r="2481" spans="1:12" x14ac:dyDescent="0.3">
      <c r="A2481" s="5">
        <v>13640</v>
      </c>
      <c r="B2481" s="5">
        <v>10100501</v>
      </c>
      <c r="C2481" s="5">
        <v>1000</v>
      </c>
      <c r="D2481" s="4">
        <v>43556</v>
      </c>
      <c r="E2481" s="198" t="s">
        <v>104</v>
      </c>
      <c r="F2481" s="198">
        <v>108102075</v>
      </c>
      <c r="G2481" s="198">
        <v>0</v>
      </c>
      <c r="H2481" s="198">
        <v>0</v>
      </c>
      <c r="I2481" s="4">
        <v>43558</v>
      </c>
      <c r="J2481" s="198" t="s">
        <v>105</v>
      </c>
      <c r="K2481" s="198">
        <v>-144.41999999999999</v>
      </c>
      <c r="L2481" s="198" t="s">
        <v>194</v>
      </c>
    </row>
    <row r="2482" spans="1:12" x14ac:dyDescent="0.3">
      <c r="A2482" s="5">
        <v>13650</v>
      </c>
      <c r="B2482" s="5">
        <v>10100501</v>
      </c>
      <c r="C2482" s="5">
        <v>1000</v>
      </c>
      <c r="D2482" s="4">
        <v>43556</v>
      </c>
      <c r="E2482" s="198" t="s">
        <v>104</v>
      </c>
      <c r="F2482" s="198">
        <v>108102075</v>
      </c>
      <c r="G2482" s="198">
        <v>0</v>
      </c>
      <c r="H2482" s="198">
        <v>0</v>
      </c>
      <c r="I2482" s="4">
        <v>43558</v>
      </c>
      <c r="J2482" s="198" t="s">
        <v>105</v>
      </c>
      <c r="K2482" s="198">
        <v>-9.86</v>
      </c>
      <c r="L2482" s="198" t="s">
        <v>195</v>
      </c>
    </row>
    <row r="2483" spans="1:12" x14ac:dyDescent="0.3">
      <c r="A2483" s="5">
        <v>13640</v>
      </c>
      <c r="B2483" s="5">
        <v>10100501</v>
      </c>
      <c r="C2483" s="5">
        <v>1000</v>
      </c>
      <c r="D2483" s="4">
        <v>43556</v>
      </c>
      <c r="E2483" s="198" t="s">
        <v>104</v>
      </c>
      <c r="F2483" s="198">
        <v>108102559</v>
      </c>
      <c r="G2483" s="198">
        <v>0</v>
      </c>
      <c r="H2483" s="198">
        <v>0</v>
      </c>
      <c r="I2483" s="4">
        <v>43552</v>
      </c>
      <c r="J2483" s="198" t="s">
        <v>105</v>
      </c>
      <c r="K2483" s="198">
        <v>-81.69</v>
      </c>
      <c r="L2483" s="198" t="s">
        <v>194</v>
      </c>
    </row>
    <row r="2484" spans="1:12" x14ac:dyDescent="0.3">
      <c r="A2484" s="5">
        <v>13650</v>
      </c>
      <c r="B2484" s="5">
        <v>10100501</v>
      </c>
      <c r="C2484" s="5">
        <v>1000</v>
      </c>
      <c r="D2484" s="4">
        <v>43556</v>
      </c>
      <c r="E2484" s="198" t="s">
        <v>104</v>
      </c>
      <c r="F2484" s="198">
        <v>108102559</v>
      </c>
      <c r="G2484" s="198">
        <v>0</v>
      </c>
      <c r="H2484" s="198">
        <v>0</v>
      </c>
      <c r="I2484" s="4">
        <v>43552</v>
      </c>
      <c r="J2484" s="198" t="s">
        <v>105</v>
      </c>
      <c r="K2484" s="198">
        <v>-310.52999999999997</v>
      </c>
      <c r="L2484" s="198" t="s">
        <v>195</v>
      </c>
    </row>
    <row r="2485" spans="1:12" x14ac:dyDescent="0.3">
      <c r="A2485" s="5">
        <v>13650</v>
      </c>
      <c r="B2485" s="5">
        <v>10100501</v>
      </c>
      <c r="C2485" s="5">
        <v>1000</v>
      </c>
      <c r="D2485" s="4">
        <v>43556</v>
      </c>
      <c r="E2485" s="198" t="s">
        <v>104</v>
      </c>
      <c r="F2485" s="198">
        <v>108102559</v>
      </c>
      <c r="G2485" s="198">
        <v>0</v>
      </c>
      <c r="H2485" s="198">
        <v>0</v>
      </c>
      <c r="I2485" s="4">
        <v>43552</v>
      </c>
      <c r="J2485" s="198" t="s">
        <v>105</v>
      </c>
      <c r="K2485" s="198">
        <v>-310.51</v>
      </c>
      <c r="L2485" s="198" t="s">
        <v>195</v>
      </c>
    </row>
    <row r="2486" spans="1:12" x14ac:dyDescent="0.3">
      <c r="A2486" s="5">
        <v>13650</v>
      </c>
      <c r="B2486" s="5">
        <v>10100501</v>
      </c>
      <c r="C2486" s="5">
        <v>1000</v>
      </c>
      <c r="D2486" s="4">
        <v>43556</v>
      </c>
      <c r="E2486" s="198" t="s">
        <v>104</v>
      </c>
      <c r="F2486" s="198">
        <v>108102559</v>
      </c>
      <c r="G2486" s="198">
        <v>0</v>
      </c>
      <c r="H2486" s="198">
        <v>0</v>
      </c>
      <c r="I2486" s="4">
        <v>43552</v>
      </c>
      <c r="J2486" s="198" t="s">
        <v>105</v>
      </c>
      <c r="K2486" s="198">
        <v>-310.51</v>
      </c>
      <c r="L2486" s="198" t="s">
        <v>195</v>
      </c>
    </row>
    <row r="2487" spans="1:12" x14ac:dyDescent="0.3">
      <c r="A2487" s="5">
        <v>13640</v>
      </c>
      <c r="B2487" s="5">
        <v>10100501</v>
      </c>
      <c r="C2487" s="5">
        <v>1000</v>
      </c>
      <c r="D2487" s="4">
        <v>43556</v>
      </c>
      <c r="E2487" s="198" t="s">
        <v>104</v>
      </c>
      <c r="F2487" s="198">
        <v>108102952</v>
      </c>
      <c r="G2487" s="198">
        <v>0</v>
      </c>
      <c r="H2487" s="198">
        <v>0</v>
      </c>
      <c r="I2487" s="4">
        <v>43532</v>
      </c>
      <c r="J2487" s="198" t="s">
        <v>105</v>
      </c>
      <c r="K2487" s="198">
        <v>-12.27</v>
      </c>
      <c r="L2487" s="198" t="s">
        <v>194</v>
      </c>
    </row>
    <row r="2488" spans="1:12" x14ac:dyDescent="0.3">
      <c r="A2488" s="5">
        <v>13650</v>
      </c>
      <c r="B2488" s="5">
        <v>10100501</v>
      </c>
      <c r="C2488" s="5">
        <v>1000</v>
      </c>
      <c r="D2488" s="4">
        <v>43556</v>
      </c>
      <c r="E2488" s="198" t="s">
        <v>104</v>
      </c>
      <c r="F2488" s="198">
        <v>108102952</v>
      </c>
      <c r="G2488" s="198">
        <v>0</v>
      </c>
      <c r="H2488" s="198">
        <v>0</v>
      </c>
      <c r="I2488" s="4">
        <v>43532</v>
      </c>
      <c r="J2488" s="198" t="s">
        <v>105</v>
      </c>
      <c r="K2488" s="198">
        <v>-79.92</v>
      </c>
      <c r="L2488" s="198" t="s">
        <v>195</v>
      </c>
    </row>
    <row r="2489" spans="1:12" x14ac:dyDescent="0.3">
      <c r="A2489" s="5">
        <v>13650</v>
      </c>
      <c r="B2489" s="5">
        <v>10100501</v>
      </c>
      <c r="C2489" s="5">
        <v>1000</v>
      </c>
      <c r="D2489" s="4">
        <v>43556</v>
      </c>
      <c r="E2489" s="198" t="s">
        <v>104</v>
      </c>
      <c r="F2489" s="198">
        <v>108102952</v>
      </c>
      <c r="G2489" s="198">
        <v>0</v>
      </c>
      <c r="H2489" s="198">
        <v>0</v>
      </c>
      <c r="I2489" s="4">
        <v>43532</v>
      </c>
      <c r="J2489" s="198" t="s">
        <v>105</v>
      </c>
      <c r="K2489" s="198">
        <v>-79.92</v>
      </c>
      <c r="L2489" s="198" t="s">
        <v>195</v>
      </c>
    </row>
    <row r="2490" spans="1:12" x14ac:dyDescent="0.3">
      <c r="A2490" s="5">
        <v>13640</v>
      </c>
      <c r="B2490" s="5">
        <v>10100501</v>
      </c>
      <c r="C2490" s="5">
        <v>1000</v>
      </c>
      <c r="D2490" s="4">
        <v>43556</v>
      </c>
      <c r="E2490" s="198" t="s">
        <v>104</v>
      </c>
      <c r="F2490" s="198">
        <v>108104041</v>
      </c>
      <c r="G2490" s="198">
        <v>0</v>
      </c>
      <c r="H2490" s="198">
        <v>0</v>
      </c>
      <c r="I2490" s="4">
        <v>43573</v>
      </c>
      <c r="J2490" s="198" t="s">
        <v>105</v>
      </c>
      <c r="K2490" s="198">
        <v>-542.97</v>
      </c>
      <c r="L2490" s="198" t="s">
        <v>194</v>
      </c>
    </row>
    <row r="2491" spans="1:12" x14ac:dyDescent="0.3">
      <c r="A2491" s="5">
        <v>13640</v>
      </c>
      <c r="B2491" s="5">
        <v>10100501</v>
      </c>
      <c r="C2491" s="5">
        <v>1000</v>
      </c>
      <c r="D2491" s="4">
        <v>43556</v>
      </c>
      <c r="E2491" s="198" t="s">
        <v>104</v>
      </c>
      <c r="F2491" s="198">
        <v>108104041</v>
      </c>
      <c r="G2491" s="198">
        <v>0</v>
      </c>
      <c r="H2491" s="198">
        <v>0</v>
      </c>
      <c r="I2491" s="4">
        <v>43573</v>
      </c>
      <c r="J2491" s="198" t="s">
        <v>105</v>
      </c>
      <c r="K2491" s="198">
        <v>-139.37</v>
      </c>
      <c r="L2491" s="198" t="s">
        <v>194</v>
      </c>
    </row>
    <row r="2492" spans="1:12" x14ac:dyDescent="0.3">
      <c r="A2492" s="5">
        <v>13650</v>
      </c>
      <c r="B2492" s="5">
        <v>10100501</v>
      </c>
      <c r="C2492" s="5">
        <v>1000</v>
      </c>
      <c r="D2492" s="4">
        <v>43556</v>
      </c>
      <c r="E2492" s="198" t="s">
        <v>104</v>
      </c>
      <c r="F2492" s="198">
        <v>108104041</v>
      </c>
      <c r="G2492" s="198">
        <v>0</v>
      </c>
      <c r="H2492" s="198">
        <v>0</v>
      </c>
      <c r="I2492" s="4">
        <v>43573</v>
      </c>
      <c r="J2492" s="198" t="s">
        <v>105</v>
      </c>
      <c r="K2492" s="198">
        <v>-567.16999999999996</v>
      </c>
      <c r="L2492" s="198" t="s">
        <v>195</v>
      </c>
    </row>
    <row r="2493" spans="1:12" x14ac:dyDescent="0.3">
      <c r="A2493" s="5">
        <v>13640</v>
      </c>
      <c r="B2493" s="5">
        <v>10100501</v>
      </c>
      <c r="C2493" s="5">
        <v>1000</v>
      </c>
      <c r="D2493" s="4">
        <v>43556</v>
      </c>
      <c r="E2493" s="198" t="s">
        <v>104</v>
      </c>
      <c r="F2493" s="198">
        <v>108104232</v>
      </c>
      <c r="G2493" s="198">
        <v>0</v>
      </c>
      <c r="H2493" s="198">
        <v>0</v>
      </c>
      <c r="I2493" s="4">
        <v>43532</v>
      </c>
      <c r="J2493" s="198" t="s">
        <v>105</v>
      </c>
      <c r="K2493" s="198">
        <v>-1.55</v>
      </c>
      <c r="L2493" s="198" t="s">
        <v>194</v>
      </c>
    </row>
    <row r="2494" spans="1:12" x14ac:dyDescent="0.3">
      <c r="A2494" s="5">
        <v>13640</v>
      </c>
      <c r="B2494" s="5">
        <v>10100501</v>
      </c>
      <c r="C2494" s="5">
        <v>1000</v>
      </c>
      <c r="D2494" s="4">
        <v>43556</v>
      </c>
      <c r="E2494" s="198" t="s">
        <v>104</v>
      </c>
      <c r="F2494" s="198">
        <v>108104232</v>
      </c>
      <c r="G2494" s="198">
        <v>0</v>
      </c>
      <c r="H2494" s="198">
        <v>0</v>
      </c>
      <c r="I2494" s="4">
        <v>43532</v>
      </c>
      <c r="J2494" s="198" t="s">
        <v>105</v>
      </c>
      <c r="K2494" s="198">
        <v>-1.47</v>
      </c>
      <c r="L2494" s="198" t="s">
        <v>194</v>
      </c>
    </row>
    <row r="2495" spans="1:12" x14ac:dyDescent="0.3">
      <c r="A2495" s="5">
        <v>13650</v>
      </c>
      <c r="B2495" s="5">
        <v>10100501</v>
      </c>
      <c r="C2495" s="5">
        <v>1000</v>
      </c>
      <c r="D2495" s="4">
        <v>43556</v>
      </c>
      <c r="E2495" s="198" t="s">
        <v>104</v>
      </c>
      <c r="F2495" s="198">
        <v>108104232</v>
      </c>
      <c r="G2495" s="198">
        <v>0</v>
      </c>
      <c r="H2495" s="198">
        <v>0</v>
      </c>
      <c r="I2495" s="4">
        <v>43532</v>
      </c>
      <c r="J2495" s="198" t="s">
        <v>105</v>
      </c>
      <c r="K2495" s="198">
        <v>-0.36</v>
      </c>
      <c r="L2495" s="198" t="s">
        <v>195</v>
      </c>
    </row>
    <row r="2496" spans="1:12" x14ac:dyDescent="0.3">
      <c r="A2496" s="5">
        <v>13640</v>
      </c>
      <c r="B2496" s="5">
        <v>10100501</v>
      </c>
      <c r="C2496" s="5">
        <v>1000</v>
      </c>
      <c r="D2496" s="4">
        <v>43556</v>
      </c>
      <c r="E2496" s="198" t="s">
        <v>104</v>
      </c>
      <c r="F2496" s="198">
        <v>108104381</v>
      </c>
      <c r="G2496" s="198">
        <v>0</v>
      </c>
      <c r="H2496" s="198">
        <v>0</v>
      </c>
      <c r="I2496" s="4">
        <v>43529</v>
      </c>
      <c r="J2496" s="198" t="s">
        <v>105</v>
      </c>
      <c r="K2496" s="198">
        <v>-0.03</v>
      </c>
      <c r="L2496" s="198" t="s">
        <v>194</v>
      </c>
    </row>
    <row r="2497" spans="1:12" x14ac:dyDescent="0.3">
      <c r="A2497" s="5">
        <v>13640</v>
      </c>
      <c r="B2497" s="5">
        <v>10100501</v>
      </c>
      <c r="C2497" s="5">
        <v>1000</v>
      </c>
      <c r="D2497" s="4">
        <v>43556</v>
      </c>
      <c r="E2497" s="198" t="s">
        <v>104</v>
      </c>
      <c r="F2497" s="198">
        <v>108104381</v>
      </c>
      <c r="G2497" s="198">
        <v>0</v>
      </c>
      <c r="H2497" s="198">
        <v>0</v>
      </c>
      <c r="I2497" s="4">
        <v>43529</v>
      </c>
      <c r="J2497" s="198" t="s">
        <v>105</v>
      </c>
      <c r="K2497" s="198">
        <v>-0.04</v>
      </c>
      <c r="L2497" s="198" t="s">
        <v>194</v>
      </c>
    </row>
    <row r="2498" spans="1:12" x14ac:dyDescent="0.3">
      <c r="A2498" s="5">
        <v>13640</v>
      </c>
      <c r="B2498" s="5">
        <v>10100501</v>
      </c>
      <c r="C2498" s="5">
        <v>1000</v>
      </c>
      <c r="D2498" s="4">
        <v>43556</v>
      </c>
      <c r="E2498" s="198" t="s">
        <v>104</v>
      </c>
      <c r="F2498" s="198">
        <v>108104381</v>
      </c>
      <c r="G2498" s="198">
        <v>0</v>
      </c>
      <c r="H2498" s="198">
        <v>0</v>
      </c>
      <c r="I2498" s="4">
        <v>43529</v>
      </c>
      <c r="J2498" s="198" t="s">
        <v>105</v>
      </c>
      <c r="K2498" s="198">
        <v>-0.23</v>
      </c>
      <c r="L2498" s="198" t="s">
        <v>194</v>
      </c>
    </row>
    <row r="2499" spans="1:12" x14ac:dyDescent="0.3">
      <c r="A2499" s="5">
        <v>13640</v>
      </c>
      <c r="B2499" s="5">
        <v>10100501</v>
      </c>
      <c r="C2499" s="5">
        <v>1000</v>
      </c>
      <c r="D2499" s="4">
        <v>43556</v>
      </c>
      <c r="E2499" s="198" t="s">
        <v>104</v>
      </c>
      <c r="F2499" s="198">
        <v>108104381</v>
      </c>
      <c r="G2499" s="198">
        <v>0</v>
      </c>
      <c r="H2499" s="198">
        <v>0</v>
      </c>
      <c r="I2499" s="4">
        <v>43529</v>
      </c>
      <c r="J2499" s="198" t="s">
        <v>105</v>
      </c>
      <c r="K2499" s="198">
        <v>-0.34</v>
      </c>
      <c r="L2499" s="198" t="s">
        <v>194</v>
      </c>
    </row>
    <row r="2500" spans="1:12" x14ac:dyDescent="0.3">
      <c r="A2500" s="5">
        <v>13640</v>
      </c>
      <c r="B2500" s="5">
        <v>10100501</v>
      </c>
      <c r="C2500" s="5">
        <v>1000</v>
      </c>
      <c r="D2500" s="4">
        <v>43556</v>
      </c>
      <c r="E2500" s="198" t="s">
        <v>104</v>
      </c>
      <c r="F2500" s="198">
        <v>108104381</v>
      </c>
      <c r="G2500" s="198">
        <v>0</v>
      </c>
      <c r="H2500" s="198">
        <v>0</v>
      </c>
      <c r="I2500" s="4">
        <v>43529</v>
      </c>
      <c r="J2500" s="198" t="s">
        <v>105</v>
      </c>
      <c r="K2500" s="198">
        <v>-0.02</v>
      </c>
      <c r="L2500" s="198" t="s">
        <v>194</v>
      </c>
    </row>
    <row r="2501" spans="1:12" x14ac:dyDescent="0.3">
      <c r="A2501" s="5">
        <v>13640</v>
      </c>
      <c r="B2501" s="5">
        <v>10100501</v>
      </c>
      <c r="C2501" s="5">
        <v>1000</v>
      </c>
      <c r="D2501" s="4">
        <v>43556</v>
      </c>
      <c r="E2501" s="198" t="s">
        <v>104</v>
      </c>
      <c r="F2501" s="198">
        <v>108104381</v>
      </c>
      <c r="G2501" s="198">
        <v>0</v>
      </c>
      <c r="H2501" s="198">
        <v>0</v>
      </c>
      <c r="I2501" s="4">
        <v>43529</v>
      </c>
      <c r="J2501" s="198" t="s">
        <v>105</v>
      </c>
      <c r="K2501" s="198">
        <v>-0.44</v>
      </c>
      <c r="L2501" s="198" t="s">
        <v>194</v>
      </c>
    </row>
    <row r="2502" spans="1:12" x14ac:dyDescent="0.3">
      <c r="A2502" s="5">
        <v>13640</v>
      </c>
      <c r="B2502" s="5">
        <v>10100501</v>
      </c>
      <c r="C2502" s="5">
        <v>1000</v>
      </c>
      <c r="D2502" s="4">
        <v>43556</v>
      </c>
      <c r="E2502" s="198" t="s">
        <v>104</v>
      </c>
      <c r="F2502" s="198">
        <v>108104381</v>
      </c>
      <c r="G2502" s="198">
        <v>0</v>
      </c>
      <c r="H2502" s="198">
        <v>0</v>
      </c>
      <c r="I2502" s="4">
        <v>43529</v>
      </c>
      <c r="J2502" s="198" t="s">
        <v>105</v>
      </c>
      <c r="K2502" s="198">
        <v>-0.44</v>
      </c>
      <c r="L2502" s="198" t="s">
        <v>194</v>
      </c>
    </row>
    <row r="2503" spans="1:12" x14ac:dyDescent="0.3">
      <c r="A2503" s="5">
        <v>13640</v>
      </c>
      <c r="B2503" s="5">
        <v>10100501</v>
      </c>
      <c r="C2503" s="5">
        <v>1000</v>
      </c>
      <c r="D2503" s="4">
        <v>43556</v>
      </c>
      <c r="E2503" s="198" t="s">
        <v>104</v>
      </c>
      <c r="F2503" s="198">
        <v>108104381</v>
      </c>
      <c r="G2503" s="198">
        <v>0</v>
      </c>
      <c r="H2503" s="198">
        <v>0</v>
      </c>
      <c r="I2503" s="4">
        <v>43529</v>
      </c>
      <c r="J2503" s="198" t="s">
        <v>105</v>
      </c>
      <c r="K2503" s="198">
        <v>-0.06</v>
      </c>
      <c r="L2503" s="198" t="s">
        <v>194</v>
      </c>
    </row>
    <row r="2504" spans="1:12" x14ac:dyDescent="0.3">
      <c r="A2504" s="5">
        <v>13640</v>
      </c>
      <c r="B2504" s="5">
        <v>10100501</v>
      </c>
      <c r="C2504" s="5">
        <v>1000</v>
      </c>
      <c r="D2504" s="4">
        <v>43556</v>
      </c>
      <c r="E2504" s="198" t="s">
        <v>104</v>
      </c>
      <c r="F2504" s="198">
        <v>108104381</v>
      </c>
      <c r="G2504" s="198">
        <v>0</v>
      </c>
      <c r="H2504" s="198">
        <v>0</v>
      </c>
      <c r="I2504" s="4">
        <v>43529</v>
      </c>
      <c r="J2504" s="198" t="s">
        <v>105</v>
      </c>
      <c r="K2504" s="198">
        <v>-0.31</v>
      </c>
      <c r="L2504" s="198" t="s">
        <v>194</v>
      </c>
    </row>
    <row r="2505" spans="1:12" x14ac:dyDescent="0.3">
      <c r="A2505" s="5">
        <v>13640</v>
      </c>
      <c r="B2505" s="5">
        <v>10100501</v>
      </c>
      <c r="C2505" s="5">
        <v>1000</v>
      </c>
      <c r="D2505" s="4">
        <v>43556</v>
      </c>
      <c r="E2505" s="198" t="s">
        <v>104</v>
      </c>
      <c r="F2505" s="198">
        <v>108104381</v>
      </c>
      <c r="G2505" s="198">
        <v>0</v>
      </c>
      <c r="H2505" s="198">
        <v>0</v>
      </c>
      <c r="I2505" s="4">
        <v>43529</v>
      </c>
      <c r="J2505" s="198" t="s">
        <v>105</v>
      </c>
      <c r="K2505" s="198">
        <v>-0.09</v>
      </c>
      <c r="L2505" s="198" t="s">
        <v>194</v>
      </c>
    </row>
    <row r="2506" spans="1:12" x14ac:dyDescent="0.3">
      <c r="A2506" s="5">
        <v>13640</v>
      </c>
      <c r="B2506" s="5">
        <v>10100501</v>
      </c>
      <c r="C2506" s="5">
        <v>1000</v>
      </c>
      <c r="D2506" s="4">
        <v>43556</v>
      </c>
      <c r="E2506" s="198" t="s">
        <v>104</v>
      </c>
      <c r="F2506" s="198">
        <v>108104381</v>
      </c>
      <c r="G2506" s="198">
        <v>0</v>
      </c>
      <c r="H2506" s="198">
        <v>0</v>
      </c>
      <c r="I2506" s="4">
        <v>43529</v>
      </c>
      <c r="J2506" s="198" t="s">
        <v>105</v>
      </c>
      <c r="K2506" s="198">
        <v>-0.09</v>
      </c>
      <c r="L2506" s="198" t="s">
        <v>194</v>
      </c>
    </row>
    <row r="2507" spans="1:12" x14ac:dyDescent="0.3">
      <c r="A2507" s="5">
        <v>13640</v>
      </c>
      <c r="B2507" s="5">
        <v>10100501</v>
      </c>
      <c r="C2507" s="5">
        <v>1000</v>
      </c>
      <c r="D2507" s="4">
        <v>43556</v>
      </c>
      <c r="E2507" s="198" t="s">
        <v>104</v>
      </c>
      <c r="F2507" s="198">
        <v>108104381</v>
      </c>
      <c r="G2507" s="198">
        <v>0</v>
      </c>
      <c r="H2507" s="198">
        <v>0</v>
      </c>
      <c r="I2507" s="4">
        <v>43529</v>
      </c>
      <c r="J2507" s="198" t="s">
        <v>105</v>
      </c>
      <c r="K2507" s="198">
        <v>-0.15</v>
      </c>
      <c r="L2507" s="198" t="s">
        <v>194</v>
      </c>
    </row>
    <row r="2508" spans="1:12" x14ac:dyDescent="0.3">
      <c r="A2508" s="5">
        <v>13640</v>
      </c>
      <c r="B2508" s="5">
        <v>10100501</v>
      </c>
      <c r="C2508" s="5">
        <v>1000</v>
      </c>
      <c r="D2508" s="4">
        <v>43556</v>
      </c>
      <c r="E2508" s="198" t="s">
        <v>104</v>
      </c>
      <c r="F2508" s="198">
        <v>108104381</v>
      </c>
      <c r="G2508" s="198">
        <v>0</v>
      </c>
      <c r="H2508" s="198">
        <v>0</v>
      </c>
      <c r="I2508" s="4">
        <v>43529</v>
      </c>
      <c r="J2508" s="198" t="s">
        <v>105</v>
      </c>
      <c r="K2508" s="198">
        <v>-0.09</v>
      </c>
      <c r="L2508" s="198" t="s">
        <v>194</v>
      </c>
    </row>
    <row r="2509" spans="1:12" x14ac:dyDescent="0.3">
      <c r="A2509" s="5">
        <v>13640</v>
      </c>
      <c r="B2509" s="5">
        <v>10100501</v>
      </c>
      <c r="C2509" s="5">
        <v>1000</v>
      </c>
      <c r="D2509" s="4">
        <v>43556</v>
      </c>
      <c r="E2509" s="198" t="s">
        <v>104</v>
      </c>
      <c r="F2509" s="198">
        <v>108104381</v>
      </c>
      <c r="G2509" s="198">
        <v>0</v>
      </c>
      <c r="H2509" s="198">
        <v>0</v>
      </c>
      <c r="I2509" s="4">
        <v>43529</v>
      </c>
      <c r="J2509" s="198" t="s">
        <v>105</v>
      </c>
      <c r="K2509" s="198">
        <v>-0.26</v>
      </c>
      <c r="L2509" s="198" t="s">
        <v>194</v>
      </c>
    </row>
    <row r="2510" spans="1:12" x14ac:dyDescent="0.3">
      <c r="A2510" s="5">
        <v>13640</v>
      </c>
      <c r="B2510" s="5">
        <v>10100501</v>
      </c>
      <c r="C2510" s="5">
        <v>1000</v>
      </c>
      <c r="D2510" s="4">
        <v>43556</v>
      </c>
      <c r="E2510" s="198" t="s">
        <v>104</v>
      </c>
      <c r="F2510" s="198">
        <v>108104381</v>
      </c>
      <c r="G2510" s="198">
        <v>0</v>
      </c>
      <c r="H2510" s="198">
        <v>0</v>
      </c>
      <c r="I2510" s="4">
        <v>43529</v>
      </c>
      <c r="J2510" s="198" t="s">
        <v>105</v>
      </c>
      <c r="K2510" s="198">
        <v>-0.15</v>
      </c>
      <c r="L2510" s="198" t="s">
        <v>194</v>
      </c>
    </row>
    <row r="2511" spans="1:12" x14ac:dyDescent="0.3">
      <c r="A2511" s="5">
        <v>13640</v>
      </c>
      <c r="B2511" s="5">
        <v>10100501</v>
      </c>
      <c r="C2511" s="5">
        <v>1000</v>
      </c>
      <c r="D2511" s="4">
        <v>43556</v>
      </c>
      <c r="E2511" s="198" t="s">
        <v>104</v>
      </c>
      <c r="F2511" s="198">
        <v>108104381</v>
      </c>
      <c r="G2511" s="198">
        <v>0</v>
      </c>
      <c r="H2511" s="198">
        <v>0</v>
      </c>
      <c r="I2511" s="4">
        <v>43529</v>
      </c>
      <c r="J2511" s="198" t="s">
        <v>105</v>
      </c>
      <c r="K2511" s="198">
        <v>-0.09</v>
      </c>
      <c r="L2511" s="198" t="s">
        <v>194</v>
      </c>
    </row>
    <row r="2512" spans="1:12" x14ac:dyDescent="0.3">
      <c r="A2512" s="5">
        <v>13640</v>
      </c>
      <c r="B2512" s="5">
        <v>10100501</v>
      </c>
      <c r="C2512" s="5">
        <v>1000</v>
      </c>
      <c r="D2512" s="4">
        <v>43556</v>
      </c>
      <c r="E2512" s="198" t="s">
        <v>104</v>
      </c>
      <c r="F2512" s="198">
        <v>108104381</v>
      </c>
      <c r="G2512" s="198">
        <v>0</v>
      </c>
      <c r="H2512" s="198">
        <v>0</v>
      </c>
      <c r="I2512" s="4">
        <v>43529</v>
      </c>
      <c r="J2512" s="198" t="s">
        <v>105</v>
      </c>
      <c r="K2512" s="198">
        <v>-0.06</v>
      </c>
      <c r="L2512" s="198" t="s">
        <v>194</v>
      </c>
    </row>
    <row r="2513" spans="1:12" x14ac:dyDescent="0.3">
      <c r="A2513" s="5">
        <v>13640</v>
      </c>
      <c r="B2513" s="5">
        <v>10100501</v>
      </c>
      <c r="C2513" s="5">
        <v>1000</v>
      </c>
      <c r="D2513" s="4">
        <v>43556</v>
      </c>
      <c r="E2513" s="198" t="s">
        <v>104</v>
      </c>
      <c r="F2513" s="198">
        <v>108104381</v>
      </c>
      <c r="G2513" s="198">
        <v>0</v>
      </c>
      <c r="H2513" s="198">
        <v>0</v>
      </c>
      <c r="I2513" s="4">
        <v>43529</v>
      </c>
      <c r="J2513" s="198" t="s">
        <v>105</v>
      </c>
      <c r="K2513" s="198">
        <v>-0.78</v>
      </c>
      <c r="L2513" s="198" t="s">
        <v>194</v>
      </c>
    </row>
    <row r="2514" spans="1:12" x14ac:dyDescent="0.3">
      <c r="A2514" s="5">
        <v>13640</v>
      </c>
      <c r="B2514" s="5">
        <v>10100501</v>
      </c>
      <c r="C2514" s="5">
        <v>1000</v>
      </c>
      <c r="D2514" s="4">
        <v>43556</v>
      </c>
      <c r="E2514" s="198" t="s">
        <v>104</v>
      </c>
      <c r="F2514" s="198">
        <v>108104381</v>
      </c>
      <c r="G2514" s="198">
        <v>0</v>
      </c>
      <c r="H2514" s="198">
        <v>0</v>
      </c>
      <c r="I2514" s="4">
        <v>43529</v>
      </c>
      <c r="J2514" s="198" t="s">
        <v>105</v>
      </c>
      <c r="K2514" s="198">
        <v>-0.1</v>
      </c>
      <c r="L2514" s="198" t="s">
        <v>194</v>
      </c>
    </row>
    <row r="2515" spans="1:12" x14ac:dyDescent="0.3">
      <c r="A2515" s="5">
        <v>13650</v>
      </c>
      <c r="B2515" s="5">
        <v>10100501</v>
      </c>
      <c r="C2515" s="5">
        <v>1000</v>
      </c>
      <c r="D2515" s="4">
        <v>43556</v>
      </c>
      <c r="E2515" s="198" t="s">
        <v>104</v>
      </c>
      <c r="F2515" s="198">
        <v>108104381</v>
      </c>
      <c r="G2515" s="198">
        <v>0</v>
      </c>
      <c r="H2515" s="198">
        <v>0</v>
      </c>
      <c r="I2515" s="4">
        <v>43529</v>
      </c>
      <c r="J2515" s="198" t="s">
        <v>105</v>
      </c>
      <c r="K2515" s="198">
        <v>-5.33</v>
      </c>
      <c r="L2515" s="198" t="s">
        <v>195</v>
      </c>
    </row>
    <row r="2516" spans="1:12" x14ac:dyDescent="0.3">
      <c r="A2516" s="5">
        <v>13650</v>
      </c>
      <c r="B2516" s="5">
        <v>10100501</v>
      </c>
      <c r="C2516" s="5">
        <v>1000</v>
      </c>
      <c r="D2516" s="4">
        <v>43556</v>
      </c>
      <c r="E2516" s="198" t="s">
        <v>104</v>
      </c>
      <c r="F2516" s="198">
        <v>108104381</v>
      </c>
      <c r="G2516" s="198">
        <v>0</v>
      </c>
      <c r="H2516" s="198">
        <v>0</v>
      </c>
      <c r="I2516" s="4">
        <v>43529</v>
      </c>
      <c r="J2516" s="198" t="s">
        <v>105</v>
      </c>
      <c r="K2516" s="198">
        <v>-5.32</v>
      </c>
      <c r="L2516" s="198" t="s">
        <v>195</v>
      </c>
    </row>
    <row r="2517" spans="1:12" x14ac:dyDescent="0.3">
      <c r="A2517" s="5">
        <v>13650</v>
      </c>
      <c r="B2517" s="5">
        <v>10100501</v>
      </c>
      <c r="C2517" s="5">
        <v>1000</v>
      </c>
      <c r="D2517" s="4">
        <v>43556</v>
      </c>
      <c r="E2517" s="198" t="s">
        <v>104</v>
      </c>
      <c r="F2517" s="198">
        <v>108104381</v>
      </c>
      <c r="G2517" s="198">
        <v>0</v>
      </c>
      <c r="H2517" s="198">
        <v>0</v>
      </c>
      <c r="I2517" s="4">
        <v>43529</v>
      </c>
      <c r="J2517" s="198" t="s">
        <v>105</v>
      </c>
      <c r="K2517" s="198">
        <v>-5.33</v>
      </c>
      <c r="L2517" s="198" t="s">
        <v>195</v>
      </c>
    </row>
    <row r="2518" spans="1:12" x14ac:dyDescent="0.3">
      <c r="A2518" s="5">
        <v>13650</v>
      </c>
      <c r="B2518" s="5">
        <v>10100501</v>
      </c>
      <c r="C2518" s="5">
        <v>1000</v>
      </c>
      <c r="D2518" s="4">
        <v>43556</v>
      </c>
      <c r="E2518" s="198" t="s">
        <v>104</v>
      </c>
      <c r="F2518" s="198">
        <v>108104381</v>
      </c>
      <c r="G2518" s="198">
        <v>0</v>
      </c>
      <c r="H2518" s="198">
        <v>0</v>
      </c>
      <c r="I2518" s="4">
        <v>43529</v>
      </c>
      <c r="J2518" s="198" t="s">
        <v>105</v>
      </c>
      <c r="K2518" s="198">
        <v>-5.33</v>
      </c>
      <c r="L2518" s="198" t="s">
        <v>195</v>
      </c>
    </row>
    <row r="2519" spans="1:12" x14ac:dyDescent="0.3">
      <c r="A2519" s="5">
        <v>13650</v>
      </c>
      <c r="B2519" s="5">
        <v>10100501</v>
      </c>
      <c r="C2519" s="5">
        <v>1000</v>
      </c>
      <c r="D2519" s="4">
        <v>43556</v>
      </c>
      <c r="E2519" s="198" t="s">
        <v>104</v>
      </c>
      <c r="F2519" s="198">
        <v>108104381</v>
      </c>
      <c r="G2519" s="198">
        <v>0</v>
      </c>
      <c r="H2519" s="198">
        <v>0</v>
      </c>
      <c r="I2519" s="4">
        <v>43529</v>
      </c>
      <c r="J2519" s="198" t="s">
        <v>105</v>
      </c>
      <c r="K2519" s="198">
        <v>-5.33</v>
      </c>
      <c r="L2519" s="198" t="s">
        <v>195</v>
      </c>
    </row>
    <row r="2520" spans="1:12" x14ac:dyDescent="0.3">
      <c r="A2520" s="5">
        <v>13650</v>
      </c>
      <c r="B2520" s="5">
        <v>10100501</v>
      </c>
      <c r="C2520" s="5">
        <v>1000</v>
      </c>
      <c r="D2520" s="4">
        <v>43556</v>
      </c>
      <c r="E2520" s="198" t="s">
        <v>104</v>
      </c>
      <c r="F2520" s="198">
        <v>108104381</v>
      </c>
      <c r="G2520" s="198">
        <v>0</v>
      </c>
      <c r="H2520" s="198">
        <v>0</v>
      </c>
      <c r="I2520" s="4">
        <v>43529</v>
      </c>
      <c r="J2520" s="198" t="s">
        <v>105</v>
      </c>
      <c r="K2520" s="198">
        <v>-5.33</v>
      </c>
      <c r="L2520" s="198" t="s">
        <v>195</v>
      </c>
    </row>
    <row r="2521" spans="1:12" x14ac:dyDescent="0.3">
      <c r="A2521" s="5">
        <v>13650</v>
      </c>
      <c r="B2521" s="5">
        <v>10100501</v>
      </c>
      <c r="C2521" s="5">
        <v>1000</v>
      </c>
      <c r="D2521" s="4">
        <v>43556</v>
      </c>
      <c r="E2521" s="198" t="s">
        <v>104</v>
      </c>
      <c r="F2521" s="198">
        <v>108104381</v>
      </c>
      <c r="G2521" s="198">
        <v>0</v>
      </c>
      <c r="H2521" s="198">
        <v>0</v>
      </c>
      <c r="I2521" s="4">
        <v>43529</v>
      </c>
      <c r="J2521" s="198" t="s">
        <v>105</v>
      </c>
      <c r="K2521" s="198">
        <v>-5.33</v>
      </c>
      <c r="L2521" s="198" t="s">
        <v>195</v>
      </c>
    </row>
    <row r="2522" spans="1:12" x14ac:dyDescent="0.3">
      <c r="A2522" s="5">
        <v>13650</v>
      </c>
      <c r="B2522" s="5">
        <v>10100501</v>
      </c>
      <c r="C2522" s="5">
        <v>1000</v>
      </c>
      <c r="D2522" s="4">
        <v>43556</v>
      </c>
      <c r="E2522" s="198" t="s">
        <v>104</v>
      </c>
      <c r="F2522" s="198">
        <v>108104381</v>
      </c>
      <c r="G2522" s="198">
        <v>0</v>
      </c>
      <c r="H2522" s="198">
        <v>0</v>
      </c>
      <c r="I2522" s="4">
        <v>43529</v>
      </c>
      <c r="J2522" s="198" t="s">
        <v>105</v>
      </c>
      <c r="K2522" s="198">
        <v>-5.33</v>
      </c>
      <c r="L2522" s="198" t="s">
        <v>195</v>
      </c>
    </row>
    <row r="2523" spans="1:12" x14ac:dyDescent="0.3">
      <c r="A2523" s="5">
        <v>13640</v>
      </c>
      <c r="B2523" s="5">
        <v>10100501</v>
      </c>
      <c r="C2523" s="5">
        <v>1000</v>
      </c>
      <c r="D2523" s="4">
        <v>43556</v>
      </c>
      <c r="E2523" s="198" t="s">
        <v>104</v>
      </c>
      <c r="F2523" s="198">
        <v>108104446</v>
      </c>
      <c r="G2523" s="198">
        <v>0</v>
      </c>
      <c r="H2523" s="198">
        <v>0</v>
      </c>
      <c r="I2523" s="4">
        <v>43530</v>
      </c>
      <c r="J2523" s="198" t="s">
        <v>105</v>
      </c>
      <c r="K2523" s="198">
        <v>0.28999999999999998</v>
      </c>
      <c r="L2523" s="198" t="s">
        <v>194</v>
      </c>
    </row>
    <row r="2524" spans="1:12" x14ac:dyDescent="0.3">
      <c r="A2524" s="5">
        <v>13640</v>
      </c>
      <c r="B2524" s="5">
        <v>10100501</v>
      </c>
      <c r="C2524" s="5">
        <v>1000</v>
      </c>
      <c r="D2524" s="4">
        <v>43556</v>
      </c>
      <c r="E2524" s="198" t="s">
        <v>104</v>
      </c>
      <c r="F2524" s="198">
        <v>108104446</v>
      </c>
      <c r="G2524" s="198">
        <v>0</v>
      </c>
      <c r="H2524" s="198">
        <v>0</v>
      </c>
      <c r="I2524" s="4">
        <v>43530</v>
      </c>
      <c r="J2524" s="198" t="s">
        <v>105</v>
      </c>
      <c r="K2524" s="198">
        <v>0.7</v>
      </c>
      <c r="L2524" s="198" t="s">
        <v>194</v>
      </c>
    </row>
    <row r="2525" spans="1:12" x14ac:dyDescent="0.3">
      <c r="A2525" s="5">
        <v>13640</v>
      </c>
      <c r="B2525" s="5">
        <v>10100501</v>
      </c>
      <c r="C2525" s="5">
        <v>1000</v>
      </c>
      <c r="D2525" s="4">
        <v>43556</v>
      </c>
      <c r="E2525" s="198" t="s">
        <v>104</v>
      </c>
      <c r="F2525" s="198">
        <v>108104446</v>
      </c>
      <c r="G2525" s="198">
        <v>0</v>
      </c>
      <c r="H2525" s="198">
        <v>0</v>
      </c>
      <c r="I2525" s="4">
        <v>43530</v>
      </c>
      <c r="J2525" s="198" t="s">
        <v>105</v>
      </c>
      <c r="K2525" s="198">
        <v>0.28999999999999998</v>
      </c>
      <c r="L2525" s="198" t="s">
        <v>194</v>
      </c>
    </row>
    <row r="2526" spans="1:12" x14ac:dyDescent="0.3">
      <c r="A2526" s="5">
        <v>13650</v>
      </c>
      <c r="B2526" s="5">
        <v>10100501</v>
      </c>
      <c r="C2526" s="5">
        <v>1000</v>
      </c>
      <c r="D2526" s="4">
        <v>43556</v>
      </c>
      <c r="E2526" s="198" t="s">
        <v>104</v>
      </c>
      <c r="F2526" s="198">
        <v>108104446</v>
      </c>
      <c r="G2526" s="198">
        <v>0</v>
      </c>
      <c r="H2526" s="198">
        <v>0</v>
      </c>
      <c r="I2526" s="4">
        <v>43530</v>
      </c>
      <c r="J2526" s="198" t="s">
        <v>105</v>
      </c>
      <c r="K2526" s="198">
        <v>1.84</v>
      </c>
      <c r="L2526" s="198" t="s">
        <v>195</v>
      </c>
    </row>
    <row r="2527" spans="1:12" x14ac:dyDescent="0.3">
      <c r="A2527" s="5">
        <v>13650</v>
      </c>
      <c r="B2527" s="5">
        <v>10100501</v>
      </c>
      <c r="C2527" s="5">
        <v>1000</v>
      </c>
      <c r="D2527" s="4">
        <v>43556</v>
      </c>
      <c r="E2527" s="198" t="s">
        <v>104</v>
      </c>
      <c r="F2527" s="198">
        <v>108104446</v>
      </c>
      <c r="G2527" s="198">
        <v>0</v>
      </c>
      <c r="H2527" s="198">
        <v>0</v>
      </c>
      <c r="I2527" s="4">
        <v>43530</v>
      </c>
      <c r="J2527" s="198" t="s">
        <v>105</v>
      </c>
      <c r="K2527" s="198">
        <v>1.83</v>
      </c>
      <c r="L2527" s="198" t="s">
        <v>195</v>
      </c>
    </row>
    <row r="2528" spans="1:12" x14ac:dyDescent="0.3">
      <c r="A2528" s="5">
        <v>13650</v>
      </c>
      <c r="B2528" s="5">
        <v>10100501</v>
      </c>
      <c r="C2528" s="5">
        <v>1000</v>
      </c>
      <c r="D2528" s="4">
        <v>43556</v>
      </c>
      <c r="E2528" s="198" t="s">
        <v>104</v>
      </c>
      <c r="F2528" s="198">
        <v>108104446</v>
      </c>
      <c r="G2528" s="198">
        <v>0</v>
      </c>
      <c r="H2528" s="198">
        <v>0</v>
      </c>
      <c r="I2528" s="4">
        <v>43530</v>
      </c>
      <c r="J2528" s="198" t="s">
        <v>105</v>
      </c>
      <c r="K2528" s="198">
        <v>1.84</v>
      </c>
      <c r="L2528" s="198" t="s">
        <v>195</v>
      </c>
    </row>
    <row r="2529" spans="1:12" x14ac:dyDescent="0.3">
      <c r="A2529" s="5">
        <v>13650</v>
      </c>
      <c r="B2529" s="5">
        <v>10100501</v>
      </c>
      <c r="C2529" s="5">
        <v>1000</v>
      </c>
      <c r="D2529" s="4">
        <v>43556</v>
      </c>
      <c r="E2529" s="198" t="s">
        <v>104</v>
      </c>
      <c r="F2529" s="198">
        <v>108104446</v>
      </c>
      <c r="G2529" s="198">
        <v>0</v>
      </c>
      <c r="H2529" s="198">
        <v>0</v>
      </c>
      <c r="I2529" s="4">
        <v>43530</v>
      </c>
      <c r="J2529" s="198" t="s">
        <v>105</v>
      </c>
      <c r="K2529" s="198">
        <v>1.84</v>
      </c>
      <c r="L2529" s="198" t="s">
        <v>195</v>
      </c>
    </row>
    <row r="2530" spans="1:12" x14ac:dyDescent="0.3">
      <c r="A2530" s="5">
        <v>13642</v>
      </c>
      <c r="B2530" s="5">
        <v>10100501</v>
      </c>
      <c r="C2530" s="5">
        <v>1000</v>
      </c>
      <c r="D2530" s="4">
        <v>43556</v>
      </c>
      <c r="E2530" s="198" t="s">
        <v>104</v>
      </c>
      <c r="F2530" s="198">
        <v>108099620</v>
      </c>
      <c r="G2530" s="198">
        <v>0</v>
      </c>
      <c r="H2530" s="198">
        <v>0</v>
      </c>
      <c r="I2530" s="4">
        <v>43570</v>
      </c>
      <c r="J2530" s="198" t="s">
        <v>105</v>
      </c>
      <c r="K2530" s="3">
        <v>-1569.65</v>
      </c>
      <c r="L2530" s="198" t="s">
        <v>208</v>
      </c>
    </row>
    <row r="2531" spans="1:12" x14ac:dyDescent="0.3">
      <c r="A2531" s="5">
        <v>13640</v>
      </c>
      <c r="B2531" s="5">
        <v>10100501</v>
      </c>
      <c r="C2531" s="5">
        <v>1000</v>
      </c>
      <c r="D2531" s="4">
        <v>43556</v>
      </c>
      <c r="E2531" s="198" t="s">
        <v>104</v>
      </c>
      <c r="F2531" s="198">
        <v>108100110</v>
      </c>
      <c r="G2531" s="198">
        <v>0</v>
      </c>
      <c r="H2531" s="198">
        <v>0</v>
      </c>
      <c r="I2531" s="4">
        <v>43515</v>
      </c>
      <c r="J2531" s="198" t="s">
        <v>105</v>
      </c>
      <c r="K2531" s="198">
        <v>-0.82</v>
      </c>
      <c r="L2531" s="198" t="s">
        <v>194</v>
      </c>
    </row>
    <row r="2532" spans="1:12" x14ac:dyDescent="0.3">
      <c r="A2532" s="5">
        <v>13650</v>
      </c>
      <c r="B2532" s="5">
        <v>10100501</v>
      </c>
      <c r="C2532" s="5">
        <v>1000</v>
      </c>
      <c r="D2532" s="4">
        <v>43556</v>
      </c>
      <c r="E2532" s="198" t="s">
        <v>104</v>
      </c>
      <c r="F2532" s="198">
        <v>108100110</v>
      </c>
      <c r="G2532" s="198">
        <v>0</v>
      </c>
      <c r="H2532" s="198">
        <v>0</v>
      </c>
      <c r="I2532" s="4">
        <v>43515</v>
      </c>
      <c r="J2532" s="198" t="s">
        <v>105</v>
      </c>
      <c r="K2532" s="198">
        <v>-0.52</v>
      </c>
      <c r="L2532" s="198" t="s">
        <v>195</v>
      </c>
    </row>
    <row r="2533" spans="1:12" x14ac:dyDescent="0.3">
      <c r="A2533" s="5">
        <v>13650</v>
      </c>
      <c r="B2533" s="5">
        <v>10100501</v>
      </c>
      <c r="C2533" s="5">
        <v>1000</v>
      </c>
      <c r="D2533" s="4">
        <v>43556</v>
      </c>
      <c r="E2533" s="198" t="s">
        <v>104</v>
      </c>
      <c r="F2533" s="198">
        <v>108100110</v>
      </c>
      <c r="G2533" s="198">
        <v>0</v>
      </c>
      <c r="H2533" s="198">
        <v>0</v>
      </c>
      <c r="I2533" s="4">
        <v>43515</v>
      </c>
      <c r="J2533" s="198" t="s">
        <v>105</v>
      </c>
      <c r="K2533" s="198">
        <v>-0.52</v>
      </c>
      <c r="L2533" s="198" t="s">
        <v>195</v>
      </c>
    </row>
    <row r="2534" spans="1:12" x14ac:dyDescent="0.3">
      <c r="A2534" s="5">
        <v>13640</v>
      </c>
      <c r="B2534" s="5">
        <v>10100501</v>
      </c>
      <c r="C2534" s="5">
        <v>1000</v>
      </c>
      <c r="D2534" s="4">
        <v>43556</v>
      </c>
      <c r="E2534" s="198" t="s">
        <v>104</v>
      </c>
      <c r="F2534" s="198">
        <v>108095768</v>
      </c>
      <c r="G2534" s="198">
        <v>0</v>
      </c>
      <c r="H2534" s="198">
        <v>0</v>
      </c>
      <c r="I2534" s="4">
        <v>43386</v>
      </c>
      <c r="J2534" s="198" t="s">
        <v>105</v>
      </c>
      <c r="K2534" s="198">
        <v>113.99</v>
      </c>
      <c r="L2534" s="198" t="s">
        <v>194</v>
      </c>
    </row>
    <row r="2535" spans="1:12" x14ac:dyDescent="0.3">
      <c r="A2535" s="5">
        <v>13640</v>
      </c>
      <c r="B2535" s="5">
        <v>10100501</v>
      </c>
      <c r="C2535" s="5">
        <v>1000</v>
      </c>
      <c r="D2535" s="4">
        <v>43556</v>
      </c>
      <c r="E2535" s="198" t="s">
        <v>104</v>
      </c>
      <c r="F2535" s="198">
        <v>108095768</v>
      </c>
      <c r="G2535" s="198">
        <v>0</v>
      </c>
      <c r="H2535" s="198">
        <v>0</v>
      </c>
      <c r="I2535" s="4">
        <v>43386</v>
      </c>
      <c r="J2535" s="198" t="s">
        <v>105</v>
      </c>
      <c r="K2535" s="198">
        <v>27.07</v>
      </c>
      <c r="L2535" s="198" t="s">
        <v>194</v>
      </c>
    </row>
    <row r="2536" spans="1:12" x14ac:dyDescent="0.3">
      <c r="A2536" s="5">
        <v>13650</v>
      </c>
      <c r="B2536" s="5">
        <v>10100501</v>
      </c>
      <c r="C2536" s="5">
        <v>1000</v>
      </c>
      <c r="D2536" s="4">
        <v>43556</v>
      </c>
      <c r="E2536" s="198" t="s">
        <v>104</v>
      </c>
      <c r="F2536" s="198">
        <v>108095768</v>
      </c>
      <c r="G2536" s="198">
        <v>0</v>
      </c>
      <c r="H2536" s="198">
        <v>0</v>
      </c>
      <c r="I2536" s="4">
        <v>43386</v>
      </c>
      <c r="J2536" s="198" t="s">
        <v>105</v>
      </c>
      <c r="K2536" s="198">
        <v>24.09</v>
      </c>
      <c r="L2536" s="198" t="s">
        <v>195</v>
      </c>
    </row>
    <row r="2537" spans="1:12" x14ac:dyDescent="0.3">
      <c r="A2537" s="5">
        <v>13670</v>
      </c>
      <c r="B2537" s="5">
        <v>10100501</v>
      </c>
      <c r="C2537" s="5">
        <v>1000</v>
      </c>
      <c r="D2537" s="4">
        <v>43556</v>
      </c>
      <c r="E2537" s="198" t="s">
        <v>104</v>
      </c>
      <c r="F2537" s="198">
        <v>108111713</v>
      </c>
      <c r="G2537" s="198">
        <v>0</v>
      </c>
      <c r="H2537" s="198">
        <v>0</v>
      </c>
      <c r="I2537" s="4">
        <v>43565</v>
      </c>
      <c r="J2537" s="198" t="s">
        <v>105</v>
      </c>
      <c r="K2537" s="198">
        <v>-155.35</v>
      </c>
      <c r="L2537" s="198" t="s">
        <v>189</v>
      </c>
    </row>
    <row r="2538" spans="1:12" x14ac:dyDescent="0.3">
      <c r="A2538" s="5">
        <v>13670</v>
      </c>
      <c r="B2538" s="5">
        <v>10100501</v>
      </c>
      <c r="C2538" s="5">
        <v>1000</v>
      </c>
      <c r="D2538" s="4">
        <v>43556</v>
      </c>
      <c r="E2538" s="198" t="s">
        <v>104</v>
      </c>
      <c r="F2538" s="198">
        <v>108112349</v>
      </c>
      <c r="G2538" s="198">
        <v>0</v>
      </c>
      <c r="H2538" s="198">
        <v>0</v>
      </c>
      <c r="I2538" s="4">
        <v>43537</v>
      </c>
      <c r="J2538" s="198" t="s">
        <v>105</v>
      </c>
      <c r="K2538" s="198">
        <v>-558.39</v>
      </c>
      <c r="L2538" s="198" t="s">
        <v>189</v>
      </c>
    </row>
    <row r="2539" spans="1:12" x14ac:dyDescent="0.3">
      <c r="A2539" s="5">
        <v>13650</v>
      </c>
      <c r="B2539" s="5">
        <v>10100501</v>
      </c>
      <c r="C2539" s="5">
        <v>1000</v>
      </c>
      <c r="D2539" s="4">
        <v>43556</v>
      </c>
      <c r="E2539" s="198" t="s">
        <v>103</v>
      </c>
      <c r="F2539" s="198">
        <v>108109244</v>
      </c>
      <c r="G2539" s="198">
        <v>-975</v>
      </c>
      <c r="H2539" s="5">
        <v>-7878</v>
      </c>
      <c r="I2539" s="4">
        <v>43556</v>
      </c>
      <c r="J2539" s="198" t="s">
        <v>126</v>
      </c>
      <c r="K2539" s="198">
        <v>0</v>
      </c>
      <c r="L2539" s="198" t="s">
        <v>195</v>
      </c>
    </row>
    <row r="2540" spans="1:12" x14ac:dyDescent="0.3">
      <c r="A2540" s="5">
        <v>13670</v>
      </c>
      <c r="B2540" s="5">
        <v>10100501</v>
      </c>
      <c r="C2540" s="5">
        <v>1000</v>
      </c>
      <c r="D2540" s="4">
        <v>43556</v>
      </c>
      <c r="E2540" s="198" t="s">
        <v>103</v>
      </c>
      <c r="F2540" s="198">
        <v>108109244</v>
      </c>
      <c r="G2540" s="5">
        <v>2925</v>
      </c>
      <c r="H2540" s="3">
        <v>38814.75</v>
      </c>
      <c r="I2540" s="4">
        <v>43556</v>
      </c>
      <c r="J2540" s="198" t="s">
        <v>126</v>
      </c>
      <c r="K2540" s="198">
        <v>0</v>
      </c>
      <c r="L2540" s="198" t="s">
        <v>189</v>
      </c>
    </row>
    <row r="2541" spans="1:12" x14ac:dyDescent="0.3">
      <c r="A2541" s="5">
        <v>13650</v>
      </c>
      <c r="B2541" s="5">
        <v>10100501</v>
      </c>
      <c r="C2541" s="5">
        <v>1000</v>
      </c>
      <c r="D2541" s="4">
        <v>43556</v>
      </c>
      <c r="E2541" s="198" t="s">
        <v>104</v>
      </c>
      <c r="F2541" s="198">
        <v>108109274</v>
      </c>
      <c r="G2541" s="198">
        <v>0</v>
      </c>
      <c r="H2541" s="198">
        <v>0</v>
      </c>
      <c r="I2541" s="4">
        <v>43538</v>
      </c>
      <c r="J2541" s="198" t="s">
        <v>105</v>
      </c>
      <c r="K2541" s="198">
        <v>-497.71</v>
      </c>
      <c r="L2541" s="198" t="s">
        <v>195</v>
      </c>
    </row>
    <row r="2542" spans="1:12" x14ac:dyDescent="0.3">
      <c r="A2542" s="5">
        <v>13650</v>
      </c>
      <c r="B2542" s="5">
        <v>10100501</v>
      </c>
      <c r="C2542" s="5">
        <v>1000</v>
      </c>
      <c r="D2542" s="4">
        <v>43556</v>
      </c>
      <c r="E2542" s="198" t="s">
        <v>104</v>
      </c>
      <c r="F2542" s="198">
        <v>108109274</v>
      </c>
      <c r="G2542" s="198">
        <v>0</v>
      </c>
      <c r="H2542" s="198">
        <v>0</v>
      </c>
      <c r="I2542" s="4">
        <v>43538</v>
      </c>
      <c r="J2542" s="198" t="s">
        <v>105</v>
      </c>
      <c r="K2542" s="198">
        <v>-497.71</v>
      </c>
      <c r="L2542" s="198" t="s">
        <v>195</v>
      </c>
    </row>
    <row r="2543" spans="1:12" x14ac:dyDescent="0.3">
      <c r="A2543" s="5">
        <v>13660</v>
      </c>
      <c r="B2543" s="5">
        <v>10100501</v>
      </c>
      <c r="C2543" s="5">
        <v>1000</v>
      </c>
      <c r="D2543" s="4">
        <v>43556</v>
      </c>
      <c r="E2543" s="198" t="s">
        <v>104</v>
      </c>
      <c r="F2543" s="198">
        <v>108111713</v>
      </c>
      <c r="G2543" s="198">
        <v>0</v>
      </c>
      <c r="H2543" s="198">
        <v>0</v>
      </c>
      <c r="I2543" s="4">
        <v>43565</v>
      </c>
      <c r="J2543" s="198" t="s">
        <v>105</v>
      </c>
      <c r="K2543" s="198">
        <v>-8.59</v>
      </c>
      <c r="L2543" s="198" t="s">
        <v>188</v>
      </c>
    </row>
    <row r="2544" spans="1:12" x14ac:dyDescent="0.3">
      <c r="A2544" s="5">
        <v>13670</v>
      </c>
      <c r="B2544" s="5">
        <v>10100501</v>
      </c>
      <c r="C2544" s="5">
        <v>1000</v>
      </c>
      <c r="D2544" s="4">
        <v>43556</v>
      </c>
      <c r="E2544" s="198" t="s">
        <v>104</v>
      </c>
      <c r="F2544" s="198">
        <v>108108370</v>
      </c>
      <c r="G2544" s="198">
        <v>0</v>
      </c>
      <c r="H2544" s="198">
        <v>0</v>
      </c>
      <c r="I2544" s="4">
        <v>43538</v>
      </c>
      <c r="J2544" s="198" t="s">
        <v>105</v>
      </c>
      <c r="K2544" s="198">
        <v>-94.98</v>
      </c>
      <c r="L2544" s="198" t="s">
        <v>189</v>
      </c>
    </row>
    <row r="2545" spans="1:12" x14ac:dyDescent="0.3">
      <c r="A2545" s="5">
        <v>13670</v>
      </c>
      <c r="B2545" s="5">
        <v>10100501</v>
      </c>
      <c r="C2545" s="5">
        <v>1000</v>
      </c>
      <c r="D2545" s="4">
        <v>43556</v>
      </c>
      <c r="E2545" s="198" t="s">
        <v>104</v>
      </c>
      <c r="F2545" s="198">
        <v>108108811</v>
      </c>
      <c r="G2545" s="198">
        <v>0</v>
      </c>
      <c r="H2545" s="198">
        <v>0</v>
      </c>
      <c r="I2545" s="4">
        <v>43539</v>
      </c>
      <c r="J2545" s="198" t="s">
        <v>105</v>
      </c>
      <c r="K2545" s="3">
        <v>-1276.97</v>
      </c>
      <c r="L2545" s="198" t="s">
        <v>189</v>
      </c>
    </row>
    <row r="2546" spans="1:12" x14ac:dyDescent="0.3">
      <c r="A2546" s="5">
        <v>13640</v>
      </c>
      <c r="B2546" s="5">
        <v>10100501</v>
      </c>
      <c r="C2546" s="5">
        <v>1000</v>
      </c>
      <c r="D2546" s="4">
        <v>43556</v>
      </c>
      <c r="E2546" s="198" t="s">
        <v>104</v>
      </c>
      <c r="F2546" s="198">
        <v>108095768</v>
      </c>
      <c r="G2546" s="198">
        <v>0</v>
      </c>
      <c r="H2546" s="198">
        <v>0</v>
      </c>
      <c r="I2546" s="4">
        <v>43386</v>
      </c>
      <c r="J2546" s="198" t="s">
        <v>105</v>
      </c>
      <c r="K2546" s="198">
        <v>692.58</v>
      </c>
      <c r="L2546" s="198" t="s">
        <v>194</v>
      </c>
    </row>
    <row r="2547" spans="1:12" x14ac:dyDescent="0.3">
      <c r="A2547" s="5">
        <v>13640</v>
      </c>
      <c r="B2547" s="5">
        <v>10100501</v>
      </c>
      <c r="C2547" s="5">
        <v>1000</v>
      </c>
      <c r="D2547" s="4">
        <v>43556</v>
      </c>
      <c r="E2547" s="198" t="s">
        <v>104</v>
      </c>
      <c r="F2547" s="198">
        <v>108095768</v>
      </c>
      <c r="G2547" s="198">
        <v>0</v>
      </c>
      <c r="H2547" s="198">
        <v>0</v>
      </c>
      <c r="I2547" s="4">
        <v>43386</v>
      </c>
      <c r="J2547" s="198" t="s">
        <v>105</v>
      </c>
      <c r="K2547" s="198">
        <v>164.45</v>
      </c>
      <c r="L2547" s="198" t="s">
        <v>194</v>
      </c>
    </row>
    <row r="2548" spans="1:12" x14ac:dyDescent="0.3">
      <c r="A2548" s="5">
        <v>13640</v>
      </c>
      <c r="B2548" s="5">
        <v>10100501</v>
      </c>
      <c r="C2548" s="5">
        <v>1000</v>
      </c>
      <c r="D2548" s="4">
        <v>43556</v>
      </c>
      <c r="E2548" s="198" t="s">
        <v>103</v>
      </c>
      <c r="F2548" s="198">
        <v>108104041</v>
      </c>
      <c r="G2548" s="198">
        <v>-1</v>
      </c>
      <c r="H2548" s="198">
        <v>-387.53</v>
      </c>
      <c r="I2548" s="4">
        <v>43573</v>
      </c>
      <c r="J2548" s="198" t="s">
        <v>209</v>
      </c>
      <c r="K2548" s="198">
        <v>0</v>
      </c>
      <c r="L2548" s="198" t="s">
        <v>194</v>
      </c>
    </row>
    <row r="2549" spans="1:12" x14ac:dyDescent="0.3">
      <c r="A2549" s="5">
        <v>13640</v>
      </c>
      <c r="B2549" s="5">
        <v>10100501</v>
      </c>
      <c r="C2549" s="5">
        <v>1000</v>
      </c>
      <c r="D2549" s="4">
        <v>43556</v>
      </c>
      <c r="E2549" s="198" t="s">
        <v>104</v>
      </c>
      <c r="F2549" s="198">
        <v>108104041</v>
      </c>
      <c r="G2549" s="198">
        <v>0</v>
      </c>
      <c r="H2549" s="198">
        <v>0</v>
      </c>
      <c r="I2549" s="4">
        <v>43573</v>
      </c>
      <c r="J2549" s="198" t="s">
        <v>209</v>
      </c>
      <c r="K2549" s="198">
        <v>517.64</v>
      </c>
      <c r="L2549" s="198" t="s">
        <v>194</v>
      </c>
    </row>
    <row r="2550" spans="1:12" x14ac:dyDescent="0.3">
      <c r="A2550" s="5">
        <v>13640</v>
      </c>
      <c r="B2550" s="5">
        <v>10100501</v>
      </c>
      <c r="C2550" s="5">
        <v>1000</v>
      </c>
      <c r="D2550" s="4">
        <v>43556</v>
      </c>
      <c r="E2550" s="198" t="s">
        <v>103</v>
      </c>
      <c r="F2550" s="198">
        <v>108104041</v>
      </c>
      <c r="G2550" s="198">
        <v>-1</v>
      </c>
      <c r="H2550" s="198">
        <v>-99.47</v>
      </c>
      <c r="I2550" s="4">
        <v>43573</v>
      </c>
      <c r="J2550" s="198" t="s">
        <v>209</v>
      </c>
      <c r="K2550" s="198">
        <v>0</v>
      </c>
      <c r="L2550" s="198" t="s">
        <v>194</v>
      </c>
    </row>
    <row r="2551" spans="1:12" x14ac:dyDescent="0.3">
      <c r="A2551" s="5">
        <v>13640</v>
      </c>
      <c r="B2551" s="5">
        <v>10100501</v>
      </c>
      <c r="C2551" s="5">
        <v>1000</v>
      </c>
      <c r="D2551" s="4">
        <v>43556</v>
      </c>
      <c r="E2551" s="198" t="s">
        <v>104</v>
      </c>
      <c r="F2551" s="198">
        <v>108104041</v>
      </c>
      <c r="G2551" s="198">
        <v>0</v>
      </c>
      <c r="H2551" s="198">
        <v>0</v>
      </c>
      <c r="I2551" s="4">
        <v>43573</v>
      </c>
      <c r="J2551" s="198" t="s">
        <v>209</v>
      </c>
      <c r="K2551" s="198">
        <v>132.87</v>
      </c>
      <c r="L2551" s="198" t="s">
        <v>194</v>
      </c>
    </row>
    <row r="2552" spans="1:12" x14ac:dyDescent="0.3">
      <c r="A2552" s="5">
        <v>13650</v>
      </c>
      <c r="B2552" s="5">
        <v>10100501</v>
      </c>
      <c r="C2552" s="5">
        <v>1000</v>
      </c>
      <c r="D2552" s="4">
        <v>43556</v>
      </c>
      <c r="E2552" s="198" t="s">
        <v>103</v>
      </c>
      <c r="F2552" s="198">
        <v>108104041</v>
      </c>
      <c r="G2552" s="198">
        <v>-160</v>
      </c>
      <c r="H2552" s="198">
        <v>-404.8</v>
      </c>
      <c r="I2552" s="4">
        <v>43573</v>
      </c>
      <c r="J2552" s="198" t="s">
        <v>209</v>
      </c>
      <c r="K2552" s="198">
        <v>0</v>
      </c>
      <c r="L2552" s="198" t="s">
        <v>195</v>
      </c>
    </row>
    <row r="2553" spans="1:12" x14ac:dyDescent="0.3">
      <c r="A2553" s="5">
        <v>13650</v>
      </c>
      <c r="B2553" s="5">
        <v>10100501</v>
      </c>
      <c r="C2553" s="5">
        <v>1000</v>
      </c>
      <c r="D2553" s="4">
        <v>43556</v>
      </c>
      <c r="E2553" s="198" t="s">
        <v>104</v>
      </c>
      <c r="F2553" s="198">
        <v>108104041</v>
      </c>
      <c r="G2553" s="198">
        <v>0</v>
      </c>
      <c r="H2553" s="198">
        <v>0</v>
      </c>
      <c r="I2553" s="4">
        <v>43573</v>
      </c>
      <c r="J2553" s="198" t="s">
        <v>209</v>
      </c>
      <c r="K2553" s="198">
        <v>540.71</v>
      </c>
      <c r="L2553" s="198" t="s">
        <v>195</v>
      </c>
    </row>
    <row r="2554" spans="1:12" x14ac:dyDescent="0.3">
      <c r="A2554" s="5">
        <v>13640</v>
      </c>
      <c r="B2554" s="5">
        <v>10100501</v>
      </c>
      <c r="C2554" s="5">
        <v>1000</v>
      </c>
      <c r="D2554" s="4">
        <v>43556</v>
      </c>
      <c r="E2554" s="198" t="s">
        <v>104</v>
      </c>
      <c r="F2554" s="198">
        <v>108104731</v>
      </c>
      <c r="G2554" s="198">
        <v>0</v>
      </c>
      <c r="H2554" s="198">
        <v>0</v>
      </c>
      <c r="I2554" s="4">
        <v>43391</v>
      </c>
      <c r="J2554" s="198" t="s">
        <v>105</v>
      </c>
      <c r="K2554" s="198">
        <v>153.55000000000001</v>
      </c>
      <c r="L2554" s="198" t="s">
        <v>194</v>
      </c>
    </row>
    <row r="2555" spans="1:12" x14ac:dyDescent="0.3">
      <c r="A2555" s="5">
        <v>13640</v>
      </c>
      <c r="B2555" s="5">
        <v>10100501</v>
      </c>
      <c r="C2555" s="5">
        <v>1000</v>
      </c>
      <c r="D2555" s="4">
        <v>43556</v>
      </c>
      <c r="E2555" s="198" t="s">
        <v>104</v>
      </c>
      <c r="F2555" s="198">
        <v>108104731</v>
      </c>
      <c r="G2555" s="198">
        <v>0</v>
      </c>
      <c r="H2555" s="198">
        <v>0</v>
      </c>
      <c r="I2555" s="4">
        <v>43391</v>
      </c>
      <c r="J2555" s="198" t="s">
        <v>105</v>
      </c>
      <c r="K2555" s="198">
        <v>117.92</v>
      </c>
      <c r="L2555" s="198" t="s">
        <v>194</v>
      </c>
    </row>
    <row r="2556" spans="1:12" x14ac:dyDescent="0.3">
      <c r="A2556" s="5">
        <v>13640</v>
      </c>
      <c r="B2556" s="5">
        <v>10100501</v>
      </c>
      <c r="C2556" s="5">
        <v>1000</v>
      </c>
      <c r="D2556" s="4">
        <v>43556</v>
      </c>
      <c r="E2556" s="198" t="s">
        <v>104</v>
      </c>
      <c r="F2556" s="198">
        <v>108104731</v>
      </c>
      <c r="G2556" s="198">
        <v>0</v>
      </c>
      <c r="H2556" s="198">
        <v>0</v>
      </c>
      <c r="I2556" s="4">
        <v>43391</v>
      </c>
      <c r="J2556" s="198" t="s">
        <v>105</v>
      </c>
      <c r="K2556" s="3">
        <v>2057.41</v>
      </c>
      <c r="L2556" s="198" t="s">
        <v>194</v>
      </c>
    </row>
    <row r="2557" spans="1:12" x14ac:dyDescent="0.3">
      <c r="A2557" s="5">
        <v>13650</v>
      </c>
      <c r="B2557" s="5">
        <v>10100501</v>
      </c>
      <c r="C2557" s="5">
        <v>1000</v>
      </c>
      <c r="D2557" s="4">
        <v>43556</v>
      </c>
      <c r="E2557" s="198" t="s">
        <v>104</v>
      </c>
      <c r="F2557" s="198">
        <v>108104731</v>
      </c>
      <c r="G2557" s="198">
        <v>0</v>
      </c>
      <c r="H2557" s="198">
        <v>0</v>
      </c>
      <c r="I2557" s="4">
        <v>43391</v>
      </c>
      <c r="J2557" s="198" t="s">
        <v>105</v>
      </c>
      <c r="K2557" s="3">
        <v>1267.5999999999999</v>
      </c>
      <c r="L2557" s="198" t="s">
        <v>195</v>
      </c>
    </row>
    <row r="2558" spans="1:12" x14ac:dyDescent="0.3">
      <c r="A2558" s="5">
        <v>13660</v>
      </c>
      <c r="B2558" s="5">
        <v>10100501</v>
      </c>
      <c r="C2558" s="5">
        <v>1000</v>
      </c>
      <c r="D2558" s="4">
        <v>43556</v>
      </c>
      <c r="E2558" s="198" t="s">
        <v>104</v>
      </c>
      <c r="F2558" s="198">
        <v>108104731</v>
      </c>
      <c r="G2558" s="198">
        <v>0</v>
      </c>
      <c r="H2558" s="198">
        <v>0</v>
      </c>
      <c r="I2558" s="4">
        <v>43391</v>
      </c>
      <c r="J2558" s="198" t="s">
        <v>105</v>
      </c>
      <c r="K2558" s="198">
        <v>39.619999999999997</v>
      </c>
      <c r="L2558" s="198" t="s">
        <v>188</v>
      </c>
    </row>
    <row r="2559" spans="1:12" x14ac:dyDescent="0.3">
      <c r="A2559" s="5">
        <v>13670</v>
      </c>
      <c r="B2559" s="5">
        <v>10100501</v>
      </c>
      <c r="C2559" s="5">
        <v>1000</v>
      </c>
      <c r="D2559" s="4">
        <v>43556</v>
      </c>
      <c r="E2559" s="198" t="s">
        <v>104</v>
      </c>
      <c r="F2559" s="198">
        <v>108104731</v>
      </c>
      <c r="G2559" s="198">
        <v>0</v>
      </c>
      <c r="H2559" s="198">
        <v>0</v>
      </c>
      <c r="I2559" s="4">
        <v>43391</v>
      </c>
      <c r="J2559" s="198" t="s">
        <v>105</v>
      </c>
      <c r="K2559" s="198">
        <v>326.94</v>
      </c>
      <c r="L2559" s="198" t="s">
        <v>189</v>
      </c>
    </row>
    <row r="2560" spans="1:12" x14ac:dyDescent="0.3">
      <c r="A2560" s="5">
        <v>13650</v>
      </c>
      <c r="B2560" s="5">
        <v>10100501</v>
      </c>
      <c r="C2560" s="5">
        <v>1000</v>
      </c>
      <c r="D2560" s="4">
        <v>43556</v>
      </c>
      <c r="E2560" s="198" t="s">
        <v>104</v>
      </c>
      <c r="F2560" s="198">
        <v>108095768</v>
      </c>
      <c r="G2560" s="198">
        <v>0</v>
      </c>
      <c r="H2560" s="198">
        <v>0</v>
      </c>
      <c r="I2560" s="4">
        <v>43386</v>
      </c>
      <c r="J2560" s="198" t="s">
        <v>105</v>
      </c>
      <c r="K2560" s="198">
        <v>146.33000000000001</v>
      </c>
      <c r="L2560" s="198" t="s">
        <v>195</v>
      </c>
    </row>
    <row r="2561" spans="1:12" x14ac:dyDescent="0.3">
      <c r="A2561" s="5">
        <v>13640</v>
      </c>
      <c r="B2561" s="5">
        <v>10100501</v>
      </c>
      <c r="C2561" s="5">
        <v>1000</v>
      </c>
      <c r="D2561" s="4">
        <v>43556</v>
      </c>
      <c r="E2561" s="198" t="s">
        <v>104</v>
      </c>
      <c r="F2561" s="198">
        <v>108100989</v>
      </c>
      <c r="G2561" s="198">
        <v>0</v>
      </c>
      <c r="H2561" s="198">
        <v>0</v>
      </c>
      <c r="I2561" s="4">
        <v>43374</v>
      </c>
      <c r="J2561" s="198" t="s">
        <v>105</v>
      </c>
      <c r="K2561" s="198">
        <v>67.16</v>
      </c>
      <c r="L2561" s="198" t="s">
        <v>194</v>
      </c>
    </row>
    <row r="2562" spans="1:12" x14ac:dyDescent="0.3">
      <c r="A2562" s="5">
        <v>13640</v>
      </c>
      <c r="B2562" s="5">
        <v>10100501</v>
      </c>
      <c r="C2562" s="5">
        <v>1000</v>
      </c>
      <c r="D2562" s="4">
        <v>43556</v>
      </c>
      <c r="E2562" s="198" t="s">
        <v>104</v>
      </c>
      <c r="F2562" s="198">
        <v>108100989</v>
      </c>
      <c r="G2562" s="198">
        <v>0</v>
      </c>
      <c r="H2562" s="198">
        <v>0</v>
      </c>
      <c r="I2562" s="4">
        <v>43374</v>
      </c>
      <c r="J2562" s="198" t="s">
        <v>105</v>
      </c>
      <c r="K2562" s="198">
        <v>67.16</v>
      </c>
      <c r="L2562" s="198" t="s">
        <v>194</v>
      </c>
    </row>
    <row r="2563" spans="1:12" x14ac:dyDescent="0.3">
      <c r="A2563" s="5">
        <v>13640</v>
      </c>
      <c r="B2563" s="5">
        <v>10100501</v>
      </c>
      <c r="C2563" s="5">
        <v>1000</v>
      </c>
      <c r="D2563" s="4">
        <v>43556</v>
      </c>
      <c r="E2563" s="198" t="s">
        <v>104</v>
      </c>
      <c r="F2563" s="198">
        <v>108100989</v>
      </c>
      <c r="G2563" s="198">
        <v>0</v>
      </c>
      <c r="H2563" s="198">
        <v>0</v>
      </c>
      <c r="I2563" s="4">
        <v>43374</v>
      </c>
      <c r="J2563" s="198" t="s">
        <v>105</v>
      </c>
      <c r="K2563" s="198">
        <v>441.67</v>
      </c>
      <c r="L2563" s="198" t="s">
        <v>194</v>
      </c>
    </row>
    <row r="2564" spans="1:12" x14ac:dyDescent="0.3">
      <c r="A2564" s="5">
        <v>13640</v>
      </c>
      <c r="B2564" s="5">
        <v>10100501</v>
      </c>
      <c r="C2564" s="5">
        <v>1000</v>
      </c>
      <c r="D2564" s="4">
        <v>43556</v>
      </c>
      <c r="E2564" s="198" t="s">
        <v>104</v>
      </c>
      <c r="F2564" s="198">
        <v>108100989</v>
      </c>
      <c r="G2564" s="198">
        <v>0</v>
      </c>
      <c r="H2564" s="198">
        <v>0</v>
      </c>
      <c r="I2564" s="4">
        <v>43374</v>
      </c>
      <c r="J2564" s="198" t="s">
        <v>105</v>
      </c>
      <c r="K2564" s="198">
        <v>376.17</v>
      </c>
      <c r="L2564" s="198" t="s">
        <v>194</v>
      </c>
    </row>
    <row r="2565" spans="1:12" x14ac:dyDescent="0.3">
      <c r="A2565" s="5">
        <v>13640</v>
      </c>
      <c r="B2565" s="5">
        <v>10100501</v>
      </c>
      <c r="C2565" s="5">
        <v>1000</v>
      </c>
      <c r="D2565" s="4">
        <v>43556</v>
      </c>
      <c r="E2565" s="198" t="s">
        <v>104</v>
      </c>
      <c r="F2565" s="198">
        <v>108100989</v>
      </c>
      <c r="G2565" s="198">
        <v>0</v>
      </c>
      <c r="H2565" s="198">
        <v>0</v>
      </c>
      <c r="I2565" s="4">
        <v>43374</v>
      </c>
      <c r="J2565" s="198" t="s">
        <v>105</v>
      </c>
      <c r="K2565" s="198">
        <v>441.66</v>
      </c>
      <c r="L2565" s="198" t="s">
        <v>194</v>
      </c>
    </row>
    <row r="2566" spans="1:12" x14ac:dyDescent="0.3">
      <c r="A2566" s="5">
        <v>13650</v>
      </c>
      <c r="B2566" s="5">
        <v>10100501</v>
      </c>
      <c r="C2566" s="5">
        <v>1000</v>
      </c>
      <c r="D2566" s="4">
        <v>43556</v>
      </c>
      <c r="E2566" s="198" t="s">
        <v>104</v>
      </c>
      <c r="F2566" s="198">
        <v>108100989</v>
      </c>
      <c r="G2566" s="198">
        <v>0</v>
      </c>
      <c r="H2566" s="198">
        <v>0</v>
      </c>
      <c r="I2566" s="4">
        <v>43374</v>
      </c>
      <c r="J2566" s="198" t="s">
        <v>105</v>
      </c>
      <c r="K2566" s="198">
        <v>103.93</v>
      </c>
      <c r="L2566" s="198" t="s">
        <v>195</v>
      </c>
    </row>
    <row r="2567" spans="1:12" x14ac:dyDescent="0.3">
      <c r="A2567" s="5">
        <v>13650</v>
      </c>
      <c r="B2567" s="5">
        <v>10100501</v>
      </c>
      <c r="C2567" s="5">
        <v>1000</v>
      </c>
      <c r="D2567" s="4">
        <v>43556</v>
      </c>
      <c r="E2567" s="198" t="s">
        <v>104</v>
      </c>
      <c r="F2567" s="198">
        <v>108100989</v>
      </c>
      <c r="G2567" s="198">
        <v>0</v>
      </c>
      <c r="H2567" s="198">
        <v>0</v>
      </c>
      <c r="I2567" s="4">
        <v>43374</v>
      </c>
      <c r="J2567" s="198" t="s">
        <v>105</v>
      </c>
      <c r="K2567" s="198">
        <v>103.93</v>
      </c>
      <c r="L2567" s="198" t="s">
        <v>195</v>
      </c>
    </row>
    <row r="2568" spans="1:12" x14ac:dyDescent="0.3">
      <c r="A2568" s="5">
        <v>13650</v>
      </c>
      <c r="B2568" s="5">
        <v>10100501</v>
      </c>
      <c r="C2568" s="5">
        <v>1000</v>
      </c>
      <c r="D2568" s="4">
        <v>43556</v>
      </c>
      <c r="E2568" s="198" t="s">
        <v>104</v>
      </c>
      <c r="F2568" s="198">
        <v>108100989</v>
      </c>
      <c r="G2568" s="198">
        <v>0</v>
      </c>
      <c r="H2568" s="198">
        <v>0</v>
      </c>
      <c r="I2568" s="4">
        <v>43374</v>
      </c>
      <c r="J2568" s="198" t="s">
        <v>105</v>
      </c>
      <c r="K2568" s="198">
        <v>103.93</v>
      </c>
      <c r="L2568" s="198" t="s">
        <v>195</v>
      </c>
    </row>
    <row r="2569" spans="1:12" x14ac:dyDescent="0.3">
      <c r="A2569" s="5">
        <v>13650</v>
      </c>
      <c r="B2569" s="5">
        <v>10100501</v>
      </c>
      <c r="C2569" s="5">
        <v>1000</v>
      </c>
      <c r="D2569" s="4">
        <v>43556</v>
      </c>
      <c r="E2569" s="198" t="s">
        <v>104</v>
      </c>
      <c r="F2569" s="198">
        <v>108100989</v>
      </c>
      <c r="G2569" s="198">
        <v>0</v>
      </c>
      <c r="H2569" s="198">
        <v>0</v>
      </c>
      <c r="I2569" s="4">
        <v>43374</v>
      </c>
      <c r="J2569" s="198" t="s">
        <v>105</v>
      </c>
      <c r="K2569" s="198">
        <v>103.93</v>
      </c>
      <c r="L2569" s="198" t="s">
        <v>195</v>
      </c>
    </row>
    <row r="2570" spans="1:12" x14ac:dyDescent="0.3">
      <c r="A2570" s="5">
        <v>13670</v>
      </c>
      <c r="B2570" s="5">
        <v>10100501</v>
      </c>
      <c r="C2570" s="5">
        <v>1000</v>
      </c>
      <c r="D2570" s="4">
        <v>43556</v>
      </c>
      <c r="E2570" s="198" t="s">
        <v>104</v>
      </c>
      <c r="F2570" s="198">
        <v>108102076</v>
      </c>
      <c r="G2570" s="198">
        <v>0</v>
      </c>
      <c r="H2570" s="198">
        <v>0</v>
      </c>
      <c r="I2570" s="4">
        <v>43371</v>
      </c>
      <c r="J2570" s="198" t="s">
        <v>105</v>
      </c>
      <c r="K2570" s="198">
        <v>0</v>
      </c>
      <c r="L2570" s="198" t="s">
        <v>189</v>
      </c>
    </row>
    <row r="2571" spans="1:12" x14ac:dyDescent="0.3">
      <c r="A2571" s="5">
        <v>13640</v>
      </c>
      <c r="B2571" s="5">
        <v>10100501</v>
      </c>
      <c r="C2571" s="5">
        <v>1000</v>
      </c>
      <c r="D2571" s="4">
        <v>43556</v>
      </c>
      <c r="E2571" s="198" t="s">
        <v>104</v>
      </c>
      <c r="F2571" s="198">
        <v>108102952</v>
      </c>
      <c r="G2571" s="198">
        <v>0</v>
      </c>
      <c r="H2571" s="198">
        <v>0</v>
      </c>
      <c r="I2571" s="4">
        <v>43532</v>
      </c>
      <c r="J2571" s="198" t="s">
        <v>105</v>
      </c>
      <c r="K2571" s="198">
        <v>-47.72</v>
      </c>
      <c r="L2571" s="198" t="s">
        <v>194</v>
      </c>
    </row>
    <row r="2572" spans="1:12" x14ac:dyDescent="0.3">
      <c r="A2572" s="5">
        <v>13650</v>
      </c>
      <c r="B2572" s="5">
        <v>10100501</v>
      </c>
      <c r="C2572" s="5">
        <v>1000</v>
      </c>
      <c r="D2572" s="4">
        <v>43556</v>
      </c>
      <c r="E2572" s="198" t="s">
        <v>104</v>
      </c>
      <c r="F2572" s="198">
        <v>108102952</v>
      </c>
      <c r="G2572" s="198">
        <v>0</v>
      </c>
      <c r="H2572" s="198">
        <v>0</v>
      </c>
      <c r="I2572" s="4">
        <v>43532</v>
      </c>
      <c r="J2572" s="198" t="s">
        <v>105</v>
      </c>
      <c r="K2572" s="198">
        <v>-310.98</v>
      </c>
      <c r="L2572" s="198" t="s">
        <v>195</v>
      </c>
    </row>
    <row r="2573" spans="1:12" x14ac:dyDescent="0.3">
      <c r="A2573" s="5">
        <v>13650</v>
      </c>
      <c r="B2573" s="5">
        <v>10100501</v>
      </c>
      <c r="C2573" s="5">
        <v>1000</v>
      </c>
      <c r="D2573" s="4">
        <v>43556</v>
      </c>
      <c r="E2573" s="198" t="s">
        <v>104</v>
      </c>
      <c r="F2573" s="198">
        <v>108102952</v>
      </c>
      <c r="G2573" s="198">
        <v>0</v>
      </c>
      <c r="H2573" s="198">
        <v>0</v>
      </c>
      <c r="I2573" s="4">
        <v>43532</v>
      </c>
      <c r="J2573" s="198" t="s">
        <v>105</v>
      </c>
      <c r="K2573" s="198">
        <v>-310.97000000000003</v>
      </c>
      <c r="L2573" s="198" t="s">
        <v>195</v>
      </c>
    </row>
    <row r="2574" spans="1:12" x14ac:dyDescent="0.3">
      <c r="A2574" s="5">
        <v>13650</v>
      </c>
      <c r="B2574" s="5">
        <v>10100501</v>
      </c>
      <c r="C2574" s="5">
        <v>1000</v>
      </c>
      <c r="D2574" s="4">
        <v>43556</v>
      </c>
      <c r="E2574" s="198" t="s">
        <v>103</v>
      </c>
      <c r="F2574" s="198">
        <v>108113384</v>
      </c>
      <c r="G2574" s="198">
        <v>-160</v>
      </c>
      <c r="H2574" s="198">
        <v>-532.79999999999995</v>
      </c>
      <c r="I2574" s="4">
        <v>43585</v>
      </c>
      <c r="J2574" s="198" t="s">
        <v>210</v>
      </c>
      <c r="K2574" s="198">
        <v>0</v>
      </c>
      <c r="L2574" s="198" t="s">
        <v>195</v>
      </c>
    </row>
    <row r="2575" spans="1:12" x14ac:dyDescent="0.3">
      <c r="A2575" s="5">
        <v>13650</v>
      </c>
      <c r="B2575" s="5">
        <v>10100501</v>
      </c>
      <c r="C2575" s="5">
        <v>1000</v>
      </c>
      <c r="D2575" s="4">
        <v>43556</v>
      </c>
      <c r="E2575" s="198" t="s">
        <v>104</v>
      </c>
      <c r="F2575" s="198">
        <v>108113384</v>
      </c>
      <c r="G2575" s="198">
        <v>0</v>
      </c>
      <c r="H2575" s="198">
        <v>0</v>
      </c>
      <c r="I2575" s="4">
        <v>43585</v>
      </c>
      <c r="J2575" s="198" t="s">
        <v>210</v>
      </c>
      <c r="K2575" s="3">
        <v>-1040.33</v>
      </c>
      <c r="L2575" s="198" t="s">
        <v>195</v>
      </c>
    </row>
    <row r="2576" spans="1:12" x14ac:dyDescent="0.3">
      <c r="A2576" s="5">
        <v>13670</v>
      </c>
      <c r="B2576" s="5">
        <v>10100501</v>
      </c>
      <c r="C2576" s="5">
        <v>1000</v>
      </c>
      <c r="D2576" s="4">
        <v>43556</v>
      </c>
      <c r="E2576" s="198" t="s">
        <v>104</v>
      </c>
      <c r="F2576" s="198">
        <v>108112349</v>
      </c>
      <c r="G2576" s="198">
        <v>0</v>
      </c>
      <c r="H2576" s="198">
        <v>0</v>
      </c>
      <c r="I2576" s="4">
        <v>43537</v>
      </c>
      <c r="J2576" s="198" t="s">
        <v>105</v>
      </c>
      <c r="K2576" s="198">
        <v>0.54</v>
      </c>
      <c r="L2576" s="198" t="s">
        <v>189</v>
      </c>
    </row>
    <row r="2577" spans="1:12" x14ac:dyDescent="0.3">
      <c r="A2577" s="5">
        <v>13660</v>
      </c>
      <c r="B2577" s="5">
        <v>10100501</v>
      </c>
      <c r="C2577" s="5">
        <v>1000</v>
      </c>
      <c r="D2577" s="4">
        <v>43556</v>
      </c>
      <c r="E2577" s="198" t="s">
        <v>104</v>
      </c>
      <c r="F2577" s="198">
        <v>108112840</v>
      </c>
      <c r="G2577" s="198">
        <v>0</v>
      </c>
      <c r="H2577" s="198">
        <v>0</v>
      </c>
      <c r="I2577" s="4">
        <v>43558</v>
      </c>
      <c r="J2577" s="198" t="s">
        <v>203</v>
      </c>
      <c r="K2577" s="198">
        <v>-56.2</v>
      </c>
      <c r="L2577" s="198" t="s">
        <v>188</v>
      </c>
    </row>
    <row r="2578" spans="1:12" x14ac:dyDescent="0.3">
      <c r="A2578" s="5">
        <v>13660</v>
      </c>
      <c r="B2578" s="5">
        <v>10100501</v>
      </c>
      <c r="C2578" s="5">
        <v>1000</v>
      </c>
      <c r="D2578" s="4">
        <v>43556</v>
      </c>
      <c r="E2578" s="198" t="s">
        <v>103</v>
      </c>
      <c r="F2578" s="198">
        <v>108112840</v>
      </c>
      <c r="G2578" s="198">
        <v>-1</v>
      </c>
      <c r="H2578" s="3">
        <v>-1432.2</v>
      </c>
      <c r="I2578" s="4">
        <v>43558</v>
      </c>
      <c r="J2578" s="198" t="s">
        <v>203</v>
      </c>
      <c r="K2578" s="198">
        <v>0</v>
      </c>
      <c r="L2578" s="198" t="s">
        <v>188</v>
      </c>
    </row>
    <row r="2579" spans="1:12" x14ac:dyDescent="0.3">
      <c r="A2579" s="5">
        <v>13640</v>
      </c>
      <c r="B2579" s="5">
        <v>10100501</v>
      </c>
      <c r="C2579" s="5">
        <v>1000</v>
      </c>
      <c r="D2579" s="4">
        <v>43556</v>
      </c>
      <c r="E2579" s="198" t="s">
        <v>104</v>
      </c>
      <c r="F2579" s="198">
        <v>108111253</v>
      </c>
      <c r="G2579" s="198">
        <v>0</v>
      </c>
      <c r="H2579" s="198">
        <v>0</v>
      </c>
      <c r="I2579" s="4">
        <v>43554</v>
      </c>
      <c r="J2579" s="198" t="s">
        <v>199</v>
      </c>
      <c r="K2579" s="3">
        <v>-1429.35</v>
      </c>
      <c r="L2579" s="198" t="s">
        <v>194</v>
      </c>
    </row>
    <row r="2580" spans="1:12" x14ac:dyDescent="0.3">
      <c r="A2580" s="5">
        <v>13670</v>
      </c>
      <c r="B2580" s="5">
        <v>10100501</v>
      </c>
      <c r="C2580" s="5">
        <v>1000</v>
      </c>
      <c r="D2580" s="4">
        <v>43556</v>
      </c>
      <c r="E2580" s="198" t="s">
        <v>103</v>
      </c>
      <c r="F2580" s="198">
        <v>108111443</v>
      </c>
      <c r="G2580" s="198">
        <v>-66</v>
      </c>
      <c r="H2580" s="198">
        <v>-74.58</v>
      </c>
      <c r="I2580" s="4">
        <v>43560</v>
      </c>
      <c r="J2580" s="198" t="s">
        <v>204</v>
      </c>
      <c r="K2580" s="198">
        <v>0</v>
      </c>
      <c r="L2580" s="198" t="s">
        <v>189</v>
      </c>
    </row>
    <row r="2581" spans="1:12" x14ac:dyDescent="0.3">
      <c r="A2581" s="5">
        <v>13640</v>
      </c>
      <c r="B2581" s="5">
        <v>10100501</v>
      </c>
      <c r="C2581" s="5">
        <v>1000</v>
      </c>
      <c r="D2581" s="4">
        <v>43556</v>
      </c>
      <c r="E2581" s="198" t="s">
        <v>103</v>
      </c>
      <c r="F2581" s="198">
        <v>108111443</v>
      </c>
      <c r="G2581" s="198">
        <v>-1</v>
      </c>
      <c r="H2581" s="3">
        <v>-1516.11</v>
      </c>
      <c r="I2581" s="4">
        <v>43560</v>
      </c>
      <c r="J2581" s="198" t="s">
        <v>204</v>
      </c>
      <c r="K2581" s="198">
        <v>0</v>
      </c>
      <c r="L2581" s="198" t="s">
        <v>194</v>
      </c>
    </row>
    <row r="2582" spans="1:12" x14ac:dyDescent="0.3">
      <c r="A2582" s="5">
        <v>13640</v>
      </c>
      <c r="B2582" s="5">
        <v>10100501</v>
      </c>
      <c r="C2582" s="5">
        <v>1000</v>
      </c>
      <c r="D2582" s="4">
        <v>43556</v>
      </c>
      <c r="E2582" s="198" t="s">
        <v>103</v>
      </c>
      <c r="F2582" s="198">
        <v>108111781</v>
      </c>
      <c r="G2582" s="198">
        <v>-1</v>
      </c>
      <c r="H2582" s="198">
        <v>-408.4</v>
      </c>
      <c r="I2582" s="4">
        <v>43564</v>
      </c>
      <c r="J2582" s="198" t="s">
        <v>202</v>
      </c>
      <c r="K2582" s="198">
        <v>0</v>
      </c>
      <c r="L2582" s="198" t="s">
        <v>194</v>
      </c>
    </row>
    <row r="2583" spans="1:12" x14ac:dyDescent="0.3">
      <c r="A2583" s="5">
        <v>13670</v>
      </c>
      <c r="B2583" s="5">
        <v>10100501</v>
      </c>
      <c r="C2583" s="5">
        <v>1000</v>
      </c>
      <c r="D2583" s="4">
        <v>43556</v>
      </c>
      <c r="E2583" s="198" t="s">
        <v>104</v>
      </c>
      <c r="F2583" s="198">
        <v>108112349</v>
      </c>
      <c r="G2583" s="198">
        <v>0</v>
      </c>
      <c r="H2583" s="198">
        <v>0</v>
      </c>
      <c r="I2583" s="4">
        <v>43537</v>
      </c>
      <c r="J2583" s="198" t="s">
        <v>105</v>
      </c>
      <c r="K2583" s="198">
        <v>560.5</v>
      </c>
      <c r="L2583" s="198" t="s">
        <v>189</v>
      </c>
    </row>
    <row r="2584" spans="1:12" x14ac:dyDescent="0.3">
      <c r="A2584" s="5">
        <v>13640</v>
      </c>
      <c r="B2584" s="5">
        <v>10100501</v>
      </c>
      <c r="C2584" s="5">
        <v>1000</v>
      </c>
      <c r="D2584" s="4">
        <v>43556</v>
      </c>
      <c r="E2584" s="198" t="s">
        <v>104</v>
      </c>
      <c r="F2584" s="198">
        <v>108111781</v>
      </c>
      <c r="G2584" s="198">
        <v>0</v>
      </c>
      <c r="H2584" s="198">
        <v>0</v>
      </c>
      <c r="I2584" s="4">
        <v>43564</v>
      </c>
      <c r="J2584" s="198" t="s">
        <v>202</v>
      </c>
      <c r="K2584" s="198">
        <v>-403.5</v>
      </c>
      <c r="L2584" s="198" t="s">
        <v>194</v>
      </c>
    </row>
    <row r="2585" spans="1:12" x14ac:dyDescent="0.3">
      <c r="A2585" s="5">
        <v>13660</v>
      </c>
      <c r="B2585" s="5">
        <v>10100501</v>
      </c>
      <c r="C2585" s="5">
        <v>1000</v>
      </c>
      <c r="D2585" s="4">
        <v>43556</v>
      </c>
      <c r="E2585" s="198" t="s">
        <v>104</v>
      </c>
      <c r="F2585" s="198">
        <v>108111713</v>
      </c>
      <c r="G2585" s="198">
        <v>0</v>
      </c>
      <c r="H2585" s="198">
        <v>0</v>
      </c>
      <c r="I2585" s="4">
        <v>43565</v>
      </c>
      <c r="J2585" s="198" t="s">
        <v>105</v>
      </c>
      <c r="K2585" s="198">
        <v>-167.57</v>
      </c>
      <c r="L2585" s="198" t="s">
        <v>188</v>
      </c>
    </row>
    <row r="2586" spans="1:12" x14ac:dyDescent="0.3">
      <c r="A2586" s="5">
        <v>13670</v>
      </c>
      <c r="B2586" s="5">
        <v>10100501</v>
      </c>
      <c r="C2586" s="5">
        <v>1000</v>
      </c>
      <c r="D2586" s="4">
        <v>43556</v>
      </c>
      <c r="E2586" s="198" t="s">
        <v>104</v>
      </c>
      <c r="F2586" s="198">
        <v>108111713</v>
      </c>
      <c r="G2586" s="198">
        <v>0</v>
      </c>
      <c r="H2586" s="198">
        <v>0</v>
      </c>
      <c r="I2586" s="4">
        <v>43565</v>
      </c>
      <c r="J2586" s="198" t="s">
        <v>105</v>
      </c>
      <c r="K2586" s="3">
        <v>-3030.3</v>
      </c>
      <c r="L2586" s="198" t="s">
        <v>189</v>
      </c>
    </row>
    <row r="2587" spans="1:12" x14ac:dyDescent="0.3">
      <c r="A2587" s="5">
        <v>13660</v>
      </c>
      <c r="B2587" s="5">
        <v>10100501</v>
      </c>
      <c r="C2587" s="5">
        <v>1000</v>
      </c>
      <c r="D2587" s="4">
        <v>43556</v>
      </c>
      <c r="E2587" s="198" t="s">
        <v>103</v>
      </c>
      <c r="F2587" s="198">
        <v>108109530</v>
      </c>
      <c r="G2587" s="198">
        <v>-696</v>
      </c>
      <c r="H2587" s="3">
        <v>-7885.68</v>
      </c>
      <c r="I2587" s="4">
        <v>43556</v>
      </c>
      <c r="J2587" s="198" t="s">
        <v>201</v>
      </c>
      <c r="K2587" s="198">
        <v>0</v>
      </c>
      <c r="L2587" s="198" t="s">
        <v>188</v>
      </c>
    </row>
    <row r="2588" spans="1:12" x14ac:dyDescent="0.3">
      <c r="A2588" s="5">
        <v>13660</v>
      </c>
      <c r="B2588" s="5">
        <v>10100501</v>
      </c>
      <c r="C2588" s="5">
        <v>1000</v>
      </c>
      <c r="D2588" s="4">
        <v>43556</v>
      </c>
      <c r="E2588" s="198" t="s">
        <v>104</v>
      </c>
      <c r="F2588" s="198">
        <v>108109530</v>
      </c>
      <c r="G2588" s="198">
        <v>0</v>
      </c>
      <c r="H2588" s="198">
        <v>0</v>
      </c>
      <c r="I2588" s="4">
        <v>43556</v>
      </c>
      <c r="J2588" s="198" t="s">
        <v>201</v>
      </c>
      <c r="K2588" s="198">
        <v>599.53</v>
      </c>
      <c r="L2588" s="198" t="s">
        <v>188</v>
      </c>
    </row>
    <row r="2589" spans="1:12" x14ac:dyDescent="0.3">
      <c r="A2589" s="5">
        <v>13670</v>
      </c>
      <c r="B2589" s="5">
        <v>10100501</v>
      </c>
      <c r="C2589" s="5">
        <v>1000</v>
      </c>
      <c r="D2589" s="4">
        <v>43556</v>
      </c>
      <c r="E2589" s="198" t="s">
        <v>103</v>
      </c>
      <c r="F2589" s="198">
        <v>108109530</v>
      </c>
      <c r="G2589" s="198">
        <v>-696</v>
      </c>
      <c r="H2589" s="3">
        <v>-7906.56</v>
      </c>
      <c r="I2589" s="4">
        <v>43556</v>
      </c>
      <c r="J2589" s="198" t="s">
        <v>201</v>
      </c>
      <c r="K2589" s="198">
        <v>0</v>
      </c>
      <c r="L2589" s="198" t="s">
        <v>189</v>
      </c>
    </row>
    <row r="2590" spans="1:12" x14ac:dyDescent="0.3">
      <c r="A2590" s="5">
        <v>13670</v>
      </c>
      <c r="B2590" s="5">
        <v>10100501</v>
      </c>
      <c r="C2590" s="5">
        <v>1000</v>
      </c>
      <c r="D2590" s="4">
        <v>43556</v>
      </c>
      <c r="E2590" s="198" t="s">
        <v>104</v>
      </c>
      <c r="F2590" s="198">
        <v>108109530</v>
      </c>
      <c r="G2590" s="198">
        <v>0</v>
      </c>
      <c r="H2590" s="198">
        <v>0</v>
      </c>
      <c r="I2590" s="4">
        <v>43556</v>
      </c>
      <c r="J2590" s="198" t="s">
        <v>201</v>
      </c>
      <c r="K2590" s="198">
        <v>601.12</v>
      </c>
      <c r="L2590" s="198" t="s">
        <v>189</v>
      </c>
    </row>
    <row r="2591" spans="1:12" x14ac:dyDescent="0.3">
      <c r="A2591" s="5">
        <v>13640</v>
      </c>
      <c r="B2591" s="5">
        <v>10100501</v>
      </c>
      <c r="C2591" s="5">
        <v>1000</v>
      </c>
      <c r="D2591" s="4">
        <v>43556</v>
      </c>
      <c r="E2591" s="198" t="s">
        <v>103</v>
      </c>
      <c r="F2591" s="198">
        <v>108109580</v>
      </c>
      <c r="G2591" s="198">
        <v>-1</v>
      </c>
      <c r="H2591" s="198">
        <v>-286.99</v>
      </c>
      <c r="I2591" s="4">
        <v>43558</v>
      </c>
      <c r="J2591" s="198" t="s">
        <v>203</v>
      </c>
      <c r="K2591" s="198">
        <v>0</v>
      </c>
      <c r="L2591" s="198" t="s">
        <v>194</v>
      </c>
    </row>
    <row r="2592" spans="1:12" x14ac:dyDescent="0.3">
      <c r="A2592" s="5">
        <v>13640</v>
      </c>
      <c r="B2592" s="5">
        <v>10100501</v>
      </c>
      <c r="C2592" s="5">
        <v>1000</v>
      </c>
      <c r="D2592" s="4">
        <v>43556</v>
      </c>
      <c r="E2592" s="198" t="s">
        <v>104</v>
      </c>
      <c r="F2592" s="198">
        <v>108109580</v>
      </c>
      <c r="G2592" s="198">
        <v>0</v>
      </c>
      <c r="H2592" s="198">
        <v>0</v>
      </c>
      <c r="I2592" s="4">
        <v>43558</v>
      </c>
      <c r="J2592" s="198" t="s">
        <v>203</v>
      </c>
      <c r="K2592" s="3">
        <v>-3009.18</v>
      </c>
      <c r="L2592" s="198" t="s">
        <v>194</v>
      </c>
    </row>
    <row r="2593" spans="1:12" x14ac:dyDescent="0.3">
      <c r="A2593" s="5">
        <v>13650</v>
      </c>
      <c r="B2593" s="5">
        <v>10100501</v>
      </c>
      <c r="C2593" s="5">
        <v>1000</v>
      </c>
      <c r="D2593" s="4">
        <v>43556</v>
      </c>
      <c r="E2593" s="198" t="s">
        <v>103</v>
      </c>
      <c r="F2593" s="198">
        <v>108109580</v>
      </c>
      <c r="G2593" s="198">
        <v>-40</v>
      </c>
      <c r="H2593" s="198">
        <v>-102</v>
      </c>
      <c r="I2593" s="4">
        <v>43558</v>
      </c>
      <c r="J2593" s="198" t="s">
        <v>203</v>
      </c>
      <c r="K2593" s="198">
        <v>0</v>
      </c>
      <c r="L2593" s="198" t="s">
        <v>195</v>
      </c>
    </row>
    <row r="2594" spans="1:12" x14ac:dyDescent="0.3">
      <c r="A2594" s="5">
        <v>13650</v>
      </c>
      <c r="B2594" s="5">
        <v>10100501</v>
      </c>
      <c r="C2594" s="5">
        <v>1000</v>
      </c>
      <c r="D2594" s="4">
        <v>43556</v>
      </c>
      <c r="E2594" s="198" t="s">
        <v>104</v>
      </c>
      <c r="F2594" s="198">
        <v>108109580</v>
      </c>
      <c r="G2594" s="198">
        <v>0</v>
      </c>
      <c r="H2594" s="198">
        <v>0</v>
      </c>
      <c r="I2594" s="4">
        <v>43558</v>
      </c>
      <c r="J2594" s="198" t="s">
        <v>203</v>
      </c>
      <c r="K2594" s="3">
        <v>-1069.5</v>
      </c>
      <c r="L2594" s="198" t="s">
        <v>195</v>
      </c>
    </row>
    <row r="2595" spans="1:12" x14ac:dyDescent="0.3">
      <c r="A2595" s="5">
        <v>13670</v>
      </c>
      <c r="B2595" s="5">
        <v>10100501</v>
      </c>
      <c r="C2595" s="5">
        <v>1000</v>
      </c>
      <c r="D2595" s="4">
        <v>43556</v>
      </c>
      <c r="E2595" s="198" t="s">
        <v>103</v>
      </c>
      <c r="F2595" s="198">
        <v>108109644</v>
      </c>
      <c r="G2595" s="5">
        <v>-3480</v>
      </c>
      <c r="H2595" s="3">
        <v>-9674.4</v>
      </c>
      <c r="I2595" s="4">
        <v>43560</v>
      </c>
      <c r="J2595" s="198" t="s">
        <v>204</v>
      </c>
      <c r="K2595" s="198">
        <v>0</v>
      </c>
      <c r="L2595" s="198" t="s">
        <v>189</v>
      </c>
    </row>
    <row r="2596" spans="1:12" x14ac:dyDescent="0.3">
      <c r="A2596" s="5">
        <v>13670</v>
      </c>
      <c r="B2596" s="5">
        <v>10100501</v>
      </c>
      <c r="C2596" s="5">
        <v>1000</v>
      </c>
      <c r="D2596" s="4">
        <v>43556</v>
      </c>
      <c r="E2596" s="198" t="s">
        <v>104</v>
      </c>
      <c r="F2596" s="198">
        <v>108109644</v>
      </c>
      <c r="G2596" s="198">
        <v>0</v>
      </c>
      <c r="H2596" s="198">
        <v>0</v>
      </c>
      <c r="I2596" s="4">
        <v>43560</v>
      </c>
      <c r="J2596" s="198" t="s">
        <v>204</v>
      </c>
      <c r="K2596" s="3">
        <v>-6857.47</v>
      </c>
      <c r="L2596" s="198" t="s">
        <v>189</v>
      </c>
    </row>
    <row r="2597" spans="1:12" x14ac:dyDescent="0.3">
      <c r="A2597" s="5">
        <v>13640</v>
      </c>
      <c r="B2597" s="5">
        <v>10100501</v>
      </c>
      <c r="C2597" s="5">
        <v>1000</v>
      </c>
      <c r="D2597" s="4">
        <v>43556</v>
      </c>
      <c r="E2597" s="198" t="s">
        <v>104</v>
      </c>
      <c r="F2597" s="198">
        <v>108110383</v>
      </c>
      <c r="G2597" s="198">
        <v>0</v>
      </c>
      <c r="H2597" s="198">
        <v>0</v>
      </c>
      <c r="I2597" s="4">
        <v>43546</v>
      </c>
      <c r="J2597" s="198" t="s">
        <v>105</v>
      </c>
      <c r="K2597" s="198">
        <v>-942.67</v>
      </c>
      <c r="L2597" s="198" t="s">
        <v>194</v>
      </c>
    </row>
    <row r="2598" spans="1:12" x14ac:dyDescent="0.3">
      <c r="A2598" s="5">
        <v>13660</v>
      </c>
      <c r="B2598" s="5">
        <v>10100501</v>
      </c>
      <c r="C2598" s="5">
        <v>1000</v>
      </c>
      <c r="D2598" s="4">
        <v>43556</v>
      </c>
      <c r="E2598" s="198" t="s">
        <v>103</v>
      </c>
      <c r="F2598" s="198">
        <v>108109743</v>
      </c>
      <c r="G2598" s="198">
        <v>-236</v>
      </c>
      <c r="H2598" s="3">
        <v>-1647.28</v>
      </c>
      <c r="I2598" s="4">
        <v>43559</v>
      </c>
      <c r="J2598" s="198" t="s">
        <v>197</v>
      </c>
      <c r="K2598" s="198">
        <v>0</v>
      </c>
      <c r="L2598" s="198" t="s">
        <v>188</v>
      </c>
    </row>
    <row r="2599" spans="1:12" x14ac:dyDescent="0.3">
      <c r="A2599" s="5">
        <v>13670</v>
      </c>
      <c r="B2599" s="5">
        <v>10100501</v>
      </c>
      <c r="C2599" s="5">
        <v>1000</v>
      </c>
      <c r="D2599" s="4">
        <v>43556</v>
      </c>
      <c r="E2599" s="198" t="s">
        <v>103</v>
      </c>
      <c r="F2599" s="198">
        <v>108109743</v>
      </c>
      <c r="G2599" s="198">
        <v>-236</v>
      </c>
      <c r="H2599" s="3">
        <v>-3707.56</v>
      </c>
      <c r="I2599" s="4">
        <v>43559</v>
      </c>
      <c r="J2599" s="198" t="s">
        <v>197</v>
      </c>
      <c r="K2599" s="198">
        <v>0</v>
      </c>
      <c r="L2599" s="198" t="s">
        <v>189</v>
      </c>
    </row>
    <row r="2600" spans="1:12" x14ac:dyDescent="0.3">
      <c r="A2600" s="5">
        <v>13640</v>
      </c>
      <c r="B2600" s="5">
        <v>10100501</v>
      </c>
      <c r="C2600" s="5">
        <v>1000</v>
      </c>
      <c r="D2600" s="4">
        <v>43556</v>
      </c>
      <c r="E2600" s="198" t="s">
        <v>103</v>
      </c>
      <c r="F2600" s="198">
        <v>108109774</v>
      </c>
      <c r="G2600" s="198">
        <v>-1</v>
      </c>
      <c r="H2600" s="3">
        <v>-1686.91</v>
      </c>
      <c r="I2600" s="4">
        <v>43559</v>
      </c>
      <c r="J2600" s="198" t="s">
        <v>197</v>
      </c>
      <c r="K2600" s="198">
        <v>0</v>
      </c>
      <c r="L2600" s="198" t="s">
        <v>194</v>
      </c>
    </row>
    <row r="2601" spans="1:12" x14ac:dyDescent="0.3">
      <c r="A2601" s="5">
        <v>13640</v>
      </c>
      <c r="B2601" s="5">
        <v>10100501</v>
      </c>
      <c r="C2601" s="5">
        <v>1000</v>
      </c>
      <c r="D2601" s="4">
        <v>43556</v>
      </c>
      <c r="E2601" s="198" t="s">
        <v>104</v>
      </c>
      <c r="F2601" s="198">
        <v>108109774</v>
      </c>
      <c r="G2601" s="198">
        <v>0</v>
      </c>
      <c r="H2601" s="198">
        <v>0</v>
      </c>
      <c r="I2601" s="4">
        <v>43559</v>
      </c>
      <c r="J2601" s="198" t="s">
        <v>197</v>
      </c>
      <c r="K2601" s="3">
        <v>-4185.1099999999997</v>
      </c>
      <c r="L2601" s="198" t="s">
        <v>194</v>
      </c>
    </row>
    <row r="2602" spans="1:12" x14ac:dyDescent="0.3">
      <c r="A2602" s="5">
        <v>13650</v>
      </c>
      <c r="B2602" s="5">
        <v>10100501</v>
      </c>
      <c r="C2602" s="5">
        <v>1000</v>
      </c>
      <c r="D2602" s="4">
        <v>43556</v>
      </c>
      <c r="E2602" s="198" t="s">
        <v>103</v>
      </c>
      <c r="F2602" s="198">
        <v>108109774</v>
      </c>
      <c r="G2602" s="198">
        <v>-290</v>
      </c>
      <c r="H2602" s="198">
        <v>-727.9</v>
      </c>
      <c r="I2602" s="4">
        <v>43559</v>
      </c>
      <c r="J2602" s="198" t="s">
        <v>197</v>
      </c>
      <c r="K2602" s="198">
        <v>0</v>
      </c>
      <c r="L2602" s="198" t="s">
        <v>195</v>
      </c>
    </row>
    <row r="2603" spans="1:12" x14ac:dyDescent="0.3">
      <c r="A2603" s="5">
        <v>13650</v>
      </c>
      <c r="B2603" s="5">
        <v>10100501</v>
      </c>
      <c r="C2603" s="5">
        <v>1000</v>
      </c>
      <c r="D2603" s="4">
        <v>43556</v>
      </c>
      <c r="E2603" s="198" t="s">
        <v>104</v>
      </c>
      <c r="F2603" s="198">
        <v>108109774</v>
      </c>
      <c r="G2603" s="198">
        <v>0</v>
      </c>
      <c r="H2603" s="198">
        <v>0</v>
      </c>
      <c r="I2603" s="4">
        <v>43559</v>
      </c>
      <c r="J2603" s="198" t="s">
        <v>197</v>
      </c>
      <c r="K2603" s="3">
        <v>-1805.88</v>
      </c>
      <c r="L2603" s="198" t="s">
        <v>195</v>
      </c>
    </row>
    <row r="2604" spans="1:12" x14ac:dyDescent="0.3">
      <c r="A2604" s="5">
        <v>13660</v>
      </c>
      <c r="B2604" s="5">
        <v>10100501</v>
      </c>
      <c r="C2604" s="5">
        <v>1000</v>
      </c>
      <c r="D2604" s="4">
        <v>43556</v>
      </c>
      <c r="E2604" s="198" t="s">
        <v>103</v>
      </c>
      <c r="F2604" s="198">
        <v>108109774</v>
      </c>
      <c r="G2604" s="198">
        <v>-60</v>
      </c>
      <c r="H2604" s="198">
        <v>-214.2</v>
      </c>
      <c r="I2604" s="4">
        <v>43559</v>
      </c>
      <c r="J2604" s="198" t="s">
        <v>197</v>
      </c>
      <c r="K2604" s="198">
        <v>0</v>
      </c>
      <c r="L2604" s="198" t="s">
        <v>188</v>
      </c>
    </row>
    <row r="2605" spans="1:12" x14ac:dyDescent="0.3">
      <c r="A2605" s="5">
        <v>13660</v>
      </c>
      <c r="B2605" s="5">
        <v>10100501</v>
      </c>
      <c r="C2605" s="5">
        <v>1000</v>
      </c>
      <c r="D2605" s="4">
        <v>43556</v>
      </c>
      <c r="E2605" s="198" t="s">
        <v>104</v>
      </c>
      <c r="F2605" s="198">
        <v>108109774</v>
      </c>
      <c r="G2605" s="198">
        <v>0</v>
      </c>
      <c r="H2605" s="198">
        <v>0</v>
      </c>
      <c r="I2605" s="4">
        <v>43559</v>
      </c>
      <c r="J2605" s="198" t="s">
        <v>197</v>
      </c>
      <c r="K2605" s="198">
        <v>-531.41</v>
      </c>
      <c r="L2605" s="198" t="s">
        <v>188</v>
      </c>
    </row>
    <row r="2606" spans="1:12" x14ac:dyDescent="0.3">
      <c r="A2606" s="5">
        <v>13660</v>
      </c>
      <c r="B2606" s="5">
        <v>10100501</v>
      </c>
      <c r="C2606" s="5">
        <v>1000</v>
      </c>
      <c r="D2606" s="4">
        <v>43556</v>
      </c>
      <c r="E2606" s="198" t="s">
        <v>103</v>
      </c>
      <c r="F2606" s="198">
        <v>108109774</v>
      </c>
      <c r="G2606" s="198">
        <v>-1</v>
      </c>
      <c r="H2606" s="3">
        <v>-2266.46</v>
      </c>
      <c r="I2606" s="4">
        <v>43559</v>
      </c>
      <c r="J2606" s="198" t="s">
        <v>197</v>
      </c>
      <c r="K2606" s="198">
        <v>0</v>
      </c>
      <c r="L2606" s="198" t="s">
        <v>188</v>
      </c>
    </row>
    <row r="2607" spans="1:12" x14ac:dyDescent="0.3">
      <c r="A2607" s="5">
        <v>13660</v>
      </c>
      <c r="B2607" s="5">
        <v>10100501</v>
      </c>
      <c r="C2607" s="5">
        <v>1000</v>
      </c>
      <c r="D2607" s="4">
        <v>43556</v>
      </c>
      <c r="E2607" s="198" t="s">
        <v>104</v>
      </c>
      <c r="F2607" s="198">
        <v>108109774</v>
      </c>
      <c r="G2607" s="198">
        <v>0</v>
      </c>
      <c r="H2607" s="198">
        <v>0</v>
      </c>
      <c r="I2607" s="4">
        <v>43559</v>
      </c>
      <c r="J2607" s="198" t="s">
        <v>197</v>
      </c>
      <c r="K2607" s="3">
        <v>-5622.92</v>
      </c>
      <c r="L2607" s="198" t="s">
        <v>188</v>
      </c>
    </row>
    <row r="2608" spans="1:12" x14ac:dyDescent="0.3">
      <c r="A2608" s="5">
        <v>13640</v>
      </c>
      <c r="B2608" s="5">
        <v>10100501</v>
      </c>
      <c r="C2608" s="5">
        <v>1000</v>
      </c>
      <c r="D2608" s="4">
        <v>43556</v>
      </c>
      <c r="E2608" s="198" t="s">
        <v>103</v>
      </c>
      <c r="F2608" s="198">
        <v>108109912</v>
      </c>
      <c r="G2608" s="198">
        <v>-1</v>
      </c>
      <c r="H2608" s="198">
        <v>-385.5</v>
      </c>
      <c r="I2608" s="4">
        <v>43563</v>
      </c>
      <c r="J2608" s="198" t="s">
        <v>205</v>
      </c>
      <c r="K2608" s="198">
        <v>0</v>
      </c>
      <c r="L2608" s="198" t="s">
        <v>194</v>
      </c>
    </row>
    <row r="2609" spans="1:12" x14ac:dyDescent="0.3">
      <c r="A2609" s="5">
        <v>13650</v>
      </c>
      <c r="B2609" s="5">
        <v>10100501</v>
      </c>
      <c r="C2609" s="5">
        <v>1000</v>
      </c>
      <c r="D2609" s="4">
        <v>43556</v>
      </c>
      <c r="E2609" s="198" t="s">
        <v>103</v>
      </c>
      <c r="F2609" s="198">
        <v>108109912</v>
      </c>
      <c r="G2609" s="198">
        <v>-40</v>
      </c>
      <c r="H2609" s="198">
        <v>-100</v>
      </c>
      <c r="I2609" s="4">
        <v>43563</v>
      </c>
      <c r="J2609" s="198" t="s">
        <v>205</v>
      </c>
      <c r="K2609" s="198">
        <v>0</v>
      </c>
      <c r="L2609" s="198" t="s">
        <v>195</v>
      </c>
    </row>
    <row r="2610" spans="1:12" x14ac:dyDescent="0.3">
      <c r="A2610" s="5">
        <v>13640</v>
      </c>
      <c r="B2610" s="5">
        <v>10100501</v>
      </c>
      <c r="C2610" s="5">
        <v>1000</v>
      </c>
      <c r="D2610" s="4">
        <v>43556</v>
      </c>
      <c r="E2610" s="198" t="s">
        <v>104</v>
      </c>
      <c r="F2610" s="198">
        <v>108108617</v>
      </c>
      <c r="G2610" s="198">
        <v>0</v>
      </c>
      <c r="H2610" s="198">
        <v>0</v>
      </c>
      <c r="I2610" s="4">
        <v>43518</v>
      </c>
      <c r="J2610" s="198" t="s">
        <v>105</v>
      </c>
      <c r="K2610" s="198">
        <v>-324.5</v>
      </c>
      <c r="L2610" s="198" t="s">
        <v>194</v>
      </c>
    </row>
    <row r="2611" spans="1:12" x14ac:dyDescent="0.3">
      <c r="A2611" s="5">
        <v>13670</v>
      </c>
      <c r="B2611" s="5">
        <v>10100501</v>
      </c>
      <c r="C2611" s="5">
        <v>1000</v>
      </c>
      <c r="D2611" s="4">
        <v>43556</v>
      </c>
      <c r="E2611" s="198" t="s">
        <v>104</v>
      </c>
      <c r="F2611" s="198">
        <v>108108976</v>
      </c>
      <c r="G2611" s="198">
        <v>0</v>
      </c>
      <c r="H2611" s="198">
        <v>0</v>
      </c>
      <c r="I2611" s="4">
        <v>43554</v>
      </c>
      <c r="J2611" s="198" t="s">
        <v>199</v>
      </c>
      <c r="K2611" s="3">
        <v>-3176.31</v>
      </c>
      <c r="L2611" s="198" t="s">
        <v>189</v>
      </c>
    </row>
    <row r="2612" spans="1:12" x14ac:dyDescent="0.3">
      <c r="A2612" s="5">
        <v>13670</v>
      </c>
      <c r="B2612" s="5">
        <v>10100501</v>
      </c>
      <c r="C2612" s="5">
        <v>1000</v>
      </c>
      <c r="D2612" s="4">
        <v>43556</v>
      </c>
      <c r="E2612" s="198" t="s">
        <v>104</v>
      </c>
      <c r="F2612" s="198">
        <v>108108976</v>
      </c>
      <c r="G2612" s="198">
        <v>0</v>
      </c>
      <c r="H2612" s="198">
        <v>0</v>
      </c>
      <c r="I2612" s="4">
        <v>43554</v>
      </c>
      <c r="J2612" s="198" t="s">
        <v>199</v>
      </c>
      <c r="K2612" s="3">
        <v>-1317.83</v>
      </c>
      <c r="L2612" s="198" t="s">
        <v>189</v>
      </c>
    </row>
    <row r="2613" spans="1:12" x14ac:dyDescent="0.3">
      <c r="A2613" s="5">
        <v>13640</v>
      </c>
      <c r="B2613" s="5">
        <v>10100501</v>
      </c>
      <c r="C2613" s="5">
        <v>1000</v>
      </c>
      <c r="D2613" s="4">
        <v>43556</v>
      </c>
      <c r="E2613" s="198" t="s">
        <v>104</v>
      </c>
      <c r="F2613" s="198">
        <v>108109071</v>
      </c>
      <c r="G2613" s="198">
        <v>0</v>
      </c>
      <c r="H2613" s="198">
        <v>0</v>
      </c>
      <c r="I2613" s="4">
        <v>43525</v>
      </c>
      <c r="J2613" s="198" t="s">
        <v>105</v>
      </c>
      <c r="K2613" s="3">
        <v>-1300.8599999999999</v>
      </c>
      <c r="L2613" s="198" t="s">
        <v>194</v>
      </c>
    </row>
    <row r="2614" spans="1:12" x14ac:dyDescent="0.3">
      <c r="A2614" s="5">
        <v>13640</v>
      </c>
      <c r="B2614" s="5">
        <v>10100501</v>
      </c>
      <c r="C2614" s="5">
        <v>1000</v>
      </c>
      <c r="D2614" s="4">
        <v>43556</v>
      </c>
      <c r="E2614" s="198" t="s">
        <v>104</v>
      </c>
      <c r="F2614" s="198">
        <v>108109071</v>
      </c>
      <c r="G2614" s="198">
        <v>0</v>
      </c>
      <c r="H2614" s="198">
        <v>0</v>
      </c>
      <c r="I2614" s="4">
        <v>43525</v>
      </c>
      <c r="J2614" s="198" t="s">
        <v>105</v>
      </c>
      <c r="K2614" s="198">
        <v>-84.41</v>
      </c>
      <c r="L2614" s="198" t="s">
        <v>194</v>
      </c>
    </row>
    <row r="2615" spans="1:12" x14ac:dyDescent="0.3">
      <c r="A2615" s="5">
        <v>13660</v>
      </c>
      <c r="B2615" s="5">
        <v>10100501</v>
      </c>
      <c r="C2615" s="5">
        <v>1000</v>
      </c>
      <c r="D2615" s="4">
        <v>43556</v>
      </c>
      <c r="E2615" s="198" t="s">
        <v>104</v>
      </c>
      <c r="F2615" s="198">
        <v>108109071</v>
      </c>
      <c r="G2615" s="198">
        <v>0</v>
      </c>
      <c r="H2615" s="198">
        <v>0</v>
      </c>
      <c r="I2615" s="4">
        <v>43525</v>
      </c>
      <c r="J2615" s="198" t="s">
        <v>105</v>
      </c>
      <c r="K2615" s="198">
        <v>-177.33</v>
      </c>
      <c r="L2615" s="198" t="s">
        <v>188</v>
      </c>
    </row>
    <row r="2616" spans="1:12" x14ac:dyDescent="0.3">
      <c r="A2616" s="5">
        <v>13670</v>
      </c>
      <c r="B2616" s="5">
        <v>10100501</v>
      </c>
      <c r="C2616" s="5">
        <v>1000</v>
      </c>
      <c r="D2616" s="4">
        <v>43556</v>
      </c>
      <c r="E2616" s="198" t="s">
        <v>104</v>
      </c>
      <c r="F2616" s="198">
        <v>108109071</v>
      </c>
      <c r="G2616" s="198">
        <v>0</v>
      </c>
      <c r="H2616" s="198">
        <v>0</v>
      </c>
      <c r="I2616" s="4">
        <v>43525</v>
      </c>
      <c r="J2616" s="198" t="s">
        <v>105</v>
      </c>
      <c r="K2616" s="198">
        <v>-247.9</v>
      </c>
      <c r="L2616" s="198" t="s">
        <v>189</v>
      </c>
    </row>
    <row r="2617" spans="1:12" x14ac:dyDescent="0.3">
      <c r="A2617" s="5">
        <v>13660</v>
      </c>
      <c r="B2617" s="5">
        <v>10100501</v>
      </c>
      <c r="C2617" s="5">
        <v>1000</v>
      </c>
      <c r="D2617" s="4">
        <v>43556</v>
      </c>
      <c r="E2617" s="198" t="s">
        <v>103</v>
      </c>
      <c r="F2617" s="198">
        <v>108109148</v>
      </c>
      <c r="G2617" s="198">
        <v>-1</v>
      </c>
      <c r="H2617" s="3">
        <v>-1866.17</v>
      </c>
      <c r="I2617" s="4">
        <v>43556</v>
      </c>
      <c r="J2617" s="198" t="s">
        <v>201</v>
      </c>
      <c r="K2617" s="198">
        <v>0</v>
      </c>
      <c r="L2617" s="198" t="s">
        <v>188</v>
      </c>
    </row>
    <row r="2618" spans="1:12" x14ac:dyDescent="0.3">
      <c r="A2618" s="5">
        <v>13660</v>
      </c>
      <c r="B2618" s="5">
        <v>10100501</v>
      </c>
      <c r="C2618" s="5">
        <v>1000</v>
      </c>
      <c r="D2618" s="4">
        <v>43556</v>
      </c>
      <c r="E2618" s="198" t="s">
        <v>104</v>
      </c>
      <c r="F2618" s="198">
        <v>108109148</v>
      </c>
      <c r="G2618" s="198">
        <v>0</v>
      </c>
      <c r="H2618" s="198">
        <v>0</v>
      </c>
      <c r="I2618" s="4">
        <v>43556</v>
      </c>
      <c r="J2618" s="198" t="s">
        <v>201</v>
      </c>
      <c r="K2618" s="198">
        <v>984.83</v>
      </c>
      <c r="L2618" s="198" t="s">
        <v>188</v>
      </c>
    </row>
    <row r="2619" spans="1:12" x14ac:dyDescent="0.3">
      <c r="A2619" s="5">
        <v>13670</v>
      </c>
      <c r="B2619" s="5">
        <v>10100501</v>
      </c>
      <c r="C2619" s="5">
        <v>1000</v>
      </c>
      <c r="D2619" s="4">
        <v>43556</v>
      </c>
      <c r="E2619" s="198" t="s">
        <v>103</v>
      </c>
      <c r="F2619" s="198">
        <v>108109244</v>
      </c>
      <c r="G2619" s="5">
        <v>-2925</v>
      </c>
      <c r="H2619" s="3">
        <v>-38814.75</v>
      </c>
      <c r="I2619" s="4">
        <v>43556</v>
      </c>
      <c r="J2619" s="198" t="s">
        <v>202</v>
      </c>
      <c r="K2619" s="198">
        <v>0</v>
      </c>
      <c r="L2619" s="198" t="s">
        <v>189</v>
      </c>
    </row>
    <row r="2620" spans="1:12" x14ac:dyDescent="0.3">
      <c r="A2620" s="5">
        <v>13640</v>
      </c>
      <c r="B2620" s="5">
        <v>10100501</v>
      </c>
      <c r="C2620" s="5">
        <v>1000</v>
      </c>
      <c r="D2620" s="4">
        <v>43556</v>
      </c>
      <c r="E2620" s="198" t="s">
        <v>104</v>
      </c>
      <c r="F2620" s="198">
        <v>108109312</v>
      </c>
      <c r="G2620" s="198">
        <v>0</v>
      </c>
      <c r="H2620" s="198">
        <v>0</v>
      </c>
      <c r="I2620" s="4">
        <v>43524</v>
      </c>
      <c r="J2620" s="198" t="s">
        <v>105</v>
      </c>
      <c r="K2620" s="198">
        <v>-689.14</v>
      </c>
      <c r="L2620" s="198" t="s">
        <v>194</v>
      </c>
    </row>
    <row r="2621" spans="1:12" x14ac:dyDescent="0.3">
      <c r="A2621" s="5">
        <v>13650</v>
      </c>
      <c r="B2621" s="5">
        <v>10100501</v>
      </c>
      <c r="C2621" s="5">
        <v>1000</v>
      </c>
      <c r="D2621" s="4">
        <v>43556</v>
      </c>
      <c r="E2621" s="198" t="s">
        <v>104</v>
      </c>
      <c r="F2621" s="198">
        <v>108109312</v>
      </c>
      <c r="G2621" s="198">
        <v>0</v>
      </c>
      <c r="H2621" s="198">
        <v>0</v>
      </c>
      <c r="I2621" s="4">
        <v>43524</v>
      </c>
      <c r="J2621" s="198" t="s">
        <v>105</v>
      </c>
      <c r="K2621" s="198">
        <v>-120.64</v>
      </c>
      <c r="L2621" s="198" t="s">
        <v>195</v>
      </c>
    </row>
    <row r="2622" spans="1:12" x14ac:dyDescent="0.3">
      <c r="A2622" s="5">
        <v>13640</v>
      </c>
      <c r="B2622" s="5">
        <v>10100501</v>
      </c>
      <c r="C2622" s="5">
        <v>1000</v>
      </c>
      <c r="D2622" s="4">
        <v>43556</v>
      </c>
      <c r="E2622" s="198" t="s">
        <v>103</v>
      </c>
      <c r="F2622" s="198">
        <v>108107864</v>
      </c>
      <c r="G2622" s="198">
        <v>-1</v>
      </c>
      <c r="H2622" s="3">
        <v>-4064.31</v>
      </c>
      <c r="I2622" s="4">
        <v>43565</v>
      </c>
      <c r="J2622" s="198" t="s">
        <v>206</v>
      </c>
      <c r="K2622" s="198">
        <v>0</v>
      </c>
      <c r="L2622" s="198" t="s">
        <v>194</v>
      </c>
    </row>
    <row r="2623" spans="1:12" x14ac:dyDescent="0.3">
      <c r="A2623" s="5">
        <v>13640</v>
      </c>
      <c r="B2623" s="5">
        <v>10100501</v>
      </c>
      <c r="C2623" s="5">
        <v>1000</v>
      </c>
      <c r="D2623" s="4">
        <v>43556</v>
      </c>
      <c r="E2623" s="198" t="s">
        <v>104</v>
      </c>
      <c r="F2623" s="198">
        <v>108107864</v>
      </c>
      <c r="G2623" s="198">
        <v>0</v>
      </c>
      <c r="H2623" s="198">
        <v>0</v>
      </c>
      <c r="I2623" s="4">
        <v>43565</v>
      </c>
      <c r="J2623" s="198" t="s">
        <v>206</v>
      </c>
      <c r="K2623" s="198">
        <v>-801.74</v>
      </c>
      <c r="L2623" s="198" t="s">
        <v>194</v>
      </c>
    </row>
    <row r="2624" spans="1:12" x14ac:dyDescent="0.3">
      <c r="A2624" s="5">
        <v>13640</v>
      </c>
      <c r="B2624" s="5">
        <v>10100501</v>
      </c>
      <c r="C2624" s="5">
        <v>1000</v>
      </c>
      <c r="D2624" s="4">
        <v>43556</v>
      </c>
      <c r="E2624" s="198" t="s">
        <v>103</v>
      </c>
      <c r="F2624" s="198">
        <v>108107864</v>
      </c>
      <c r="G2624" s="198">
        <v>-1</v>
      </c>
      <c r="H2624" s="198">
        <v>-791.88</v>
      </c>
      <c r="I2624" s="4">
        <v>43565</v>
      </c>
      <c r="J2624" s="198" t="s">
        <v>206</v>
      </c>
      <c r="K2624" s="198">
        <v>0</v>
      </c>
      <c r="L2624" s="198" t="s">
        <v>194</v>
      </c>
    </row>
    <row r="2625" spans="1:12" x14ac:dyDescent="0.3">
      <c r="A2625" s="5">
        <v>13640</v>
      </c>
      <c r="B2625" s="5">
        <v>10100501</v>
      </c>
      <c r="C2625" s="5">
        <v>1000</v>
      </c>
      <c r="D2625" s="4">
        <v>43556</v>
      </c>
      <c r="E2625" s="198" t="s">
        <v>104</v>
      </c>
      <c r="F2625" s="198">
        <v>108107864</v>
      </c>
      <c r="G2625" s="198">
        <v>0</v>
      </c>
      <c r="H2625" s="198">
        <v>0</v>
      </c>
      <c r="I2625" s="4">
        <v>43565</v>
      </c>
      <c r="J2625" s="198" t="s">
        <v>206</v>
      </c>
      <c r="K2625" s="198">
        <v>-156.22</v>
      </c>
      <c r="L2625" s="198" t="s">
        <v>194</v>
      </c>
    </row>
    <row r="2626" spans="1:12" x14ac:dyDescent="0.3">
      <c r="A2626" s="5">
        <v>13650</v>
      </c>
      <c r="B2626" s="5">
        <v>10100501</v>
      </c>
      <c r="C2626" s="5">
        <v>1000</v>
      </c>
      <c r="D2626" s="4">
        <v>43556</v>
      </c>
      <c r="E2626" s="198" t="s">
        <v>103</v>
      </c>
      <c r="F2626" s="198">
        <v>108107864</v>
      </c>
      <c r="G2626" s="198">
        <v>-100</v>
      </c>
      <c r="H2626" s="198">
        <v>-253</v>
      </c>
      <c r="I2626" s="4">
        <v>43565</v>
      </c>
      <c r="J2626" s="198" t="s">
        <v>206</v>
      </c>
      <c r="K2626" s="198">
        <v>0</v>
      </c>
      <c r="L2626" s="198" t="s">
        <v>195</v>
      </c>
    </row>
    <row r="2627" spans="1:12" x14ac:dyDescent="0.3">
      <c r="A2627" s="5">
        <v>13650</v>
      </c>
      <c r="B2627" s="5">
        <v>10100501</v>
      </c>
      <c r="C2627" s="5">
        <v>1000</v>
      </c>
      <c r="D2627" s="4">
        <v>43556</v>
      </c>
      <c r="E2627" s="198" t="s">
        <v>104</v>
      </c>
      <c r="F2627" s="198">
        <v>108107864</v>
      </c>
      <c r="G2627" s="198">
        <v>0</v>
      </c>
      <c r="H2627" s="198">
        <v>0</v>
      </c>
      <c r="I2627" s="4">
        <v>43565</v>
      </c>
      <c r="J2627" s="198" t="s">
        <v>206</v>
      </c>
      <c r="K2627" s="198">
        <v>-49.9</v>
      </c>
      <c r="L2627" s="198" t="s">
        <v>195</v>
      </c>
    </row>
    <row r="2628" spans="1:12" x14ac:dyDescent="0.3">
      <c r="A2628" s="5">
        <v>13660</v>
      </c>
      <c r="B2628" s="5">
        <v>10100501</v>
      </c>
      <c r="C2628" s="5">
        <v>1000</v>
      </c>
      <c r="D2628" s="4">
        <v>43556</v>
      </c>
      <c r="E2628" s="198" t="s">
        <v>103</v>
      </c>
      <c r="F2628" s="198">
        <v>108107864</v>
      </c>
      <c r="G2628" s="198">
        <v>-30</v>
      </c>
      <c r="H2628" s="198">
        <v>-106.2</v>
      </c>
      <c r="I2628" s="4">
        <v>43565</v>
      </c>
      <c r="J2628" s="198" t="s">
        <v>206</v>
      </c>
      <c r="K2628" s="198">
        <v>0</v>
      </c>
      <c r="L2628" s="198" t="s">
        <v>188</v>
      </c>
    </row>
    <row r="2629" spans="1:12" x14ac:dyDescent="0.3">
      <c r="A2629" s="5">
        <v>13660</v>
      </c>
      <c r="B2629" s="5">
        <v>10100501</v>
      </c>
      <c r="C2629" s="5">
        <v>1000</v>
      </c>
      <c r="D2629" s="4">
        <v>43556</v>
      </c>
      <c r="E2629" s="198" t="s">
        <v>104</v>
      </c>
      <c r="F2629" s="198">
        <v>108107864</v>
      </c>
      <c r="G2629" s="198">
        <v>0</v>
      </c>
      <c r="H2629" s="198">
        <v>0</v>
      </c>
      <c r="I2629" s="4">
        <v>43565</v>
      </c>
      <c r="J2629" s="198" t="s">
        <v>206</v>
      </c>
      <c r="K2629" s="198">
        <v>-20.94</v>
      </c>
      <c r="L2629" s="198" t="s">
        <v>188</v>
      </c>
    </row>
    <row r="2630" spans="1:12" x14ac:dyDescent="0.3">
      <c r="A2630" s="5">
        <v>13640</v>
      </c>
      <c r="B2630" s="5">
        <v>10100501</v>
      </c>
      <c r="C2630" s="5">
        <v>1000</v>
      </c>
      <c r="D2630" s="4">
        <v>43556</v>
      </c>
      <c r="E2630" s="198" t="s">
        <v>104</v>
      </c>
      <c r="F2630" s="198">
        <v>108108340</v>
      </c>
      <c r="G2630" s="198">
        <v>0</v>
      </c>
      <c r="H2630" s="198">
        <v>0</v>
      </c>
      <c r="I2630" s="4">
        <v>43529</v>
      </c>
      <c r="J2630" s="198" t="s">
        <v>105</v>
      </c>
      <c r="K2630" s="3">
        <v>-1525.46</v>
      </c>
      <c r="L2630" s="198" t="s">
        <v>194</v>
      </c>
    </row>
    <row r="2631" spans="1:12" x14ac:dyDescent="0.3">
      <c r="A2631" s="5">
        <v>13650</v>
      </c>
      <c r="B2631" s="5">
        <v>10100501</v>
      </c>
      <c r="C2631" s="5">
        <v>1000</v>
      </c>
      <c r="D2631" s="4">
        <v>43556</v>
      </c>
      <c r="E2631" s="198" t="s">
        <v>104</v>
      </c>
      <c r="F2631" s="198">
        <v>108108340</v>
      </c>
      <c r="G2631" s="198">
        <v>0</v>
      </c>
      <c r="H2631" s="198">
        <v>0</v>
      </c>
      <c r="I2631" s="4">
        <v>43529</v>
      </c>
      <c r="J2631" s="198" t="s">
        <v>105</v>
      </c>
      <c r="K2631" s="198">
        <v>-128.84</v>
      </c>
      <c r="L2631" s="198" t="s">
        <v>195</v>
      </c>
    </row>
    <row r="2632" spans="1:12" x14ac:dyDescent="0.3">
      <c r="A2632" s="5">
        <v>13660</v>
      </c>
      <c r="B2632" s="5">
        <v>10100501</v>
      </c>
      <c r="C2632" s="5">
        <v>1000</v>
      </c>
      <c r="D2632" s="4">
        <v>43556</v>
      </c>
      <c r="E2632" s="198" t="s">
        <v>103</v>
      </c>
      <c r="F2632" s="198">
        <v>108108457</v>
      </c>
      <c r="G2632" s="198">
        <v>1</v>
      </c>
      <c r="H2632" s="198">
        <v>102.74</v>
      </c>
      <c r="I2632" s="4">
        <v>43465</v>
      </c>
      <c r="J2632" s="198" t="s">
        <v>196</v>
      </c>
      <c r="K2632" s="198">
        <v>0</v>
      </c>
      <c r="L2632" s="198" t="s">
        <v>188</v>
      </c>
    </row>
    <row r="2633" spans="1:12" x14ac:dyDescent="0.3">
      <c r="A2633" s="5">
        <v>13660</v>
      </c>
      <c r="B2633" s="5">
        <v>10100501</v>
      </c>
      <c r="C2633" s="5">
        <v>1000</v>
      </c>
      <c r="D2633" s="4">
        <v>43556</v>
      </c>
      <c r="E2633" s="198" t="s">
        <v>103</v>
      </c>
      <c r="F2633" s="198">
        <v>108108457</v>
      </c>
      <c r="G2633" s="198">
        <v>-1</v>
      </c>
      <c r="H2633" s="3">
        <v>-1012.2</v>
      </c>
      <c r="I2633" s="4">
        <v>43465</v>
      </c>
      <c r="J2633" s="198" t="s">
        <v>196</v>
      </c>
      <c r="K2633" s="198">
        <v>0</v>
      </c>
      <c r="L2633" s="198" t="s">
        <v>188</v>
      </c>
    </row>
    <row r="2634" spans="1:12" x14ac:dyDescent="0.3">
      <c r="A2634" s="5">
        <v>13660</v>
      </c>
      <c r="B2634" s="5">
        <v>10100501</v>
      </c>
      <c r="C2634" s="5">
        <v>1000</v>
      </c>
      <c r="D2634" s="4">
        <v>43556</v>
      </c>
      <c r="E2634" s="198" t="s">
        <v>104</v>
      </c>
      <c r="F2634" s="198">
        <v>108109492</v>
      </c>
      <c r="G2634" s="198">
        <v>0</v>
      </c>
      <c r="H2634" s="198">
        <v>0</v>
      </c>
      <c r="I2634" s="4">
        <v>43530</v>
      </c>
      <c r="J2634" s="198" t="s">
        <v>105</v>
      </c>
      <c r="K2634" s="198">
        <v>-145.51</v>
      </c>
      <c r="L2634" s="198" t="s">
        <v>188</v>
      </c>
    </row>
    <row r="2635" spans="1:12" x14ac:dyDescent="0.3">
      <c r="A2635" s="5">
        <v>13660</v>
      </c>
      <c r="B2635" s="5">
        <v>10100501</v>
      </c>
      <c r="C2635" s="5">
        <v>1000</v>
      </c>
      <c r="D2635" s="4">
        <v>43556</v>
      </c>
      <c r="E2635" s="198" t="s">
        <v>104</v>
      </c>
      <c r="F2635" s="198">
        <v>108109492</v>
      </c>
      <c r="G2635" s="198">
        <v>0</v>
      </c>
      <c r="H2635" s="198">
        <v>0</v>
      </c>
      <c r="I2635" s="4">
        <v>43530</v>
      </c>
      <c r="J2635" s="198" t="s">
        <v>105</v>
      </c>
      <c r="K2635" s="198">
        <v>-65.72</v>
      </c>
      <c r="L2635" s="198" t="s">
        <v>188</v>
      </c>
    </row>
    <row r="2636" spans="1:12" x14ac:dyDescent="0.3">
      <c r="A2636" s="5">
        <v>13670</v>
      </c>
      <c r="B2636" s="5">
        <v>10100501</v>
      </c>
      <c r="C2636" s="5">
        <v>1000</v>
      </c>
      <c r="D2636" s="4">
        <v>43556</v>
      </c>
      <c r="E2636" s="198" t="s">
        <v>104</v>
      </c>
      <c r="F2636" s="198">
        <v>108109492</v>
      </c>
      <c r="G2636" s="198">
        <v>0</v>
      </c>
      <c r="H2636" s="198">
        <v>0</v>
      </c>
      <c r="I2636" s="4">
        <v>43530</v>
      </c>
      <c r="J2636" s="198" t="s">
        <v>105</v>
      </c>
      <c r="K2636" s="3">
        <v>-1106.53</v>
      </c>
      <c r="L2636" s="198" t="s">
        <v>189</v>
      </c>
    </row>
    <row r="2637" spans="1:12" x14ac:dyDescent="0.3">
      <c r="A2637" s="5">
        <v>13670</v>
      </c>
      <c r="B2637" s="5">
        <v>10100501</v>
      </c>
      <c r="C2637" s="5">
        <v>1000</v>
      </c>
      <c r="D2637" s="4">
        <v>43556</v>
      </c>
      <c r="E2637" s="198" t="s">
        <v>104</v>
      </c>
      <c r="F2637" s="198">
        <v>108109492</v>
      </c>
      <c r="G2637" s="198">
        <v>0</v>
      </c>
      <c r="H2637" s="198">
        <v>0</v>
      </c>
      <c r="I2637" s="4">
        <v>43530</v>
      </c>
      <c r="J2637" s="198" t="s">
        <v>105</v>
      </c>
      <c r="K2637" s="3">
        <v>-1106.5</v>
      </c>
      <c r="L2637" s="198" t="s">
        <v>189</v>
      </c>
    </row>
    <row r="2638" spans="1:12" x14ac:dyDescent="0.3">
      <c r="A2638" s="5">
        <v>13640</v>
      </c>
      <c r="B2638" s="5">
        <v>10100501</v>
      </c>
      <c r="C2638" s="5">
        <v>1000</v>
      </c>
      <c r="D2638" s="4">
        <v>43556</v>
      </c>
      <c r="E2638" s="198" t="s">
        <v>104</v>
      </c>
      <c r="F2638" s="198">
        <v>108109580</v>
      </c>
      <c r="G2638" s="198">
        <v>0</v>
      </c>
      <c r="H2638" s="198">
        <v>0</v>
      </c>
      <c r="I2638" s="4">
        <v>43558</v>
      </c>
      <c r="J2638" s="198" t="s">
        <v>105</v>
      </c>
      <c r="K2638" s="198">
        <v>-233.49</v>
      </c>
      <c r="L2638" s="198" t="s">
        <v>194</v>
      </c>
    </row>
    <row r="2639" spans="1:12" x14ac:dyDescent="0.3">
      <c r="A2639" s="5">
        <v>13650</v>
      </c>
      <c r="B2639" s="5">
        <v>10100501</v>
      </c>
      <c r="C2639" s="5">
        <v>1000</v>
      </c>
      <c r="D2639" s="4">
        <v>43556</v>
      </c>
      <c r="E2639" s="198" t="s">
        <v>104</v>
      </c>
      <c r="F2639" s="198">
        <v>108109580</v>
      </c>
      <c r="G2639" s="198">
        <v>0</v>
      </c>
      <c r="H2639" s="198">
        <v>0</v>
      </c>
      <c r="I2639" s="4">
        <v>43558</v>
      </c>
      <c r="J2639" s="198" t="s">
        <v>105</v>
      </c>
      <c r="K2639" s="198">
        <v>-82.98</v>
      </c>
      <c r="L2639" s="198" t="s">
        <v>195</v>
      </c>
    </row>
    <row r="2640" spans="1:12" x14ac:dyDescent="0.3">
      <c r="A2640" s="5">
        <v>13640</v>
      </c>
      <c r="B2640" s="5">
        <v>10100501</v>
      </c>
      <c r="C2640" s="5">
        <v>1000</v>
      </c>
      <c r="D2640" s="4">
        <v>43556</v>
      </c>
      <c r="E2640" s="198" t="s">
        <v>103</v>
      </c>
      <c r="F2640" s="198">
        <v>108110802</v>
      </c>
      <c r="G2640" s="198">
        <v>-1</v>
      </c>
      <c r="H2640" s="198">
        <v>-375</v>
      </c>
      <c r="I2640" s="4">
        <v>43567</v>
      </c>
      <c r="J2640" s="198" t="s">
        <v>207</v>
      </c>
      <c r="K2640" s="198">
        <v>0</v>
      </c>
      <c r="L2640" s="198" t="s">
        <v>194</v>
      </c>
    </row>
    <row r="2641" spans="1:12" x14ac:dyDescent="0.3">
      <c r="A2641" s="5">
        <v>13640</v>
      </c>
      <c r="B2641" s="5">
        <v>10100501</v>
      </c>
      <c r="C2641" s="5">
        <v>1000</v>
      </c>
      <c r="D2641" s="4">
        <v>43556</v>
      </c>
      <c r="E2641" s="198" t="s">
        <v>104</v>
      </c>
      <c r="F2641" s="198">
        <v>108110802</v>
      </c>
      <c r="G2641" s="198">
        <v>0</v>
      </c>
      <c r="H2641" s="198">
        <v>0</v>
      </c>
      <c r="I2641" s="4">
        <v>43567</v>
      </c>
      <c r="J2641" s="198" t="s">
        <v>207</v>
      </c>
      <c r="K2641" s="3">
        <v>-1858.08</v>
      </c>
      <c r="L2641" s="198" t="s">
        <v>194</v>
      </c>
    </row>
    <row r="2642" spans="1:12" x14ac:dyDescent="0.3">
      <c r="A2642" s="5">
        <v>13640</v>
      </c>
      <c r="B2642" s="5">
        <v>10100501</v>
      </c>
      <c r="C2642" s="5">
        <v>1000</v>
      </c>
      <c r="D2642" s="4">
        <v>43556</v>
      </c>
      <c r="E2642" s="198" t="s">
        <v>103</v>
      </c>
      <c r="F2642" s="198">
        <v>108110802</v>
      </c>
      <c r="G2642" s="198">
        <v>-1</v>
      </c>
      <c r="H2642" s="198">
        <v>-293.55</v>
      </c>
      <c r="I2642" s="4">
        <v>43567</v>
      </c>
      <c r="J2642" s="198" t="s">
        <v>207</v>
      </c>
      <c r="K2642" s="198">
        <v>0</v>
      </c>
      <c r="L2642" s="198" t="s">
        <v>194</v>
      </c>
    </row>
    <row r="2643" spans="1:12" x14ac:dyDescent="0.3">
      <c r="A2643" s="5">
        <v>13640</v>
      </c>
      <c r="B2643" s="5">
        <v>10100501</v>
      </c>
      <c r="C2643" s="5">
        <v>1000</v>
      </c>
      <c r="D2643" s="4">
        <v>43556</v>
      </c>
      <c r="E2643" s="198" t="s">
        <v>104</v>
      </c>
      <c r="F2643" s="198">
        <v>108110802</v>
      </c>
      <c r="G2643" s="198">
        <v>0</v>
      </c>
      <c r="H2643" s="198">
        <v>0</v>
      </c>
      <c r="I2643" s="4">
        <v>43567</v>
      </c>
      <c r="J2643" s="198" t="s">
        <v>207</v>
      </c>
      <c r="K2643" s="3">
        <v>-1454.51</v>
      </c>
      <c r="L2643" s="198" t="s">
        <v>194</v>
      </c>
    </row>
    <row r="2644" spans="1:12" x14ac:dyDescent="0.3">
      <c r="A2644" s="5">
        <v>13650</v>
      </c>
      <c r="B2644" s="5">
        <v>10100501</v>
      </c>
      <c r="C2644" s="5">
        <v>1000</v>
      </c>
      <c r="D2644" s="4">
        <v>43556</v>
      </c>
      <c r="E2644" s="198" t="s">
        <v>103</v>
      </c>
      <c r="F2644" s="198">
        <v>108110802</v>
      </c>
      <c r="G2644" s="198">
        <v>-218</v>
      </c>
      <c r="H2644" s="198">
        <v>-551.54</v>
      </c>
      <c r="I2644" s="4">
        <v>43567</v>
      </c>
      <c r="J2644" s="198" t="s">
        <v>207</v>
      </c>
      <c r="K2644" s="198">
        <v>0</v>
      </c>
      <c r="L2644" s="198" t="s">
        <v>195</v>
      </c>
    </row>
    <row r="2645" spans="1:12" x14ac:dyDescent="0.3">
      <c r="A2645" s="5">
        <v>13650</v>
      </c>
      <c r="B2645" s="5">
        <v>10100501</v>
      </c>
      <c r="C2645" s="5">
        <v>1000</v>
      </c>
      <c r="D2645" s="4">
        <v>43556</v>
      </c>
      <c r="E2645" s="198" t="s">
        <v>104</v>
      </c>
      <c r="F2645" s="198">
        <v>108110802</v>
      </c>
      <c r="G2645" s="198">
        <v>0</v>
      </c>
      <c r="H2645" s="198">
        <v>0</v>
      </c>
      <c r="I2645" s="4">
        <v>43567</v>
      </c>
      <c r="J2645" s="198" t="s">
        <v>207</v>
      </c>
      <c r="K2645" s="3">
        <v>-2732.8</v>
      </c>
      <c r="L2645" s="198" t="s">
        <v>195</v>
      </c>
    </row>
    <row r="2646" spans="1:12" x14ac:dyDescent="0.3">
      <c r="A2646" s="5">
        <v>13660</v>
      </c>
      <c r="B2646" s="5">
        <v>10100501</v>
      </c>
      <c r="C2646" s="5">
        <v>1000</v>
      </c>
      <c r="D2646" s="4">
        <v>43556</v>
      </c>
      <c r="E2646" s="198" t="s">
        <v>103</v>
      </c>
      <c r="F2646" s="198">
        <v>108111713</v>
      </c>
      <c r="G2646" s="198">
        <v>-1</v>
      </c>
      <c r="H2646" s="198">
        <v>-143.80000000000001</v>
      </c>
      <c r="I2646" s="4">
        <v>43565</v>
      </c>
      <c r="J2646" s="198" t="s">
        <v>198</v>
      </c>
      <c r="K2646" s="198">
        <v>0</v>
      </c>
      <c r="L2646" s="198" t="s">
        <v>188</v>
      </c>
    </row>
    <row r="2647" spans="1:12" x14ac:dyDescent="0.3">
      <c r="A2647" s="5">
        <v>13660</v>
      </c>
      <c r="B2647" s="5">
        <v>10100501</v>
      </c>
      <c r="C2647" s="5">
        <v>1000</v>
      </c>
      <c r="D2647" s="4">
        <v>43556</v>
      </c>
      <c r="E2647" s="198" t="s">
        <v>104</v>
      </c>
      <c r="F2647" s="198">
        <v>108111713</v>
      </c>
      <c r="G2647" s="198">
        <v>0</v>
      </c>
      <c r="H2647" s="198">
        <v>0</v>
      </c>
      <c r="I2647" s="4">
        <v>43565</v>
      </c>
      <c r="J2647" s="198" t="s">
        <v>198</v>
      </c>
      <c r="K2647" s="198">
        <v>-279.24</v>
      </c>
      <c r="L2647" s="198" t="s">
        <v>188</v>
      </c>
    </row>
    <row r="2648" spans="1:12" x14ac:dyDescent="0.3">
      <c r="A2648" s="5">
        <v>13670</v>
      </c>
      <c r="B2648" s="5">
        <v>10100501</v>
      </c>
      <c r="C2648" s="5">
        <v>1000</v>
      </c>
      <c r="D2648" s="4">
        <v>43556</v>
      </c>
      <c r="E2648" s="198" t="s">
        <v>103</v>
      </c>
      <c r="F2648" s="198">
        <v>108111713</v>
      </c>
      <c r="G2648" s="198">
        <v>-114</v>
      </c>
      <c r="H2648" s="3">
        <v>-2600.34</v>
      </c>
      <c r="I2648" s="4">
        <v>43565</v>
      </c>
      <c r="J2648" s="198" t="s">
        <v>198</v>
      </c>
      <c r="K2648" s="198">
        <v>0</v>
      </c>
      <c r="L2648" s="198" t="s">
        <v>189</v>
      </c>
    </row>
    <row r="2649" spans="1:12" x14ac:dyDescent="0.3">
      <c r="A2649" s="5">
        <v>13670</v>
      </c>
      <c r="B2649" s="5">
        <v>10100501</v>
      </c>
      <c r="C2649" s="5">
        <v>1000</v>
      </c>
      <c r="D2649" s="4">
        <v>43556</v>
      </c>
      <c r="E2649" s="198" t="s">
        <v>104</v>
      </c>
      <c r="F2649" s="198">
        <v>108111713</v>
      </c>
      <c r="G2649" s="198">
        <v>0</v>
      </c>
      <c r="H2649" s="198">
        <v>0</v>
      </c>
      <c r="I2649" s="4">
        <v>43565</v>
      </c>
      <c r="J2649" s="198" t="s">
        <v>198</v>
      </c>
      <c r="K2649" s="3">
        <v>-5049.55</v>
      </c>
      <c r="L2649" s="198" t="s">
        <v>189</v>
      </c>
    </row>
    <row r="2650" spans="1:12" x14ac:dyDescent="0.3">
      <c r="A2650" s="5">
        <v>13640</v>
      </c>
      <c r="B2650" s="5">
        <v>10100501</v>
      </c>
      <c r="C2650" s="5">
        <v>1000</v>
      </c>
      <c r="D2650" s="4">
        <v>43556</v>
      </c>
      <c r="E2650" s="198" t="s">
        <v>104</v>
      </c>
      <c r="F2650" s="198">
        <v>108106930</v>
      </c>
      <c r="G2650" s="198">
        <v>0</v>
      </c>
      <c r="H2650" s="198">
        <v>0</v>
      </c>
      <c r="I2650" s="4">
        <v>43530</v>
      </c>
      <c r="J2650" s="198" t="s">
        <v>105</v>
      </c>
      <c r="K2650" s="198">
        <v>-880.54</v>
      </c>
      <c r="L2650" s="198" t="s">
        <v>194</v>
      </c>
    </row>
    <row r="2651" spans="1:12" x14ac:dyDescent="0.3">
      <c r="A2651" s="5">
        <v>13640</v>
      </c>
      <c r="B2651" s="5">
        <v>10100501</v>
      </c>
      <c r="C2651" s="5">
        <v>1000</v>
      </c>
      <c r="D2651" s="4">
        <v>43556</v>
      </c>
      <c r="E2651" s="198" t="s">
        <v>104</v>
      </c>
      <c r="F2651" s="198">
        <v>108106930</v>
      </c>
      <c r="G2651" s="198">
        <v>0</v>
      </c>
      <c r="H2651" s="198">
        <v>0</v>
      </c>
      <c r="I2651" s="4">
        <v>43530</v>
      </c>
      <c r="J2651" s="198" t="s">
        <v>105</v>
      </c>
      <c r="K2651" s="3">
        <v>-2185.5500000000002</v>
      </c>
      <c r="L2651" s="198" t="s">
        <v>194</v>
      </c>
    </row>
    <row r="2652" spans="1:12" x14ac:dyDescent="0.3">
      <c r="A2652" s="5">
        <v>13640</v>
      </c>
      <c r="B2652" s="5">
        <v>10100501</v>
      </c>
      <c r="C2652" s="5">
        <v>1000</v>
      </c>
      <c r="D2652" s="4">
        <v>43556</v>
      </c>
      <c r="E2652" s="198" t="s">
        <v>104</v>
      </c>
      <c r="F2652" s="198">
        <v>108106930</v>
      </c>
      <c r="G2652" s="198">
        <v>0</v>
      </c>
      <c r="H2652" s="198">
        <v>0</v>
      </c>
      <c r="I2652" s="4">
        <v>43530</v>
      </c>
      <c r="J2652" s="198" t="s">
        <v>105</v>
      </c>
      <c r="K2652" s="3">
        <v>-2185.5500000000002</v>
      </c>
      <c r="L2652" s="198" t="s">
        <v>194</v>
      </c>
    </row>
    <row r="2653" spans="1:12" x14ac:dyDescent="0.3">
      <c r="A2653" s="5">
        <v>13670</v>
      </c>
      <c r="B2653" s="5">
        <v>10100501</v>
      </c>
      <c r="C2653" s="5">
        <v>1000</v>
      </c>
      <c r="D2653" s="4">
        <v>43556</v>
      </c>
      <c r="E2653" s="198" t="s">
        <v>104</v>
      </c>
      <c r="F2653" s="198">
        <v>108106930</v>
      </c>
      <c r="G2653" s="198">
        <v>0</v>
      </c>
      <c r="H2653" s="198">
        <v>0</v>
      </c>
      <c r="I2653" s="4">
        <v>43530</v>
      </c>
      <c r="J2653" s="198" t="s">
        <v>105</v>
      </c>
      <c r="K2653" s="198">
        <v>-41.05</v>
      </c>
      <c r="L2653" s="198" t="s">
        <v>189</v>
      </c>
    </row>
    <row r="2654" spans="1:12" x14ac:dyDescent="0.3">
      <c r="A2654" s="5">
        <v>13670</v>
      </c>
      <c r="B2654" s="5">
        <v>10100501</v>
      </c>
      <c r="C2654" s="5">
        <v>1000</v>
      </c>
      <c r="D2654" s="4">
        <v>43556</v>
      </c>
      <c r="E2654" s="198" t="s">
        <v>104</v>
      </c>
      <c r="F2654" s="198">
        <v>108106930</v>
      </c>
      <c r="G2654" s="198">
        <v>0</v>
      </c>
      <c r="H2654" s="198">
        <v>0</v>
      </c>
      <c r="I2654" s="4">
        <v>43530</v>
      </c>
      <c r="J2654" s="198" t="s">
        <v>105</v>
      </c>
      <c r="K2654" s="198">
        <v>-230.96</v>
      </c>
      <c r="L2654" s="198" t="s">
        <v>189</v>
      </c>
    </row>
    <row r="2655" spans="1:12" x14ac:dyDescent="0.3">
      <c r="A2655" s="5">
        <v>13640</v>
      </c>
      <c r="B2655" s="5">
        <v>10100501</v>
      </c>
      <c r="C2655" s="5">
        <v>1000</v>
      </c>
      <c r="D2655" s="4">
        <v>43556</v>
      </c>
      <c r="E2655" s="198" t="s">
        <v>103</v>
      </c>
      <c r="F2655" s="198">
        <v>108106982</v>
      </c>
      <c r="G2655" s="198">
        <v>-1</v>
      </c>
      <c r="H2655" s="3">
        <v>-1438.89</v>
      </c>
      <c r="I2655" s="4">
        <v>43551</v>
      </c>
      <c r="J2655" s="198" t="s">
        <v>198</v>
      </c>
      <c r="K2655" s="198">
        <v>0</v>
      </c>
      <c r="L2655" s="198" t="s">
        <v>194</v>
      </c>
    </row>
    <row r="2656" spans="1:12" x14ac:dyDescent="0.3">
      <c r="A2656" s="5">
        <v>13640</v>
      </c>
      <c r="B2656" s="5">
        <v>10100501</v>
      </c>
      <c r="C2656" s="5">
        <v>1000</v>
      </c>
      <c r="D2656" s="4">
        <v>43556</v>
      </c>
      <c r="E2656" s="198" t="s">
        <v>104</v>
      </c>
      <c r="F2656" s="198">
        <v>108107001</v>
      </c>
      <c r="G2656" s="198">
        <v>0</v>
      </c>
      <c r="H2656" s="198">
        <v>0</v>
      </c>
      <c r="I2656" s="4">
        <v>43376</v>
      </c>
      <c r="J2656" s="198" t="s">
        <v>105</v>
      </c>
      <c r="K2656" s="198">
        <v>-66.11</v>
      </c>
      <c r="L2656" s="198" t="s">
        <v>194</v>
      </c>
    </row>
    <row r="2657" spans="1:12" x14ac:dyDescent="0.3">
      <c r="A2657" s="5">
        <v>13640</v>
      </c>
      <c r="B2657" s="5">
        <v>10100501</v>
      </c>
      <c r="C2657" s="5">
        <v>1000</v>
      </c>
      <c r="D2657" s="4">
        <v>43556</v>
      </c>
      <c r="E2657" s="198" t="s">
        <v>104</v>
      </c>
      <c r="F2657" s="198">
        <v>108107001</v>
      </c>
      <c r="G2657" s="198">
        <v>0</v>
      </c>
      <c r="H2657" s="198">
        <v>0</v>
      </c>
      <c r="I2657" s="4">
        <v>43376</v>
      </c>
      <c r="J2657" s="198" t="s">
        <v>105</v>
      </c>
      <c r="K2657" s="198">
        <v>-229.83</v>
      </c>
      <c r="L2657" s="198" t="s">
        <v>194</v>
      </c>
    </row>
    <row r="2658" spans="1:12" x14ac:dyDescent="0.3">
      <c r="A2658" s="5">
        <v>13640</v>
      </c>
      <c r="B2658" s="5">
        <v>10100501</v>
      </c>
      <c r="C2658" s="5">
        <v>1000</v>
      </c>
      <c r="D2658" s="4">
        <v>43556</v>
      </c>
      <c r="E2658" s="198" t="s">
        <v>104</v>
      </c>
      <c r="F2658" s="198">
        <v>108107001</v>
      </c>
      <c r="G2658" s="198">
        <v>0</v>
      </c>
      <c r="H2658" s="198">
        <v>0</v>
      </c>
      <c r="I2658" s="4">
        <v>43376</v>
      </c>
      <c r="J2658" s="198" t="s">
        <v>105</v>
      </c>
      <c r="K2658" s="198">
        <v>-65.52</v>
      </c>
      <c r="L2658" s="198" t="s">
        <v>194</v>
      </c>
    </row>
    <row r="2659" spans="1:12" x14ac:dyDescent="0.3">
      <c r="A2659" s="5">
        <v>13640</v>
      </c>
      <c r="B2659" s="5">
        <v>10100501</v>
      </c>
      <c r="C2659" s="5">
        <v>1000</v>
      </c>
      <c r="D2659" s="4">
        <v>43556</v>
      </c>
      <c r="E2659" s="198" t="s">
        <v>104</v>
      </c>
      <c r="F2659" s="198">
        <v>108107001</v>
      </c>
      <c r="G2659" s="198">
        <v>0</v>
      </c>
      <c r="H2659" s="198">
        <v>0</v>
      </c>
      <c r="I2659" s="4">
        <v>43376</v>
      </c>
      <c r="J2659" s="198" t="s">
        <v>105</v>
      </c>
      <c r="K2659" s="198">
        <v>-227.91</v>
      </c>
      <c r="L2659" s="198" t="s">
        <v>194</v>
      </c>
    </row>
    <row r="2660" spans="1:12" x14ac:dyDescent="0.3">
      <c r="A2660" s="5">
        <v>13650</v>
      </c>
      <c r="B2660" s="5">
        <v>10100501</v>
      </c>
      <c r="C2660" s="5">
        <v>1000</v>
      </c>
      <c r="D2660" s="4">
        <v>43556</v>
      </c>
      <c r="E2660" s="198" t="s">
        <v>104</v>
      </c>
      <c r="F2660" s="198">
        <v>108107001</v>
      </c>
      <c r="G2660" s="198">
        <v>0</v>
      </c>
      <c r="H2660" s="198">
        <v>0</v>
      </c>
      <c r="I2660" s="4">
        <v>43376</v>
      </c>
      <c r="J2660" s="198" t="s">
        <v>105</v>
      </c>
      <c r="K2660" s="198">
        <v>-520.49</v>
      </c>
      <c r="L2660" s="198" t="s">
        <v>195</v>
      </c>
    </row>
    <row r="2661" spans="1:12" x14ac:dyDescent="0.3">
      <c r="A2661" s="5">
        <v>13650</v>
      </c>
      <c r="B2661" s="5">
        <v>10100501</v>
      </c>
      <c r="C2661" s="5">
        <v>1000</v>
      </c>
      <c r="D2661" s="4">
        <v>43556</v>
      </c>
      <c r="E2661" s="198" t="s">
        <v>104</v>
      </c>
      <c r="F2661" s="198">
        <v>108107001</v>
      </c>
      <c r="G2661" s="198">
        <v>0</v>
      </c>
      <c r="H2661" s="198">
        <v>0</v>
      </c>
      <c r="I2661" s="4">
        <v>43376</v>
      </c>
      <c r="J2661" s="198" t="s">
        <v>105</v>
      </c>
      <c r="K2661" s="198">
        <v>-520.49</v>
      </c>
      <c r="L2661" s="198" t="s">
        <v>195</v>
      </c>
    </row>
    <row r="2662" spans="1:12" x14ac:dyDescent="0.3">
      <c r="A2662" s="5">
        <v>13640</v>
      </c>
      <c r="B2662" s="5">
        <v>10100501</v>
      </c>
      <c r="C2662" s="5">
        <v>1000</v>
      </c>
      <c r="D2662" s="4">
        <v>43556</v>
      </c>
      <c r="E2662" s="198" t="s">
        <v>104</v>
      </c>
      <c r="F2662" s="198">
        <v>108111253</v>
      </c>
      <c r="G2662" s="198">
        <v>0</v>
      </c>
      <c r="H2662" s="198">
        <v>0</v>
      </c>
      <c r="I2662" s="4">
        <v>43554</v>
      </c>
      <c r="J2662" s="198" t="s">
        <v>105</v>
      </c>
      <c r="K2662" s="3">
        <v>1140.74</v>
      </c>
      <c r="L2662" s="198" t="s">
        <v>194</v>
      </c>
    </row>
    <row r="2663" spans="1:12" x14ac:dyDescent="0.3">
      <c r="A2663" s="5">
        <v>13660</v>
      </c>
      <c r="B2663" s="5">
        <v>10100501</v>
      </c>
      <c r="C2663" s="5">
        <v>1000</v>
      </c>
      <c r="D2663" s="4">
        <v>43556</v>
      </c>
      <c r="E2663" s="198" t="s">
        <v>104</v>
      </c>
      <c r="F2663" s="198">
        <v>108111713</v>
      </c>
      <c r="G2663" s="198">
        <v>0</v>
      </c>
      <c r="H2663" s="198">
        <v>0</v>
      </c>
      <c r="I2663" s="4">
        <v>43565</v>
      </c>
      <c r="J2663" s="198" t="s">
        <v>105</v>
      </c>
      <c r="K2663" s="198">
        <v>177.16</v>
      </c>
      <c r="L2663" s="198" t="s">
        <v>188</v>
      </c>
    </row>
    <row r="2664" spans="1:12" x14ac:dyDescent="0.3">
      <c r="A2664" s="5">
        <v>13670</v>
      </c>
      <c r="B2664" s="5">
        <v>10100501</v>
      </c>
      <c r="C2664" s="5">
        <v>1000</v>
      </c>
      <c r="D2664" s="4">
        <v>43556</v>
      </c>
      <c r="E2664" s="198" t="s">
        <v>104</v>
      </c>
      <c r="F2664" s="198">
        <v>108111713</v>
      </c>
      <c r="G2664" s="198">
        <v>0</v>
      </c>
      <c r="H2664" s="198">
        <v>0</v>
      </c>
      <c r="I2664" s="4">
        <v>43565</v>
      </c>
      <c r="J2664" s="198" t="s">
        <v>105</v>
      </c>
      <c r="K2664" s="3">
        <v>3203.63</v>
      </c>
      <c r="L2664" s="198" t="s">
        <v>189</v>
      </c>
    </row>
    <row r="2665" spans="1:12" x14ac:dyDescent="0.3">
      <c r="A2665" s="5">
        <v>13650</v>
      </c>
      <c r="B2665" s="5">
        <v>10100501</v>
      </c>
      <c r="C2665" s="5">
        <v>1000</v>
      </c>
      <c r="D2665" s="4">
        <v>43556</v>
      </c>
      <c r="E2665" s="198" t="s">
        <v>104</v>
      </c>
      <c r="F2665" s="198">
        <v>108110352</v>
      </c>
      <c r="G2665" s="198">
        <v>0</v>
      </c>
      <c r="H2665" s="198">
        <v>0</v>
      </c>
      <c r="I2665" s="4">
        <v>43545</v>
      </c>
      <c r="J2665" s="198" t="s">
        <v>105</v>
      </c>
      <c r="K2665" s="198">
        <v>-0.33</v>
      </c>
      <c r="L2665" s="198" t="s">
        <v>195</v>
      </c>
    </row>
    <row r="2666" spans="1:12" x14ac:dyDescent="0.3">
      <c r="A2666" s="5">
        <v>13650</v>
      </c>
      <c r="B2666" s="5">
        <v>10100501</v>
      </c>
      <c r="C2666" s="5">
        <v>1000</v>
      </c>
      <c r="D2666" s="4">
        <v>43556</v>
      </c>
      <c r="E2666" s="198" t="s">
        <v>104</v>
      </c>
      <c r="F2666" s="198">
        <v>108110352</v>
      </c>
      <c r="G2666" s="198">
        <v>0</v>
      </c>
      <c r="H2666" s="198">
        <v>0</v>
      </c>
      <c r="I2666" s="4">
        <v>43545</v>
      </c>
      <c r="J2666" s="198" t="s">
        <v>105</v>
      </c>
      <c r="K2666" s="198">
        <v>-1.4</v>
      </c>
      <c r="L2666" s="198" t="s">
        <v>195</v>
      </c>
    </row>
    <row r="2667" spans="1:12" x14ac:dyDescent="0.3">
      <c r="A2667" s="5">
        <v>13670</v>
      </c>
      <c r="B2667" s="5">
        <v>10100501</v>
      </c>
      <c r="C2667" s="5">
        <v>1000</v>
      </c>
      <c r="D2667" s="4">
        <v>43556</v>
      </c>
      <c r="E2667" s="198" t="s">
        <v>104</v>
      </c>
      <c r="F2667" s="198">
        <v>108110352</v>
      </c>
      <c r="G2667" s="198">
        <v>0</v>
      </c>
      <c r="H2667" s="198">
        <v>0</v>
      </c>
      <c r="I2667" s="4">
        <v>43545</v>
      </c>
      <c r="J2667" s="198" t="s">
        <v>105</v>
      </c>
      <c r="K2667" s="198">
        <v>-6.44</v>
      </c>
      <c r="L2667" s="198" t="s">
        <v>189</v>
      </c>
    </row>
    <row r="2668" spans="1:12" x14ac:dyDescent="0.3">
      <c r="A2668" s="5">
        <v>13670</v>
      </c>
      <c r="B2668" s="5">
        <v>10100501</v>
      </c>
      <c r="C2668" s="5">
        <v>1000</v>
      </c>
      <c r="D2668" s="4">
        <v>43556</v>
      </c>
      <c r="E2668" s="198" t="s">
        <v>104</v>
      </c>
      <c r="F2668" s="198">
        <v>108110352</v>
      </c>
      <c r="G2668" s="198">
        <v>0</v>
      </c>
      <c r="H2668" s="198">
        <v>0</v>
      </c>
      <c r="I2668" s="4">
        <v>43545</v>
      </c>
      <c r="J2668" s="198" t="s">
        <v>105</v>
      </c>
      <c r="K2668" s="198">
        <v>-1.75</v>
      </c>
      <c r="L2668" s="198" t="s">
        <v>189</v>
      </c>
    </row>
    <row r="2669" spans="1:12" x14ac:dyDescent="0.3">
      <c r="A2669" s="5">
        <v>13670</v>
      </c>
      <c r="B2669" s="5">
        <v>10100501</v>
      </c>
      <c r="C2669" s="5">
        <v>1000</v>
      </c>
      <c r="D2669" s="4">
        <v>43556</v>
      </c>
      <c r="E2669" s="198" t="s">
        <v>104</v>
      </c>
      <c r="F2669" s="198">
        <v>108110352</v>
      </c>
      <c r="G2669" s="198">
        <v>0</v>
      </c>
      <c r="H2669" s="198">
        <v>0</v>
      </c>
      <c r="I2669" s="4">
        <v>43545</v>
      </c>
      <c r="J2669" s="198" t="s">
        <v>105</v>
      </c>
      <c r="K2669" s="198">
        <v>-36.5</v>
      </c>
      <c r="L2669" s="198" t="s">
        <v>189</v>
      </c>
    </row>
    <row r="2670" spans="1:12" x14ac:dyDescent="0.3">
      <c r="A2670" s="5">
        <v>13640</v>
      </c>
      <c r="B2670" s="5">
        <v>10100501</v>
      </c>
      <c r="C2670" s="5">
        <v>1000</v>
      </c>
      <c r="D2670" s="4">
        <v>43556</v>
      </c>
      <c r="E2670" s="198" t="s">
        <v>104</v>
      </c>
      <c r="F2670" s="198">
        <v>108110383</v>
      </c>
      <c r="G2670" s="198">
        <v>0</v>
      </c>
      <c r="H2670" s="198">
        <v>0</v>
      </c>
      <c r="I2670" s="4">
        <v>43546</v>
      </c>
      <c r="J2670" s="198" t="s">
        <v>105</v>
      </c>
      <c r="K2670" s="198">
        <v>943.62</v>
      </c>
      <c r="L2670" s="198" t="s">
        <v>194</v>
      </c>
    </row>
    <row r="2671" spans="1:12" x14ac:dyDescent="0.3">
      <c r="A2671" s="5">
        <v>13640</v>
      </c>
      <c r="B2671" s="5">
        <v>10100501</v>
      </c>
      <c r="C2671" s="5">
        <v>1000</v>
      </c>
      <c r="D2671" s="4">
        <v>43556</v>
      </c>
      <c r="E2671" s="198" t="s">
        <v>104</v>
      </c>
      <c r="F2671" s="198">
        <v>108110802</v>
      </c>
      <c r="G2671" s="198">
        <v>0</v>
      </c>
      <c r="H2671" s="198">
        <v>0</v>
      </c>
      <c r="I2671" s="4">
        <v>43567</v>
      </c>
      <c r="J2671" s="198" t="s">
        <v>105</v>
      </c>
      <c r="K2671" s="3">
        <v>1092.72</v>
      </c>
      <c r="L2671" s="198" t="s">
        <v>194</v>
      </c>
    </row>
    <row r="2672" spans="1:12" x14ac:dyDescent="0.3">
      <c r="A2672" s="5">
        <v>13640</v>
      </c>
      <c r="B2672" s="5">
        <v>10100501</v>
      </c>
      <c r="C2672" s="5">
        <v>1000</v>
      </c>
      <c r="D2672" s="4">
        <v>43556</v>
      </c>
      <c r="E2672" s="198" t="s">
        <v>104</v>
      </c>
      <c r="F2672" s="198">
        <v>108110802</v>
      </c>
      <c r="G2672" s="198">
        <v>0</v>
      </c>
      <c r="H2672" s="198">
        <v>0</v>
      </c>
      <c r="I2672" s="4">
        <v>43567</v>
      </c>
      <c r="J2672" s="198" t="s">
        <v>105</v>
      </c>
      <c r="K2672" s="198">
        <v>855.38</v>
      </c>
      <c r="L2672" s="198" t="s">
        <v>194</v>
      </c>
    </row>
    <row r="2673" spans="1:12" x14ac:dyDescent="0.3">
      <c r="A2673" s="5">
        <v>13650</v>
      </c>
      <c r="B2673" s="5">
        <v>10100501</v>
      </c>
      <c r="C2673" s="5">
        <v>1000</v>
      </c>
      <c r="D2673" s="4">
        <v>43556</v>
      </c>
      <c r="E2673" s="198" t="s">
        <v>104</v>
      </c>
      <c r="F2673" s="198">
        <v>108110802</v>
      </c>
      <c r="G2673" s="198">
        <v>0</v>
      </c>
      <c r="H2673" s="198">
        <v>0</v>
      </c>
      <c r="I2673" s="4">
        <v>43567</v>
      </c>
      <c r="J2673" s="198" t="s">
        <v>105</v>
      </c>
      <c r="K2673" s="3">
        <v>1607.13</v>
      </c>
      <c r="L2673" s="198" t="s">
        <v>195</v>
      </c>
    </row>
    <row r="2674" spans="1:12" x14ac:dyDescent="0.3">
      <c r="A2674" s="5">
        <v>13640</v>
      </c>
      <c r="B2674" s="5">
        <v>10100501</v>
      </c>
      <c r="C2674" s="5">
        <v>1000</v>
      </c>
      <c r="D2674" s="4">
        <v>43556</v>
      </c>
      <c r="E2674" s="198" t="s">
        <v>104</v>
      </c>
      <c r="F2674" s="198">
        <v>108111443</v>
      </c>
      <c r="G2674" s="198">
        <v>0</v>
      </c>
      <c r="H2674" s="198">
        <v>0</v>
      </c>
      <c r="I2674" s="4">
        <v>43560</v>
      </c>
      <c r="J2674" s="198" t="s">
        <v>204</v>
      </c>
      <c r="K2674" s="198">
        <v>-521.39</v>
      </c>
      <c r="L2674" s="198" t="s">
        <v>194</v>
      </c>
    </row>
    <row r="2675" spans="1:12" x14ac:dyDescent="0.3">
      <c r="A2675" s="5">
        <v>13670</v>
      </c>
      <c r="B2675" s="5">
        <v>10100501</v>
      </c>
      <c r="C2675" s="5">
        <v>1000</v>
      </c>
      <c r="D2675" s="4">
        <v>43556</v>
      </c>
      <c r="E2675" s="198" t="s">
        <v>104</v>
      </c>
      <c r="F2675" s="198">
        <v>108111443</v>
      </c>
      <c r="G2675" s="198">
        <v>0</v>
      </c>
      <c r="H2675" s="198">
        <v>0</v>
      </c>
      <c r="I2675" s="4">
        <v>43560</v>
      </c>
      <c r="J2675" s="198" t="s">
        <v>204</v>
      </c>
      <c r="K2675" s="198">
        <v>-25.65</v>
      </c>
      <c r="L2675" s="198" t="s">
        <v>189</v>
      </c>
    </row>
    <row r="2676" spans="1:12" x14ac:dyDescent="0.3">
      <c r="A2676" s="5">
        <v>13640</v>
      </c>
      <c r="B2676" s="5">
        <v>10100501</v>
      </c>
      <c r="C2676" s="5">
        <v>1000</v>
      </c>
      <c r="D2676" s="4">
        <v>43556</v>
      </c>
      <c r="E2676" s="198" t="s">
        <v>104</v>
      </c>
      <c r="F2676" s="198">
        <v>108110802</v>
      </c>
      <c r="G2676" s="198">
        <v>0</v>
      </c>
      <c r="H2676" s="198">
        <v>0</v>
      </c>
      <c r="I2676" s="4">
        <v>43567</v>
      </c>
      <c r="J2676" s="198" t="s">
        <v>105</v>
      </c>
      <c r="K2676" s="198">
        <v>-21.71</v>
      </c>
      <c r="L2676" s="198" t="s">
        <v>194</v>
      </c>
    </row>
    <row r="2677" spans="1:12" x14ac:dyDescent="0.3">
      <c r="A2677" s="5">
        <v>13640</v>
      </c>
      <c r="B2677" s="5">
        <v>10100501</v>
      </c>
      <c r="C2677" s="5">
        <v>1000</v>
      </c>
      <c r="D2677" s="4">
        <v>43556</v>
      </c>
      <c r="E2677" s="198" t="s">
        <v>104</v>
      </c>
      <c r="F2677" s="198">
        <v>108110802</v>
      </c>
      <c r="G2677" s="198">
        <v>0</v>
      </c>
      <c r="H2677" s="198">
        <v>0</v>
      </c>
      <c r="I2677" s="4">
        <v>43567</v>
      </c>
      <c r="J2677" s="198" t="s">
        <v>105</v>
      </c>
      <c r="K2677" s="198">
        <v>-17</v>
      </c>
      <c r="L2677" s="198" t="s">
        <v>194</v>
      </c>
    </row>
    <row r="2678" spans="1:12" x14ac:dyDescent="0.3">
      <c r="A2678" s="5">
        <v>13650</v>
      </c>
      <c r="B2678" s="5">
        <v>10100501</v>
      </c>
      <c r="C2678" s="5">
        <v>1000</v>
      </c>
      <c r="D2678" s="4">
        <v>43556</v>
      </c>
      <c r="E2678" s="198" t="s">
        <v>104</v>
      </c>
      <c r="F2678" s="198">
        <v>108110802</v>
      </c>
      <c r="G2678" s="198">
        <v>0</v>
      </c>
      <c r="H2678" s="198">
        <v>0</v>
      </c>
      <c r="I2678" s="4">
        <v>43567</v>
      </c>
      <c r="J2678" s="198" t="s">
        <v>105</v>
      </c>
      <c r="K2678" s="198">
        <v>-31.92</v>
      </c>
      <c r="L2678" s="198" t="s">
        <v>195</v>
      </c>
    </row>
    <row r="2679" spans="1:12" x14ac:dyDescent="0.3">
      <c r="A2679" s="5">
        <v>13640</v>
      </c>
      <c r="B2679" s="5">
        <v>10100501</v>
      </c>
      <c r="C2679" s="5">
        <v>1000</v>
      </c>
      <c r="D2679" s="4">
        <v>43556</v>
      </c>
      <c r="E2679" s="198" t="s">
        <v>104</v>
      </c>
      <c r="F2679" s="198">
        <v>108111253</v>
      </c>
      <c r="G2679" s="198">
        <v>0</v>
      </c>
      <c r="H2679" s="198">
        <v>0</v>
      </c>
      <c r="I2679" s="4">
        <v>43554</v>
      </c>
      <c r="J2679" s="198" t="s">
        <v>105</v>
      </c>
      <c r="K2679" s="3">
        <v>-1141.4000000000001</v>
      </c>
      <c r="L2679" s="198" t="s">
        <v>194</v>
      </c>
    </row>
    <row r="2680" spans="1:12" x14ac:dyDescent="0.3">
      <c r="A2680" s="5">
        <v>13640</v>
      </c>
      <c r="B2680" s="5">
        <v>10100501</v>
      </c>
      <c r="C2680" s="5">
        <v>1000</v>
      </c>
      <c r="D2680" s="4">
        <v>43556</v>
      </c>
      <c r="E2680" s="198" t="s">
        <v>104</v>
      </c>
      <c r="F2680" s="198">
        <v>108107001</v>
      </c>
      <c r="G2680" s="198">
        <v>0</v>
      </c>
      <c r="H2680" s="198">
        <v>0</v>
      </c>
      <c r="I2680" s="4">
        <v>43376</v>
      </c>
      <c r="J2680" s="198" t="s">
        <v>105</v>
      </c>
      <c r="K2680" s="198">
        <v>0</v>
      </c>
      <c r="L2680" s="198" t="s">
        <v>194</v>
      </c>
    </row>
    <row r="2681" spans="1:12" x14ac:dyDescent="0.3">
      <c r="A2681" s="5">
        <v>13650</v>
      </c>
      <c r="B2681" s="5">
        <v>10100501</v>
      </c>
      <c r="C2681" s="5">
        <v>1000</v>
      </c>
      <c r="D2681" s="4">
        <v>43556</v>
      </c>
      <c r="E2681" s="198" t="s">
        <v>103</v>
      </c>
      <c r="F2681" s="198">
        <v>108107001</v>
      </c>
      <c r="G2681" s="198">
        <v>920</v>
      </c>
      <c r="H2681" s="3">
        <v>2327.6</v>
      </c>
      <c r="I2681" s="4">
        <v>43525</v>
      </c>
      <c r="J2681" s="198" t="s">
        <v>197</v>
      </c>
      <c r="K2681" s="198">
        <v>0</v>
      </c>
      <c r="L2681" s="198" t="s">
        <v>195</v>
      </c>
    </row>
    <row r="2682" spans="1:12" x14ac:dyDescent="0.3">
      <c r="A2682" s="5">
        <v>13650</v>
      </c>
      <c r="B2682" s="5">
        <v>10100501</v>
      </c>
      <c r="C2682" s="5">
        <v>1000</v>
      </c>
      <c r="D2682" s="4">
        <v>43556</v>
      </c>
      <c r="E2682" s="198" t="s">
        <v>103</v>
      </c>
      <c r="F2682" s="198">
        <v>108107001</v>
      </c>
      <c r="G2682" s="5">
        <v>1840</v>
      </c>
      <c r="H2682" s="3">
        <v>4655.2</v>
      </c>
      <c r="I2682" s="4">
        <v>43525</v>
      </c>
      <c r="J2682" s="198" t="s">
        <v>197</v>
      </c>
      <c r="K2682" s="198">
        <v>0</v>
      </c>
      <c r="L2682" s="198" t="s">
        <v>195</v>
      </c>
    </row>
    <row r="2683" spans="1:12" x14ac:dyDescent="0.3">
      <c r="A2683" s="5">
        <v>13650</v>
      </c>
      <c r="B2683" s="5">
        <v>10100501</v>
      </c>
      <c r="C2683" s="5">
        <v>1000</v>
      </c>
      <c r="D2683" s="4">
        <v>43556</v>
      </c>
      <c r="E2683" s="198" t="s">
        <v>103</v>
      </c>
      <c r="F2683" s="198">
        <v>108107001</v>
      </c>
      <c r="G2683" s="5">
        <v>-1840</v>
      </c>
      <c r="H2683" s="3">
        <v>-4655.2</v>
      </c>
      <c r="I2683" s="4">
        <v>43525</v>
      </c>
      <c r="J2683" s="198" t="s">
        <v>197</v>
      </c>
      <c r="K2683" s="198">
        <v>0</v>
      </c>
      <c r="L2683" s="198" t="s">
        <v>195</v>
      </c>
    </row>
    <row r="2684" spans="1:12" x14ac:dyDescent="0.3">
      <c r="A2684" s="5">
        <v>13650</v>
      </c>
      <c r="B2684" s="5">
        <v>10100501</v>
      </c>
      <c r="C2684" s="5">
        <v>1000</v>
      </c>
      <c r="D2684" s="4">
        <v>43556</v>
      </c>
      <c r="E2684" s="198" t="s">
        <v>103</v>
      </c>
      <c r="F2684" s="198">
        <v>108107001</v>
      </c>
      <c r="G2684" s="198">
        <v>-920</v>
      </c>
      <c r="H2684" s="3">
        <v>-2327.6</v>
      </c>
      <c r="I2684" s="4">
        <v>43525</v>
      </c>
      <c r="J2684" s="198" t="s">
        <v>197</v>
      </c>
      <c r="K2684" s="198">
        <v>0</v>
      </c>
      <c r="L2684" s="198" t="s">
        <v>195</v>
      </c>
    </row>
    <row r="2685" spans="1:12" x14ac:dyDescent="0.3">
      <c r="A2685" s="5">
        <v>13670</v>
      </c>
      <c r="B2685" s="5">
        <v>10100501</v>
      </c>
      <c r="C2685" s="5">
        <v>1000</v>
      </c>
      <c r="D2685" s="4">
        <v>43556</v>
      </c>
      <c r="E2685" s="198" t="s">
        <v>104</v>
      </c>
      <c r="F2685" s="198">
        <v>108107281</v>
      </c>
      <c r="G2685" s="198">
        <v>0</v>
      </c>
      <c r="H2685" s="198">
        <v>0</v>
      </c>
      <c r="I2685" s="4">
        <v>43521</v>
      </c>
      <c r="J2685" s="198" t="s">
        <v>105</v>
      </c>
      <c r="K2685" s="3">
        <v>-5379.17</v>
      </c>
      <c r="L2685" s="198" t="s">
        <v>189</v>
      </c>
    </row>
    <row r="2686" spans="1:12" x14ac:dyDescent="0.3">
      <c r="A2686" s="5">
        <v>13670</v>
      </c>
      <c r="B2686" s="5">
        <v>10100501</v>
      </c>
      <c r="C2686" s="5">
        <v>1000</v>
      </c>
      <c r="D2686" s="4">
        <v>43556</v>
      </c>
      <c r="E2686" s="198" t="s">
        <v>104</v>
      </c>
      <c r="F2686" s="198">
        <v>108107281</v>
      </c>
      <c r="G2686" s="198">
        <v>0</v>
      </c>
      <c r="H2686" s="198">
        <v>0</v>
      </c>
      <c r="I2686" s="4">
        <v>43521</v>
      </c>
      <c r="J2686" s="198" t="s">
        <v>105</v>
      </c>
      <c r="K2686" s="3">
        <v>-5379.17</v>
      </c>
      <c r="L2686" s="198" t="s">
        <v>189</v>
      </c>
    </row>
    <row r="2687" spans="1:12" x14ac:dyDescent="0.3">
      <c r="A2687" s="5">
        <v>13640</v>
      </c>
      <c r="B2687" s="5">
        <v>10100501</v>
      </c>
      <c r="C2687" s="5">
        <v>1000</v>
      </c>
      <c r="D2687" s="4">
        <v>43556</v>
      </c>
      <c r="E2687" s="198" t="s">
        <v>104</v>
      </c>
      <c r="F2687" s="198">
        <v>108107788</v>
      </c>
      <c r="G2687" s="198">
        <v>0</v>
      </c>
      <c r="H2687" s="198">
        <v>0</v>
      </c>
      <c r="I2687" s="4">
        <v>43521</v>
      </c>
      <c r="J2687" s="198" t="s">
        <v>105</v>
      </c>
      <c r="K2687" s="198">
        <v>-203.71</v>
      </c>
      <c r="L2687" s="198" t="s">
        <v>194</v>
      </c>
    </row>
    <row r="2688" spans="1:12" x14ac:dyDescent="0.3">
      <c r="A2688" s="5">
        <v>13640</v>
      </c>
      <c r="B2688" s="5">
        <v>10100501</v>
      </c>
      <c r="C2688" s="5">
        <v>1000</v>
      </c>
      <c r="D2688" s="4">
        <v>43556</v>
      </c>
      <c r="E2688" s="198" t="s">
        <v>104</v>
      </c>
      <c r="F2688" s="198">
        <v>108107963</v>
      </c>
      <c r="G2688" s="198">
        <v>0</v>
      </c>
      <c r="H2688" s="198">
        <v>0</v>
      </c>
      <c r="I2688" s="4">
        <v>43463</v>
      </c>
      <c r="J2688" s="198" t="s">
        <v>105</v>
      </c>
      <c r="K2688" s="198">
        <v>0.01</v>
      </c>
      <c r="L2688" s="198" t="s">
        <v>194</v>
      </c>
    </row>
    <row r="2689" spans="1:12" x14ac:dyDescent="0.3">
      <c r="A2689" s="5">
        <v>13640</v>
      </c>
      <c r="B2689" s="5">
        <v>10100501</v>
      </c>
      <c r="C2689" s="5">
        <v>1000</v>
      </c>
      <c r="D2689" s="4">
        <v>43556</v>
      </c>
      <c r="E2689" s="198" t="s">
        <v>104</v>
      </c>
      <c r="F2689" s="198">
        <v>108108244</v>
      </c>
      <c r="G2689" s="198">
        <v>0</v>
      </c>
      <c r="H2689" s="198">
        <v>0</v>
      </c>
      <c r="I2689" s="4">
        <v>43528</v>
      </c>
      <c r="J2689" s="198" t="s">
        <v>105</v>
      </c>
      <c r="K2689" s="3">
        <v>-1487.13</v>
      </c>
      <c r="L2689" s="198" t="s">
        <v>194</v>
      </c>
    </row>
    <row r="2690" spans="1:12" x14ac:dyDescent="0.3">
      <c r="A2690" s="5">
        <v>13650</v>
      </c>
      <c r="B2690" s="5">
        <v>10100501</v>
      </c>
      <c r="C2690" s="5">
        <v>1000</v>
      </c>
      <c r="D2690" s="4">
        <v>43556</v>
      </c>
      <c r="E2690" s="198" t="s">
        <v>104</v>
      </c>
      <c r="F2690" s="198">
        <v>108108244</v>
      </c>
      <c r="G2690" s="198">
        <v>0</v>
      </c>
      <c r="H2690" s="198">
        <v>0</v>
      </c>
      <c r="I2690" s="4">
        <v>43528</v>
      </c>
      <c r="J2690" s="198" t="s">
        <v>105</v>
      </c>
      <c r="K2690" s="198">
        <v>-315.75</v>
      </c>
      <c r="L2690" s="198" t="s">
        <v>195</v>
      </c>
    </row>
    <row r="2691" spans="1:12" x14ac:dyDescent="0.3">
      <c r="A2691" s="5">
        <v>13640</v>
      </c>
      <c r="B2691" s="5">
        <v>10100501</v>
      </c>
      <c r="C2691" s="5">
        <v>1000</v>
      </c>
      <c r="D2691" s="4">
        <v>43556</v>
      </c>
      <c r="E2691" s="198" t="s">
        <v>104</v>
      </c>
      <c r="F2691" s="198">
        <v>108099811</v>
      </c>
      <c r="G2691" s="198">
        <v>0</v>
      </c>
      <c r="H2691" s="198">
        <v>0</v>
      </c>
      <c r="I2691" s="4">
        <v>42782</v>
      </c>
      <c r="J2691" s="198" t="s">
        <v>105</v>
      </c>
      <c r="K2691" s="198">
        <v>171.32</v>
      </c>
      <c r="L2691" s="198" t="s">
        <v>194</v>
      </c>
    </row>
    <row r="2692" spans="1:12" x14ac:dyDescent="0.3">
      <c r="A2692" s="5">
        <v>13640</v>
      </c>
      <c r="B2692" s="5">
        <v>10100501</v>
      </c>
      <c r="C2692" s="5">
        <v>1000</v>
      </c>
      <c r="D2692" s="4">
        <v>43556</v>
      </c>
      <c r="E2692" s="198" t="s">
        <v>104</v>
      </c>
      <c r="F2692" s="198">
        <v>108099811</v>
      </c>
      <c r="G2692" s="198">
        <v>0</v>
      </c>
      <c r="H2692" s="198">
        <v>0</v>
      </c>
      <c r="I2692" s="4">
        <v>42782</v>
      </c>
      <c r="J2692" s="198" t="s">
        <v>105</v>
      </c>
      <c r="K2692" s="198">
        <v>100.62</v>
      </c>
      <c r="L2692" s="198" t="s">
        <v>194</v>
      </c>
    </row>
    <row r="2693" spans="1:12" x14ac:dyDescent="0.3">
      <c r="A2693" s="5">
        <v>13640</v>
      </c>
      <c r="B2693" s="5">
        <v>10100501</v>
      </c>
      <c r="C2693" s="5">
        <v>1000</v>
      </c>
      <c r="D2693" s="4">
        <v>43556</v>
      </c>
      <c r="E2693" s="198" t="s">
        <v>104</v>
      </c>
      <c r="F2693" s="198">
        <v>108099811</v>
      </c>
      <c r="G2693" s="198">
        <v>0</v>
      </c>
      <c r="H2693" s="198">
        <v>0</v>
      </c>
      <c r="I2693" s="4">
        <v>42782</v>
      </c>
      <c r="J2693" s="198" t="s">
        <v>105</v>
      </c>
      <c r="K2693" s="198">
        <v>100.62</v>
      </c>
      <c r="L2693" s="198" t="s">
        <v>194</v>
      </c>
    </row>
    <row r="2694" spans="1:12" x14ac:dyDescent="0.3">
      <c r="A2694" s="5">
        <v>13640</v>
      </c>
      <c r="B2694" s="5">
        <v>10100501</v>
      </c>
      <c r="C2694" s="5">
        <v>1000</v>
      </c>
      <c r="D2694" s="4">
        <v>43556</v>
      </c>
      <c r="E2694" s="198" t="s">
        <v>104</v>
      </c>
      <c r="F2694" s="198">
        <v>108099811</v>
      </c>
      <c r="G2694" s="198">
        <v>0</v>
      </c>
      <c r="H2694" s="198">
        <v>0</v>
      </c>
      <c r="I2694" s="4">
        <v>42782</v>
      </c>
      <c r="J2694" s="198" t="s">
        <v>105</v>
      </c>
      <c r="K2694" s="3">
        <v>1222.1099999999999</v>
      </c>
      <c r="L2694" s="198" t="s">
        <v>194</v>
      </c>
    </row>
    <row r="2695" spans="1:12" x14ac:dyDescent="0.3">
      <c r="A2695" s="5">
        <v>13640</v>
      </c>
      <c r="B2695" s="5">
        <v>10100501</v>
      </c>
      <c r="C2695" s="5">
        <v>1000</v>
      </c>
      <c r="D2695" s="4">
        <v>43556</v>
      </c>
      <c r="E2695" s="198" t="s">
        <v>104</v>
      </c>
      <c r="F2695" s="198">
        <v>108099811</v>
      </c>
      <c r="G2695" s="198">
        <v>0</v>
      </c>
      <c r="H2695" s="198">
        <v>0</v>
      </c>
      <c r="I2695" s="4">
        <v>42782</v>
      </c>
      <c r="J2695" s="198" t="s">
        <v>105</v>
      </c>
      <c r="K2695" s="3">
        <v>2597.4</v>
      </c>
      <c r="L2695" s="198" t="s">
        <v>194</v>
      </c>
    </row>
    <row r="2696" spans="1:12" x14ac:dyDescent="0.3">
      <c r="A2696" s="5">
        <v>13640</v>
      </c>
      <c r="B2696" s="5">
        <v>10100501</v>
      </c>
      <c r="C2696" s="5">
        <v>1000</v>
      </c>
      <c r="D2696" s="4">
        <v>43556</v>
      </c>
      <c r="E2696" s="198" t="s">
        <v>104</v>
      </c>
      <c r="F2696" s="198">
        <v>108099811</v>
      </c>
      <c r="G2696" s="198">
        <v>0</v>
      </c>
      <c r="H2696" s="198">
        <v>0</v>
      </c>
      <c r="I2696" s="4">
        <v>42782</v>
      </c>
      <c r="J2696" s="198" t="s">
        <v>105</v>
      </c>
      <c r="K2696" s="3">
        <v>4443.41</v>
      </c>
      <c r="L2696" s="198" t="s">
        <v>194</v>
      </c>
    </row>
    <row r="2697" spans="1:12" x14ac:dyDescent="0.3">
      <c r="A2697" s="5">
        <v>13650</v>
      </c>
      <c r="B2697" s="5">
        <v>10100501</v>
      </c>
      <c r="C2697" s="5">
        <v>1000</v>
      </c>
      <c r="D2697" s="4">
        <v>43556</v>
      </c>
      <c r="E2697" s="198" t="s">
        <v>104</v>
      </c>
      <c r="F2697" s="198">
        <v>108099811</v>
      </c>
      <c r="G2697" s="198">
        <v>0</v>
      </c>
      <c r="H2697" s="198">
        <v>0</v>
      </c>
      <c r="I2697" s="4">
        <v>42782</v>
      </c>
      <c r="J2697" s="198" t="s">
        <v>105</v>
      </c>
      <c r="K2697" s="3">
        <v>2267.0300000000002</v>
      </c>
      <c r="L2697" s="198" t="s">
        <v>195</v>
      </c>
    </row>
    <row r="2698" spans="1:12" x14ac:dyDescent="0.3">
      <c r="A2698" s="5">
        <v>13650</v>
      </c>
      <c r="B2698" s="5">
        <v>10100501</v>
      </c>
      <c r="C2698" s="5">
        <v>1000</v>
      </c>
      <c r="D2698" s="4">
        <v>43556</v>
      </c>
      <c r="E2698" s="198" t="s">
        <v>104</v>
      </c>
      <c r="F2698" s="198">
        <v>108099811</v>
      </c>
      <c r="G2698" s="198">
        <v>0</v>
      </c>
      <c r="H2698" s="198">
        <v>0</v>
      </c>
      <c r="I2698" s="4">
        <v>42782</v>
      </c>
      <c r="J2698" s="198" t="s">
        <v>105</v>
      </c>
      <c r="K2698" s="198">
        <v>186.82</v>
      </c>
      <c r="L2698" s="198" t="s">
        <v>195</v>
      </c>
    </row>
    <row r="2699" spans="1:12" x14ac:dyDescent="0.3">
      <c r="A2699" s="5">
        <v>13650</v>
      </c>
      <c r="B2699" s="5">
        <v>10100501</v>
      </c>
      <c r="C2699" s="5">
        <v>1000</v>
      </c>
      <c r="D2699" s="4">
        <v>43556</v>
      </c>
      <c r="E2699" s="198" t="s">
        <v>104</v>
      </c>
      <c r="F2699" s="198">
        <v>108099811</v>
      </c>
      <c r="G2699" s="198">
        <v>0</v>
      </c>
      <c r="H2699" s="198">
        <v>0</v>
      </c>
      <c r="I2699" s="4">
        <v>42782</v>
      </c>
      <c r="J2699" s="198" t="s">
        <v>105</v>
      </c>
      <c r="K2699" s="198">
        <v>-4.5199999999999996</v>
      </c>
      <c r="L2699" s="198" t="s">
        <v>195</v>
      </c>
    </row>
    <row r="2700" spans="1:12" x14ac:dyDescent="0.3">
      <c r="A2700" s="5">
        <v>13650</v>
      </c>
      <c r="B2700" s="5">
        <v>10100501</v>
      </c>
      <c r="C2700" s="5">
        <v>1000</v>
      </c>
      <c r="D2700" s="4">
        <v>43556</v>
      </c>
      <c r="E2700" s="198" t="s">
        <v>104</v>
      </c>
      <c r="F2700" s="198">
        <v>108099811</v>
      </c>
      <c r="G2700" s="198">
        <v>0</v>
      </c>
      <c r="H2700" s="198">
        <v>0</v>
      </c>
      <c r="I2700" s="4">
        <v>42782</v>
      </c>
      <c r="J2700" s="198" t="s">
        <v>105</v>
      </c>
      <c r="K2700" s="198">
        <v>186.82</v>
      </c>
      <c r="L2700" s="198" t="s">
        <v>195</v>
      </c>
    </row>
    <row r="2701" spans="1:12" x14ac:dyDescent="0.3">
      <c r="A2701" s="5">
        <v>13650</v>
      </c>
      <c r="B2701" s="5">
        <v>10100501</v>
      </c>
      <c r="C2701" s="5">
        <v>1000</v>
      </c>
      <c r="D2701" s="4">
        <v>43556</v>
      </c>
      <c r="E2701" s="198" t="s">
        <v>104</v>
      </c>
      <c r="F2701" s="198">
        <v>108099811</v>
      </c>
      <c r="G2701" s="198">
        <v>0</v>
      </c>
      <c r="H2701" s="198">
        <v>0</v>
      </c>
      <c r="I2701" s="4">
        <v>42782</v>
      </c>
      <c r="J2701" s="198" t="s">
        <v>105</v>
      </c>
      <c r="K2701" s="198">
        <v>604.54</v>
      </c>
      <c r="L2701" s="198" t="s">
        <v>195</v>
      </c>
    </row>
    <row r="2702" spans="1:12" x14ac:dyDescent="0.3">
      <c r="A2702" s="5">
        <v>13650</v>
      </c>
      <c r="B2702" s="5">
        <v>10100501</v>
      </c>
      <c r="C2702" s="5">
        <v>1000</v>
      </c>
      <c r="D2702" s="4">
        <v>43556</v>
      </c>
      <c r="E2702" s="198" t="s">
        <v>104</v>
      </c>
      <c r="F2702" s="198">
        <v>108099811</v>
      </c>
      <c r="G2702" s="198">
        <v>0</v>
      </c>
      <c r="H2702" s="198">
        <v>0</v>
      </c>
      <c r="I2702" s="4">
        <v>42782</v>
      </c>
      <c r="J2702" s="198" t="s">
        <v>105</v>
      </c>
      <c r="K2702" s="198">
        <v>186.82</v>
      </c>
      <c r="L2702" s="198" t="s">
        <v>195</v>
      </c>
    </row>
    <row r="2703" spans="1:12" x14ac:dyDescent="0.3">
      <c r="A2703" s="5">
        <v>13650</v>
      </c>
      <c r="B2703" s="5">
        <v>10100501</v>
      </c>
      <c r="C2703" s="5">
        <v>1000</v>
      </c>
      <c r="D2703" s="4">
        <v>43556</v>
      </c>
      <c r="E2703" s="198" t="s">
        <v>104</v>
      </c>
      <c r="F2703" s="198">
        <v>108099811</v>
      </c>
      <c r="G2703" s="198">
        <v>0</v>
      </c>
      <c r="H2703" s="198">
        <v>0</v>
      </c>
      <c r="I2703" s="4">
        <v>42782</v>
      </c>
      <c r="J2703" s="198" t="s">
        <v>105</v>
      </c>
      <c r="K2703" s="198">
        <v>-4.5199999999999996</v>
      </c>
      <c r="L2703" s="198" t="s">
        <v>195</v>
      </c>
    </row>
    <row r="2704" spans="1:12" x14ac:dyDescent="0.3">
      <c r="A2704" s="5">
        <v>13650</v>
      </c>
      <c r="B2704" s="5">
        <v>10100501</v>
      </c>
      <c r="C2704" s="5">
        <v>1000</v>
      </c>
      <c r="D2704" s="4">
        <v>43556</v>
      </c>
      <c r="E2704" s="198" t="s">
        <v>104</v>
      </c>
      <c r="F2704" s="198">
        <v>108099811</v>
      </c>
      <c r="G2704" s="198">
        <v>0</v>
      </c>
      <c r="H2704" s="198">
        <v>0</v>
      </c>
      <c r="I2704" s="4">
        <v>42782</v>
      </c>
      <c r="J2704" s="198" t="s">
        <v>105</v>
      </c>
      <c r="K2704" s="198">
        <v>186.82</v>
      </c>
      <c r="L2704" s="198" t="s">
        <v>195</v>
      </c>
    </row>
    <row r="2705" spans="1:12" x14ac:dyDescent="0.3">
      <c r="A2705" s="5">
        <v>13670</v>
      </c>
      <c r="B2705" s="5">
        <v>10100501</v>
      </c>
      <c r="C2705" s="5">
        <v>1000</v>
      </c>
      <c r="D2705" s="4">
        <v>43556</v>
      </c>
      <c r="E2705" s="198" t="s">
        <v>104</v>
      </c>
      <c r="F2705" s="198">
        <v>108099811</v>
      </c>
      <c r="G2705" s="198">
        <v>0</v>
      </c>
      <c r="H2705" s="198">
        <v>0</v>
      </c>
      <c r="I2705" s="4">
        <v>42782</v>
      </c>
      <c r="J2705" s="198" t="s">
        <v>105</v>
      </c>
      <c r="K2705" s="3">
        <v>1440.85</v>
      </c>
      <c r="L2705" s="198" t="s">
        <v>189</v>
      </c>
    </row>
    <row r="2706" spans="1:12" x14ac:dyDescent="0.3">
      <c r="A2706" s="5">
        <v>13640</v>
      </c>
      <c r="B2706" s="5">
        <v>10100501</v>
      </c>
      <c r="C2706" s="5">
        <v>1000</v>
      </c>
      <c r="D2706" s="4">
        <v>43556</v>
      </c>
      <c r="E2706" s="198" t="s">
        <v>104</v>
      </c>
      <c r="F2706" s="198">
        <v>108100110</v>
      </c>
      <c r="G2706" s="198">
        <v>0</v>
      </c>
      <c r="H2706" s="198">
        <v>0</v>
      </c>
      <c r="I2706" s="4">
        <v>43515</v>
      </c>
      <c r="J2706" s="198" t="s">
        <v>105</v>
      </c>
      <c r="K2706" s="198">
        <v>-404.76</v>
      </c>
      <c r="L2706" s="198" t="s">
        <v>194</v>
      </c>
    </row>
    <row r="2707" spans="1:12" x14ac:dyDescent="0.3">
      <c r="A2707" s="5">
        <v>13650</v>
      </c>
      <c r="B2707" s="5">
        <v>10100501</v>
      </c>
      <c r="C2707" s="5">
        <v>1000</v>
      </c>
      <c r="D2707" s="4">
        <v>43556</v>
      </c>
      <c r="E2707" s="198" t="s">
        <v>104</v>
      </c>
      <c r="F2707" s="198">
        <v>108100110</v>
      </c>
      <c r="G2707" s="198">
        <v>0</v>
      </c>
      <c r="H2707" s="198">
        <v>0</v>
      </c>
      <c r="I2707" s="4">
        <v>43515</v>
      </c>
      <c r="J2707" s="198" t="s">
        <v>105</v>
      </c>
      <c r="K2707" s="198">
        <v>-251.94</v>
      </c>
      <c r="L2707" s="198" t="s">
        <v>195</v>
      </c>
    </row>
    <row r="2708" spans="1:12" x14ac:dyDescent="0.3">
      <c r="A2708" s="5">
        <v>13650</v>
      </c>
      <c r="B2708" s="5">
        <v>10100501</v>
      </c>
      <c r="C2708" s="5">
        <v>1000</v>
      </c>
      <c r="D2708" s="4">
        <v>43556</v>
      </c>
      <c r="E2708" s="198" t="s">
        <v>104</v>
      </c>
      <c r="F2708" s="198">
        <v>108100110</v>
      </c>
      <c r="G2708" s="198">
        <v>0</v>
      </c>
      <c r="H2708" s="198">
        <v>0</v>
      </c>
      <c r="I2708" s="4">
        <v>43515</v>
      </c>
      <c r="J2708" s="198" t="s">
        <v>105</v>
      </c>
      <c r="K2708" s="198">
        <v>-251.94</v>
      </c>
      <c r="L2708" s="198" t="s">
        <v>195</v>
      </c>
    </row>
    <row r="2709" spans="1:12" x14ac:dyDescent="0.3">
      <c r="A2709" s="5">
        <v>13670</v>
      </c>
      <c r="B2709" s="5">
        <v>10100501</v>
      </c>
      <c r="C2709" s="5">
        <v>1000</v>
      </c>
      <c r="D2709" s="4">
        <v>43556</v>
      </c>
      <c r="E2709" s="198" t="s">
        <v>104</v>
      </c>
      <c r="F2709" s="198">
        <v>108101405</v>
      </c>
      <c r="G2709" s="198">
        <v>0</v>
      </c>
      <c r="H2709" s="198">
        <v>0</v>
      </c>
      <c r="I2709" s="4">
        <v>43524</v>
      </c>
      <c r="J2709" s="198" t="s">
        <v>105</v>
      </c>
      <c r="K2709" s="3">
        <v>-1581.65</v>
      </c>
      <c r="L2709" s="198" t="s">
        <v>189</v>
      </c>
    </row>
    <row r="2710" spans="1:12" x14ac:dyDescent="0.3">
      <c r="A2710" s="5">
        <v>13640</v>
      </c>
      <c r="B2710" s="5">
        <v>10100501</v>
      </c>
      <c r="C2710" s="5">
        <v>1000</v>
      </c>
      <c r="D2710" s="4">
        <v>43556</v>
      </c>
      <c r="E2710" s="198" t="s">
        <v>104</v>
      </c>
      <c r="F2710" s="198">
        <v>108101678</v>
      </c>
      <c r="G2710" s="198">
        <v>0</v>
      </c>
      <c r="H2710" s="198">
        <v>0</v>
      </c>
      <c r="I2710" s="4">
        <v>43521</v>
      </c>
      <c r="J2710" s="198" t="s">
        <v>105</v>
      </c>
      <c r="K2710" s="198">
        <v>-149.16999999999999</v>
      </c>
      <c r="L2710" s="198" t="s">
        <v>194</v>
      </c>
    </row>
    <row r="2711" spans="1:12" x14ac:dyDescent="0.3">
      <c r="A2711" s="5">
        <v>13640</v>
      </c>
      <c r="B2711" s="5">
        <v>10100501</v>
      </c>
      <c r="C2711" s="5">
        <v>1000</v>
      </c>
      <c r="D2711" s="4">
        <v>43556</v>
      </c>
      <c r="E2711" s="198" t="s">
        <v>104</v>
      </c>
      <c r="F2711" s="198">
        <v>108101678</v>
      </c>
      <c r="G2711" s="198">
        <v>0</v>
      </c>
      <c r="H2711" s="198">
        <v>0</v>
      </c>
      <c r="I2711" s="4">
        <v>43521</v>
      </c>
      <c r="J2711" s="198" t="s">
        <v>105</v>
      </c>
      <c r="K2711" s="198">
        <v>-108.56</v>
      </c>
      <c r="L2711" s="198" t="s">
        <v>194</v>
      </c>
    </row>
    <row r="2712" spans="1:12" x14ac:dyDescent="0.3">
      <c r="A2712" s="5">
        <v>13640</v>
      </c>
      <c r="B2712" s="5">
        <v>10100501</v>
      </c>
      <c r="C2712" s="5">
        <v>1000</v>
      </c>
      <c r="D2712" s="4">
        <v>43556</v>
      </c>
      <c r="E2712" s="198" t="s">
        <v>104</v>
      </c>
      <c r="F2712" s="198">
        <v>108101678</v>
      </c>
      <c r="G2712" s="198">
        <v>0</v>
      </c>
      <c r="H2712" s="198">
        <v>0</v>
      </c>
      <c r="I2712" s="4">
        <v>43521</v>
      </c>
      <c r="J2712" s="198" t="s">
        <v>105</v>
      </c>
      <c r="K2712" s="198">
        <v>-149.55000000000001</v>
      </c>
      <c r="L2712" s="198" t="s">
        <v>194</v>
      </c>
    </row>
    <row r="2713" spans="1:12" x14ac:dyDescent="0.3">
      <c r="A2713" s="5">
        <v>13640</v>
      </c>
      <c r="B2713" s="5">
        <v>10100501</v>
      </c>
      <c r="C2713" s="5">
        <v>1000</v>
      </c>
      <c r="D2713" s="4">
        <v>43556</v>
      </c>
      <c r="E2713" s="198" t="s">
        <v>104</v>
      </c>
      <c r="F2713" s="198">
        <v>108101678</v>
      </c>
      <c r="G2713" s="198">
        <v>0</v>
      </c>
      <c r="H2713" s="198">
        <v>0</v>
      </c>
      <c r="I2713" s="4">
        <v>43521</v>
      </c>
      <c r="J2713" s="198" t="s">
        <v>105</v>
      </c>
      <c r="K2713" s="198">
        <v>-24.54</v>
      </c>
      <c r="L2713" s="198" t="s">
        <v>194</v>
      </c>
    </row>
    <row r="2714" spans="1:12" x14ac:dyDescent="0.3">
      <c r="A2714" s="5">
        <v>13640</v>
      </c>
      <c r="B2714" s="5">
        <v>10100501</v>
      </c>
      <c r="C2714" s="5">
        <v>1000</v>
      </c>
      <c r="D2714" s="4">
        <v>43556</v>
      </c>
      <c r="E2714" s="198" t="s">
        <v>104</v>
      </c>
      <c r="F2714" s="198">
        <v>108101678</v>
      </c>
      <c r="G2714" s="198">
        <v>0</v>
      </c>
      <c r="H2714" s="198">
        <v>0</v>
      </c>
      <c r="I2714" s="4">
        <v>43521</v>
      </c>
      <c r="J2714" s="198" t="s">
        <v>105</v>
      </c>
      <c r="K2714" s="198">
        <v>-148.43</v>
      </c>
      <c r="L2714" s="198" t="s">
        <v>194</v>
      </c>
    </row>
    <row r="2715" spans="1:12" x14ac:dyDescent="0.3">
      <c r="A2715" s="5">
        <v>13650</v>
      </c>
      <c r="B2715" s="5">
        <v>10100501</v>
      </c>
      <c r="C2715" s="5">
        <v>1000</v>
      </c>
      <c r="D2715" s="4">
        <v>43556</v>
      </c>
      <c r="E2715" s="198" t="s">
        <v>104</v>
      </c>
      <c r="F2715" s="198">
        <v>108101678</v>
      </c>
      <c r="G2715" s="198">
        <v>0</v>
      </c>
      <c r="H2715" s="198">
        <v>0</v>
      </c>
      <c r="I2715" s="4">
        <v>43521</v>
      </c>
      <c r="J2715" s="198" t="s">
        <v>105</v>
      </c>
      <c r="K2715" s="198">
        <v>-208.06</v>
      </c>
      <c r="L2715" s="198" t="s">
        <v>195</v>
      </c>
    </row>
    <row r="2716" spans="1:12" x14ac:dyDescent="0.3">
      <c r="A2716" s="5">
        <v>13650</v>
      </c>
      <c r="B2716" s="5">
        <v>10100501</v>
      </c>
      <c r="C2716" s="5">
        <v>1000</v>
      </c>
      <c r="D2716" s="4">
        <v>43556</v>
      </c>
      <c r="E2716" s="198" t="s">
        <v>104</v>
      </c>
      <c r="F2716" s="198">
        <v>108101678</v>
      </c>
      <c r="G2716" s="198">
        <v>0</v>
      </c>
      <c r="H2716" s="198">
        <v>0</v>
      </c>
      <c r="I2716" s="4">
        <v>43521</v>
      </c>
      <c r="J2716" s="198" t="s">
        <v>105</v>
      </c>
      <c r="K2716" s="198">
        <v>-30.06</v>
      </c>
      <c r="L2716" s="198" t="s">
        <v>195</v>
      </c>
    </row>
    <row r="2717" spans="1:12" x14ac:dyDescent="0.3">
      <c r="A2717" s="5">
        <v>13670</v>
      </c>
      <c r="B2717" s="5">
        <v>10100501</v>
      </c>
      <c r="C2717" s="5">
        <v>1000</v>
      </c>
      <c r="D2717" s="4">
        <v>43556</v>
      </c>
      <c r="E2717" s="198" t="s">
        <v>104</v>
      </c>
      <c r="F2717" s="198">
        <v>108101678</v>
      </c>
      <c r="G2717" s="198">
        <v>0</v>
      </c>
      <c r="H2717" s="198">
        <v>0</v>
      </c>
      <c r="I2717" s="4">
        <v>43521</v>
      </c>
      <c r="J2717" s="198" t="s">
        <v>105</v>
      </c>
      <c r="K2717" s="198">
        <v>-13.08</v>
      </c>
      <c r="L2717" s="198" t="s">
        <v>189</v>
      </c>
    </row>
    <row r="2718" spans="1:12" x14ac:dyDescent="0.3">
      <c r="A2718" s="5">
        <v>13640</v>
      </c>
      <c r="B2718" s="5">
        <v>10100501</v>
      </c>
      <c r="C2718" s="5">
        <v>1000</v>
      </c>
      <c r="D2718" s="4">
        <v>43556</v>
      </c>
      <c r="E2718" s="198" t="s">
        <v>103</v>
      </c>
      <c r="F2718" s="198">
        <v>108102075</v>
      </c>
      <c r="G2718" s="198">
        <v>-1</v>
      </c>
      <c r="H2718" s="3">
        <v>-1851.73</v>
      </c>
      <c r="I2718" s="4">
        <v>43558</v>
      </c>
      <c r="J2718" s="198" t="s">
        <v>203</v>
      </c>
      <c r="K2718" s="198">
        <v>0</v>
      </c>
      <c r="L2718" s="198" t="s">
        <v>194</v>
      </c>
    </row>
    <row r="2719" spans="1:12" x14ac:dyDescent="0.3">
      <c r="A2719" s="5">
        <v>13640</v>
      </c>
      <c r="B2719" s="5">
        <v>10100501</v>
      </c>
      <c r="C2719" s="5">
        <v>1000</v>
      </c>
      <c r="D2719" s="4">
        <v>43556</v>
      </c>
      <c r="E2719" s="198" t="s">
        <v>104</v>
      </c>
      <c r="F2719" s="198">
        <v>108102075</v>
      </c>
      <c r="G2719" s="198">
        <v>0</v>
      </c>
      <c r="H2719" s="198">
        <v>0</v>
      </c>
      <c r="I2719" s="4">
        <v>43558</v>
      </c>
      <c r="J2719" s="198" t="s">
        <v>203</v>
      </c>
      <c r="K2719" s="198">
        <v>-367.42</v>
      </c>
      <c r="L2719" s="198" t="s">
        <v>194</v>
      </c>
    </row>
    <row r="2720" spans="1:12" x14ac:dyDescent="0.3">
      <c r="A2720" s="5">
        <v>13650</v>
      </c>
      <c r="B2720" s="5">
        <v>10100501</v>
      </c>
      <c r="C2720" s="5">
        <v>1000</v>
      </c>
      <c r="D2720" s="4">
        <v>43556</v>
      </c>
      <c r="E2720" s="198" t="s">
        <v>103</v>
      </c>
      <c r="F2720" s="198">
        <v>108102075</v>
      </c>
      <c r="G2720" s="198">
        <v>-50</v>
      </c>
      <c r="H2720" s="198">
        <v>-126.5</v>
      </c>
      <c r="I2720" s="4">
        <v>43558</v>
      </c>
      <c r="J2720" s="198" t="s">
        <v>203</v>
      </c>
      <c r="K2720" s="198">
        <v>0</v>
      </c>
      <c r="L2720" s="198" t="s">
        <v>195</v>
      </c>
    </row>
    <row r="2721" spans="1:12" x14ac:dyDescent="0.3">
      <c r="A2721" s="5">
        <v>13650</v>
      </c>
      <c r="B2721" s="5">
        <v>10100501</v>
      </c>
      <c r="C2721" s="5">
        <v>1000</v>
      </c>
      <c r="D2721" s="4">
        <v>43556</v>
      </c>
      <c r="E2721" s="198" t="s">
        <v>104</v>
      </c>
      <c r="F2721" s="198">
        <v>108102075</v>
      </c>
      <c r="G2721" s="198">
        <v>0</v>
      </c>
      <c r="H2721" s="198">
        <v>0</v>
      </c>
      <c r="I2721" s="4">
        <v>43558</v>
      </c>
      <c r="J2721" s="198" t="s">
        <v>203</v>
      </c>
      <c r="K2721" s="198">
        <v>-25.1</v>
      </c>
      <c r="L2721" s="198" t="s">
        <v>195</v>
      </c>
    </row>
    <row r="2722" spans="1:12" x14ac:dyDescent="0.3">
      <c r="A2722" s="5">
        <v>13660</v>
      </c>
      <c r="B2722" s="5">
        <v>10100501</v>
      </c>
      <c r="C2722" s="5">
        <v>1000</v>
      </c>
      <c r="D2722" s="4">
        <v>43556</v>
      </c>
      <c r="E2722" s="198" t="s">
        <v>103</v>
      </c>
      <c r="F2722" s="198">
        <v>108104645</v>
      </c>
      <c r="G2722" s="198">
        <v>-2</v>
      </c>
      <c r="H2722" s="3">
        <v>-1507.42</v>
      </c>
      <c r="I2722" s="4">
        <v>43557</v>
      </c>
      <c r="J2722" s="198" t="s">
        <v>127</v>
      </c>
      <c r="K2722" s="198">
        <v>0</v>
      </c>
      <c r="L2722" s="198" t="s">
        <v>188</v>
      </c>
    </row>
    <row r="2723" spans="1:12" x14ac:dyDescent="0.3">
      <c r="A2723" s="5">
        <v>13660</v>
      </c>
      <c r="B2723" s="5">
        <v>10100501</v>
      </c>
      <c r="C2723" s="5">
        <v>1000</v>
      </c>
      <c r="D2723" s="4">
        <v>43556</v>
      </c>
      <c r="E2723" s="198" t="s">
        <v>104</v>
      </c>
      <c r="F2723" s="198">
        <v>108104645</v>
      </c>
      <c r="G2723" s="198">
        <v>0</v>
      </c>
      <c r="H2723" s="198">
        <v>0</v>
      </c>
      <c r="I2723" s="4">
        <v>43557</v>
      </c>
      <c r="J2723" s="198" t="s">
        <v>127</v>
      </c>
      <c r="K2723" s="3">
        <v>2174.0300000000002</v>
      </c>
      <c r="L2723" s="198" t="s">
        <v>188</v>
      </c>
    </row>
    <row r="2724" spans="1:12" x14ac:dyDescent="0.3">
      <c r="A2724" s="5">
        <v>13670</v>
      </c>
      <c r="B2724" s="5">
        <v>10100501</v>
      </c>
      <c r="C2724" s="5">
        <v>1000</v>
      </c>
      <c r="D2724" s="4">
        <v>43556</v>
      </c>
      <c r="E2724" s="198" t="s">
        <v>103</v>
      </c>
      <c r="F2724" s="198">
        <v>108104645</v>
      </c>
      <c r="G2724" s="198">
        <v>-65</v>
      </c>
      <c r="H2724" s="198">
        <v>-943.15</v>
      </c>
      <c r="I2724" s="4">
        <v>43557</v>
      </c>
      <c r="J2724" s="198" t="s">
        <v>127</v>
      </c>
      <c r="K2724" s="198">
        <v>0</v>
      </c>
      <c r="L2724" s="198" t="s">
        <v>189</v>
      </c>
    </row>
    <row r="2725" spans="1:12" x14ac:dyDescent="0.3">
      <c r="A2725" s="5">
        <v>13670</v>
      </c>
      <c r="B2725" s="5">
        <v>10100501</v>
      </c>
      <c r="C2725" s="5">
        <v>1000</v>
      </c>
      <c r="D2725" s="4">
        <v>43556</v>
      </c>
      <c r="E2725" s="198" t="s">
        <v>104</v>
      </c>
      <c r="F2725" s="198">
        <v>108104645</v>
      </c>
      <c r="G2725" s="198">
        <v>0</v>
      </c>
      <c r="H2725" s="198">
        <v>0</v>
      </c>
      <c r="I2725" s="4">
        <v>43557</v>
      </c>
      <c r="J2725" s="198" t="s">
        <v>127</v>
      </c>
      <c r="K2725" s="3">
        <v>1360.23</v>
      </c>
      <c r="L2725" s="198" t="s">
        <v>189</v>
      </c>
    </row>
    <row r="2726" spans="1:12" x14ac:dyDescent="0.3">
      <c r="A2726" s="5">
        <v>13640</v>
      </c>
      <c r="B2726" s="5">
        <v>10100501</v>
      </c>
      <c r="C2726" s="5">
        <v>1000</v>
      </c>
      <c r="D2726" s="4">
        <v>43556</v>
      </c>
      <c r="E2726" s="198" t="s">
        <v>103</v>
      </c>
      <c r="F2726" s="198">
        <v>108104723</v>
      </c>
      <c r="G2726" s="198">
        <v>-1</v>
      </c>
      <c r="H2726" s="198">
        <v>-68.92</v>
      </c>
      <c r="I2726" s="4">
        <v>43560</v>
      </c>
      <c r="J2726" s="198" t="s">
        <v>204</v>
      </c>
      <c r="K2726" s="198">
        <v>0</v>
      </c>
      <c r="L2726" s="198" t="s">
        <v>194</v>
      </c>
    </row>
    <row r="2727" spans="1:12" x14ac:dyDescent="0.3">
      <c r="A2727" s="5">
        <v>13640</v>
      </c>
      <c r="B2727" s="5">
        <v>10100501</v>
      </c>
      <c r="C2727" s="5">
        <v>1000</v>
      </c>
      <c r="D2727" s="4">
        <v>43556</v>
      </c>
      <c r="E2727" s="198" t="s">
        <v>104</v>
      </c>
      <c r="F2727" s="198">
        <v>108104723</v>
      </c>
      <c r="G2727" s="198">
        <v>0</v>
      </c>
      <c r="H2727" s="198">
        <v>0</v>
      </c>
      <c r="I2727" s="4">
        <v>43560</v>
      </c>
      <c r="J2727" s="198" t="s">
        <v>204</v>
      </c>
      <c r="K2727" s="198">
        <v>317.86</v>
      </c>
      <c r="L2727" s="198" t="s">
        <v>194</v>
      </c>
    </row>
    <row r="2728" spans="1:12" x14ac:dyDescent="0.3">
      <c r="A2728" s="5">
        <v>13650</v>
      </c>
      <c r="B2728" s="5">
        <v>10100501</v>
      </c>
      <c r="C2728" s="5">
        <v>1000</v>
      </c>
      <c r="D2728" s="4">
        <v>43556</v>
      </c>
      <c r="E2728" s="198" t="s">
        <v>103</v>
      </c>
      <c r="F2728" s="198">
        <v>108104723</v>
      </c>
      <c r="G2728" s="198">
        <v>-139</v>
      </c>
      <c r="H2728" s="198">
        <v>-351.67</v>
      </c>
      <c r="I2728" s="4">
        <v>43560</v>
      </c>
      <c r="J2728" s="198" t="s">
        <v>204</v>
      </c>
      <c r="K2728" s="198">
        <v>0</v>
      </c>
      <c r="L2728" s="198" t="s">
        <v>195</v>
      </c>
    </row>
    <row r="2729" spans="1:12" x14ac:dyDescent="0.3">
      <c r="A2729" s="5">
        <v>13650</v>
      </c>
      <c r="B2729" s="5">
        <v>10100501</v>
      </c>
      <c r="C2729" s="5">
        <v>1000</v>
      </c>
      <c r="D2729" s="4">
        <v>43556</v>
      </c>
      <c r="E2729" s="198" t="s">
        <v>104</v>
      </c>
      <c r="F2729" s="198">
        <v>108104723</v>
      </c>
      <c r="G2729" s="198">
        <v>0</v>
      </c>
      <c r="H2729" s="198">
        <v>0</v>
      </c>
      <c r="I2729" s="4">
        <v>43560</v>
      </c>
      <c r="J2729" s="198" t="s">
        <v>204</v>
      </c>
      <c r="K2729" s="3">
        <v>1621.89</v>
      </c>
      <c r="L2729" s="198" t="s">
        <v>195</v>
      </c>
    </row>
    <row r="2730" spans="1:12" x14ac:dyDescent="0.3">
      <c r="A2730" s="5">
        <v>13660</v>
      </c>
      <c r="B2730" s="5">
        <v>10100501</v>
      </c>
      <c r="C2730" s="5">
        <v>1000</v>
      </c>
      <c r="D2730" s="4">
        <v>43556</v>
      </c>
      <c r="E2730" s="198" t="s">
        <v>104</v>
      </c>
      <c r="F2730" s="198">
        <v>108105047</v>
      </c>
      <c r="G2730" s="198">
        <v>0</v>
      </c>
      <c r="H2730" s="198">
        <v>0</v>
      </c>
      <c r="I2730" s="4">
        <v>43515</v>
      </c>
      <c r="J2730" s="198" t="s">
        <v>105</v>
      </c>
      <c r="K2730" s="3">
        <v>-2627.06</v>
      </c>
      <c r="L2730" s="198" t="s">
        <v>188</v>
      </c>
    </row>
    <row r="2731" spans="1:12" x14ac:dyDescent="0.3">
      <c r="A2731" s="5">
        <v>13650</v>
      </c>
      <c r="B2731" s="5">
        <v>10100501</v>
      </c>
      <c r="C2731" s="5">
        <v>1000</v>
      </c>
      <c r="D2731" s="4">
        <v>43556</v>
      </c>
      <c r="E2731" s="198" t="s">
        <v>104</v>
      </c>
      <c r="F2731" s="198">
        <v>108105262</v>
      </c>
      <c r="G2731" s="198">
        <v>0</v>
      </c>
      <c r="H2731" s="198">
        <v>0</v>
      </c>
      <c r="I2731" s="4">
        <v>43523</v>
      </c>
      <c r="J2731" s="198" t="s">
        <v>105</v>
      </c>
      <c r="K2731" s="3">
        <v>-4652.66</v>
      </c>
      <c r="L2731" s="198" t="s">
        <v>195</v>
      </c>
    </row>
    <row r="2732" spans="1:12" x14ac:dyDescent="0.3">
      <c r="A2732" s="5">
        <v>13650</v>
      </c>
      <c r="B2732" s="5">
        <v>10100501</v>
      </c>
      <c r="C2732" s="5">
        <v>1000</v>
      </c>
      <c r="D2732" s="4">
        <v>43556</v>
      </c>
      <c r="E2732" s="198" t="s">
        <v>104</v>
      </c>
      <c r="F2732" s="198">
        <v>108105262</v>
      </c>
      <c r="G2732" s="198">
        <v>0</v>
      </c>
      <c r="H2732" s="198">
        <v>0</v>
      </c>
      <c r="I2732" s="4">
        <v>43523</v>
      </c>
      <c r="J2732" s="198" t="s">
        <v>105</v>
      </c>
      <c r="K2732" s="3">
        <v>-4652.68</v>
      </c>
      <c r="L2732" s="198" t="s">
        <v>195</v>
      </c>
    </row>
    <row r="2733" spans="1:12" x14ac:dyDescent="0.3">
      <c r="A2733" s="5">
        <v>13640</v>
      </c>
      <c r="B2733" s="5">
        <v>10100501</v>
      </c>
      <c r="C2733" s="5">
        <v>1000</v>
      </c>
      <c r="D2733" s="4">
        <v>43556</v>
      </c>
      <c r="E2733" s="198" t="s">
        <v>104</v>
      </c>
      <c r="F2733" s="198">
        <v>108106178</v>
      </c>
      <c r="G2733" s="198">
        <v>0</v>
      </c>
      <c r="H2733" s="198">
        <v>0</v>
      </c>
      <c r="I2733" s="4">
        <v>43524</v>
      </c>
      <c r="J2733" s="198" t="s">
        <v>105</v>
      </c>
      <c r="K2733" s="198">
        <v>-469.59</v>
      </c>
      <c r="L2733" s="198" t="s">
        <v>194</v>
      </c>
    </row>
    <row r="2734" spans="1:12" x14ac:dyDescent="0.3">
      <c r="A2734" s="5">
        <v>13650</v>
      </c>
      <c r="B2734" s="5">
        <v>10100501</v>
      </c>
      <c r="C2734" s="5">
        <v>1000</v>
      </c>
      <c r="D2734" s="4">
        <v>43556</v>
      </c>
      <c r="E2734" s="198" t="s">
        <v>104</v>
      </c>
      <c r="F2734" s="198">
        <v>108106178</v>
      </c>
      <c r="G2734" s="198">
        <v>0</v>
      </c>
      <c r="H2734" s="198">
        <v>0</v>
      </c>
      <c r="I2734" s="4">
        <v>43524</v>
      </c>
      <c r="J2734" s="198" t="s">
        <v>105</v>
      </c>
      <c r="K2734" s="198">
        <v>-752.96</v>
      </c>
      <c r="L2734" s="198" t="s">
        <v>195</v>
      </c>
    </row>
    <row r="2735" spans="1:12" x14ac:dyDescent="0.3">
      <c r="A2735" s="5">
        <v>13650</v>
      </c>
      <c r="B2735" s="5">
        <v>10100501</v>
      </c>
      <c r="C2735" s="5">
        <v>1000</v>
      </c>
      <c r="D2735" s="4">
        <v>43556</v>
      </c>
      <c r="E2735" s="198" t="s">
        <v>104</v>
      </c>
      <c r="F2735" s="198">
        <v>108106178</v>
      </c>
      <c r="G2735" s="198">
        <v>0</v>
      </c>
      <c r="H2735" s="198">
        <v>0</v>
      </c>
      <c r="I2735" s="4">
        <v>43524</v>
      </c>
      <c r="J2735" s="198" t="s">
        <v>105</v>
      </c>
      <c r="K2735" s="198">
        <v>-752.96</v>
      </c>
      <c r="L2735" s="198" t="s">
        <v>195</v>
      </c>
    </row>
    <row r="2736" spans="1:12" x14ac:dyDescent="0.3">
      <c r="A2736" s="5">
        <v>13670</v>
      </c>
      <c r="B2736" s="5">
        <v>10100501</v>
      </c>
      <c r="C2736" s="5">
        <v>1000</v>
      </c>
      <c r="D2736" s="4">
        <v>43556</v>
      </c>
      <c r="E2736" s="198" t="s">
        <v>104</v>
      </c>
      <c r="F2736" s="198">
        <v>108106178</v>
      </c>
      <c r="G2736" s="198">
        <v>0</v>
      </c>
      <c r="H2736" s="198">
        <v>0</v>
      </c>
      <c r="I2736" s="4">
        <v>43524</v>
      </c>
      <c r="J2736" s="198" t="s">
        <v>105</v>
      </c>
      <c r="K2736" s="3">
        <v>-4318.21</v>
      </c>
      <c r="L2736" s="198" t="s">
        <v>189</v>
      </c>
    </row>
    <row r="2737" spans="1:12" x14ac:dyDescent="0.3">
      <c r="A2737" s="5">
        <v>13640</v>
      </c>
      <c r="B2737" s="5">
        <v>10100501</v>
      </c>
      <c r="C2737" s="5">
        <v>1000</v>
      </c>
      <c r="D2737" s="4">
        <v>43556</v>
      </c>
      <c r="E2737" s="198" t="s">
        <v>104</v>
      </c>
      <c r="F2737" s="198">
        <v>108100694</v>
      </c>
      <c r="G2737" s="198">
        <v>0</v>
      </c>
      <c r="H2737" s="198">
        <v>0</v>
      </c>
      <c r="I2737" s="4">
        <v>43531</v>
      </c>
      <c r="J2737" s="198" t="s">
        <v>105</v>
      </c>
      <c r="K2737" s="198">
        <v>-20.59</v>
      </c>
      <c r="L2737" s="198" t="s">
        <v>194</v>
      </c>
    </row>
    <row r="2738" spans="1:12" x14ac:dyDescent="0.3">
      <c r="A2738" s="5">
        <v>13650</v>
      </c>
      <c r="B2738" s="5">
        <v>10100501</v>
      </c>
      <c r="C2738" s="5">
        <v>1000</v>
      </c>
      <c r="D2738" s="4">
        <v>43556</v>
      </c>
      <c r="E2738" s="198" t="s">
        <v>104</v>
      </c>
      <c r="F2738" s="198">
        <v>108100694</v>
      </c>
      <c r="G2738" s="198">
        <v>0</v>
      </c>
      <c r="H2738" s="198">
        <v>0</v>
      </c>
      <c r="I2738" s="4">
        <v>43531</v>
      </c>
      <c r="J2738" s="198" t="s">
        <v>105</v>
      </c>
      <c r="K2738" s="3">
        <v>-1194.0899999999999</v>
      </c>
      <c r="L2738" s="198" t="s">
        <v>195</v>
      </c>
    </row>
    <row r="2739" spans="1:12" x14ac:dyDescent="0.3">
      <c r="A2739" s="5">
        <v>13650</v>
      </c>
      <c r="B2739" s="5">
        <v>10100501</v>
      </c>
      <c r="C2739" s="5">
        <v>1000</v>
      </c>
      <c r="D2739" s="4">
        <v>43556</v>
      </c>
      <c r="E2739" s="198" t="s">
        <v>104</v>
      </c>
      <c r="F2739" s="198">
        <v>108100694</v>
      </c>
      <c r="G2739" s="198">
        <v>0</v>
      </c>
      <c r="H2739" s="198">
        <v>0</v>
      </c>
      <c r="I2739" s="4">
        <v>43531</v>
      </c>
      <c r="J2739" s="198" t="s">
        <v>105</v>
      </c>
      <c r="K2739" s="3">
        <v>-1194.0899999999999</v>
      </c>
      <c r="L2739" s="198" t="s">
        <v>195</v>
      </c>
    </row>
    <row r="2740" spans="1:12" x14ac:dyDescent="0.3">
      <c r="A2740" s="5">
        <v>13650</v>
      </c>
      <c r="B2740" s="5">
        <v>10100501</v>
      </c>
      <c r="C2740" s="5">
        <v>1000</v>
      </c>
      <c r="D2740" s="4">
        <v>43556</v>
      </c>
      <c r="E2740" s="198" t="s">
        <v>104</v>
      </c>
      <c r="F2740" s="198">
        <v>108100694</v>
      </c>
      <c r="G2740" s="198">
        <v>0</v>
      </c>
      <c r="H2740" s="198">
        <v>0</v>
      </c>
      <c r="I2740" s="4">
        <v>43531</v>
      </c>
      <c r="J2740" s="198" t="s">
        <v>105</v>
      </c>
      <c r="K2740" s="3">
        <v>-1194.0899999999999</v>
      </c>
      <c r="L2740" s="198" t="s">
        <v>195</v>
      </c>
    </row>
    <row r="2741" spans="1:12" x14ac:dyDescent="0.3">
      <c r="A2741" s="5">
        <v>13650</v>
      </c>
      <c r="B2741" s="5">
        <v>10100501</v>
      </c>
      <c r="C2741" s="5">
        <v>1000</v>
      </c>
      <c r="D2741" s="4">
        <v>43556</v>
      </c>
      <c r="E2741" s="198" t="s">
        <v>104</v>
      </c>
      <c r="F2741" s="198">
        <v>108100694</v>
      </c>
      <c r="G2741" s="198">
        <v>0</v>
      </c>
      <c r="H2741" s="198">
        <v>0</v>
      </c>
      <c r="I2741" s="4">
        <v>43531</v>
      </c>
      <c r="J2741" s="198" t="s">
        <v>105</v>
      </c>
      <c r="K2741" s="3">
        <v>-1194.08</v>
      </c>
      <c r="L2741" s="198" t="s">
        <v>195</v>
      </c>
    </row>
    <row r="2742" spans="1:12" x14ac:dyDescent="0.3">
      <c r="A2742" s="5">
        <v>13650</v>
      </c>
      <c r="B2742" s="5">
        <v>10100501</v>
      </c>
      <c r="C2742" s="5">
        <v>1000</v>
      </c>
      <c r="D2742" s="4">
        <v>43556</v>
      </c>
      <c r="E2742" s="198" t="s">
        <v>104</v>
      </c>
      <c r="F2742" s="198">
        <v>108100694</v>
      </c>
      <c r="G2742" s="198">
        <v>0</v>
      </c>
      <c r="H2742" s="198">
        <v>0</v>
      </c>
      <c r="I2742" s="4">
        <v>43531</v>
      </c>
      <c r="J2742" s="198" t="s">
        <v>105</v>
      </c>
      <c r="K2742" s="3">
        <v>-1194.0899999999999</v>
      </c>
      <c r="L2742" s="198" t="s">
        <v>195</v>
      </c>
    </row>
    <row r="2743" spans="1:12" x14ac:dyDescent="0.3">
      <c r="A2743" s="5">
        <v>13650</v>
      </c>
      <c r="B2743" s="5">
        <v>10100501</v>
      </c>
      <c r="C2743" s="5">
        <v>1000</v>
      </c>
      <c r="D2743" s="4">
        <v>43556</v>
      </c>
      <c r="E2743" s="198" t="s">
        <v>104</v>
      </c>
      <c r="F2743" s="198">
        <v>108100694</v>
      </c>
      <c r="G2743" s="198">
        <v>0</v>
      </c>
      <c r="H2743" s="198">
        <v>0</v>
      </c>
      <c r="I2743" s="4">
        <v>43531</v>
      </c>
      <c r="J2743" s="198" t="s">
        <v>105</v>
      </c>
      <c r="K2743" s="3">
        <v>-1194.0899999999999</v>
      </c>
      <c r="L2743" s="198" t="s">
        <v>195</v>
      </c>
    </row>
    <row r="2744" spans="1:12" x14ac:dyDescent="0.3">
      <c r="A2744" s="5">
        <v>13670</v>
      </c>
      <c r="B2744" s="5">
        <v>10100501</v>
      </c>
      <c r="C2744" s="5">
        <v>1000</v>
      </c>
      <c r="D2744" s="4">
        <v>43556</v>
      </c>
      <c r="E2744" s="198" t="s">
        <v>104</v>
      </c>
      <c r="F2744" s="198">
        <v>108100780</v>
      </c>
      <c r="G2744" s="198">
        <v>0</v>
      </c>
      <c r="H2744" s="198">
        <v>0</v>
      </c>
      <c r="I2744" s="4">
        <v>43532</v>
      </c>
      <c r="J2744" s="198" t="s">
        <v>105</v>
      </c>
      <c r="K2744" s="3">
        <v>-20528.32</v>
      </c>
      <c r="L2744" s="198" t="s">
        <v>189</v>
      </c>
    </row>
    <row r="2745" spans="1:12" x14ac:dyDescent="0.3">
      <c r="A2745" s="5">
        <v>13670</v>
      </c>
      <c r="B2745" s="5">
        <v>10100501</v>
      </c>
      <c r="C2745" s="5">
        <v>1000</v>
      </c>
      <c r="D2745" s="4">
        <v>43556</v>
      </c>
      <c r="E2745" s="198" t="s">
        <v>104</v>
      </c>
      <c r="F2745" s="198">
        <v>108100780</v>
      </c>
      <c r="G2745" s="198">
        <v>0</v>
      </c>
      <c r="H2745" s="198">
        <v>0</v>
      </c>
      <c r="I2745" s="4">
        <v>43532</v>
      </c>
      <c r="J2745" s="198" t="s">
        <v>105</v>
      </c>
      <c r="K2745" s="3">
        <v>-38790.61</v>
      </c>
      <c r="L2745" s="198" t="s">
        <v>189</v>
      </c>
    </row>
    <row r="2746" spans="1:12" x14ac:dyDescent="0.3">
      <c r="A2746" s="5">
        <v>13640</v>
      </c>
      <c r="B2746" s="5">
        <v>10100501</v>
      </c>
      <c r="C2746" s="5">
        <v>1000</v>
      </c>
      <c r="D2746" s="4">
        <v>43556</v>
      </c>
      <c r="E2746" s="198" t="s">
        <v>104</v>
      </c>
      <c r="F2746" s="198">
        <v>108101673</v>
      </c>
      <c r="G2746" s="198">
        <v>0</v>
      </c>
      <c r="H2746" s="198">
        <v>0</v>
      </c>
      <c r="I2746" s="4">
        <v>43530</v>
      </c>
      <c r="J2746" s="198" t="s">
        <v>105</v>
      </c>
      <c r="K2746" s="198">
        <v>-147.03</v>
      </c>
      <c r="L2746" s="198" t="s">
        <v>194</v>
      </c>
    </row>
    <row r="2747" spans="1:12" x14ac:dyDescent="0.3">
      <c r="A2747" s="5">
        <v>13650</v>
      </c>
      <c r="B2747" s="5">
        <v>10100501</v>
      </c>
      <c r="C2747" s="5">
        <v>1000</v>
      </c>
      <c r="D2747" s="4">
        <v>43556</v>
      </c>
      <c r="E2747" s="198" t="s">
        <v>104</v>
      </c>
      <c r="F2747" s="198">
        <v>108101673</v>
      </c>
      <c r="G2747" s="198">
        <v>0</v>
      </c>
      <c r="H2747" s="198">
        <v>0</v>
      </c>
      <c r="I2747" s="4">
        <v>43530</v>
      </c>
      <c r="J2747" s="198" t="s">
        <v>105</v>
      </c>
      <c r="K2747" s="3">
        <v>-1814.16</v>
      </c>
      <c r="L2747" s="198" t="s">
        <v>195</v>
      </c>
    </row>
    <row r="2748" spans="1:12" x14ac:dyDescent="0.3">
      <c r="A2748" s="5">
        <v>13650</v>
      </c>
      <c r="B2748" s="5">
        <v>10100501</v>
      </c>
      <c r="C2748" s="5">
        <v>1000</v>
      </c>
      <c r="D2748" s="4">
        <v>43556</v>
      </c>
      <c r="E2748" s="198" t="s">
        <v>104</v>
      </c>
      <c r="F2748" s="198">
        <v>108101673</v>
      </c>
      <c r="G2748" s="198">
        <v>0</v>
      </c>
      <c r="H2748" s="198">
        <v>0</v>
      </c>
      <c r="I2748" s="4">
        <v>43530</v>
      </c>
      <c r="J2748" s="198" t="s">
        <v>105</v>
      </c>
      <c r="K2748" s="3">
        <v>-1814.14</v>
      </c>
      <c r="L2748" s="198" t="s">
        <v>195</v>
      </c>
    </row>
    <row r="2749" spans="1:12" x14ac:dyDescent="0.3">
      <c r="A2749" s="5">
        <v>13650</v>
      </c>
      <c r="B2749" s="5">
        <v>10100501</v>
      </c>
      <c r="C2749" s="5">
        <v>1000</v>
      </c>
      <c r="D2749" s="4">
        <v>43556</v>
      </c>
      <c r="E2749" s="198" t="s">
        <v>104</v>
      </c>
      <c r="F2749" s="198">
        <v>108101673</v>
      </c>
      <c r="G2749" s="198">
        <v>0</v>
      </c>
      <c r="H2749" s="198">
        <v>0</v>
      </c>
      <c r="I2749" s="4">
        <v>43530</v>
      </c>
      <c r="J2749" s="198" t="s">
        <v>105</v>
      </c>
      <c r="K2749" s="3">
        <v>-1814.15</v>
      </c>
      <c r="L2749" s="198" t="s">
        <v>195</v>
      </c>
    </row>
    <row r="2750" spans="1:12" x14ac:dyDescent="0.3">
      <c r="A2750" s="5">
        <v>13670</v>
      </c>
      <c r="B2750" s="5">
        <v>10100501</v>
      </c>
      <c r="C2750" s="5">
        <v>1000</v>
      </c>
      <c r="D2750" s="4">
        <v>43556</v>
      </c>
      <c r="E2750" s="198" t="s">
        <v>104</v>
      </c>
      <c r="F2750" s="198">
        <v>108101673</v>
      </c>
      <c r="G2750" s="198">
        <v>0</v>
      </c>
      <c r="H2750" s="198">
        <v>0</v>
      </c>
      <c r="I2750" s="4">
        <v>43530</v>
      </c>
      <c r="J2750" s="198" t="s">
        <v>105</v>
      </c>
      <c r="K2750" s="198">
        <v>-130.5</v>
      </c>
      <c r="L2750" s="198" t="s">
        <v>189</v>
      </c>
    </row>
    <row r="2751" spans="1:12" x14ac:dyDescent="0.3">
      <c r="A2751" s="5">
        <v>13640</v>
      </c>
      <c r="B2751" s="5">
        <v>10100501</v>
      </c>
      <c r="C2751" s="5">
        <v>1000</v>
      </c>
      <c r="D2751" s="4">
        <v>43556</v>
      </c>
      <c r="E2751" s="198" t="s">
        <v>104</v>
      </c>
      <c r="F2751" s="198">
        <v>108102952</v>
      </c>
      <c r="G2751" s="198">
        <v>0</v>
      </c>
      <c r="H2751" s="198">
        <v>0</v>
      </c>
      <c r="I2751" s="4">
        <v>43532</v>
      </c>
      <c r="J2751" s="198" t="s">
        <v>105</v>
      </c>
      <c r="K2751" s="198">
        <v>-93.46</v>
      </c>
      <c r="L2751" s="198" t="s">
        <v>194</v>
      </c>
    </row>
    <row r="2752" spans="1:12" x14ac:dyDescent="0.3">
      <c r="A2752" s="5">
        <v>13650</v>
      </c>
      <c r="B2752" s="5">
        <v>10100501</v>
      </c>
      <c r="C2752" s="5">
        <v>1000</v>
      </c>
      <c r="D2752" s="4">
        <v>43556</v>
      </c>
      <c r="E2752" s="198" t="s">
        <v>104</v>
      </c>
      <c r="F2752" s="198">
        <v>108102952</v>
      </c>
      <c r="G2752" s="198">
        <v>0</v>
      </c>
      <c r="H2752" s="198">
        <v>0</v>
      </c>
      <c r="I2752" s="4">
        <v>43532</v>
      </c>
      <c r="J2752" s="198" t="s">
        <v>105</v>
      </c>
      <c r="K2752" s="198">
        <v>-608.98</v>
      </c>
      <c r="L2752" s="198" t="s">
        <v>195</v>
      </c>
    </row>
    <row r="2753" spans="1:12" x14ac:dyDescent="0.3">
      <c r="A2753" s="5">
        <v>13650</v>
      </c>
      <c r="B2753" s="5">
        <v>10100501</v>
      </c>
      <c r="C2753" s="5">
        <v>1000</v>
      </c>
      <c r="D2753" s="4">
        <v>43556</v>
      </c>
      <c r="E2753" s="198" t="s">
        <v>104</v>
      </c>
      <c r="F2753" s="198">
        <v>108102952</v>
      </c>
      <c r="G2753" s="198">
        <v>0</v>
      </c>
      <c r="H2753" s="198">
        <v>0</v>
      </c>
      <c r="I2753" s="4">
        <v>43532</v>
      </c>
      <c r="J2753" s="198" t="s">
        <v>105</v>
      </c>
      <c r="K2753" s="198">
        <v>-608.98</v>
      </c>
      <c r="L2753" s="198" t="s">
        <v>195</v>
      </c>
    </row>
    <row r="2754" spans="1:12" x14ac:dyDescent="0.3">
      <c r="A2754" s="5">
        <v>13640</v>
      </c>
      <c r="B2754" s="5">
        <v>10100501</v>
      </c>
      <c r="C2754" s="5">
        <v>1000</v>
      </c>
      <c r="D2754" s="4">
        <v>43556</v>
      </c>
      <c r="E2754" s="198" t="s">
        <v>104</v>
      </c>
      <c r="F2754" s="198">
        <v>108104232</v>
      </c>
      <c r="G2754" s="198">
        <v>0</v>
      </c>
      <c r="H2754" s="198">
        <v>0</v>
      </c>
      <c r="I2754" s="4">
        <v>43532</v>
      </c>
      <c r="J2754" s="198" t="s">
        <v>105</v>
      </c>
      <c r="K2754" s="198">
        <v>-755.58</v>
      </c>
      <c r="L2754" s="198" t="s">
        <v>194</v>
      </c>
    </row>
    <row r="2755" spans="1:12" x14ac:dyDescent="0.3">
      <c r="A2755" s="5">
        <v>13640</v>
      </c>
      <c r="B2755" s="5">
        <v>10100501</v>
      </c>
      <c r="C2755" s="5">
        <v>1000</v>
      </c>
      <c r="D2755" s="4">
        <v>43556</v>
      </c>
      <c r="E2755" s="198" t="s">
        <v>104</v>
      </c>
      <c r="F2755" s="198">
        <v>108104232</v>
      </c>
      <c r="G2755" s="198">
        <v>0</v>
      </c>
      <c r="H2755" s="198">
        <v>0</v>
      </c>
      <c r="I2755" s="4">
        <v>43532</v>
      </c>
      <c r="J2755" s="198" t="s">
        <v>105</v>
      </c>
      <c r="K2755" s="198">
        <v>-718.32</v>
      </c>
      <c r="L2755" s="198" t="s">
        <v>194</v>
      </c>
    </row>
    <row r="2756" spans="1:12" x14ac:dyDescent="0.3">
      <c r="A2756" s="5">
        <v>13650</v>
      </c>
      <c r="B2756" s="5">
        <v>10100501</v>
      </c>
      <c r="C2756" s="5">
        <v>1000</v>
      </c>
      <c r="D2756" s="4">
        <v>43556</v>
      </c>
      <c r="E2756" s="198" t="s">
        <v>104</v>
      </c>
      <c r="F2756" s="198">
        <v>108104232</v>
      </c>
      <c r="G2756" s="198">
        <v>0</v>
      </c>
      <c r="H2756" s="198">
        <v>0</v>
      </c>
      <c r="I2756" s="4">
        <v>43532</v>
      </c>
      <c r="J2756" s="198" t="s">
        <v>105</v>
      </c>
      <c r="K2756" s="198">
        <v>-177.18</v>
      </c>
      <c r="L2756" s="198" t="s">
        <v>195</v>
      </c>
    </row>
    <row r="2757" spans="1:12" x14ac:dyDescent="0.3">
      <c r="A2757" s="5">
        <v>13640</v>
      </c>
      <c r="B2757" s="5">
        <v>10100501</v>
      </c>
      <c r="C2757" s="5">
        <v>1000</v>
      </c>
      <c r="D2757" s="4">
        <v>43556</v>
      </c>
      <c r="E2757" s="198" t="s">
        <v>104</v>
      </c>
      <c r="F2757" s="198">
        <v>108104381</v>
      </c>
      <c r="G2757" s="198">
        <v>0</v>
      </c>
      <c r="H2757" s="198">
        <v>0</v>
      </c>
      <c r="I2757" s="4">
        <v>43529</v>
      </c>
      <c r="J2757" s="198" t="s">
        <v>105</v>
      </c>
      <c r="K2757" s="198">
        <v>-18.350000000000001</v>
      </c>
      <c r="L2757" s="198" t="s">
        <v>194</v>
      </c>
    </row>
    <row r="2758" spans="1:12" x14ac:dyDescent="0.3">
      <c r="A2758" s="5">
        <v>13640</v>
      </c>
      <c r="B2758" s="5">
        <v>10100501</v>
      </c>
      <c r="C2758" s="5">
        <v>1000</v>
      </c>
      <c r="D2758" s="4">
        <v>43556</v>
      </c>
      <c r="E2758" s="198" t="s">
        <v>104</v>
      </c>
      <c r="F2758" s="198">
        <v>108104381</v>
      </c>
      <c r="G2758" s="198">
        <v>0</v>
      </c>
      <c r="H2758" s="198">
        <v>0</v>
      </c>
      <c r="I2758" s="4">
        <v>43529</v>
      </c>
      <c r="J2758" s="198" t="s">
        <v>105</v>
      </c>
      <c r="K2758" s="198">
        <v>-16.079999999999998</v>
      </c>
      <c r="L2758" s="198" t="s">
        <v>194</v>
      </c>
    </row>
    <row r="2759" spans="1:12" x14ac:dyDescent="0.3">
      <c r="A2759" s="5">
        <v>13640</v>
      </c>
      <c r="B2759" s="5">
        <v>10100501</v>
      </c>
      <c r="C2759" s="5">
        <v>1000</v>
      </c>
      <c r="D2759" s="4">
        <v>43556</v>
      </c>
      <c r="E2759" s="198" t="s">
        <v>104</v>
      </c>
      <c r="F2759" s="198">
        <v>108104381</v>
      </c>
      <c r="G2759" s="198">
        <v>0</v>
      </c>
      <c r="H2759" s="198">
        <v>0</v>
      </c>
      <c r="I2759" s="4">
        <v>43529</v>
      </c>
      <c r="J2759" s="198" t="s">
        <v>105</v>
      </c>
      <c r="K2759" s="198">
        <v>-112.93</v>
      </c>
      <c r="L2759" s="198" t="s">
        <v>194</v>
      </c>
    </row>
    <row r="2760" spans="1:12" x14ac:dyDescent="0.3">
      <c r="A2760" s="5">
        <v>13640</v>
      </c>
      <c r="B2760" s="5">
        <v>10100501</v>
      </c>
      <c r="C2760" s="5">
        <v>1000</v>
      </c>
      <c r="D2760" s="4">
        <v>43556</v>
      </c>
      <c r="E2760" s="198" t="s">
        <v>104</v>
      </c>
      <c r="F2760" s="198">
        <v>108104381</v>
      </c>
      <c r="G2760" s="198">
        <v>0</v>
      </c>
      <c r="H2760" s="198">
        <v>0</v>
      </c>
      <c r="I2760" s="4">
        <v>43529</v>
      </c>
      <c r="J2760" s="198" t="s">
        <v>105</v>
      </c>
      <c r="K2760" s="198">
        <v>-164.06</v>
      </c>
      <c r="L2760" s="198" t="s">
        <v>194</v>
      </c>
    </row>
    <row r="2761" spans="1:12" x14ac:dyDescent="0.3">
      <c r="A2761" s="5">
        <v>13640</v>
      </c>
      <c r="B2761" s="5">
        <v>10100501</v>
      </c>
      <c r="C2761" s="5">
        <v>1000</v>
      </c>
      <c r="D2761" s="4">
        <v>43556</v>
      </c>
      <c r="E2761" s="198" t="s">
        <v>104</v>
      </c>
      <c r="F2761" s="198">
        <v>108104381</v>
      </c>
      <c r="G2761" s="198">
        <v>0</v>
      </c>
      <c r="H2761" s="198">
        <v>0</v>
      </c>
      <c r="I2761" s="4">
        <v>43529</v>
      </c>
      <c r="J2761" s="198" t="s">
        <v>105</v>
      </c>
      <c r="K2761" s="198">
        <v>-215.93</v>
      </c>
      <c r="L2761" s="198" t="s">
        <v>194</v>
      </c>
    </row>
    <row r="2762" spans="1:12" x14ac:dyDescent="0.3">
      <c r="A2762" s="5">
        <v>13640</v>
      </c>
      <c r="B2762" s="5">
        <v>10100501</v>
      </c>
      <c r="C2762" s="5">
        <v>1000</v>
      </c>
      <c r="D2762" s="4">
        <v>43556</v>
      </c>
      <c r="E2762" s="198" t="s">
        <v>104</v>
      </c>
      <c r="F2762" s="198">
        <v>108104381</v>
      </c>
      <c r="G2762" s="198">
        <v>0</v>
      </c>
      <c r="H2762" s="198">
        <v>0</v>
      </c>
      <c r="I2762" s="4">
        <v>43529</v>
      </c>
      <c r="J2762" s="198" t="s">
        <v>105</v>
      </c>
      <c r="K2762" s="198">
        <v>-215.93</v>
      </c>
      <c r="L2762" s="198" t="s">
        <v>194</v>
      </c>
    </row>
    <row r="2763" spans="1:12" x14ac:dyDescent="0.3">
      <c r="A2763" s="5">
        <v>13640</v>
      </c>
      <c r="B2763" s="5">
        <v>10100501</v>
      </c>
      <c r="C2763" s="5">
        <v>1000</v>
      </c>
      <c r="D2763" s="4">
        <v>43556</v>
      </c>
      <c r="E2763" s="198" t="s">
        <v>104</v>
      </c>
      <c r="F2763" s="198">
        <v>108104381</v>
      </c>
      <c r="G2763" s="198">
        <v>0</v>
      </c>
      <c r="H2763" s="198">
        <v>0</v>
      </c>
      <c r="I2763" s="4">
        <v>43529</v>
      </c>
      <c r="J2763" s="198" t="s">
        <v>105</v>
      </c>
      <c r="K2763" s="198">
        <v>-8.81</v>
      </c>
      <c r="L2763" s="198" t="s">
        <v>194</v>
      </c>
    </row>
    <row r="2764" spans="1:12" x14ac:dyDescent="0.3">
      <c r="A2764" s="5">
        <v>13640</v>
      </c>
      <c r="B2764" s="5">
        <v>10100501</v>
      </c>
      <c r="C2764" s="5">
        <v>1000</v>
      </c>
      <c r="D2764" s="4">
        <v>43556</v>
      </c>
      <c r="E2764" s="198" t="s">
        <v>104</v>
      </c>
      <c r="F2764" s="198">
        <v>108104381</v>
      </c>
      <c r="G2764" s="198">
        <v>0</v>
      </c>
      <c r="H2764" s="198">
        <v>0</v>
      </c>
      <c r="I2764" s="4">
        <v>43529</v>
      </c>
      <c r="J2764" s="198" t="s">
        <v>105</v>
      </c>
      <c r="K2764" s="198">
        <v>-29.53</v>
      </c>
      <c r="L2764" s="198" t="s">
        <v>194</v>
      </c>
    </row>
    <row r="2765" spans="1:12" x14ac:dyDescent="0.3">
      <c r="A2765" s="5">
        <v>13640</v>
      </c>
      <c r="B2765" s="5">
        <v>10100501</v>
      </c>
      <c r="C2765" s="5">
        <v>1000</v>
      </c>
      <c r="D2765" s="4">
        <v>43556</v>
      </c>
      <c r="E2765" s="198" t="s">
        <v>104</v>
      </c>
      <c r="F2765" s="198">
        <v>108104381</v>
      </c>
      <c r="G2765" s="198">
        <v>0</v>
      </c>
      <c r="H2765" s="198">
        <v>0</v>
      </c>
      <c r="I2765" s="4">
        <v>43529</v>
      </c>
      <c r="J2765" s="198" t="s">
        <v>105</v>
      </c>
      <c r="K2765" s="198">
        <v>-153.62</v>
      </c>
      <c r="L2765" s="198" t="s">
        <v>194</v>
      </c>
    </row>
    <row r="2766" spans="1:12" x14ac:dyDescent="0.3">
      <c r="A2766" s="5">
        <v>13640</v>
      </c>
      <c r="B2766" s="5">
        <v>10100501</v>
      </c>
      <c r="C2766" s="5">
        <v>1000</v>
      </c>
      <c r="D2766" s="4">
        <v>43556</v>
      </c>
      <c r="E2766" s="198" t="s">
        <v>104</v>
      </c>
      <c r="F2766" s="198">
        <v>108104381</v>
      </c>
      <c r="G2766" s="198">
        <v>0</v>
      </c>
      <c r="H2766" s="198">
        <v>0</v>
      </c>
      <c r="I2766" s="4">
        <v>43529</v>
      </c>
      <c r="J2766" s="198" t="s">
        <v>105</v>
      </c>
      <c r="K2766" s="198">
        <v>-43.09</v>
      </c>
      <c r="L2766" s="198" t="s">
        <v>194</v>
      </c>
    </row>
    <row r="2767" spans="1:12" x14ac:dyDescent="0.3">
      <c r="A2767" s="5">
        <v>13640</v>
      </c>
      <c r="B2767" s="5">
        <v>10100501</v>
      </c>
      <c r="C2767" s="5">
        <v>1000</v>
      </c>
      <c r="D2767" s="4">
        <v>43556</v>
      </c>
      <c r="E2767" s="198" t="s">
        <v>104</v>
      </c>
      <c r="F2767" s="198">
        <v>108104381</v>
      </c>
      <c r="G2767" s="198">
        <v>0</v>
      </c>
      <c r="H2767" s="198">
        <v>0</v>
      </c>
      <c r="I2767" s="4">
        <v>43529</v>
      </c>
      <c r="J2767" s="198" t="s">
        <v>105</v>
      </c>
      <c r="K2767" s="198">
        <v>-72.400000000000006</v>
      </c>
      <c r="L2767" s="198" t="s">
        <v>194</v>
      </c>
    </row>
    <row r="2768" spans="1:12" x14ac:dyDescent="0.3">
      <c r="A2768" s="5">
        <v>13640</v>
      </c>
      <c r="B2768" s="5">
        <v>10100501</v>
      </c>
      <c r="C2768" s="5">
        <v>1000</v>
      </c>
      <c r="D2768" s="4">
        <v>43556</v>
      </c>
      <c r="E2768" s="198" t="s">
        <v>104</v>
      </c>
      <c r="F2768" s="198">
        <v>108104381</v>
      </c>
      <c r="G2768" s="198">
        <v>0</v>
      </c>
      <c r="H2768" s="198">
        <v>0</v>
      </c>
      <c r="I2768" s="4">
        <v>43529</v>
      </c>
      <c r="J2768" s="198" t="s">
        <v>105</v>
      </c>
      <c r="K2768" s="198">
        <v>-43.09</v>
      </c>
      <c r="L2768" s="198" t="s">
        <v>194</v>
      </c>
    </row>
    <row r="2769" spans="1:12" x14ac:dyDescent="0.3">
      <c r="A2769" s="5">
        <v>13640</v>
      </c>
      <c r="B2769" s="5">
        <v>10100501</v>
      </c>
      <c r="C2769" s="5">
        <v>1000</v>
      </c>
      <c r="D2769" s="4">
        <v>43556</v>
      </c>
      <c r="E2769" s="198" t="s">
        <v>104</v>
      </c>
      <c r="F2769" s="198">
        <v>108104381</v>
      </c>
      <c r="G2769" s="198">
        <v>0</v>
      </c>
      <c r="H2769" s="198">
        <v>0</v>
      </c>
      <c r="I2769" s="4">
        <v>43529</v>
      </c>
      <c r="J2769" s="198" t="s">
        <v>105</v>
      </c>
      <c r="K2769" s="198">
        <v>-43.09</v>
      </c>
      <c r="L2769" s="198" t="s">
        <v>194</v>
      </c>
    </row>
    <row r="2770" spans="1:12" x14ac:dyDescent="0.3">
      <c r="A2770" s="5">
        <v>13640</v>
      </c>
      <c r="B2770" s="5">
        <v>10100501</v>
      </c>
      <c r="C2770" s="5">
        <v>1000</v>
      </c>
      <c r="D2770" s="4">
        <v>43556</v>
      </c>
      <c r="E2770" s="198" t="s">
        <v>104</v>
      </c>
      <c r="F2770" s="198">
        <v>108104381</v>
      </c>
      <c r="G2770" s="198">
        <v>0</v>
      </c>
      <c r="H2770" s="198">
        <v>0</v>
      </c>
      <c r="I2770" s="4">
        <v>43529</v>
      </c>
      <c r="J2770" s="198" t="s">
        <v>105</v>
      </c>
      <c r="K2770" s="198">
        <v>-72.400000000000006</v>
      </c>
      <c r="L2770" s="198" t="s">
        <v>194</v>
      </c>
    </row>
    <row r="2771" spans="1:12" x14ac:dyDescent="0.3">
      <c r="A2771" s="5">
        <v>13640</v>
      </c>
      <c r="B2771" s="5">
        <v>10100501</v>
      </c>
      <c r="C2771" s="5">
        <v>1000</v>
      </c>
      <c r="D2771" s="4">
        <v>43556</v>
      </c>
      <c r="E2771" s="198" t="s">
        <v>104</v>
      </c>
      <c r="F2771" s="198">
        <v>108104381</v>
      </c>
      <c r="G2771" s="198">
        <v>0</v>
      </c>
      <c r="H2771" s="198">
        <v>0</v>
      </c>
      <c r="I2771" s="4">
        <v>43529</v>
      </c>
      <c r="J2771" s="198" t="s">
        <v>105</v>
      </c>
      <c r="K2771" s="198">
        <v>-383.94</v>
      </c>
      <c r="L2771" s="198" t="s">
        <v>194</v>
      </c>
    </row>
    <row r="2772" spans="1:12" x14ac:dyDescent="0.3">
      <c r="A2772" s="5">
        <v>13640</v>
      </c>
      <c r="B2772" s="5">
        <v>10100501</v>
      </c>
      <c r="C2772" s="5">
        <v>1000</v>
      </c>
      <c r="D2772" s="4">
        <v>43556</v>
      </c>
      <c r="E2772" s="198" t="s">
        <v>104</v>
      </c>
      <c r="F2772" s="198">
        <v>108104381</v>
      </c>
      <c r="G2772" s="198">
        <v>0</v>
      </c>
      <c r="H2772" s="198">
        <v>0</v>
      </c>
      <c r="I2772" s="4">
        <v>43529</v>
      </c>
      <c r="J2772" s="198" t="s">
        <v>105</v>
      </c>
      <c r="K2772" s="198">
        <v>-27.66</v>
      </c>
      <c r="L2772" s="198" t="s">
        <v>194</v>
      </c>
    </row>
    <row r="2773" spans="1:12" x14ac:dyDescent="0.3">
      <c r="A2773" s="5">
        <v>13640</v>
      </c>
      <c r="B2773" s="5">
        <v>10100501</v>
      </c>
      <c r="C2773" s="5">
        <v>1000</v>
      </c>
      <c r="D2773" s="4">
        <v>43556</v>
      </c>
      <c r="E2773" s="198" t="s">
        <v>104</v>
      </c>
      <c r="F2773" s="198">
        <v>108104381</v>
      </c>
      <c r="G2773" s="198">
        <v>0</v>
      </c>
      <c r="H2773" s="198">
        <v>0</v>
      </c>
      <c r="I2773" s="4">
        <v>43529</v>
      </c>
      <c r="J2773" s="198" t="s">
        <v>105</v>
      </c>
      <c r="K2773" s="198">
        <v>-43.09</v>
      </c>
      <c r="L2773" s="198" t="s">
        <v>194</v>
      </c>
    </row>
    <row r="2774" spans="1:12" x14ac:dyDescent="0.3">
      <c r="A2774" s="5">
        <v>13640</v>
      </c>
      <c r="B2774" s="5">
        <v>10100501</v>
      </c>
      <c r="C2774" s="5">
        <v>1000</v>
      </c>
      <c r="D2774" s="4">
        <v>43556</v>
      </c>
      <c r="E2774" s="198" t="s">
        <v>104</v>
      </c>
      <c r="F2774" s="198">
        <v>108104381</v>
      </c>
      <c r="G2774" s="198">
        <v>0</v>
      </c>
      <c r="H2774" s="198">
        <v>0</v>
      </c>
      <c r="I2774" s="4">
        <v>43529</v>
      </c>
      <c r="J2774" s="198" t="s">
        <v>105</v>
      </c>
      <c r="K2774" s="198">
        <v>-127.17</v>
      </c>
      <c r="L2774" s="198" t="s">
        <v>194</v>
      </c>
    </row>
    <row r="2775" spans="1:12" x14ac:dyDescent="0.3">
      <c r="A2775" s="5">
        <v>13640</v>
      </c>
      <c r="B2775" s="5">
        <v>10100501</v>
      </c>
      <c r="C2775" s="5">
        <v>1000</v>
      </c>
      <c r="D2775" s="4">
        <v>43556</v>
      </c>
      <c r="E2775" s="198" t="s">
        <v>104</v>
      </c>
      <c r="F2775" s="198">
        <v>108104381</v>
      </c>
      <c r="G2775" s="198">
        <v>0</v>
      </c>
      <c r="H2775" s="198">
        <v>0</v>
      </c>
      <c r="I2775" s="4">
        <v>43529</v>
      </c>
      <c r="J2775" s="198" t="s">
        <v>105</v>
      </c>
      <c r="K2775" s="198">
        <v>-51.09</v>
      </c>
      <c r="L2775" s="198" t="s">
        <v>194</v>
      </c>
    </row>
    <row r="2776" spans="1:12" x14ac:dyDescent="0.3">
      <c r="A2776" s="5">
        <v>13650</v>
      </c>
      <c r="B2776" s="5">
        <v>10100501</v>
      </c>
      <c r="C2776" s="5">
        <v>1000</v>
      </c>
      <c r="D2776" s="4">
        <v>43556</v>
      </c>
      <c r="E2776" s="198" t="s">
        <v>104</v>
      </c>
      <c r="F2776" s="198">
        <v>108104381</v>
      </c>
      <c r="G2776" s="198">
        <v>0</v>
      </c>
      <c r="H2776" s="198">
        <v>0</v>
      </c>
      <c r="I2776" s="4">
        <v>43529</v>
      </c>
      <c r="J2776" s="198" t="s">
        <v>105</v>
      </c>
      <c r="K2776" s="3">
        <v>-2606.85</v>
      </c>
      <c r="L2776" s="198" t="s">
        <v>195</v>
      </c>
    </row>
    <row r="2777" spans="1:12" x14ac:dyDescent="0.3">
      <c r="A2777" s="5">
        <v>13650</v>
      </c>
      <c r="B2777" s="5">
        <v>10100501</v>
      </c>
      <c r="C2777" s="5">
        <v>1000</v>
      </c>
      <c r="D2777" s="4">
        <v>43556</v>
      </c>
      <c r="E2777" s="198" t="s">
        <v>104</v>
      </c>
      <c r="F2777" s="198">
        <v>108104381</v>
      </c>
      <c r="G2777" s="198">
        <v>0</v>
      </c>
      <c r="H2777" s="198">
        <v>0</v>
      </c>
      <c r="I2777" s="4">
        <v>43529</v>
      </c>
      <c r="J2777" s="198" t="s">
        <v>105</v>
      </c>
      <c r="K2777" s="3">
        <v>-2606.85</v>
      </c>
      <c r="L2777" s="198" t="s">
        <v>195</v>
      </c>
    </row>
    <row r="2778" spans="1:12" x14ac:dyDescent="0.3">
      <c r="A2778" s="5">
        <v>13650</v>
      </c>
      <c r="B2778" s="5">
        <v>10100501</v>
      </c>
      <c r="C2778" s="5">
        <v>1000</v>
      </c>
      <c r="D2778" s="4">
        <v>43556</v>
      </c>
      <c r="E2778" s="198" t="s">
        <v>104</v>
      </c>
      <c r="F2778" s="198">
        <v>108104381</v>
      </c>
      <c r="G2778" s="198">
        <v>0</v>
      </c>
      <c r="H2778" s="198">
        <v>0</v>
      </c>
      <c r="I2778" s="4">
        <v>43529</v>
      </c>
      <c r="J2778" s="198" t="s">
        <v>105</v>
      </c>
      <c r="K2778" s="3">
        <v>-2606.85</v>
      </c>
      <c r="L2778" s="198" t="s">
        <v>195</v>
      </c>
    </row>
    <row r="2779" spans="1:12" x14ac:dyDescent="0.3">
      <c r="A2779" s="5">
        <v>13650</v>
      </c>
      <c r="B2779" s="5">
        <v>10100501</v>
      </c>
      <c r="C2779" s="5">
        <v>1000</v>
      </c>
      <c r="D2779" s="4">
        <v>43556</v>
      </c>
      <c r="E2779" s="198" t="s">
        <v>104</v>
      </c>
      <c r="F2779" s="198">
        <v>108104381</v>
      </c>
      <c r="G2779" s="198">
        <v>0</v>
      </c>
      <c r="H2779" s="198">
        <v>0</v>
      </c>
      <c r="I2779" s="4">
        <v>43529</v>
      </c>
      <c r="J2779" s="198" t="s">
        <v>105</v>
      </c>
      <c r="K2779" s="3">
        <v>-2606.85</v>
      </c>
      <c r="L2779" s="198" t="s">
        <v>195</v>
      </c>
    </row>
    <row r="2780" spans="1:12" x14ac:dyDescent="0.3">
      <c r="A2780" s="5">
        <v>13650</v>
      </c>
      <c r="B2780" s="5">
        <v>10100501</v>
      </c>
      <c r="C2780" s="5">
        <v>1000</v>
      </c>
      <c r="D2780" s="4">
        <v>43556</v>
      </c>
      <c r="E2780" s="198" t="s">
        <v>104</v>
      </c>
      <c r="F2780" s="198">
        <v>108104381</v>
      </c>
      <c r="G2780" s="198">
        <v>0</v>
      </c>
      <c r="H2780" s="198">
        <v>0</v>
      </c>
      <c r="I2780" s="4">
        <v>43529</v>
      </c>
      <c r="J2780" s="198" t="s">
        <v>105</v>
      </c>
      <c r="K2780" s="3">
        <v>-2606.89</v>
      </c>
      <c r="L2780" s="198" t="s">
        <v>195</v>
      </c>
    </row>
    <row r="2781" spans="1:12" x14ac:dyDescent="0.3">
      <c r="A2781" s="5">
        <v>13650</v>
      </c>
      <c r="B2781" s="5">
        <v>10100501</v>
      </c>
      <c r="C2781" s="5">
        <v>1000</v>
      </c>
      <c r="D2781" s="4">
        <v>43556</v>
      </c>
      <c r="E2781" s="198" t="s">
        <v>104</v>
      </c>
      <c r="F2781" s="198">
        <v>108104381</v>
      </c>
      <c r="G2781" s="198">
        <v>0</v>
      </c>
      <c r="H2781" s="198">
        <v>0</v>
      </c>
      <c r="I2781" s="4">
        <v>43529</v>
      </c>
      <c r="J2781" s="198" t="s">
        <v>105</v>
      </c>
      <c r="K2781" s="3">
        <v>-2606.85</v>
      </c>
      <c r="L2781" s="198" t="s">
        <v>195</v>
      </c>
    </row>
    <row r="2782" spans="1:12" x14ac:dyDescent="0.3">
      <c r="A2782" s="5">
        <v>13650</v>
      </c>
      <c r="B2782" s="5">
        <v>10100501</v>
      </c>
      <c r="C2782" s="5">
        <v>1000</v>
      </c>
      <c r="D2782" s="4">
        <v>43556</v>
      </c>
      <c r="E2782" s="198" t="s">
        <v>104</v>
      </c>
      <c r="F2782" s="198">
        <v>108104381</v>
      </c>
      <c r="G2782" s="198">
        <v>0</v>
      </c>
      <c r="H2782" s="198">
        <v>0</v>
      </c>
      <c r="I2782" s="4">
        <v>43529</v>
      </c>
      <c r="J2782" s="198" t="s">
        <v>105</v>
      </c>
      <c r="K2782" s="3">
        <v>-2606.85</v>
      </c>
      <c r="L2782" s="198" t="s">
        <v>195</v>
      </c>
    </row>
    <row r="2783" spans="1:12" x14ac:dyDescent="0.3">
      <c r="A2783" s="5">
        <v>13650</v>
      </c>
      <c r="B2783" s="5">
        <v>10100501</v>
      </c>
      <c r="C2783" s="5">
        <v>1000</v>
      </c>
      <c r="D2783" s="4">
        <v>43556</v>
      </c>
      <c r="E2783" s="198" t="s">
        <v>104</v>
      </c>
      <c r="F2783" s="198">
        <v>108104381</v>
      </c>
      <c r="G2783" s="198">
        <v>0</v>
      </c>
      <c r="H2783" s="198">
        <v>0</v>
      </c>
      <c r="I2783" s="4">
        <v>43529</v>
      </c>
      <c r="J2783" s="198" t="s">
        <v>105</v>
      </c>
      <c r="K2783" s="3">
        <v>-2606.85</v>
      </c>
      <c r="L2783" s="198" t="s">
        <v>195</v>
      </c>
    </row>
    <row r="2784" spans="1:12" x14ac:dyDescent="0.3">
      <c r="A2784" s="5">
        <v>13640</v>
      </c>
      <c r="B2784" s="5">
        <v>10100501</v>
      </c>
      <c r="C2784" s="5">
        <v>1000</v>
      </c>
      <c r="D2784" s="4">
        <v>43556</v>
      </c>
      <c r="E2784" s="198" t="s">
        <v>104</v>
      </c>
      <c r="F2784" s="198">
        <v>108104446</v>
      </c>
      <c r="G2784" s="198">
        <v>0</v>
      </c>
      <c r="H2784" s="198">
        <v>0</v>
      </c>
      <c r="I2784" s="4">
        <v>43530</v>
      </c>
      <c r="J2784" s="198" t="s">
        <v>105</v>
      </c>
      <c r="K2784" s="198">
        <v>-100.68</v>
      </c>
      <c r="L2784" s="198" t="s">
        <v>194</v>
      </c>
    </row>
    <row r="2785" spans="1:12" x14ac:dyDescent="0.3">
      <c r="A2785" s="5">
        <v>13640</v>
      </c>
      <c r="B2785" s="5">
        <v>10100501</v>
      </c>
      <c r="C2785" s="5">
        <v>1000</v>
      </c>
      <c r="D2785" s="4">
        <v>43556</v>
      </c>
      <c r="E2785" s="198" t="s">
        <v>104</v>
      </c>
      <c r="F2785" s="198">
        <v>108104446</v>
      </c>
      <c r="G2785" s="198">
        <v>0</v>
      </c>
      <c r="H2785" s="198">
        <v>0</v>
      </c>
      <c r="I2785" s="4">
        <v>43530</v>
      </c>
      <c r="J2785" s="198" t="s">
        <v>105</v>
      </c>
      <c r="K2785" s="198">
        <v>-247.34</v>
      </c>
      <c r="L2785" s="198" t="s">
        <v>194</v>
      </c>
    </row>
    <row r="2786" spans="1:12" x14ac:dyDescent="0.3">
      <c r="A2786" s="5">
        <v>13640</v>
      </c>
      <c r="B2786" s="5">
        <v>10100501</v>
      </c>
      <c r="C2786" s="5">
        <v>1000</v>
      </c>
      <c r="D2786" s="4">
        <v>43556</v>
      </c>
      <c r="E2786" s="198" t="s">
        <v>104</v>
      </c>
      <c r="F2786" s="198">
        <v>108104446</v>
      </c>
      <c r="G2786" s="198">
        <v>0</v>
      </c>
      <c r="H2786" s="198">
        <v>0</v>
      </c>
      <c r="I2786" s="4">
        <v>43530</v>
      </c>
      <c r="J2786" s="198" t="s">
        <v>105</v>
      </c>
      <c r="K2786" s="198">
        <v>-100.68</v>
      </c>
      <c r="L2786" s="198" t="s">
        <v>194</v>
      </c>
    </row>
    <row r="2787" spans="1:12" x14ac:dyDescent="0.3">
      <c r="A2787" s="5">
        <v>13650</v>
      </c>
      <c r="B2787" s="5">
        <v>10100501</v>
      </c>
      <c r="C2787" s="5">
        <v>1000</v>
      </c>
      <c r="D2787" s="4">
        <v>43556</v>
      </c>
      <c r="E2787" s="198" t="s">
        <v>104</v>
      </c>
      <c r="F2787" s="198">
        <v>108104446</v>
      </c>
      <c r="G2787" s="198">
        <v>0</v>
      </c>
      <c r="H2787" s="198">
        <v>0</v>
      </c>
      <c r="I2787" s="4">
        <v>43530</v>
      </c>
      <c r="J2787" s="198" t="s">
        <v>105</v>
      </c>
      <c r="K2787" s="198">
        <v>-648.09</v>
      </c>
      <c r="L2787" s="198" t="s">
        <v>195</v>
      </c>
    </row>
    <row r="2788" spans="1:12" x14ac:dyDescent="0.3">
      <c r="A2788" s="5">
        <v>13650</v>
      </c>
      <c r="B2788" s="5">
        <v>10100501</v>
      </c>
      <c r="C2788" s="5">
        <v>1000</v>
      </c>
      <c r="D2788" s="4">
        <v>43556</v>
      </c>
      <c r="E2788" s="198" t="s">
        <v>104</v>
      </c>
      <c r="F2788" s="198">
        <v>108104446</v>
      </c>
      <c r="G2788" s="198">
        <v>0</v>
      </c>
      <c r="H2788" s="198">
        <v>0</v>
      </c>
      <c r="I2788" s="4">
        <v>43530</v>
      </c>
      <c r="J2788" s="198" t="s">
        <v>105</v>
      </c>
      <c r="K2788" s="198">
        <v>-648.09</v>
      </c>
      <c r="L2788" s="198" t="s">
        <v>195</v>
      </c>
    </row>
    <row r="2789" spans="1:12" x14ac:dyDescent="0.3">
      <c r="A2789" s="5">
        <v>13650</v>
      </c>
      <c r="B2789" s="5">
        <v>10100501</v>
      </c>
      <c r="C2789" s="5">
        <v>1000</v>
      </c>
      <c r="D2789" s="4">
        <v>43556</v>
      </c>
      <c r="E2789" s="198" t="s">
        <v>104</v>
      </c>
      <c r="F2789" s="198">
        <v>108104446</v>
      </c>
      <c r="G2789" s="198">
        <v>0</v>
      </c>
      <c r="H2789" s="198">
        <v>0</v>
      </c>
      <c r="I2789" s="4">
        <v>43530</v>
      </c>
      <c r="J2789" s="198" t="s">
        <v>105</v>
      </c>
      <c r="K2789" s="198">
        <v>-648.07000000000005</v>
      </c>
      <c r="L2789" s="198" t="s">
        <v>195</v>
      </c>
    </row>
    <row r="2790" spans="1:12" x14ac:dyDescent="0.3">
      <c r="A2790" s="5">
        <v>13650</v>
      </c>
      <c r="B2790" s="5">
        <v>10100501</v>
      </c>
      <c r="C2790" s="5">
        <v>1000</v>
      </c>
      <c r="D2790" s="4">
        <v>43556</v>
      </c>
      <c r="E2790" s="198" t="s">
        <v>104</v>
      </c>
      <c r="F2790" s="198">
        <v>108104446</v>
      </c>
      <c r="G2790" s="198">
        <v>0</v>
      </c>
      <c r="H2790" s="198">
        <v>0</v>
      </c>
      <c r="I2790" s="4">
        <v>43530</v>
      </c>
      <c r="J2790" s="198" t="s">
        <v>105</v>
      </c>
      <c r="K2790" s="198">
        <v>-648.09</v>
      </c>
      <c r="L2790" s="198" t="s">
        <v>195</v>
      </c>
    </row>
    <row r="2791" spans="1:12" x14ac:dyDescent="0.3">
      <c r="A2791" s="5">
        <v>13650</v>
      </c>
      <c r="B2791" s="5">
        <v>10100501</v>
      </c>
      <c r="C2791" s="5">
        <v>1000</v>
      </c>
      <c r="D2791" s="4">
        <v>43556</v>
      </c>
      <c r="E2791" s="198" t="s">
        <v>104</v>
      </c>
      <c r="F2791" s="198">
        <v>108104446</v>
      </c>
      <c r="G2791" s="198">
        <v>0</v>
      </c>
      <c r="H2791" s="198">
        <v>0</v>
      </c>
      <c r="I2791" s="4">
        <v>43530</v>
      </c>
      <c r="J2791" s="198" t="s">
        <v>105</v>
      </c>
      <c r="K2791" s="198">
        <v>-648.1</v>
      </c>
      <c r="L2791" s="198" t="s">
        <v>195</v>
      </c>
    </row>
    <row r="2792" spans="1:12" x14ac:dyDescent="0.3">
      <c r="A2792" s="5">
        <v>13650</v>
      </c>
      <c r="B2792" s="5">
        <v>10100501</v>
      </c>
      <c r="C2792" s="5">
        <v>1000</v>
      </c>
      <c r="D2792" s="4">
        <v>43556</v>
      </c>
      <c r="E2792" s="198" t="s">
        <v>104</v>
      </c>
      <c r="F2792" s="198">
        <v>108104446</v>
      </c>
      <c r="G2792" s="198">
        <v>0</v>
      </c>
      <c r="H2792" s="198">
        <v>0</v>
      </c>
      <c r="I2792" s="4">
        <v>43530</v>
      </c>
      <c r="J2792" s="198" t="s">
        <v>105</v>
      </c>
      <c r="K2792" s="198">
        <v>-648.09</v>
      </c>
      <c r="L2792" s="198" t="s">
        <v>195</v>
      </c>
    </row>
    <row r="2793" spans="1:12" x14ac:dyDescent="0.3">
      <c r="A2793" s="5">
        <v>13670</v>
      </c>
      <c r="B2793" s="5">
        <v>10100501</v>
      </c>
      <c r="C2793" s="5">
        <v>1000</v>
      </c>
      <c r="D2793" s="4">
        <v>43556</v>
      </c>
      <c r="E2793" s="198" t="s">
        <v>104</v>
      </c>
      <c r="F2793" s="198">
        <v>108105287</v>
      </c>
      <c r="G2793" s="198">
        <v>0</v>
      </c>
      <c r="H2793" s="198">
        <v>0</v>
      </c>
      <c r="I2793" s="4">
        <v>43516</v>
      </c>
      <c r="J2793" s="198" t="s">
        <v>105</v>
      </c>
      <c r="K2793" s="3">
        <v>-2129.85</v>
      </c>
      <c r="L2793" s="198" t="s">
        <v>189</v>
      </c>
    </row>
    <row r="2794" spans="1:12" x14ac:dyDescent="0.3">
      <c r="A2794" s="5">
        <v>13660</v>
      </c>
      <c r="B2794" s="5">
        <v>10100501</v>
      </c>
      <c r="C2794" s="5">
        <v>1000</v>
      </c>
      <c r="D2794" s="4">
        <v>43556</v>
      </c>
      <c r="E2794" s="198" t="s">
        <v>104</v>
      </c>
      <c r="F2794" s="198">
        <v>108109492</v>
      </c>
      <c r="G2794" s="198">
        <v>0</v>
      </c>
      <c r="H2794" s="198">
        <v>0</v>
      </c>
      <c r="I2794" s="4">
        <v>43530</v>
      </c>
      <c r="J2794" s="198" t="s">
        <v>105</v>
      </c>
      <c r="K2794" s="198">
        <v>145.66</v>
      </c>
      <c r="L2794" s="198" t="s">
        <v>188</v>
      </c>
    </row>
    <row r="2795" spans="1:12" x14ac:dyDescent="0.3">
      <c r="A2795" s="5">
        <v>13660</v>
      </c>
      <c r="B2795" s="5">
        <v>10100501</v>
      </c>
      <c r="C2795" s="5">
        <v>1000</v>
      </c>
      <c r="D2795" s="4">
        <v>43556</v>
      </c>
      <c r="E2795" s="198" t="s">
        <v>104</v>
      </c>
      <c r="F2795" s="198">
        <v>108109492</v>
      </c>
      <c r="G2795" s="198">
        <v>0</v>
      </c>
      <c r="H2795" s="198">
        <v>0</v>
      </c>
      <c r="I2795" s="4">
        <v>43530</v>
      </c>
      <c r="J2795" s="198" t="s">
        <v>105</v>
      </c>
      <c r="K2795" s="198">
        <v>65.790000000000006</v>
      </c>
      <c r="L2795" s="198" t="s">
        <v>188</v>
      </c>
    </row>
    <row r="2796" spans="1:12" x14ac:dyDescent="0.3">
      <c r="A2796" s="5">
        <v>13670</v>
      </c>
      <c r="B2796" s="5">
        <v>10100501</v>
      </c>
      <c r="C2796" s="5">
        <v>1000</v>
      </c>
      <c r="D2796" s="4">
        <v>43556</v>
      </c>
      <c r="E2796" s="198" t="s">
        <v>104</v>
      </c>
      <c r="F2796" s="198">
        <v>108109492</v>
      </c>
      <c r="G2796" s="198">
        <v>0</v>
      </c>
      <c r="H2796" s="198">
        <v>0</v>
      </c>
      <c r="I2796" s="4">
        <v>43530</v>
      </c>
      <c r="J2796" s="198" t="s">
        <v>105</v>
      </c>
      <c r="K2796" s="3">
        <v>1107.6500000000001</v>
      </c>
      <c r="L2796" s="198" t="s">
        <v>189</v>
      </c>
    </row>
    <row r="2797" spans="1:12" x14ac:dyDescent="0.3">
      <c r="A2797" s="5">
        <v>13670</v>
      </c>
      <c r="B2797" s="5">
        <v>10100501</v>
      </c>
      <c r="C2797" s="5">
        <v>1000</v>
      </c>
      <c r="D2797" s="4">
        <v>43556</v>
      </c>
      <c r="E2797" s="198" t="s">
        <v>104</v>
      </c>
      <c r="F2797" s="198">
        <v>108109492</v>
      </c>
      <c r="G2797" s="198">
        <v>0</v>
      </c>
      <c r="H2797" s="198">
        <v>0</v>
      </c>
      <c r="I2797" s="4">
        <v>43530</v>
      </c>
      <c r="J2797" s="198" t="s">
        <v>105</v>
      </c>
      <c r="K2797" s="3">
        <v>1107.6300000000001</v>
      </c>
      <c r="L2797" s="198" t="s">
        <v>189</v>
      </c>
    </row>
    <row r="2798" spans="1:12" x14ac:dyDescent="0.3">
      <c r="A2798" s="5">
        <v>13640</v>
      </c>
      <c r="B2798" s="5">
        <v>10100501</v>
      </c>
      <c r="C2798" s="5">
        <v>1000</v>
      </c>
      <c r="D2798" s="4">
        <v>43556</v>
      </c>
      <c r="E2798" s="198" t="s">
        <v>104</v>
      </c>
      <c r="F2798" s="198">
        <v>108110227</v>
      </c>
      <c r="G2798" s="198">
        <v>0</v>
      </c>
      <c r="H2798" s="198">
        <v>0</v>
      </c>
      <c r="I2798" s="4">
        <v>43551</v>
      </c>
      <c r="J2798" s="198" t="s">
        <v>105</v>
      </c>
      <c r="K2798" s="198">
        <v>462.04</v>
      </c>
      <c r="L2798" s="198" t="s">
        <v>194</v>
      </c>
    </row>
    <row r="2799" spans="1:12" x14ac:dyDescent="0.3">
      <c r="A2799" s="5">
        <v>13650</v>
      </c>
      <c r="B2799" s="5">
        <v>10100501</v>
      </c>
      <c r="C2799" s="5">
        <v>1000</v>
      </c>
      <c r="D2799" s="4">
        <v>43556</v>
      </c>
      <c r="E2799" s="198" t="s">
        <v>104</v>
      </c>
      <c r="F2799" s="198">
        <v>108110227</v>
      </c>
      <c r="G2799" s="198">
        <v>0</v>
      </c>
      <c r="H2799" s="198">
        <v>0</v>
      </c>
      <c r="I2799" s="4">
        <v>43551</v>
      </c>
      <c r="J2799" s="198" t="s">
        <v>105</v>
      </c>
      <c r="K2799" s="198">
        <v>356.83</v>
      </c>
      <c r="L2799" s="198" t="s">
        <v>195</v>
      </c>
    </row>
    <row r="2800" spans="1:12" x14ac:dyDescent="0.3">
      <c r="A2800" s="5">
        <v>13640</v>
      </c>
      <c r="B2800" s="5">
        <v>10100501</v>
      </c>
      <c r="C2800" s="5">
        <v>1000</v>
      </c>
      <c r="D2800" s="4">
        <v>43556</v>
      </c>
      <c r="E2800" s="198" t="s">
        <v>104</v>
      </c>
      <c r="F2800" s="198">
        <v>108109580</v>
      </c>
      <c r="G2800" s="198">
        <v>0</v>
      </c>
      <c r="H2800" s="198">
        <v>0</v>
      </c>
      <c r="I2800" s="4">
        <v>43558</v>
      </c>
      <c r="J2800" s="198" t="s">
        <v>105</v>
      </c>
      <c r="K2800" s="3">
        <v>1987.95</v>
      </c>
      <c r="L2800" s="198" t="s">
        <v>194</v>
      </c>
    </row>
    <row r="2801" spans="1:12" x14ac:dyDescent="0.3">
      <c r="A2801" s="5">
        <v>13650</v>
      </c>
      <c r="B2801" s="5">
        <v>10100501</v>
      </c>
      <c r="C2801" s="5">
        <v>1000</v>
      </c>
      <c r="D2801" s="4">
        <v>43556</v>
      </c>
      <c r="E2801" s="198" t="s">
        <v>104</v>
      </c>
      <c r="F2801" s="198">
        <v>108109580</v>
      </c>
      <c r="G2801" s="198">
        <v>0</v>
      </c>
      <c r="H2801" s="198">
        <v>0</v>
      </c>
      <c r="I2801" s="4">
        <v>43558</v>
      </c>
      <c r="J2801" s="198" t="s">
        <v>105</v>
      </c>
      <c r="K2801" s="198">
        <v>706.54</v>
      </c>
      <c r="L2801" s="198" t="s">
        <v>195</v>
      </c>
    </row>
    <row r="2802" spans="1:12" x14ac:dyDescent="0.3">
      <c r="A2802" s="5">
        <v>13670</v>
      </c>
      <c r="B2802" s="5">
        <v>10100501</v>
      </c>
      <c r="C2802" s="5">
        <v>1000</v>
      </c>
      <c r="D2802" s="4">
        <v>43556</v>
      </c>
      <c r="E2802" s="198" t="s">
        <v>104</v>
      </c>
      <c r="F2802" s="198">
        <v>108109644</v>
      </c>
      <c r="G2802" s="198">
        <v>0</v>
      </c>
      <c r="H2802" s="198">
        <v>0</v>
      </c>
      <c r="I2802" s="4">
        <v>43560</v>
      </c>
      <c r="J2802" s="198" t="s">
        <v>105</v>
      </c>
      <c r="K2802" s="3">
        <v>3084.38</v>
      </c>
      <c r="L2802" s="198" t="s">
        <v>189</v>
      </c>
    </row>
    <row r="2803" spans="1:12" x14ac:dyDescent="0.3">
      <c r="A2803" s="5">
        <v>13640</v>
      </c>
      <c r="B2803" s="5">
        <v>10100501</v>
      </c>
      <c r="C2803" s="5">
        <v>1000</v>
      </c>
      <c r="D2803" s="4">
        <v>43556</v>
      </c>
      <c r="E2803" s="198" t="s">
        <v>104</v>
      </c>
      <c r="F2803" s="198">
        <v>108109647</v>
      </c>
      <c r="G2803" s="198">
        <v>0</v>
      </c>
      <c r="H2803" s="198">
        <v>0</v>
      </c>
      <c r="I2803" s="4">
        <v>43549</v>
      </c>
      <c r="J2803" s="198" t="s">
        <v>105</v>
      </c>
      <c r="K2803" s="198">
        <v>-0.91</v>
      </c>
      <c r="L2803" s="198" t="s">
        <v>194</v>
      </c>
    </row>
    <row r="2804" spans="1:12" x14ac:dyDescent="0.3">
      <c r="A2804" s="5">
        <v>13640</v>
      </c>
      <c r="B2804" s="5">
        <v>10100501</v>
      </c>
      <c r="C2804" s="5">
        <v>1000</v>
      </c>
      <c r="D2804" s="4">
        <v>43556</v>
      </c>
      <c r="E2804" s="198" t="s">
        <v>104</v>
      </c>
      <c r="F2804" s="198">
        <v>108109774</v>
      </c>
      <c r="G2804" s="198">
        <v>0</v>
      </c>
      <c r="H2804" s="198">
        <v>0</v>
      </c>
      <c r="I2804" s="4">
        <v>43559</v>
      </c>
      <c r="J2804" s="198" t="s">
        <v>105</v>
      </c>
      <c r="K2804" s="3">
        <v>2012.98</v>
      </c>
      <c r="L2804" s="198" t="s">
        <v>194</v>
      </c>
    </row>
    <row r="2805" spans="1:12" x14ac:dyDescent="0.3">
      <c r="A2805" s="5">
        <v>13650</v>
      </c>
      <c r="B2805" s="5">
        <v>10100501</v>
      </c>
      <c r="C2805" s="5">
        <v>1000</v>
      </c>
      <c r="D2805" s="4">
        <v>43556</v>
      </c>
      <c r="E2805" s="198" t="s">
        <v>104</v>
      </c>
      <c r="F2805" s="198">
        <v>108109774</v>
      </c>
      <c r="G2805" s="198">
        <v>0</v>
      </c>
      <c r="H2805" s="198">
        <v>0</v>
      </c>
      <c r="I2805" s="4">
        <v>43559</v>
      </c>
      <c r="J2805" s="198" t="s">
        <v>105</v>
      </c>
      <c r="K2805" s="198">
        <v>868.6</v>
      </c>
      <c r="L2805" s="198" t="s">
        <v>195</v>
      </c>
    </row>
    <row r="2806" spans="1:12" x14ac:dyDescent="0.3">
      <c r="A2806" s="5">
        <v>13660</v>
      </c>
      <c r="B2806" s="5">
        <v>10100501</v>
      </c>
      <c r="C2806" s="5">
        <v>1000</v>
      </c>
      <c r="D2806" s="4">
        <v>43556</v>
      </c>
      <c r="E2806" s="198" t="s">
        <v>104</v>
      </c>
      <c r="F2806" s="198">
        <v>108109774</v>
      </c>
      <c r="G2806" s="198">
        <v>0</v>
      </c>
      <c r="H2806" s="198">
        <v>0</v>
      </c>
      <c r="I2806" s="4">
        <v>43559</v>
      </c>
      <c r="J2806" s="198" t="s">
        <v>105</v>
      </c>
      <c r="K2806" s="198">
        <v>255.6</v>
      </c>
      <c r="L2806" s="198" t="s">
        <v>188</v>
      </c>
    </row>
    <row r="2807" spans="1:12" x14ac:dyDescent="0.3">
      <c r="A2807" s="5">
        <v>13660</v>
      </c>
      <c r="B2807" s="5">
        <v>10100501</v>
      </c>
      <c r="C2807" s="5">
        <v>1000</v>
      </c>
      <c r="D2807" s="4">
        <v>43556</v>
      </c>
      <c r="E2807" s="198" t="s">
        <v>104</v>
      </c>
      <c r="F2807" s="198">
        <v>108109774</v>
      </c>
      <c r="G2807" s="198">
        <v>0</v>
      </c>
      <c r="H2807" s="198">
        <v>0</v>
      </c>
      <c r="I2807" s="4">
        <v>43559</v>
      </c>
      <c r="J2807" s="198" t="s">
        <v>105</v>
      </c>
      <c r="K2807" s="3">
        <v>2704.54</v>
      </c>
      <c r="L2807" s="198" t="s">
        <v>188</v>
      </c>
    </row>
    <row r="2808" spans="1:12" x14ac:dyDescent="0.3">
      <c r="A2808" s="5">
        <v>13670</v>
      </c>
      <c r="B2808" s="5">
        <v>10100501</v>
      </c>
      <c r="C2808" s="5">
        <v>1000</v>
      </c>
      <c r="D2808" s="4">
        <v>43556</v>
      </c>
      <c r="E2808" s="198" t="s">
        <v>104</v>
      </c>
      <c r="F2808" s="198">
        <v>108108741</v>
      </c>
      <c r="G2808" s="198">
        <v>0</v>
      </c>
      <c r="H2808" s="198">
        <v>0</v>
      </c>
      <c r="I2808" s="4">
        <v>43552</v>
      </c>
      <c r="J2808" s="198" t="s">
        <v>105</v>
      </c>
      <c r="K2808" s="3">
        <v>1194.45</v>
      </c>
      <c r="L2808" s="198" t="s">
        <v>189</v>
      </c>
    </row>
    <row r="2809" spans="1:12" x14ac:dyDescent="0.3">
      <c r="A2809" s="5">
        <v>13670</v>
      </c>
      <c r="B2809" s="5">
        <v>10100501</v>
      </c>
      <c r="C2809" s="5">
        <v>1000</v>
      </c>
      <c r="D2809" s="4">
        <v>43556</v>
      </c>
      <c r="E2809" s="198" t="s">
        <v>104</v>
      </c>
      <c r="F2809" s="198">
        <v>108108811</v>
      </c>
      <c r="G2809" s="198">
        <v>0</v>
      </c>
      <c r="H2809" s="198">
        <v>0</v>
      </c>
      <c r="I2809" s="4">
        <v>43539</v>
      </c>
      <c r="J2809" s="198" t="s">
        <v>105</v>
      </c>
      <c r="K2809" s="3">
        <v>1282.98</v>
      </c>
      <c r="L2809" s="198" t="s">
        <v>189</v>
      </c>
    </row>
    <row r="2810" spans="1:12" x14ac:dyDescent="0.3">
      <c r="A2810" s="5">
        <v>13670</v>
      </c>
      <c r="B2810" s="5">
        <v>10100501</v>
      </c>
      <c r="C2810" s="5">
        <v>1000</v>
      </c>
      <c r="D2810" s="4">
        <v>43556</v>
      </c>
      <c r="E2810" s="198" t="s">
        <v>104</v>
      </c>
      <c r="F2810" s="198">
        <v>108108976</v>
      </c>
      <c r="G2810" s="198">
        <v>0</v>
      </c>
      <c r="H2810" s="198">
        <v>0</v>
      </c>
      <c r="I2810" s="4">
        <v>43554</v>
      </c>
      <c r="J2810" s="198" t="s">
        <v>105</v>
      </c>
      <c r="K2810" s="3">
        <v>1051.74</v>
      </c>
      <c r="L2810" s="198" t="s">
        <v>189</v>
      </c>
    </row>
    <row r="2811" spans="1:12" x14ac:dyDescent="0.3">
      <c r="A2811" s="5">
        <v>13670</v>
      </c>
      <c r="B2811" s="5">
        <v>10100501</v>
      </c>
      <c r="C2811" s="5">
        <v>1000</v>
      </c>
      <c r="D2811" s="4">
        <v>43556</v>
      </c>
      <c r="E2811" s="198" t="s">
        <v>104</v>
      </c>
      <c r="F2811" s="198">
        <v>108108976</v>
      </c>
      <c r="G2811" s="198">
        <v>0</v>
      </c>
      <c r="H2811" s="198">
        <v>0</v>
      </c>
      <c r="I2811" s="4">
        <v>43554</v>
      </c>
      <c r="J2811" s="198" t="s">
        <v>105</v>
      </c>
      <c r="K2811" s="3">
        <v>2534.96</v>
      </c>
      <c r="L2811" s="198" t="s">
        <v>189</v>
      </c>
    </row>
    <row r="2812" spans="1:12" x14ac:dyDescent="0.3">
      <c r="A2812" s="5">
        <v>13640</v>
      </c>
      <c r="B2812" s="5">
        <v>10100501</v>
      </c>
      <c r="C2812" s="5">
        <v>1000</v>
      </c>
      <c r="D2812" s="4">
        <v>43556</v>
      </c>
      <c r="E2812" s="198" t="s">
        <v>104</v>
      </c>
      <c r="F2812" s="198">
        <v>108109071</v>
      </c>
      <c r="G2812" s="198">
        <v>0</v>
      </c>
      <c r="H2812" s="198">
        <v>0</v>
      </c>
      <c r="I2812" s="4">
        <v>43525</v>
      </c>
      <c r="J2812" s="198" t="s">
        <v>105</v>
      </c>
      <c r="K2812" s="3">
        <v>1291.52</v>
      </c>
      <c r="L2812" s="198" t="s">
        <v>194</v>
      </c>
    </row>
    <row r="2813" spans="1:12" x14ac:dyDescent="0.3">
      <c r="A2813" s="5">
        <v>13640</v>
      </c>
      <c r="B2813" s="5">
        <v>10100501</v>
      </c>
      <c r="C2813" s="5">
        <v>1000</v>
      </c>
      <c r="D2813" s="4">
        <v>43556</v>
      </c>
      <c r="E2813" s="198" t="s">
        <v>104</v>
      </c>
      <c r="F2813" s="198">
        <v>108109071</v>
      </c>
      <c r="G2813" s="198">
        <v>0</v>
      </c>
      <c r="H2813" s="198">
        <v>0</v>
      </c>
      <c r="I2813" s="4">
        <v>43525</v>
      </c>
      <c r="J2813" s="198" t="s">
        <v>105</v>
      </c>
      <c r="K2813" s="198">
        <v>83.81</v>
      </c>
      <c r="L2813" s="198" t="s">
        <v>194</v>
      </c>
    </row>
    <row r="2814" spans="1:12" x14ac:dyDescent="0.3">
      <c r="A2814" s="5">
        <v>13660</v>
      </c>
      <c r="B2814" s="5">
        <v>10100501</v>
      </c>
      <c r="C2814" s="5">
        <v>1000</v>
      </c>
      <c r="D2814" s="4">
        <v>43556</v>
      </c>
      <c r="E2814" s="198" t="s">
        <v>104</v>
      </c>
      <c r="F2814" s="198">
        <v>108109071</v>
      </c>
      <c r="G2814" s="198">
        <v>0</v>
      </c>
      <c r="H2814" s="198">
        <v>0</v>
      </c>
      <c r="I2814" s="4">
        <v>43525</v>
      </c>
      <c r="J2814" s="198" t="s">
        <v>105</v>
      </c>
      <c r="K2814" s="198">
        <v>176.06</v>
      </c>
      <c r="L2814" s="198" t="s">
        <v>188</v>
      </c>
    </row>
    <row r="2815" spans="1:12" x14ac:dyDescent="0.3">
      <c r="A2815" s="5">
        <v>13670</v>
      </c>
      <c r="B2815" s="5">
        <v>10100501</v>
      </c>
      <c r="C2815" s="5">
        <v>1000</v>
      </c>
      <c r="D2815" s="4">
        <v>43556</v>
      </c>
      <c r="E2815" s="198" t="s">
        <v>104</v>
      </c>
      <c r="F2815" s="198">
        <v>108109071</v>
      </c>
      <c r="G2815" s="198">
        <v>0</v>
      </c>
      <c r="H2815" s="198">
        <v>0</v>
      </c>
      <c r="I2815" s="4">
        <v>43525</v>
      </c>
      <c r="J2815" s="198" t="s">
        <v>105</v>
      </c>
      <c r="K2815" s="198">
        <v>246.12</v>
      </c>
      <c r="L2815" s="198" t="s">
        <v>189</v>
      </c>
    </row>
    <row r="2816" spans="1:12" x14ac:dyDescent="0.3">
      <c r="A2816" s="5">
        <v>13670</v>
      </c>
      <c r="B2816" s="5">
        <v>10100501</v>
      </c>
      <c r="C2816" s="5">
        <v>1000</v>
      </c>
      <c r="D2816" s="4">
        <v>43556</v>
      </c>
      <c r="E2816" s="198" t="s">
        <v>104</v>
      </c>
      <c r="F2816" s="198">
        <v>108109174</v>
      </c>
      <c r="G2816" s="198">
        <v>0</v>
      </c>
      <c r="H2816" s="198">
        <v>0</v>
      </c>
      <c r="I2816" s="4">
        <v>43553</v>
      </c>
      <c r="J2816" s="198" t="s">
        <v>105</v>
      </c>
      <c r="K2816" s="3">
        <v>1156.82</v>
      </c>
      <c r="L2816" s="198" t="s">
        <v>189</v>
      </c>
    </row>
    <row r="2817" spans="1:12" x14ac:dyDescent="0.3">
      <c r="A2817" s="5">
        <v>13650</v>
      </c>
      <c r="B2817" s="5">
        <v>10100501</v>
      </c>
      <c r="C2817" s="5">
        <v>1000</v>
      </c>
      <c r="D2817" s="4">
        <v>43556</v>
      </c>
      <c r="E2817" s="198" t="s">
        <v>104</v>
      </c>
      <c r="F2817" s="198">
        <v>108109274</v>
      </c>
      <c r="G2817" s="198">
        <v>0</v>
      </c>
      <c r="H2817" s="198">
        <v>0</v>
      </c>
      <c r="I2817" s="4">
        <v>43538</v>
      </c>
      <c r="J2817" s="198" t="s">
        <v>105</v>
      </c>
      <c r="K2817" s="198">
        <v>493.69</v>
      </c>
      <c r="L2817" s="198" t="s">
        <v>195</v>
      </c>
    </row>
    <row r="2818" spans="1:12" x14ac:dyDescent="0.3">
      <c r="A2818" s="5">
        <v>13650</v>
      </c>
      <c r="B2818" s="5">
        <v>10100501</v>
      </c>
      <c r="C2818" s="5">
        <v>1000</v>
      </c>
      <c r="D2818" s="4">
        <v>43556</v>
      </c>
      <c r="E2818" s="198" t="s">
        <v>104</v>
      </c>
      <c r="F2818" s="198">
        <v>108109274</v>
      </c>
      <c r="G2818" s="198">
        <v>0</v>
      </c>
      <c r="H2818" s="198">
        <v>0</v>
      </c>
      <c r="I2818" s="4">
        <v>43538</v>
      </c>
      <c r="J2818" s="198" t="s">
        <v>105</v>
      </c>
      <c r="K2818" s="198">
        <v>493.69</v>
      </c>
      <c r="L2818" s="198" t="s">
        <v>195</v>
      </c>
    </row>
    <row r="2819" spans="1:12" x14ac:dyDescent="0.3">
      <c r="A2819" s="5">
        <v>13640</v>
      </c>
      <c r="B2819" s="5">
        <v>10100501</v>
      </c>
      <c r="C2819" s="5">
        <v>1000</v>
      </c>
      <c r="D2819" s="4">
        <v>43556</v>
      </c>
      <c r="E2819" s="198" t="s">
        <v>104</v>
      </c>
      <c r="F2819" s="198">
        <v>108109312</v>
      </c>
      <c r="G2819" s="198">
        <v>0</v>
      </c>
      <c r="H2819" s="198">
        <v>0</v>
      </c>
      <c r="I2819" s="4">
        <v>43524</v>
      </c>
      <c r="J2819" s="198" t="s">
        <v>105</v>
      </c>
      <c r="K2819" s="198">
        <v>696.88</v>
      </c>
      <c r="L2819" s="198" t="s">
        <v>194</v>
      </c>
    </row>
    <row r="2820" spans="1:12" x14ac:dyDescent="0.3">
      <c r="A2820" s="5">
        <v>13650</v>
      </c>
      <c r="B2820" s="5">
        <v>10100501</v>
      </c>
      <c r="C2820" s="5">
        <v>1000</v>
      </c>
      <c r="D2820" s="4">
        <v>43556</v>
      </c>
      <c r="E2820" s="198" t="s">
        <v>104</v>
      </c>
      <c r="F2820" s="198">
        <v>108109312</v>
      </c>
      <c r="G2820" s="198">
        <v>0</v>
      </c>
      <c r="H2820" s="198">
        <v>0</v>
      </c>
      <c r="I2820" s="4">
        <v>43524</v>
      </c>
      <c r="J2820" s="198" t="s">
        <v>105</v>
      </c>
      <c r="K2820" s="198">
        <v>121.99</v>
      </c>
      <c r="L2820" s="198" t="s">
        <v>195</v>
      </c>
    </row>
    <row r="2821" spans="1:12" x14ac:dyDescent="0.3">
      <c r="A2821" s="5">
        <v>13640</v>
      </c>
      <c r="B2821" s="5">
        <v>10100501</v>
      </c>
      <c r="C2821" s="5">
        <v>1000</v>
      </c>
      <c r="D2821" s="4">
        <v>43556</v>
      </c>
      <c r="E2821" s="198" t="s">
        <v>104</v>
      </c>
      <c r="F2821" s="198">
        <v>108110227</v>
      </c>
      <c r="G2821" s="198">
        <v>0</v>
      </c>
      <c r="H2821" s="198">
        <v>0</v>
      </c>
      <c r="I2821" s="4">
        <v>43551</v>
      </c>
      <c r="J2821" s="198" t="s">
        <v>105</v>
      </c>
      <c r="K2821" s="198">
        <v>-462.3</v>
      </c>
      <c r="L2821" s="198" t="s">
        <v>194</v>
      </c>
    </row>
    <row r="2822" spans="1:12" x14ac:dyDescent="0.3">
      <c r="A2822" s="5">
        <v>13650</v>
      </c>
      <c r="B2822" s="5">
        <v>10100501</v>
      </c>
      <c r="C2822" s="5">
        <v>1000</v>
      </c>
      <c r="D2822" s="4">
        <v>43556</v>
      </c>
      <c r="E2822" s="198" t="s">
        <v>104</v>
      </c>
      <c r="F2822" s="198">
        <v>108110227</v>
      </c>
      <c r="G2822" s="198">
        <v>0</v>
      </c>
      <c r="H2822" s="198">
        <v>0</v>
      </c>
      <c r="I2822" s="4">
        <v>43551</v>
      </c>
      <c r="J2822" s="198" t="s">
        <v>105</v>
      </c>
      <c r="K2822" s="198">
        <v>-357.03</v>
      </c>
      <c r="L2822" s="198" t="s">
        <v>195</v>
      </c>
    </row>
    <row r="2823" spans="1:12" x14ac:dyDescent="0.3">
      <c r="A2823" s="5">
        <v>13650</v>
      </c>
      <c r="B2823" s="5">
        <v>10100501</v>
      </c>
      <c r="C2823" s="5">
        <v>1000</v>
      </c>
      <c r="D2823" s="4">
        <v>43556</v>
      </c>
      <c r="E2823" s="198" t="s">
        <v>104</v>
      </c>
      <c r="F2823" s="198">
        <v>108110352</v>
      </c>
      <c r="G2823" s="198">
        <v>0</v>
      </c>
      <c r="H2823" s="198">
        <v>0</v>
      </c>
      <c r="I2823" s="4">
        <v>43545</v>
      </c>
      <c r="J2823" s="198" t="s">
        <v>105</v>
      </c>
      <c r="K2823" s="198">
        <v>-0.36</v>
      </c>
      <c r="L2823" s="198" t="s">
        <v>195</v>
      </c>
    </row>
    <row r="2824" spans="1:12" x14ac:dyDescent="0.3">
      <c r="A2824" s="5">
        <v>13650</v>
      </c>
      <c r="B2824" s="5">
        <v>10100501</v>
      </c>
      <c r="C2824" s="5">
        <v>1000</v>
      </c>
      <c r="D2824" s="4">
        <v>43556</v>
      </c>
      <c r="E2824" s="198" t="s">
        <v>104</v>
      </c>
      <c r="F2824" s="198">
        <v>108110352</v>
      </c>
      <c r="G2824" s="198">
        <v>0</v>
      </c>
      <c r="H2824" s="198">
        <v>0</v>
      </c>
      <c r="I2824" s="4">
        <v>43545</v>
      </c>
      <c r="J2824" s="198" t="s">
        <v>105</v>
      </c>
      <c r="K2824" s="198">
        <v>-0.08</v>
      </c>
      <c r="L2824" s="198" t="s">
        <v>195</v>
      </c>
    </row>
    <row r="2825" spans="1:12" x14ac:dyDescent="0.3">
      <c r="A2825" s="5">
        <v>13670</v>
      </c>
      <c r="B2825" s="5">
        <v>10100501</v>
      </c>
      <c r="C2825" s="5">
        <v>1000</v>
      </c>
      <c r="D2825" s="4">
        <v>43556</v>
      </c>
      <c r="E2825" s="198" t="s">
        <v>104</v>
      </c>
      <c r="F2825" s="198">
        <v>108110352</v>
      </c>
      <c r="G2825" s="198">
        <v>0</v>
      </c>
      <c r="H2825" s="198">
        <v>0</v>
      </c>
      <c r="I2825" s="4">
        <v>43545</v>
      </c>
      <c r="J2825" s="198" t="s">
        <v>105</v>
      </c>
      <c r="K2825" s="198">
        <v>-0.44</v>
      </c>
      <c r="L2825" s="198" t="s">
        <v>189</v>
      </c>
    </row>
    <row r="2826" spans="1:12" x14ac:dyDescent="0.3">
      <c r="A2826" s="5">
        <v>13670</v>
      </c>
      <c r="B2826" s="5">
        <v>10100501</v>
      </c>
      <c r="C2826" s="5">
        <v>1000</v>
      </c>
      <c r="D2826" s="4">
        <v>43556</v>
      </c>
      <c r="E2826" s="198" t="s">
        <v>104</v>
      </c>
      <c r="F2826" s="198">
        <v>108110352</v>
      </c>
      <c r="G2826" s="198">
        <v>0</v>
      </c>
      <c r="H2826" s="198">
        <v>0</v>
      </c>
      <c r="I2826" s="4">
        <v>43545</v>
      </c>
      <c r="J2826" s="198" t="s">
        <v>105</v>
      </c>
      <c r="K2826" s="198">
        <v>-1.63</v>
      </c>
      <c r="L2826" s="198" t="s">
        <v>189</v>
      </c>
    </row>
    <row r="2827" spans="1:12" x14ac:dyDescent="0.3">
      <c r="A2827" s="5">
        <v>13670</v>
      </c>
      <c r="B2827" s="5">
        <v>10100501</v>
      </c>
      <c r="C2827" s="5">
        <v>1000</v>
      </c>
      <c r="D2827" s="4">
        <v>43556</v>
      </c>
      <c r="E2827" s="198" t="s">
        <v>104</v>
      </c>
      <c r="F2827" s="198">
        <v>108110352</v>
      </c>
      <c r="G2827" s="198">
        <v>0</v>
      </c>
      <c r="H2827" s="198">
        <v>0</v>
      </c>
      <c r="I2827" s="4">
        <v>43545</v>
      </c>
      <c r="J2827" s="198" t="s">
        <v>105</v>
      </c>
      <c r="K2827" s="198">
        <v>-9.2100000000000009</v>
      </c>
      <c r="L2827" s="198" t="s">
        <v>189</v>
      </c>
    </row>
    <row r="2828" spans="1:12" x14ac:dyDescent="0.3">
      <c r="A2828" s="5">
        <v>13640</v>
      </c>
      <c r="B2828" s="5">
        <v>10100501</v>
      </c>
      <c r="C2828" s="5">
        <v>1000</v>
      </c>
      <c r="D2828" s="4">
        <v>43556</v>
      </c>
      <c r="E2828" s="198" t="s">
        <v>104</v>
      </c>
      <c r="F2828" s="198">
        <v>108110383</v>
      </c>
      <c r="G2828" s="198">
        <v>0</v>
      </c>
      <c r="H2828" s="198">
        <v>0</v>
      </c>
      <c r="I2828" s="4">
        <v>43546</v>
      </c>
      <c r="J2828" s="198" t="s">
        <v>105</v>
      </c>
      <c r="K2828" s="198">
        <v>0.24</v>
      </c>
      <c r="L2828" s="198" t="s">
        <v>194</v>
      </c>
    </row>
    <row r="2829" spans="1:12" x14ac:dyDescent="0.3">
      <c r="A2829" s="5">
        <v>13670</v>
      </c>
      <c r="B2829" s="5">
        <v>10100501</v>
      </c>
      <c r="C2829" s="5">
        <v>1000</v>
      </c>
      <c r="D2829" s="4">
        <v>43556</v>
      </c>
      <c r="E2829" s="198" t="s">
        <v>104</v>
      </c>
      <c r="F2829" s="198">
        <v>108108976</v>
      </c>
      <c r="G2829" s="198">
        <v>0</v>
      </c>
      <c r="H2829" s="198">
        <v>0</v>
      </c>
      <c r="I2829" s="4">
        <v>43554</v>
      </c>
      <c r="J2829" s="198" t="s">
        <v>105</v>
      </c>
      <c r="K2829" s="3">
        <v>-2536.4299999999998</v>
      </c>
      <c r="L2829" s="198" t="s">
        <v>189</v>
      </c>
    </row>
    <row r="2830" spans="1:12" x14ac:dyDescent="0.3">
      <c r="A2830" s="5">
        <v>13670</v>
      </c>
      <c r="B2830" s="5">
        <v>10100501</v>
      </c>
      <c r="C2830" s="5">
        <v>1000</v>
      </c>
      <c r="D2830" s="4">
        <v>43556</v>
      </c>
      <c r="E2830" s="198" t="s">
        <v>104</v>
      </c>
      <c r="F2830" s="198">
        <v>108108976</v>
      </c>
      <c r="G2830" s="198">
        <v>0</v>
      </c>
      <c r="H2830" s="198">
        <v>0</v>
      </c>
      <c r="I2830" s="4">
        <v>43554</v>
      </c>
      <c r="J2830" s="198" t="s">
        <v>105</v>
      </c>
      <c r="K2830" s="3">
        <v>-1052.3399999999999</v>
      </c>
      <c r="L2830" s="198" t="s">
        <v>189</v>
      </c>
    </row>
    <row r="2831" spans="1:12" x14ac:dyDescent="0.3">
      <c r="A2831" s="5">
        <v>13640</v>
      </c>
      <c r="B2831" s="5">
        <v>10100501</v>
      </c>
      <c r="C2831" s="5">
        <v>1000</v>
      </c>
      <c r="D2831" s="4">
        <v>43556</v>
      </c>
      <c r="E2831" s="198" t="s">
        <v>104</v>
      </c>
      <c r="F2831" s="198">
        <v>108109071</v>
      </c>
      <c r="G2831" s="198">
        <v>0</v>
      </c>
      <c r="H2831" s="198">
        <v>0</v>
      </c>
      <c r="I2831" s="4">
        <v>43525</v>
      </c>
      <c r="J2831" s="198" t="s">
        <v>105</v>
      </c>
      <c r="K2831" s="3">
        <v>-1198.96</v>
      </c>
      <c r="L2831" s="198" t="s">
        <v>194</v>
      </c>
    </row>
    <row r="2832" spans="1:12" x14ac:dyDescent="0.3">
      <c r="A2832" s="5">
        <v>13640</v>
      </c>
      <c r="B2832" s="5">
        <v>10100501</v>
      </c>
      <c r="C2832" s="5">
        <v>1000</v>
      </c>
      <c r="D2832" s="4">
        <v>43556</v>
      </c>
      <c r="E2832" s="198" t="s">
        <v>104</v>
      </c>
      <c r="F2832" s="198">
        <v>108109071</v>
      </c>
      <c r="G2832" s="198">
        <v>0</v>
      </c>
      <c r="H2832" s="198">
        <v>0</v>
      </c>
      <c r="I2832" s="4">
        <v>43525</v>
      </c>
      <c r="J2832" s="198" t="s">
        <v>105</v>
      </c>
      <c r="K2832" s="198">
        <v>-77.8</v>
      </c>
      <c r="L2832" s="198" t="s">
        <v>194</v>
      </c>
    </row>
    <row r="2833" spans="1:12" x14ac:dyDescent="0.3">
      <c r="A2833" s="5">
        <v>13660</v>
      </c>
      <c r="B2833" s="5">
        <v>10100501</v>
      </c>
      <c r="C2833" s="5">
        <v>1000</v>
      </c>
      <c r="D2833" s="4">
        <v>43556</v>
      </c>
      <c r="E2833" s="198" t="s">
        <v>104</v>
      </c>
      <c r="F2833" s="198">
        <v>108109071</v>
      </c>
      <c r="G2833" s="198">
        <v>0</v>
      </c>
      <c r="H2833" s="198">
        <v>0</v>
      </c>
      <c r="I2833" s="4">
        <v>43525</v>
      </c>
      <c r="J2833" s="198" t="s">
        <v>105</v>
      </c>
      <c r="K2833" s="198">
        <v>-163.44</v>
      </c>
      <c r="L2833" s="198" t="s">
        <v>188</v>
      </c>
    </row>
    <row r="2834" spans="1:12" x14ac:dyDescent="0.3">
      <c r="A2834" s="5">
        <v>13670</v>
      </c>
      <c r="B2834" s="5">
        <v>10100501</v>
      </c>
      <c r="C2834" s="5">
        <v>1000</v>
      </c>
      <c r="D2834" s="4">
        <v>43556</v>
      </c>
      <c r="E2834" s="198" t="s">
        <v>104</v>
      </c>
      <c r="F2834" s="198">
        <v>108109071</v>
      </c>
      <c r="G2834" s="198">
        <v>0</v>
      </c>
      <c r="H2834" s="198">
        <v>0</v>
      </c>
      <c r="I2834" s="4">
        <v>43525</v>
      </c>
      <c r="J2834" s="198" t="s">
        <v>105</v>
      </c>
      <c r="K2834" s="198">
        <v>-228.48</v>
      </c>
      <c r="L2834" s="198" t="s">
        <v>189</v>
      </c>
    </row>
    <row r="2835" spans="1:12" x14ac:dyDescent="0.3">
      <c r="A2835" s="5">
        <v>13660</v>
      </c>
      <c r="B2835" s="5">
        <v>10100501</v>
      </c>
      <c r="C2835" s="5">
        <v>1000</v>
      </c>
      <c r="D2835" s="4">
        <v>43556</v>
      </c>
      <c r="E2835" s="198" t="s">
        <v>104</v>
      </c>
      <c r="F2835" s="198">
        <v>108109148</v>
      </c>
      <c r="G2835" s="198">
        <v>0</v>
      </c>
      <c r="H2835" s="198">
        <v>0</v>
      </c>
      <c r="I2835" s="4">
        <v>43556</v>
      </c>
      <c r="J2835" s="198" t="s">
        <v>105</v>
      </c>
      <c r="K2835" s="198">
        <v>-653.91999999999996</v>
      </c>
      <c r="L2835" s="198" t="s">
        <v>188</v>
      </c>
    </row>
    <row r="2836" spans="1:12" x14ac:dyDescent="0.3">
      <c r="A2836" s="5">
        <v>13670</v>
      </c>
      <c r="B2836" s="5">
        <v>10100501</v>
      </c>
      <c r="C2836" s="5">
        <v>1000</v>
      </c>
      <c r="D2836" s="4">
        <v>43556</v>
      </c>
      <c r="E2836" s="198" t="s">
        <v>104</v>
      </c>
      <c r="F2836" s="198">
        <v>108109174</v>
      </c>
      <c r="G2836" s="198">
        <v>0</v>
      </c>
      <c r="H2836" s="198">
        <v>0</v>
      </c>
      <c r="I2836" s="4">
        <v>43553</v>
      </c>
      <c r="J2836" s="198" t="s">
        <v>105</v>
      </c>
      <c r="K2836" s="3">
        <v>-1157.48</v>
      </c>
      <c r="L2836" s="198" t="s">
        <v>189</v>
      </c>
    </row>
    <row r="2837" spans="1:12" x14ac:dyDescent="0.3">
      <c r="A2837" s="5">
        <v>13650</v>
      </c>
      <c r="B2837" s="5">
        <v>10100501</v>
      </c>
      <c r="C2837" s="5">
        <v>1000</v>
      </c>
      <c r="D2837" s="4">
        <v>43556</v>
      </c>
      <c r="E2837" s="198" t="s">
        <v>104</v>
      </c>
      <c r="F2837" s="198">
        <v>108109274</v>
      </c>
      <c r="G2837" s="198">
        <v>0</v>
      </c>
      <c r="H2837" s="198">
        <v>0</v>
      </c>
      <c r="I2837" s="4">
        <v>43538</v>
      </c>
      <c r="J2837" s="198" t="s">
        <v>105</v>
      </c>
      <c r="K2837" s="198">
        <v>-1.02</v>
      </c>
      <c r="L2837" s="198" t="s">
        <v>195</v>
      </c>
    </row>
    <row r="2838" spans="1:12" x14ac:dyDescent="0.3">
      <c r="A2838" s="5">
        <v>13650</v>
      </c>
      <c r="B2838" s="5">
        <v>10100501</v>
      </c>
      <c r="C2838" s="5">
        <v>1000</v>
      </c>
      <c r="D2838" s="4">
        <v>43556</v>
      </c>
      <c r="E2838" s="198" t="s">
        <v>104</v>
      </c>
      <c r="F2838" s="198">
        <v>108109274</v>
      </c>
      <c r="G2838" s="198">
        <v>0</v>
      </c>
      <c r="H2838" s="198">
        <v>0</v>
      </c>
      <c r="I2838" s="4">
        <v>43538</v>
      </c>
      <c r="J2838" s="198" t="s">
        <v>105</v>
      </c>
      <c r="K2838" s="198">
        <v>-1.01</v>
      </c>
      <c r="L2838" s="198" t="s">
        <v>195</v>
      </c>
    </row>
    <row r="2839" spans="1:12" x14ac:dyDescent="0.3">
      <c r="A2839" s="5">
        <v>13640</v>
      </c>
      <c r="B2839" s="5">
        <v>10100501</v>
      </c>
      <c r="C2839" s="5">
        <v>1000</v>
      </c>
      <c r="D2839" s="4">
        <v>43556</v>
      </c>
      <c r="E2839" s="198" t="s">
        <v>104</v>
      </c>
      <c r="F2839" s="198">
        <v>108109312</v>
      </c>
      <c r="G2839" s="198">
        <v>0</v>
      </c>
      <c r="H2839" s="198">
        <v>0</v>
      </c>
      <c r="I2839" s="4">
        <v>43524</v>
      </c>
      <c r="J2839" s="198" t="s">
        <v>105</v>
      </c>
      <c r="K2839" s="198">
        <v>1.96</v>
      </c>
      <c r="L2839" s="198" t="s">
        <v>194</v>
      </c>
    </row>
    <row r="2840" spans="1:12" x14ac:dyDescent="0.3">
      <c r="A2840" s="5">
        <v>13650</v>
      </c>
      <c r="B2840" s="5">
        <v>10100501</v>
      </c>
      <c r="C2840" s="5">
        <v>1000</v>
      </c>
      <c r="D2840" s="4">
        <v>43556</v>
      </c>
      <c r="E2840" s="198" t="s">
        <v>104</v>
      </c>
      <c r="F2840" s="198">
        <v>108109312</v>
      </c>
      <c r="G2840" s="198">
        <v>0</v>
      </c>
      <c r="H2840" s="198">
        <v>0</v>
      </c>
      <c r="I2840" s="4">
        <v>43524</v>
      </c>
      <c r="J2840" s="198" t="s">
        <v>105</v>
      </c>
      <c r="K2840" s="198">
        <v>0.34</v>
      </c>
      <c r="L2840" s="198" t="s">
        <v>195</v>
      </c>
    </row>
    <row r="2841" spans="1:12" x14ac:dyDescent="0.3">
      <c r="A2841" s="5">
        <v>13660</v>
      </c>
      <c r="B2841" s="5">
        <v>10100501</v>
      </c>
      <c r="C2841" s="5">
        <v>1000</v>
      </c>
      <c r="D2841" s="4">
        <v>43556</v>
      </c>
      <c r="E2841" s="198" t="s">
        <v>104</v>
      </c>
      <c r="F2841" s="198">
        <v>108109492</v>
      </c>
      <c r="G2841" s="198">
        <v>0</v>
      </c>
      <c r="H2841" s="198">
        <v>0</v>
      </c>
      <c r="I2841" s="4">
        <v>43530</v>
      </c>
      <c r="J2841" s="198" t="s">
        <v>105</v>
      </c>
      <c r="K2841" s="198">
        <v>0.04</v>
      </c>
      <c r="L2841" s="198" t="s">
        <v>188</v>
      </c>
    </row>
    <row r="2842" spans="1:12" x14ac:dyDescent="0.3">
      <c r="A2842" s="5">
        <v>13660</v>
      </c>
      <c r="B2842" s="5">
        <v>10100501</v>
      </c>
      <c r="C2842" s="5">
        <v>1000</v>
      </c>
      <c r="D2842" s="4">
        <v>43556</v>
      </c>
      <c r="E2842" s="198" t="s">
        <v>104</v>
      </c>
      <c r="F2842" s="198">
        <v>108109492</v>
      </c>
      <c r="G2842" s="198">
        <v>0</v>
      </c>
      <c r="H2842" s="198">
        <v>0</v>
      </c>
      <c r="I2842" s="4">
        <v>43530</v>
      </c>
      <c r="J2842" s="198" t="s">
        <v>105</v>
      </c>
      <c r="K2842" s="198">
        <v>0.02</v>
      </c>
      <c r="L2842" s="198" t="s">
        <v>188</v>
      </c>
    </row>
    <row r="2843" spans="1:12" x14ac:dyDescent="0.3">
      <c r="A2843" s="5">
        <v>13670</v>
      </c>
      <c r="B2843" s="5">
        <v>10100501</v>
      </c>
      <c r="C2843" s="5">
        <v>1000</v>
      </c>
      <c r="D2843" s="4">
        <v>43556</v>
      </c>
      <c r="E2843" s="198" t="s">
        <v>104</v>
      </c>
      <c r="F2843" s="198">
        <v>108109492</v>
      </c>
      <c r="G2843" s="198">
        <v>0</v>
      </c>
      <c r="H2843" s="198">
        <v>0</v>
      </c>
      <c r="I2843" s="4">
        <v>43530</v>
      </c>
      <c r="J2843" s="198" t="s">
        <v>105</v>
      </c>
      <c r="K2843" s="198">
        <v>0.28999999999999998</v>
      </c>
      <c r="L2843" s="198" t="s">
        <v>189</v>
      </c>
    </row>
    <row r="2844" spans="1:12" x14ac:dyDescent="0.3">
      <c r="A2844" s="5">
        <v>13670</v>
      </c>
      <c r="B2844" s="5">
        <v>10100501</v>
      </c>
      <c r="C2844" s="5">
        <v>1000</v>
      </c>
      <c r="D2844" s="4">
        <v>43556</v>
      </c>
      <c r="E2844" s="198" t="s">
        <v>104</v>
      </c>
      <c r="F2844" s="198">
        <v>108109492</v>
      </c>
      <c r="G2844" s="198">
        <v>0</v>
      </c>
      <c r="H2844" s="198">
        <v>0</v>
      </c>
      <c r="I2844" s="4">
        <v>43530</v>
      </c>
      <c r="J2844" s="198" t="s">
        <v>105</v>
      </c>
      <c r="K2844" s="198">
        <v>0.28000000000000003</v>
      </c>
      <c r="L2844" s="198" t="s">
        <v>189</v>
      </c>
    </row>
    <row r="2845" spans="1:12" x14ac:dyDescent="0.3">
      <c r="A2845" s="5">
        <v>13660</v>
      </c>
      <c r="B2845" s="5">
        <v>10100501</v>
      </c>
      <c r="C2845" s="5">
        <v>1000</v>
      </c>
      <c r="D2845" s="4">
        <v>43556</v>
      </c>
      <c r="E2845" s="198" t="s">
        <v>104</v>
      </c>
      <c r="F2845" s="198">
        <v>108109530</v>
      </c>
      <c r="G2845" s="198">
        <v>0</v>
      </c>
      <c r="H2845" s="198">
        <v>0</v>
      </c>
      <c r="I2845" s="4">
        <v>43556</v>
      </c>
      <c r="J2845" s="198" t="s">
        <v>105</v>
      </c>
      <c r="K2845" s="198">
        <v>-332.57</v>
      </c>
      <c r="L2845" s="198" t="s">
        <v>188</v>
      </c>
    </row>
    <row r="2846" spans="1:12" x14ac:dyDescent="0.3">
      <c r="A2846" s="5">
        <v>13670</v>
      </c>
      <c r="B2846" s="5">
        <v>10100501</v>
      </c>
      <c r="C2846" s="5">
        <v>1000</v>
      </c>
      <c r="D2846" s="4">
        <v>43556</v>
      </c>
      <c r="E2846" s="198" t="s">
        <v>104</v>
      </c>
      <c r="F2846" s="198">
        <v>108109530</v>
      </c>
      <c r="G2846" s="198">
        <v>0</v>
      </c>
      <c r="H2846" s="198">
        <v>0</v>
      </c>
      <c r="I2846" s="4">
        <v>43556</v>
      </c>
      <c r="J2846" s="198" t="s">
        <v>105</v>
      </c>
      <c r="K2846" s="198">
        <v>-333.46</v>
      </c>
      <c r="L2846" s="198" t="s">
        <v>189</v>
      </c>
    </row>
    <row r="2847" spans="1:12" x14ac:dyDescent="0.3">
      <c r="A2847" s="5">
        <v>13640</v>
      </c>
      <c r="B2847" s="5">
        <v>10100501</v>
      </c>
      <c r="C2847" s="5">
        <v>1000</v>
      </c>
      <c r="D2847" s="4">
        <v>43556</v>
      </c>
      <c r="E2847" s="198" t="s">
        <v>104</v>
      </c>
      <c r="F2847" s="198">
        <v>108109580</v>
      </c>
      <c r="G2847" s="198">
        <v>0</v>
      </c>
      <c r="H2847" s="198">
        <v>0</v>
      </c>
      <c r="I2847" s="4">
        <v>43558</v>
      </c>
      <c r="J2847" s="198" t="s">
        <v>105</v>
      </c>
      <c r="K2847" s="198">
        <v>-313.45999999999998</v>
      </c>
      <c r="L2847" s="198" t="s">
        <v>194</v>
      </c>
    </row>
    <row r="2848" spans="1:12" x14ac:dyDescent="0.3">
      <c r="A2848" s="5">
        <v>13650</v>
      </c>
      <c r="B2848" s="5">
        <v>10100501</v>
      </c>
      <c r="C2848" s="5">
        <v>1000</v>
      </c>
      <c r="D2848" s="4">
        <v>43556</v>
      </c>
      <c r="E2848" s="198" t="s">
        <v>104</v>
      </c>
      <c r="F2848" s="198">
        <v>108109580</v>
      </c>
      <c r="G2848" s="198">
        <v>0</v>
      </c>
      <c r="H2848" s="198">
        <v>0</v>
      </c>
      <c r="I2848" s="4">
        <v>43558</v>
      </c>
      <c r="J2848" s="198" t="s">
        <v>105</v>
      </c>
      <c r="K2848" s="198">
        <v>-111.41</v>
      </c>
      <c r="L2848" s="198" t="s">
        <v>195</v>
      </c>
    </row>
    <row r="2849" spans="1:12" x14ac:dyDescent="0.3">
      <c r="A2849" s="5">
        <v>13670</v>
      </c>
      <c r="B2849" s="5">
        <v>10100501</v>
      </c>
      <c r="C2849" s="5">
        <v>1000</v>
      </c>
      <c r="D2849" s="4">
        <v>43556</v>
      </c>
      <c r="E2849" s="198" t="s">
        <v>104</v>
      </c>
      <c r="F2849" s="198">
        <v>108109644</v>
      </c>
      <c r="G2849" s="198">
        <v>0</v>
      </c>
      <c r="H2849" s="198">
        <v>0</v>
      </c>
      <c r="I2849" s="4">
        <v>43560</v>
      </c>
      <c r="J2849" s="198" t="s">
        <v>105</v>
      </c>
      <c r="K2849" s="3">
        <v>-1326.83</v>
      </c>
      <c r="L2849" s="198" t="s">
        <v>189</v>
      </c>
    </row>
    <row r="2850" spans="1:12" x14ac:dyDescent="0.3">
      <c r="A2850" s="5">
        <v>13640</v>
      </c>
      <c r="B2850" s="5">
        <v>10100501</v>
      </c>
      <c r="C2850" s="5">
        <v>1000</v>
      </c>
      <c r="D2850" s="4">
        <v>43556</v>
      </c>
      <c r="E2850" s="198" t="s">
        <v>104</v>
      </c>
      <c r="F2850" s="198">
        <v>108109647</v>
      </c>
      <c r="G2850" s="198">
        <v>0</v>
      </c>
      <c r="H2850" s="198">
        <v>0</v>
      </c>
      <c r="I2850" s="4">
        <v>43549</v>
      </c>
      <c r="J2850" s="198" t="s">
        <v>105</v>
      </c>
      <c r="K2850" s="198">
        <v>-0.23</v>
      </c>
      <c r="L2850" s="198" t="s">
        <v>194</v>
      </c>
    </row>
    <row r="2851" spans="1:12" x14ac:dyDescent="0.3">
      <c r="A2851" s="5">
        <v>13660</v>
      </c>
      <c r="B2851" s="5">
        <v>10100501</v>
      </c>
      <c r="C2851" s="5">
        <v>1000</v>
      </c>
      <c r="D2851" s="4">
        <v>43556</v>
      </c>
      <c r="E2851" s="198" t="s">
        <v>104</v>
      </c>
      <c r="F2851" s="198">
        <v>108109743</v>
      </c>
      <c r="G2851" s="198">
        <v>0</v>
      </c>
      <c r="H2851" s="198">
        <v>0</v>
      </c>
      <c r="I2851" s="4">
        <v>43559</v>
      </c>
      <c r="J2851" s="198" t="s">
        <v>197</v>
      </c>
      <c r="K2851" s="198">
        <v>-896.12</v>
      </c>
      <c r="L2851" s="198" t="s">
        <v>188</v>
      </c>
    </row>
    <row r="2852" spans="1:12" x14ac:dyDescent="0.3">
      <c r="A2852" s="5">
        <v>13670</v>
      </c>
      <c r="B2852" s="5">
        <v>10100501</v>
      </c>
      <c r="C2852" s="5">
        <v>1000</v>
      </c>
      <c r="D2852" s="4">
        <v>43556</v>
      </c>
      <c r="E2852" s="198" t="s">
        <v>104</v>
      </c>
      <c r="F2852" s="198">
        <v>108109743</v>
      </c>
      <c r="G2852" s="198">
        <v>0</v>
      </c>
      <c r="H2852" s="198">
        <v>0</v>
      </c>
      <c r="I2852" s="4">
        <v>43559</v>
      </c>
      <c r="J2852" s="198" t="s">
        <v>197</v>
      </c>
      <c r="K2852" s="3">
        <v>-2016.93</v>
      </c>
      <c r="L2852" s="198" t="s">
        <v>189</v>
      </c>
    </row>
    <row r="2853" spans="1:12" x14ac:dyDescent="0.3">
      <c r="A2853" s="5">
        <v>13640</v>
      </c>
      <c r="B2853" s="5">
        <v>10100501</v>
      </c>
      <c r="C2853" s="5">
        <v>1000</v>
      </c>
      <c r="D2853" s="4">
        <v>43556</v>
      </c>
      <c r="E2853" s="198" t="s">
        <v>104</v>
      </c>
      <c r="F2853" s="198">
        <v>108109774</v>
      </c>
      <c r="G2853" s="198">
        <v>0</v>
      </c>
      <c r="H2853" s="198">
        <v>0</v>
      </c>
      <c r="I2853" s="4">
        <v>43559</v>
      </c>
      <c r="J2853" s="198" t="s">
        <v>105</v>
      </c>
      <c r="K2853" s="3">
        <v>-1858.88</v>
      </c>
      <c r="L2853" s="198" t="s">
        <v>194</v>
      </c>
    </row>
    <row r="2854" spans="1:12" x14ac:dyDescent="0.3">
      <c r="A2854" s="5">
        <v>13650</v>
      </c>
      <c r="B2854" s="5">
        <v>10100501</v>
      </c>
      <c r="C2854" s="5">
        <v>1000</v>
      </c>
      <c r="D2854" s="4">
        <v>43556</v>
      </c>
      <c r="E2854" s="198" t="s">
        <v>104</v>
      </c>
      <c r="F2854" s="198">
        <v>108109774</v>
      </c>
      <c r="G2854" s="198">
        <v>0</v>
      </c>
      <c r="H2854" s="198">
        <v>0</v>
      </c>
      <c r="I2854" s="4">
        <v>43559</v>
      </c>
      <c r="J2854" s="198" t="s">
        <v>105</v>
      </c>
      <c r="K2854" s="198">
        <v>-802.11</v>
      </c>
      <c r="L2854" s="198" t="s">
        <v>195</v>
      </c>
    </row>
    <row r="2855" spans="1:12" x14ac:dyDescent="0.3">
      <c r="A2855" s="5">
        <v>13660</v>
      </c>
      <c r="B2855" s="5">
        <v>10100501</v>
      </c>
      <c r="C2855" s="5">
        <v>1000</v>
      </c>
      <c r="D2855" s="4">
        <v>43556</v>
      </c>
      <c r="E2855" s="198" t="s">
        <v>104</v>
      </c>
      <c r="F2855" s="198">
        <v>108109774</v>
      </c>
      <c r="G2855" s="198">
        <v>0</v>
      </c>
      <c r="H2855" s="198">
        <v>0</v>
      </c>
      <c r="I2855" s="4">
        <v>43559</v>
      </c>
      <c r="J2855" s="198" t="s">
        <v>105</v>
      </c>
      <c r="K2855" s="198">
        <v>-236.03</v>
      </c>
      <c r="L2855" s="198" t="s">
        <v>188</v>
      </c>
    </row>
    <row r="2856" spans="1:12" x14ac:dyDescent="0.3">
      <c r="A2856" s="5">
        <v>13660</v>
      </c>
      <c r="B2856" s="5">
        <v>10100501</v>
      </c>
      <c r="C2856" s="5">
        <v>1000</v>
      </c>
      <c r="D2856" s="4">
        <v>43556</v>
      </c>
      <c r="E2856" s="198" t="s">
        <v>104</v>
      </c>
      <c r="F2856" s="198">
        <v>108109774</v>
      </c>
      <c r="G2856" s="198">
        <v>0</v>
      </c>
      <c r="H2856" s="198">
        <v>0</v>
      </c>
      <c r="I2856" s="4">
        <v>43559</v>
      </c>
      <c r="J2856" s="198" t="s">
        <v>105</v>
      </c>
      <c r="K2856" s="3">
        <v>-2497.5100000000002</v>
      </c>
      <c r="L2856" s="198" t="s">
        <v>188</v>
      </c>
    </row>
    <row r="2857" spans="1:12" x14ac:dyDescent="0.3">
      <c r="A2857" s="5">
        <v>13640</v>
      </c>
      <c r="B2857" s="5">
        <v>10100501</v>
      </c>
      <c r="C2857" s="5">
        <v>1000</v>
      </c>
      <c r="D2857" s="4">
        <v>43556</v>
      </c>
      <c r="E2857" s="198" t="s">
        <v>104</v>
      </c>
      <c r="F2857" s="198">
        <v>108109912</v>
      </c>
      <c r="G2857" s="198">
        <v>0</v>
      </c>
      <c r="H2857" s="198">
        <v>0</v>
      </c>
      <c r="I2857" s="4">
        <v>43563</v>
      </c>
      <c r="J2857" s="198" t="s">
        <v>205</v>
      </c>
      <c r="K2857" s="198">
        <v>-320.39</v>
      </c>
      <c r="L2857" s="198" t="s">
        <v>194</v>
      </c>
    </row>
    <row r="2858" spans="1:12" x14ac:dyDescent="0.3">
      <c r="A2858" s="5">
        <v>13650</v>
      </c>
      <c r="B2858" s="5">
        <v>10100501</v>
      </c>
      <c r="C2858" s="5">
        <v>1000</v>
      </c>
      <c r="D2858" s="4">
        <v>43556</v>
      </c>
      <c r="E2858" s="198" t="s">
        <v>104</v>
      </c>
      <c r="F2858" s="198">
        <v>108109912</v>
      </c>
      <c r="G2858" s="198">
        <v>0</v>
      </c>
      <c r="H2858" s="198">
        <v>0</v>
      </c>
      <c r="I2858" s="4">
        <v>43563</v>
      </c>
      <c r="J2858" s="198" t="s">
        <v>205</v>
      </c>
      <c r="K2858" s="198">
        <v>-83.11</v>
      </c>
      <c r="L2858" s="198" t="s">
        <v>195</v>
      </c>
    </row>
    <row r="2859" spans="1:12" x14ac:dyDescent="0.3">
      <c r="A2859" s="5">
        <v>13640</v>
      </c>
      <c r="B2859" s="5">
        <v>10100501</v>
      </c>
      <c r="C2859" s="5">
        <v>1000</v>
      </c>
      <c r="D2859" s="4">
        <v>43556</v>
      </c>
      <c r="E2859" s="198" t="s">
        <v>104</v>
      </c>
      <c r="F2859" s="198">
        <v>108107788</v>
      </c>
      <c r="G2859" s="198">
        <v>0</v>
      </c>
      <c r="H2859" s="198">
        <v>0</v>
      </c>
      <c r="I2859" s="4">
        <v>43521</v>
      </c>
      <c r="J2859" s="198" t="s">
        <v>105</v>
      </c>
      <c r="K2859" s="198">
        <v>202.06</v>
      </c>
      <c r="L2859" s="198" t="s">
        <v>194</v>
      </c>
    </row>
    <row r="2860" spans="1:12" x14ac:dyDescent="0.3">
      <c r="A2860" s="5">
        <v>13640</v>
      </c>
      <c r="B2860" s="5">
        <v>10100501</v>
      </c>
      <c r="C2860" s="5">
        <v>1000</v>
      </c>
      <c r="D2860" s="4">
        <v>43556</v>
      </c>
      <c r="E2860" s="198" t="s">
        <v>104</v>
      </c>
      <c r="F2860" s="198">
        <v>108107864</v>
      </c>
      <c r="G2860" s="198">
        <v>0</v>
      </c>
      <c r="H2860" s="198">
        <v>0</v>
      </c>
      <c r="I2860" s="4">
        <v>43565</v>
      </c>
      <c r="J2860" s="198" t="s">
        <v>105</v>
      </c>
      <c r="K2860" s="3">
        <v>2076.69</v>
      </c>
      <c r="L2860" s="198" t="s">
        <v>194</v>
      </c>
    </row>
    <row r="2861" spans="1:12" x14ac:dyDescent="0.3">
      <c r="A2861" s="5">
        <v>13640</v>
      </c>
      <c r="B2861" s="5">
        <v>10100501</v>
      </c>
      <c r="C2861" s="5">
        <v>1000</v>
      </c>
      <c r="D2861" s="4">
        <v>43556</v>
      </c>
      <c r="E2861" s="198" t="s">
        <v>104</v>
      </c>
      <c r="F2861" s="198">
        <v>108107864</v>
      </c>
      <c r="G2861" s="198">
        <v>0</v>
      </c>
      <c r="H2861" s="198">
        <v>0</v>
      </c>
      <c r="I2861" s="4">
        <v>43565</v>
      </c>
      <c r="J2861" s="198" t="s">
        <v>105</v>
      </c>
      <c r="K2861" s="198">
        <v>404.65</v>
      </c>
      <c r="L2861" s="198" t="s">
        <v>194</v>
      </c>
    </row>
    <row r="2862" spans="1:12" x14ac:dyDescent="0.3">
      <c r="A2862" s="5">
        <v>13650</v>
      </c>
      <c r="B2862" s="5">
        <v>10100501</v>
      </c>
      <c r="C2862" s="5">
        <v>1000</v>
      </c>
      <c r="D2862" s="4">
        <v>43556</v>
      </c>
      <c r="E2862" s="198" t="s">
        <v>104</v>
      </c>
      <c r="F2862" s="198">
        <v>108107864</v>
      </c>
      <c r="G2862" s="198">
        <v>0</v>
      </c>
      <c r="H2862" s="198">
        <v>0</v>
      </c>
      <c r="I2862" s="4">
        <v>43565</v>
      </c>
      <c r="J2862" s="198" t="s">
        <v>105</v>
      </c>
      <c r="K2862" s="198">
        <v>129.25</v>
      </c>
      <c r="L2862" s="198" t="s">
        <v>195</v>
      </c>
    </row>
    <row r="2863" spans="1:12" x14ac:dyDescent="0.3">
      <c r="A2863" s="5">
        <v>13660</v>
      </c>
      <c r="B2863" s="5">
        <v>10100501</v>
      </c>
      <c r="C2863" s="5">
        <v>1000</v>
      </c>
      <c r="D2863" s="4">
        <v>43556</v>
      </c>
      <c r="E2863" s="198" t="s">
        <v>104</v>
      </c>
      <c r="F2863" s="198">
        <v>108107864</v>
      </c>
      <c r="G2863" s="198">
        <v>0</v>
      </c>
      <c r="H2863" s="198">
        <v>0</v>
      </c>
      <c r="I2863" s="4">
        <v>43565</v>
      </c>
      <c r="J2863" s="198" t="s">
        <v>105</v>
      </c>
      <c r="K2863" s="198">
        <v>54.24</v>
      </c>
      <c r="L2863" s="198" t="s">
        <v>188</v>
      </c>
    </row>
    <row r="2864" spans="1:12" x14ac:dyDescent="0.3">
      <c r="A2864" s="5">
        <v>13640</v>
      </c>
      <c r="B2864" s="5">
        <v>10100501</v>
      </c>
      <c r="C2864" s="5">
        <v>1000</v>
      </c>
      <c r="D2864" s="4">
        <v>43556</v>
      </c>
      <c r="E2864" s="198" t="s">
        <v>104</v>
      </c>
      <c r="F2864" s="198">
        <v>108108244</v>
      </c>
      <c r="G2864" s="198">
        <v>0</v>
      </c>
      <c r="H2864" s="198">
        <v>0</v>
      </c>
      <c r="I2864" s="4">
        <v>43528</v>
      </c>
      <c r="J2864" s="198" t="s">
        <v>105</v>
      </c>
      <c r="K2864" s="3">
        <v>1492.75</v>
      </c>
      <c r="L2864" s="198" t="s">
        <v>194</v>
      </c>
    </row>
    <row r="2865" spans="1:12" x14ac:dyDescent="0.3">
      <c r="A2865" s="5">
        <v>13650</v>
      </c>
      <c r="B2865" s="5">
        <v>10100501</v>
      </c>
      <c r="C2865" s="5">
        <v>1000</v>
      </c>
      <c r="D2865" s="4">
        <v>43556</v>
      </c>
      <c r="E2865" s="198" t="s">
        <v>104</v>
      </c>
      <c r="F2865" s="198">
        <v>108108244</v>
      </c>
      <c r="G2865" s="198">
        <v>0</v>
      </c>
      <c r="H2865" s="198">
        <v>0</v>
      </c>
      <c r="I2865" s="4">
        <v>43528</v>
      </c>
      <c r="J2865" s="198" t="s">
        <v>105</v>
      </c>
      <c r="K2865" s="198">
        <v>316.94</v>
      </c>
      <c r="L2865" s="198" t="s">
        <v>195</v>
      </c>
    </row>
    <row r="2866" spans="1:12" x14ac:dyDescent="0.3">
      <c r="A2866" s="5">
        <v>13640</v>
      </c>
      <c r="B2866" s="5">
        <v>10100501</v>
      </c>
      <c r="C2866" s="5">
        <v>1000</v>
      </c>
      <c r="D2866" s="4">
        <v>43556</v>
      </c>
      <c r="E2866" s="198" t="s">
        <v>104</v>
      </c>
      <c r="F2866" s="198">
        <v>108108340</v>
      </c>
      <c r="G2866" s="198">
        <v>0</v>
      </c>
      <c r="H2866" s="198">
        <v>0</v>
      </c>
      <c r="I2866" s="4">
        <v>43529</v>
      </c>
      <c r="J2866" s="198" t="s">
        <v>105</v>
      </c>
      <c r="K2866" s="3">
        <v>1514.52</v>
      </c>
      <c r="L2866" s="198" t="s">
        <v>194</v>
      </c>
    </row>
    <row r="2867" spans="1:12" x14ac:dyDescent="0.3">
      <c r="A2867" s="5">
        <v>13650</v>
      </c>
      <c r="B2867" s="5">
        <v>10100501</v>
      </c>
      <c r="C2867" s="5">
        <v>1000</v>
      </c>
      <c r="D2867" s="4">
        <v>43556</v>
      </c>
      <c r="E2867" s="198" t="s">
        <v>104</v>
      </c>
      <c r="F2867" s="198">
        <v>108108340</v>
      </c>
      <c r="G2867" s="198">
        <v>0</v>
      </c>
      <c r="H2867" s="198">
        <v>0</v>
      </c>
      <c r="I2867" s="4">
        <v>43529</v>
      </c>
      <c r="J2867" s="198" t="s">
        <v>105</v>
      </c>
      <c r="K2867" s="198">
        <v>127.91</v>
      </c>
      <c r="L2867" s="198" t="s">
        <v>195</v>
      </c>
    </row>
    <row r="2868" spans="1:12" x14ac:dyDescent="0.3">
      <c r="A2868" s="5">
        <v>13670</v>
      </c>
      <c r="B2868" s="5">
        <v>10100501</v>
      </c>
      <c r="C2868" s="5">
        <v>1000</v>
      </c>
      <c r="D2868" s="4">
        <v>43556</v>
      </c>
      <c r="E2868" s="198" t="s">
        <v>104</v>
      </c>
      <c r="F2868" s="198">
        <v>108108370</v>
      </c>
      <c r="G2868" s="198">
        <v>0</v>
      </c>
      <c r="H2868" s="198">
        <v>0</v>
      </c>
      <c r="I2868" s="4">
        <v>43538</v>
      </c>
      <c r="J2868" s="198" t="s">
        <v>105</v>
      </c>
      <c r="K2868" s="198">
        <v>95.08</v>
      </c>
      <c r="L2868" s="198" t="s">
        <v>189</v>
      </c>
    </row>
    <row r="2869" spans="1:12" x14ac:dyDescent="0.3">
      <c r="A2869" s="5">
        <v>13640</v>
      </c>
      <c r="B2869" s="5">
        <v>10100501</v>
      </c>
      <c r="C2869" s="5">
        <v>1000</v>
      </c>
      <c r="D2869" s="4">
        <v>43556</v>
      </c>
      <c r="E2869" s="198" t="s">
        <v>104</v>
      </c>
      <c r="F2869" s="198">
        <v>108108464</v>
      </c>
      <c r="G2869" s="198">
        <v>0</v>
      </c>
      <c r="H2869" s="198">
        <v>0</v>
      </c>
      <c r="I2869" s="4">
        <v>43549</v>
      </c>
      <c r="J2869" s="198" t="s">
        <v>105</v>
      </c>
      <c r="K2869" s="198">
        <v>1</v>
      </c>
      <c r="L2869" s="198" t="s">
        <v>194</v>
      </c>
    </row>
    <row r="2870" spans="1:12" x14ac:dyDescent="0.3">
      <c r="A2870" s="5">
        <v>13640</v>
      </c>
      <c r="B2870" s="5">
        <v>10100501</v>
      </c>
      <c r="C2870" s="5">
        <v>1000</v>
      </c>
      <c r="D2870" s="4">
        <v>43556</v>
      </c>
      <c r="E2870" s="198" t="s">
        <v>104</v>
      </c>
      <c r="F2870" s="198">
        <v>108108617</v>
      </c>
      <c r="G2870" s="198">
        <v>0</v>
      </c>
      <c r="H2870" s="198">
        <v>0</v>
      </c>
      <c r="I2870" s="4">
        <v>43518</v>
      </c>
      <c r="J2870" s="198" t="s">
        <v>105</v>
      </c>
      <c r="K2870" s="198">
        <v>321.88</v>
      </c>
      <c r="L2870" s="198" t="s">
        <v>194</v>
      </c>
    </row>
    <row r="2871" spans="1:12" x14ac:dyDescent="0.3">
      <c r="A2871" s="5">
        <v>13640</v>
      </c>
      <c r="B2871" s="5">
        <v>10100501</v>
      </c>
      <c r="C2871" s="5">
        <v>1000</v>
      </c>
      <c r="D2871" s="4">
        <v>43556</v>
      </c>
      <c r="E2871" s="198" t="s">
        <v>104</v>
      </c>
      <c r="F2871" s="198">
        <v>108106178</v>
      </c>
      <c r="G2871" s="198">
        <v>0</v>
      </c>
      <c r="H2871" s="198">
        <v>0</v>
      </c>
      <c r="I2871" s="4">
        <v>43524</v>
      </c>
      <c r="J2871" s="198" t="s">
        <v>105</v>
      </c>
      <c r="K2871" s="198">
        <v>465.79</v>
      </c>
      <c r="L2871" s="198" t="s">
        <v>194</v>
      </c>
    </row>
    <row r="2872" spans="1:12" x14ac:dyDescent="0.3">
      <c r="A2872" s="5">
        <v>13650</v>
      </c>
      <c r="B2872" s="5">
        <v>10100501</v>
      </c>
      <c r="C2872" s="5">
        <v>1000</v>
      </c>
      <c r="D2872" s="4">
        <v>43556</v>
      </c>
      <c r="E2872" s="198" t="s">
        <v>104</v>
      </c>
      <c r="F2872" s="198">
        <v>108106178</v>
      </c>
      <c r="G2872" s="198">
        <v>0</v>
      </c>
      <c r="H2872" s="198">
        <v>0</v>
      </c>
      <c r="I2872" s="4">
        <v>43524</v>
      </c>
      <c r="J2872" s="198" t="s">
        <v>105</v>
      </c>
      <c r="K2872" s="198">
        <v>746.88</v>
      </c>
      <c r="L2872" s="198" t="s">
        <v>195</v>
      </c>
    </row>
    <row r="2873" spans="1:12" x14ac:dyDescent="0.3">
      <c r="A2873" s="5">
        <v>13650</v>
      </c>
      <c r="B2873" s="5">
        <v>10100501</v>
      </c>
      <c r="C2873" s="5">
        <v>1000</v>
      </c>
      <c r="D2873" s="4">
        <v>43556</v>
      </c>
      <c r="E2873" s="198" t="s">
        <v>104</v>
      </c>
      <c r="F2873" s="198">
        <v>108106178</v>
      </c>
      <c r="G2873" s="198">
        <v>0</v>
      </c>
      <c r="H2873" s="198">
        <v>0</v>
      </c>
      <c r="I2873" s="4">
        <v>43524</v>
      </c>
      <c r="J2873" s="198" t="s">
        <v>105</v>
      </c>
      <c r="K2873" s="198">
        <v>746.88</v>
      </c>
      <c r="L2873" s="198" t="s">
        <v>195</v>
      </c>
    </row>
    <row r="2874" spans="1:12" x14ac:dyDescent="0.3">
      <c r="A2874" s="5">
        <v>13670</v>
      </c>
      <c r="B2874" s="5">
        <v>10100501</v>
      </c>
      <c r="C2874" s="5">
        <v>1000</v>
      </c>
      <c r="D2874" s="4">
        <v>43556</v>
      </c>
      <c r="E2874" s="198" t="s">
        <v>104</v>
      </c>
      <c r="F2874" s="198">
        <v>108106178</v>
      </c>
      <c r="G2874" s="198">
        <v>0</v>
      </c>
      <c r="H2874" s="198">
        <v>0</v>
      </c>
      <c r="I2874" s="4">
        <v>43524</v>
      </c>
      <c r="J2874" s="198" t="s">
        <v>105</v>
      </c>
      <c r="K2874" s="3">
        <v>4283.3</v>
      </c>
      <c r="L2874" s="198" t="s">
        <v>189</v>
      </c>
    </row>
    <row r="2875" spans="1:12" x14ac:dyDescent="0.3">
      <c r="A2875" s="5">
        <v>13640</v>
      </c>
      <c r="B2875" s="5">
        <v>10100501</v>
      </c>
      <c r="C2875" s="5">
        <v>1000</v>
      </c>
      <c r="D2875" s="4">
        <v>43556</v>
      </c>
      <c r="E2875" s="198" t="s">
        <v>104</v>
      </c>
      <c r="F2875" s="198">
        <v>108106648</v>
      </c>
      <c r="G2875" s="198">
        <v>0</v>
      </c>
      <c r="H2875" s="198">
        <v>0</v>
      </c>
      <c r="I2875" s="4">
        <v>43460</v>
      </c>
      <c r="J2875" s="198" t="s">
        <v>105</v>
      </c>
      <c r="K2875" s="198">
        <v>85.38</v>
      </c>
      <c r="L2875" s="198" t="s">
        <v>194</v>
      </c>
    </row>
    <row r="2876" spans="1:12" x14ac:dyDescent="0.3">
      <c r="A2876" s="5">
        <v>13640</v>
      </c>
      <c r="B2876" s="5">
        <v>10100501</v>
      </c>
      <c r="C2876" s="5">
        <v>1000</v>
      </c>
      <c r="D2876" s="4">
        <v>43556</v>
      </c>
      <c r="E2876" s="198" t="s">
        <v>104</v>
      </c>
      <c r="F2876" s="198">
        <v>108106648</v>
      </c>
      <c r="G2876" s="198">
        <v>0</v>
      </c>
      <c r="H2876" s="198">
        <v>0</v>
      </c>
      <c r="I2876" s="4">
        <v>43460</v>
      </c>
      <c r="J2876" s="198" t="s">
        <v>105</v>
      </c>
      <c r="K2876" s="3">
        <v>1349.66</v>
      </c>
      <c r="L2876" s="198" t="s">
        <v>194</v>
      </c>
    </row>
    <row r="2877" spans="1:12" x14ac:dyDescent="0.3">
      <c r="A2877" s="5">
        <v>13640</v>
      </c>
      <c r="B2877" s="5">
        <v>10100501</v>
      </c>
      <c r="C2877" s="5">
        <v>1000</v>
      </c>
      <c r="D2877" s="4">
        <v>43556</v>
      </c>
      <c r="E2877" s="198" t="s">
        <v>104</v>
      </c>
      <c r="F2877" s="198">
        <v>108106648</v>
      </c>
      <c r="G2877" s="198">
        <v>0</v>
      </c>
      <c r="H2877" s="198">
        <v>0</v>
      </c>
      <c r="I2877" s="4">
        <v>43460</v>
      </c>
      <c r="J2877" s="198" t="s">
        <v>105</v>
      </c>
      <c r="K2877" s="3">
        <v>1276.8</v>
      </c>
      <c r="L2877" s="198" t="s">
        <v>194</v>
      </c>
    </row>
    <row r="2878" spans="1:12" x14ac:dyDescent="0.3">
      <c r="A2878" s="5">
        <v>13640</v>
      </c>
      <c r="B2878" s="5">
        <v>10100501</v>
      </c>
      <c r="C2878" s="5">
        <v>1000</v>
      </c>
      <c r="D2878" s="4">
        <v>43556</v>
      </c>
      <c r="E2878" s="198" t="s">
        <v>104</v>
      </c>
      <c r="F2878" s="198">
        <v>108106648</v>
      </c>
      <c r="G2878" s="198">
        <v>0</v>
      </c>
      <c r="H2878" s="198">
        <v>0</v>
      </c>
      <c r="I2878" s="4">
        <v>43460</v>
      </c>
      <c r="J2878" s="198" t="s">
        <v>105</v>
      </c>
      <c r="K2878" s="198">
        <v>31.52</v>
      </c>
      <c r="L2878" s="198" t="s">
        <v>194</v>
      </c>
    </row>
    <row r="2879" spans="1:12" x14ac:dyDescent="0.3">
      <c r="A2879" s="5">
        <v>13640</v>
      </c>
      <c r="B2879" s="5">
        <v>10100501</v>
      </c>
      <c r="C2879" s="5">
        <v>1000</v>
      </c>
      <c r="D2879" s="4">
        <v>43556</v>
      </c>
      <c r="E2879" s="198" t="s">
        <v>104</v>
      </c>
      <c r="F2879" s="198">
        <v>108106648</v>
      </c>
      <c r="G2879" s="198">
        <v>0</v>
      </c>
      <c r="H2879" s="198">
        <v>0</v>
      </c>
      <c r="I2879" s="4">
        <v>43460</v>
      </c>
      <c r="J2879" s="198" t="s">
        <v>105</v>
      </c>
      <c r="K2879" s="198">
        <v>521.54</v>
      </c>
      <c r="L2879" s="198" t="s">
        <v>194</v>
      </c>
    </row>
    <row r="2880" spans="1:12" x14ac:dyDescent="0.3">
      <c r="A2880" s="5">
        <v>13650</v>
      </c>
      <c r="B2880" s="5">
        <v>10100501</v>
      </c>
      <c r="C2880" s="5">
        <v>1000</v>
      </c>
      <c r="D2880" s="4">
        <v>43556</v>
      </c>
      <c r="E2880" s="198" t="s">
        <v>104</v>
      </c>
      <c r="F2880" s="198">
        <v>108106648</v>
      </c>
      <c r="G2880" s="198">
        <v>0</v>
      </c>
      <c r="H2880" s="198">
        <v>0</v>
      </c>
      <c r="I2880" s="4">
        <v>43460</v>
      </c>
      <c r="J2880" s="198" t="s">
        <v>105</v>
      </c>
      <c r="K2880" s="3">
        <v>1438.25</v>
      </c>
      <c r="L2880" s="198" t="s">
        <v>195</v>
      </c>
    </row>
    <row r="2881" spans="1:12" x14ac:dyDescent="0.3">
      <c r="A2881" s="5">
        <v>13650</v>
      </c>
      <c r="B2881" s="5">
        <v>10100501</v>
      </c>
      <c r="C2881" s="5">
        <v>1000</v>
      </c>
      <c r="D2881" s="4">
        <v>43556</v>
      </c>
      <c r="E2881" s="198" t="s">
        <v>104</v>
      </c>
      <c r="F2881" s="198">
        <v>108106648</v>
      </c>
      <c r="G2881" s="198">
        <v>0</v>
      </c>
      <c r="H2881" s="198">
        <v>0</v>
      </c>
      <c r="I2881" s="4">
        <v>43460</v>
      </c>
      <c r="J2881" s="198" t="s">
        <v>105</v>
      </c>
      <c r="K2881" s="3">
        <v>1438.25</v>
      </c>
      <c r="L2881" s="198" t="s">
        <v>195</v>
      </c>
    </row>
    <row r="2882" spans="1:12" x14ac:dyDescent="0.3">
      <c r="A2882" s="5">
        <v>13650</v>
      </c>
      <c r="B2882" s="5">
        <v>10100501</v>
      </c>
      <c r="C2882" s="5">
        <v>1000</v>
      </c>
      <c r="D2882" s="4">
        <v>43556</v>
      </c>
      <c r="E2882" s="198" t="s">
        <v>104</v>
      </c>
      <c r="F2882" s="198">
        <v>108106648</v>
      </c>
      <c r="G2882" s="198">
        <v>0</v>
      </c>
      <c r="H2882" s="198">
        <v>0</v>
      </c>
      <c r="I2882" s="4">
        <v>43460</v>
      </c>
      <c r="J2882" s="198" t="s">
        <v>105</v>
      </c>
      <c r="K2882" s="3">
        <v>1438.25</v>
      </c>
      <c r="L2882" s="198" t="s">
        <v>195</v>
      </c>
    </row>
    <row r="2883" spans="1:12" x14ac:dyDescent="0.3">
      <c r="A2883" s="5">
        <v>13650</v>
      </c>
      <c r="B2883" s="5">
        <v>10100501</v>
      </c>
      <c r="C2883" s="5">
        <v>1000</v>
      </c>
      <c r="D2883" s="4">
        <v>43556</v>
      </c>
      <c r="E2883" s="198" t="s">
        <v>104</v>
      </c>
      <c r="F2883" s="198">
        <v>108106648</v>
      </c>
      <c r="G2883" s="198">
        <v>0</v>
      </c>
      <c r="H2883" s="198">
        <v>0</v>
      </c>
      <c r="I2883" s="4">
        <v>43460</v>
      </c>
      <c r="J2883" s="198" t="s">
        <v>105</v>
      </c>
      <c r="K2883" s="3">
        <v>1438.25</v>
      </c>
      <c r="L2883" s="198" t="s">
        <v>195</v>
      </c>
    </row>
    <row r="2884" spans="1:12" x14ac:dyDescent="0.3">
      <c r="A2884" s="5">
        <v>13650</v>
      </c>
      <c r="B2884" s="5">
        <v>10100501</v>
      </c>
      <c r="C2884" s="5">
        <v>1000</v>
      </c>
      <c r="D2884" s="4">
        <v>43556</v>
      </c>
      <c r="E2884" s="198" t="s">
        <v>104</v>
      </c>
      <c r="F2884" s="198">
        <v>108106648</v>
      </c>
      <c r="G2884" s="198">
        <v>0</v>
      </c>
      <c r="H2884" s="198">
        <v>0</v>
      </c>
      <c r="I2884" s="4">
        <v>43460</v>
      </c>
      <c r="J2884" s="198" t="s">
        <v>105</v>
      </c>
      <c r="K2884" s="3">
        <v>1438.25</v>
      </c>
      <c r="L2884" s="198" t="s">
        <v>195</v>
      </c>
    </row>
    <row r="2885" spans="1:12" x14ac:dyDescent="0.3">
      <c r="A2885" s="5">
        <v>13640</v>
      </c>
      <c r="B2885" s="5">
        <v>10100501</v>
      </c>
      <c r="C2885" s="5">
        <v>1000</v>
      </c>
      <c r="D2885" s="4">
        <v>43556</v>
      </c>
      <c r="E2885" s="198" t="s">
        <v>104</v>
      </c>
      <c r="F2885" s="198">
        <v>108106930</v>
      </c>
      <c r="G2885" s="198">
        <v>0</v>
      </c>
      <c r="H2885" s="198">
        <v>0</v>
      </c>
      <c r="I2885" s="4">
        <v>43530</v>
      </c>
      <c r="J2885" s="198" t="s">
        <v>105</v>
      </c>
      <c r="K2885" s="198">
        <v>874.21</v>
      </c>
      <c r="L2885" s="198" t="s">
        <v>194</v>
      </c>
    </row>
    <row r="2886" spans="1:12" x14ac:dyDescent="0.3">
      <c r="A2886" s="5">
        <v>13640</v>
      </c>
      <c r="B2886" s="5">
        <v>10100501</v>
      </c>
      <c r="C2886" s="5">
        <v>1000</v>
      </c>
      <c r="D2886" s="4">
        <v>43556</v>
      </c>
      <c r="E2886" s="198" t="s">
        <v>104</v>
      </c>
      <c r="F2886" s="198">
        <v>108106930</v>
      </c>
      <c r="G2886" s="198">
        <v>0</v>
      </c>
      <c r="H2886" s="198">
        <v>0</v>
      </c>
      <c r="I2886" s="4">
        <v>43530</v>
      </c>
      <c r="J2886" s="198" t="s">
        <v>105</v>
      </c>
      <c r="K2886" s="3">
        <v>2169.86</v>
      </c>
      <c r="L2886" s="198" t="s">
        <v>194</v>
      </c>
    </row>
    <row r="2887" spans="1:12" x14ac:dyDescent="0.3">
      <c r="A2887" s="5">
        <v>13640</v>
      </c>
      <c r="B2887" s="5">
        <v>10100501</v>
      </c>
      <c r="C2887" s="5">
        <v>1000</v>
      </c>
      <c r="D2887" s="4">
        <v>43556</v>
      </c>
      <c r="E2887" s="198" t="s">
        <v>104</v>
      </c>
      <c r="F2887" s="198">
        <v>108106930</v>
      </c>
      <c r="G2887" s="198">
        <v>0</v>
      </c>
      <c r="H2887" s="198">
        <v>0</v>
      </c>
      <c r="I2887" s="4">
        <v>43530</v>
      </c>
      <c r="J2887" s="198" t="s">
        <v>105</v>
      </c>
      <c r="K2887" s="3">
        <v>2169.86</v>
      </c>
      <c r="L2887" s="198" t="s">
        <v>194</v>
      </c>
    </row>
    <row r="2888" spans="1:12" x14ac:dyDescent="0.3">
      <c r="A2888" s="5">
        <v>13670</v>
      </c>
      <c r="B2888" s="5">
        <v>10100501</v>
      </c>
      <c r="C2888" s="5">
        <v>1000</v>
      </c>
      <c r="D2888" s="4">
        <v>43556</v>
      </c>
      <c r="E2888" s="198" t="s">
        <v>104</v>
      </c>
      <c r="F2888" s="198">
        <v>108106930</v>
      </c>
      <c r="G2888" s="198">
        <v>0</v>
      </c>
      <c r="H2888" s="198">
        <v>0</v>
      </c>
      <c r="I2888" s="4">
        <v>43530</v>
      </c>
      <c r="J2888" s="198" t="s">
        <v>105</v>
      </c>
      <c r="K2888" s="198">
        <v>229.3</v>
      </c>
      <c r="L2888" s="198" t="s">
        <v>189</v>
      </c>
    </row>
    <row r="2889" spans="1:12" x14ac:dyDescent="0.3">
      <c r="A2889" s="5">
        <v>13670</v>
      </c>
      <c r="B2889" s="5">
        <v>10100501</v>
      </c>
      <c r="C2889" s="5">
        <v>1000</v>
      </c>
      <c r="D2889" s="4">
        <v>43556</v>
      </c>
      <c r="E2889" s="198" t="s">
        <v>104</v>
      </c>
      <c r="F2889" s="198">
        <v>108106930</v>
      </c>
      <c r="G2889" s="198">
        <v>0</v>
      </c>
      <c r="H2889" s="198">
        <v>0</v>
      </c>
      <c r="I2889" s="4">
        <v>43530</v>
      </c>
      <c r="J2889" s="198" t="s">
        <v>105</v>
      </c>
      <c r="K2889" s="198">
        <v>40.76</v>
      </c>
      <c r="L2889" s="198" t="s">
        <v>189</v>
      </c>
    </row>
    <row r="2890" spans="1:12" x14ac:dyDescent="0.3">
      <c r="A2890" s="5">
        <v>13650</v>
      </c>
      <c r="B2890" s="5">
        <v>10100501</v>
      </c>
      <c r="C2890" s="5">
        <v>1000</v>
      </c>
      <c r="D2890" s="4">
        <v>43556</v>
      </c>
      <c r="E2890" s="198" t="s">
        <v>104</v>
      </c>
      <c r="F2890" s="198">
        <v>108107214</v>
      </c>
      <c r="G2890" s="198">
        <v>0</v>
      </c>
      <c r="H2890" s="198">
        <v>0</v>
      </c>
      <c r="I2890" s="4">
        <v>43550</v>
      </c>
      <c r="J2890" s="198" t="s">
        <v>105</v>
      </c>
      <c r="K2890" s="198">
        <v>478.47</v>
      </c>
      <c r="L2890" s="198" t="s">
        <v>195</v>
      </c>
    </row>
    <row r="2891" spans="1:12" x14ac:dyDescent="0.3">
      <c r="A2891" s="5">
        <v>13640</v>
      </c>
      <c r="B2891" s="5">
        <v>10100501</v>
      </c>
      <c r="C2891" s="5">
        <v>1000</v>
      </c>
      <c r="D2891" s="4">
        <v>43556</v>
      </c>
      <c r="E2891" s="198" t="s">
        <v>104</v>
      </c>
      <c r="F2891" s="198">
        <v>108107260</v>
      </c>
      <c r="G2891" s="198">
        <v>0</v>
      </c>
      <c r="H2891" s="198">
        <v>0</v>
      </c>
      <c r="I2891" s="4">
        <v>43545</v>
      </c>
      <c r="J2891" s="198" t="s">
        <v>105</v>
      </c>
      <c r="K2891" s="198">
        <v>27.02</v>
      </c>
      <c r="L2891" s="198" t="s">
        <v>194</v>
      </c>
    </row>
    <row r="2892" spans="1:12" x14ac:dyDescent="0.3">
      <c r="A2892" s="5">
        <v>13650</v>
      </c>
      <c r="B2892" s="5">
        <v>10100501</v>
      </c>
      <c r="C2892" s="5">
        <v>1000</v>
      </c>
      <c r="D2892" s="4">
        <v>43556</v>
      </c>
      <c r="E2892" s="198" t="s">
        <v>104</v>
      </c>
      <c r="F2892" s="198">
        <v>108107260</v>
      </c>
      <c r="G2892" s="198">
        <v>0</v>
      </c>
      <c r="H2892" s="198">
        <v>0</v>
      </c>
      <c r="I2892" s="4">
        <v>43545</v>
      </c>
      <c r="J2892" s="198" t="s">
        <v>105</v>
      </c>
      <c r="K2892" s="198">
        <v>534.88</v>
      </c>
      <c r="L2892" s="198" t="s">
        <v>195</v>
      </c>
    </row>
    <row r="2893" spans="1:12" x14ac:dyDescent="0.3">
      <c r="A2893" s="5">
        <v>13650</v>
      </c>
      <c r="B2893" s="5">
        <v>10100501</v>
      </c>
      <c r="C2893" s="5">
        <v>1000</v>
      </c>
      <c r="D2893" s="4">
        <v>43556</v>
      </c>
      <c r="E2893" s="198" t="s">
        <v>104</v>
      </c>
      <c r="F2893" s="198">
        <v>108107260</v>
      </c>
      <c r="G2893" s="198">
        <v>0</v>
      </c>
      <c r="H2893" s="198">
        <v>0</v>
      </c>
      <c r="I2893" s="4">
        <v>43545</v>
      </c>
      <c r="J2893" s="198" t="s">
        <v>105</v>
      </c>
      <c r="K2893" s="198">
        <v>534.88</v>
      </c>
      <c r="L2893" s="198" t="s">
        <v>195</v>
      </c>
    </row>
    <row r="2894" spans="1:12" x14ac:dyDescent="0.3">
      <c r="A2894" s="5">
        <v>13670</v>
      </c>
      <c r="B2894" s="5">
        <v>10100501</v>
      </c>
      <c r="C2894" s="5">
        <v>1000</v>
      </c>
      <c r="D2894" s="4">
        <v>43556</v>
      </c>
      <c r="E2894" s="198" t="s">
        <v>104</v>
      </c>
      <c r="F2894" s="198">
        <v>108107281</v>
      </c>
      <c r="G2894" s="198">
        <v>0</v>
      </c>
      <c r="H2894" s="198">
        <v>0</v>
      </c>
      <c r="I2894" s="4">
        <v>43521</v>
      </c>
      <c r="J2894" s="198" t="s">
        <v>105</v>
      </c>
      <c r="K2894" s="3">
        <v>5335.69</v>
      </c>
      <c r="L2894" s="198" t="s">
        <v>189</v>
      </c>
    </row>
    <row r="2895" spans="1:12" x14ac:dyDescent="0.3">
      <c r="A2895" s="5">
        <v>13670</v>
      </c>
      <c r="B2895" s="5">
        <v>10100501</v>
      </c>
      <c r="C2895" s="5">
        <v>1000</v>
      </c>
      <c r="D2895" s="4">
        <v>43556</v>
      </c>
      <c r="E2895" s="198" t="s">
        <v>104</v>
      </c>
      <c r="F2895" s="198">
        <v>108107281</v>
      </c>
      <c r="G2895" s="198">
        <v>0</v>
      </c>
      <c r="H2895" s="198">
        <v>0</v>
      </c>
      <c r="I2895" s="4">
        <v>43521</v>
      </c>
      <c r="J2895" s="198" t="s">
        <v>105</v>
      </c>
      <c r="K2895" s="3">
        <v>5335.7</v>
      </c>
      <c r="L2895" s="198" t="s">
        <v>189</v>
      </c>
    </row>
    <row r="2896" spans="1:12" x14ac:dyDescent="0.3">
      <c r="A2896" s="5">
        <v>13660</v>
      </c>
      <c r="B2896" s="5">
        <v>10100501</v>
      </c>
      <c r="C2896" s="5">
        <v>1000</v>
      </c>
      <c r="D2896" s="4">
        <v>43556</v>
      </c>
      <c r="E2896" s="198" t="s">
        <v>104</v>
      </c>
      <c r="F2896" s="198">
        <v>108107364</v>
      </c>
      <c r="G2896" s="198">
        <v>0</v>
      </c>
      <c r="H2896" s="198">
        <v>0</v>
      </c>
      <c r="I2896" s="4">
        <v>43549</v>
      </c>
      <c r="J2896" s="198" t="s">
        <v>105</v>
      </c>
      <c r="K2896" s="198">
        <v>0.06</v>
      </c>
      <c r="L2896" s="198" t="s">
        <v>188</v>
      </c>
    </row>
    <row r="2897" spans="1:12" x14ac:dyDescent="0.3">
      <c r="A2897" s="5">
        <v>13660</v>
      </c>
      <c r="B2897" s="5">
        <v>10100501</v>
      </c>
      <c r="C2897" s="5">
        <v>1000</v>
      </c>
      <c r="D2897" s="4">
        <v>43556</v>
      </c>
      <c r="E2897" s="198" t="s">
        <v>104</v>
      </c>
      <c r="F2897" s="198">
        <v>108107364</v>
      </c>
      <c r="G2897" s="198">
        <v>0</v>
      </c>
      <c r="H2897" s="198">
        <v>0</v>
      </c>
      <c r="I2897" s="4">
        <v>43549</v>
      </c>
      <c r="J2897" s="198" t="s">
        <v>105</v>
      </c>
      <c r="K2897" s="198">
        <v>0.98</v>
      </c>
      <c r="L2897" s="198" t="s">
        <v>188</v>
      </c>
    </row>
    <row r="2898" spans="1:12" x14ac:dyDescent="0.3">
      <c r="A2898" s="5">
        <v>13670</v>
      </c>
      <c r="B2898" s="5">
        <v>10100501</v>
      </c>
      <c r="C2898" s="5">
        <v>1000</v>
      </c>
      <c r="D2898" s="4">
        <v>43556</v>
      </c>
      <c r="E2898" s="198" t="s">
        <v>104</v>
      </c>
      <c r="F2898" s="198">
        <v>108107364</v>
      </c>
      <c r="G2898" s="198">
        <v>0</v>
      </c>
      <c r="H2898" s="198">
        <v>0</v>
      </c>
      <c r="I2898" s="4">
        <v>43549</v>
      </c>
      <c r="J2898" s="198" t="s">
        <v>105</v>
      </c>
      <c r="K2898" s="198">
        <v>0.39</v>
      </c>
      <c r="L2898" s="198" t="s">
        <v>189</v>
      </c>
    </row>
    <row r="2899" spans="1:12" x14ac:dyDescent="0.3">
      <c r="A2899" s="5">
        <v>13670</v>
      </c>
      <c r="B2899" s="5">
        <v>10100501</v>
      </c>
      <c r="C2899" s="5">
        <v>1000</v>
      </c>
      <c r="D2899" s="4">
        <v>43556</v>
      </c>
      <c r="E2899" s="198" t="s">
        <v>104</v>
      </c>
      <c r="F2899" s="198">
        <v>108108741</v>
      </c>
      <c r="G2899" s="198">
        <v>0</v>
      </c>
      <c r="H2899" s="198">
        <v>0</v>
      </c>
      <c r="I2899" s="4">
        <v>43552</v>
      </c>
      <c r="J2899" s="198" t="s">
        <v>105</v>
      </c>
      <c r="K2899" s="3">
        <v>-1449.51</v>
      </c>
      <c r="L2899" s="198" t="s">
        <v>189</v>
      </c>
    </row>
    <row r="2900" spans="1:12" x14ac:dyDescent="0.3">
      <c r="A2900" s="5">
        <v>13670</v>
      </c>
      <c r="B2900" s="5">
        <v>10100501</v>
      </c>
      <c r="C2900" s="5">
        <v>1000</v>
      </c>
      <c r="D2900" s="4">
        <v>43556</v>
      </c>
      <c r="E2900" s="198" t="s">
        <v>104</v>
      </c>
      <c r="F2900" s="198">
        <v>108108811</v>
      </c>
      <c r="G2900" s="198">
        <v>0</v>
      </c>
      <c r="H2900" s="198">
        <v>0</v>
      </c>
      <c r="I2900" s="4">
        <v>43539</v>
      </c>
      <c r="J2900" s="198" t="s">
        <v>105</v>
      </c>
      <c r="K2900" s="198">
        <v>1.52</v>
      </c>
      <c r="L2900" s="198" t="s">
        <v>189</v>
      </c>
    </row>
    <row r="2901" spans="1:12" x14ac:dyDescent="0.3">
      <c r="A2901" s="5">
        <v>13650</v>
      </c>
      <c r="B2901" s="5">
        <v>10100501</v>
      </c>
      <c r="C2901" s="5">
        <v>1000</v>
      </c>
      <c r="D2901" s="4">
        <v>43556</v>
      </c>
      <c r="E2901" s="198" t="s">
        <v>104</v>
      </c>
      <c r="F2901" s="198">
        <v>108107214</v>
      </c>
      <c r="G2901" s="198">
        <v>0</v>
      </c>
      <c r="H2901" s="198">
        <v>0</v>
      </c>
      <c r="I2901" s="4">
        <v>43550</v>
      </c>
      <c r="J2901" s="198" t="s">
        <v>105</v>
      </c>
      <c r="K2901" s="198">
        <v>-478.75</v>
      </c>
      <c r="L2901" s="198" t="s">
        <v>195</v>
      </c>
    </row>
    <row r="2902" spans="1:12" x14ac:dyDescent="0.3">
      <c r="A2902" s="5">
        <v>13640</v>
      </c>
      <c r="B2902" s="5">
        <v>10100501</v>
      </c>
      <c r="C2902" s="5">
        <v>1000</v>
      </c>
      <c r="D2902" s="4">
        <v>43556</v>
      </c>
      <c r="E2902" s="198" t="s">
        <v>104</v>
      </c>
      <c r="F2902" s="198">
        <v>108107260</v>
      </c>
      <c r="G2902" s="198">
        <v>0</v>
      </c>
      <c r="H2902" s="198">
        <v>0</v>
      </c>
      <c r="I2902" s="4">
        <v>43545</v>
      </c>
      <c r="J2902" s="198" t="s">
        <v>105</v>
      </c>
      <c r="K2902" s="198">
        <v>-56.4</v>
      </c>
      <c r="L2902" s="198" t="s">
        <v>194</v>
      </c>
    </row>
    <row r="2903" spans="1:12" x14ac:dyDescent="0.3">
      <c r="A2903" s="5">
        <v>13650</v>
      </c>
      <c r="B2903" s="5">
        <v>10100501</v>
      </c>
      <c r="C2903" s="5">
        <v>1000</v>
      </c>
      <c r="D2903" s="4">
        <v>43556</v>
      </c>
      <c r="E2903" s="198" t="s">
        <v>104</v>
      </c>
      <c r="F2903" s="198">
        <v>108107260</v>
      </c>
      <c r="G2903" s="198">
        <v>0</v>
      </c>
      <c r="H2903" s="198">
        <v>0</v>
      </c>
      <c r="I2903" s="4">
        <v>43545</v>
      </c>
      <c r="J2903" s="198" t="s">
        <v>105</v>
      </c>
      <c r="K2903" s="3">
        <v>-1116.82</v>
      </c>
      <c r="L2903" s="198" t="s">
        <v>195</v>
      </c>
    </row>
    <row r="2904" spans="1:12" x14ac:dyDescent="0.3">
      <c r="A2904" s="5">
        <v>13650</v>
      </c>
      <c r="B2904" s="5">
        <v>10100501</v>
      </c>
      <c r="C2904" s="5">
        <v>1000</v>
      </c>
      <c r="D2904" s="4">
        <v>43556</v>
      </c>
      <c r="E2904" s="198" t="s">
        <v>104</v>
      </c>
      <c r="F2904" s="198">
        <v>108107260</v>
      </c>
      <c r="G2904" s="198">
        <v>0</v>
      </c>
      <c r="H2904" s="198">
        <v>0</v>
      </c>
      <c r="I2904" s="4">
        <v>43545</v>
      </c>
      <c r="J2904" s="198" t="s">
        <v>105</v>
      </c>
      <c r="K2904" s="3">
        <v>-1116.83</v>
      </c>
      <c r="L2904" s="198" t="s">
        <v>195</v>
      </c>
    </row>
    <row r="2905" spans="1:12" x14ac:dyDescent="0.3">
      <c r="A2905" s="5">
        <v>13670</v>
      </c>
      <c r="B2905" s="5">
        <v>10100501</v>
      </c>
      <c r="C2905" s="5">
        <v>1000</v>
      </c>
      <c r="D2905" s="4">
        <v>43556</v>
      </c>
      <c r="E2905" s="198" t="s">
        <v>104</v>
      </c>
      <c r="F2905" s="198">
        <v>108107281</v>
      </c>
      <c r="G2905" s="198">
        <v>0</v>
      </c>
      <c r="H2905" s="198">
        <v>0</v>
      </c>
      <c r="I2905" s="4">
        <v>43521</v>
      </c>
      <c r="J2905" s="198" t="s">
        <v>105</v>
      </c>
      <c r="K2905" s="198">
        <v>-11</v>
      </c>
      <c r="L2905" s="198" t="s">
        <v>189</v>
      </c>
    </row>
    <row r="2906" spans="1:12" x14ac:dyDescent="0.3">
      <c r="A2906" s="5">
        <v>13670</v>
      </c>
      <c r="B2906" s="5">
        <v>10100501</v>
      </c>
      <c r="C2906" s="5">
        <v>1000</v>
      </c>
      <c r="D2906" s="4">
        <v>43556</v>
      </c>
      <c r="E2906" s="198" t="s">
        <v>104</v>
      </c>
      <c r="F2906" s="198">
        <v>108107281</v>
      </c>
      <c r="G2906" s="198">
        <v>0</v>
      </c>
      <c r="H2906" s="198">
        <v>0</v>
      </c>
      <c r="I2906" s="4">
        <v>43521</v>
      </c>
      <c r="J2906" s="198" t="s">
        <v>105</v>
      </c>
      <c r="K2906" s="198">
        <v>-11</v>
      </c>
      <c r="L2906" s="198" t="s">
        <v>189</v>
      </c>
    </row>
    <row r="2907" spans="1:12" x14ac:dyDescent="0.3">
      <c r="A2907" s="5">
        <v>13660</v>
      </c>
      <c r="B2907" s="5">
        <v>10100501</v>
      </c>
      <c r="C2907" s="5">
        <v>1000</v>
      </c>
      <c r="D2907" s="4">
        <v>43556</v>
      </c>
      <c r="E2907" s="198" t="s">
        <v>104</v>
      </c>
      <c r="F2907" s="198">
        <v>108107364</v>
      </c>
      <c r="G2907" s="198">
        <v>0</v>
      </c>
      <c r="H2907" s="198">
        <v>0</v>
      </c>
      <c r="I2907" s="4">
        <v>43549</v>
      </c>
      <c r="J2907" s="198" t="s">
        <v>105</v>
      </c>
      <c r="K2907" s="198">
        <v>-0.11</v>
      </c>
      <c r="L2907" s="198" t="s">
        <v>188</v>
      </c>
    </row>
    <row r="2908" spans="1:12" x14ac:dyDescent="0.3">
      <c r="A2908" s="5">
        <v>13660</v>
      </c>
      <c r="B2908" s="5">
        <v>10100501</v>
      </c>
      <c r="C2908" s="5">
        <v>1000</v>
      </c>
      <c r="D2908" s="4">
        <v>43556</v>
      </c>
      <c r="E2908" s="198" t="s">
        <v>104</v>
      </c>
      <c r="F2908" s="198">
        <v>108107364</v>
      </c>
      <c r="G2908" s="198">
        <v>0</v>
      </c>
      <c r="H2908" s="198">
        <v>0</v>
      </c>
      <c r="I2908" s="4">
        <v>43549</v>
      </c>
      <c r="J2908" s="198" t="s">
        <v>105</v>
      </c>
      <c r="K2908" s="198">
        <v>-2.09</v>
      </c>
      <c r="L2908" s="198" t="s">
        <v>188</v>
      </c>
    </row>
    <row r="2909" spans="1:12" x14ac:dyDescent="0.3">
      <c r="A2909" s="5">
        <v>13670</v>
      </c>
      <c r="B2909" s="5">
        <v>10100501</v>
      </c>
      <c r="C2909" s="5">
        <v>1000</v>
      </c>
      <c r="D2909" s="4">
        <v>43556</v>
      </c>
      <c r="E2909" s="198" t="s">
        <v>104</v>
      </c>
      <c r="F2909" s="198">
        <v>108107364</v>
      </c>
      <c r="G2909" s="198">
        <v>0</v>
      </c>
      <c r="H2909" s="198">
        <v>0</v>
      </c>
      <c r="I2909" s="4">
        <v>43549</v>
      </c>
      <c r="J2909" s="198" t="s">
        <v>105</v>
      </c>
      <c r="K2909" s="198">
        <v>-0.83</v>
      </c>
      <c r="L2909" s="198" t="s">
        <v>189</v>
      </c>
    </row>
    <row r="2910" spans="1:12" x14ac:dyDescent="0.3">
      <c r="A2910" s="5">
        <v>13640</v>
      </c>
      <c r="B2910" s="5">
        <v>10100501</v>
      </c>
      <c r="C2910" s="5">
        <v>1000</v>
      </c>
      <c r="D2910" s="4">
        <v>43556</v>
      </c>
      <c r="E2910" s="198" t="s">
        <v>104</v>
      </c>
      <c r="F2910" s="198">
        <v>108107681</v>
      </c>
      <c r="G2910" s="198">
        <v>0</v>
      </c>
      <c r="H2910" s="198">
        <v>0</v>
      </c>
      <c r="I2910" s="4">
        <v>43432</v>
      </c>
      <c r="J2910" s="198" t="s">
        <v>105</v>
      </c>
      <c r="K2910" s="198">
        <v>-832.69</v>
      </c>
      <c r="L2910" s="198" t="s">
        <v>194</v>
      </c>
    </row>
    <row r="2911" spans="1:12" x14ac:dyDescent="0.3">
      <c r="A2911" s="5">
        <v>13640</v>
      </c>
      <c r="B2911" s="5">
        <v>10100501</v>
      </c>
      <c r="C2911" s="5">
        <v>1000</v>
      </c>
      <c r="D2911" s="4">
        <v>43556</v>
      </c>
      <c r="E2911" s="198" t="s">
        <v>104</v>
      </c>
      <c r="F2911" s="198">
        <v>108107788</v>
      </c>
      <c r="G2911" s="198">
        <v>0</v>
      </c>
      <c r="H2911" s="198">
        <v>0</v>
      </c>
      <c r="I2911" s="4">
        <v>43521</v>
      </c>
      <c r="J2911" s="198" t="s">
        <v>105</v>
      </c>
      <c r="K2911" s="198">
        <v>-0.42</v>
      </c>
      <c r="L2911" s="198" t="s">
        <v>194</v>
      </c>
    </row>
    <row r="2912" spans="1:12" x14ac:dyDescent="0.3">
      <c r="A2912" s="5">
        <v>13640</v>
      </c>
      <c r="B2912" s="5">
        <v>10100501</v>
      </c>
      <c r="C2912" s="5">
        <v>1000</v>
      </c>
      <c r="D2912" s="4">
        <v>43556</v>
      </c>
      <c r="E2912" s="198" t="s">
        <v>104</v>
      </c>
      <c r="F2912" s="198">
        <v>108107864</v>
      </c>
      <c r="G2912" s="198">
        <v>0</v>
      </c>
      <c r="H2912" s="198">
        <v>0</v>
      </c>
      <c r="I2912" s="4">
        <v>43565</v>
      </c>
      <c r="J2912" s="198" t="s">
        <v>105</v>
      </c>
      <c r="K2912" s="3">
        <v>-1377.36</v>
      </c>
      <c r="L2912" s="198" t="s">
        <v>194</v>
      </c>
    </row>
    <row r="2913" spans="1:12" x14ac:dyDescent="0.3">
      <c r="A2913" s="5">
        <v>13640</v>
      </c>
      <c r="B2913" s="5">
        <v>10100501</v>
      </c>
      <c r="C2913" s="5">
        <v>1000</v>
      </c>
      <c r="D2913" s="4">
        <v>43556</v>
      </c>
      <c r="E2913" s="198" t="s">
        <v>104</v>
      </c>
      <c r="F2913" s="198">
        <v>108107864</v>
      </c>
      <c r="G2913" s="198">
        <v>0</v>
      </c>
      <c r="H2913" s="198">
        <v>0</v>
      </c>
      <c r="I2913" s="4">
        <v>43565</v>
      </c>
      <c r="J2913" s="198" t="s">
        <v>105</v>
      </c>
      <c r="K2913" s="198">
        <v>-268.37</v>
      </c>
      <c r="L2913" s="198" t="s">
        <v>194</v>
      </c>
    </row>
    <row r="2914" spans="1:12" x14ac:dyDescent="0.3">
      <c r="A2914" s="5">
        <v>13650</v>
      </c>
      <c r="B2914" s="5">
        <v>10100501</v>
      </c>
      <c r="C2914" s="5">
        <v>1000</v>
      </c>
      <c r="D2914" s="4">
        <v>43556</v>
      </c>
      <c r="E2914" s="198" t="s">
        <v>104</v>
      </c>
      <c r="F2914" s="198">
        <v>108107864</v>
      </c>
      <c r="G2914" s="198">
        <v>0</v>
      </c>
      <c r="H2914" s="198">
        <v>0</v>
      </c>
      <c r="I2914" s="4">
        <v>43565</v>
      </c>
      <c r="J2914" s="198" t="s">
        <v>105</v>
      </c>
      <c r="K2914" s="198">
        <v>-85.72</v>
      </c>
      <c r="L2914" s="198" t="s">
        <v>195</v>
      </c>
    </row>
    <row r="2915" spans="1:12" x14ac:dyDescent="0.3">
      <c r="A2915" s="5">
        <v>13660</v>
      </c>
      <c r="B2915" s="5">
        <v>10100501</v>
      </c>
      <c r="C2915" s="5">
        <v>1000</v>
      </c>
      <c r="D2915" s="4">
        <v>43556</v>
      </c>
      <c r="E2915" s="198" t="s">
        <v>104</v>
      </c>
      <c r="F2915" s="198">
        <v>108107864</v>
      </c>
      <c r="G2915" s="198">
        <v>0</v>
      </c>
      <c r="H2915" s="198">
        <v>0</v>
      </c>
      <c r="I2915" s="4">
        <v>43565</v>
      </c>
      <c r="J2915" s="198" t="s">
        <v>105</v>
      </c>
      <c r="K2915" s="198">
        <v>-35.979999999999997</v>
      </c>
      <c r="L2915" s="198" t="s">
        <v>188</v>
      </c>
    </row>
    <row r="2916" spans="1:12" x14ac:dyDescent="0.3">
      <c r="A2916" s="5">
        <v>13640</v>
      </c>
      <c r="B2916" s="5">
        <v>10100501</v>
      </c>
      <c r="C2916" s="5">
        <v>1000</v>
      </c>
      <c r="D2916" s="4">
        <v>43556</v>
      </c>
      <c r="E2916" s="198" t="s">
        <v>104</v>
      </c>
      <c r="F2916" s="198">
        <v>108108244</v>
      </c>
      <c r="G2916" s="198">
        <v>0</v>
      </c>
      <c r="H2916" s="198">
        <v>0</v>
      </c>
      <c r="I2916" s="4">
        <v>43528</v>
      </c>
      <c r="J2916" s="198" t="s">
        <v>105</v>
      </c>
      <c r="K2916" s="198">
        <v>1.42</v>
      </c>
      <c r="L2916" s="198" t="s">
        <v>194</v>
      </c>
    </row>
    <row r="2917" spans="1:12" x14ac:dyDescent="0.3">
      <c r="A2917" s="5">
        <v>13650</v>
      </c>
      <c r="B2917" s="5">
        <v>10100501</v>
      </c>
      <c r="C2917" s="5">
        <v>1000</v>
      </c>
      <c r="D2917" s="4">
        <v>43556</v>
      </c>
      <c r="E2917" s="198" t="s">
        <v>104</v>
      </c>
      <c r="F2917" s="198">
        <v>108108244</v>
      </c>
      <c r="G2917" s="198">
        <v>0</v>
      </c>
      <c r="H2917" s="198">
        <v>0</v>
      </c>
      <c r="I2917" s="4">
        <v>43528</v>
      </c>
      <c r="J2917" s="198" t="s">
        <v>105</v>
      </c>
      <c r="K2917" s="198">
        <v>0.3</v>
      </c>
      <c r="L2917" s="198" t="s">
        <v>195</v>
      </c>
    </row>
    <row r="2918" spans="1:12" x14ac:dyDescent="0.3">
      <c r="A2918" s="5">
        <v>13640</v>
      </c>
      <c r="B2918" s="5">
        <v>10100501</v>
      </c>
      <c r="C2918" s="5">
        <v>1000</v>
      </c>
      <c r="D2918" s="4">
        <v>43556</v>
      </c>
      <c r="E2918" s="198" t="s">
        <v>104</v>
      </c>
      <c r="F2918" s="198">
        <v>108108340</v>
      </c>
      <c r="G2918" s="198">
        <v>0</v>
      </c>
      <c r="H2918" s="198">
        <v>0</v>
      </c>
      <c r="I2918" s="4">
        <v>43529</v>
      </c>
      <c r="J2918" s="198" t="s">
        <v>105</v>
      </c>
      <c r="K2918" s="198">
        <v>-2.77</v>
      </c>
      <c r="L2918" s="198" t="s">
        <v>194</v>
      </c>
    </row>
    <row r="2919" spans="1:12" x14ac:dyDescent="0.3">
      <c r="A2919" s="5">
        <v>13650</v>
      </c>
      <c r="B2919" s="5">
        <v>10100501</v>
      </c>
      <c r="C2919" s="5">
        <v>1000</v>
      </c>
      <c r="D2919" s="4">
        <v>43556</v>
      </c>
      <c r="E2919" s="198" t="s">
        <v>104</v>
      </c>
      <c r="F2919" s="198">
        <v>108108340</v>
      </c>
      <c r="G2919" s="198">
        <v>0</v>
      </c>
      <c r="H2919" s="198">
        <v>0</v>
      </c>
      <c r="I2919" s="4">
        <v>43529</v>
      </c>
      <c r="J2919" s="198" t="s">
        <v>105</v>
      </c>
      <c r="K2919" s="198">
        <v>-0.23</v>
      </c>
      <c r="L2919" s="198" t="s">
        <v>195</v>
      </c>
    </row>
    <row r="2920" spans="1:12" x14ac:dyDescent="0.3">
      <c r="A2920" s="5">
        <v>13670</v>
      </c>
      <c r="B2920" s="5">
        <v>10100501</v>
      </c>
      <c r="C2920" s="5">
        <v>1000</v>
      </c>
      <c r="D2920" s="4">
        <v>43556</v>
      </c>
      <c r="E2920" s="198" t="s">
        <v>104</v>
      </c>
      <c r="F2920" s="198">
        <v>108108370</v>
      </c>
      <c r="G2920" s="198">
        <v>0</v>
      </c>
      <c r="H2920" s="198">
        <v>0</v>
      </c>
      <c r="I2920" s="4">
        <v>43538</v>
      </c>
      <c r="J2920" s="198" t="s">
        <v>105</v>
      </c>
      <c r="K2920" s="198">
        <v>0.03</v>
      </c>
      <c r="L2920" s="198" t="s">
        <v>189</v>
      </c>
    </row>
    <row r="2921" spans="1:12" x14ac:dyDescent="0.3">
      <c r="A2921" s="5">
        <v>13640</v>
      </c>
      <c r="B2921" s="5">
        <v>10100501</v>
      </c>
      <c r="C2921" s="5">
        <v>1000</v>
      </c>
      <c r="D2921" s="4">
        <v>43556</v>
      </c>
      <c r="E2921" s="198" t="s">
        <v>104</v>
      </c>
      <c r="F2921" s="198">
        <v>108108464</v>
      </c>
      <c r="G2921" s="198">
        <v>0</v>
      </c>
      <c r="H2921" s="198">
        <v>0</v>
      </c>
      <c r="I2921" s="4">
        <v>43549</v>
      </c>
      <c r="J2921" s="198" t="s">
        <v>105</v>
      </c>
      <c r="K2921" s="198">
        <v>0.25</v>
      </c>
      <c r="L2921" s="198" t="s">
        <v>194</v>
      </c>
    </row>
    <row r="2922" spans="1:12" x14ac:dyDescent="0.3">
      <c r="A2922" s="5">
        <v>13640</v>
      </c>
      <c r="B2922" s="5">
        <v>10100501</v>
      </c>
      <c r="C2922" s="5">
        <v>1000</v>
      </c>
      <c r="D2922" s="4">
        <v>43556</v>
      </c>
      <c r="E2922" s="198" t="s">
        <v>104</v>
      </c>
      <c r="F2922" s="198">
        <v>108108617</v>
      </c>
      <c r="G2922" s="198">
        <v>0</v>
      </c>
      <c r="H2922" s="198">
        <v>0</v>
      </c>
      <c r="I2922" s="4">
        <v>43518</v>
      </c>
      <c r="J2922" s="198" t="s">
        <v>105</v>
      </c>
      <c r="K2922" s="198">
        <v>-0.66</v>
      </c>
      <c r="L2922" s="198" t="s">
        <v>194</v>
      </c>
    </row>
    <row r="2923" spans="1:12" x14ac:dyDescent="0.3">
      <c r="A2923" s="5">
        <v>13640</v>
      </c>
      <c r="B2923" s="5">
        <v>10100501</v>
      </c>
      <c r="C2923" s="5">
        <v>1000</v>
      </c>
      <c r="D2923" s="4">
        <v>43586</v>
      </c>
      <c r="E2923" s="198" t="s">
        <v>103</v>
      </c>
      <c r="F2923" s="198">
        <v>108107718</v>
      </c>
      <c r="G2923" s="198">
        <v>-1</v>
      </c>
      <c r="H2923" s="3">
        <v>-2240.89</v>
      </c>
      <c r="I2923" s="4">
        <v>43591</v>
      </c>
      <c r="J2923" s="198" t="s">
        <v>213</v>
      </c>
      <c r="K2923" s="198">
        <v>0</v>
      </c>
      <c r="L2923" s="198" t="s">
        <v>194</v>
      </c>
    </row>
    <row r="2924" spans="1:12" x14ac:dyDescent="0.3">
      <c r="A2924" s="5">
        <v>13640</v>
      </c>
      <c r="B2924" s="5">
        <v>10100501</v>
      </c>
      <c r="C2924" s="5">
        <v>1000</v>
      </c>
      <c r="D2924" s="4">
        <v>43586</v>
      </c>
      <c r="E2924" s="198" t="s">
        <v>104</v>
      </c>
      <c r="F2924" s="198">
        <v>108107718</v>
      </c>
      <c r="G2924" s="198">
        <v>0</v>
      </c>
      <c r="H2924" s="198">
        <v>0</v>
      </c>
      <c r="I2924" s="4">
        <v>43591</v>
      </c>
      <c r="J2924" s="198" t="s">
        <v>213</v>
      </c>
      <c r="K2924" s="3">
        <v>1078.9000000000001</v>
      </c>
      <c r="L2924" s="198" t="s">
        <v>194</v>
      </c>
    </row>
    <row r="2925" spans="1:12" x14ac:dyDescent="0.3">
      <c r="A2925" s="5">
        <v>13670</v>
      </c>
      <c r="B2925" s="5">
        <v>10100501</v>
      </c>
      <c r="C2925" s="5">
        <v>1000</v>
      </c>
      <c r="D2925" s="4">
        <v>43586</v>
      </c>
      <c r="E2925" s="198" t="s">
        <v>103</v>
      </c>
      <c r="F2925" s="198">
        <v>108107718</v>
      </c>
      <c r="G2925" s="198">
        <v>-465</v>
      </c>
      <c r="H2925" s="3">
        <v>-2297.1</v>
      </c>
      <c r="I2925" s="4">
        <v>43591</v>
      </c>
      <c r="J2925" s="198" t="s">
        <v>213</v>
      </c>
      <c r="K2925" s="198">
        <v>0</v>
      </c>
      <c r="L2925" s="198" t="s">
        <v>189</v>
      </c>
    </row>
    <row r="2926" spans="1:12" x14ac:dyDescent="0.3">
      <c r="A2926" s="5">
        <v>13670</v>
      </c>
      <c r="B2926" s="5">
        <v>10100501</v>
      </c>
      <c r="C2926" s="5">
        <v>1000</v>
      </c>
      <c r="D2926" s="4">
        <v>43586</v>
      </c>
      <c r="E2926" s="198" t="s">
        <v>103</v>
      </c>
      <c r="F2926" s="198">
        <v>108107718</v>
      </c>
      <c r="G2926" s="198">
        <v>-225</v>
      </c>
      <c r="H2926" s="3">
        <v>-1111.5</v>
      </c>
      <c r="I2926" s="4">
        <v>43591</v>
      </c>
      <c r="J2926" s="198" t="s">
        <v>213</v>
      </c>
      <c r="K2926" s="198">
        <v>0</v>
      </c>
      <c r="L2926" s="198" t="s">
        <v>189</v>
      </c>
    </row>
    <row r="2927" spans="1:12" x14ac:dyDescent="0.3">
      <c r="A2927" s="5">
        <v>13670</v>
      </c>
      <c r="B2927" s="5">
        <v>10100501</v>
      </c>
      <c r="C2927" s="5">
        <v>1000</v>
      </c>
      <c r="D2927" s="4">
        <v>43586</v>
      </c>
      <c r="E2927" s="198" t="s">
        <v>104</v>
      </c>
      <c r="F2927" s="198">
        <v>108107718</v>
      </c>
      <c r="G2927" s="198">
        <v>0</v>
      </c>
      <c r="H2927" s="198">
        <v>0</v>
      </c>
      <c r="I2927" s="4">
        <v>43591</v>
      </c>
      <c r="J2927" s="198" t="s">
        <v>213</v>
      </c>
      <c r="K2927" s="3">
        <v>1641.1</v>
      </c>
      <c r="L2927" s="198" t="s">
        <v>189</v>
      </c>
    </row>
    <row r="2928" spans="1:12" x14ac:dyDescent="0.3">
      <c r="A2928" s="5">
        <v>13670</v>
      </c>
      <c r="B2928" s="5">
        <v>10100501</v>
      </c>
      <c r="C2928" s="5">
        <v>1000</v>
      </c>
      <c r="D2928" s="4">
        <v>43586</v>
      </c>
      <c r="E2928" s="198" t="s">
        <v>104</v>
      </c>
      <c r="F2928" s="198">
        <v>108107718</v>
      </c>
      <c r="G2928" s="198">
        <v>0</v>
      </c>
      <c r="H2928" s="198">
        <v>0</v>
      </c>
      <c r="I2928" s="4">
        <v>43591</v>
      </c>
      <c r="J2928" s="198" t="s">
        <v>213</v>
      </c>
      <c r="K2928" s="3">
        <v>1641.1</v>
      </c>
      <c r="L2928" s="198" t="s">
        <v>189</v>
      </c>
    </row>
    <row r="2929" spans="1:12" x14ac:dyDescent="0.3">
      <c r="A2929" s="5">
        <v>13670</v>
      </c>
      <c r="B2929" s="5">
        <v>10100501</v>
      </c>
      <c r="C2929" s="5">
        <v>1000</v>
      </c>
      <c r="D2929" s="4">
        <v>43586</v>
      </c>
      <c r="E2929" s="198" t="s">
        <v>103</v>
      </c>
      <c r="F2929" s="198">
        <v>108107904</v>
      </c>
      <c r="G2929" s="198">
        <v>-876</v>
      </c>
      <c r="H2929" s="3">
        <v>-2303.88</v>
      </c>
      <c r="I2929" s="4">
        <v>43586</v>
      </c>
      <c r="J2929" s="198" t="s">
        <v>215</v>
      </c>
      <c r="K2929" s="198">
        <v>0</v>
      </c>
      <c r="L2929" s="198" t="s">
        <v>189</v>
      </c>
    </row>
    <row r="2930" spans="1:12" x14ac:dyDescent="0.3">
      <c r="A2930" s="5">
        <v>13650</v>
      </c>
      <c r="B2930" s="5">
        <v>10100501</v>
      </c>
      <c r="C2930" s="5">
        <v>1000</v>
      </c>
      <c r="D2930" s="4">
        <v>43586</v>
      </c>
      <c r="E2930" s="198" t="s">
        <v>103</v>
      </c>
      <c r="F2930" s="198">
        <v>108092776</v>
      </c>
      <c r="G2930" s="5">
        <v>7480</v>
      </c>
      <c r="H2930" s="5">
        <v>19448</v>
      </c>
      <c r="I2930" s="4">
        <v>43556</v>
      </c>
      <c r="J2930" s="198" t="s">
        <v>213</v>
      </c>
      <c r="K2930" s="198">
        <v>0</v>
      </c>
      <c r="L2930" s="198" t="s">
        <v>195</v>
      </c>
    </row>
    <row r="2931" spans="1:12" x14ac:dyDescent="0.3">
      <c r="A2931" s="5">
        <v>13650</v>
      </c>
      <c r="B2931" s="5">
        <v>10100501</v>
      </c>
      <c r="C2931" s="5">
        <v>1000</v>
      </c>
      <c r="D2931" s="4">
        <v>43586</v>
      </c>
      <c r="E2931" s="198" t="s">
        <v>103</v>
      </c>
      <c r="F2931" s="198">
        <v>108102214</v>
      </c>
      <c r="G2931" s="198">
        <v>-25</v>
      </c>
      <c r="H2931" s="198">
        <v>-61.75</v>
      </c>
      <c r="I2931" s="4">
        <v>43556</v>
      </c>
      <c r="J2931" s="198" t="s">
        <v>213</v>
      </c>
      <c r="K2931" s="198">
        <v>0</v>
      </c>
      <c r="L2931" s="198" t="s">
        <v>195</v>
      </c>
    </row>
    <row r="2932" spans="1:12" x14ac:dyDescent="0.3">
      <c r="A2932" s="5">
        <v>13660</v>
      </c>
      <c r="B2932" s="5">
        <v>10100501</v>
      </c>
      <c r="C2932" s="5">
        <v>1000</v>
      </c>
      <c r="D2932" s="4">
        <v>43586</v>
      </c>
      <c r="E2932" s="198" t="s">
        <v>104</v>
      </c>
      <c r="F2932" s="198">
        <v>108109530</v>
      </c>
      <c r="G2932" s="198">
        <v>0</v>
      </c>
      <c r="H2932" s="198">
        <v>0</v>
      </c>
      <c r="I2932" s="4">
        <v>43556</v>
      </c>
      <c r="J2932" s="198" t="s">
        <v>105</v>
      </c>
      <c r="K2932" s="198">
        <v>-267.45999999999998</v>
      </c>
      <c r="L2932" s="198" t="s">
        <v>188</v>
      </c>
    </row>
    <row r="2933" spans="1:12" x14ac:dyDescent="0.3">
      <c r="A2933" s="5">
        <v>13670</v>
      </c>
      <c r="B2933" s="5">
        <v>10100501</v>
      </c>
      <c r="C2933" s="5">
        <v>1000</v>
      </c>
      <c r="D2933" s="4">
        <v>43586</v>
      </c>
      <c r="E2933" s="198" t="s">
        <v>104</v>
      </c>
      <c r="F2933" s="198">
        <v>108109530</v>
      </c>
      <c r="G2933" s="198">
        <v>0</v>
      </c>
      <c r="H2933" s="198">
        <v>0</v>
      </c>
      <c r="I2933" s="4">
        <v>43556</v>
      </c>
      <c r="J2933" s="198" t="s">
        <v>105</v>
      </c>
      <c r="K2933" s="198">
        <v>-268.17</v>
      </c>
      <c r="L2933" s="198" t="s">
        <v>189</v>
      </c>
    </row>
    <row r="2934" spans="1:12" x14ac:dyDescent="0.3">
      <c r="A2934" s="5">
        <v>13640</v>
      </c>
      <c r="B2934" s="5">
        <v>10100501</v>
      </c>
      <c r="C2934" s="5">
        <v>1000</v>
      </c>
      <c r="D2934" s="4">
        <v>43586</v>
      </c>
      <c r="E2934" s="198" t="s">
        <v>104</v>
      </c>
      <c r="F2934" s="198">
        <v>108110227</v>
      </c>
      <c r="G2934" s="198">
        <v>0</v>
      </c>
      <c r="H2934" s="198">
        <v>0</v>
      </c>
      <c r="I2934" s="4">
        <v>43551</v>
      </c>
      <c r="J2934" s="198" t="s">
        <v>105</v>
      </c>
      <c r="K2934" s="198">
        <v>-459.45</v>
      </c>
      <c r="L2934" s="198" t="s">
        <v>194</v>
      </c>
    </row>
    <row r="2935" spans="1:12" x14ac:dyDescent="0.3">
      <c r="A2935" s="5">
        <v>13650</v>
      </c>
      <c r="B2935" s="5">
        <v>10100501</v>
      </c>
      <c r="C2935" s="5">
        <v>1000</v>
      </c>
      <c r="D2935" s="4">
        <v>43586</v>
      </c>
      <c r="E2935" s="198" t="s">
        <v>104</v>
      </c>
      <c r="F2935" s="198">
        <v>108110227</v>
      </c>
      <c r="G2935" s="198">
        <v>0</v>
      </c>
      <c r="H2935" s="198">
        <v>0</v>
      </c>
      <c r="I2935" s="4">
        <v>43551</v>
      </c>
      <c r="J2935" s="198" t="s">
        <v>105</v>
      </c>
      <c r="K2935" s="198">
        <v>-354.83</v>
      </c>
      <c r="L2935" s="198" t="s">
        <v>195</v>
      </c>
    </row>
    <row r="2936" spans="1:12" x14ac:dyDescent="0.3">
      <c r="A2936" s="5">
        <v>13640</v>
      </c>
      <c r="B2936" s="5">
        <v>10100501</v>
      </c>
      <c r="C2936" s="5">
        <v>1000</v>
      </c>
      <c r="D2936" s="4">
        <v>43586</v>
      </c>
      <c r="E2936" s="198" t="s">
        <v>104</v>
      </c>
      <c r="F2936" s="198">
        <v>108110249</v>
      </c>
      <c r="G2936" s="198">
        <v>0</v>
      </c>
      <c r="H2936" s="198">
        <v>0</v>
      </c>
      <c r="I2936" s="4">
        <v>43598</v>
      </c>
      <c r="J2936" s="198" t="s">
        <v>218</v>
      </c>
      <c r="K2936" s="3">
        <v>1331.97</v>
      </c>
      <c r="L2936" s="198" t="s">
        <v>194</v>
      </c>
    </row>
    <row r="2937" spans="1:12" x14ac:dyDescent="0.3">
      <c r="A2937" s="5">
        <v>13640</v>
      </c>
      <c r="B2937" s="5">
        <v>10100501</v>
      </c>
      <c r="C2937" s="5">
        <v>1000</v>
      </c>
      <c r="D2937" s="4">
        <v>43586</v>
      </c>
      <c r="E2937" s="198" t="s">
        <v>104</v>
      </c>
      <c r="F2937" s="198">
        <v>108110249</v>
      </c>
      <c r="G2937" s="198">
        <v>0</v>
      </c>
      <c r="H2937" s="198">
        <v>0</v>
      </c>
      <c r="I2937" s="4">
        <v>43598</v>
      </c>
      <c r="J2937" s="198" t="s">
        <v>218</v>
      </c>
      <c r="K2937" s="198">
        <v>199.42</v>
      </c>
      <c r="L2937" s="198" t="s">
        <v>194</v>
      </c>
    </row>
    <row r="2938" spans="1:12" x14ac:dyDescent="0.3">
      <c r="A2938" s="5">
        <v>13640</v>
      </c>
      <c r="B2938" s="5">
        <v>10100501</v>
      </c>
      <c r="C2938" s="5">
        <v>1000</v>
      </c>
      <c r="D2938" s="4">
        <v>43586</v>
      </c>
      <c r="E2938" s="198" t="s">
        <v>104</v>
      </c>
      <c r="F2938" s="198">
        <v>108110249</v>
      </c>
      <c r="G2938" s="198">
        <v>0</v>
      </c>
      <c r="H2938" s="198">
        <v>0</v>
      </c>
      <c r="I2938" s="4">
        <v>43598</v>
      </c>
      <c r="J2938" s="198" t="s">
        <v>218</v>
      </c>
      <c r="K2938" s="198">
        <v>226.63</v>
      </c>
      <c r="L2938" s="198" t="s">
        <v>194</v>
      </c>
    </row>
    <row r="2939" spans="1:12" x14ac:dyDescent="0.3">
      <c r="A2939" s="5">
        <v>13650</v>
      </c>
      <c r="B2939" s="5">
        <v>10100501</v>
      </c>
      <c r="C2939" s="5">
        <v>1000</v>
      </c>
      <c r="D2939" s="4">
        <v>43586</v>
      </c>
      <c r="E2939" s="198" t="s">
        <v>104</v>
      </c>
      <c r="F2939" s="198">
        <v>108110249</v>
      </c>
      <c r="G2939" s="198">
        <v>0</v>
      </c>
      <c r="H2939" s="198">
        <v>0</v>
      </c>
      <c r="I2939" s="4">
        <v>43598</v>
      </c>
      <c r="J2939" s="198" t="s">
        <v>218</v>
      </c>
      <c r="K2939" s="198">
        <v>108.09</v>
      </c>
      <c r="L2939" s="198" t="s">
        <v>195</v>
      </c>
    </row>
    <row r="2940" spans="1:12" x14ac:dyDescent="0.3">
      <c r="A2940" s="5">
        <v>13650</v>
      </c>
      <c r="B2940" s="5">
        <v>10100501</v>
      </c>
      <c r="C2940" s="5">
        <v>1000</v>
      </c>
      <c r="D2940" s="4">
        <v>43586</v>
      </c>
      <c r="E2940" s="198" t="s">
        <v>104</v>
      </c>
      <c r="F2940" s="198">
        <v>108110249</v>
      </c>
      <c r="G2940" s="198">
        <v>0</v>
      </c>
      <c r="H2940" s="198">
        <v>0</v>
      </c>
      <c r="I2940" s="4">
        <v>43598</v>
      </c>
      <c r="J2940" s="198" t="s">
        <v>218</v>
      </c>
      <c r="K2940" s="198">
        <v>353.31</v>
      </c>
      <c r="L2940" s="198" t="s">
        <v>195</v>
      </c>
    </row>
    <row r="2941" spans="1:12" x14ac:dyDescent="0.3">
      <c r="A2941" s="5">
        <v>13640</v>
      </c>
      <c r="B2941" s="5">
        <v>10100501</v>
      </c>
      <c r="C2941" s="5">
        <v>1000</v>
      </c>
      <c r="D2941" s="4">
        <v>43586</v>
      </c>
      <c r="E2941" s="198" t="s">
        <v>104</v>
      </c>
      <c r="F2941" s="198">
        <v>108111253</v>
      </c>
      <c r="G2941" s="198">
        <v>0</v>
      </c>
      <c r="H2941" s="198">
        <v>0</v>
      </c>
      <c r="I2941" s="4">
        <v>43554</v>
      </c>
      <c r="J2941" s="198" t="s">
        <v>105</v>
      </c>
      <c r="K2941" s="3">
        <v>-1148.99</v>
      </c>
      <c r="L2941" s="198" t="s">
        <v>194</v>
      </c>
    </row>
    <row r="2942" spans="1:12" x14ac:dyDescent="0.3">
      <c r="A2942" s="5">
        <v>13660</v>
      </c>
      <c r="B2942" s="5">
        <v>10100501</v>
      </c>
      <c r="C2942" s="5">
        <v>1000</v>
      </c>
      <c r="D2942" s="4">
        <v>43586</v>
      </c>
      <c r="E2942" s="198" t="s">
        <v>104</v>
      </c>
      <c r="F2942" s="198">
        <v>108109530</v>
      </c>
      <c r="G2942" s="198">
        <v>0</v>
      </c>
      <c r="H2942" s="198">
        <v>0</v>
      </c>
      <c r="I2942" s="4">
        <v>43556</v>
      </c>
      <c r="J2942" s="198" t="s">
        <v>105</v>
      </c>
      <c r="K2942" s="198">
        <v>265.42</v>
      </c>
      <c r="L2942" s="198" t="s">
        <v>188</v>
      </c>
    </row>
    <row r="2943" spans="1:12" x14ac:dyDescent="0.3">
      <c r="A2943" s="5">
        <v>13670</v>
      </c>
      <c r="B2943" s="5">
        <v>10100501</v>
      </c>
      <c r="C2943" s="5">
        <v>1000</v>
      </c>
      <c r="D2943" s="4">
        <v>43586</v>
      </c>
      <c r="E2943" s="198" t="s">
        <v>104</v>
      </c>
      <c r="F2943" s="198">
        <v>108109530</v>
      </c>
      <c r="G2943" s="198">
        <v>0</v>
      </c>
      <c r="H2943" s="198">
        <v>0</v>
      </c>
      <c r="I2943" s="4">
        <v>43556</v>
      </c>
      <c r="J2943" s="198" t="s">
        <v>105</v>
      </c>
      <c r="K2943" s="198">
        <v>266.13</v>
      </c>
      <c r="L2943" s="198" t="s">
        <v>189</v>
      </c>
    </row>
    <row r="2944" spans="1:12" x14ac:dyDescent="0.3">
      <c r="A2944" s="5">
        <v>13640</v>
      </c>
      <c r="B2944" s="5">
        <v>10100501</v>
      </c>
      <c r="C2944" s="5">
        <v>1000</v>
      </c>
      <c r="D2944" s="4">
        <v>43586</v>
      </c>
      <c r="E2944" s="198" t="s">
        <v>104</v>
      </c>
      <c r="F2944" s="198">
        <v>108109580</v>
      </c>
      <c r="G2944" s="198">
        <v>0</v>
      </c>
      <c r="H2944" s="198">
        <v>0</v>
      </c>
      <c r="I2944" s="4">
        <v>43558</v>
      </c>
      <c r="J2944" s="198" t="s">
        <v>105</v>
      </c>
      <c r="K2944" s="198">
        <v>604.41999999999996</v>
      </c>
      <c r="L2944" s="198" t="s">
        <v>194</v>
      </c>
    </row>
    <row r="2945" spans="1:12" x14ac:dyDescent="0.3">
      <c r="A2945" s="5">
        <v>13650</v>
      </c>
      <c r="B2945" s="5">
        <v>10100501</v>
      </c>
      <c r="C2945" s="5">
        <v>1000</v>
      </c>
      <c r="D2945" s="4">
        <v>43586</v>
      </c>
      <c r="E2945" s="198" t="s">
        <v>104</v>
      </c>
      <c r="F2945" s="198">
        <v>108109580</v>
      </c>
      <c r="G2945" s="198">
        <v>0</v>
      </c>
      <c r="H2945" s="198">
        <v>0</v>
      </c>
      <c r="I2945" s="4">
        <v>43558</v>
      </c>
      <c r="J2945" s="198" t="s">
        <v>105</v>
      </c>
      <c r="K2945" s="198">
        <v>214.82</v>
      </c>
      <c r="L2945" s="198" t="s">
        <v>195</v>
      </c>
    </row>
    <row r="2946" spans="1:12" x14ac:dyDescent="0.3">
      <c r="A2946" s="5">
        <v>13670</v>
      </c>
      <c r="B2946" s="5">
        <v>10100501</v>
      </c>
      <c r="C2946" s="5">
        <v>1000</v>
      </c>
      <c r="D2946" s="4">
        <v>43586</v>
      </c>
      <c r="E2946" s="198" t="s">
        <v>104</v>
      </c>
      <c r="F2946" s="198">
        <v>108109644</v>
      </c>
      <c r="G2946" s="198">
        <v>0</v>
      </c>
      <c r="H2946" s="198">
        <v>0</v>
      </c>
      <c r="I2946" s="4">
        <v>43560</v>
      </c>
      <c r="J2946" s="198" t="s">
        <v>105</v>
      </c>
      <c r="K2946" s="198">
        <v>2.48</v>
      </c>
      <c r="L2946" s="198" t="s">
        <v>189</v>
      </c>
    </row>
    <row r="2947" spans="1:12" x14ac:dyDescent="0.3">
      <c r="A2947" s="5">
        <v>13660</v>
      </c>
      <c r="B2947" s="5">
        <v>10100501</v>
      </c>
      <c r="C2947" s="5">
        <v>1000</v>
      </c>
      <c r="D2947" s="4">
        <v>43586</v>
      </c>
      <c r="E2947" s="198" t="s">
        <v>104</v>
      </c>
      <c r="F2947" s="198">
        <v>108109743</v>
      </c>
      <c r="G2947" s="198">
        <v>0</v>
      </c>
      <c r="H2947" s="198">
        <v>0</v>
      </c>
      <c r="I2947" s="4">
        <v>43559</v>
      </c>
      <c r="J2947" s="198" t="s">
        <v>105</v>
      </c>
      <c r="K2947" s="198">
        <v>3.02</v>
      </c>
      <c r="L2947" s="198" t="s">
        <v>188</v>
      </c>
    </row>
    <row r="2948" spans="1:12" x14ac:dyDescent="0.3">
      <c r="A2948" s="5">
        <v>13670</v>
      </c>
      <c r="B2948" s="5">
        <v>10100501</v>
      </c>
      <c r="C2948" s="5">
        <v>1000</v>
      </c>
      <c r="D2948" s="4">
        <v>43586</v>
      </c>
      <c r="E2948" s="198" t="s">
        <v>104</v>
      </c>
      <c r="F2948" s="198">
        <v>108109743</v>
      </c>
      <c r="G2948" s="198">
        <v>0</v>
      </c>
      <c r="H2948" s="198">
        <v>0</v>
      </c>
      <c r="I2948" s="4">
        <v>43559</v>
      </c>
      <c r="J2948" s="198" t="s">
        <v>105</v>
      </c>
      <c r="K2948" s="198">
        <v>6.8</v>
      </c>
      <c r="L2948" s="198" t="s">
        <v>189</v>
      </c>
    </row>
    <row r="2949" spans="1:12" x14ac:dyDescent="0.3">
      <c r="A2949" s="5">
        <v>13640</v>
      </c>
      <c r="B2949" s="5">
        <v>10100501</v>
      </c>
      <c r="C2949" s="5">
        <v>1000</v>
      </c>
      <c r="D2949" s="4">
        <v>43586</v>
      </c>
      <c r="E2949" s="198" t="s">
        <v>104</v>
      </c>
      <c r="F2949" s="198">
        <v>108109774</v>
      </c>
      <c r="G2949" s="198">
        <v>0</v>
      </c>
      <c r="H2949" s="198">
        <v>0</v>
      </c>
      <c r="I2949" s="4">
        <v>43559</v>
      </c>
      <c r="J2949" s="198" t="s">
        <v>105</v>
      </c>
      <c r="K2949" s="198">
        <v>21.48</v>
      </c>
      <c r="L2949" s="198" t="s">
        <v>194</v>
      </c>
    </row>
    <row r="2950" spans="1:12" x14ac:dyDescent="0.3">
      <c r="A2950" s="5">
        <v>13650</v>
      </c>
      <c r="B2950" s="5">
        <v>10100501</v>
      </c>
      <c r="C2950" s="5">
        <v>1000</v>
      </c>
      <c r="D2950" s="4">
        <v>43586</v>
      </c>
      <c r="E2950" s="198" t="s">
        <v>104</v>
      </c>
      <c r="F2950" s="198">
        <v>108109774</v>
      </c>
      <c r="G2950" s="198">
        <v>0</v>
      </c>
      <c r="H2950" s="198">
        <v>0</v>
      </c>
      <c r="I2950" s="4">
        <v>43559</v>
      </c>
      <c r="J2950" s="198" t="s">
        <v>105</v>
      </c>
      <c r="K2950" s="198">
        <v>9.26</v>
      </c>
      <c r="L2950" s="198" t="s">
        <v>195</v>
      </c>
    </row>
    <row r="2951" spans="1:12" x14ac:dyDescent="0.3">
      <c r="A2951" s="5">
        <v>13660</v>
      </c>
      <c r="B2951" s="5">
        <v>10100501</v>
      </c>
      <c r="C2951" s="5">
        <v>1000</v>
      </c>
      <c r="D2951" s="4">
        <v>43586</v>
      </c>
      <c r="E2951" s="198" t="s">
        <v>104</v>
      </c>
      <c r="F2951" s="198">
        <v>108109774</v>
      </c>
      <c r="G2951" s="198">
        <v>0</v>
      </c>
      <c r="H2951" s="198">
        <v>0</v>
      </c>
      <c r="I2951" s="4">
        <v>43559</v>
      </c>
      <c r="J2951" s="198" t="s">
        <v>105</v>
      </c>
      <c r="K2951" s="198">
        <v>2.73</v>
      </c>
      <c r="L2951" s="198" t="s">
        <v>188</v>
      </c>
    </row>
    <row r="2952" spans="1:12" x14ac:dyDescent="0.3">
      <c r="A2952" s="5">
        <v>13660</v>
      </c>
      <c r="B2952" s="5">
        <v>10100501</v>
      </c>
      <c r="C2952" s="5">
        <v>1000</v>
      </c>
      <c r="D2952" s="4">
        <v>43586</v>
      </c>
      <c r="E2952" s="198" t="s">
        <v>104</v>
      </c>
      <c r="F2952" s="198">
        <v>108109774</v>
      </c>
      <c r="G2952" s="198">
        <v>0</v>
      </c>
      <c r="H2952" s="198">
        <v>0</v>
      </c>
      <c r="I2952" s="4">
        <v>43559</v>
      </c>
      <c r="J2952" s="198" t="s">
        <v>105</v>
      </c>
      <c r="K2952" s="198">
        <v>28.86</v>
      </c>
      <c r="L2952" s="198" t="s">
        <v>188</v>
      </c>
    </row>
    <row r="2953" spans="1:12" x14ac:dyDescent="0.3">
      <c r="A2953" s="5">
        <v>13640</v>
      </c>
      <c r="B2953" s="5">
        <v>10100501</v>
      </c>
      <c r="C2953" s="5">
        <v>1000</v>
      </c>
      <c r="D2953" s="4">
        <v>43586</v>
      </c>
      <c r="E2953" s="198" t="s">
        <v>103</v>
      </c>
      <c r="F2953" s="198">
        <v>108109799</v>
      </c>
      <c r="G2953" s="198">
        <v>-1</v>
      </c>
      <c r="H2953" s="198">
        <v>-326.01</v>
      </c>
      <c r="I2953" s="4">
        <v>43600</v>
      </c>
      <c r="J2953" s="198" t="s">
        <v>220</v>
      </c>
      <c r="K2953" s="198">
        <v>0</v>
      </c>
      <c r="L2953" s="198" t="s">
        <v>194</v>
      </c>
    </row>
    <row r="2954" spans="1:12" x14ac:dyDescent="0.3">
      <c r="A2954" s="5">
        <v>13640</v>
      </c>
      <c r="B2954" s="5">
        <v>10100501</v>
      </c>
      <c r="C2954" s="5">
        <v>1000</v>
      </c>
      <c r="D2954" s="4">
        <v>43586</v>
      </c>
      <c r="E2954" s="198" t="s">
        <v>103</v>
      </c>
      <c r="F2954" s="198">
        <v>108109799</v>
      </c>
      <c r="G2954" s="198">
        <v>-1</v>
      </c>
      <c r="H2954" s="3">
        <v>-1435.81</v>
      </c>
      <c r="I2954" s="4">
        <v>43600</v>
      </c>
      <c r="J2954" s="198" t="s">
        <v>220</v>
      </c>
      <c r="K2954" s="198">
        <v>0</v>
      </c>
      <c r="L2954" s="198" t="s">
        <v>194</v>
      </c>
    </row>
    <row r="2955" spans="1:12" x14ac:dyDescent="0.3">
      <c r="A2955" s="5">
        <v>13640</v>
      </c>
      <c r="B2955" s="5">
        <v>10100501</v>
      </c>
      <c r="C2955" s="5">
        <v>1000</v>
      </c>
      <c r="D2955" s="4">
        <v>43586</v>
      </c>
      <c r="E2955" s="198" t="s">
        <v>104</v>
      </c>
      <c r="F2955" s="198">
        <v>108109799</v>
      </c>
      <c r="G2955" s="198">
        <v>0</v>
      </c>
      <c r="H2955" s="198">
        <v>0</v>
      </c>
      <c r="I2955" s="4">
        <v>43600</v>
      </c>
      <c r="J2955" s="198" t="s">
        <v>220</v>
      </c>
      <c r="K2955" s="198">
        <v>208.02</v>
      </c>
      <c r="L2955" s="198" t="s">
        <v>194</v>
      </c>
    </row>
    <row r="2956" spans="1:12" x14ac:dyDescent="0.3">
      <c r="A2956" s="5">
        <v>13640</v>
      </c>
      <c r="B2956" s="5">
        <v>10100501</v>
      </c>
      <c r="C2956" s="5">
        <v>1000</v>
      </c>
      <c r="D2956" s="4">
        <v>43586</v>
      </c>
      <c r="E2956" s="198" t="s">
        <v>104</v>
      </c>
      <c r="F2956" s="198">
        <v>108109799</v>
      </c>
      <c r="G2956" s="198">
        <v>0</v>
      </c>
      <c r="H2956" s="198">
        <v>0</v>
      </c>
      <c r="I2956" s="4">
        <v>43600</v>
      </c>
      <c r="J2956" s="198" t="s">
        <v>220</v>
      </c>
      <c r="K2956" s="198">
        <v>916.13</v>
      </c>
      <c r="L2956" s="198" t="s">
        <v>194</v>
      </c>
    </row>
    <row r="2957" spans="1:12" x14ac:dyDescent="0.3">
      <c r="A2957" s="5">
        <v>13670</v>
      </c>
      <c r="B2957" s="5">
        <v>10100501</v>
      </c>
      <c r="C2957" s="5">
        <v>1000</v>
      </c>
      <c r="D2957" s="4">
        <v>43586</v>
      </c>
      <c r="E2957" s="198" t="s">
        <v>104</v>
      </c>
      <c r="F2957" s="198">
        <v>108108741</v>
      </c>
      <c r="G2957" s="198">
        <v>0</v>
      </c>
      <c r="H2957" s="198">
        <v>0</v>
      </c>
      <c r="I2957" s="4">
        <v>43552</v>
      </c>
      <c r="J2957" s="198" t="s">
        <v>105</v>
      </c>
      <c r="K2957" s="5">
        <v>1195</v>
      </c>
      <c r="L2957" s="198" t="s">
        <v>189</v>
      </c>
    </row>
    <row r="2958" spans="1:12" x14ac:dyDescent="0.3">
      <c r="A2958" s="5">
        <v>13640</v>
      </c>
      <c r="B2958" s="5">
        <v>10100501</v>
      </c>
      <c r="C2958" s="5">
        <v>1000</v>
      </c>
      <c r="D2958" s="4">
        <v>43586</v>
      </c>
      <c r="E2958" s="198" t="s">
        <v>103</v>
      </c>
      <c r="F2958" s="198">
        <v>108108764</v>
      </c>
      <c r="G2958" s="198">
        <v>-1</v>
      </c>
      <c r="H2958" s="198">
        <v>-643.66999999999996</v>
      </c>
      <c r="I2958" s="4">
        <v>43606</v>
      </c>
      <c r="J2958" s="198" t="s">
        <v>222</v>
      </c>
      <c r="K2958" s="198">
        <v>0</v>
      </c>
      <c r="L2958" s="198" t="s">
        <v>194</v>
      </c>
    </row>
    <row r="2959" spans="1:12" x14ac:dyDescent="0.3">
      <c r="A2959" s="5">
        <v>13640</v>
      </c>
      <c r="B2959" s="5">
        <v>10100501</v>
      </c>
      <c r="C2959" s="5">
        <v>1000</v>
      </c>
      <c r="D2959" s="4">
        <v>43586</v>
      </c>
      <c r="E2959" s="198" t="s">
        <v>104</v>
      </c>
      <c r="F2959" s="198">
        <v>108108764</v>
      </c>
      <c r="G2959" s="198">
        <v>0</v>
      </c>
      <c r="H2959" s="198">
        <v>0</v>
      </c>
      <c r="I2959" s="4">
        <v>43606</v>
      </c>
      <c r="J2959" s="198" t="s">
        <v>222</v>
      </c>
      <c r="K2959" s="3">
        <v>1528.24</v>
      </c>
      <c r="L2959" s="198" t="s">
        <v>194</v>
      </c>
    </row>
    <row r="2960" spans="1:12" x14ac:dyDescent="0.3">
      <c r="A2960" s="5">
        <v>13650</v>
      </c>
      <c r="B2960" s="5">
        <v>10100501</v>
      </c>
      <c r="C2960" s="5">
        <v>1000</v>
      </c>
      <c r="D2960" s="4">
        <v>43586</v>
      </c>
      <c r="E2960" s="198" t="s">
        <v>103</v>
      </c>
      <c r="F2960" s="198">
        <v>108108764</v>
      </c>
      <c r="G2960" s="198">
        <v>-125</v>
      </c>
      <c r="H2960" s="198">
        <v>-316.25</v>
      </c>
      <c r="I2960" s="4">
        <v>43606</v>
      </c>
      <c r="J2960" s="198" t="s">
        <v>222</v>
      </c>
      <c r="K2960" s="198">
        <v>0</v>
      </c>
      <c r="L2960" s="198" t="s">
        <v>195</v>
      </c>
    </row>
    <row r="2961" spans="1:12" x14ac:dyDescent="0.3">
      <c r="A2961" s="5">
        <v>13650</v>
      </c>
      <c r="B2961" s="5">
        <v>10100501</v>
      </c>
      <c r="C2961" s="5">
        <v>1000</v>
      </c>
      <c r="D2961" s="4">
        <v>43586</v>
      </c>
      <c r="E2961" s="198" t="s">
        <v>104</v>
      </c>
      <c r="F2961" s="198">
        <v>108108764</v>
      </c>
      <c r="G2961" s="198">
        <v>0</v>
      </c>
      <c r="H2961" s="198">
        <v>0</v>
      </c>
      <c r="I2961" s="4">
        <v>43606</v>
      </c>
      <c r="J2961" s="198" t="s">
        <v>222</v>
      </c>
      <c r="K2961" s="198">
        <v>750.86</v>
      </c>
      <c r="L2961" s="198" t="s">
        <v>195</v>
      </c>
    </row>
    <row r="2962" spans="1:12" x14ac:dyDescent="0.3">
      <c r="A2962" s="5">
        <v>13670</v>
      </c>
      <c r="B2962" s="5">
        <v>10100501</v>
      </c>
      <c r="C2962" s="5">
        <v>1000</v>
      </c>
      <c r="D2962" s="4">
        <v>43586</v>
      </c>
      <c r="E2962" s="198" t="s">
        <v>104</v>
      </c>
      <c r="F2962" s="198">
        <v>108108976</v>
      </c>
      <c r="G2962" s="198">
        <v>0</v>
      </c>
      <c r="H2962" s="198">
        <v>0</v>
      </c>
      <c r="I2962" s="4">
        <v>43554</v>
      </c>
      <c r="J2962" s="198" t="s">
        <v>105</v>
      </c>
      <c r="K2962" s="3">
        <v>2536.13</v>
      </c>
      <c r="L2962" s="198" t="s">
        <v>189</v>
      </c>
    </row>
    <row r="2963" spans="1:12" x14ac:dyDescent="0.3">
      <c r="A2963" s="5">
        <v>13670</v>
      </c>
      <c r="B2963" s="5">
        <v>10100501</v>
      </c>
      <c r="C2963" s="5">
        <v>1000</v>
      </c>
      <c r="D2963" s="4">
        <v>43586</v>
      </c>
      <c r="E2963" s="198" t="s">
        <v>104</v>
      </c>
      <c r="F2963" s="198">
        <v>108108976</v>
      </c>
      <c r="G2963" s="198">
        <v>0</v>
      </c>
      <c r="H2963" s="198">
        <v>0</v>
      </c>
      <c r="I2963" s="4">
        <v>43554</v>
      </c>
      <c r="J2963" s="198" t="s">
        <v>105</v>
      </c>
      <c r="K2963" s="3">
        <v>1052.22</v>
      </c>
      <c r="L2963" s="198" t="s">
        <v>189</v>
      </c>
    </row>
    <row r="2964" spans="1:12" x14ac:dyDescent="0.3">
      <c r="A2964" s="5">
        <v>13640</v>
      </c>
      <c r="B2964" s="5">
        <v>10100501</v>
      </c>
      <c r="C2964" s="5">
        <v>1000</v>
      </c>
      <c r="D2964" s="4">
        <v>43586</v>
      </c>
      <c r="E2964" s="198" t="s">
        <v>104</v>
      </c>
      <c r="F2964" s="198">
        <v>108109071</v>
      </c>
      <c r="G2964" s="198">
        <v>0</v>
      </c>
      <c r="H2964" s="198">
        <v>0</v>
      </c>
      <c r="I2964" s="4">
        <v>43525</v>
      </c>
      <c r="J2964" s="198" t="s">
        <v>105</v>
      </c>
      <c r="K2964" s="198">
        <v>-6.47</v>
      </c>
      <c r="L2964" s="198" t="s">
        <v>194</v>
      </c>
    </row>
    <row r="2965" spans="1:12" x14ac:dyDescent="0.3">
      <c r="A2965" s="5">
        <v>13640</v>
      </c>
      <c r="B2965" s="5">
        <v>10100501</v>
      </c>
      <c r="C2965" s="5">
        <v>1000</v>
      </c>
      <c r="D2965" s="4">
        <v>43586</v>
      </c>
      <c r="E2965" s="198" t="s">
        <v>104</v>
      </c>
      <c r="F2965" s="198">
        <v>108109071</v>
      </c>
      <c r="G2965" s="198">
        <v>0</v>
      </c>
      <c r="H2965" s="198">
        <v>0</v>
      </c>
      <c r="I2965" s="4">
        <v>43525</v>
      </c>
      <c r="J2965" s="198" t="s">
        <v>105</v>
      </c>
      <c r="K2965" s="198">
        <v>-0.42</v>
      </c>
      <c r="L2965" s="198" t="s">
        <v>194</v>
      </c>
    </row>
    <row r="2966" spans="1:12" x14ac:dyDescent="0.3">
      <c r="A2966" s="5">
        <v>13660</v>
      </c>
      <c r="B2966" s="5">
        <v>10100501</v>
      </c>
      <c r="C2966" s="5">
        <v>1000</v>
      </c>
      <c r="D2966" s="4">
        <v>43586</v>
      </c>
      <c r="E2966" s="198" t="s">
        <v>104</v>
      </c>
      <c r="F2966" s="198">
        <v>108109071</v>
      </c>
      <c r="G2966" s="198">
        <v>0</v>
      </c>
      <c r="H2966" s="198">
        <v>0</v>
      </c>
      <c r="I2966" s="4">
        <v>43525</v>
      </c>
      <c r="J2966" s="198" t="s">
        <v>105</v>
      </c>
      <c r="K2966" s="198">
        <v>-0.88</v>
      </c>
      <c r="L2966" s="198" t="s">
        <v>188</v>
      </c>
    </row>
    <row r="2967" spans="1:12" x14ac:dyDescent="0.3">
      <c r="A2967" s="5">
        <v>13670</v>
      </c>
      <c r="B2967" s="5">
        <v>10100501</v>
      </c>
      <c r="C2967" s="5">
        <v>1000</v>
      </c>
      <c r="D2967" s="4">
        <v>43586</v>
      </c>
      <c r="E2967" s="198" t="s">
        <v>104</v>
      </c>
      <c r="F2967" s="198">
        <v>108109071</v>
      </c>
      <c r="G2967" s="198">
        <v>0</v>
      </c>
      <c r="H2967" s="198">
        <v>0</v>
      </c>
      <c r="I2967" s="4">
        <v>43525</v>
      </c>
      <c r="J2967" s="198" t="s">
        <v>105</v>
      </c>
      <c r="K2967" s="198">
        <v>-1.23</v>
      </c>
      <c r="L2967" s="198" t="s">
        <v>189</v>
      </c>
    </row>
    <row r="2968" spans="1:12" x14ac:dyDescent="0.3">
      <c r="A2968" s="5">
        <v>13660</v>
      </c>
      <c r="B2968" s="5">
        <v>10100501</v>
      </c>
      <c r="C2968" s="5">
        <v>1000</v>
      </c>
      <c r="D2968" s="4">
        <v>43586</v>
      </c>
      <c r="E2968" s="198" t="s">
        <v>104</v>
      </c>
      <c r="F2968" s="198">
        <v>108109148</v>
      </c>
      <c r="G2968" s="198">
        <v>0</v>
      </c>
      <c r="H2968" s="198">
        <v>0</v>
      </c>
      <c r="I2968" s="4">
        <v>43556</v>
      </c>
      <c r="J2968" s="198" t="s">
        <v>105</v>
      </c>
      <c r="K2968" s="198">
        <v>521.88</v>
      </c>
      <c r="L2968" s="198" t="s">
        <v>188</v>
      </c>
    </row>
    <row r="2969" spans="1:12" x14ac:dyDescent="0.3">
      <c r="A2969" s="5">
        <v>13670</v>
      </c>
      <c r="B2969" s="5">
        <v>10100501</v>
      </c>
      <c r="C2969" s="5">
        <v>1000</v>
      </c>
      <c r="D2969" s="4">
        <v>43586</v>
      </c>
      <c r="E2969" s="198" t="s">
        <v>104</v>
      </c>
      <c r="F2969" s="198">
        <v>108109174</v>
      </c>
      <c r="G2969" s="198">
        <v>0</v>
      </c>
      <c r="H2969" s="198">
        <v>0</v>
      </c>
      <c r="I2969" s="4">
        <v>43553</v>
      </c>
      <c r="J2969" s="198" t="s">
        <v>105</v>
      </c>
      <c r="K2969" s="3">
        <v>1157.3499999999999</v>
      </c>
      <c r="L2969" s="198" t="s">
        <v>189</v>
      </c>
    </row>
    <row r="2970" spans="1:12" x14ac:dyDescent="0.3">
      <c r="A2970" s="5">
        <v>13640</v>
      </c>
      <c r="B2970" s="5">
        <v>10100501</v>
      </c>
      <c r="C2970" s="5">
        <v>1000</v>
      </c>
      <c r="D2970" s="4">
        <v>43586</v>
      </c>
      <c r="E2970" s="198" t="s">
        <v>104</v>
      </c>
      <c r="F2970" s="198">
        <v>108106311</v>
      </c>
      <c r="G2970" s="198">
        <v>0</v>
      </c>
      <c r="H2970" s="198">
        <v>0</v>
      </c>
      <c r="I2970" s="4">
        <v>43461</v>
      </c>
      <c r="J2970" s="198" t="s">
        <v>105</v>
      </c>
      <c r="K2970" s="198">
        <v>423.73</v>
      </c>
      <c r="L2970" s="198" t="s">
        <v>194</v>
      </c>
    </row>
    <row r="2971" spans="1:12" x14ac:dyDescent="0.3">
      <c r="A2971" s="5">
        <v>13640</v>
      </c>
      <c r="B2971" s="5">
        <v>10100501</v>
      </c>
      <c r="C2971" s="5">
        <v>1000</v>
      </c>
      <c r="D2971" s="4">
        <v>43586</v>
      </c>
      <c r="E2971" s="198" t="s">
        <v>103</v>
      </c>
      <c r="F2971" s="198">
        <v>108106569</v>
      </c>
      <c r="G2971" s="198">
        <v>-1</v>
      </c>
      <c r="H2971" s="198">
        <v>-268.93</v>
      </c>
      <c r="I2971" s="4">
        <v>43600</v>
      </c>
      <c r="J2971" s="198" t="s">
        <v>220</v>
      </c>
      <c r="K2971" s="198">
        <v>0</v>
      </c>
      <c r="L2971" s="198" t="s">
        <v>194</v>
      </c>
    </row>
    <row r="2972" spans="1:12" x14ac:dyDescent="0.3">
      <c r="A2972" s="5">
        <v>13640</v>
      </c>
      <c r="B2972" s="5">
        <v>10100501</v>
      </c>
      <c r="C2972" s="5">
        <v>1000</v>
      </c>
      <c r="D2972" s="4">
        <v>43586</v>
      </c>
      <c r="E2972" s="198" t="s">
        <v>104</v>
      </c>
      <c r="F2972" s="198">
        <v>108106982</v>
      </c>
      <c r="G2972" s="198">
        <v>0</v>
      </c>
      <c r="H2972" s="198">
        <v>0</v>
      </c>
      <c r="I2972" s="4">
        <v>43551</v>
      </c>
      <c r="J2972" s="198" t="s">
        <v>105</v>
      </c>
      <c r="K2972" s="198">
        <v>-1.67</v>
      </c>
      <c r="L2972" s="198" t="s">
        <v>194</v>
      </c>
    </row>
    <row r="2973" spans="1:12" x14ac:dyDescent="0.3">
      <c r="A2973" s="5">
        <v>13650</v>
      </c>
      <c r="B2973" s="5">
        <v>10100501</v>
      </c>
      <c r="C2973" s="5">
        <v>1000</v>
      </c>
      <c r="D2973" s="4">
        <v>43586</v>
      </c>
      <c r="E2973" s="198" t="s">
        <v>104</v>
      </c>
      <c r="F2973" s="198">
        <v>108107214</v>
      </c>
      <c r="G2973" s="198">
        <v>0</v>
      </c>
      <c r="H2973" s="198">
        <v>0</v>
      </c>
      <c r="I2973" s="4">
        <v>43550</v>
      </c>
      <c r="J2973" s="198" t="s">
        <v>105</v>
      </c>
      <c r="K2973" s="198">
        <v>478.69</v>
      </c>
      <c r="L2973" s="198" t="s">
        <v>195</v>
      </c>
    </row>
    <row r="2974" spans="1:12" x14ac:dyDescent="0.3">
      <c r="A2974" s="5">
        <v>13640</v>
      </c>
      <c r="B2974" s="5">
        <v>10100501</v>
      </c>
      <c r="C2974" s="5">
        <v>1000</v>
      </c>
      <c r="D2974" s="4">
        <v>43586</v>
      </c>
      <c r="E2974" s="198" t="s">
        <v>104</v>
      </c>
      <c r="F2974" s="198">
        <v>108107260</v>
      </c>
      <c r="G2974" s="198">
        <v>0</v>
      </c>
      <c r="H2974" s="198">
        <v>0</v>
      </c>
      <c r="I2974" s="4">
        <v>43545</v>
      </c>
      <c r="J2974" s="198" t="s">
        <v>105</v>
      </c>
      <c r="K2974" s="198">
        <v>7.0000000000000007E-2</v>
      </c>
      <c r="L2974" s="198" t="s">
        <v>194</v>
      </c>
    </row>
    <row r="2975" spans="1:12" x14ac:dyDescent="0.3">
      <c r="A2975" s="5">
        <v>13650</v>
      </c>
      <c r="B2975" s="5">
        <v>10100501</v>
      </c>
      <c r="C2975" s="5">
        <v>1000</v>
      </c>
      <c r="D2975" s="4">
        <v>43586</v>
      </c>
      <c r="E2975" s="198" t="s">
        <v>104</v>
      </c>
      <c r="F2975" s="198">
        <v>108107260</v>
      </c>
      <c r="G2975" s="198">
        <v>0</v>
      </c>
      <c r="H2975" s="198">
        <v>0</v>
      </c>
      <c r="I2975" s="4">
        <v>43545</v>
      </c>
      <c r="J2975" s="198" t="s">
        <v>105</v>
      </c>
      <c r="K2975" s="198">
        <v>1.48</v>
      </c>
      <c r="L2975" s="198" t="s">
        <v>195</v>
      </c>
    </row>
    <row r="2976" spans="1:12" x14ac:dyDescent="0.3">
      <c r="A2976" s="5">
        <v>13650</v>
      </c>
      <c r="B2976" s="5">
        <v>10100501</v>
      </c>
      <c r="C2976" s="5">
        <v>1000</v>
      </c>
      <c r="D2976" s="4">
        <v>43586</v>
      </c>
      <c r="E2976" s="198" t="s">
        <v>104</v>
      </c>
      <c r="F2976" s="198">
        <v>108107260</v>
      </c>
      <c r="G2976" s="198">
        <v>0</v>
      </c>
      <c r="H2976" s="198">
        <v>0</v>
      </c>
      <c r="I2976" s="4">
        <v>43545</v>
      </c>
      <c r="J2976" s="198" t="s">
        <v>105</v>
      </c>
      <c r="K2976" s="198">
        <v>1.48</v>
      </c>
      <c r="L2976" s="198" t="s">
        <v>195</v>
      </c>
    </row>
    <row r="2977" spans="1:12" x14ac:dyDescent="0.3">
      <c r="A2977" s="5">
        <v>13640</v>
      </c>
      <c r="B2977" s="5">
        <v>10100501</v>
      </c>
      <c r="C2977" s="5">
        <v>1000</v>
      </c>
      <c r="D2977" s="4">
        <v>43586</v>
      </c>
      <c r="E2977" s="198" t="s">
        <v>104</v>
      </c>
      <c r="F2977" s="198">
        <v>108107681</v>
      </c>
      <c r="G2977" s="198">
        <v>0</v>
      </c>
      <c r="H2977" s="198">
        <v>0</v>
      </c>
      <c r="I2977" s="4">
        <v>43432</v>
      </c>
      <c r="J2977" s="198" t="s">
        <v>105</v>
      </c>
      <c r="K2977" s="198">
        <v>664.56</v>
      </c>
      <c r="L2977" s="198" t="s">
        <v>194</v>
      </c>
    </row>
    <row r="2978" spans="1:12" x14ac:dyDescent="0.3">
      <c r="A2978" s="5">
        <v>13640</v>
      </c>
      <c r="B2978" s="5">
        <v>10100501</v>
      </c>
      <c r="C2978" s="5">
        <v>1000</v>
      </c>
      <c r="D2978" s="4">
        <v>43586</v>
      </c>
      <c r="E2978" s="198" t="s">
        <v>103</v>
      </c>
      <c r="F2978" s="198">
        <v>108107709</v>
      </c>
      <c r="G2978" s="198">
        <v>-1</v>
      </c>
      <c r="H2978" s="198">
        <v>-323.45</v>
      </c>
      <c r="I2978" s="4">
        <v>43600</v>
      </c>
      <c r="J2978" s="198" t="s">
        <v>220</v>
      </c>
      <c r="K2978" s="198">
        <v>0</v>
      </c>
      <c r="L2978" s="198" t="s">
        <v>194</v>
      </c>
    </row>
    <row r="2979" spans="1:12" x14ac:dyDescent="0.3">
      <c r="A2979" s="5">
        <v>13640</v>
      </c>
      <c r="B2979" s="5">
        <v>10100501</v>
      </c>
      <c r="C2979" s="5">
        <v>1000</v>
      </c>
      <c r="D2979" s="4">
        <v>43586</v>
      </c>
      <c r="E2979" s="198" t="s">
        <v>103</v>
      </c>
      <c r="F2979" s="198">
        <v>108107709</v>
      </c>
      <c r="G2979" s="198">
        <v>-1</v>
      </c>
      <c r="H2979" s="3">
        <v>-1732.46</v>
      </c>
      <c r="I2979" s="4">
        <v>43600</v>
      </c>
      <c r="J2979" s="198" t="s">
        <v>220</v>
      </c>
      <c r="K2979" s="198">
        <v>0</v>
      </c>
      <c r="L2979" s="198" t="s">
        <v>194</v>
      </c>
    </row>
    <row r="2980" spans="1:12" x14ac:dyDescent="0.3">
      <c r="A2980" s="5">
        <v>13640</v>
      </c>
      <c r="B2980" s="5">
        <v>10100501</v>
      </c>
      <c r="C2980" s="5">
        <v>1000</v>
      </c>
      <c r="D2980" s="4">
        <v>43586</v>
      </c>
      <c r="E2980" s="198" t="s">
        <v>104</v>
      </c>
      <c r="F2980" s="198">
        <v>108107864</v>
      </c>
      <c r="G2980" s="198">
        <v>0</v>
      </c>
      <c r="H2980" s="198">
        <v>0</v>
      </c>
      <c r="I2980" s="4">
        <v>43565</v>
      </c>
      <c r="J2980" s="198" t="s">
        <v>105</v>
      </c>
      <c r="K2980" s="198">
        <v>-12.35</v>
      </c>
      <c r="L2980" s="198" t="s">
        <v>194</v>
      </c>
    </row>
    <row r="2981" spans="1:12" x14ac:dyDescent="0.3">
      <c r="A2981" s="5">
        <v>13640</v>
      </c>
      <c r="B2981" s="5">
        <v>10100501</v>
      </c>
      <c r="C2981" s="5">
        <v>1000</v>
      </c>
      <c r="D2981" s="4">
        <v>43586</v>
      </c>
      <c r="E2981" s="198" t="s">
        <v>104</v>
      </c>
      <c r="F2981" s="198">
        <v>108107864</v>
      </c>
      <c r="G2981" s="198">
        <v>0</v>
      </c>
      <c r="H2981" s="198">
        <v>0</v>
      </c>
      <c r="I2981" s="4">
        <v>43565</v>
      </c>
      <c r="J2981" s="198" t="s">
        <v>105</v>
      </c>
      <c r="K2981" s="198">
        <v>-2.41</v>
      </c>
      <c r="L2981" s="198" t="s">
        <v>194</v>
      </c>
    </row>
    <row r="2982" spans="1:12" x14ac:dyDescent="0.3">
      <c r="A2982" s="5">
        <v>13650</v>
      </c>
      <c r="B2982" s="5">
        <v>10100501</v>
      </c>
      <c r="C2982" s="5">
        <v>1000</v>
      </c>
      <c r="D2982" s="4">
        <v>43586</v>
      </c>
      <c r="E2982" s="198" t="s">
        <v>104</v>
      </c>
      <c r="F2982" s="198">
        <v>108107864</v>
      </c>
      <c r="G2982" s="198">
        <v>0</v>
      </c>
      <c r="H2982" s="198">
        <v>0</v>
      </c>
      <c r="I2982" s="4">
        <v>43565</v>
      </c>
      <c r="J2982" s="198" t="s">
        <v>105</v>
      </c>
      <c r="K2982" s="198">
        <v>-0.77</v>
      </c>
      <c r="L2982" s="198" t="s">
        <v>195</v>
      </c>
    </row>
    <row r="2983" spans="1:12" x14ac:dyDescent="0.3">
      <c r="A2983" s="5">
        <v>13660</v>
      </c>
      <c r="B2983" s="5">
        <v>10100501</v>
      </c>
      <c r="C2983" s="5">
        <v>1000</v>
      </c>
      <c r="D2983" s="4">
        <v>43586</v>
      </c>
      <c r="E2983" s="198" t="s">
        <v>104</v>
      </c>
      <c r="F2983" s="198">
        <v>108107864</v>
      </c>
      <c r="G2983" s="198">
        <v>0</v>
      </c>
      <c r="H2983" s="198">
        <v>0</v>
      </c>
      <c r="I2983" s="4">
        <v>43565</v>
      </c>
      <c r="J2983" s="198" t="s">
        <v>105</v>
      </c>
      <c r="K2983" s="198">
        <v>-0.32</v>
      </c>
      <c r="L2983" s="198" t="s">
        <v>188</v>
      </c>
    </row>
    <row r="2984" spans="1:12" x14ac:dyDescent="0.3">
      <c r="A2984" s="5">
        <v>13640</v>
      </c>
      <c r="B2984" s="5">
        <v>10100501</v>
      </c>
      <c r="C2984" s="5">
        <v>1000</v>
      </c>
      <c r="D2984" s="4">
        <v>43586</v>
      </c>
      <c r="E2984" s="198" t="s">
        <v>104</v>
      </c>
      <c r="F2984" s="198">
        <v>108092776</v>
      </c>
      <c r="G2984" s="198">
        <v>0</v>
      </c>
      <c r="H2984" s="198">
        <v>0</v>
      </c>
      <c r="I2984" s="4">
        <v>43372</v>
      </c>
      <c r="J2984" s="198" t="s">
        <v>105</v>
      </c>
      <c r="K2984" s="198">
        <v>0.49</v>
      </c>
      <c r="L2984" s="198" t="s">
        <v>194</v>
      </c>
    </row>
    <row r="2985" spans="1:12" x14ac:dyDescent="0.3">
      <c r="A2985" s="5">
        <v>13640</v>
      </c>
      <c r="B2985" s="5">
        <v>10100501</v>
      </c>
      <c r="C2985" s="5">
        <v>1000</v>
      </c>
      <c r="D2985" s="4">
        <v>43586</v>
      </c>
      <c r="E2985" s="198" t="s">
        <v>104</v>
      </c>
      <c r="F2985" s="198">
        <v>108092776</v>
      </c>
      <c r="G2985" s="198">
        <v>0</v>
      </c>
      <c r="H2985" s="198">
        <v>0</v>
      </c>
      <c r="I2985" s="4">
        <v>43372</v>
      </c>
      <c r="J2985" s="198" t="s">
        <v>105</v>
      </c>
      <c r="K2985" s="198">
        <v>0.57999999999999996</v>
      </c>
      <c r="L2985" s="198" t="s">
        <v>194</v>
      </c>
    </row>
    <row r="2986" spans="1:12" x14ac:dyDescent="0.3">
      <c r="A2986" s="5">
        <v>13640</v>
      </c>
      <c r="B2986" s="5">
        <v>10100501</v>
      </c>
      <c r="C2986" s="5">
        <v>1000</v>
      </c>
      <c r="D2986" s="4">
        <v>43586</v>
      </c>
      <c r="E2986" s="198" t="s">
        <v>104</v>
      </c>
      <c r="F2986" s="198">
        <v>108092776</v>
      </c>
      <c r="G2986" s="198">
        <v>0</v>
      </c>
      <c r="H2986" s="198">
        <v>0</v>
      </c>
      <c r="I2986" s="4">
        <v>43372</v>
      </c>
      <c r="J2986" s="198" t="s">
        <v>105</v>
      </c>
      <c r="K2986" s="198">
        <v>3.87</v>
      </c>
      <c r="L2986" s="198" t="s">
        <v>194</v>
      </c>
    </row>
    <row r="2987" spans="1:12" x14ac:dyDescent="0.3">
      <c r="A2987" s="5">
        <v>13640</v>
      </c>
      <c r="B2987" s="5">
        <v>10100501</v>
      </c>
      <c r="C2987" s="5">
        <v>1000</v>
      </c>
      <c r="D2987" s="4">
        <v>43586</v>
      </c>
      <c r="E2987" s="198" t="s">
        <v>104</v>
      </c>
      <c r="F2987" s="198">
        <v>108092776</v>
      </c>
      <c r="G2987" s="198">
        <v>0</v>
      </c>
      <c r="H2987" s="198">
        <v>0</v>
      </c>
      <c r="I2987" s="4">
        <v>43372</v>
      </c>
      <c r="J2987" s="198" t="s">
        <v>105</v>
      </c>
      <c r="K2987" s="198">
        <v>4.4000000000000004</v>
      </c>
      <c r="L2987" s="198" t="s">
        <v>194</v>
      </c>
    </row>
    <row r="2988" spans="1:12" x14ac:dyDescent="0.3">
      <c r="A2988" s="5">
        <v>13640</v>
      </c>
      <c r="B2988" s="5">
        <v>10100501</v>
      </c>
      <c r="C2988" s="5">
        <v>1000</v>
      </c>
      <c r="D2988" s="4">
        <v>43586</v>
      </c>
      <c r="E2988" s="198" t="s">
        <v>104</v>
      </c>
      <c r="F2988" s="198">
        <v>108092776</v>
      </c>
      <c r="G2988" s="198">
        <v>0</v>
      </c>
      <c r="H2988" s="198">
        <v>0</v>
      </c>
      <c r="I2988" s="4">
        <v>43372</v>
      </c>
      <c r="J2988" s="198" t="s">
        <v>105</v>
      </c>
      <c r="K2988" s="198">
        <v>3.87</v>
      </c>
      <c r="L2988" s="198" t="s">
        <v>194</v>
      </c>
    </row>
    <row r="2989" spans="1:12" x14ac:dyDescent="0.3">
      <c r="A2989" s="5">
        <v>13640</v>
      </c>
      <c r="B2989" s="5">
        <v>10100501</v>
      </c>
      <c r="C2989" s="5">
        <v>1000</v>
      </c>
      <c r="D2989" s="4">
        <v>43586</v>
      </c>
      <c r="E2989" s="198" t="s">
        <v>104</v>
      </c>
      <c r="F2989" s="198">
        <v>108092776</v>
      </c>
      <c r="G2989" s="198">
        <v>0</v>
      </c>
      <c r="H2989" s="198">
        <v>0</v>
      </c>
      <c r="I2989" s="4">
        <v>43372</v>
      </c>
      <c r="J2989" s="198" t="s">
        <v>105</v>
      </c>
      <c r="K2989" s="198">
        <v>4.4000000000000004</v>
      </c>
      <c r="L2989" s="198" t="s">
        <v>194</v>
      </c>
    </row>
    <row r="2990" spans="1:12" x14ac:dyDescent="0.3">
      <c r="A2990" s="5">
        <v>13640</v>
      </c>
      <c r="B2990" s="5">
        <v>10100501</v>
      </c>
      <c r="C2990" s="5">
        <v>1000</v>
      </c>
      <c r="D2990" s="4">
        <v>43586</v>
      </c>
      <c r="E2990" s="198" t="s">
        <v>104</v>
      </c>
      <c r="F2990" s="198">
        <v>108092776</v>
      </c>
      <c r="G2990" s="198">
        <v>0</v>
      </c>
      <c r="H2990" s="198">
        <v>0</v>
      </c>
      <c r="I2990" s="4">
        <v>43372</v>
      </c>
      <c r="J2990" s="198" t="s">
        <v>105</v>
      </c>
      <c r="K2990" s="198">
        <v>3.87</v>
      </c>
      <c r="L2990" s="198" t="s">
        <v>194</v>
      </c>
    </row>
    <row r="2991" spans="1:12" x14ac:dyDescent="0.3">
      <c r="A2991" s="5">
        <v>13640</v>
      </c>
      <c r="B2991" s="5">
        <v>10100501</v>
      </c>
      <c r="C2991" s="5">
        <v>1000</v>
      </c>
      <c r="D2991" s="4">
        <v>43586</v>
      </c>
      <c r="E2991" s="198" t="s">
        <v>104</v>
      </c>
      <c r="F2991" s="198">
        <v>108092776</v>
      </c>
      <c r="G2991" s="198">
        <v>0</v>
      </c>
      <c r="H2991" s="198">
        <v>0</v>
      </c>
      <c r="I2991" s="4">
        <v>43372</v>
      </c>
      <c r="J2991" s="198" t="s">
        <v>105</v>
      </c>
      <c r="K2991" s="198">
        <v>4.4000000000000004</v>
      </c>
      <c r="L2991" s="198" t="s">
        <v>194</v>
      </c>
    </row>
    <row r="2992" spans="1:12" x14ac:dyDescent="0.3">
      <c r="A2992" s="5">
        <v>13640</v>
      </c>
      <c r="B2992" s="5">
        <v>10100501</v>
      </c>
      <c r="C2992" s="5">
        <v>1000</v>
      </c>
      <c r="D2992" s="4">
        <v>43586</v>
      </c>
      <c r="E2992" s="198" t="s">
        <v>104</v>
      </c>
      <c r="F2992" s="198">
        <v>108092776</v>
      </c>
      <c r="G2992" s="198">
        <v>0</v>
      </c>
      <c r="H2992" s="198">
        <v>0</v>
      </c>
      <c r="I2992" s="4">
        <v>43372</v>
      </c>
      <c r="J2992" s="198" t="s">
        <v>105</v>
      </c>
      <c r="K2992" s="198">
        <v>3.87</v>
      </c>
      <c r="L2992" s="198" t="s">
        <v>194</v>
      </c>
    </row>
    <row r="2993" spans="1:12" x14ac:dyDescent="0.3">
      <c r="A2993" s="5">
        <v>13640</v>
      </c>
      <c r="B2993" s="5">
        <v>10100501</v>
      </c>
      <c r="C2993" s="5">
        <v>1000</v>
      </c>
      <c r="D2993" s="4">
        <v>43586</v>
      </c>
      <c r="E2993" s="198" t="s">
        <v>104</v>
      </c>
      <c r="F2993" s="198">
        <v>108092776</v>
      </c>
      <c r="G2993" s="198">
        <v>0</v>
      </c>
      <c r="H2993" s="198">
        <v>0</v>
      </c>
      <c r="I2993" s="4">
        <v>43372</v>
      </c>
      <c r="J2993" s="198" t="s">
        <v>105</v>
      </c>
      <c r="K2993" s="198">
        <v>4.4000000000000004</v>
      </c>
      <c r="L2993" s="198" t="s">
        <v>194</v>
      </c>
    </row>
    <row r="2994" spans="1:12" x14ac:dyDescent="0.3">
      <c r="A2994" s="5">
        <v>13640</v>
      </c>
      <c r="B2994" s="5">
        <v>10100501</v>
      </c>
      <c r="C2994" s="5">
        <v>1000</v>
      </c>
      <c r="D2994" s="4">
        <v>43586</v>
      </c>
      <c r="E2994" s="198" t="s">
        <v>104</v>
      </c>
      <c r="F2994" s="198">
        <v>108092776</v>
      </c>
      <c r="G2994" s="198">
        <v>0</v>
      </c>
      <c r="H2994" s="198">
        <v>0</v>
      </c>
      <c r="I2994" s="4">
        <v>43372</v>
      </c>
      <c r="J2994" s="198" t="s">
        <v>105</v>
      </c>
      <c r="K2994" s="198">
        <v>3.37</v>
      </c>
      <c r="L2994" s="198" t="s">
        <v>194</v>
      </c>
    </row>
    <row r="2995" spans="1:12" x14ac:dyDescent="0.3">
      <c r="A2995" s="5">
        <v>13640</v>
      </c>
      <c r="B2995" s="5">
        <v>10100501</v>
      </c>
      <c r="C2995" s="5">
        <v>1000</v>
      </c>
      <c r="D2995" s="4">
        <v>43586</v>
      </c>
      <c r="E2995" s="198" t="s">
        <v>104</v>
      </c>
      <c r="F2995" s="198">
        <v>108092776</v>
      </c>
      <c r="G2995" s="198">
        <v>0</v>
      </c>
      <c r="H2995" s="198">
        <v>0</v>
      </c>
      <c r="I2995" s="4">
        <v>43372</v>
      </c>
      <c r="J2995" s="198" t="s">
        <v>105</v>
      </c>
      <c r="K2995" s="198">
        <v>0.52</v>
      </c>
      <c r="L2995" s="198" t="s">
        <v>194</v>
      </c>
    </row>
    <row r="2996" spans="1:12" x14ac:dyDescent="0.3">
      <c r="A2996" s="5">
        <v>13640</v>
      </c>
      <c r="B2996" s="5">
        <v>10100501</v>
      </c>
      <c r="C2996" s="5">
        <v>1000</v>
      </c>
      <c r="D2996" s="4">
        <v>43586</v>
      </c>
      <c r="E2996" s="198" t="s">
        <v>104</v>
      </c>
      <c r="F2996" s="198">
        <v>108092776</v>
      </c>
      <c r="G2996" s="198">
        <v>0</v>
      </c>
      <c r="H2996" s="198">
        <v>0</v>
      </c>
      <c r="I2996" s="4">
        <v>43372</v>
      </c>
      <c r="J2996" s="198" t="s">
        <v>105</v>
      </c>
      <c r="K2996" s="198">
        <v>2.2200000000000002</v>
      </c>
      <c r="L2996" s="198" t="s">
        <v>194</v>
      </c>
    </row>
    <row r="2997" spans="1:12" x14ac:dyDescent="0.3">
      <c r="A2997" s="5">
        <v>13650</v>
      </c>
      <c r="B2997" s="5">
        <v>10100501</v>
      </c>
      <c r="C2997" s="5">
        <v>1000</v>
      </c>
      <c r="D2997" s="4">
        <v>43586</v>
      </c>
      <c r="E2997" s="198" t="s">
        <v>104</v>
      </c>
      <c r="F2997" s="198">
        <v>108092776</v>
      </c>
      <c r="G2997" s="198">
        <v>0</v>
      </c>
      <c r="H2997" s="198">
        <v>0</v>
      </c>
      <c r="I2997" s="4">
        <v>43372</v>
      </c>
      <c r="J2997" s="198" t="s">
        <v>105</v>
      </c>
      <c r="K2997" s="198">
        <v>71.760000000000005</v>
      </c>
      <c r="L2997" s="198" t="s">
        <v>195</v>
      </c>
    </row>
    <row r="2998" spans="1:12" x14ac:dyDescent="0.3">
      <c r="A2998" s="5">
        <v>13640</v>
      </c>
      <c r="B2998" s="5">
        <v>10100501</v>
      </c>
      <c r="C2998" s="5">
        <v>1000</v>
      </c>
      <c r="D2998" s="4">
        <v>43586</v>
      </c>
      <c r="E2998" s="198" t="s">
        <v>104</v>
      </c>
      <c r="F2998" s="198">
        <v>108096647</v>
      </c>
      <c r="G2998" s="198">
        <v>0</v>
      </c>
      <c r="H2998" s="198">
        <v>0</v>
      </c>
      <c r="I2998" s="4">
        <v>43397</v>
      </c>
      <c r="J2998" s="198" t="s">
        <v>105</v>
      </c>
      <c r="K2998" s="198">
        <v>-458.09</v>
      </c>
      <c r="L2998" s="198" t="s">
        <v>194</v>
      </c>
    </row>
    <row r="2999" spans="1:12" x14ac:dyDescent="0.3">
      <c r="A2999" s="5">
        <v>13650</v>
      </c>
      <c r="B2999" s="5">
        <v>10100501</v>
      </c>
      <c r="C2999" s="5">
        <v>1000</v>
      </c>
      <c r="D2999" s="4">
        <v>43586</v>
      </c>
      <c r="E2999" s="198" t="s">
        <v>104</v>
      </c>
      <c r="F2999" s="198">
        <v>108096647</v>
      </c>
      <c r="G2999" s="198">
        <v>0</v>
      </c>
      <c r="H2999" s="198">
        <v>0</v>
      </c>
      <c r="I2999" s="4">
        <v>43397</v>
      </c>
      <c r="J2999" s="198" t="s">
        <v>105</v>
      </c>
      <c r="K2999" s="198">
        <v>-576.34</v>
      </c>
      <c r="L2999" s="198" t="s">
        <v>195</v>
      </c>
    </row>
    <row r="3000" spans="1:12" x14ac:dyDescent="0.3">
      <c r="A3000" s="5">
        <v>13660</v>
      </c>
      <c r="B3000" s="5">
        <v>10100501</v>
      </c>
      <c r="C3000" s="5">
        <v>1000</v>
      </c>
      <c r="D3000" s="4">
        <v>43586</v>
      </c>
      <c r="E3000" s="198" t="s">
        <v>104</v>
      </c>
      <c r="F3000" s="198">
        <v>108096807</v>
      </c>
      <c r="G3000" s="198">
        <v>0</v>
      </c>
      <c r="H3000" s="198">
        <v>0</v>
      </c>
      <c r="I3000" s="4">
        <v>43599</v>
      </c>
      <c r="J3000" s="198" t="s">
        <v>105</v>
      </c>
      <c r="K3000" s="198">
        <v>-54.71</v>
      </c>
      <c r="L3000" s="198" t="s">
        <v>188</v>
      </c>
    </row>
    <row r="3001" spans="1:12" x14ac:dyDescent="0.3">
      <c r="A3001" s="5">
        <v>13660</v>
      </c>
      <c r="B3001" s="5">
        <v>10100501</v>
      </c>
      <c r="C3001" s="5">
        <v>1000</v>
      </c>
      <c r="D3001" s="4">
        <v>43586</v>
      </c>
      <c r="E3001" s="198" t="s">
        <v>104</v>
      </c>
      <c r="F3001" s="198">
        <v>108096807</v>
      </c>
      <c r="G3001" s="198">
        <v>0</v>
      </c>
      <c r="H3001" s="198">
        <v>0</v>
      </c>
      <c r="I3001" s="4">
        <v>43599</v>
      </c>
      <c r="J3001" s="198" t="s">
        <v>105</v>
      </c>
      <c r="K3001" s="198">
        <v>-40.729999999999997</v>
      </c>
      <c r="L3001" s="198" t="s">
        <v>188</v>
      </c>
    </row>
    <row r="3002" spans="1:12" x14ac:dyDescent="0.3">
      <c r="A3002" s="5">
        <v>13670</v>
      </c>
      <c r="B3002" s="5">
        <v>10100501</v>
      </c>
      <c r="C3002" s="5">
        <v>1000</v>
      </c>
      <c r="D3002" s="4">
        <v>43586</v>
      </c>
      <c r="E3002" s="198" t="s">
        <v>104</v>
      </c>
      <c r="F3002" s="198">
        <v>108096807</v>
      </c>
      <c r="G3002" s="198">
        <v>0</v>
      </c>
      <c r="H3002" s="198">
        <v>0</v>
      </c>
      <c r="I3002" s="4">
        <v>43599</v>
      </c>
      <c r="J3002" s="198" t="s">
        <v>105</v>
      </c>
      <c r="K3002" s="198">
        <v>-674.39</v>
      </c>
      <c r="L3002" s="198" t="s">
        <v>189</v>
      </c>
    </row>
    <row r="3003" spans="1:12" x14ac:dyDescent="0.3">
      <c r="A3003" s="5">
        <v>13670</v>
      </c>
      <c r="B3003" s="5">
        <v>10100501</v>
      </c>
      <c r="C3003" s="5">
        <v>1000</v>
      </c>
      <c r="D3003" s="4">
        <v>43586</v>
      </c>
      <c r="E3003" s="198" t="s">
        <v>104</v>
      </c>
      <c r="F3003" s="198">
        <v>108096807</v>
      </c>
      <c r="G3003" s="198">
        <v>0</v>
      </c>
      <c r="H3003" s="198">
        <v>0</v>
      </c>
      <c r="I3003" s="4">
        <v>43599</v>
      </c>
      <c r="J3003" s="198" t="s">
        <v>105</v>
      </c>
      <c r="K3003" s="3">
        <v>-1632.49</v>
      </c>
      <c r="L3003" s="198" t="s">
        <v>189</v>
      </c>
    </row>
    <row r="3004" spans="1:12" x14ac:dyDescent="0.3">
      <c r="A3004" s="5">
        <v>13640</v>
      </c>
      <c r="B3004" s="5">
        <v>10100501</v>
      </c>
      <c r="C3004" s="5">
        <v>1000</v>
      </c>
      <c r="D3004" s="4">
        <v>43586</v>
      </c>
      <c r="E3004" s="198" t="s">
        <v>104</v>
      </c>
      <c r="F3004" s="198">
        <v>108110802</v>
      </c>
      <c r="G3004" s="198">
        <v>0</v>
      </c>
      <c r="H3004" s="198">
        <v>0</v>
      </c>
      <c r="I3004" s="4">
        <v>43567</v>
      </c>
      <c r="J3004" s="198" t="s">
        <v>105</v>
      </c>
      <c r="K3004" s="198">
        <v>-30.01</v>
      </c>
      <c r="L3004" s="198" t="s">
        <v>194</v>
      </c>
    </row>
    <row r="3005" spans="1:12" x14ac:dyDescent="0.3">
      <c r="A3005" s="5">
        <v>13640</v>
      </c>
      <c r="B3005" s="5">
        <v>10100501</v>
      </c>
      <c r="C3005" s="5">
        <v>1000</v>
      </c>
      <c r="D3005" s="4">
        <v>43586</v>
      </c>
      <c r="E3005" s="198" t="s">
        <v>104</v>
      </c>
      <c r="F3005" s="198">
        <v>108110802</v>
      </c>
      <c r="G3005" s="198">
        <v>0</v>
      </c>
      <c r="H3005" s="198">
        <v>0</v>
      </c>
      <c r="I3005" s="4">
        <v>43567</v>
      </c>
      <c r="J3005" s="198" t="s">
        <v>105</v>
      </c>
      <c r="K3005" s="198">
        <v>-23.49</v>
      </c>
      <c r="L3005" s="198" t="s">
        <v>194</v>
      </c>
    </row>
    <row r="3006" spans="1:12" x14ac:dyDescent="0.3">
      <c r="A3006" s="5">
        <v>13650</v>
      </c>
      <c r="B3006" s="5">
        <v>10100501</v>
      </c>
      <c r="C3006" s="5">
        <v>1000</v>
      </c>
      <c r="D3006" s="4">
        <v>43586</v>
      </c>
      <c r="E3006" s="198" t="s">
        <v>104</v>
      </c>
      <c r="F3006" s="198">
        <v>108110802</v>
      </c>
      <c r="G3006" s="198">
        <v>0</v>
      </c>
      <c r="H3006" s="198">
        <v>0</v>
      </c>
      <c r="I3006" s="4">
        <v>43567</v>
      </c>
      <c r="J3006" s="198" t="s">
        <v>105</v>
      </c>
      <c r="K3006" s="198">
        <v>-44.15</v>
      </c>
      <c r="L3006" s="198" t="s">
        <v>195</v>
      </c>
    </row>
    <row r="3007" spans="1:12" x14ac:dyDescent="0.3">
      <c r="A3007" s="5">
        <v>13660</v>
      </c>
      <c r="B3007" s="5">
        <v>10100501</v>
      </c>
      <c r="C3007" s="5">
        <v>1000</v>
      </c>
      <c r="D3007" s="4">
        <v>43586</v>
      </c>
      <c r="E3007" s="198" t="s">
        <v>104</v>
      </c>
      <c r="F3007" s="198">
        <v>108109530</v>
      </c>
      <c r="G3007" s="198">
        <v>0</v>
      </c>
      <c r="H3007" s="198">
        <v>0</v>
      </c>
      <c r="I3007" s="4">
        <v>43556</v>
      </c>
      <c r="J3007" s="198" t="s">
        <v>105</v>
      </c>
      <c r="K3007" s="198">
        <v>-0.74</v>
      </c>
      <c r="L3007" s="198" t="s">
        <v>188</v>
      </c>
    </row>
    <row r="3008" spans="1:12" x14ac:dyDescent="0.3">
      <c r="A3008" s="5">
        <v>13670</v>
      </c>
      <c r="B3008" s="5">
        <v>10100501</v>
      </c>
      <c r="C3008" s="5">
        <v>1000</v>
      </c>
      <c r="D3008" s="4">
        <v>43586</v>
      </c>
      <c r="E3008" s="198" t="s">
        <v>104</v>
      </c>
      <c r="F3008" s="198">
        <v>108109530</v>
      </c>
      <c r="G3008" s="198">
        <v>0</v>
      </c>
      <c r="H3008" s="198">
        <v>0</v>
      </c>
      <c r="I3008" s="4">
        <v>43556</v>
      </c>
      <c r="J3008" s="198" t="s">
        <v>105</v>
      </c>
      <c r="K3008" s="198">
        <v>-0.74</v>
      </c>
      <c r="L3008" s="198" t="s">
        <v>189</v>
      </c>
    </row>
    <row r="3009" spans="1:12" x14ac:dyDescent="0.3">
      <c r="A3009" s="5">
        <v>13640</v>
      </c>
      <c r="B3009" s="5">
        <v>10100501</v>
      </c>
      <c r="C3009" s="5">
        <v>1000</v>
      </c>
      <c r="D3009" s="4">
        <v>43586</v>
      </c>
      <c r="E3009" s="198" t="s">
        <v>104</v>
      </c>
      <c r="F3009" s="198">
        <v>108109580</v>
      </c>
      <c r="G3009" s="198">
        <v>0</v>
      </c>
      <c r="H3009" s="198">
        <v>0</v>
      </c>
      <c r="I3009" s="4">
        <v>43558</v>
      </c>
      <c r="J3009" s="198" t="s">
        <v>105</v>
      </c>
      <c r="K3009" s="198">
        <v>-180.76</v>
      </c>
      <c r="L3009" s="198" t="s">
        <v>194</v>
      </c>
    </row>
    <row r="3010" spans="1:12" x14ac:dyDescent="0.3">
      <c r="A3010" s="5">
        <v>13650</v>
      </c>
      <c r="B3010" s="5">
        <v>10100501</v>
      </c>
      <c r="C3010" s="5">
        <v>1000</v>
      </c>
      <c r="D3010" s="4">
        <v>43586</v>
      </c>
      <c r="E3010" s="198" t="s">
        <v>104</v>
      </c>
      <c r="F3010" s="198">
        <v>108109580</v>
      </c>
      <c r="G3010" s="198">
        <v>0</v>
      </c>
      <c r="H3010" s="198">
        <v>0</v>
      </c>
      <c r="I3010" s="4">
        <v>43558</v>
      </c>
      <c r="J3010" s="198" t="s">
        <v>105</v>
      </c>
      <c r="K3010" s="198">
        <v>-64.25</v>
      </c>
      <c r="L3010" s="198" t="s">
        <v>195</v>
      </c>
    </row>
    <row r="3011" spans="1:12" x14ac:dyDescent="0.3">
      <c r="A3011" s="5">
        <v>13670</v>
      </c>
      <c r="B3011" s="5">
        <v>10100501</v>
      </c>
      <c r="C3011" s="5">
        <v>1000</v>
      </c>
      <c r="D3011" s="4">
        <v>43586</v>
      </c>
      <c r="E3011" s="198" t="s">
        <v>104</v>
      </c>
      <c r="F3011" s="198">
        <v>108109644</v>
      </c>
      <c r="G3011" s="198">
        <v>0</v>
      </c>
      <c r="H3011" s="198">
        <v>0</v>
      </c>
      <c r="I3011" s="4">
        <v>43560</v>
      </c>
      <c r="J3011" s="198" t="s">
        <v>105</v>
      </c>
      <c r="K3011" s="198">
        <v>0.9</v>
      </c>
      <c r="L3011" s="198" t="s">
        <v>189</v>
      </c>
    </row>
    <row r="3012" spans="1:12" x14ac:dyDescent="0.3">
      <c r="A3012" s="5">
        <v>13660</v>
      </c>
      <c r="B3012" s="5">
        <v>10100501</v>
      </c>
      <c r="C3012" s="5">
        <v>1000</v>
      </c>
      <c r="D3012" s="4">
        <v>43586</v>
      </c>
      <c r="E3012" s="198" t="s">
        <v>104</v>
      </c>
      <c r="F3012" s="198">
        <v>108109743</v>
      </c>
      <c r="G3012" s="198">
        <v>0</v>
      </c>
      <c r="H3012" s="198">
        <v>0</v>
      </c>
      <c r="I3012" s="4">
        <v>43559</v>
      </c>
      <c r="J3012" s="198" t="s">
        <v>105</v>
      </c>
      <c r="K3012" s="198">
        <v>1.0900000000000001</v>
      </c>
      <c r="L3012" s="198" t="s">
        <v>188</v>
      </c>
    </row>
    <row r="3013" spans="1:12" x14ac:dyDescent="0.3">
      <c r="A3013" s="5">
        <v>13670</v>
      </c>
      <c r="B3013" s="5">
        <v>10100501</v>
      </c>
      <c r="C3013" s="5">
        <v>1000</v>
      </c>
      <c r="D3013" s="4">
        <v>43586</v>
      </c>
      <c r="E3013" s="198" t="s">
        <v>104</v>
      </c>
      <c r="F3013" s="198">
        <v>108109743</v>
      </c>
      <c r="G3013" s="198">
        <v>0</v>
      </c>
      <c r="H3013" s="198">
        <v>0</v>
      </c>
      <c r="I3013" s="4">
        <v>43559</v>
      </c>
      <c r="J3013" s="198" t="s">
        <v>105</v>
      </c>
      <c r="K3013" s="198">
        <v>2.46</v>
      </c>
      <c r="L3013" s="198" t="s">
        <v>189</v>
      </c>
    </row>
    <row r="3014" spans="1:12" x14ac:dyDescent="0.3">
      <c r="A3014" s="5">
        <v>13640</v>
      </c>
      <c r="B3014" s="5">
        <v>10100501</v>
      </c>
      <c r="C3014" s="5">
        <v>1000</v>
      </c>
      <c r="D3014" s="4">
        <v>43586</v>
      </c>
      <c r="E3014" s="198" t="s">
        <v>104</v>
      </c>
      <c r="F3014" s="198">
        <v>108109774</v>
      </c>
      <c r="G3014" s="198">
        <v>0</v>
      </c>
      <c r="H3014" s="198">
        <v>0</v>
      </c>
      <c r="I3014" s="4">
        <v>43559</v>
      </c>
      <c r="J3014" s="198" t="s">
        <v>105</v>
      </c>
      <c r="K3014" s="198">
        <v>7.75</v>
      </c>
      <c r="L3014" s="198" t="s">
        <v>194</v>
      </c>
    </row>
    <row r="3015" spans="1:12" x14ac:dyDescent="0.3">
      <c r="A3015" s="5">
        <v>13650</v>
      </c>
      <c r="B3015" s="5">
        <v>10100501</v>
      </c>
      <c r="C3015" s="5">
        <v>1000</v>
      </c>
      <c r="D3015" s="4">
        <v>43586</v>
      </c>
      <c r="E3015" s="198" t="s">
        <v>104</v>
      </c>
      <c r="F3015" s="198">
        <v>108109774</v>
      </c>
      <c r="G3015" s="198">
        <v>0</v>
      </c>
      <c r="H3015" s="198">
        <v>0</v>
      </c>
      <c r="I3015" s="4">
        <v>43559</v>
      </c>
      <c r="J3015" s="198" t="s">
        <v>105</v>
      </c>
      <c r="K3015" s="198">
        <v>3.35</v>
      </c>
      <c r="L3015" s="198" t="s">
        <v>195</v>
      </c>
    </row>
    <row r="3016" spans="1:12" x14ac:dyDescent="0.3">
      <c r="A3016" s="5">
        <v>13660</v>
      </c>
      <c r="B3016" s="5">
        <v>10100501</v>
      </c>
      <c r="C3016" s="5">
        <v>1000</v>
      </c>
      <c r="D3016" s="4">
        <v>43586</v>
      </c>
      <c r="E3016" s="198" t="s">
        <v>104</v>
      </c>
      <c r="F3016" s="198">
        <v>108109774</v>
      </c>
      <c r="G3016" s="198">
        <v>0</v>
      </c>
      <c r="H3016" s="198">
        <v>0</v>
      </c>
      <c r="I3016" s="4">
        <v>43559</v>
      </c>
      <c r="J3016" s="198" t="s">
        <v>105</v>
      </c>
      <c r="K3016" s="198">
        <v>0.98</v>
      </c>
      <c r="L3016" s="198" t="s">
        <v>188</v>
      </c>
    </row>
    <row r="3017" spans="1:12" x14ac:dyDescent="0.3">
      <c r="A3017" s="5">
        <v>13660</v>
      </c>
      <c r="B3017" s="5">
        <v>10100501</v>
      </c>
      <c r="C3017" s="5">
        <v>1000</v>
      </c>
      <c r="D3017" s="4">
        <v>43586</v>
      </c>
      <c r="E3017" s="198" t="s">
        <v>104</v>
      </c>
      <c r="F3017" s="198">
        <v>108109774</v>
      </c>
      <c r="G3017" s="198">
        <v>0</v>
      </c>
      <c r="H3017" s="198">
        <v>0</v>
      </c>
      <c r="I3017" s="4">
        <v>43559</v>
      </c>
      <c r="J3017" s="198" t="s">
        <v>105</v>
      </c>
      <c r="K3017" s="198">
        <v>10.42</v>
      </c>
      <c r="L3017" s="198" t="s">
        <v>188</v>
      </c>
    </row>
    <row r="3018" spans="1:12" x14ac:dyDescent="0.3">
      <c r="A3018" s="5">
        <v>13640</v>
      </c>
      <c r="B3018" s="5">
        <v>10100501</v>
      </c>
      <c r="C3018" s="5">
        <v>1000</v>
      </c>
      <c r="D3018" s="4">
        <v>43586</v>
      </c>
      <c r="E3018" s="198" t="s">
        <v>104</v>
      </c>
      <c r="F3018" s="198">
        <v>108109799</v>
      </c>
      <c r="G3018" s="198">
        <v>0</v>
      </c>
      <c r="H3018" s="198">
        <v>0</v>
      </c>
      <c r="I3018" s="4">
        <v>43600</v>
      </c>
      <c r="J3018" s="198" t="s">
        <v>105</v>
      </c>
      <c r="K3018" s="198">
        <v>-253.47</v>
      </c>
      <c r="L3018" s="198" t="s">
        <v>194</v>
      </c>
    </row>
    <row r="3019" spans="1:12" x14ac:dyDescent="0.3">
      <c r="A3019" s="5">
        <v>13640</v>
      </c>
      <c r="B3019" s="5">
        <v>10100501</v>
      </c>
      <c r="C3019" s="5">
        <v>1000</v>
      </c>
      <c r="D3019" s="4">
        <v>43586</v>
      </c>
      <c r="E3019" s="198" t="s">
        <v>104</v>
      </c>
      <c r="F3019" s="198">
        <v>108109799</v>
      </c>
      <c r="G3019" s="198">
        <v>0</v>
      </c>
      <c r="H3019" s="198">
        <v>0</v>
      </c>
      <c r="I3019" s="4">
        <v>43600</v>
      </c>
      <c r="J3019" s="198" t="s">
        <v>105</v>
      </c>
      <c r="K3019" s="3">
        <v>-1116.29</v>
      </c>
      <c r="L3019" s="198" t="s">
        <v>194</v>
      </c>
    </row>
    <row r="3020" spans="1:12" x14ac:dyDescent="0.3">
      <c r="A3020" s="5">
        <v>13650</v>
      </c>
      <c r="B3020" s="5">
        <v>10100501</v>
      </c>
      <c r="C3020" s="5">
        <v>1000</v>
      </c>
      <c r="D3020" s="4">
        <v>43586</v>
      </c>
      <c r="E3020" s="198" t="s">
        <v>104</v>
      </c>
      <c r="F3020" s="198">
        <v>108109799</v>
      </c>
      <c r="G3020" s="198">
        <v>0</v>
      </c>
      <c r="H3020" s="198">
        <v>0</v>
      </c>
      <c r="I3020" s="4">
        <v>43600</v>
      </c>
      <c r="J3020" s="198" t="s">
        <v>105</v>
      </c>
      <c r="K3020" s="198">
        <v>-192.01</v>
      </c>
      <c r="L3020" s="198" t="s">
        <v>195</v>
      </c>
    </row>
    <row r="3021" spans="1:12" x14ac:dyDescent="0.3">
      <c r="A3021" s="5">
        <v>13640</v>
      </c>
      <c r="B3021" s="5">
        <v>10100501</v>
      </c>
      <c r="C3021" s="5">
        <v>1000</v>
      </c>
      <c r="D3021" s="4">
        <v>43586</v>
      </c>
      <c r="E3021" s="198" t="s">
        <v>104</v>
      </c>
      <c r="F3021" s="198">
        <v>108109912</v>
      </c>
      <c r="G3021" s="198">
        <v>0</v>
      </c>
      <c r="H3021" s="198">
        <v>0</v>
      </c>
      <c r="I3021" s="4">
        <v>43563</v>
      </c>
      <c r="J3021" s="198" t="s">
        <v>105</v>
      </c>
      <c r="K3021" s="198">
        <v>0.39</v>
      </c>
      <c r="L3021" s="198" t="s">
        <v>194</v>
      </c>
    </row>
    <row r="3022" spans="1:12" x14ac:dyDescent="0.3">
      <c r="A3022" s="5">
        <v>13650</v>
      </c>
      <c r="B3022" s="5">
        <v>10100501</v>
      </c>
      <c r="C3022" s="5">
        <v>1000</v>
      </c>
      <c r="D3022" s="4">
        <v>43586</v>
      </c>
      <c r="E3022" s="198" t="s">
        <v>104</v>
      </c>
      <c r="F3022" s="198">
        <v>108109912</v>
      </c>
      <c r="G3022" s="198">
        <v>0</v>
      </c>
      <c r="H3022" s="198">
        <v>0</v>
      </c>
      <c r="I3022" s="4">
        <v>43563</v>
      </c>
      <c r="J3022" s="198" t="s">
        <v>105</v>
      </c>
      <c r="K3022" s="198">
        <v>0.1</v>
      </c>
      <c r="L3022" s="198" t="s">
        <v>195</v>
      </c>
    </row>
    <row r="3023" spans="1:12" x14ac:dyDescent="0.3">
      <c r="A3023" s="5">
        <v>13640</v>
      </c>
      <c r="B3023" s="5">
        <v>10100501</v>
      </c>
      <c r="C3023" s="5">
        <v>1000</v>
      </c>
      <c r="D3023" s="4">
        <v>43586</v>
      </c>
      <c r="E3023" s="198" t="s">
        <v>104</v>
      </c>
      <c r="F3023" s="198">
        <v>108109990</v>
      </c>
      <c r="G3023" s="198">
        <v>0</v>
      </c>
      <c r="H3023" s="198">
        <v>0</v>
      </c>
      <c r="I3023" s="4">
        <v>43608</v>
      </c>
      <c r="J3023" s="198" t="s">
        <v>105</v>
      </c>
      <c r="K3023" s="198">
        <v>-850.04</v>
      </c>
      <c r="L3023" s="198" t="s">
        <v>194</v>
      </c>
    </row>
    <row r="3024" spans="1:12" x14ac:dyDescent="0.3">
      <c r="A3024" s="5">
        <v>13650</v>
      </c>
      <c r="B3024" s="5">
        <v>10100501</v>
      </c>
      <c r="C3024" s="5">
        <v>1000</v>
      </c>
      <c r="D3024" s="4">
        <v>43586</v>
      </c>
      <c r="E3024" s="198" t="s">
        <v>104</v>
      </c>
      <c r="F3024" s="198">
        <v>108109990</v>
      </c>
      <c r="G3024" s="198">
        <v>0</v>
      </c>
      <c r="H3024" s="198">
        <v>0</v>
      </c>
      <c r="I3024" s="4">
        <v>43608</v>
      </c>
      <c r="J3024" s="198" t="s">
        <v>105</v>
      </c>
      <c r="K3024" s="198">
        <v>-271.06</v>
      </c>
      <c r="L3024" s="198" t="s">
        <v>195</v>
      </c>
    </row>
    <row r="3025" spans="1:12" x14ac:dyDescent="0.3">
      <c r="A3025" s="5">
        <v>13650</v>
      </c>
      <c r="B3025" s="5">
        <v>10100501</v>
      </c>
      <c r="C3025" s="5">
        <v>1000</v>
      </c>
      <c r="D3025" s="4">
        <v>43586</v>
      </c>
      <c r="E3025" s="198" t="s">
        <v>104</v>
      </c>
      <c r="F3025" s="198">
        <v>108110034</v>
      </c>
      <c r="G3025" s="198">
        <v>0</v>
      </c>
      <c r="H3025" s="198">
        <v>0</v>
      </c>
      <c r="I3025" s="4">
        <v>43595</v>
      </c>
      <c r="J3025" s="198" t="s">
        <v>217</v>
      </c>
      <c r="K3025" s="3">
        <v>-2167.27</v>
      </c>
      <c r="L3025" s="198" t="s">
        <v>195</v>
      </c>
    </row>
    <row r="3026" spans="1:12" x14ac:dyDescent="0.3">
      <c r="A3026" s="5">
        <v>13660</v>
      </c>
      <c r="B3026" s="5">
        <v>10100501</v>
      </c>
      <c r="C3026" s="5">
        <v>1000</v>
      </c>
      <c r="D3026" s="4">
        <v>43586</v>
      </c>
      <c r="E3026" s="198" t="s">
        <v>104</v>
      </c>
      <c r="F3026" s="198">
        <v>108110034</v>
      </c>
      <c r="G3026" s="198">
        <v>0</v>
      </c>
      <c r="H3026" s="198">
        <v>0</v>
      </c>
      <c r="I3026" s="4">
        <v>43595</v>
      </c>
      <c r="J3026" s="198" t="s">
        <v>217</v>
      </c>
      <c r="K3026" s="198">
        <v>-193.27</v>
      </c>
      <c r="L3026" s="198" t="s">
        <v>188</v>
      </c>
    </row>
    <row r="3027" spans="1:12" x14ac:dyDescent="0.3">
      <c r="A3027" s="5">
        <v>13640</v>
      </c>
      <c r="B3027" s="5">
        <v>10100501</v>
      </c>
      <c r="C3027" s="5">
        <v>1000</v>
      </c>
      <c r="D3027" s="4">
        <v>43586</v>
      </c>
      <c r="E3027" s="198" t="s">
        <v>104</v>
      </c>
      <c r="F3027" s="198">
        <v>108110227</v>
      </c>
      <c r="G3027" s="198">
        <v>0</v>
      </c>
      <c r="H3027" s="198">
        <v>0</v>
      </c>
      <c r="I3027" s="4">
        <v>43551</v>
      </c>
      <c r="J3027" s="198" t="s">
        <v>105</v>
      </c>
      <c r="K3027" s="198">
        <v>1.01</v>
      </c>
      <c r="L3027" s="198" t="s">
        <v>194</v>
      </c>
    </row>
    <row r="3028" spans="1:12" x14ac:dyDescent="0.3">
      <c r="A3028" s="5">
        <v>13650</v>
      </c>
      <c r="B3028" s="5">
        <v>10100501</v>
      </c>
      <c r="C3028" s="5">
        <v>1000</v>
      </c>
      <c r="D3028" s="4">
        <v>43586</v>
      </c>
      <c r="E3028" s="198" t="s">
        <v>104</v>
      </c>
      <c r="F3028" s="198">
        <v>108110227</v>
      </c>
      <c r="G3028" s="198">
        <v>0</v>
      </c>
      <c r="H3028" s="198">
        <v>0</v>
      </c>
      <c r="I3028" s="4">
        <v>43551</v>
      </c>
      <c r="J3028" s="198" t="s">
        <v>105</v>
      </c>
      <c r="K3028" s="198">
        <v>0.78</v>
      </c>
      <c r="L3028" s="198" t="s">
        <v>195</v>
      </c>
    </row>
    <row r="3029" spans="1:12" x14ac:dyDescent="0.3">
      <c r="A3029" s="5">
        <v>13640</v>
      </c>
      <c r="B3029" s="5">
        <v>10100501</v>
      </c>
      <c r="C3029" s="5">
        <v>1000</v>
      </c>
      <c r="D3029" s="4">
        <v>43586</v>
      </c>
      <c r="E3029" s="198" t="s">
        <v>104</v>
      </c>
      <c r="F3029" s="198">
        <v>108110249</v>
      </c>
      <c r="G3029" s="198">
        <v>0</v>
      </c>
      <c r="H3029" s="198">
        <v>0</v>
      </c>
      <c r="I3029" s="4">
        <v>43598</v>
      </c>
      <c r="J3029" s="198" t="s">
        <v>105</v>
      </c>
      <c r="K3029" s="3">
        <v>-2333.79</v>
      </c>
      <c r="L3029" s="198" t="s">
        <v>194</v>
      </c>
    </row>
    <row r="3030" spans="1:12" x14ac:dyDescent="0.3">
      <c r="A3030" s="5">
        <v>13640</v>
      </c>
      <c r="B3030" s="5">
        <v>10100501</v>
      </c>
      <c r="C3030" s="5">
        <v>1000</v>
      </c>
      <c r="D3030" s="4">
        <v>43586</v>
      </c>
      <c r="E3030" s="198" t="s">
        <v>104</v>
      </c>
      <c r="F3030" s="198">
        <v>108110249</v>
      </c>
      <c r="G3030" s="198">
        <v>0</v>
      </c>
      <c r="H3030" s="198">
        <v>0</v>
      </c>
      <c r="I3030" s="4">
        <v>43598</v>
      </c>
      <c r="J3030" s="198" t="s">
        <v>105</v>
      </c>
      <c r="K3030" s="198">
        <v>-349.41</v>
      </c>
      <c r="L3030" s="198" t="s">
        <v>194</v>
      </c>
    </row>
    <row r="3031" spans="1:12" x14ac:dyDescent="0.3">
      <c r="A3031" s="5">
        <v>13640</v>
      </c>
      <c r="B3031" s="5">
        <v>10100501</v>
      </c>
      <c r="C3031" s="5">
        <v>1000</v>
      </c>
      <c r="D3031" s="4">
        <v>43586</v>
      </c>
      <c r="E3031" s="198" t="s">
        <v>104</v>
      </c>
      <c r="F3031" s="198">
        <v>108110249</v>
      </c>
      <c r="G3031" s="198">
        <v>0</v>
      </c>
      <c r="H3031" s="198">
        <v>0</v>
      </c>
      <c r="I3031" s="4">
        <v>43598</v>
      </c>
      <c r="J3031" s="198" t="s">
        <v>105</v>
      </c>
      <c r="K3031" s="198">
        <v>-397.08</v>
      </c>
      <c r="L3031" s="198" t="s">
        <v>194</v>
      </c>
    </row>
    <row r="3032" spans="1:12" x14ac:dyDescent="0.3">
      <c r="A3032" s="5">
        <v>13650</v>
      </c>
      <c r="B3032" s="5">
        <v>10100501</v>
      </c>
      <c r="C3032" s="5">
        <v>1000</v>
      </c>
      <c r="D3032" s="4">
        <v>43586</v>
      </c>
      <c r="E3032" s="198" t="s">
        <v>104</v>
      </c>
      <c r="F3032" s="198">
        <v>108110249</v>
      </c>
      <c r="G3032" s="198">
        <v>0</v>
      </c>
      <c r="H3032" s="198">
        <v>0</v>
      </c>
      <c r="I3032" s="4">
        <v>43598</v>
      </c>
      <c r="J3032" s="198" t="s">
        <v>105</v>
      </c>
      <c r="K3032" s="198">
        <v>-189.38</v>
      </c>
      <c r="L3032" s="198" t="s">
        <v>195</v>
      </c>
    </row>
    <row r="3033" spans="1:12" x14ac:dyDescent="0.3">
      <c r="A3033" s="5">
        <v>13650</v>
      </c>
      <c r="B3033" s="5">
        <v>10100501</v>
      </c>
      <c r="C3033" s="5">
        <v>1000</v>
      </c>
      <c r="D3033" s="4">
        <v>43586</v>
      </c>
      <c r="E3033" s="198" t="s">
        <v>104</v>
      </c>
      <c r="F3033" s="198">
        <v>108110249</v>
      </c>
      <c r="G3033" s="198">
        <v>0</v>
      </c>
      <c r="H3033" s="198">
        <v>0</v>
      </c>
      <c r="I3033" s="4">
        <v>43598</v>
      </c>
      <c r="J3033" s="198" t="s">
        <v>105</v>
      </c>
      <c r="K3033" s="198">
        <v>-619.04</v>
      </c>
      <c r="L3033" s="198" t="s">
        <v>195</v>
      </c>
    </row>
    <row r="3034" spans="1:12" x14ac:dyDescent="0.3">
      <c r="A3034" s="5">
        <v>13640</v>
      </c>
      <c r="B3034" s="5">
        <v>10100501</v>
      </c>
      <c r="C3034" s="5">
        <v>1000</v>
      </c>
      <c r="D3034" s="4">
        <v>43586</v>
      </c>
      <c r="E3034" s="198" t="s">
        <v>104</v>
      </c>
      <c r="F3034" s="198">
        <v>108110451</v>
      </c>
      <c r="G3034" s="198">
        <v>0</v>
      </c>
      <c r="H3034" s="198">
        <v>0</v>
      </c>
      <c r="I3034" s="4">
        <v>43599</v>
      </c>
      <c r="J3034" s="198" t="s">
        <v>105</v>
      </c>
      <c r="K3034" s="3">
        <v>-1350.09</v>
      </c>
      <c r="L3034" s="198" t="s">
        <v>194</v>
      </c>
    </row>
    <row r="3035" spans="1:12" x14ac:dyDescent="0.3">
      <c r="A3035" s="5">
        <v>13640</v>
      </c>
      <c r="B3035" s="5">
        <v>10100501</v>
      </c>
      <c r="C3035" s="5">
        <v>1000</v>
      </c>
      <c r="D3035" s="4">
        <v>43586</v>
      </c>
      <c r="E3035" s="198" t="s">
        <v>103</v>
      </c>
      <c r="F3035" s="198">
        <v>108100381</v>
      </c>
      <c r="G3035" s="198">
        <v>-1</v>
      </c>
      <c r="H3035" s="3">
        <v>-1642.87</v>
      </c>
      <c r="I3035" s="4">
        <v>43607</v>
      </c>
      <c r="J3035" s="198" t="s">
        <v>223</v>
      </c>
      <c r="K3035" s="198">
        <v>0</v>
      </c>
      <c r="L3035" s="198" t="s">
        <v>194</v>
      </c>
    </row>
    <row r="3036" spans="1:12" x14ac:dyDescent="0.3">
      <c r="A3036" s="5">
        <v>13640</v>
      </c>
      <c r="B3036" s="5">
        <v>10100501</v>
      </c>
      <c r="C3036" s="5">
        <v>1000</v>
      </c>
      <c r="D3036" s="4">
        <v>43586</v>
      </c>
      <c r="E3036" s="198" t="s">
        <v>103</v>
      </c>
      <c r="F3036" s="198">
        <v>108100381</v>
      </c>
      <c r="G3036" s="198">
        <v>-1</v>
      </c>
      <c r="H3036" s="3">
        <v>-6238.84</v>
      </c>
      <c r="I3036" s="4">
        <v>43607</v>
      </c>
      <c r="J3036" s="198" t="s">
        <v>223</v>
      </c>
      <c r="K3036" s="198">
        <v>0</v>
      </c>
      <c r="L3036" s="198" t="s">
        <v>194</v>
      </c>
    </row>
    <row r="3037" spans="1:12" x14ac:dyDescent="0.3">
      <c r="A3037" s="5">
        <v>13640</v>
      </c>
      <c r="B3037" s="5">
        <v>10100501</v>
      </c>
      <c r="C3037" s="5">
        <v>1000</v>
      </c>
      <c r="D3037" s="4">
        <v>43586</v>
      </c>
      <c r="E3037" s="198" t="s">
        <v>104</v>
      </c>
      <c r="F3037" s="198">
        <v>108100381</v>
      </c>
      <c r="G3037" s="198">
        <v>0</v>
      </c>
      <c r="H3037" s="198">
        <v>0</v>
      </c>
      <c r="I3037" s="4">
        <v>43607</v>
      </c>
      <c r="J3037" s="198" t="s">
        <v>223</v>
      </c>
      <c r="K3037" s="198">
        <v>451.54</v>
      </c>
      <c r="L3037" s="198" t="s">
        <v>194</v>
      </c>
    </row>
    <row r="3038" spans="1:12" x14ac:dyDescent="0.3">
      <c r="A3038" s="5">
        <v>13640</v>
      </c>
      <c r="B3038" s="5">
        <v>10100501</v>
      </c>
      <c r="C3038" s="5">
        <v>1000</v>
      </c>
      <c r="D3038" s="4">
        <v>43586</v>
      </c>
      <c r="E3038" s="198" t="s">
        <v>104</v>
      </c>
      <c r="F3038" s="198">
        <v>108100381</v>
      </c>
      <c r="G3038" s="198">
        <v>0</v>
      </c>
      <c r="H3038" s="198">
        <v>0</v>
      </c>
      <c r="I3038" s="4">
        <v>43607</v>
      </c>
      <c r="J3038" s="198" t="s">
        <v>223</v>
      </c>
      <c r="K3038" s="198">
        <v>167.65</v>
      </c>
      <c r="L3038" s="198" t="s">
        <v>194</v>
      </c>
    </row>
    <row r="3039" spans="1:12" x14ac:dyDescent="0.3">
      <c r="A3039" s="5">
        <v>13640</v>
      </c>
      <c r="B3039" s="5">
        <v>10100501</v>
      </c>
      <c r="C3039" s="5">
        <v>1000</v>
      </c>
      <c r="D3039" s="4">
        <v>43586</v>
      </c>
      <c r="E3039" s="198" t="s">
        <v>104</v>
      </c>
      <c r="F3039" s="198">
        <v>108100381</v>
      </c>
      <c r="G3039" s="198">
        <v>0</v>
      </c>
      <c r="H3039" s="198">
        <v>0</v>
      </c>
      <c r="I3039" s="4">
        <v>43607</v>
      </c>
      <c r="J3039" s="198" t="s">
        <v>223</v>
      </c>
      <c r="K3039" s="198">
        <v>40.85</v>
      </c>
      <c r="L3039" s="198" t="s">
        <v>194</v>
      </c>
    </row>
    <row r="3040" spans="1:12" x14ac:dyDescent="0.3">
      <c r="A3040" s="5">
        <v>13640</v>
      </c>
      <c r="B3040" s="5">
        <v>10100501</v>
      </c>
      <c r="C3040" s="5">
        <v>1000</v>
      </c>
      <c r="D3040" s="4">
        <v>43586</v>
      </c>
      <c r="E3040" s="198" t="s">
        <v>104</v>
      </c>
      <c r="F3040" s="198">
        <v>108100381</v>
      </c>
      <c r="G3040" s="198">
        <v>0</v>
      </c>
      <c r="H3040" s="198">
        <v>0</v>
      </c>
      <c r="I3040" s="4">
        <v>43607</v>
      </c>
      <c r="J3040" s="198" t="s">
        <v>223</v>
      </c>
      <c r="K3040" s="3">
        <v>1714.76</v>
      </c>
      <c r="L3040" s="198" t="s">
        <v>194</v>
      </c>
    </row>
    <row r="3041" spans="1:12" x14ac:dyDescent="0.3">
      <c r="A3041" s="5">
        <v>13650</v>
      </c>
      <c r="B3041" s="5">
        <v>10100501</v>
      </c>
      <c r="C3041" s="5">
        <v>1000</v>
      </c>
      <c r="D3041" s="4">
        <v>43586</v>
      </c>
      <c r="E3041" s="198" t="s">
        <v>103</v>
      </c>
      <c r="F3041" s="198">
        <v>108100381</v>
      </c>
      <c r="G3041" s="5">
        <v>-1694</v>
      </c>
      <c r="H3041" s="3">
        <v>-4319.7</v>
      </c>
      <c r="I3041" s="4">
        <v>43607</v>
      </c>
      <c r="J3041" s="198" t="s">
        <v>223</v>
      </c>
      <c r="K3041" s="198">
        <v>0</v>
      </c>
      <c r="L3041" s="198" t="s">
        <v>195</v>
      </c>
    </row>
    <row r="3042" spans="1:12" x14ac:dyDescent="0.3">
      <c r="A3042" s="5">
        <v>13650</v>
      </c>
      <c r="B3042" s="5">
        <v>10100501</v>
      </c>
      <c r="C3042" s="5">
        <v>1000</v>
      </c>
      <c r="D3042" s="4">
        <v>43586</v>
      </c>
      <c r="E3042" s="198" t="s">
        <v>104</v>
      </c>
      <c r="F3042" s="198">
        <v>108100381</v>
      </c>
      <c r="G3042" s="198">
        <v>0</v>
      </c>
      <c r="H3042" s="198">
        <v>0</v>
      </c>
      <c r="I3042" s="4">
        <v>43607</v>
      </c>
      <c r="J3042" s="198" t="s">
        <v>223</v>
      </c>
      <c r="K3042" s="3">
        <v>1187.27</v>
      </c>
      <c r="L3042" s="198" t="s">
        <v>195</v>
      </c>
    </row>
    <row r="3043" spans="1:12" x14ac:dyDescent="0.3">
      <c r="A3043" s="5">
        <v>13670</v>
      </c>
      <c r="B3043" s="5">
        <v>10100501</v>
      </c>
      <c r="C3043" s="5">
        <v>1000</v>
      </c>
      <c r="D3043" s="4">
        <v>43586</v>
      </c>
      <c r="E3043" s="198" t="s">
        <v>103</v>
      </c>
      <c r="F3043" s="198">
        <v>108100381</v>
      </c>
      <c r="G3043" s="198">
        <v>-246</v>
      </c>
      <c r="H3043" s="3">
        <v>-3229.98</v>
      </c>
      <c r="I3043" s="4">
        <v>43607</v>
      </c>
      <c r="J3043" s="198" t="s">
        <v>223</v>
      </c>
      <c r="K3043" s="198">
        <v>0</v>
      </c>
      <c r="L3043" s="198" t="s">
        <v>189</v>
      </c>
    </row>
    <row r="3044" spans="1:12" x14ac:dyDescent="0.3">
      <c r="A3044" s="5">
        <v>13670</v>
      </c>
      <c r="B3044" s="5">
        <v>10100501</v>
      </c>
      <c r="C3044" s="5">
        <v>1000</v>
      </c>
      <c r="D3044" s="4">
        <v>43586</v>
      </c>
      <c r="E3044" s="198" t="s">
        <v>104</v>
      </c>
      <c r="F3044" s="198">
        <v>108100381</v>
      </c>
      <c r="G3044" s="198">
        <v>0</v>
      </c>
      <c r="H3044" s="198">
        <v>0</v>
      </c>
      <c r="I3044" s="4">
        <v>43607</v>
      </c>
      <c r="J3044" s="198" t="s">
        <v>223</v>
      </c>
      <c r="K3044" s="198">
        <v>887.76</v>
      </c>
      <c r="L3044" s="198" t="s">
        <v>189</v>
      </c>
    </row>
    <row r="3045" spans="1:12" x14ac:dyDescent="0.3">
      <c r="A3045" s="5">
        <v>13660</v>
      </c>
      <c r="B3045" s="5">
        <v>10100501</v>
      </c>
      <c r="C3045" s="5">
        <v>1000</v>
      </c>
      <c r="D3045" s="4">
        <v>43586</v>
      </c>
      <c r="E3045" s="198" t="s">
        <v>104</v>
      </c>
      <c r="F3045" s="198">
        <v>108102170</v>
      </c>
      <c r="G3045" s="198">
        <v>0</v>
      </c>
      <c r="H3045" s="198">
        <v>0</v>
      </c>
      <c r="I3045" s="4">
        <v>43340</v>
      </c>
      <c r="J3045" s="198" t="s">
        <v>105</v>
      </c>
      <c r="K3045" s="198">
        <v>-11.39</v>
      </c>
      <c r="L3045" s="198" t="s">
        <v>188</v>
      </c>
    </row>
    <row r="3046" spans="1:12" x14ac:dyDescent="0.3">
      <c r="A3046" s="5">
        <v>13670</v>
      </c>
      <c r="B3046" s="5">
        <v>10100501</v>
      </c>
      <c r="C3046" s="5">
        <v>1000</v>
      </c>
      <c r="D3046" s="4">
        <v>43586</v>
      </c>
      <c r="E3046" s="198" t="s">
        <v>104</v>
      </c>
      <c r="F3046" s="198">
        <v>108102170</v>
      </c>
      <c r="G3046" s="198">
        <v>0</v>
      </c>
      <c r="H3046" s="198">
        <v>0</v>
      </c>
      <c r="I3046" s="4">
        <v>43340</v>
      </c>
      <c r="J3046" s="198" t="s">
        <v>105</v>
      </c>
      <c r="K3046" s="198">
        <v>-19.55</v>
      </c>
      <c r="L3046" s="198" t="s">
        <v>189</v>
      </c>
    </row>
    <row r="3047" spans="1:12" x14ac:dyDescent="0.3">
      <c r="A3047" s="5">
        <v>13670</v>
      </c>
      <c r="B3047" s="5">
        <v>10100501</v>
      </c>
      <c r="C3047" s="5">
        <v>1000</v>
      </c>
      <c r="D3047" s="4">
        <v>43586</v>
      </c>
      <c r="E3047" s="198" t="s">
        <v>104</v>
      </c>
      <c r="F3047" s="198">
        <v>108102868</v>
      </c>
      <c r="G3047" s="198">
        <v>0</v>
      </c>
      <c r="H3047" s="198">
        <v>0</v>
      </c>
      <c r="I3047" s="4">
        <v>43399</v>
      </c>
      <c r="J3047" s="198" t="s">
        <v>105</v>
      </c>
      <c r="K3047" s="198">
        <v>0</v>
      </c>
      <c r="L3047" s="198" t="s">
        <v>189</v>
      </c>
    </row>
    <row r="3048" spans="1:12" x14ac:dyDescent="0.3">
      <c r="A3048" s="5">
        <v>13640</v>
      </c>
      <c r="B3048" s="5">
        <v>10100501</v>
      </c>
      <c r="C3048" s="5">
        <v>1000</v>
      </c>
      <c r="D3048" s="4">
        <v>43586</v>
      </c>
      <c r="E3048" s="198" t="s">
        <v>104</v>
      </c>
      <c r="F3048" s="198">
        <v>108092776</v>
      </c>
      <c r="G3048" s="198">
        <v>0</v>
      </c>
      <c r="H3048" s="198">
        <v>0</v>
      </c>
      <c r="I3048" s="4">
        <v>43372</v>
      </c>
      <c r="J3048" s="198" t="s">
        <v>105</v>
      </c>
      <c r="K3048" s="198">
        <v>1.36</v>
      </c>
      <c r="L3048" s="198" t="s">
        <v>194</v>
      </c>
    </row>
    <row r="3049" spans="1:12" x14ac:dyDescent="0.3">
      <c r="A3049" s="5">
        <v>13640</v>
      </c>
      <c r="B3049" s="5">
        <v>10100501</v>
      </c>
      <c r="C3049" s="5">
        <v>1000</v>
      </c>
      <c r="D3049" s="4">
        <v>43586</v>
      </c>
      <c r="E3049" s="198" t="s">
        <v>104</v>
      </c>
      <c r="F3049" s="198">
        <v>108092776</v>
      </c>
      <c r="G3049" s="198">
        <v>0</v>
      </c>
      <c r="H3049" s="198">
        <v>0</v>
      </c>
      <c r="I3049" s="4">
        <v>43372</v>
      </c>
      <c r="J3049" s="198" t="s">
        <v>105</v>
      </c>
      <c r="K3049" s="198">
        <v>1.43</v>
      </c>
      <c r="L3049" s="198" t="s">
        <v>194</v>
      </c>
    </row>
    <row r="3050" spans="1:12" x14ac:dyDescent="0.3">
      <c r="A3050" s="5">
        <v>13640</v>
      </c>
      <c r="B3050" s="5">
        <v>10100501</v>
      </c>
      <c r="C3050" s="5">
        <v>1000</v>
      </c>
      <c r="D3050" s="4">
        <v>43586</v>
      </c>
      <c r="E3050" s="198" t="s">
        <v>104</v>
      </c>
      <c r="F3050" s="198">
        <v>108092776</v>
      </c>
      <c r="G3050" s="198">
        <v>0</v>
      </c>
      <c r="H3050" s="198">
        <v>0</v>
      </c>
      <c r="I3050" s="4">
        <v>43372</v>
      </c>
      <c r="J3050" s="198" t="s">
        <v>105</v>
      </c>
      <c r="K3050" s="198">
        <v>1.62</v>
      </c>
      <c r="L3050" s="198" t="s">
        <v>194</v>
      </c>
    </row>
    <row r="3051" spans="1:12" x14ac:dyDescent="0.3">
      <c r="A3051" s="5">
        <v>13640</v>
      </c>
      <c r="B3051" s="5">
        <v>10100501</v>
      </c>
      <c r="C3051" s="5">
        <v>1000</v>
      </c>
      <c r="D3051" s="4">
        <v>43586</v>
      </c>
      <c r="E3051" s="198" t="s">
        <v>104</v>
      </c>
      <c r="F3051" s="198">
        <v>108092776</v>
      </c>
      <c r="G3051" s="198">
        <v>0</v>
      </c>
      <c r="H3051" s="198">
        <v>0</v>
      </c>
      <c r="I3051" s="4">
        <v>43372</v>
      </c>
      <c r="J3051" s="198" t="s">
        <v>105</v>
      </c>
      <c r="K3051" s="198">
        <v>10.71</v>
      </c>
      <c r="L3051" s="198" t="s">
        <v>194</v>
      </c>
    </row>
    <row r="3052" spans="1:12" x14ac:dyDescent="0.3">
      <c r="A3052" s="5">
        <v>13640</v>
      </c>
      <c r="B3052" s="5">
        <v>10100501</v>
      </c>
      <c r="C3052" s="5">
        <v>1000</v>
      </c>
      <c r="D3052" s="4">
        <v>43586</v>
      </c>
      <c r="E3052" s="198" t="s">
        <v>104</v>
      </c>
      <c r="F3052" s="198">
        <v>108092776</v>
      </c>
      <c r="G3052" s="198">
        <v>0</v>
      </c>
      <c r="H3052" s="198">
        <v>0</v>
      </c>
      <c r="I3052" s="4">
        <v>43372</v>
      </c>
      <c r="J3052" s="198" t="s">
        <v>105</v>
      </c>
      <c r="K3052" s="198">
        <v>12.19</v>
      </c>
      <c r="L3052" s="198" t="s">
        <v>194</v>
      </c>
    </row>
    <row r="3053" spans="1:12" x14ac:dyDescent="0.3">
      <c r="A3053" s="5">
        <v>13640</v>
      </c>
      <c r="B3053" s="5">
        <v>10100501</v>
      </c>
      <c r="C3053" s="5">
        <v>1000</v>
      </c>
      <c r="D3053" s="4">
        <v>43586</v>
      </c>
      <c r="E3053" s="198" t="s">
        <v>104</v>
      </c>
      <c r="F3053" s="198">
        <v>108092776</v>
      </c>
      <c r="G3053" s="198">
        <v>0</v>
      </c>
      <c r="H3053" s="198">
        <v>0</v>
      </c>
      <c r="I3053" s="4">
        <v>43372</v>
      </c>
      <c r="J3053" s="198" t="s">
        <v>105</v>
      </c>
      <c r="K3053" s="198">
        <v>12.19</v>
      </c>
      <c r="L3053" s="198" t="s">
        <v>194</v>
      </c>
    </row>
    <row r="3054" spans="1:12" x14ac:dyDescent="0.3">
      <c r="A3054" s="5">
        <v>13640</v>
      </c>
      <c r="B3054" s="5">
        <v>10100501</v>
      </c>
      <c r="C3054" s="5">
        <v>1000</v>
      </c>
      <c r="D3054" s="4">
        <v>43586</v>
      </c>
      <c r="E3054" s="198" t="s">
        <v>104</v>
      </c>
      <c r="F3054" s="198">
        <v>108092776</v>
      </c>
      <c r="G3054" s="198">
        <v>0</v>
      </c>
      <c r="H3054" s="198">
        <v>0</v>
      </c>
      <c r="I3054" s="4">
        <v>43372</v>
      </c>
      <c r="J3054" s="198" t="s">
        <v>105</v>
      </c>
      <c r="K3054" s="198">
        <v>6.16</v>
      </c>
      <c r="L3054" s="198" t="s">
        <v>194</v>
      </c>
    </row>
    <row r="3055" spans="1:12" x14ac:dyDescent="0.3">
      <c r="A3055" s="5">
        <v>13640</v>
      </c>
      <c r="B3055" s="5">
        <v>10100501</v>
      </c>
      <c r="C3055" s="5">
        <v>1000</v>
      </c>
      <c r="D3055" s="4">
        <v>43586</v>
      </c>
      <c r="E3055" s="198" t="s">
        <v>104</v>
      </c>
      <c r="F3055" s="198">
        <v>108092776</v>
      </c>
      <c r="G3055" s="198">
        <v>0</v>
      </c>
      <c r="H3055" s="198">
        <v>0</v>
      </c>
      <c r="I3055" s="4">
        <v>43372</v>
      </c>
      <c r="J3055" s="198" t="s">
        <v>105</v>
      </c>
      <c r="K3055" s="198">
        <v>12.19</v>
      </c>
      <c r="L3055" s="198" t="s">
        <v>194</v>
      </c>
    </row>
    <row r="3056" spans="1:12" x14ac:dyDescent="0.3">
      <c r="A3056" s="5">
        <v>13640</v>
      </c>
      <c r="B3056" s="5">
        <v>10100501</v>
      </c>
      <c r="C3056" s="5">
        <v>1000</v>
      </c>
      <c r="D3056" s="4">
        <v>43586</v>
      </c>
      <c r="E3056" s="198" t="s">
        <v>104</v>
      </c>
      <c r="F3056" s="198">
        <v>108092776</v>
      </c>
      <c r="G3056" s="198">
        <v>0</v>
      </c>
      <c r="H3056" s="198">
        <v>0</v>
      </c>
      <c r="I3056" s="4">
        <v>43372</v>
      </c>
      <c r="J3056" s="198" t="s">
        <v>105</v>
      </c>
      <c r="K3056" s="198">
        <v>10.71</v>
      </c>
      <c r="L3056" s="198" t="s">
        <v>194</v>
      </c>
    </row>
    <row r="3057" spans="1:12" x14ac:dyDescent="0.3">
      <c r="A3057" s="5">
        <v>13640</v>
      </c>
      <c r="B3057" s="5">
        <v>10100501</v>
      </c>
      <c r="C3057" s="5">
        <v>1000</v>
      </c>
      <c r="D3057" s="4">
        <v>43586</v>
      </c>
      <c r="E3057" s="198" t="s">
        <v>104</v>
      </c>
      <c r="F3057" s="198">
        <v>108092776</v>
      </c>
      <c r="G3057" s="198">
        <v>0</v>
      </c>
      <c r="H3057" s="198">
        <v>0</v>
      </c>
      <c r="I3057" s="4">
        <v>43372</v>
      </c>
      <c r="J3057" s="198" t="s">
        <v>105</v>
      </c>
      <c r="K3057" s="198">
        <v>10.71</v>
      </c>
      <c r="L3057" s="198" t="s">
        <v>194</v>
      </c>
    </row>
    <row r="3058" spans="1:12" x14ac:dyDescent="0.3">
      <c r="A3058" s="5">
        <v>13640</v>
      </c>
      <c r="B3058" s="5">
        <v>10100501</v>
      </c>
      <c r="C3058" s="5">
        <v>1000</v>
      </c>
      <c r="D3058" s="4">
        <v>43586</v>
      </c>
      <c r="E3058" s="198" t="s">
        <v>104</v>
      </c>
      <c r="F3058" s="198">
        <v>108092776</v>
      </c>
      <c r="G3058" s="198">
        <v>0</v>
      </c>
      <c r="H3058" s="198">
        <v>0</v>
      </c>
      <c r="I3058" s="4">
        <v>43372</v>
      </c>
      <c r="J3058" s="198" t="s">
        <v>105</v>
      </c>
      <c r="K3058" s="198">
        <v>12.19</v>
      </c>
      <c r="L3058" s="198" t="s">
        <v>194</v>
      </c>
    </row>
    <row r="3059" spans="1:12" x14ac:dyDescent="0.3">
      <c r="A3059" s="5">
        <v>13640</v>
      </c>
      <c r="B3059" s="5">
        <v>10100501</v>
      </c>
      <c r="C3059" s="5">
        <v>1000</v>
      </c>
      <c r="D3059" s="4">
        <v>43586</v>
      </c>
      <c r="E3059" s="198" t="s">
        <v>104</v>
      </c>
      <c r="F3059" s="198">
        <v>108092776</v>
      </c>
      <c r="G3059" s="198">
        <v>0</v>
      </c>
      <c r="H3059" s="198">
        <v>0</v>
      </c>
      <c r="I3059" s="4">
        <v>43372</v>
      </c>
      <c r="J3059" s="198" t="s">
        <v>105</v>
      </c>
      <c r="K3059" s="198">
        <v>10.71</v>
      </c>
      <c r="L3059" s="198" t="s">
        <v>194</v>
      </c>
    </row>
    <row r="3060" spans="1:12" x14ac:dyDescent="0.3">
      <c r="A3060" s="5">
        <v>13640</v>
      </c>
      <c r="B3060" s="5">
        <v>10100501</v>
      </c>
      <c r="C3060" s="5">
        <v>1000</v>
      </c>
      <c r="D3060" s="4">
        <v>43586</v>
      </c>
      <c r="E3060" s="198" t="s">
        <v>104</v>
      </c>
      <c r="F3060" s="198">
        <v>108092776</v>
      </c>
      <c r="G3060" s="198">
        <v>0</v>
      </c>
      <c r="H3060" s="198">
        <v>0</v>
      </c>
      <c r="I3060" s="4">
        <v>43372</v>
      </c>
      <c r="J3060" s="198" t="s">
        <v>105</v>
      </c>
      <c r="K3060" s="198">
        <v>9.33</v>
      </c>
      <c r="L3060" s="198" t="s">
        <v>194</v>
      </c>
    </row>
    <row r="3061" spans="1:12" x14ac:dyDescent="0.3">
      <c r="A3061" s="5">
        <v>13650</v>
      </c>
      <c r="B3061" s="5">
        <v>10100501</v>
      </c>
      <c r="C3061" s="5">
        <v>1000</v>
      </c>
      <c r="D3061" s="4">
        <v>43586</v>
      </c>
      <c r="E3061" s="198" t="s">
        <v>104</v>
      </c>
      <c r="F3061" s="198">
        <v>108092776</v>
      </c>
      <c r="G3061" s="198">
        <v>0</v>
      </c>
      <c r="H3061" s="198">
        <v>0</v>
      </c>
      <c r="I3061" s="4">
        <v>43372</v>
      </c>
      <c r="J3061" s="198" t="s">
        <v>105</v>
      </c>
      <c r="K3061" s="198">
        <v>198.81</v>
      </c>
      <c r="L3061" s="198" t="s">
        <v>195</v>
      </c>
    </row>
    <row r="3062" spans="1:12" x14ac:dyDescent="0.3">
      <c r="A3062" s="5">
        <v>13640</v>
      </c>
      <c r="B3062" s="5">
        <v>10100501</v>
      </c>
      <c r="C3062" s="5">
        <v>1000</v>
      </c>
      <c r="D3062" s="4">
        <v>43586</v>
      </c>
      <c r="E3062" s="198" t="s">
        <v>104</v>
      </c>
      <c r="F3062" s="198">
        <v>108096647</v>
      </c>
      <c r="G3062" s="198">
        <v>0</v>
      </c>
      <c r="H3062" s="198">
        <v>0</v>
      </c>
      <c r="I3062" s="4">
        <v>43397</v>
      </c>
      <c r="J3062" s="198" t="s">
        <v>105</v>
      </c>
      <c r="K3062" s="3">
        <v>-1263.54</v>
      </c>
      <c r="L3062" s="198" t="s">
        <v>194</v>
      </c>
    </row>
    <row r="3063" spans="1:12" x14ac:dyDescent="0.3">
      <c r="A3063" s="5">
        <v>13650</v>
      </c>
      <c r="B3063" s="5">
        <v>10100501</v>
      </c>
      <c r="C3063" s="5">
        <v>1000</v>
      </c>
      <c r="D3063" s="4">
        <v>43586</v>
      </c>
      <c r="E3063" s="198" t="s">
        <v>104</v>
      </c>
      <c r="F3063" s="198">
        <v>108096647</v>
      </c>
      <c r="G3063" s="198">
        <v>0</v>
      </c>
      <c r="H3063" s="198">
        <v>0</v>
      </c>
      <c r="I3063" s="4">
        <v>43397</v>
      </c>
      <c r="J3063" s="198" t="s">
        <v>105</v>
      </c>
      <c r="K3063" s="3">
        <v>-1589.7</v>
      </c>
      <c r="L3063" s="198" t="s">
        <v>195</v>
      </c>
    </row>
    <row r="3064" spans="1:12" x14ac:dyDescent="0.3">
      <c r="A3064" s="5">
        <v>13640</v>
      </c>
      <c r="B3064" s="5">
        <v>10100501</v>
      </c>
      <c r="C3064" s="5">
        <v>1000</v>
      </c>
      <c r="D3064" s="4">
        <v>43586</v>
      </c>
      <c r="E3064" s="198" t="s">
        <v>104</v>
      </c>
      <c r="F3064" s="198">
        <v>108099683</v>
      </c>
      <c r="G3064" s="198">
        <v>0</v>
      </c>
      <c r="H3064" s="198">
        <v>0</v>
      </c>
      <c r="I3064" s="4">
        <v>43397</v>
      </c>
      <c r="J3064" s="198" t="s">
        <v>105</v>
      </c>
      <c r="K3064" s="198">
        <v>301.33</v>
      </c>
      <c r="L3064" s="198" t="s">
        <v>194</v>
      </c>
    </row>
    <row r="3065" spans="1:12" x14ac:dyDescent="0.3">
      <c r="A3065" s="5">
        <v>13640</v>
      </c>
      <c r="B3065" s="5">
        <v>10100501</v>
      </c>
      <c r="C3065" s="5">
        <v>1000</v>
      </c>
      <c r="D3065" s="4">
        <v>43586</v>
      </c>
      <c r="E3065" s="198" t="s">
        <v>103</v>
      </c>
      <c r="F3065" s="198">
        <v>108100381</v>
      </c>
      <c r="G3065" s="198">
        <v>-1</v>
      </c>
      <c r="H3065" s="5">
        <v>-1641</v>
      </c>
      <c r="I3065" s="4">
        <v>43607</v>
      </c>
      <c r="J3065" s="198" t="s">
        <v>223</v>
      </c>
      <c r="K3065" s="198">
        <v>0</v>
      </c>
      <c r="L3065" s="198" t="s">
        <v>194</v>
      </c>
    </row>
    <row r="3066" spans="1:12" x14ac:dyDescent="0.3">
      <c r="A3066" s="5">
        <v>13640</v>
      </c>
      <c r="B3066" s="5">
        <v>10100501</v>
      </c>
      <c r="C3066" s="5">
        <v>1000</v>
      </c>
      <c r="D3066" s="4">
        <v>43586</v>
      </c>
      <c r="E3066" s="198" t="s">
        <v>103</v>
      </c>
      <c r="F3066" s="198">
        <v>108100381</v>
      </c>
      <c r="G3066" s="198">
        <v>-1</v>
      </c>
      <c r="H3066" s="3">
        <v>-1908.83</v>
      </c>
      <c r="I3066" s="4">
        <v>43607</v>
      </c>
      <c r="J3066" s="198" t="s">
        <v>223</v>
      </c>
      <c r="K3066" s="198">
        <v>0</v>
      </c>
      <c r="L3066" s="198" t="s">
        <v>194</v>
      </c>
    </row>
    <row r="3067" spans="1:12" x14ac:dyDescent="0.3">
      <c r="A3067" s="5">
        <v>13640</v>
      </c>
      <c r="B3067" s="5">
        <v>10100501</v>
      </c>
      <c r="C3067" s="5">
        <v>1000</v>
      </c>
      <c r="D3067" s="4">
        <v>43586</v>
      </c>
      <c r="E3067" s="198" t="s">
        <v>104</v>
      </c>
      <c r="F3067" s="198">
        <v>108100381</v>
      </c>
      <c r="G3067" s="198">
        <v>0</v>
      </c>
      <c r="H3067" s="198">
        <v>0</v>
      </c>
      <c r="I3067" s="4">
        <v>43607</v>
      </c>
      <c r="J3067" s="198" t="s">
        <v>223</v>
      </c>
      <c r="K3067" s="198">
        <v>451.03</v>
      </c>
      <c r="L3067" s="198" t="s">
        <v>194</v>
      </c>
    </row>
    <row r="3068" spans="1:12" x14ac:dyDescent="0.3">
      <c r="A3068" s="5">
        <v>13640</v>
      </c>
      <c r="B3068" s="5">
        <v>10100501</v>
      </c>
      <c r="C3068" s="5">
        <v>1000</v>
      </c>
      <c r="D3068" s="4">
        <v>43586</v>
      </c>
      <c r="E3068" s="198" t="s">
        <v>104</v>
      </c>
      <c r="F3068" s="198">
        <v>108100381</v>
      </c>
      <c r="G3068" s="198">
        <v>0</v>
      </c>
      <c r="H3068" s="198">
        <v>0</v>
      </c>
      <c r="I3068" s="4">
        <v>43607</v>
      </c>
      <c r="J3068" s="198" t="s">
        <v>223</v>
      </c>
      <c r="K3068" s="198">
        <v>524.64</v>
      </c>
      <c r="L3068" s="198" t="s">
        <v>194</v>
      </c>
    </row>
    <row r="3069" spans="1:12" x14ac:dyDescent="0.3">
      <c r="A3069" s="5">
        <v>13640</v>
      </c>
      <c r="B3069" s="5">
        <v>10100501</v>
      </c>
      <c r="C3069" s="5">
        <v>1000</v>
      </c>
      <c r="D3069" s="4">
        <v>43586</v>
      </c>
      <c r="E3069" s="198" t="s">
        <v>103</v>
      </c>
      <c r="F3069" s="198">
        <v>108100381</v>
      </c>
      <c r="G3069" s="198">
        <v>-1</v>
      </c>
      <c r="H3069" s="198">
        <v>-148.62</v>
      </c>
      <c r="I3069" s="4">
        <v>43607</v>
      </c>
      <c r="J3069" s="198" t="s">
        <v>223</v>
      </c>
      <c r="K3069" s="198">
        <v>0</v>
      </c>
      <c r="L3069" s="198" t="s">
        <v>194</v>
      </c>
    </row>
    <row r="3070" spans="1:12" x14ac:dyDescent="0.3">
      <c r="A3070" s="5">
        <v>13640</v>
      </c>
      <c r="B3070" s="5">
        <v>10100501</v>
      </c>
      <c r="C3070" s="5">
        <v>1000</v>
      </c>
      <c r="D3070" s="4">
        <v>43586</v>
      </c>
      <c r="E3070" s="198" t="s">
        <v>103</v>
      </c>
      <c r="F3070" s="198">
        <v>108100381</v>
      </c>
      <c r="G3070" s="198">
        <v>-1</v>
      </c>
      <c r="H3070" s="198">
        <v>-609.97</v>
      </c>
      <c r="I3070" s="4">
        <v>43607</v>
      </c>
      <c r="J3070" s="198" t="s">
        <v>223</v>
      </c>
      <c r="K3070" s="198">
        <v>0</v>
      </c>
      <c r="L3070" s="198" t="s">
        <v>194</v>
      </c>
    </row>
    <row r="3071" spans="1:12" x14ac:dyDescent="0.3">
      <c r="A3071" s="5">
        <v>13650</v>
      </c>
      <c r="B3071" s="5">
        <v>10100501</v>
      </c>
      <c r="C3071" s="5">
        <v>1000</v>
      </c>
      <c r="D3071" s="4">
        <v>43586</v>
      </c>
      <c r="E3071" s="198" t="s">
        <v>103</v>
      </c>
      <c r="F3071" s="198">
        <v>108107714</v>
      </c>
      <c r="G3071" s="198">
        <v>-150</v>
      </c>
      <c r="H3071" s="198">
        <v>-655.5</v>
      </c>
      <c r="I3071" s="4">
        <v>43598</v>
      </c>
      <c r="J3071" s="198" t="s">
        <v>218</v>
      </c>
      <c r="K3071" s="198">
        <v>0</v>
      </c>
      <c r="L3071" s="198" t="s">
        <v>195</v>
      </c>
    </row>
    <row r="3072" spans="1:12" x14ac:dyDescent="0.3">
      <c r="A3072" s="5">
        <v>13650</v>
      </c>
      <c r="B3072" s="5">
        <v>10100501</v>
      </c>
      <c r="C3072" s="5">
        <v>1000</v>
      </c>
      <c r="D3072" s="4">
        <v>43586</v>
      </c>
      <c r="E3072" s="198" t="s">
        <v>103</v>
      </c>
      <c r="F3072" s="198">
        <v>108107714</v>
      </c>
      <c r="G3072" s="198">
        <v>150</v>
      </c>
      <c r="H3072" s="198">
        <v>655.5</v>
      </c>
      <c r="I3072" s="4">
        <v>43598</v>
      </c>
      <c r="J3072" s="198" t="s">
        <v>218</v>
      </c>
      <c r="K3072" s="198">
        <v>0</v>
      </c>
      <c r="L3072" s="198" t="s">
        <v>195</v>
      </c>
    </row>
    <row r="3073" spans="1:12" x14ac:dyDescent="0.3">
      <c r="A3073" s="5">
        <v>13650</v>
      </c>
      <c r="B3073" s="5">
        <v>10100501</v>
      </c>
      <c r="C3073" s="5">
        <v>1000</v>
      </c>
      <c r="D3073" s="4">
        <v>43586</v>
      </c>
      <c r="E3073" s="198" t="s">
        <v>103</v>
      </c>
      <c r="F3073" s="198">
        <v>108107714</v>
      </c>
      <c r="G3073" s="198">
        <v>-150</v>
      </c>
      <c r="H3073" s="198">
        <v>-379.5</v>
      </c>
      <c r="I3073" s="4">
        <v>43598</v>
      </c>
      <c r="J3073" s="198" t="s">
        <v>218</v>
      </c>
      <c r="K3073" s="198">
        <v>0</v>
      </c>
      <c r="L3073" s="198" t="s">
        <v>195</v>
      </c>
    </row>
    <row r="3074" spans="1:12" x14ac:dyDescent="0.3">
      <c r="A3074" s="5">
        <v>13640</v>
      </c>
      <c r="B3074" s="5">
        <v>10100501</v>
      </c>
      <c r="C3074" s="5">
        <v>1000</v>
      </c>
      <c r="D3074" s="4">
        <v>43586</v>
      </c>
      <c r="E3074" s="198" t="s">
        <v>103</v>
      </c>
      <c r="F3074" s="198">
        <v>108107714</v>
      </c>
      <c r="G3074" s="198">
        <v>-1</v>
      </c>
      <c r="H3074" s="198">
        <v>-99.47</v>
      </c>
      <c r="I3074" s="4">
        <v>43598</v>
      </c>
      <c r="J3074" s="198" t="s">
        <v>218</v>
      </c>
      <c r="K3074" s="198">
        <v>0</v>
      </c>
      <c r="L3074" s="198" t="s">
        <v>194</v>
      </c>
    </row>
    <row r="3075" spans="1:12" x14ac:dyDescent="0.3">
      <c r="A3075" s="5">
        <v>13640</v>
      </c>
      <c r="B3075" s="5">
        <v>10100501</v>
      </c>
      <c r="C3075" s="5">
        <v>1000</v>
      </c>
      <c r="D3075" s="4">
        <v>43586</v>
      </c>
      <c r="E3075" s="198" t="s">
        <v>103</v>
      </c>
      <c r="F3075" s="198">
        <v>108108182</v>
      </c>
      <c r="G3075" s="198">
        <v>-1</v>
      </c>
      <c r="H3075" s="3">
        <v>-2057.7600000000002</v>
      </c>
      <c r="I3075" s="4">
        <v>43595</v>
      </c>
      <c r="J3075" s="198" t="s">
        <v>217</v>
      </c>
      <c r="K3075" s="198">
        <v>0</v>
      </c>
      <c r="L3075" s="198" t="s">
        <v>194</v>
      </c>
    </row>
    <row r="3076" spans="1:12" x14ac:dyDescent="0.3">
      <c r="A3076" s="5">
        <v>13640</v>
      </c>
      <c r="B3076" s="5">
        <v>10100501</v>
      </c>
      <c r="C3076" s="5">
        <v>1000</v>
      </c>
      <c r="D3076" s="4">
        <v>43586</v>
      </c>
      <c r="E3076" s="198" t="s">
        <v>103</v>
      </c>
      <c r="F3076" s="198">
        <v>108108182</v>
      </c>
      <c r="G3076" s="198">
        <v>-1</v>
      </c>
      <c r="H3076" s="198">
        <v>-99.47</v>
      </c>
      <c r="I3076" s="4">
        <v>43595</v>
      </c>
      <c r="J3076" s="198" t="s">
        <v>217</v>
      </c>
      <c r="K3076" s="198">
        <v>0</v>
      </c>
      <c r="L3076" s="198" t="s">
        <v>194</v>
      </c>
    </row>
    <row r="3077" spans="1:12" x14ac:dyDescent="0.3">
      <c r="A3077" s="5">
        <v>13640</v>
      </c>
      <c r="B3077" s="5">
        <v>10100501</v>
      </c>
      <c r="C3077" s="5">
        <v>1000</v>
      </c>
      <c r="D3077" s="4">
        <v>43586</v>
      </c>
      <c r="E3077" s="198" t="s">
        <v>103</v>
      </c>
      <c r="F3077" s="198">
        <v>108108182</v>
      </c>
      <c r="G3077" s="198">
        <v>-1</v>
      </c>
      <c r="H3077" s="3">
        <v>-1845.6</v>
      </c>
      <c r="I3077" s="4">
        <v>43595</v>
      </c>
      <c r="J3077" s="198" t="s">
        <v>217</v>
      </c>
      <c r="K3077" s="198">
        <v>0</v>
      </c>
      <c r="L3077" s="198" t="s">
        <v>194</v>
      </c>
    </row>
    <row r="3078" spans="1:12" x14ac:dyDescent="0.3">
      <c r="A3078" s="5">
        <v>13660</v>
      </c>
      <c r="B3078" s="5">
        <v>10100501</v>
      </c>
      <c r="C3078" s="5">
        <v>1000</v>
      </c>
      <c r="D3078" s="4">
        <v>43586</v>
      </c>
      <c r="E3078" s="198" t="s">
        <v>103</v>
      </c>
      <c r="F3078" s="198">
        <v>108108182</v>
      </c>
      <c r="G3078" s="198">
        <v>-1</v>
      </c>
      <c r="H3078" s="3">
        <v>-1432.19</v>
      </c>
      <c r="I3078" s="4">
        <v>43595</v>
      </c>
      <c r="J3078" s="198" t="s">
        <v>217</v>
      </c>
      <c r="K3078" s="198">
        <v>0</v>
      </c>
      <c r="L3078" s="198" t="s">
        <v>188</v>
      </c>
    </row>
    <row r="3079" spans="1:12" x14ac:dyDescent="0.3">
      <c r="A3079" s="5">
        <v>13660</v>
      </c>
      <c r="B3079" s="5">
        <v>10100501</v>
      </c>
      <c r="C3079" s="5">
        <v>1000</v>
      </c>
      <c r="D3079" s="4">
        <v>43586</v>
      </c>
      <c r="E3079" s="198" t="s">
        <v>103</v>
      </c>
      <c r="F3079" s="198">
        <v>108108182</v>
      </c>
      <c r="G3079" s="198">
        <v>-1</v>
      </c>
      <c r="H3079" s="3">
        <v>-1886.66</v>
      </c>
      <c r="I3079" s="4">
        <v>43595</v>
      </c>
      <c r="J3079" s="198" t="s">
        <v>217</v>
      </c>
      <c r="K3079" s="198">
        <v>0</v>
      </c>
      <c r="L3079" s="198" t="s">
        <v>188</v>
      </c>
    </row>
    <row r="3080" spans="1:12" x14ac:dyDescent="0.3">
      <c r="A3080" s="5">
        <v>13650</v>
      </c>
      <c r="B3080" s="5">
        <v>10100501</v>
      </c>
      <c r="C3080" s="5">
        <v>1000</v>
      </c>
      <c r="D3080" s="4">
        <v>43586</v>
      </c>
      <c r="E3080" s="198" t="s">
        <v>103</v>
      </c>
      <c r="F3080" s="198">
        <v>108108466</v>
      </c>
      <c r="G3080" s="198">
        <v>-50</v>
      </c>
      <c r="H3080" s="198">
        <v>-126.5</v>
      </c>
      <c r="I3080" s="4">
        <v>43546</v>
      </c>
      <c r="J3080" s="198" t="s">
        <v>212</v>
      </c>
      <c r="K3080" s="198">
        <v>0</v>
      </c>
      <c r="L3080" s="198" t="s">
        <v>195</v>
      </c>
    </row>
    <row r="3081" spans="1:12" x14ac:dyDescent="0.3">
      <c r="A3081" s="5">
        <v>13660</v>
      </c>
      <c r="B3081" s="5">
        <v>10100501</v>
      </c>
      <c r="C3081" s="5">
        <v>1000</v>
      </c>
      <c r="D3081" s="4">
        <v>43586</v>
      </c>
      <c r="E3081" s="198" t="s">
        <v>103</v>
      </c>
      <c r="F3081" s="198">
        <v>108110034</v>
      </c>
      <c r="G3081" s="198">
        <v>-30</v>
      </c>
      <c r="H3081" s="198">
        <v>-105.3</v>
      </c>
      <c r="I3081" s="4">
        <v>43595</v>
      </c>
      <c r="J3081" s="198" t="s">
        <v>217</v>
      </c>
      <c r="K3081" s="198">
        <v>0</v>
      </c>
      <c r="L3081" s="198" t="s">
        <v>188</v>
      </c>
    </row>
    <row r="3082" spans="1:12" x14ac:dyDescent="0.3">
      <c r="A3082" s="5">
        <v>13650</v>
      </c>
      <c r="B3082" s="5">
        <v>10100501</v>
      </c>
      <c r="C3082" s="5">
        <v>1000</v>
      </c>
      <c r="D3082" s="4">
        <v>43586</v>
      </c>
      <c r="E3082" s="198" t="s">
        <v>103</v>
      </c>
      <c r="F3082" s="198">
        <v>108110034</v>
      </c>
      <c r="G3082" s="198">
        <v>-320</v>
      </c>
      <c r="H3082" s="3">
        <v>-1180.8</v>
      </c>
      <c r="I3082" s="4">
        <v>43595</v>
      </c>
      <c r="J3082" s="198" t="s">
        <v>217</v>
      </c>
      <c r="K3082" s="198">
        <v>0</v>
      </c>
      <c r="L3082" s="198" t="s">
        <v>195</v>
      </c>
    </row>
    <row r="3083" spans="1:12" x14ac:dyDescent="0.3">
      <c r="A3083" s="5">
        <v>13640</v>
      </c>
      <c r="B3083" s="5">
        <v>10100501</v>
      </c>
      <c r="C3083" s="5">
        <v>1000</v>
      </c>
      <c r="D3083" s="4">
        <v>43586</v>
      </c>
      <c r="E3083" s="198" t="s">
        <v>103</v>
      </c>
      <c r="F3083" s="198">
        <v>108110249</v>
      </c>
      <c r="G3083" s="198">
        <v>-1</v>
      </c>
      <c r="H3083" s="5">
        <v>-2218</v>
      </c>
      <c r="I3083" s="4">
        <v>43598</v>
      </c>
      <c r="J3083" s="198" t="s">
        <v>218</v>
      </c>
      <c r="K3083" s="198">
        <v>0</v>
      </c>
      <c r="L3083" s="198" t="s">
        <v>194</v>
      </c>
    </row>
    <row r="3084" spans="1:12" x14ac:dyDescent="0.3">
      <c r="A3084" s="5">
        <v>13640</v>
      </c>
      <c r="B3084" s="5">
        <v>10100501</v>
      </c>
      <c r="C3084" s="5">
        <v>1000</v>
      </c>
      <c r="D3084" s="4">
        <v>43586</v>
      </c>
      <c r="E3084" s="198" t="s">
        <v>103</v>
      </c>
      <c r="F3084" s="198">
        <v>108110249</v>
      </c>
      <c r="G3084" s="198">
        <v>-1</v>
      </c>
      <c r="H3084" s="198">
        <v>-377.39</v>
      </c>
      <c r="I3084" s="4">
        <v>43598</v>
      </c>
      <c r="J3084" s="198" t="s">
        <v>218</v>
      </c>
      <c r="K3084" s="198">
        <v>0</v>
      </c>
      <c r="L3084" s="198" t="s">
        <v>194</v>
      </c>
    </row>
    <row r="3085" spans="1:12" x14ac:dyDescent="0.3">
      <c r="A3085" s="5">
        <v>13640</v>
      </c>
      <c r="B3085" s="5">
        <v>10100501</v>
      </c>
      <c r="C3085" s="5">
        <v>1000</v>
      </c>
      <c r="D3085" s="4">
        <v>43586</v>
      </c>
      <c r="E3085" s="198" t="s">
        <v>103</v>
      </c>
      <c r="F3085" s="198">
        <v>108110249</v>
      </c>
      <c r="G3085" s="198">
        <v>-1</v>
      </c>
      <c r="H3085" s="198">
        <v>-332.08</v>
      </c>
      <c r="I3085" s="4">
        <v>43598</v>
      </c>
      <c r="J3085" s="198" t="s">
        <v>218</v>
      </c>
      <c r="K3085" s="198">
        <v>0</v>
      </c>
      <c r="L3085" s="198" t="s">
        <v>194</v>
      </c>
    </row>
    <row r="3086" spans="1:12" x14ac:dyDescent="0.3">
      <c r="A3086" s="5">
        <v>13650</v>
      </c>
      <c r="B3086" s="5">
        <v>10100501</v>
      </c>
      <c r="C3086" s="5">
        <v>1000</v>
      </c>
      <c r="D3086" s="4">
        <v>43586</v>
      </c>
      <c r="E3086" s="198" t="s">
        <v>103</v>
      </c>
      <c r="F3086" s="198">
        <v>108110249</v>
      </c>
      <c r="G3086" s="198">
        <v>-72</v>
      </c>
      <c r="H3086" s="198">
        <v>-180</v>
      </c>
      <c r="I3086" s="4">
        <v>43598</v>
      </c>
      <c r="J3086" s="198" t="s">
        <v>218</v>
      </c>
      <c r="K3086" s="198">
        <v>0</v>
      </c>
      <c r="L3086" s="198" t="s">
        <v>195</v>
      </c>
    </row>
    <row r="3087" spans="1:12" x14ac:dyDescent="0.3">
      <c r="A3087" s="5">
        <v>13650</v>
      </c>
      <c r="B3087" s="5">
        <v>10100501</v>
      </c>
      <c r="C3087" s="5">
        <v>1000</v>
      </c>
      <c r="D3087" s="4">
        <v>43586</v>
      </c>
      <c r="E3087" s="198" t="s">
        <v>103</v>
      </c>
      <c r="F3087" s="198">
        <v>108110249</v>
      </c>
      <c r="G3087" s="198">
        <v>-1</v>
      </c>
      <c r="H3087" s="198">
        <v>-588.33000000000004</v>
      </c>
      <c r="I3087" s="4">
        <v>43598</v>
      </c>
      <c r="J3087" s="198" t="s">
        <v>218</v>
      </c>
      <c r="K3087" s="198">
        <v>0</v>
      </c>
      <c r="L3087" s="198" t="s">
        <v>195</v>
      </c>
    </row>
    <row r="3088" spans="1:12" x14ac:dyDescent="0.3">
      <c r="A3088" s="5">
        <v>13690</v>
      </c>
      <c r="B3088" s="5">
        <v>10100501</v>
      </c>
      <c r="C3088" s="5">
        <v>1000</v>
      </c>
      <c r="D3088" s="4">
        <v>43586</v>
      </c>
      <c r="E3088" s="198" t="s">
        <v>103</v>
      </c>
      <c r="F3088" s="198">
        <v>108113477</v>
      </c>
      <c r="G3088" s="198">
        <v>-1</v>
      </c>
      <c r="H3088" s="198">
        <v>-134.37</v>
      </c>
      <c r="I3088" s="4">
        <v>43593</v>
      </c>
      <c r="J3088" s="198" t="s">
        <v>212</v>
      </c>
      <c r="K3088" s="198">
        <v>0</v>
      </c>
      <c r="L3088" s="198" t="s">
        <v>191</v>
      </c>
    </row>
    <row r="3089" spans="1:12" x14ac:dyDescent="0.3">
      <c r="A3089" s="5">
        <v>13650</v>
      </c>
      <c r="B3089" s="5">
        <v>10100501</v>
      </c>
      <c r="C3089" s="5">
        <v>1000</v>
      </c>
      <c r="D3089" s="4">
        <v>43586</v>
      </c>
      <c r="E3089" s="198" t="s">
        <v>104</v>
      </c>
      <c r="F3089" s="198">
        <v>108107214</v>
      </c>
      <c r="G3089" s="198">
        <v>0</v>
      </c>
      <c r="H3089" s="198">
        <v>0</v>
      </c>
      <c r="I3089" s="4">
        <v>43550</v>
      </c>
      <c r="J3089" s="198" t="s">
        <v>105</v>
      </c>
      <c r="K3089" s="198">
        <v>-482.81</v>
      </c>
      <c r="L3089" s="198" t="s">
        <v>195</v>
      </c>
    </row>
    <row r="3090" spans="1:12" x14ac:dyDescent="0.3">
      <c r="A3090" s="5">
        <v>13670</v>
      </c>
      <c r="B3090" s="5">
        <v>10100501</v>
      </c>
      <c r="C3090" s="5">
        <v>1000</v>
      </c>
      <c r="D3090" s="4">
        <v>43586</v>
      </c>
      <c r="E3090" s="198" t="s">
        <v>104</v>
      </c>
      <c r="F3090" s="198">
        <v>108108741</v>
      </c>
      <c r="G3090" s="198">
        <v>0</v>
      </c>
      <c r="H3090" s="198">
        <v>0</v>
      </c>
      <c r="I3090" s="4">
        <v>43552</v>
      </c>
      <c r="J3090" s="198" t="s">
        <v>105</v>
      </c>
      <c r="K3090" s="3">
        <v>-1193.23</v>
      </c>
      <c r="L3090" s="198" t="s">
        <v>189</v>
      </c>
    </row>
    <row r="3091" spans="1:12" x14ac:dyDescent="0.3">
      <c r="A3091" s="5">
        <v>13670</v>
      </c>
      <c r="B3091" s="5">
        <v>10100501</v>
      </c>
      <c r="C3091" s="5">
        <v>1000</v>
      </c>
      <c r="D3091" s="4">
        <v>43586</v>
      </c>
      <c r="E3091" s="198" t="s">
        <v>104</v>
      </c>
      <c r="F3091" s="198">
        <v>108108976</v>
      </c>
      <c r="G3091" s="198">
        <v>0</v>
      </c>
      <c r="H3091" s="198">
        <v>0</v>
      </c>
      <c r="I3091" s="4">
        <v>43554</v>
      </c>
      <c r="J3091" s="198" t="s">
        <v>105</v>
      </c>
      <c r="K3091" s="3">
        <v>-1047.77</v>
      </c>
      <c r="L3091" s="198" t="s">
        <v>189</v>
      </c>
    </row>
    <row r="3092" spans="1:12" x14ac:dyDescent="0.3">
      <c r="A3092" s="5">
        <v>13670</v>
      </c>
      <c r="B3092" s="5">
        <v>10100501</v>
      </c>
      <c r="C3092" s="5">
        <v>1000</v>
      </c>
      <c r="D3092" s="4">
        <v>43586</v>
      </c>
      <c r="E3092" s="198" t="s">
        <v>104</v>
      </c>
      <c r="F3092" s="198">
        <v>108108976</v>
      </c>
      <c r="G3092" s="198">
        <v>0</v>
      </c>
      <c r="H3092" s="198">
        <v>0</v>
      </c>
      <c r="I3092" s="4">
        <v>43554</v>
      </c>
      <c r="J3092" s="198" t="s">
        <v>105</v>
      </c>
      <c r="K3092" s="3">
        <v>-2525.41</v>
      </c>
      <c r="L3092" s="198" t="s">
        <v>189</v>
      </c>
    </row>
    <row r="3093" spans="1:12" x14ac:dyDescent="0.3">
      <c r="A3093" s="5">
        <v>13660</v>
      </c>
      <c r="B3093" s="5">
        <v>10100501</v>
      </c>
      <c r="C3093" s="5">
        <v>1000</v>
      </c>
      <c r="D3093" s="4">
        <v>43586</v>
      </c>
      <c r="E3093" s="198" t="s">
        <v>104</v>
      </c>
      <c r="F3093" s="198">
        <v>108109148</v>
      </c>
      <c r="G3093" s="198">
        <v>0</v>
      </c>
      <c r="H3093" s="198">
        <v>0</v>
      </c>
      <c r="I3093" s="4">
        <v>43556</v>
      </c>
      <c r="J3093" s="198" t="s">
        <v>105</v>
      </c>
      <c r="K3093" s="198">
        <v>-521.11</v>
      </c>
      <c r="L3093" s="198" t="s">
        <v>188</v>
      </c>
    </row>
    <row r="3094" spans="1:12" x14ac:dyDescent="0.3">
      <c r="A3094" s="5">
        <v>13670</v>
      </c>
      <c r="B3094" s="5">
        <v>10100501</v>
      </c>
      <c r="C3094" s="5">
        <v>1000</v>
      </c>
      <c r="D3094" s="4">
        <v>43586</v>
      </c>
      <c r="E3094" s="198" t="s">
        <v>104</v>
      </c>
      <c r="F3094" s="198">
        <v>108109174</v>
      </c>
      <c r="G3094" s="198">
        <v>0</v>
      </c>
      <c r="H3094" s="198">
        <v>0</v>
      </c>
      <c r="I3094" s="4">
        <v>43553</v>
      </c>
      <c r="J3094" s="198" t="s">
        <v>105</v>
      </c>
      <c r="K3094" s="3">
        <v>-1155.6400000000001</v>
      </c>
      <c r="L3094" s="198" t="s">
        <v>189</v>
      </c>
    </row>
    <row r="3095" spans="1:12" x14ac:dyDescent="0.3">
      <c r="A3095" s="5">
        <v>13642</v>
      </c>
      <c r="B3095" s="5">
        <v>10100501</v>
      </c>
      <c r="C3095" s="5">
        <v>1000</v>
      </c>
      <c r="D3095" s="4">
        <v>43586</v>
      </c>
      <c r="E3095" s="198" t="s">
        <v>104</v>
      </c>
      <c r="F3095" s="198">
        <v>108099620</v>
      </c>
      <c r="G3095" s="198">
        <v>0</v>
      </c>
      <c r="H3095" s="198">
        <v>0</v>
      </c>
      <c r="I3095" s="4">
        <v>43570</v>
      </c>
      <c r="J3095" s="198" t="s">
        <v>105</v>
      </c>
      <c r="K3095" s="3">
        <v>6204.14</v>
      </c>
      <c r="L3095" s="198" t="s">
        <v>208</v>
      </c>
    </row>
    <row r="3096" spans="1:12" x14ac:dyDescent="0.3">
      <c r="A3096" s="5">
        <v>13640</v>
      </c>
      <c r="B3096" s="5">
        <v>10100501</v>
      </c>
      <c r="C3096" s="5">
        <v>1000</v>
      </c>
      <c r="D3096" s="4">
        <v>43586</v>
      </c>
      <c r="E3096" s="198" t="s">
        <v>104</v>
      </c>
      <c r="F3096" s="198">
        <v>108100375</v>
      </c>
      <c r="G3096" s="198">
        <v>0</v>
      </c>
      <c r="H3096" s="198">
        <v>0</v>
      </c>
      <c r="I3096" s="4">
        <v>43371</v>
      </c>
      <c r="J3096" s="198" t="s">
        <v>105</v>
      </c>
      <c r="K3096" s="198">
        <v>329.15</v>
      </c>
      <c r="L3096" s="198" t="s">
        <v>194</v>
      </c>
    </row>
    <row r="3097" spans="1:12" x14ac:dyDescent="0.3">
      <c r="A3097" s="5">
        <v>13640</v>
      </c>
      <c r="B3097" s="5">
        <v>10100501</v>
      </c>
      <c r="C3097" s="5">
        <v>1000</v>
      </c>
      <c r="D3097" s="4">
        <v>43586</v>
      </c>
      <c r="E3097" s="198" t="s">
        <v>104</v>
      </c>
      <c r="F3097" s="198">
        <v>108100375</v>
      </c>
      <c r="G3097" s="198">
        <v>0</v>
      </c>
      <c r="H3097" s="198">
        <v>0</v>
      </c>
      <c r="I3097" s="4">
        <v>43371</v>
      </c>
      <c r="J3097" s="198" t="s">
        <v>105</v>
      </c>
      <c r="K3097" s="198">
        <v>32.83</v>
      </c>
      <c r="L3097" s="198" t="s">
        <v>194</v>
      </c>
    </row>
    <row r="3098" spans="1:12" x14ac:dyDescent="0.3">
      <c r="A3098" s="5">
        <v>13640</v>
      </c>
      <c r="B3098" s="5">
        <v>10100501</v>
      </c>
      <c r="C3098" s="5">
        <v>1000</v>
      </c>
      <c r="D3098" s="4">
        <v>43586</v>
      </c>
      <c r="E3098" s="198" t="s">
        <v>104</v>
      </c>
      <c r="F3098" s="198">
        <v>108100375</v>
      </c>
      <c r="G3098" s="198">
        <v>0</v>
      </c>
      <c r="H3098" s="198">
        <v>0</v>
      </c>
      <c r="I3098" s="4">
        <v>43371</v>
      </c>
      <c r="J3098" s="198" t="s">
        <v>105</v>
      </c>
      <c r="K3098" s="198">
        <v>49.07</v>
      </c>
      <c r="L3098" s="198" t="s">
        <v>194</v>
      </c>
    </row>
    <row r="3099" spans="1:12" x14ac:dyDescent="0.3">
      <c r="A3099" s="5">
        <v>13640</v>
      </c>
      <c r="B3099" s="5">
        <v>10100501</v>
      </c>
      <c r="C3099" s="5">
        <v>1000</v>
      </c>
      <c r="D3099" s="4">
        <v>43586</v>
      </c>
      <c r="E3099" s="198" t="s">
        <v>104</v>
      </c>
      <c r="F3099" s="198">
        <v>108100375</v>
      </c>
      <c r="G3099" s="198">
        <v>0</v>
      </c>
      <c r="H3099" s="198">
        <v>0</v>
      </c>
      <c r="I3099" s="4">
        <v>43371</v>
      </c>
      <c r="J3099" s="198" t="s">
        <v>105</v>
      </c>
      <c r="K3099" s="198">
        <v>184.29</v>
      </c>
      <c r="L3099" s="198" t="s">
        <v>194</v>
      </c>
    </row>
    <row r="3100" spans="1:12" x14ac:dyDescent="0.3">
      <c r="A3100" s="5">
        <v>13640</v>
      </c>
      <c r="B3100" s="5">
        <v>10100501</v>
      </c>
      <c r="C3100" s="5">
        <v>1000</v>
      </c>
      <c r="D3100" s="4">
        <v>43586</v>
      </c>
      <c r="E3100" s="198" t="s">
        <v>104</v>
      </c>
      <c r="F3100" s="198">
        <v>108100375</v>
      </c>
      <c r="G3100" s="198">
        <v>0</v>
      </c>
      <c r="H3100" s="198">
        <v>0</v>
      </c>
      <c r="I3100" s="4">
        <v>43371</v>
      </c>
      <c r="J3100" s="198" t="s">
        <v>105</v>
      </c>
      <c r="K3100" s="198">
        <v>371.94</v>
      </c>
      <c r="L3100" s="198" t="s">
        <v>194</v>
      </c>
    </row>
    <row r="3101" spans="1:12" x14ac:dyDescent="0.3">
      <c r="A3101" s="5">
        <v>13640</v>
      </c>
      <c r="B3101" s="5">
        <v>10100501</v>
      </c>
      <c r="C3101" s="5">
        <v>1000</v>
      </c>
      <c r="D3101" s="4">
        <v>43586</v>
      </c>
      <c r="E3101" s="198" t="s">
        <v>104</v>
      </c>
      <c r="F3101" s="198">
        <v>108100375</v>
      </c>
      <c r="G3101" s="198">
        <v>0</v>
      </c>
      <c r="H3101" s="198">
        <v>0</v>
      </c>
      <c r="I3101" s="4">
        <v>43371</v>
      </c>
      <c r="J3101" s="198" t="s">
        <v>105</v>
      </c>
      <c r="K3101" s="3">
        <v>1418.17</v>
      </c>
      <c r="L3101" s="198" t="s">
        <v>194</v>
      </c>
    </row>
    <row r="3102" spans="1:12" x14ac:dyDescent="0.3">
      <c r="A3102" s="5">
        <v>13640</v>
      </c>
      <c r="B3102" s="5">
        <v>10100501</v>
      </c>
      <c r="C3102" s="5">
        <v>1000</v>
      </c>
      <c r="D3102" s="4">
        <v>43586</v>
      </c>
      <c r="E3102" s="198" t="s">
        <v>104</v>
      </c>
      <c r="F3102" s="198">
        <v>108100375</v>
      </c>
      <c r="G3102" s="198">
        <v>0</v>
      </c>
      <c r="H3102" s="198">
        <v>0</v>
      </c>
      <c r="I3102" s="4">
        <v>43371</v>
      </c>
      <c r="J3102" s="198" t="s">
        <v>105</v>
      </c>
      <c r="K3102" s="198">
        <v>371.94</v>
      </c>
      <c r="L3102" s="198" t="s">
        <v>194</v>
      </c>
    </row>
    <row r="3103" spans="1:12" x14ac:dyDescent="0.3">
      <c r="A3103" s="5">
        <v>13640</v>
      </c>
      <c r="B3103" s="5">
        <v>10100501</v>
      </c>
      <c r="C3103" s="5">
        <v>1000</v>
      </c>
      <c r="D3103" s="4">
        <v>43586</v>
      </c>
      <c r="E3103" s="198" t="s">
        <v>104</v>
      </c>
      <c r="F3103" s="198">
        <v>108100375</v>
      </c>
      <c r="G3103" s="198">
        <v>0</v>
      </c>
      <c r="H3103" s="198">
        <v>0</v>
      </c>
      <c r="I3103" s="4">
        <v>43371</v>
      </c>
      <c r="J3103" s="198" t="s">
        <v>105</v>
      </c>
      <c r="K3103" s="3">
        <v>1418.17</v>
      </c>
      <c r="L3103" s="198" t="s">
        <v>194</v>
      </c>
    </row>
    <row r="3104" spans="1:12" x14ac:dyDescent="0.3">
      <c r="A3104" s="5">
        <v>13640</v>
      </c>
      <c r="B3104" s="5">
        <v>10100501</v>
      </c>
      <c r="C3104" s="5">
        <v>1000</v>
      </c>
      <c r="D3104" s="4">
        <v>43586</v>
      </c>
      <c r="E3104" s="198" t="s">
        <v>104</v>
      </c>
      <c r="F3104" s="198">
        <v>108100375</v>
      </c>
      <c r="G3104" s="198">
        <v>0</v>
      </c>
      <c r="H3104" s="198">
        <v>0</v>
      </c>
      <c r="I3104" s="4">
        <v>43371</v>
      </c>
      <c r="J3104" s="198" t="s">
        <v>105</v>
      </c>
      <c r="K3104" s="3">
        <v>1418.17</v>
      </c>
      <c r="L3104" s="198" t="s">
        <v>194</v>
      </c>
    </row>
    <row r="3105" spans="1:12" x14ac:dyDescent="0.3">
      <c r="A3105" s="5">
        <v>13650</v>
      </c>
      <c r="B3105" s="5">
        <v>10100501</v>
      </c>
      <c r="C3105" s="5">
        <v>1000</v>
      </c>
      <c r="D3105" s="4">
        <v>43586</v>
      </c>
      <c r="E3105" s="198" t="s">
        <v>104</v>
      </c>
      <c r="F3105" s="198">
        <v>108100375</v>
      </c>
      <c r="G3105" s="198">
        <v>0</v>
      </c>
      <c r="H3105" s="198">
        <v>0</v>
      </c>
      <c r="I3105" s="4">
        <v>43371</v>
      </c>
      <c r="J3105" s="198" t="s">
        <v>105</v>
      </c>
      <c r="K3105" s="3">
        <v>1628.03</v>
      </c>
      <c r="L3105" s="198" t="s">
        <v>195</v>
      </c>
    </row>
    <row r="3106" spans="1:12" x14ac:dyDescent="0.3">
      <c r="A3106" s="5">
        <v>13650</v>
      </c>
      <c r="B3106" s="5">
        <v>10100501</v>
      </c>
      <c r="C3106" s="5">
        <v>1000</v>
      </c>
      <c r="D3106" s="4">
        <v>43586</v>
      </c>
      <c r="E3106" s="198" t="s">
        <v>104</v>
      </c>
      <c r="F3106" s="198">
        <v>108100375</v>
      </c>
      <c r="G3106" s="198">
        <v>0</v>
      </c>
      <c r="H3106" s="198">
        <v>0</v>
      </c>
      <c r="I3106" s="4">
        <v>43371</v>
      </c>
      <c r="J3106" s="198" t="s">
        <v>105</v>
      </c>
      <c r="K3106" s="3">
        <v>1628.03</v>
      </c>
      <c r="L3106" s="198" t="s">
        <v>195</v>
      </c>
    </row>
    <row r="3107" spans="1:12" x14ac:dyDescent="0.3">
      <c r="A3107" s="5">
        <v>13650</v>
      </c>
      <c r="B3107" s="5">
        <v>10100501</v>
      </c>
      <c r="C3107" s="5">
        <v>1000</v>
      </c>
      <c r="D3107" s="4">
        <v>43586</v>
      </c>
      <c r="E3107" s="198" t="s">
        <v>104</v>
      </c>
      <c r="F3107" s="198">
        <v>108100375</v>
      </c>
      <c r="G3107" s="198">
        <v>0</v>
      </c>
      <c r="H3107" s="198">
        <v>0</v>
      </c>
      <c r="I3107" s="4">
        <v>43371</v>
      </c>
      <c r="J3107" s="198" t="s">
        <v>105</v>
      </c>
      <c r="K3107" s="3">
        <v>1628.03</v>
      </c>
      <c r="L3107" s="198" t="s">
        <v>195</v>
      </c>
    </row>
    <row r="3108" spans="1:12" x14ac:dyDescent="0.3">
      <c r="A3108" s="5">
        <v>13650</v>
      </c>
      <c r="B3108" s="5">
        <v>10100501</v>
      </c>
      <c r="C3108" s="5">
        <v>1000</v>
      </c>
      <c r="D3108" s="4">
        <v>43586</v>
      </c>
      <c r="E3108" s="198" t="s">
        <v>104</v>
      </c>
      <c r="F3108" s="198">
        <v>108100375</v>
      </c>
      <c r="G3108" s="198">
        <v>0</v>
      </c>
      <c r="H3108" s="198">
        <v>0</v>
      </c>
      <c r="I3108" s="4">
        <v>43371</v>
      </c>
      <c r="J3108" s="198" t="s">
        <v>105</v>
      </c>
      <c r="K3108" s="3">
        <v>1628.03</v>
      </c>
      <c r="L3108" s="198" t="s">
        <v>195</v>
      </c>
    </row>
    <row r="3109" spans="1:12" x14ac:dyDescent="0.3">
      <c r="A3109" s="5">
        <v>13650</v>
      </c>
      <c r="B3109" s="5">
        <v>10100501</v>
      </c>
      <c r="C3109" s="5">
        <v>1000</v>
      </c>
      <c r="D3109" s="4">
        <v>43586</v>
      </c>
      <c r="E3109" s="198" t="s">
        <v>104</v>
      </c>
      <c r="F3109" s="198">
        <v>108100375</v>
      </c>
      <c r="G3109" s="198">
        <v>0</v>
      </c>
      <c r="H3109" s="198">
        <v>0</v>
      </c>
      <c r="I3109" s="4">
        <v>43371</v>
      </c>
      <c r="J3109" s="198" t="s">
        <v>105</v>
      </c>
      <c r="K3109" s="3">
        <v>1628.05</v>
      </c>
      <c r="L3109" s="198" t="s">
        <v>195</v>
      </c>
    </row>
    <row r="3110" spans="1:12" x14ac:dyDescent="0.3">
      <c r="A3110" s="5">
        <v>13670</v>
      </c>
      <c r="B3110" s="5">
        <v>10100501</v>
      </c>
      <c r="C3110" s="5">
        <v>1000</v>
      </c>
      <c r="D3110" s="4">
        <v>43586</v>
      </c>
      <c r="E3110" s="198" t="s">
        <v>104</v>
      </c>
      <c r="F3110" s="198">
        <v>108100375</v>
      </c>
      <c r="G3110" s="198">
        <v>0</v>
      </c>
      <c r="H3110" s="198">
        <v>0</v>
      </c>
      <c r="I3110" s="4">
        <v>43371</v>
      </c>
      <c r="J3110" s="198" t="s">
        <v>105</v>
      </c>
      <c r="K3110" s="198">
        <v>102.26</v>
      </c>
      <c r="L3110" s="198" t="s">
        <v>189</v>
      </c>
    </row>
    <row r="3111" spans="1:12" x14ac:dyDescent="0.3">
      <c r="A3111" s="5">
        <v>13640</v>
      </c>
      <c r="B3111" s="5">
        <v>10100501</v>
      </c>
      <c r="C3111" s="5">
        <v>1000</v>
      </c>
      <c r="D3111" s="4">
        <v>43586</v>
      </c>
      <c r="E3111" s="198" t="s">
        <v>104</v>
      </c>
      <c r="F3111" s="198">
        <v>108102559</v>
      </c>
      <c r="G3111" s="198">
        <v>0</v>
      </c>
      <c r="H3111" s="198">
        <v>0</v>
      </c>
      <c r="I3111" s="4">
        <v>43552</v>
      </c>
      <c r="J3111" s="198" t="s">
        <v>105</v>
      </c>
      <c r="K3111" s="198">
        <v>-81.56</v>
      </c>
      <c r="L3111" s="198" t="s">
        <v>194</v>
      </c>
    </row>
    <row r="3112" spans="1:12" x14ac:dyDescent="0.3">
      <c r="A3112" s="5">
        <v>13650</v>
      </c>
      <c r="B3112" s="5">
        <v>10100501</v>
      </c>
      <c r="C3112" s="5">
        <v>1000</v>
      </c>
      <c r="D3112" s="4">
        <v>43586</v>
      </c>
      <c r="E3112" s="198" t="s">
        <v>104</v>
      </c>
      <c r="F3112" s="198">
        <v>108102559</v>
      </c>
      <c r="G3112" s="198">
        <v>0</v>
      </c>
      <c r="H3112" s="198">
        <v>0</v>
      </c>
      <c r="I3112" s="4">
        <v>43552</v>
      </c>
      <c r="J3112" s="198" t="s">
        <v>105</v>
      </c>
      <c r="K3112" s="198">
        <v>-310.01</v>
      </c>
      <c r="L3112" s="198" t="s">
        <v>195</v>
      </c>
    </row>
    <row r="3113" spans="1:12" x14ac:dyDescent="0.3">
      <c r="A3113" s="5">
        <v>13650</v>
      </c>
      <c r="B3113" s="5">
        <v>10100501</v>
      </c>
      <c r="C3113" s="5">
        <v>1000</v>
      </c>
      <c r="D3113" s="4">
        <v>43586</v>
      </c>
      <c r="E3113" s="198" t="s">
        <v>104</v>
      </c>
      <c r="F3113" s="198">
        <v>108102559</v>
      </c>
      <c r="G3113" s="198">
        <v>0</v>
      </c>
      <c r="H3113" s="198">
        <v>0</v>
      </c>
      <c r="I3113" s="4">
        <v>43552</v>
      </c>
      <c r="J3113" s="198" t="s">
        <v>105</v>
      </c>
      <c r="K3113" s="198">
        <v>-310.04000000000002</v>
      </c>
      <c r="L3113" s="198" t="s">
        <v>195</v>
      </c>
    </row>
    <row r="3114" spans="1:12" x14ac:dyDescent="0.3">
      <c r="A3114" s="5">
        <v>13650</v>
      </c>
      <c r="B3114" s="5">
        <v>10100501</v>
      </c>
      <c r="C3114" s="5">
        <v>1000</v>
      </c>
      <c r="D3114" s="4">
        <v>43586</v>
      </c>
      <c r="E3114" s="198" t="s">
        <v>104</v>
      </c>
      <c r="F3114" s="198">
        <v>108102559</v>
      </c>
      <c r="G3114" s="198">
        <v>0</v>
      </c>
      <c r="H3114" s="198">
        <v>0</v>
      </c>
      <c r="I3114" s="4">
        <v>43552</v>
      </c>
      <c r="J3114" s="198" t="s">
        <v>105</v>
      </c>
      <c r="K3114" s="198">
        <v>-310.01</v>
      </c>
      <c r="L3114" s="198" t="s">
        <v>195</v>
      </c>
    </row>
    <row r="3115" spans="1:12" x14ac:dyDescent="0.3">
      <c r="A3115" s="5">
        <v>13640</v>
      </c>
      <c r="B3115" s="5">
        <v>10100501</v>
      </c>
      <c r="C3115" s="5">
        <v>1000</v>
      </c>
      <c r="D3115" s="4">
        <v>43586</v>
      </c>
      <c r="E3115" s="198" t="s">
        <v>104</v>
      </c>
      <c r="F3115" s="198">
        <v>108104041</v>
      </c>
      <c r="G3115" s="198">
        <v>0</v>
      </c>
      <c r="H3115" s="198">
        <v>0</v>
      </c>
      <c r="I3115" s="4">
        <v>43573</v>
      </c>
      <c r="J3115" s="198" t="s">
        <v>105</v>
      </c>
      <c r="K3115" s="198">
        <v>-517.64</v>
      </c>
      <c r="L3115" s="198" t="s">
        <v>194</v>
      </c>
    </row>
    <row r="3116" spans="1:12" x14ac:dyDescent="0.3">
      <c r="A3116" s="5">
        <v>13640</v>
      </c>
      <c r="B3116" s="5">
        <v>10100501</v>
      </c>
      <c r="C3116" s="5">
        <v>1000</v>
      </c>
      <c r="D3116" s="4">
        <v>43586</v>
      </c>
      <c r="E3116" s="198" t="s">
        <v>104</v>
      </c>
      <c r="F3116" s="198">
        <v>108104041</v>
      </c>
      <c r="G3116" s="198">
        <v>0</v>
      </c>
      <c r="H3116" s="198">
        <v>0</v>
      </c>
      <c r="I3116" s="4">
        <v>43573</v>
      </c>
      <c r="J3116" s="198" t="s">
        <v>105</v>
      </c>
      <c r="K3116" s="198">
        <v>-132.87</v>
      </c>
      <c r="L3116" s="198" t="s">
        <v>194</v>
      </c>
    </row>
    <row r="3117" spans="1:12" x14ac:dyDescent="0.3">
      <c r="A3117" s="5">
        <v>13650</v>
      </c>
      <c r="B3117" s="5">
        <v>10100501</v>
      </c>
      <c r="C3117" s="5">
        <v>1000</v>
      </c>
      <c r="D3117" s="4">
        <v>43586</v>
      </c>
      <c r="E3117" s="198" t="s">
        <v>104</v>
      </c>
      <c r="F3117" s="198">
        <v>108104041</v>
      </c>
      <c r="G3117" s="198">
        <v>0</v>
      </c>
      <c r="H3117" s="198">
        <v>0</v>
      </c>
      <c r="I3117" s="4">
        <v>43573</v>
      </c>
      <c r="J3117" s="198" t="s">
        <v>105</v>
      </c>
      <c r="K3117" s="198">
        <v>-540.71</v>
      </c>
      <c r="L3117" s="198" t="s">
        <v>195</v>
      </c>
    </row>
    <row r="3118" spans="1:12" x14ac:dyDescent="0.3">
      <c r="A3118" s="5">
        <v>13640</v>
      </c>
      <c r="B3118" s="5">
        <v>10100501</v>
      </c>
      <c r="C3118" s="5">
        <v>1000</v>
      </c>
      <c r="D3118" s="4">
        <v>43586</v>
      </c>
      <c r="E3118" s="198" t="s">
        <v>104</v>
      </c>
      <c r="F3118" s="198">
        <v>108104606</v>
      </c>
      <c r="G3118" s="198">
        <v>0</v>
      </c>
      <c r="H3118" s="198">
        <v>0</v>
      </c>
      <c r="I3118" s="4">
        <v>43396</v>
      </c>
      <c r="J3118" s="198" t="s">
        <v>105</v>
      </c>
      <c r="K3118" s="198">
        <v>773.44</v>
      </c>
      <c r="L3118" s="198" t="s">
        <v>194</v>
      </c>
    </row>
    <row r="3119" spans="1:12" x14ac:dyDescent="0.3">
      <c r="A3119" s="5">
        <v>13640</v>
      </c>
      <c r="B3119" s="5">
        <v>10100501</v>
      </c>
      <c r="C3119" s="5">
        <v>1000</v>
      </c>
      <c r="D3119" s="4">
        <v>43586</v>
      </c>
      <c r="E3119" s="198" t="s">
        <v>104</v>
      </c>
      <c r="F3119" s="198">
        <v>108104606</v>
      </c>
      <c r="G3119" s="198">
        <v>0</v>
      </c>
      <c r="H3119" s="198">
        <v>0</v>
      </c>
      <c r="I3119" s="4">
        <v>43396</v>
      </c>
      <c r="J3119" s="198" t="s">
        <v>105</v>
      </c>
      <c r="K3119" s="198">
        <v>19.64</v>
      </c>
      <c r="L3119" s="198" t="s">
        <v>194</v>
      </c>
    </row>
    <row r="3120" spans="1:12" x14ac:dyDescent="0.3">
      <c r="A3120" s="5">
        <v>13640</v>
      </c>
      <c r="B3120" s="5">
        <v>10100501</v>
      </c>
      <c r="C3120" s="5">
        <v>1000</v>
      </c>
      <c r="D3120" s="4">
        <v>43586</v>
      </c>
      <c r="E3120" s="198" t="s">
        <v>104</v>
      </c>
      <c r="F3120" s="198">
        <v>108104606</v>
      </c>
      <c r="G3120" s="198">
        <v>0</v>
      </c>
      <c r="H3120" s="198">
        <v>0</v>
      </c>
      <c r="I3120" s="4">
        <v>43396</v>
      </c>
      <c r="J3120" s="198" t="s">
        <v>105</v>
      </c>
      <c r="K3120" s="198">
        <v>773.44</v>
      </c>
      <c r="L3120" s="198" t="s">
        <v>194</v>
      </c>
    </row>
    <row r="3121" spans="1:12" x14ac:dyDescent="0.3">
      <c r="A3121" s="5">
        <v>13640</v>
      </c>
      <c r="B3121" s="5">
        <v>10100501</v>
      </c>
      <c r="C3121" s="5">
        <v>1000</v>
      </c>
      <c r="D3121" s="4">
        <v>43586</v>
      </c>
      <c r="E3121" s="198" t="s">
        <v>104</v>
      </c>
      <c r="F3121" s="198">
        <v>108104606</v>
      </c>
      <c r="G3121" s="198">
        <v>0</v>
      </c>
      <c r="H3121" s="198">
        <v>0</v>
      </c>
      <c r="I3121" s="4">
        <v>43396</v>
      </c>
      <c r="J3121" s="198" t="s">
        <v>105</v>
      </c>
      <c r="K3121" s="198">
        <v>6.25</v>
      </c>
      <c r="L3121" s="198" t="s">
        <v>194</v>
      </c>
    </row>
    <row r="3122" spans="1:12" x14ac:dyDescent="0.3">
      <c r="A3122" s="5">
        <v>13640</v>
      </c>
      <c r="B3122" s="5">
        <v>10100501</v>
      </c>
      <c r="C3122" s="5">
        <v>1000</v>
      </c>
      <c r="D3122" s="4">
        <v>43586</v>
      </c>
      <c r="E3122" s="198" t="s">
        <v>104</v>
      </c>
      <c r="F3122" s="198">
        <v>108104606</v>
      </c>
      <c r="G3122" s="198">
        <v>0</v>
      </c>
      <c r="H3122" s="198">
        <v>0</v>
      </c>
      <c r="I3122" s="4">
        <v>43396</v>
      </c>
      <c r="J3122" s="198" t="s">
        <v>105</v>
      </c>
      <c r="K3122" s="198">
        <v>773.44</v>
      </c>
      <c r="L3122" s="198" t="s">
        <v>194</v>
      </c>
    </row>
    <row r="3123" spans="1:12" x14ac:dyDescent="0.3">
      <c r="A3123" s="5">
        <v>13640</v>
      </c>
      <c r="B3123" s="5">
        <v>10100501</v>
      </c>
      <c r="C3123" s="5">
        <v>1000</v>
      </c>
      <c r="D3123" s="4">
        <v>43586</v>
      </c>
      <c r="E3123" s="198" t="s">
        <v>104</v>
      </c>
      <c r="F3123" s="198">
        <v>108104606</v>
      </c>
      <c r="G3123" s="198">
        <v>0</v>
      </c>
      <c r="H3123" s="198">
        <v>0</v>
      </c>
      <c r="I3123" s="4">
        <v>43396</v>
      </c>
      <c r="J3123" s="198" t="s">
        <v>105</v>
      </c>
      <c r="K3123" s="198">
        <v>773.44</v>
      </c>
      <c r="L3123" s="198" t="s">
        <v>194</v>
      </c>
    </row>
    <row r="3124" spans="1:12" x14ac:dyDescent="0.3">
      <c r="A3124" s="5">
        <v>13640</v>
      </c>
      <c r="B3124" s="5">
        <v>10100501</v>
      </c>
      <c r="C3124" s="5">
        <v>1000</v>
      </c>
      <c r="D3124" s="4">
        <v>43586</v>
      </c>
      <c r="E3124" s="198" t="s">
        <v>104</v>
      </c>
      <c r="F3124" s="198">
        <v>108104606</v>
      </c>
      <c r="G3124" s="198">
        <v>0</v>
      </c>
      <c r="H3124" s="198">
        <v>0</v>
      </c>
      <c r="I3124" s="4">
        <v>43396</v>
      </c>
      <c r="J3124" s="198" t="s">
        <v>105</v>
      </c>
      <c r="K3124" s="198">
        <v>773.44</v>
      </c>
      <c r="L3124" s="198" t="s">
        <v>194</v>
      </c>
    </row>
    <row r="3125" spans="1:12" x14ac:dyDescent="0.3">
      <c r="A3125" s="5">
        <v>13640</v>
      </c>
      <c r="B3125" s="5">
        <v>10100501</v>
      </c>
      <c r="C3125" s="5">
        <v>1000</v>
      </c>
      <c r="D3125" s="4">
        <v>43586</v>
      </c>
      <c r="E3125" s="198" t="s">
        <v>104</v>
      </c>
      <c r="F3125" s="198">
        <v>108104606</v>
      </c>
      <c r="G3125" s="198">
        <v>0</v>
      </c>
      <c r="H3125" s="198">
        <v>0</v>
      </c>
      <c r="I3125" s="4">
        <v>43396</v>
      </c>
      <c r="J3125" s="198" t="s">
        <v>105</v>
      </c>
      <c r="K3125" s="198">
        <v>773.44</v>
      </c>
      <c r="L3125" s="198" t="s">
        <v>194</v>
      </c>
    </row>
    <row r="3126" spans="1:12" x14ac:dyDescent="0.3">
      <c r="A3126" s="5">
        <v>13640</v>
      </c>
      <c r="B3126" s="5">
        <v>10100501</v>
      </c>
      <c r="C3126" s="5">
        <v>1000</v>
      </c>
      <c r="D3126" s="4">
        <v>43586</v>
      </c>
      <c r="E3126" s="198" t="s">
        <v>104</v>
      </c>
      <c r="F3126" s="198">
        <v>108104606</v>
      </c>
      <c r="G3126" s="198">
        <v>0</v>
      </c>
      <c r="H3126" s="198">
        <v>0</v>
      </c>
      <c r="I3126" s="4">
        <v>43396</v>
      </c>
      <c r="J3126" s="198" t="s">
        <v>105</v>
      </c>
      <c r="K3126" s="198">
        <v>773.44</v>
      </c>
      <c r="L3126" s="198" t="s">
        <v>194</v>
      </c>
    </row>
    <row r="3127" spans="1:12" x14ac:dyDescent="0.3">
      <c r="A3127" s="5">
        <v>13640</v>
      </c>
      <c r="B3127" s="5">
        <v>10100501</v>
      </c>
      <c r="C3127" s="5">
        <v>1000</v>
      </c>
      <c r="D3127" s="4">
        <v>43586</v>
      </c>
      <c r="E3127" s="198" t="s">
        <v>104</v>
      </c>
      <c r="F3127" s="198">
        <v>108104606</v>
      </c>
      <c r="G3127" s="198">
        <v>0</v>
      </c>
      <c r="H3127" s="198">
        <v>0</v>
      </c>
      <c r="I3127" s="4">
        <v>43396</v>
      </c>
      <c r="J3127" s="198" t="s">
        <v>105</v>
      </c>
      <c r="K3127" s="198">
        <v>773.44</v>
      </c>
      <c r="L3127" s="198" t="s">
        <v>194</v>
      </c>
    </row>
    <row r="3128" spans="1:12" x14ac:dyDescent="0.3">
      <c r="A3128" s="5">
        <v>13640</v>
      </c>
      <c r="B3128" s="5">
        <v>10100501</v>
      </c>
      <c r="C3128" s="5">
        <v>1000</v>
      </c>
      <c r="D3128" s="4">
        <v>43586</v>
      </c>
      <c r="E3128" s="198" t="s">
        <v>104</v>
      </c>
      <c r="F3128" s="198">
        <v>108104606</v>
      </c>
      <c r="G3128" s="198">
        <v>0</v>
      </c>
      <c r="H3128" s="198">
        <v>0</v>
      </c>
      <c r="I3128" s="4">
        <v>43396</v>
      </c>
      <c r="J3128" s="198" t="s">
        <v>105</v>
      </c>
      <c r="K3128" s="198">
        <v>773.44</v>
      </c>
      <c r="L3128" s="198" t="s">
        <v>194</v>
      </c>
    </row>
    <row r="3129" spans="1:12" x14ac:dyDescent="0.3">
      <c r="A3129" s="5">
        <v>13640</v>
      </c>
      <c r="B3129" s="5">
        <v>10100501</v>
      </c>
      <c r="C3129" s="5">
        <v>1000</v>
      </c>
      <c r="D3129" s="4">
        <v>43586</v>
      </c>
      <c r="E3129" s="198" t="s">
        <v>104</v>
      </c>
      <c r="F3129" s="198">
        <v>108104606</v>
      </c>
      <c r="G3129" s="198">
        <v>0</v>
      </c>
      <c r="H3129" s="198">
        <v>0</v>
      </c>
      <c r="I3129" s="4">
        <v>43396</v>
      </c>
      <c r="J3129" s="198" t="s">
        <v>105</v>
      </c>
      <c r="K3129" s="198">
        <v>773.44</v>
      </c>
      <c r="L3129" s="198" t="s">
        <v>194</v>
      </c>
    </row>
    <row r="3130" spans="1:12" x14ac:dyDescent="0.3">
      <c r="A3130" s="5">
        <v>13640</v>
      </c>
      <c r="B3130" s="5">
        <v>10100501</v>
      </c>
      <c r="C3130" s="5">
        <v>1000</v>
      </c>
      <c r="D3130" s="4">
        <v>43586</v>
      </c>
      <c r="E3130" s="198" t="s">
        <v>104</v>
      </c>
      <c r="F3130" s="198">
        <v>108104606</v>
      </c>
      <c r="G3130" s="198">
        <v>0</v>
      </c>
      <c r="H3130" s="198">
        <v>0</v>
      </c>
      <c r="I3130" s="4">
        <v>43396</v>
      </c>
      <c r="J3130" s="198" t="s">
        <v>105</v>
      </c>
      <c r="K3130" s="198">
        <v>79.69</v>
      </c>
      <c r="L3130" s="198" t="s">
        <v>194</v>
      </c>
    </row>
    <row r="3131" spans="1:12" x14ac:dyDescent="0.3">
      <c r="A3131" s="5">
        <v>13650</v>
      </c>
      <c r="B3131" s="5">
        <v>10100501</v>
      </c>
      <c r="C3131" s="5">
        <v>1000</v>
      </c>
      <c r="D3131" s="4">
        <v>43586</v>
      </c>
      <c r="E3131" s="198" t="s">
        <v>104</v>
      </c>
      <c r="F3131" s="198">
        <v>108104606</v>
      </c>
      <c r="G3131" s="198">
        <v>0</v>
      </c>
      <c r="H3131" s="198">
        <v>0</v>
      </c>
      <c r="I3131" s="4">
        <v>43396</v>
      </c>
      <c r="J3131" s="198" t="s">
        <v>105</v>
      </c>
      <c r="K3131" s="3">
        <v>1644.87</v>
      </c>
      <c r="L3131" s="198" t="s">
        <v>195</v>
      </c>
    </row>
    <row r="3132" spans="1:12" x14ac:dyDescent="0.3">
      <c r="A3132" s="5">
        <v>13650</v>
      </c>
      <c r="B3132" s="5">
        <v>10100501</v>
      </c>
      <c r="C3132" s="5">
        <v>1000</v>
      </c>
      <c r="D3132" s="4">
        <v>43586</v>
      </c>
      <c r="E3132" s="198" t="s">
        <v>104</v>
      </c>
      <c r="F3132" s="198">
        <v>108104606</v>
      </c>
      <c r="G3132" s="198">
        <v>0</v>
      </c>
      <c r="H3132" s="198">
        <v>0</v>
      </c>
      <c r="I3132" s="4">
        <v>43396</v>
      </c>
      <c r="J3132" s="198" t="s">
        <v>105</v>
      </c>
      <c r="K3132" s="3">
        <v>1645.31</v>
      </c>
      <c r="L3132" s="198" t="s">
        <v>195</v>
      </c>
    </row>
    <row r="3133" spans="1:12" x14ac:dyDescent="0.3">
      <c r="A3133" s="5">
        <v>13650</v>
      </c>
      <c r="B3133" s="5">
        <v>10100501</v>
      </c>
      <c r="C3133" s="5">
        <v>1000</v>
      </c>
      <c r="D3133" s="4">
        <v>43586</v>
      </c>
      <c r="E3133" s="198" t="s">
        <v>104</v>
      </c>
      <c r="F3133" s="198">
        <v>108104606</v>
      </c>
      <c r="G3133" s="198">
        <v>0</v>
      </c>
      <c r="H3133" s="198">
        <v>0</v>
      </c>
      <c r="I3133" s="4">
        <v>43396</v>
      </c>
      <c r="J3133" s="198" t="s">
        <v>105</v>
      </c>
      <c r="K3133" s="3">
        <v>1645.31</v>
      </c>
      <c r="L3133" s="198" t="s">
        <v>195</v>
      </c>
    </row>
    <row r="3134" spans="1:12" x14ac:dyDescent="0.3">
      <c r="A3134" s="5">
        <v>13650</v>
      </c>
      <c r="B3134" s="5">
        <v>10100501</v>
      </c>
      <c r="C3134" s="5">
        <v>1000</v>
      </c>
      <c r="D3134" s="4">
        <v>43586</v>
      </c>
      <c r="E3134" s="198" t="s">
        <v>104</v>
      </c>
      <c r="F3134" s="198">
        <v>108104606</v>
      </c>
      <c r="G3134" s="198">
        <v>0</v>
      </c>
      <c r="H3134" s="198">
        <v>0</v>
      </c>
      <c r="I3134" s="4">
        <v>43396</v>
      </c>
      <c r="J3134" s="198" t="s">
        <v>105</v>
      </c>
      <c r="K3134" s="3">
        <v>1645.31</v>
      </c>
      <c r="L3134" s="198" t="s">
        <v>195</v>
      </c>
    </row>
    <row r="3135" spans="1:12" x14ac:dyDescent="0.3">
      <c r="A3135" s="5">
        <v>13650</v>
      </c>
      <c r="B3135" s="5">
        <v>10100501</v>
      </c>
      <c r="C3135" s="5">
        <v>1000</v>
      </c>
      <c r="D3135" s="4">
        <v>43586</v>
      </c>
      <c r="E3135" s="198" t="s">
        <v>104</v>
      </c>
      <c r="F3135" s="198">
        <v>108104606</v>
      </c>
      <c r="G3135" s="198">
        <v>0</v>
      </c>
      <c r="H3135" s="198">
        <v>0</v>
      </c>
      <c r="I3135" s="4">
        <v>43396</v>
      </c>
      <c r="J3135" s="198" t="s">
        <v>105</v>
      </c>
      <c r="K3135" s="3">
        <v>1645.31</v>
      </c>
      <c r="L3135" s="198" t="s">
        <v>195</v>
      </c>
    </row>
    <row r="3136" spans="1:12" x14ac:dyDescent="0.3">
      <c r="A3136" s="5">
        <v>13670</v>
      </c>
      <c r="B3136" s="5">
        <v>10100501</v>
      </c>
      <c r="C3136" s="5">
        <v>1000</v>
      </c>
      <c r="D3136" s="4">
        <v>43586</v>
      </c>
      <c r="E3136" s="198" t="s">
        <v>104</v>
      </c>
      <c r="F3136" s="198">
        <v>108104606</v>
      </c>
      <c r="G3136" s="198">
        <v>0</v>
      </c>
      <c r="H3136" s="198">
        <v>0</v>
      </c>
      <c r="I3136" s="4">
        <v>43396</v>
      </c>
      <c r="J3136" s="198" t="s">
        <v>105</v>
      </c>
      <c r="K3136" s="198">
        <v>348.66</v>
      </c>
      <c r="L3136" s="198" t="s">
        <v>189</v>
      </c>
    </row>
    <row r="3137" spans="1:12" x14ac:dyDescent="0.3">
      <c r="A3137" s="5">
        <v>13670</v>
      </c>
      <c r="B3137" s="5">
        <v>10100501</v>
      </c>
      <c r="C3137" s="5">
        <v>1000</v>
      </c>
      <c r="D3137" s="4">
        <v>43586</v>
      </c>
      <c r="E3137" s="198" t="s">
        <v>104</v>
      </c>
      <c r="F3137" s="198">
        <v>108104606</v>
      </c>
      <c r="G3137" s="198">
        <v>0</v>
      </c>
      <c r="H3137" s="198">
        <v>0</v>
      </c>
      <c r="I3137" s="4">
        <v>43396</v>
      </c>
      <c r="J3137" s="198" t="s">
        <v>105</v>
      </c>
      <c r="K3137" s="198">
        <v>220.54</v>
      </c>
      <c r="L3137" s="198" t="s">
        <v>189</v>
      </c>
    </row>
    <row r="3138" spans="1:12" x14ac:dyDescent="0.3">
      <c r="A3138" s="5">
        <v>13640</v>
      </c>
      <c r="B3138" s="5">
        <v>10100501</v>
      </c>
      <c r="C3138" s="5">
        <v>1000</v>
      </c>
      <c r="D3138" s="4">
        <v>43586</v>
      </c>
      <c r="E3138" s="198" t="s">
        <v>104</v>
      </c>
      <c r="F3138" s="198">
        <v>108104860</v>
      </c>
      <c r="G3138" s="198">
        <v>0</v>
      </c>
      <c r="H3138" s="198">
        <v>0</v>
      </c>
      <c r="I3138" s="4">
        <v>43551</v>
      </c>
      <c r="J3138" s="198" t="s">
        <v>105</v>
      </c>
      <c r="K3138" s="198">
        <v>-77.48</v>
      </c>
      <c r="L3138" s="198" t="s">
        <v>194</v>
      </c>
    </row>
    <row r="3139" spans="1:12" x14ac:dyDescent="0.3">
      <c r="A3139" s="5">
        <v>13640</v>
      </c>
      <c r="B3139" s="5">
        <v>10100501</v>
      </c>
      <c r="C3139" s="5">
        <v>1000</v>
      </c>
      <c r="D3139" s="4">
        <v>43586</v>
      </c>
      <c r="E3139" s="198" t="s">
        <v>104</v>
      </c>
      <c r="F3139" s="198">
        <v>108104860</v>
      </c>
      <c r="G3139" s="198">
        <v>0</v>
      </c>
      <c r="H3139" s="198">
        <v>0</v>
      </c>
      <c r="I3139" s="4">
        <v>43551</v>
      </c>
      <c r="J3139" s="198" t="s">
        <v>105</v>
      </c>
      <c r="K3139" s="198">
        <v>-74.64</v>
      </c>
      <c r="L3139" s="198" t="s">
        <v>194</v>
      </c>
    </row>
    <row r="3140" spans="1:12" x14ac:dyDescent="0.3">
      <c r="A3140" s="5">
        <v>13640</v>
      </c>
      <c r="B3140" s="5">
        <v>10100501</v>
      </c>
      <c r="C3140" s="5">
        <v>1000</v>
      </c>
      <c r="D3140" s="4">
        <v>43586</v>
      </c>
      <c r="E3140" s="198" t="s">
        <v>104</v>
      </c>
      <c r="F3140" s="198">
        <v>108104860</v>
      </c>
      <c r="G3140" s="198">
        <v>0</v>
      </c>
      <c r="H3140" s="198">
        <v>0</v>
      </c>
      <c r="I3140" s="4">
        <v>43551</v>
      </c>
      <c r="J3140" s="198" t="s">
        <v>105</v>
      </c>
      <c r="K3140" s="198">
        <v>-84.4</v>
      </c>
      <c r="L3140" s="198" t="s">
        <v>194</v>
      </c>
    </row>
    <row r="3141" spans="1:12" x14ac:dyDescent="0.3">
      <c r="A3141" s="5">
        <v>13640</v>
      </c>
      <c r="B3141" s="5">
        <v>10100501</v>
      </c>
      <c r="C3141" s="5">
        <v>1000</v>
      </c>
      <c r="D3141" s="4">
        <v>43586</v>
      </c>
      <c r="E3141" s="198" t="s">
        <v>104</v>
      </c>
      <c r="F3141" s="198">
        <v>108104860</v>
      </c>
      <c r="G3141" s="198">
        <v>0</v>
      </c>
      <c r="H3141" s="198">
        <v>0</v>
      </c>
      <c r="I3141" s="4">
        <v>43551</v>
      </c>
      <c r="J3141" s="198" t="s">
        <v>105</v>
      </c>
      <c r="K3141" s="3">
        <v>-1036.71</v>
      </c>
      <c r="L3141" s="198" t="s">
        <v>194</v>
      </c>
    </row>
    <row r="3142" spans="1:12" x14ac:dyDescent="0.3">
      <c r="A3142" s="5">
        <v>13650</v>
      </c>
      <c r="B3142" s="5">
        <v>10100501</v>
      </c>
      <c r="C3142" s="5">
        <v>1000</v>
      </c>
      <c r="D3142" s="4">
        <v>43586</v>
      </c>
      <c r="E3142" s="198" t="s">
        <v>104</v>
      </c>
      <c r="F3142" s="198">
        <v>108100375</v>
      </c>
      <c r="G3142" s="198">
        <v>0</v>
      </c>
      <c r="H3142" s="198">
        <v>0</v>
      </c>
      <c r="I3142" s="4">
        <v>43371</v>
      </c>
      <c r="J3142" s="198" t="s">
        <v>105</v>
      </c>
      <c r="K3142" s="3">
        <v>-1628.05</v>
      </c>
      <c r="L3142" s="198" t="s">
        <v>195</v>
      </c>
    </row>
    <row r="3143" spans="1:12" x14ac:dyDescent="0.3">
      <c r="A3143" s="5">
        <v>13650</v>
      </c>
      <c r="B3143" s="5">
        <v>10100501</v>
      </c>
      <c r="C3143" s="5">
        <v>1000</v>
      </c>
      <c r="D3143" s="4">
        <v>43586</v>
      </c>
      <c r="E3143" s="198" t="s">
        <v>104</v>
      </c>
      <c r="F3143" s="198">
        <v>108100375</v>
      </c>
      <c r="G3143" s="198">
        <v>0</v>
      </c>
      <c r="H3143" s="198">
        <v>0</v>
      </c>
      <c r="I3143" s="4">
        <v>43371</v>
      </c>
      <c r="J3143" s="198" t="s">
        <v>105</v>
      </c>
      <c r="K3143" s="3">
        <v>-1628.03</v>
      </c>
      <c r="L3143" s="198" t="s">
        <v>195</v>
      </c>
    </row>
    <row r="3144" spans="1:12" x14ac:dyDescent="0.3">
      <c r="A3144" s="5">
        <v>13650</v>
      </c>
      <c r="B3144" s="5">
        <v>10100501</v>
      </c>
      <c r="C3144" s="5">
        <v>1000</v>
      </c>
      <c r="D3144" s="4">
        <v>43586</v>
      </c>
      <c r="E3144" s="198" t="s">
        <v>104</v>
      </c>
      <c r="F3144" s="198">
        <v>108100375</v>
      </c>
      <c r="G3144" s="198">
        <v>0</v>
      </c>
      <c r="H3144" s="198">
        <v>0</v>
      </c>
      <c r="I3144" s="4">
        <v>43371</v>
      </c>
      <c r="J3144" s="198" t="s">
        <v>105</v>
      </c>
      <c r="K3144" s="3">
        <v>-1628.03</v>
      </c>
      <c r="L3144" s="198" t="s">
        <v>195</v>
      </c>
    </row>
    <row r="3145" spans="1:12" x14ac:dyDescent="0.3">
      <c r="A3145" s="5">
        <v>13670</v>
      </c>
      <c r="B3145" s="5">
        <v>10100501</v>
      </c>
      <c r="C3145" s="5">
        <v>1000</v>
      </c>
      <c r="D3145" s="4">
        <v>43586</v>
      </c>
      <c r="E3145" s="198" t="s">
        <v>104</v>
      </c>
      <c r="F3145" s="198">
        <v>108100375</v>
      </c>
      <c r="G3145" s="198">
        <v>0</v>
      </c>
      <c r="H3145" s="198">
        <v>0</v>
      </c>
      <c r="I3145" s="4">
        <v>43371</v>
      </c>
      <c r="J3145" s="198" t="s">
        <v>105</v>
      </c>
      <c r="K3145" s="198">
        <v>-102.26</v>
      </c>
      <c r="L3145" s="198" t="s">
        <v>189</v>
      </c>
    </row>
    <row r="3146" spans="1:12" x14ac:dyDescent="0.3">
      <c r="A3146" s="5">
        <v>13640</v>
      </c>
      <c r="B3146" s="5">
        <v>10100501</v>
      </c>
      <c r="C3146" s="5">
        <v>1000</v>
      </c>
      <c r="D3146" s="4">
        <v>43586</v>
      </c>
      <c r="E3146" s="198" t="s">
        <v>104</v>
      </c>
      <c r="F3146" s="198">
        <v>108100652</v>
      </c>
      <c r="G3146" s="198">
        <v>0</v>
      </c>
      <c r="H3146" s="198">
        <v>0</v>
      </c>
      <c r="I3146" s="4">
        <v>43460</v>
      </c>
      <c r="J3146" s="198" t="s">
        <v>105</v>
      </c>
      <c r="K3146" s="198">
        <v>-1.57</v>
      </c>
      <c r="L3146" s="198" t="s">
        <v>194</v>
      </c>
    </row>
    <row r="3147" spans="1:12" x14ac:dyDescent="0.3">
      <c r="A3147" s="5">
        <v>13640</v>
      </c>
      <c r="B3147" s="5">
        <v>10100501</v>
      </c>
      <c r="C3147" s="5">
        <v>1000</v>
      </c>
      <c r="D3147" s="4">
        <v>43586</v>
      </c>
      <c r="E3147" s="198" t="s">
        <v>104</v>
      </c>
      <c r="F3147" s="198">
        <v>108100652</v>
      </c>
      <c r="G3147" s="198">
        <v>0</v>
      </c>
      <c r="H3147" s="198">
        <v>0</v>
      </c>
      <c r="I3147" s="4">
        <v>43460</v>
      </c>
      <c r="J3147" s="198" t="s">
        <v>105</v>
      </c>
      <c r="K3147" s="198">
        <v>-2.3199999999999998</v>
      </c>
      <c r="L3147" s="198" t="s">
        <v>194</v>
      </c>
    </row>
    <row r="3148" spans="1:12" x14ac:dyDescent="0.3">
      <c r="A3148" s="5">
        <v>13640</v>
      </c>
      <c r="B3148" s="5">
        <v>10100501</v>
      </c>
      <c r="C3148" s="5">
        <v>1000</v>
      </c>
      <c r="D3148" s="4">
        <v>43586</v>
      </c>
      <c r="E3148" s="198" t="s">
        <v>104</v>
      </c>
      <c r="F3148" s="198">
        <v>108100652</v>
      </c>
      <c r="G3148" s="198">
        <v>0</v>
      </c>
      <c r="H3148" s="198">
        <v>0</v>
      </c>
      <c r="I3148" s="4">
        <v>43460</v>
      </c>
      <c r="J3148" s="198" t="s">
        <v>105</v>
      </c>
      <c r="K3148" s="198">
        <v>-0.53</v>
      </c>
      <c r="L3148" s="198" t="s">
        <v>194</v>
      </c>
    </row>
    <row r="3149" spans="1:12" x14ac:dyDescent="0.3">
      <c r="A3149" s="5">
        <v>13650</v>
      </c>
      <c r="B3149" s="5">
        <v>10100501</v>
      </c>
      <c r="C3149" s="5">
        <v>1000</v>
      </c>
      <c r="D3149" s="4">
        <v>43586</v>
      </c>
      <c r="E3149" s="198" t="s">
        <v>104</v>
      </c>
      <c r="F3149" s="198">
        <v>108100652</v>
      </c>
      <c r="G3149" s="198">
        <v>0</v>
      </c>
      <c r="H3149" s="198">
        <v>0</v>
      </c>
      <c r="I3149" s="4">
        <v>43460</v>
      </c>
      <c r="J3149" s="198" t="s">
        <v>105</v>
      </c>
      <c r="K3149" s="198">
        <v>-2.9</v>
      </c>
      <c r="L3149" s="198" t="s">
        <v>195</v>
      </c>
    </row>
    <row r="3150" spans="1:12" x14ac:dyDescent="0.3">
      <c r="A3150" s="5">
        <v>13650</v>
      </c>
      <c r="B3150" s="5">
        <v>10100501</v>
      </c>
      <c r="C3150" s="5">
        <v>1000</v>
      </c>
      <c r="D3150" s="4">
        <v>43586</v>
      </c>
      <c r="E3150" s="198" t="s">
        <v>104</v>
      </c>
      <c r="F3150" s="198">
        <v>108100652</v>
      </c>
      <c r="G3150" s="198">
        <v>0</v>
      </c>
      <c r="H3150" s="198">
        <v>0</v>
      </c>
      <c r="I3150" s="4">
        <v>43460</v>
      </c>
      <c r="J3150" s="198" t="s">
        <v>105</v>
      </c>
      <c r="K3150" s="198">
        <v>-2.9</v>
      </c>
      <c r="L3150" s="198" t="s">
        <v>195</v>
      </c>
    </row>
    <row r="3151" spans="1:12" x14ac:dyDescent="0.3">
      <c r="A3151" s="5">
        <v>13640</v>
      </c>
      <c r="B3151" s="5">
        <v>10100501</v>
      </c>
      <c r="C3151" s="5">
        <v>1000</v>
      </c>
      <c r="D3151" s="4">
        <v>43586</v>
      </c>
      <c r="E3151" s="198" t="s">
        <v>104</v>
      </c>
      <c r="F3151" s="198">
        <v>108101007</v>
      </c>
      <c r="G3151" s="198">
        <v>0</v>
      </c>
      <c r="H3151" s="198">
        <v>0</v>
      </c>
      <c r="I3151" s="4">
        <v>43584</v>
      </c>
      <c r="J3151" s="198" t="s">
        <v>105</v>
      </c>
      <c r="K3151" s="198">
        <v>94.53</v>
      </c>
      <c r="L3151" s="198" t="s">
        <v>194</v>
      </c>
    </row>
    <row r="3152" spans="1:12" x14ac:dyDescent="0.3">
      <c r="A3152" s="5">
        <v>13640</v>
      </c>
      <c r="B3152" s="5">
        <v>10100501</v>
      </c>
      <c r="C3152" s="5">
        <v>1000</v>
      </c>
      <c r="D3152" s="4">
        <v>43586</v>
      </c>
      <c r="E3152" s="198" t="s">
        <v>104</v>
      </c>
      <c r="F3152" s="198">
        <v>108101007</v>
      </c>
      <c r="G3152" s="198">
        <v>0</v>
      </c>
      <c r="H3152" s="198">
        <v>0</v>
      </c>
      <c r="I3152" s="4">
        <v>43584</v>
      </c>
      <c r="J3152" s="198" t="s">
        <v>105</v>
      </c>
      <c r="K3152" s="198">
        <v>102.07</v>
      </c>
      <c r="L3152" s="198" t="s">
        <v>194</v>
      </c>
    </row>
    <row r="3153" spans="1:12" x14ac:dyDescent="0.3">
      <c r="A3153" s="5">
        <v>13640</v>
      </c>
      <c r="B3153" s="5">
        <v>10100501</v>
      </c>
      <c r="C3153" s="5">
        <v>1000</v>
      </c>
      <c r="D3153" s="4">
        <v>43586</v>
      </c>
      <c r="E3153" s="198" t="s">
        <v>104</v>
      </c>
      <c r="F3153" s="198">
        <v>108101007</v>
      </c>
      <c r="G3153" s="198">
        <v>0</v>
      </c>
      <c r="H3153" s="198">
        <v>0</v>
      </c>
      <c r="I3153" s="4">
        <v>43584</v>
      </c>
      <c r="J3153" s="198" t="s">
        <v>105</v>
      </c>
      <c r="K3153" s="198">
        <v>39.32</v>
      </c>
      <c r="L3153" s="198" t="s">
        <v>194</v>
      </c>
    </row>
    <row r="3154" spans="1:12" x14ac:dyDescent="0.3">
      <c r="A3154" s="5">
        <v>13650</v>
      </c>
      <c r="B3154" s="5">
        <v>10100501</v>
      </c>
      <c r="C3154" s="5">
        <v>1000</v>
      </c>
      <c r="D3154" s="4">
        <v>43586</v>
      </c>
      <c r="E3154" s="198" t="s">
        <v>104</v>
      </c>
      <c r="F3154" s="198">
        <v>108101007</v>
      </c>
      <c r="G3154" s="198">
        <v>0</v>
      </c>
      <c r="H3154" s="198">
        <v>0</v>
      </c>
      <c r="I3154" s="4">
        <v>43584</v>
      </c>
      <c r="J3154" s="198" t="s">
        <v>105</v>
      </c>
      <c r="K3154" s="198">
        <v>422.73</v>
      </c>
      <c r="L3154" s="198" t="s">
        <v>195</v>
      </c>
    </row>
    <row r="3155" spans="1:12" x14ac:dyDescent="0.3">
      <c r="A3155" s="5">
        <v>13650</v>
      </c>
      <c r="B3155" s="5">
        <v>10100501</v>
      </c>
      <c r="C3155" s="5">
        <v>1000</v>
      </c>
      <c r="D3155" s="4">
        <v>43586</v>
      </c>
      <c r="E3155" s="198" t="s">
        <v>104</v>
      </c>
      <c r="F3155" s="198">
        <v>108101007</v>
      </c>
      <c r="G3155" s="198">
        <v>0</v>
      </c>
      <c r="H3155" s="198">
        <v>0</v>
      </c>
      <c r="I3155" s="4">
        <v>43584</v>
      </c>
      <c r="J3155" s="198" t="s">
        <v>105</v>
      </c>
      <c r="K3155" s="198">
        <v>422.73</v>
      </c>
      <c r="L3155" s="198" t="s">
        <v>195</v>
      </c>
    </row>
    <row r="3156" spans="1:12" x14ac:dyDescent="0.3">
      <c r="A3156" s="5">
        <v>13660</v>
      </c>
      <c r="B3156" s="5">
        <v>10100501</v>
      </c>
      <c r="C3156" s="5">
        <v>1000</v>
      </c>
      <c r="D3156" s="4">
        <v>43586</v>
      </c>
      <c r="E3156" s="198" t="s">
        <v>104</v>
      </c>
      <c r="F3156" s="198">
        <v>108101007</v>
      </c>
      <c r="G3156" s="198">
        <v>0</v>
      </c>
      <c r="H3156" s="198">
        <v>0</v>
      </c>
      <c r="I3156" s="4">
        <v>43584</v>
      </c>
      <c r="J3156" s="198" t="s">
        <v>105</v>
      </c>
      <c r="K3156" s="198">
        <v>375.66</v>
      </c>
      <c r="L3156" s="198" t="s">
        <v>188</v>
      </c>
    </row>
    <row r="3157" spans="1:12" x14ac:dyDescent="0.3">
      <c r="A3157" s="5">
        <v>13660</v>
      </c>
      <c r="B3157" s="5">
        <v>10100501</v>
      </c>
      <c r="C3157" s="5">
        <v>1000</v>
      </c>
      <c r="D3157" s="4">
        <v>43586</v>
      </c>
      <c r="E3157" s="198" t="s">
        <v>104</v>
      </c>
      <c r="F3157" s="198">
        <v>108101007</v>
      </c>
      <c r="G3157" s="198">
        <v>0</v>
      </c>
      <c r="H3157" s="198">
        <v>0</v>
      </c>
      <c r="I3157" s="4">
        <v>43584</v>
      </c>
      <c r="J3157" s="198" t="s">
        <v>105</v>
      </c>
      <c r="K3157" s="198">
        <v>415.86</v>
      </c>
      <c r="L3157" s="198" t="s">
        <v>188</v>
      </c>
    </row>
    <row r="3158" spans="1:12" x14ac:dyDescent="0.3">
      <c r="A3158" s="5">
        <v>13660</v>
      </c>
      <c r="B3158" s="5">
        <v>10100501</v>
      </c>
      <c r="C3158" s="5">
        <v>1000</v>
      </c>
      <c r="D3158" s="4">
        <v>43586</v>
      </c>
      <c r="E3158" s="198" t="s">
        <v>104</v>
      </c>
      <c r="F3158" s="198">
        <v>108101007</v>
      </c>
      <c r="G3158" s="198">
        <v>0</v>
      </c>
      <c r="H3158" s="198">
        <v>0</v>
      </c>
      <c r="I3158" s="4">
        <v>43584</v>
      </c>
      <c r="J3158" s="198" t="s">
        <v>105</v>
      </c>
      <c r="K3158" s="198">
        <v>385.22</v>
      </c>
      <c r="L3158" s="198" t="s">
        <v>188</v>
      </c>
    </row>
    <row r="3159" spans="1:12" x14ac:dyDescent="0.3">
      <c r="A3159" s="5">
        <v>13660</v>
      </c>
      <c r="B3159" s="5">
        <v>10100501</v>
      </c>
      <c r="C3159" s="5">
        <v>1000</v>
      </c>
      <c r="D3159" s="4">
        <v>43586</v>
      </c>
      <c r="E3159" s="198" t="s">
        <v>104</v>
      </c>
      <c r="F3159" s="198">
        <v>108101007</v>
      </c>
      <c r="G3159" s="198">
        <v>0</v>
      </c>
      <c r="H3159" s="198">
        <v>0</v>
      </c>
      <c r="I3159" s="4">
        <v>43584</v>
      </c>
      <c r="J3159" s="198" t="s">
        <v>105</v>
      </c>
      <c r="K3159" s="198">
        <v>89.3</v>
      </c>
      <c r="L3159" s="198" t="s">
        <v>188</v>
      </c>
    </row>
    <row r="3160" spans="1:12" x14ac:dyDescent="0.3">
      <c r="A3160" s="5">
        <v>13670</v>
      </c>
      <c r="B3160" s="5">
        <v>10100501</v>
      </c>
      <c r="C3160" s="5">
        <v>1000</v>
      </c>
      <c r="D3160" s="4">
        <v>43586</v>
      </c>
      <c r="E3160" s="198" t="s">
        <v>104</v>
      </c>
      <c r="F3160" s="198">
        <v>108101007</v>
      </c>
      <c r="G3160" s="198">
        <v>0</v>
      </c>
      <c r="H3160" s="198">
        <v>0</v>
      </c>
      <c r="I3160" s="4">
        <v>43584</v>
      </c>
      <c r="J3160" s="198" t="s">
        <v>105</v>
      </c>
      <c r="K3160" s="3">
        <v>2054.7600000000002</v>
      </c>
      <c r="L3160" s="198" t="s">
        <v>189</v>
      </c>
    </row>
    <row r="3161" spans="1:12" x14ac:dyDescent="0.3">
      <c r="A3161" s="5">
        <v>13670</v>
      </c>
      <c r="B3161" s="5">
        <v>10100501</v>
      </c>
      <c r="C3161" s="5">
        <v>1000</v>
      </c>
      <c r="D3161" s="4">
        <v>43586</v>
      </c>
      <c r="E3161" s="198" t="s">
        <v>104</v>
      </c>
      <c r="F3161" s="198">
        <v>108101007</v>
      </c>
      <c r="G3161" s="198">
        <v>0</v>
      </c>
      <c r="H3161" s="198">
        <v>0</v>
      </c>
      <c r="I3161" s="4">
        <v>43584</v>
      </c>
      <c r="J3161" s="198" t="s">
        <v>105</v>
      </c>
      <c r="K3161" s="3">
        <v>2637.01</v>
      </c>
      <c r="L3161" s="198" t="s">
        <v>189</v>
      </c>
    </row>
    <row r="3162" spans="1:12" x14ac:dyDescent="0.3">
      <c r="A3162" s="5">
        <v>13670</v>
      </c>
      <c r="B3162" s="5">
        <v>10100501</v>
      </c>
      <c r="C3162" s="5">
        <v>1000</v>
      </c>
      <c r="D3162" s="4">
        <v>43586</v>
      </c>
      <c r="E3162" s="198" t="s">
        <v>104</v>
      </c>
      <c r="F3162" s="198">
        <v>108101007</v>
      </c>
      <c r="G3162" s="198">
        <v>0</v>
      </c>
      <c r="H3162" s="198">
        <v>0</v>
      </c>
      <c r="I3162" s="4">
        <v>43584</v>
      </c>
      <c r="J3162" s="198" t="s">
        <v>105</v>
      </c>
      <c r="K3162" s="3">
        <v>2434.69</v>
      </c>
      <c r="L3162" s="198" t="s">
        <v>189</v>
      </c>
    </row>
    <row r="3163" spans="1:12" x14ac:dyDescent="0.3">
      <c r="A3163" s="5">
        <v>13640</v>
      </c>
      <c r="B3163" s="5">
        <v>10100501</v>
      </c>
      <c r="C3163" s="5">
        <v>1000</v>
      </c>
      <c r="D3163" s="4">
        <v>43586</v>
      </c>
      <c r="E3163" s="198" t="s">
        <v>104</v>
      </c>
      <c r="F3163" s="198">
        <v>108102075</v>
      </c>
      <c r="G3163" s="198">
        <v>0</v>
      </c>
      <c r="H3163" s="198">
        <v>0</v>
      </c>
      <c r="I3163" s="4">
        <v>43558</v>
      </c>
      <c r="J3163" s="198" t="s">
        <v>105</v>
      </c>
      <c r="K3163" s="198">
        <v>-0.89</v>
      </c>
      <c r="L3163" s="198" t="s">
        <v>194</v>
      </c>
    </row>
    <row r="3164" spans="1:12" x14ac:dyDescent="0.3">
      <c r="A3164" s="5">
        <v>13650</v>
      </c>
      <c r="B3164" s="5">
        <v>10100501</v>
      </c>
      <c r="C3164" s="5">
        <v>1000</v>
      </c>
      <c r="D3164" s="4">
        <v>43586</v>
      </c>
      <c r="E3164" s="198" t="s">
        <v>104</v>
      </c>
      <c r="F3164" s="198">
        <v>108102075</v>
      </c>
      <c r="G3164" s="198">
        <v>0</v>
      </c>
      <c r="H3164" s="198">
        <v>0</v>
      </c>
      <c r="I3164" s="4">
        <v>43558</v>
      </c>
      <c r="J3164" s="198" t="s">
        <v>105</v>
      </c>
      <c r="K3164" s="198">
        <v>-0.06</v>
      </c>
      <c r="L3164" s="198" t="s">
        <v>195</v>
      </c>
    </row>
    <row r="3165" spans="1:12" x14ac:dyDescent="0.3">
      <c r="A3165" s="5">
        <v>13640</v>
      </c>
      <c r="B3165" s="5">
        <v>10100501</v>
      </c>
      <c r="C3165" s="5">
        <v>1000</v>
      </c>
      <c r="D3165" s="4">
        <v>43586</v>
      </c>
      <c r="E3165" s="198" t="s">
        <v>104</v>
      </c>
      <c r="F3165" s="198">
        <v>108102559</v>
      </c>
      <c r="G3165" s="198">
        <v>0</v>
      </c>
      <c r="H3165" s="198">
        <v>0</v>
      </c>
      <c r="I3165" s="4">
        <v>43552</v>
      </c>
      <c r="J3165" s="198" t="s">
        <v>105</v>
      </c>
      <c r="K3165" s="198">
        <v>81.680000000000007</v>
      </c>
      <c r="L3165" s="198" t="s">
        <v>194</v>
      </c>
    </row>
    <row r="3166" spans="1:12" x14ac:dyDescent="0.3">
      <c r="A3166" s="5">
        <v>13650</v>
      </c>
      <c r="B3166" s="5">
        <v>10100501</v>
      </c>
      <c r="C3166" s="5">
        <v>1000</v>
      </c>
      <c r="D3166" s="4">
        <v>43586</v>
      </c>
      <c r="E3166" s="198" t="s">
        <v>104</v>
      </c>
      <c r="F3166" s="198">
        <v>108102559</v>
      </c>
      <c r="G3166" s="198">
        <v>0</v>
      </c>
      <c r="H3166" s="198">
        <v>0</v>
      </c>
      <c r="I3166" s="4">
        <v>43552</v>
      </c>
      <c r="J3166" s="198" t="s">
        <v>105</v>
      </c>
      <c r="K3166" s="198">
        <v>310.5</v>
      </c>
      <c r="L3166" s="198" t="s">
        <v>195</v>
      </c>
    </row>
    <row r="3167" spans="1:12" x14ac:dyDescent="0.3">
      <c r="A3167" s="5">
        <v>13650</v>
      </c>
      <c r="B3167" s="5">
        <v>10100501</v>
      </c>
      <c r="C3167" s="5">
        <v>1000</v>
      </c>
      <c r="D3167" s="4">
        <v>43586</v>
      </c>
      <c r="E3167" s="198" t="s">
        <v>104</v>
      </c>
      <c r="F3167" s="198">
        <v>108102559</v>
      </c>
      <c r="G3167" s="198">
        <v>0</v>
      </c>
      <c r="H3167" s="198">
        <v>0</v>
      </c>
      <c r="I3167" s="4">
        <v>43552</v>
      </c>
      <c r="J3167" s="198" t="s">
        <v>105</v>
      </c>
      <c r="K3167" s="198">
        <v>310.47000000000003</v>
      </c>
      <c r="L3167" s="198" t="s">
        <v>195</v>
      </c>
    </row>
    <row r="3168" spans="1:12" x14ac:dyDescent="0.3">
      <c r="A3168" s="5">
        <v>13650</v>
      </c>
      <c r="B3168" s="5">
        <v>10100501</v>
      </c>
      <c r="C3168" s="5">
        <v>1000</v>
      </c>
      <c r="D3168" s="4">
        <v>43586</v>
      </c>
      <c r="E3168" s="198" t="s">
        <v>104</v>
      </c>
      <c r="F3168" s="198">
        <v>108102559</v>
      </c>
      <c r="G3168" s="198">
        <v>0</v>
      </c>
      <c r="H3168" s="198">
        <v>0</v>
      </c>
      <c r="I3168" s="4">
        <v>43552</v>
      </c>
      <c r="J3168" s="198" t="s">
        <v>105</v>
      </c>
      <c r="K3168" s="198">
        <v>310.47000000000003</v>
      </c>
      <c r="L3168" s="198" t="s">
        <v>195</v>
      </c>
    </row>
    <row r="3169" spans="1:12" x14ac:dyDescent="0.3">
      <c r="A3169" s="5">
        <v>13640</v>
      </c>
      <c r="B3169" s="5">
        <v>10100501</v>
      </c>
      <c r="C3169" s="5">
        <v>1000</v>
      </c>
      <c r="D3169" s="4">
        <v>43586</v>
      </c>
      <c r="E3169" s="198" t="s">
        <v>104</v>
      </c>
      <c r="F3169" s="198">
        <v>108104606</v>
      </c>
      <c r="G3169" s="198">
        <v>0</v>
      </c>
      <c r="H3169" s="198">
        <v>0</v>
      </c>
      <c r="I3169" s="4">
        <v>43396</v>
      </c>
      <c r="J3169" s="198" t="s">
        <v>105</v>
      </c>
      <c r="K3169" s="198">
        <v>-970.75</v>
      </c>
      <c r="L3169" s="198" t="s">
        <v>194</v>
      </c>
    </row>
    <row r="3170" spans="1:12" x14ac:dyDescent="0.3">
      <c r="A3170" s="5">
        <v>13640</v>
      </c>
      <c r="B3170" s="5">
        <v>10100501</v>
      </c>
      <c r="C3170" s="5">
        <v>1000</v>
      </c>
      <c r="D3170" s="4">
        <v>43586</v>
      </c>
      <c r="E3170" s="198" t="s">
        <v>104</v>
      </c>
      <c r="F3170" s="198">
        <v>108104606</v>
      </c>
      <c r="G3170" s="198">
        <v>0</v>
      </c>
      <c r="H3170" s="198">
        <v>0</v>
      </c>
      <c r="I3170" s="4">
        <v>43396</v>
      </c>
      <c r="J3170" s="198" t="s">
        <v>105</v>
      </c>
      <c r="K3170" s="198">
        <v>-970.75</v>
      </c>
      <c r="L3170" s="198" t="s">
        <v>194</v>
      </c>
    </row>
    <row r="3171" spans="1:12" x14ac:dyDescent="0.3">
      <c r="A3171" s="5">
        <v>13640</v>
      </c>
      <c r="B3171" s="5">
        <v>10100501</v>
      </c>
      <c r="C3171" s="5">
        <v>1000</v>
      </c>
      <c r="D3171" s="4">
        <v>43586</v>
      </c>
      <c r="E3171" s="198" t="s">
        <v>104</v>
      </c>
      <c r="F3171" s="198">
        <v>108104606</v>
      </c>
      <c r="G3171" s="198">
        <v>0</v>
      </c>
      <c r="H3171" s="198">
        <v>0</v>
      </c>
      <c r="I3171" s="4">
        <v>43396</v>
      </c>
      <c r="J3171" s="198" t="s">
        <v>105</v>
      </c>
      <c r="K3171" s="198">
        <v>-970.75</v>
      </c>
      <c r="L3171" s="198" t="s">
        <v>194</v>
      </c>
    </row>
    <row r="3172" spans="1:12" x14ac:dyDescent="0.3">
      <c r="A3172" s="5">
        <v>13640</v>
      </c>
      <c r="B3172" s="5">
        <v>10100501</v>
      </c>
      <c r="C3172" s="5">
        <v>1000</v>
      </c>
      <c r="D3172" s="4">
        <v>43586</v>
      </c>
      <c r="E3172" s="198" t="s">
        <v>104</v>
      </c>
      <c r="F3172" s="198">
        <v>108104606</v>
      </c>
      <c r="G3172" s="198">
        <v>0</v>
      </c>
      <c r="H3172" s="198">
        <v>0</v>
      </c>
      <c r="I3172" s="4">
        <v>43396</v>
      </c>
      <c r="J3172" s="198" t="s">
        <v>105</v>
      </c>
      <c r="K3172" s="198">
        <v>-24.65</v>
      </c>
      <c r="L3172" s="198" t="s">
        <v>194</v>
      </c>
    </row>
    <row r="3173" spans="1:12" x14ac:dyDescent="0.3">
      <c r="A3173" s="5">
        <v>13640</v>
      </c>
      <c r="B3173" s="5">
        <v>10100501</v>
      </c>
      <c r="C3173" s="5">
        <v>1000</v>
      </c>
      <c r="D3173" s="4">
        <v>43586</v>
      </c>
      <c r="E3173" s="198" t="s">
        <v>104</v>
      </c>
      <c r="F3173" s="198">
        <v>108104606</v>
      </c>
      <c r="G3173" s="198">
        <v>0</v>
      </c>
      <c r="H3173" s="198">
        <v>0</v>
      </c>
      <c r="I3173" s="4">
        <v>43396</v>
      </c>
      <c r="J3173" s="198" t="s">
        <v>105</v>
      </c>
      <c r="K3173" s="198">
        <v>-7.84</v>
      </c>
      <c r="L3173" s="198" t="s">
        <v>194</v>
      </c>
    </row>
    <row r="3174" spans="1:12" x14ac:dyDescent="0.3">
      <c r="A3174" s="5">
        <v>13640</v>
      </c>
      <c r="B3174" s="5">
        <v>10100501</v>
      </c>
      <c r="C3174" s="5">
        <v>1000</v>
      </c>
      <c r="D3174" s="4">
        <v>43586</v>
      </c>
      <c r="E3174" s="198" t="s">
        <v>104</v>
      </c>
      <c r="F3174" s="198">
        <v>108104606</v>
      </c>
      <c r="G3174" s="198">
        <v>0</v>
      </c>
      <c r="H3174" s="198">
        <v>0</v>
      </c>
      <c r="I3174" s="4">
        <v>43396</v>
      </c>
      <c r="J3174" s="198" t="s">
        <v>105</v>
      </c>
      <c r="K3174" s="198">
        <v>-970.75</v>
      </c>
      <c r="L3174" s="198" t="s">
        <v>194</v>
      </c>
    </row>
    <row r="3175" spans="1:12" x14ac:dyDescent="0.3">
      <c r="A3175" s="5">
        <v>13640</v>
      </c>
      <c r="B3175" s="5">
        <v>10100501</v>
      </c>
      <c r="C3175" s="5">
        <v>1000</v>
      </c>
      <c r="D3175" s="4">
        <v>43586</v>
      </c>
      <c r="E3175" s="198" t="s">
        <v>104</v>
      </c>
      <c r="F3175" s="198">
        <v>108104606</v>
      </c>
      <c r="G3175" s="198">
        <v>0</v>
      </c>
      <c r="H3175" s="198">
        <v>0</v>
      </c>
      <c r="I3175" s="4">
        <v>43396</v>
      </c>
      <c r="J3175" s="198" t="s">
        <v>105</v>
      </c>
      <c r="K3175" s="198">
        <v>-970.75</v>
      </c>
      <c r="L3175" s="198" t="s">
        <v>194</v>
      </c>
    </row>
    <row r="3176" spans="1:12" x14ac:dyDescent="0.3">
      <c r="A3176" s="5">
        <v>13640</v>
      </c>
      <c r="B3176" s="5">
        <v>10100501</v>
      </c>
      <c r="C3176" s="5">
        <v>1000</v>
      </c>
      <c r="D3176" s="4">
        <v>43586</v>
      </c>
      <c r="E3176" s="198" t="s">
        <v>104</v>
      </c>
      <c r="F3176" s="198">
        <v>108104606</v>
      </c>
      <c r="G3176" s="198">
        <v>0</v>
      </c>
      <c r="H3176" s="198">
        <v>0</v>
      </c>
      <c r="I3176" s="4">
        <v>43396</v>
      </c>
      <c r="J3176" s="198" t="s">
        <v>105</v>
      </c>
      <c r="K3176" s="198">
        <v>-970.75</v>
      </c>
      <c r="L3176" s="198" t="s">
        <v>194</v>
      </c>
    </row>
    <row r="3177" spans="1:12" x14ac:dyDescent="0.3">
      <c r="A3177" s="5">
        <v>13640</v>
      </c>
      <c r="B3177" s="5">
        <v>10100501</v>
      </c>
      <c r="C3177" s="5">
        <v>1000</v>
      </c>
      <c r="D3177" s="4">
        <v>43586</v>
      </c>
      <c r="E3177" s="198" t="s">
        <v>104</v>
      </c>
      <c r="F3177" s="198">
        <v>108104606</v>
      </c>
      <c r="G3177" s="198">
        <v>0</v>
      </c>
      <c r="H3177" s="198">
        <v>0</v>
      </c>
      <c r="I3177" s="4">
        <v>43396</v>
      </c>
      <c r="J3177" s="198" t="s">
        <v>105</v>
      </c>
      <c r="K3177" s="198">
        <v>-970.75</v>
      </c>
      <c r="L3177" s="198" t="s">
        <v>194</v>
      </c>
    </row>
    <row r="3178" spans="1:12" x14ac:dyDescent="0.3">
      <c r="A3178" s="5">
        <v>13640</v>
      </c>
      <c r="B3178" s="5">
        <v>10100501</v>
      </c>
      <c r="C3178" s="5">
        <v>1000</v>
      </c>
      <c r="D3178" s="4">
        <v>43586</v>
      </c>
      <c r="E3178" s="198" t="s">
        <v>104</v>
      </c>
      <c r="F3178" s="198">
        <v>108104606</v>
      </c>
      <c r="G3178" s="198">
        <v>0</v>
      </c>
      <c r="H3178" s="198">
        <v>0</v>
      </c>
      <c r="I3178" s="4">
        <v>43396</v>
      </c>
      <c r="J3178" s="198" t="s">
        <v>105</v>
      </c>
      <c r="K3178" s="198">
        <v>-970.75</v>
      </c>
      <c r="L3178" s="198" t="s">
        <v>194</v>
      </c>
    </row>
    <row r="3179" spans="1:12" x14ac:dyDescent="0.3">
      <c r="A3179" s="5">
        <v>13640</v>
      </c>
      <c r="B3179" s="5">
        <v>10100501</v>
      </c>
      <c r="C3179" s="5">
        <v>1000</v>
      </c>
      <c r="D3179" s="4">
        <v>43586</v>
      </c>
      <c r="E3179" s="198" t="s">
        <v>104</v>
      </c>
      <c r="F3179" s="198">
        <v>108104606</v>
      </c>
      <c r="G3179" s="198">
        <v>0</v>
      </c>
      <c r="H3179" s="198">
        <v>0</v>
      </c>
      <c r="I3179" s="4">
        <v>43396</v>
      </c>
      <c r="J3179" s="198" t="s">
        <v>105</v>
      </c>
      <c r="K3179" s="198">
        <v>-970.75</v>
      </c>
      <c r="L3179" s="198" t="s">
        <v>194</v>
      </c>
    </row>
    <row r="3180" spans="1:12" x14ac:dyDescent="0.3">
      <c r="A3180" s="5">
        <v>13640</v>
      </c>
      <c r="B3180" s="5">
        <v>10100501</v>
      </c>
      <c r="C3180" s="5">
        <v>1000</v>
      </c>
      <c r="D3180" s="4">
        <v>43586</v>
      </c>
      <c r="E3180" s="198" t="s">
        <v>104</v>
      </c>
      <c r="F3180" s="198">
        <v>108104606</v>
      </c>
      <c r="G3180" s="198">
        <v>0</v>
      </c>
      <c r="H3180" s="198">
        <v>0</v>
      </c>
      <c r="I3180" s="4">
        <v>43396</v>
      </c>
      <c r="J3180" s="198" t="s">
        <v>105</v>
      </c>
      <c r="K3180" s="198">
        <v>-970.75</v>
      </c>
      <c r="L3180" s="198" t="s">
        <v>194</v>
      </c>
    </row>
    <row r="3181" spans="1:12" x14ac:dyDescent="0.3">
      <c r="A3181" s="5">
        <v>13640</v>
      </c>
      <c r="B3181" s="5">
        <v>10100501</v>
      </c>
      <c r="C3181" s="5">
        <v>1000</v>
      </c>
      <c r="D3181" s="4">
        <v>43586</v>
      </c>
      <c r="E3181" s="198" t="s">
        <v>104</v>
      </c>
      <c r="F3181" s="198">
        <v>108104606</v>
      </c>
      <c r="G3181" s="198">
        <v>0</v>
      </c>
      <c r="H3181" s="198">
        <v>0</v>
      </c>
      <c r="I3181" s="4">
        <v>43396</v>
      </c>
      <c r="J3181" s="198" t="s">
        <v>105</v>
      </c>
      <c r="K3181" s="198">
        <v>-100.02</v>
      </c>
      <c r="L3181" s="198" t="s">
        <v>194</v>
      </c>
    </row>
    <row r="3182" spans="1:12" x14ac:dyDescent="0.3">
      <c r="A3182" s="5">
        <v>13650</v>
      </c>
      <c r="B3182" s="5">
        <v>10100501</v>
      </c>
      <c r="C3182" s="5">
        <v>1000</v>
      </c>
      <c r="D3182" s="4">
        <v>43586</v>
      </c>
      <c r="E3182" s="198" t="s">
        <v>104</v>
      </c>
      <c r="F3182" s="198">
        <v>108104606</v>
      </c>
      <c r="G3182" s="198">
        <v>0</v>
      </c>
      <c r="H3182" s="198">
        <v>0</v>
      </c>
      <c r="I3182" s="4">
        <v>43396</v>
      </c>
      <c r="J3182" s="198" t="s">
        <v>105</v>
      </c>
      <c r="K3182" s="3">
        <v>-2065.06</v>
      </c>
      <c r="L3182" s="198" t="s">
        <v>195</v>
      </c>
    </row>
    <row r="3183" spans="1:12" x14ac:dyDescent="0.3">
      <c r="A3183" s="5">
        <v>13650</v>
      </c>
      <c r="B3183" s="5">
        <v>10100501</v>
      </c>
      <c r="C3183" s="5">
        <v>1000</v>
      </c>
      <c r="D3183" s="4">
        <v>43586</v>
      </c>
      <c r="E3183" s="198" t="s">
        <v>104</v>
      </c>
      <c r="F3183" s="198">
        <v>108104606</v>
      </c>
      <c r="G3183" s="198">
        <v>0</v>
      </c>
      <c r="H3183" s="198">
        <v>0</v>
      </c>
      <c r="I3183" s="4">
        <v>43396</v>
      </c>
      <c r="J3183" s="198" t="s">
        <v>105</v>
      </c>
      <c r="K3183" s="3">
        <v>-2064.5</v>
      </c>
      <c r="L3183" s="198" t="s">
        <v>195</v>
      </c>
    </row>
    <row r="3184" spans="1:12" x14ac:dyDescent="0.3">
      <c r="A3184" s="5">
        <v>13650</v>
      </c>
      <c r="B3184" s="5">
        <v>10100501</v>
      </c>
      <c r="C3184" s="5">
        <v>1000</v>
      </c>
      <c r="D3184" s="4">
        <v>43586</v>
      </c>
      <c r="E3184" s="198" t="s">
        <v>104</v>
      </c>
      <c r="F3184" s="198">
        <v>108104606</v>
      </c>
      <c r="G3184" s="198">
        <v>0</v>
      </c>
      <c r="H3184" s="198">
        <v>0</v>
      </c>
      <c r="I3184" s="4">
        <v>43396</v>
      </c>
      <c r="J3184" s="198" t="s">
        <v>105</v>
      </c>
      <c r="K3184" s="3">
        <v>-2065.06</v>
      </c>
      <c r="L3184" s="198" t="s">
        <v>195</v>
      </c>
    </row>
    <row r="3185" spans="1:12" x14ac:dyDescent="0.3">
      <c r="A3185" s="5">
        <v>13650</v>
      </c>
      <c r="B3185" s="5">
        <v>10100501</v>
      </c>
      <c r="C3185" s="5">
        <v>1000</v>
      </c>
      <c r="D3185" s="4">
        <v>43586</v>
      </c>
      <c r="E3185" s="198" t="s">
        <v>104</v>
      </c>
      <c r="F3185" s="198">
        <v>108104606</v>
      </c>
      <c r="G3185" s="198">
        <v>0</v>
      </c>
      <c r="H3185" s="198">
        <v>0</v>
      </c>
      <c r="I3185" s="4">
        <v>43396</v>
      </c>
      <c r="J3185" s="198" t="s">
        <v>105</v>
      </c>
      <c r="K3185" s="3">
        <v>-2065.06</v>
      </c>
      <c r="L3185" s="198" t="s">
        <v>195</v>
      </c>
    </row>
    <row r="3186" spans="1:12" x14ac:dyDescent="0.3">
      <c r="A3186" s="5">
        <v>13650</v>
      </c>
      <c r="B3186" s="5">
        <v>10100501</v>
      </c>
      <c r="C3186" s="5">
        <v>1000</v>
      </c>
      <c r="D3186" s="4">
        <v>43586</v>
      </c>
      <c r="E3186" s="198" t="s">
        <v>104</v>
      </c>
      <c r="F3186" s="198">
        <v>108104606</v>
      </c>
      <c r="G3186" s="198">
        <v>0</v>
      </c>
      <c r="H3186" s="198">
        <v>0</v>
      </c>
      <c r="I3186" s="4">
        <v>43396</v>
      </c>
      <c r="J3186" s="198" t="s">
        <v>105</v>
      </c>
      <c r="K3186" s="3">
        <v>-2065.08</v>
      </c>
      <c r="L3186" s="198" t="s">
        <v>195</v>
      </c>
    </row>
    <row r="3187" spans="1:12" x14ac:dyDescent="0.3">
      <c r="A3187" s="5">
        <v>13670</v>
      </c>
      <c r="B3187" s="5">
        <v>10100501</v>
      </c>
      <c r="C3187" s="5">
        <v>1000</v>
      </c>
      <c r="D3187" s="4">
        <v>43586</v>
      </c>
      <c r="E3187" s="198" t="s">
        <v>104</v>
      </c>
      <c r="F3187" s="198">
        <v>108104606</v>
      </c>
      <c r="G3187" s="198">
        <v>0</v>
      </c>
      <c r="H3187" s="198">
        <v>0</v>
      </c>
      <c r="I3187" s="4">
        <v>43396</v>
      </c>
      <c r="J3187" s="198" t="s">
        <v>105</v>
      </c>
      <c r="K3187" s="198">
        <v>-276.8</v>
      </c>
      <c r="L3187" s="198" t="s">
        <v>189</v>
      </c>
    </row>
    <row r="3188" spans="1:12" x14ac:dyDescent="0.3">
      <c r="A3188" s="5">
        <v>13670</v>
      </c>
      <c r="B3188" s="5">
        <v>10100501</v>
      </c>
      <c r="C3188" s="5">
        <v>1000</v>
      </c>
      <c r="D3188" s="4">
        <v>43586</v>
      </c>
      <c r="E3188" s="198" t="s">
        <v>104</v>
      </c>
      <c r="F3188" s="198">
        <v>108104606</v>
      </c>
      <c r="G3188" s="198">
        <v>0</v>
      </c>
      <c r="H3188" s="198">
        <v>0</v>
      </c>
      <c r="I3188" s="4">
        <v>43396</v>
      </c>
      <c r="J3188" s="198" t="s">
        <v>105</v>
      </c>
      <c r="K3188" s="198">
        <v>-437.61</v>
      </c>
      <c r="L3188" s="198" t="s">
        <v>189</v>
      </c>
    </row>
    <row r="3189" spans="1:12" x14ac:dyDescent="0.3">
      <c r="A3189" s="5">
        <v>13640</v>
      </c>
      <c r="B3189" s="5">
        <v>10100501</v>
      </c>
      <c r="C3189" s="5">
        <v>1000</v>
      </c>
      <c r="D3189" s="4">
        <v>43586</v>
      </c>
      <c r="E3189" s="198" t="s">
        <v>104</v>
      </c>
      <c r="F3189" s="198">
        <v>108104723</v>
      </c>
      <c r="G3189" s="198">
        <v>0</v>
      </c>
      <c r="H3189" s="198">
        <v>0</v>
      </c>
      <c r="I3189" s="4">
        <v>43560</v>
      </c>
      <c r="J3189" s="198" t="s">
        <v>105</v>
      </c>
      <c r="K3189" s="198">
        <v>-2.3199999999999998</v>
      </c>
      <c r="L3189" s="198" t="s">
        <v>194</v>
      </c>
    </row>
    <row r="3190" spans="1:12" x14ac:dyDescent="0.3">
      <c r="A3190" s="5">
        <v>13650</v>
      </c>
      <c r="B3190" s="5">
        <v>10100501</v>
      </c>
      <c r="C3190" s="5">
        <v>1000</v>
      </c>
      <c r="D3190" s="4">
        <v>43586</v>
      </c>
      <c r="E3190" s="198" t="s">
        <v>104</v>
      </c>
      <c r="F3190" s="198">
        <v>108104723</v>
      </c>
      <c r="G3190" s="198">
        <v>0</v>
      </c>
      <c r="H3190" s="198">
        <v>0</v>
      </c>
      <c r="I3190" s="4">
        <v>43560</v>
      </c>
      <c r="J3190" s="198" t="s">
        <v>105</v>
      </c>
      <c r="K3190" s="198">
        <v>-11.81</v>
      </c>
      <c r="L3190" s="198" t="s">
        <v>195</v>
      </c>
    </row>
    <row r="3191" spans="1:12" x14ac:dyDescent="0.3">
      <c r="A3191" s="5">
        <v>13640</v>
      </c>
      <c r="B3191" s="5">
        <v>10100501</v>
      </c>
      <c r="C3191" s="5">
        <v>1000</v>
      </c>
      <c r="D3191" s="4">
        <v>43586</v>
      </c>
      <c r="E3191" s="198" t="s">
        <v>104</v>
      </c>
      <c r="F3191" s="198">
        <v>108104860</v>
      </c>
      <c r="G3191" s="198">
        <v>0</v>
      </c>
      <c r="H3191" s="198">
        <v>0</v>
      </c>
      <c r="I3191" s="4">
        <v>43551</v>
      </c>
      <c r="J3191" s="198" t="s">
        <v>105</v>
      </c>
      <c r="K3191" s="198">
        <v>75.510000000000005</v>
      </c>
      <c r="L3191" s="198" t="s">
        <v>194</v>
      </c>
    </row>
    <row r="3192" spans="1:12" x14ac:dyDescent="0.3">
      <c r="A3192" s="5">
        <v>13640</v>
      </c>
      <c r="B3192" s="5">
        <v>10100501</v>
      </c>
      <c r="C3192" s="5">
        <v>1000</v>
      </c>
      <c r="D3192" s="4">
        <v>43586</v>
      </c>
      <c r="E3192" s="198" t="s">
        <v>104</v>
      </c>
      <c r="F3192" s="198">
        <v>108104860</v>
      </c>
      <c r="G3192" s="198">
        <v>0</v>
      </c>
      <c r="H3192" s="198">
        <v>0</v>
      </c>
      <c r="I3192" s="4">
        <v>43551</v>
      </c>
      <c r="J3192" s="198" t="s">
        <v>105</v>
      </c>
      <c r="K3192" s="198">
        <v>78.38</v>
      </c>
      <c r="L3192" s="198" t="s">
        <v>194</v>
      </c>
    </row>
    <row r="3193" spans="1:12" x14ac:dyDescent="0.3">
      <c r="A3193" s="5">
        <v>13640</v>
      </c>
      <c r="B3193" s="5">
        <v>10100501</v>
      </c>
      <c r="C3193" s="5">
        <v>1000</v>
      </c>
      <c r="D3193" s="4">
        <v>43586</v>
      </c>
      <c r="E3193" s="198" t="s">
        <v>104</v>
      </c>
      <c r="F3193" s="198">
        <v>108104860</v>
      </c>
      <c r="G3193" s="198">
        <v>0</v>
      </c>
      <c r="H3193" s="198">
        <v>0</v>
      </c>
      <c r="I3193" s="4">
        <v>43551</v>
      </c>
      <c r="J3193" s="198" t="s">
        <v>105</v>
      </c>
      <c r="K3193" s="198">
        <v>85.39</v>
      </c>
      <c r="L3193" s="198" t="s">
        <v>194</v>
      </c>
    </row>
    <row r="3194" spans="1:12" x14ac:dyDescent="0.3">
      <c r="A3194" s="5">
        <v>13640</v>
      </c>
      <c r="B3194" s="5">
        <v>10100501</v>
      </c>
      <c r="C3194" s="5">
        <v>1000</v>
      </c>
      <c r="D3194" s="4">
        <v>43586</v>
      </c>
      <c r="E3194" s="198" t="s">
        <v>104</v>
      </c>
      <c r="F3194" s="198">
        <v>108104860</v>
      </c>
      <c r="G3194" s="198">
        <v>0</v>
      </c>
      <c r="H3194" s="198">
        <v>0</v>
      </c>
      <c r="I3194" s="4">
        <v>43551</v>
      </c>
      <c r="J3194" s="198" t="s">
        <v>105</v>
      </c>
      <c r="K3194" s="3">
        <v>1048.83</v>
      </c>
      <c r="L3194" s="198" t="s">
        <v>194</v>
      </c>
    </row>
    <row r="3195" spans="1:12" x14ac:dyDescent="0.3">
      <c r="A3195" s="5">
        <v>13650</v>
      </c>
      <c r="B3195" s="5">
        <v>10100501</v>
      </c>
      <c r="C3195" s="5">
        <v>1000</v>
      </c>
      <c r="D3195" s="4">
        <v>43586</v>
      </c>
      <c r="E3195" s="198" t="s">
        <v>103</v>
      </c>
      <c r="F3195" s="198">
        <v>108113384</v>
      </c>
      <c r="G3195" s="198">
        <v>-160</v>
      </c>
      <c r="H3195" s="198">
        <v>-404.8</v>
      </c>
      <c r="I3195" s="4">
        <v>43585</v>
      </c>
      <c r="J3195" s="198" t="s">
        <v>214</v>
      </c>
      <c r="K3195" s="198">
        <v>0</v>
      </c>
      <c r="L3195" s="198" t="s">
        <v>195</v>
      </c>
    </row>
    <row r="3196" spans="1:12" x14ac:dyDescent="0.3">
      <c r="A3196" s="5">
        <v>13650</v>
      </c>
      <c r="B3196" s="5">
        <v>10100501</v>
      </c>
      <c r="C3196" s="5">
        <v>1000</v>
      </c>
      <c r="D3196" s="4">
        <v>43586</v>
      </c>
      <c r="E3196" s="198" t="s">
        <v>103</v>
      </c>
      <c r="F3196" s="198">
        <v>108113384</v>
      </c>
      <c r="G3196" s="198">
        <v>160</v>
      </c>
      <c r="H3196" s="198">
        <v>532.79999999999995</v>
      </c>
      <c r="I3196" s="4">
        <v>43585</v>
      </c>
      <c r="J3196" s="198" t="s">
        <v>214</v>
      </c>
      <c r="K3196" s="198">
        <v>0</v>
      </c>
      <c r="L3196" s="198" t="s">
        <v>195</v>
      </c>
    </row>
    <row r="3197" spans="1:12" x14ac:dyDescent="0.3">
      <c r="A3197" s="5">
        <v>13690</v>
      </c>
      <c r="B3197" s="5">
        <v>10100501</v>
      </c>
      <c r="C3197" s="5">
        <v>1000</v>
      </c>
      <c r="D3197" s="4">
        <v>43586</v>
      </c>
      <c r="E3197" s="198" t="s">
        <v>104</v>
      </c>
      <c r="F3197" s="198">
        <v>108113477</v>
      </c>
      <c r="G3197" s="198">
        <v>0</v>
      </c>
      <c r="H3197" s="198">
        <v>0</v>
      </c>
      <c r="I3197" s="4">
        <v>43593</v>
      </c>
      <c r="J3197" s="198" t="s">
        <v>212</v>
      </c>
      <c r="K3197" s="3">
        <v>-2232.06</v>
      </c>
      <c r="L3197" s="198" t="s">
        <v>191</v>
      </c>
    </row>
    <row r="3198" spans="1:12" x14ac:dyDescent="0.3">
      <c r="A3198" s="5">
        <v>13670</v>
      </c>
      <c r="B3198" s="5">
        <v>10100501</v>
      </c>
      <c r="C3198" s="5">
        <v>1000</v>
      </c>
      <c r="D3198" s="4">
        <v>43586</v>
      </c>
      <c r="E3198" s="198" t="s">
        <v>104</v>
      </c>
      <c r="F3198" s="198">
        <v>108108976</v>
      </c>
      <c r="G3198" s="198">
        <v>0</v>
      </c>
      <c r="H3198" s="198">
        <v>0</v>
      </c>
      <c r="I3198" s="4">
        <v>43554</v>
      </c>
      <c r="J3198" s="198" t="s">
        <v>105</v>
      </c>
      <c r="K3198" s="198">
        <v>3.87</v>
      </c>
      <c r="L3198" s="198" t="s">
        <v>189</v>
      </c>
    </row>
    <row r="3199" spans="1:12" x14ac:dyDescent="0.3">
      <c r="A3199" s="5">
        <v>13670</v>
      </c>
      <c r="B3199" s="5">
        <v>10100501</v>
      </c>
      <c r="C3199" s="5">
        <v>1000</v>
      </c>
      <c r="D3199" s="4">
        <v>43586</v>
      </c>
      <c r="E3199" s="198" t="s">
        <v>104</v>
      </c>
      <c r="F3199" s="198">
        <v>108108976</v>
      </c>
      <c r="G3199" s="198">
        <v>0</v>
      </c>
      <c r="H3199" s="198">
        <v>0</v>
      </c>
      <c r="I3199" s="4">
        <v>43554</v>
      </c>
      <c r="J3199" s="198" t="s">
        <v>105</v>
      </c>
      <c r="K3199" s="198">
        <v>1.6</v>
      </c>
      <c r="L3199" s="198" t="s">
        <v>189</v>
      </c>
    </row>
    <row r="3200" spans="1:12" x14ac:dyDescent="0.3">
      <c r="A3200" s="5">
        <v>13640</v>
      </c>
      <c r="B3200" s="5">
        <v>10100501</v>
      </c>
      <c r="C3200" s="5">
        <v>1000</v>
      </c>
      <c r="D3200" s="4">
        <v>43586</v>
      </c>
      <c r="E3200" s="198" t="s">
        <v>104</v>
      </c>
      <c r="F3200" s="198">
        <v>108109071</v>
      </c>
      <c r="G3200" s="198">
        <v>0</v>
      </c>
      <c r="H3200" s="198">
        <v>0</v>
      </c>
      <c r="I3200" s="4">
        <v>43525</v>
      </c>
      <c r="J3200" s="198" t="s">
        <v>105</v>
      </c>
      <c r="K3200" s="198">
        <v>-2.33</v>
      </c>
      <c r="L3200" s="198" t="s">
        <v>194</v>
      </c>
    </row>
    <row r="3201" spans="1:12" x14ac:dyDescent="0.3">
      <c r="A3201" s="5">
        <v>13640</v>
      </c>
      <c r="B3201" s="5">
        <v>10100501</v>
      </c>
      <c r="C3201" s="5">
        <v>1000</v>
      </c>
      <c r="D3201" s="4">
        <v>43586</v>
      </c>
      <c r="E3201" s="198" t="s">
        <v>104</v>
      </c>
      <c r="F3201" s="198">
        <v>108109071</v>
      </c>
      <c r="G3201" s="198">
        <v>0</v>
      </c>
      <c r="H3201" s="198">
        <v>0</v>
      </c>
      <c r="I3201" s="4">
        <v>43525</v>
      </c>
      <c r="J3201" s="198" t="s">
        <v>105</v>
      </c>
      <c r="K3201" s="198">
        <v>-0.15</v>
      </c>
      <c r="L3201" s="198" t="s">
        <v>194</v>
      </c>
    </row>
    <row r="3202" spans="1:12" x14ac:dyDescent="0.3">
      <c r="A3202" s="5">
        <v>13660</v>
      </c>
      <c r="B3202" s="5">
        <v>10100501</v>
      </c>
      <c r="C3202" s="5">
        <v>1000</v>
      </c>
      <c r="D3202" s="4">
        <v>43586</v>
      </c>
      <c r="E3202" s="198" t="s">
        <v>104</v>
      </c>
      <c r="F3202" s="198">
        <v>108109071</v>
      </c>
      <c r="G3202" s="198">
        <v>0</v>
      </c>
      <c r="H3202" s="198">
        <v>0</v>
      </c>
      <c r="I3202" s="4">
        <v>43525</v>
      </c>
      <c r="J3202" s="198" t="s">
        <v>105</v>
      </c>
      <c r="K3202" s="198">
        <v>-0.32</v>
      </c>
      <c r="L3202" s="198" t="s">
        <v>188</v>
      </c>
    </row>
    <row r="3203" spans="1:12" x14ac:dyDescent="0.3">
      <c r="A3203" s="5">
        <v>13670</v>
      </c>
      <c r="B3203" s="5">
        <v>10100501</v>
      </c>
      <c r="C3203" s="5">
        <v>1000</v>
      </c>
      <c r="D3203" s="4">
        <v>43586</v>
      </c>
      <c r="E3203" s="198" t="s">
        <v>104</v>
      </c>
      <c r="F3203" s="198">
        <v>108109071</v>
      </c>
      <c r="G3203" s="198">
        <v>0</v>
      </c>
      <c r="H3203" s="198">
        <v>0</v>
      </c>
      <c r="I3203" s="4">
        <v>43525</v>
      </c>
      <c r="J3203" s="198" t="s">
        <v>105</v>
      </c>
      <c r="K3203" s="198">
        <v>-0.45</v>
      </c>
      <c r="L3203" s="198" t="s">
        <v>189</v>
      </c>
    </row>
    <row r="3204" spans="1:12" x14ac:dyDescent="0.3">
      <c r="A3204" s="5">
        <v>13660</v>
      </c>
      <c r="B3204" s="5">
        <v>10100501</v>
      </c>
      <c r="C3204" s="5">
        <v>1000</v>
      </c>
      <c r="D3204" s="4">
        <v>43586</v>
      </c>
      <c r="E3204" s="198" t="s">
        <v>104</v>
      </c>
      <c r="F3204" s="198">
        <v>108109148</v>
      </c>
      <c r="G3204" s="198">
        <v>0</v>
      </c>
      <c r="H3204" s="198">
        <v>0</v>
      </c>
      <c r="I3204" s="4">
        <v>43556</v>
      </c>
      <c r="J3204" s="198" t="s">
        <v>105</v>
      </c>
      <c r="K3204" s="198">
        <v>0.28000000000000003</v>
      </c>
      <c r="L3204" s="198" t="s">
        <v>188</v>
      </c>
    </row>
    <row r="3205" spans="1:12" x14ac:dyDescent="0.3">
      <c r="A3205" s="5">
        <v>13670</v>
      </c>
      <c r="B3205" s="5">
        <v>10100501</v>
      </c>
      <c r="C3205" s="5">
        <v>1000</v>
      </c>
      <c r="D3205" s="4">
        <v>43586</v>
      </c>
      <c r="E3205" s="198" t="s">
        <v>104</v>
      </c>
      <c r="F3205" s="198">
        <v>108109174</v>
      </c>
      <c r="G3205" s="198">
        <v>0</v>
      </c>
      <c r="H3205" s="198">
        <v>0</v>
      </c>
      <c r="I3205" s="4">
        <v>43553</v>
      </c>
      <c r="J3205" s="198" t="s">
        <v>105</v>
      </c>
      <c r="K3205" s="198">
        <v>0.62</v>
      </c>
      <c r="L3205" s="198" t="s">
        <v>189</v>
      </c>
    </row>
    <row r="3206" spans="1:12" x14ac:dyDescent="0.3">
      <c r="A3206" s="5">
        <v>13640</v>
      </c>
      <c r="B3206" s="5">
        <v>10100501</v>
      </c>
      <c r="C3206" s="5">
        <v>1000</v>
      </c>
      <c r="D3206" s="4">
        <v>43586</v>
      </c>
      <c r="E3206" s="198" t="s">
        <v>104</v>
      </c>
      <c r="F3206" s="198">
        <v>108107864</v>
      </c>
      <c r="G3206" s="198">
        <v>0</v>
      </c>
      <c r="H3206" s="198">
        <v>0</v>
      </c>
      <c r="I3206" s="4">
        <v>43565</v>
      </c>
      <c r="J3206" s="198" t="s">
        <v>105</v>
      </c>
      <c r="K3206" s="198">
        <v>-4.45</v>
      </c>
      <c r="L3206" s="198" t="s">
        <v>194</v>
      </c>
    </row>
    <row r="3207" spans="1:12" x14ac:dyDescent="0.3">
      <c r="A3207" s="5">
        <v>13640</v>
      </c>
      <c r="B3207" s="5">
        <v>10100501</v>
      </c>
      <c r="C3207" s="5">
        <v>1000</v>
      </c>
      <c r="D3207" s="4">
        <v>43586</v>
      </c>
      <c r="E3207" s="198" t="s">
        <v>104</v>
      </c>
      <c r="F3207" s="198">
        <v>108107864</v>
      </c>
      <c r="G3207" s="198">
        <v>0</v>
      </c>
      <c r="H3207" s="198">
        <v>0</v>
      </c>
      <c r="I3207" s="4">
        <v>43565</v>
      </c>
      <c r="J3207" s="198" t="s">
        <v>105</v>
      </c>
      <c r="K3207" s="198">
        <v>-0.87</v>
      </c>
      <c r="L3207" s="198" t="s">
        <v>194</v>
      </c>
    </row>
    <row r="3208" spans="1:12" x14ac:dyDescent="0.3">
      <c r="A3208" s="5">
        <v>13650</v>
      </c>
      <c r="B3208" s="5">
        <v>10100501</v>
      </c>
      <c r="C3208" s="5">
        <v>1000</v>
      </c>
      <c r="D3208" s="4">
        <v>43586</v>
      </c>
      <c r="E3208" s="198" t="s">
        <v>104</v>
      </c>
      <c r="F3208" s="198">
        <v>108107864</v>
      </c>
      <c r="G3208" s="198">
        <v>0</v>
      </c>
      <c r="H3208" s="198">
        <v>0</v>
      </c>
      <c r="I3208" s="4">
        <v>43565</v>
      </c>
      <c r="J3208" s="198" t="s">
        <v>105</v>
      </c>
      <c r="K3208" s="198">
        <v>-0.28000000000000003</v>
      </c>
      <c r="L3208" s="198" t="s">
        <v>195</v>
      </c>
    </row>
    <row r="3209" spans="1:12" x14ac:dyDescent="0.3">
      <c r="A3209" s="5">
        <v>13660</v>
      </c>
      <c r="B3209" s="5">
        <v>10100501</v>
      </c>
      <c r="C3209" s="5">
        <v>1000</v>
      </c>
      <c r="D3209" s="4">
        <v>43586</v>
      </c>
      <c r="E3209" s="198" t="s">
        <v>104</v>
      </c>
      <c r="F3209" s="198">
        <v>108107864</v>
      </c>
      <c r="G3209" s="198">
        <v>0</v>
      </c>
      <c r="H3209" s="198">
        <v>0</v>
      </c>
      <c r="I3209" s="4">
        <v>43565</v>
      </c>
      <c r="J3209" s="198" t="s">
        <v>105</v>
      </c>
      <c r="K3209" s="198">
        <v>-0.12</v>
      </c>
      <c r="L3209" s="198" t="s">
        <v>188</v>
      </c>
    </row>
    <row r="3210" spans="1:12" x14ac:dyDescent="0.3">
      <c r="A3210" s="5">
        <v>13670</v>
      </c>
      <c r="B3210" s="5">
        <v>10100501</v>
      </c>
      <c r="C3210" s="5">
        <v>1000</v>
      </c>
      <c r="D3210" s="4">
        <v>43586</v>
      </c>
      <c r="E3210" s="198" t="s">
        <v>104</v>
      </c>
      <c r="F3210" s="198">
        <v>108107904</v>
      </c>
      <c r="G3210" s="198">
        <v>0</v>
      </c>
      <c r="H3210" s="198">
        <v>0</v>
      </c>
      <c r="I3210" s="4">
        <v>43586</v>
      </c>
      <c r="J3210" s="198" t="s">
        <v>215</v>
      </c>
      <c r="K3210" s="3">
        <v>-2105.13</v>
      </c>
      <c r="L3210" s="198" t="s">
        <v>189</v>
      </c>
    </row>
    <row r="3211" spans="1:12" x14ac:dyDescent="0.3">
      <c r="A3211" s="5">
        <v>13640</v>
      </c>
      <c r="B3211" s="5">
        <v>10100501</v>
      </c>
      <c r="C3211" s="5">
        <v>1000</v>
      </c>
      <c r="D3211" s="4">
        <v>43586</v>
      </c>
      <c r="E3211" s="198" t="s">
        <v>104</v>
      </c>
      <c r="F3211" s="198">
        <v>108108182</v>
      </c>
      <c r="G3211" s="198">
        <v>0</v>
      </c>
      <c r="H3211" s="198">
        <v>0</v>
      </c>
      <c r="I3211" s="4">
        <v>43595</v>
      </c>
      <c r="J3211" s="198" t="s">
        <v>217</v>
      </c>
      <c r="K3211" s="198">
        <v>-31.23</v>
      </c>
      <c r="L3211" s="198" t="s">
        <v>194</v>
      </c>
    </row>
    <row r="3212" spans="1:12" x14ac:dyDescent="0.3">
      <c r="A3212" s="5">
        <v>13640</v>
      </c>
      <c r="B3212" s="5">
        <v>10100501</v>
      </c>
      <c r="C3212" s="5">
        <v>1000</v>
      </c>
      <c r="D3212" s="4">
        <v>43586</v>
      </c>
      <c r="E3212" s="198" t="s">
        <v>104</v>
      </c>
      <c r="F3212" s="198">
        <v>108108182</v>
      </c>
      <c r="G3212" s="198">
        <v>0</v>
      </c>
      <c r="H3212" s="198">
        <v>0</v>
      </c>
      <c r="I3212" s="4">
        <v>43595</v>
      </c>
      <c r="J3212" s="198" t="s">
        <v>217</v>
      </c>
      <c r="K3212" s="198">
        <v>-579.5</v>
      </c>
      <c r="L3212" s="198" t="s">
        <v>194</v>
      </c>
    </row>
    <row r="3213" spans="1:12" x14ac:dyDescent="0.3">
      <c r="A3213" s="5">
        <v>13640</v>
      </c>
      <c r="B3213" s="5">
        <v>10100501</v>
      </c>
      <c r="C3213" s="5">
        <v>1000</v>
      </c>
      <c r="D3213" s="4">
        <v>43586</v>
      </c>
      <c r="E3213" s="198" t="s">
        <v>104</v>
      </c>
      <c r="F3213" s="198">
        <v>108108182</v>
      </c>
      <c r="G3213" s="198">
        <v>0</v>
      </c>
      <c r="H3213" s="198">
        <v>0</v>
      </c>
      <c r="I3213" s="4">
        <v>43595</v>
      </c>
      <c r="J3213" s="198" t="s">
        <v>217</v>
      </c>
      <c r="K3213" s="198">
        <v>-646.12</v>
      </c>
      <c r="L3213" s="198" t="s">
        <v>194</v>
      </c>
    </row>
    <row r="3214" spans="1:12" x14ac:dyDescent="0.3">
      <c r="A3214" s="5">
        <v>13660</v>
      </c>
      <c r="B3214" s="5">
        <v>10100501</v>
      </c>
      <c r="C3214" s="5">
        <v>1000</v>
      </c>
      <c r="D3214" s="4">
        <v>43586</v>
      </c>
      <c r="E3214" s="198" t="s">
        <v>104</v>
      </c>
      <c r="F3214" s="198">
        <v>108108182</v>
      </c>
      <c r="G3214" s="198">
        <v>0</v>
      </c>
      <c r="H3214" s="198">
        <v>0</v>
      </c>
      <c r="I3214" s="4">
        <v>43595</v>
      </c>
      <c r="J3214" s="198" t="s">
        <v>217</v>
      </c>
      <c r="K3214" s="198">
        <v>-449.7</v>
      </c>
      <c r="L3214" s="198" t="s">
        <v>188</v>
      </c>
    </row>
    <row r="3215" spans="1:12" x14ac:dyDescent="0.3">
      <c r="A3215" s="5">
        <v>13660</v>
      </c>
      <c r="B3215" s="5">
        <v>10100501</v>
      </c>
      <c r="C3215" s="5">
        <v>1000</v>
      </c>
      <c r="D3215" s="4">
        <v>43586</v>
      </c>
      <c r="E3215" s="198" t="s">
        <v>104</v>
      </c>
      <c r="F3215" s="198">
        <v>108108182</v>
      </c>
      <c r="G3215" s="198">
        <v>0</v>
      </c>
      <c r="H3215" s="198">
        <v>0</v>
      </c>
      <c r="I3215" s="4">
        <v>43595</v>
      </c>
      <c r="J3215" s="198" t="s">
        <v>217</v>
      </c>
      <c r="K3215" s="198">
        <v>-592.39</v>
      </c>
      <c r="L3215" s="198" t="s">
        <v>188</v>
      </c>
    </row>
    <row r="3216" spans="1:12" x14ac:dyDescent="0.3">
      <c r="A3216" s="5">
        <v>13640</v>
      </c>
      <c r="B3216" s="5">
        <v>10100501</v>
      </c>
      <c r="C3216" s="5">
        <v>1000</v>
      </c>
      <c r="D3216" s="4">
        <v>43586</v>
      </c>
      <c r="E3216" s="198" t="s">
        <v>104</v>
      </c>
      <c r="F3216" s="198">
        <v>108108466</v>
      </c>
      <c r="G3216" s="198">
        <v>0</v>
      </c>
      <c r="H3216" s="198">
        <v>0</v>
      </c>
      <c r="I3216" s="4">
        <v>43546</v>
      </c>
      <c r="J3216" s="198" t="s">
        <v>105</v>
      </c>
      <c r="K3216" s="198">
        <v>-383.93</v>
      </c>
      <c r="L3216" s="198" t="s">
        <v>194</v>
      </c>
    </row>
    <row r="3217" spans="1:12" x14ac:dyDescent="0.3">
      <c r="A3217" s="5">
        <v>13670</v>
      </c>
      <c r="B3217" s="5">
        <v>10100501</v>
      </c>
      <c r="C3217" s="5">
        <v>1000</v>
      </c>
      <c r="D3217" s="4">
        <v>43586</v>
      </c>
      <c r="E3217" s="198" t="s">
        <v>104</v>
      </c>
      <c r="F3217" s="198">
        <v>108108741</v>
      </c>
      <c r="G3217" s="198">
        <v>0</v>
      </c>
      <c r="H3217" s="198">
        <v>0</v>
      </c>
      <c r="I3217" s="4">
        <v>43552</v>
      </c>
      <c r="J3217" s="198" t="s">
        <v>105</v>
      </c>
      <c r="K3217" s="198">
        <v>0.64</v>
      </c>
      <c r="L3217" s="198" t="s">
        <v>189</v>
      </c>
    </row>
    <row r="3218" spans="1:12" x14ac:dyDescent="0.3">
      <c r="A3218" s="5">
        <v>13640</v>
      </c>
      <c r="B3218" s="5">
        <v>10100501</v>
      </c>
      <c r="C3218" s="5">
        <v>1000</v>
      </c>
      <c r="D3218" s="4">
        <v>43586</v>
      </c>
      <c r="E3218" s="198" t="s">
        <v>104</v>
      </c>
      <c r="F3218" s="198">
        <v>108108764</v>
      </c>
      <c r="G3218" s="198">
        <v>0</v>
      </c>
      <c r="H3218" s="198">
        <v>0</v>
      </c>
      <c r="I3218" s="4">
        <v>43606</v>
      </c>
      <c r="J3218" s="198" t="s">
        <v>105</v>
      </c>
      <c r="K3218" s="198">
        <v>-751.75</v>
      </c>
      <c r="L3218" s="198" t="s">
        <v>194</v>
      </c>
    </row>
    <row r="3219" spans="1:12" x14ac:dyDescent="0.3">
      <c r="A3219" s="5">
        <v>13650</v>
      </c>
      <c r="B3219" s="5">
        <v>10100501</v>
      </c>
      <c r="C3219" s="5">
        <v>1000</v>
      </c>
      <c r="D3219" s="4">
        <v>43586</v>
      </c>
      <c r="E3219" s="198" t="s">
        <v>104</v>
      </c>
      <c r="F3219" s="198">
        <v>108108764</v>
      </c>
      <c r="G3219" s="198">
        <v>0</v>
      </c>
      <c r="H3219" s="198">
        <v>0</v>
      </c>
      <c r="I3219" s="4">
        <v>43606</v>
      </c>
      <c r="J3219" s="198" t="s">
        <v>105</v>
      </c>
      <c r="K3219" s="198">
        <v>-369.35</v>
      </c>
      <c r="L3219" s="198" t="s">
        <v>195</v>
      </c>
    </row>
    <row r="3220" spans="1:12" x14ac:dyDescent="0.3">
      <c r="A3220" s="5">
        <v>13640</v>
      </c>
      <c r="B3220" s="5">
        <v>10100501</v>
      </c>
      <c r="C3220" s="5">
        <v>1000</v>
      </c>
      <c r="D3220" s="4">
        <v>43586</v>
      </c>
      <c r="E3220" s="198" t="s">
        <v>104</v>
      </c>
      <c r="F3220" s="198">
        <v>108106569</v>
      </c>
      <c r="G3220" s="198">
        <v>0</v>
      </c>
      <c r="H3220" s="198">
        <v>0</v>
      </c>
      <c r="I3220" s="4">
        <v>43600</v>
      </c>
      <c r="J3220" s="198" t="s">
        <v>220</v>
      </c>
      <c r="K3220" s="198">
        <v>-948.47</v>
      </c>
      <c r="L3220" s="198" t="s">
        <v>194</v>
      </c>
    </row>
    <row r="3221" spans="1:12" x14ac:dyDescent="0.3">
      <c r="A3221" s="5">
        <v>13640</v>
      </c>
      <c r="B3221" s="5">
        <v>10100501</v>
      </c>
      <c r="C3221" s="5">
        <v>1000</v>
      </c>
      <c r="D3221" s="4">
        <v>43586</v>
      </c>
      <c r="E3221" s="198" t="s">
        <v>104</v>
      </c>
      <c r="F3221" s="198">
        <v>108106805</v>
      </c>
      <c r="G3221" s="198">
        <v>0</v>
      </c>
      <c r="H3221" s="198">
        <v>0</v>
      </c>
      <c r="I3221" s="4">
        <v>43609</v>
      </c>
      <c r="J3221" s="198" t="s">
        <v>105</v>
      </c>
      <c r="K3221" s="198">
        <v>-342.83</v>
      </c>
      <c r="L3221" s="198" t="s">
        <v>194</v>
      </c>
    </row>
    <row r="3222" spans="1:12" x14ac:dyDescent="0.3">
      <c r="A3222" s="5">
        <v>13640</v>
      </c>
      <c r="B3222" s="5">
        <v>10100501</v>
      </c>
      <c r="C3222" s="5">
        <v>1000</v>
      </c>
      <c r="D3222" s="4">
        <v>43586</v>
      </c>
      <c r="E3222" s="198" t="s">
        <v>104</v>
      </c>
      <c r="F3222" s="198">
        <v>108106805</v>
      </c>
      <c r="G3222" s="198">
        <v>0</v>
      </c>
      <c r="H3222" s="198">
        <v>0</v>
      </c>
      <c r="I3222" s="4">
        <v>43609</v>
      </c>
      <c r="J3222" s="198" t="s">
        <v>105</v>
      </c>
      <c r="K3222" s="3">
        <v>-2503.17</v>
      </c>
      <c r="L3222" s="198" t="s">
        <v>194</v>
      </c>
    </row>
    <row r="3223" spans="1:12" x14ac:dyDescent="0.3">
      <c r="A3223" s="5">
        <v>13650</v>
      </c>
      <c r="B3223" s="5">
        <v>10100501</v>
      </c>
      <c r="C3223" s="5">
        <v>1000</v>
      </c>
      <c r="D3223" s="4">
        <v>43586</v>
      </c>
      <c r="E3223" s="198" t="s">
        <v>104</v>
      </c>
      <c r="F3223" s="198">
        <v>108106805</v>
      </c>
      <c r="G3223" s="198">
        <v>0</v>
      </c>
      <c r="H3223" s="198">
        <v>0</v>
      </c>
      <c r="I3223" s="4">
        <v>43609</v>
      </c>
      <c r="J3223" s="198" t="s">
        <v>105</v>
      </c>
      <c r="K3223" s="3">
        <v>-1052.3699999999999</v>
      </c>
      <c r="L3223" s="198" t="s">
        <v>195</v>
      </c>
    </row>
    <row r="3224" spans="1:12" x14ac:dyDescent="0.3">
      <c r="A3224" s="5">
        <v>13650</v>
      </c>
      <c r="B3224" s="5">
        <v>10100501</v>
      </c>
      <c r="C3224" s="5">
        <v>1000</v>
      </c>
      <c r="D3224" s="4">
        <v>43586</v>
      </c>
      <c r="E3224" s="198" t="s">
        <v>104</v>
      </c>
      <c r="F3224" s="198">
        <v>108106805</v>
      </c>
      <c r="G3224" s="198">
        <v>0</v>
      </c>
      <c r="H3224" s="198">
        <v>0</v>
      </c>
      <c r="I3224" s="4">
        <v>43609</v>
      </c>
      <c r="J3224" s="198" t="s">
        <v>105</v>
      </c>
      <c r="K3224" s="3">
        <v>-1052.3699999999999</v>
      </c>
      <c r="L3224" s="198" t="s">
        <v>195</v>
      </c>
    </row>
    <row r="3225" spans="1:12" x14ac:dyDescent="0.3">
      <c r="A3225" s="5">
        <v>13640</v>
      </c>
      <c r="B3225" s="5">
        <v>10100501</v>
      </c>
      <c r="C3225" s="5">
        <v>1000</v>
      </c>
      <c r="D3225" s="4">
        <v>43586</v>
      </c>
      <c r="E3225" s="198" t="s">
        <v>104</v>
      </c>
      <c r="F3225" s="198">
        <v>108106982</v>
      </c>
      <c r="G3225" s="198">
        <v>0</v>
      </c>
      <c r="H3225" s="198">
        <v>0</v>
      </c>
      <c r="I3225" s="4">
        <v>43551</v>
      </c>
      <c r="J3225" s="198" t="s">
        <v>105</v>
      </c>
      <c r="K3225" s="198">
        <v>-0.6</v>
      </c>
      <c r="L3225" s="198" t="s">
        <v>194</v>
      </c>
    </row>
    <row r="3226" spans="1:12" x14ac:dyDescent="0.3">
      <c r="A3226" s="5">
        <v>13650</v>
      </c>
      <c r="B3226" s="5">
        <v>10100501</v>
      </c>
      <c r="C3226" s="5">
        <v>1000</v>
      </c>
      <c r="D3226" s="4">
        <v>43586</v>
      </c>
      <c r="E3226" s="198" t="s">
        <v>104</v>
      </c>
      <c r="F3226" s="198">
        <v>108107214</v>
      </c>
      <c r="G3226" s="198">
        <v>0</v>
      </c>
      <c r="H3226" s="198">
        <v>0</v>
      </c>
      <c r="I3226" s="4">
        <v>43550</v>
      </c>
      <c r="J3226" s="198" t="s">
        <v>105</v>
      </c>
      <c r="K3226" s="198">
        <v>-1.49</v>
      </c>
      <c r="L3226" s="198" t="s">
        <v>195</v>
      </c>
    </row>
    <row r="3227" spans="1:12" x14ac:dyDescent="0.3">
      <c r="A3227" s="5">
        <v>13640</v>
      </c>
      <c r="B3227" s="5">
        <v>10100501</v>
      </c>
      <c r="C3227" s="5">
        <v>1000</v>
      </c>
      <c r="D3227" s="4">
        <v>43586</v>
      </c>
      <c r="E3227" s="198" t="s">
        <v>104</v>
      </c>
      <c r="F3227" s="198">
        <v>108107260</v>
      </c>
      <c r="G3227" s="198">
        <v>0</v>
      </c>
      <c r="H3227" s="198">
        <v>0</v>
      </c>
      <c r="I3227" s="4">
        <v>43545</v>
      </c>
      <c r="J3227" s="198" t="s">
        <v>105</v>
      </c>
      <c r="K3227" s="198">
        <v>0.03</v>
      </c>
      <c r="L3227" s="198" t="s">
        <v>194</v>
      </c>
    </row>
    <row r="3228" spans="1:12" x14ac:dyDescent="0.3">
      <c r="A3228" s="5">
        <v>13650</v>
      </c>
      <c r="B3228" s="5">
        <v>10100501</v>
      </c>
      <c r="C3228" s="5">
        <v>1000</v>
      </c>
      <c r="D3228" s="4">
        <v>43586</v>
      </c>
      <c r="E3228" s="198" t="s">
        <v>104</v>
      </c>
      <c r="F3228" s="198">
        <v>108107260</v>
      </c>
      <c r="G3228" s="198">
        <v>0</v>
      </c>
      <c r="H3228" s="198">
        <v>0</v>
      </c>
      <c r="I3228" s="4">
        <v>43545</v>
      </c>
      <c r="J3228" s="198" t="s">
        <v>105</v>
      </c>
      <c r="K3228" s="198">
        <v>0.53</v>
      </c>
      <c r="L3228" s="198" t="s">
        <v>195</v>
      </c>
    </row>
    <row r="3229" spans="1:12" x14ac:dyDescent="0.3">
      <c r="A3229" s="5">
        <v>13650</v>
      </c>
      <c r="B3229" s="5">
        <v>10100501</v>
      </c>
      <c r="C3229" s="5">
        <v>1000</v>
      </c>
      <c r="D3229" s="4">
        <v>43586</v>
      </c>
      <c r="E3229" s="198" t="s">
        <v>104</v>
      </c>
      <c r="F3229" s="198">
        <v>108107260</v>
      </c>
      <c r="G3229" s="198">
        <v>0</v>
      </c>
      <c r="H3229" s="198">
        <v>0</v>
      </c>
      <c r="I3229" s="4">
        <v>43545</v>
      </c>
      <c r="J3229" s="198" t="s">
        <v>105</v>
      </c>
      <c r="K3229" s="198">
        <v>0.53</v>
      </c>
      <c r="L3229" s="198" t="s">
        <v>195</v>
      </c>
    </row>
    <row r="3230" spans="1:12" x14ac:dyDescent="0.3">
      <c r="A3230" s="5">
        <v>13660</v>
      </c>
      <c r="B3230" s="5">
        <v>10100501</v>
      </c>
      <c r="C3230" s="5">
        <v>1000</v>
      </c>
      <c r="D3230" s="4">
        <v>43586</v>
      </c>
      <c r="E3230" s="198" t="s">
        <v>104</v>
      </c>
      <c r="F3230" s="198">
        <v>108112840</v>
      </c>
      <c r="G3230" s="198">
        <v>0</v>
      </c>
      <c r="H3230" s="198">
        <v>0</v>
      </c>
      <c r="I3230" s="4">
        <v>43558</v>
      </c>
      <c r="J3230" s="198" t="s">
        <v>105</v>
      </c>
      <c r="K3230" s="198">
        <v>0.08</v>
      </c>
      <c r="L3230" s="198" t="s">
        <v>188</v>
      </c>
    </row>
    <row r="3231" spans="1:12" x14ac:dyDescent="0.3">
      <c r="A3231" s="5">
        <v>13660</v>
      </c>
      <c r="B3231" s="5">
        <v>10100501</v>
      </c>
      <c r="C3231" s="5">
        <v>1000</v>
      </c>
      <c r="D3231" s="4">
        <v>43586</v>
      </c>
      <c r="E3231" s="198" t="s">
        <v>104</v>
      </c>
      <c r="F3231" s="198">
        <v>108113297</v>
      </c>
      <c r="G3231" s="198">
        <v>0</v>
      </c>
      <c r="H3231" s="198">
        <v>0</v>
      </c>
      <c r="I3231" s="4">
        <v>43592</v>
      </c>
      <c r="J3231" s="198" t="s">
        <v>216</v>
      </c>
      <c r="K3231" s="198">
        <v>-262.75</v>
      </c>
      <c r="L3231" s="198" t="s">
        <v>188</v>
      </c>
    </row>
    <row r="3232" spans="1:12" x14ac:dyDescent="0.3">
      <c r="A3232" s="5">
        <v>13690</v>
      </c>
      <c r="B3232" s="5">
        <v>10100501</v>
      </c>
      <c r="C3232" s="5">
        <v>1000</v>
      </c>
      <c r="D3232" s="4">
        <v>43586</v>
      </c>
      <c r="E3232" s="198" t="s">
        <v>104</v>
      </c>
      <c r="F3232" s="198">
        <v>108113477</v>
      </c>
      <c r="G3232" s="198">
        <v>0</v>
      </c>
      <c r="H3232" s="198">
        <v>0</v>
      </c>
      <c r="I3232" s="4">
        <v>43593</v>
      </c>
      <c r="J3232" s="198" t="s">
        <v>105</v>
      </c>
      <c r="K3232" s="198">
        <v>-805.77</v>
      </c>
      <c r="L3232" s="198" t="s">
        <v>191</v>
      </c>
    </row>
    <row r="3233" spans="1:12" x14ac:dyDescent="0.3">
      <c r="A3233" s="5">
        <v>13640</v>
      </c>
      <c r="B3233" s="5">
        <v>10100501</v>
      </c>
      <c r="C3233" s="5">
        <v>1000</v>
      </c>
      <c r="D3233" s="4">
        <v>43586</v>
      </c>
      <c r="E3233" s="198" t="s">
        <v>104</v>
      </c>
      <c r="F3233" s="198">
        <v>108100375</v>
      </c>
      <c r="G3233" s="198">
        <v>0</v>
      </c>
      <c r="H3233" s="198">
        <v>0</v>
      </c>
      <c r="I3233" s="4">
        <v>43371</v>
      </c>
      <c r="J3233" s="198" t="s">
        <v>105</v>
      </c>
      <c r="K3233" s="198">
        <v>-329.15</v>
      </c>
      <c r="L3233" s="198" t="s">
        <v>194</v>
      </c>
    </row>
    <row r="3234" spans="1:12" x14ac:dyDescent="0.3">
      <c r="A3234" s="5">
        <v>13640</v>
      </c>
      <c r="B3234" s="5">
        <v>10100501</v>
      </c>
      <c r="C3234" s="5">
        <v>1000</v>
      </c>
      <c r="D3234" s="4">
        <v>43586</v>
      </c>
      <c r="E3234" s="198" t="s">
        <v>104</v>
      </c>
      <c r="F3234" s="198">
        <v>108100375</v>
      </c>
      <c r="G3234" s="198">
        <v>0</v>
      </c>
      <c r="H3234" s="198">
        <v>0</v>
      </c>
      <c r="I3234" s="4">
        <v>43371</v>
      </c>
      <c r="J3234" s="198" t="s">
        <v>105</v>
      </c>
      <c r="K3234" s="198">
        <v>-32.83</v>
      </c>
      <c r="L3234" s="198" t="s">
        <v>194</v>
      </c>
    </row>
    <row r="3235" spans="1:12" x14ac:dyDescent="0.3">
      <c r="A3235" s="5">
        <v>13640</v>
      </c>
      <c r="B3235" s="5">
        <v>10100501</v>
      </c>
      <c r="C3235" s="5">
        <v>1000</v>
      </c>
      <c r="D3235" s="4">
        <v>43586</v>
      </c>
      <c r="E3235" s="198" t="s">
        <v>104</v>
      </c>
      <c r="F3235" s="198">
        <v>108100375</v>
      </c>
      <c r="G3235" s="198">
        <v>0</v>
      </c>
      <c r="H3235" s="198">
        <v>0</v>
      </c>
      <c r="I3235" s="4">
        <v>43371</v>
      </c>
      <c r="J3235" s="198" t="s">
        <v>105</v>
      </c>
      <c r="K3235" s="198">
        <v>-49.07</v>
      </c>
      <c r="L3235" s="198" t="s">
        <v>194</v>
      </c>
    </row>
    <row r="3236" spans="1:12" x14ac:dyDescent="0.3">
      <c r="A3236" s="5">
        <v>13640</v>
      </c>
      <c r="B3236" s="5">
        <v>10100501</v>
      </c>
      <c r="C3236" s="5">
        <v>1000</v>
      </c>
      <c r="D3236" s="4">
        <v>43586</v>
      </c>
      <c r="E3236" s="198" t="s">
        <v>104</v>
      </c>
      <c r="F3236" s="198">
        <v>108100375</v>
      </c>
      <c r="G3236" s="198">
        <v>0</v>
      </c>
      <c r="H3236" s="198">
        <v>0</v>
      </c>
      <c r="I3236" s="4">
        <v>43371</v>
      </c>
      <c r="J3236" s="198" t="s">
        <v>105</v>
      </c>
      <c r="K3236" s="3">
        <v>-1418.17</v>
      </c>
      <c r="L3236" s="198" t="s">
        <v>194</v>
      </c>
    </row>
    <row r="3237" spans="1:12" x14ac:dyDescent="0.3">
      <c r="A3237" s="5">
        <v>13640</v>
      </c>
      <c r="B3237" s="5">
        <v>10100501</v>
      </c>
      <c r="C3237" s="5">
        <v>1000</v>
      </c>
      <c r="D3237" s="4">
        <v>43586</v>
      </c>
      <c r="E3237" s="198" t="s">
        <v>104</v>
      </c>
      <c r="F3237" s="198">
        <v>108100375</v>
      </c>
      <c r="G3237" s="198">
        <v>0</v>
      </c>
      <c r="H3237" s="198">
        <v>0</v>
      </c>
      <c r="I3237" s="4">
        <v>43371</v>
      </c>
      <c r="J3237" s="198" t="s">
        <v>105</v>
      </c>
      <c r="K3237" s="3">
        <v>-1418.17</v>
      </c>
      <c r="L3237" s="198" t="s">
        <v>194</v>
      </c>
    </row>
    <row r="3238" spans="1:12" x14ac:dyDescent="0.3">
      <c r="A3238" s="5">
        <v>13640</v>
      </c>
      <c r="B3238" s="5">
        <v>10100501</v>
      </c>
      <c r="C3238" s="5">
        <v>1000</v>
      </c>
      <c r="D3238" s="4">
        <v>43586</v>
      </c>
      <c r="E3238" s="198" t="s">
        <v>104</v>
      </c>
      <c r="F3238" s="198">
        <v>108100375</v>
      </c>
      <c r="G3238" s="198">
        <v>0</v>
      </c>
      <c r="H3238" s="198">
        <v>0</v>
      </c>
      <c r="I3238" s="4">
        <v>43371</v>
      </c>
      <c r="J3238" s="198" t="s">
        <v>105</v>
      </c>
      <c r="K3238" s="198">
        <v>-371.94</v>
      </c>
      <c r="L3238" s="198" t="s">
        <v>194</v>
      </c>
    </row>
    <row r="3239" spans="1:12" x14ac:dyDescent="0.3">
      <c r="A3239" s="5">
        <v>13640</v>
      </c>
      <c r="B3239" s="5">
        <v>10100501</v>
      </c>
      <c r="C3239" s="5">
        <v>1000</v>
      </c>
      <c r="D3239" s="4">
        <v>43586</v>
      </c>
      <c r="E3239" s="198" t="s">
        <v>104</v>
      </c>
      <c r="F3239" s="198">
        <v>108100375</v>
      </c>
      <c r="G3239" s="198">
        <v>0</v>
      </c>
      <c r="H3239" s="198">
        <v>0</v>
      </c>
      <c r="I3239" s="4">
        <v>43371</v>
      </c>
      <c r="J3239" s="198" t="s">
        <v>105</v>
      </c>
      <c r="K3239" s="3">
        <v>-1418.17</v>
      </c>
      <c r="L3239" s="198" t="s">
        <v>194</v>
      </c>
    </row>
    <row r="3240" spans="1:12" x14ac:dyDescent="0.3">
      <c r="A3240" s="5">
        <v>13640</v>
      </c>
      <c r="B3240" s="5">
        <v>10100501</v>
      </c>
      <c r="C3240" s="5">
        <v>1000</v>
      </c>
      <c r="D3240" s="4">
        <v>43586</v>
      </c>
      <c r="E3240" s="198" t="s">
        <v>104</v>
      </c>
      <c r="F3240" s="198">
        <v>108100375</v>
      </c>
      <c r="G3240" s="198">
        <v>0</v>
      </c>
      <c r="H3240" s="198">
        <v>0</v>
      </c>
      <c r="I3240" s="4">
        <v>43371</v>
      </c>
      <c r="J3240" s="198" t="s">
        <v>105</v>
      </c>
      <c r="K3240" s="198">
        <v>-184.29</v>
      </c>
      <c r="L3240" s="198" t="s">
        <v>194</v>
      </c>
    </row>
    <row r="3241" spans="1:12" x14ac:dyDescent="0.3">
      <c r="A3241" s="5">
        <v>13640</v>
      </c>
      <c r="B3241" s="5">
        <v>10100501</v>
      </c>
      <c r="C3241" s="5">
        <v>1000</v>
      </c>
      <c r="D3241" s="4">
        <v>43586</v>
      </c>
      <c r="E3241" s="198" t="s">
        <v>104</v>
      </c>
      <c r="F3241" s="198">
        <v>108100375</v>
      </c>
      <c r="G3241" s="198">
        <v>0</v>
      </c>
      <c r="H3241" s="198">
        <v>0</v>
      </c>
      <c r="I3241" s="4">
        <v>43371</v>
      </c>
      <c r="J3241" s="198" t="s">
        <v>105</v>
      </c>
      <c r="K3241" s="198">
        <v>-371.94</v>
      </c>
      <c r="L3241" s="198" t="s">
        <v>194</v>
      </c>
    </row>
    <row r="3242" spans="1:12" x14ac:dyDescent="0.3">
      <c r="A3242" s="5">
        <v>13650</v>
      </c>
      <c r="B3242" s="5">
        <v>10100501</v>
      </c>
      <c r="C3242" s="5">
        <v>1000</v>
      </c>
      <c r="D3242" s="4">
        <v>43586</v>
      </c>
      <c r="E3242" s="198" t="s">
        <v>104</v>
      </c>
      <c r="F3242" s="198">
        <v>108100375</v>
      </c>
      <c r="G3242" s="198">
        <v>0</v>
      </c>
      <c r="H3242" s="198">
        <v>0</v>
      </c>
      <c r="I3242" s="4">
        <v>43371</v>
      </c>
      <c r="J3242" s="198" t="s">
        <v>105</v>
      </c>
      <c r="K3242" s="3">
        <v>-1628.03</v>
      </c>
      <c r="L3242" s="198" t="s">
        <v>195</v>
      </c>
    </row>
    <row r="3243" spans="1:12" x14ac:dyDescent="0.3">
      <c r="A3243" s="5">
        <v>13650</v>
      </c>
      <c r="B3243" s="5">
        <v>10100501</v>
      </c>
      <c r="C3243" s="5">
        <v>1000</v>
      </c>
      <c r="D3243" s="4">
        <v>43586</v>
      </c>
      <c r="E3243" s="198" t="s">
        <v>104</v>
      </c>
      <c r="F3243" s="198">
        <v>108100375</v>
      </c>
      <c r="G3243" s="198">
        <v>0</v>
      </c>
      <c r="H3243" s="198">
        <v>0</v>
      </c>
      <c r="I3243" s="4">
        <v>43371</v>
      </c>
      <c r="J3243" s="198" t="s">
        <v>105</v>
      </c>
      <c r="K3243" s="3">
        <v>-1628.03</v>
      </c>
      <c r="L3243" s="198" t="s">
        <v>195</v>
      </c>
    </row>
    <row r="3244" spans="1:12" x14ac:dyDescent="0.3">
      <c r="A3244" s="5">
        <v>13660</v>
      </c>
      <c r="B3244" s="5">
        <v>10100501</v>
      </c>
      <c r="C3244" s="5">
        <v>1000</v>
      </c>
      <c r="D3244" s="4">
        <v>43586</v>
      </c>
      <c r="E3244" s="198" t="s">
        <v>103</v>
      </c>
      <c r="F3244" s="198">
        <v>108096807</v>
      </c>
      <c r="G3244" s="198">
        <v>-1</v>
      </c>
      <c r="H3244" s="3">
        <v>-1012.24</v>
      </c>
      <c r="I3244" s="4">
        <v>43599</v>
      </c>
      <c r="J3244" s="198" t="s">
        <v>219</v>
      </c>
      <c r="K3244" s="198">
        <v>0</v>
      </c>
      <c r="L3244" s="198" t="s">
        <v>188</v>
      </c>
    </row>
    <row r="3245" spans="1:12" x14ac:dyDescent="0.3">
      <c r="A3245" s="5">
        <v>13660</v>
      </c>
      <c r="B3245" s="5">
        <v>10100501</v>
      </c>
      <c r="C3245" s="5">
        <v>1000</v>
      </c>
      <c r="D3245" s="4">
        <v>43586</v>
      </c>
      <c r="E3245" s="198" t="s">
        <v>104</v>
      </c>
      <c r="F3245" s="198">
        <v>108096807</v>
      </c>
      <c r="G3245" s="198">
        <v>0</v>
      </c>
      <c r="H3245" s="198">
        <v>0</v>
      </c>
      <c r="I3245" s="4">
        <v>43599</v>
      </c>
      <c r="J3245" s="198" t="s">
        <v>219</v>
      </c>
      <c r="K3245" s="198">
        <v>-343.56</v>
      </c>
      <c r="L3245" s="198" t="s">
        <v>188</v>
      </c>
    </row>
    <row r="3246" spans="1:12" x14ac:dyDescent="0.3">
      <c r="A3246" s="5">
        <v>13660</v>
      </c>
      <c r="B3246" s="5">
        <v>10100501</v>
      </c>
      <c r="C3246" s="5">
        <v>1000</v>
      </c>
      <c r="D3246" s="4">
        <v>43586</v>
      </c>
      <c r="E3246" s="198" t="s">
        <v>103</v>
      </c>
      <c r="F3246" s="198">
        <v>108096807</v>
      </c>
      <c r="G3246" s="198">
        <v>-1</v>
      </c>
      <c r="H3246" s="198">
        <v>-753.71</v>
      </c>
      <c r="I3246" s="4">
        <v>43599</v>
      </c>
      <c r="J3246" s="198" t="s">
        <v>219</v>
      </c>
      <c r="K3246" s="198">
        <v>0</v>
      </c>
      <c r="L3246" s="198" t="s">
        <v>188</v>
      </c>
    </row>
    <row r="3247" spans="1:12" x14ac:dyDescent="0.3">
      <c r="A3247" s="5">
        <v>13660</v>
      </c>
      <c r="B3247" s="5">
        <v>10100501</v>
      </c>
      <c r="C3247" s="5">
        <v>1000</v>
      </c>
      <c r="D3247" s="4">
        <v>43586</v>
      </c>
      <c r="E3247" s="198" t="s">
        <v>104</v>
      </c>
      <c r="F3247" s="198">
        <v>108096807</v>
      </c>
      <c r="G3247" s="198">
        <v>0</v>
      </c>
      <c r="H3247" s="198">
        <v>0</v>
      </c>
      <c r="I3247" s="4">
        <v>43599</v>
      </c>
      <c r="J3247" s="198" t="s">
        <v>219</v>
      </c>
      <c r="K3247" s="198">
        <v>-255.82</v>
      </c>
      <c r="L3247" s="198" t="s">
        <v>188</v>
      </c>
    </row>
    <row r="3248" spans="1:12" x14ac:dyDescent="0.3">
      <c r="A3248" s="5">
        <v>13670</v>
      </c>
      <c r="B3248" s="5">
        <v>10100501</v>
      </c>
      <c r="C3248" s="5">
        <v>1000</v>
      </c>
      <c r="D3248" s="4">
        <v>43586</v>
      </c>
      <c r="E3248" s="198" t="s">
        <v>103</v>
      </c>
      <c r="F3248" s="198">
        <v>108096807</v>
      </c>
      <c r="G3248" s="5">
        <v>-3159</v>
      </c>
      <c r="H3248" s="3">
        <v>-12478.05</v>
      </c>
      <c r="I3248" s="4">
        <v>43599</v>
      </c>
      <c r="J3248" s="198" t="s">
        <v>219</v>
      </c>
      <c r="K3248" s="198">
        <v>0</v>
      </c>
      <c r="L3248" s="198" t="s">
        <v>189</v>
      </c>
    </row>
    <row r="3249" spans="1:12" x14ac:dyDescent="0.3">
      <c r="A3249" s="5">
        <v>13670</v>
      </c>
      <c r="B3249" s="5">
        <v>10100501</v>
      </c>
      <c r="C3249" s="5">
        <v>1000</v>
      </c>
      <c r="D3249" s="4">
        <v>43586</v>
      </c>
      <c r="E3249" s="198" t="s">
        <v>103</v>
      </c>
      <c r="F3249" s="198">
        <v>108096807</v>
      </c>
      <c r="G3249" s="5">
        <v>-6624</v>
      </c>
      <c r="H3249" s="3">
        <v>-30205.439999999999</v>
      </c>
      <c r="I3249" s="4">
        <v>43599</v>
      </c>
      <c r="J3249" s="198" t="s">
        <v>219</v>
      </c>
      <c r="K3249" s="198">
        <v>0</v>
      </c>
      <c r="L3249" s="198" t="s">
        <v>189</v>
      </c>
    </row>
    <row r="3250" spans="1:12" x14ac:dyDescent="0.3">
      <c r="A3250" s="5">
        <v>13670</v>
      </c>
      <c r="B3250" s="5">
        <v>10100501</v>
      </c>
      <c r="C3250" s="5">
        <v>1000</v>
      </c>
      <c r="D3250" s="4">
        <v>43586</v>
      </c>
      <c r="E3250" s="198" t="s">
        <v>104</v>
      </c>
      <c r="F3250" s="198">
        <v>108096807</v>
      </c>
      <c r="G3250" s="198">
        <v>0</v>
      </c>
      <c r="H3250" s="198">
        <v>0</v>
      </c>
      <c r="I3250" s="4">
        <v>43599</v>
      </c>
      <c r="J3250" s="198" t="s">
        <v>219</v>
      </c>
      <c r="K3250" s="3">
        <v>-10252.1</v>
      </c>
      <c r="L3250" s="198" t="s">
        <v>189</v>
      </c>
    </row>
    <row r="3251" spans="1:12" x14ac:dyDescent="0.3">
      <c r="A3251" s="5">
        <v>13670</v>
      </c>
      <c r="B3251" s="5">
        <v>10100501</v>
      </c>
      <c r="C3251" s="5">
        <v>1000</v>
      </c>
      <c r="D3251" s="4">
        <v>43586</v>
      </c>
      <c r="E3251" s="198" t="s">
        <v>104</v>
      </c>
      <c r="F3251" s="198">
        <v>108096807</v>
      </c>
      <c r="G3251" s="198">
        <v>0</v>
      </c>
      <c r="H3251" s="198">
        <v>0</v>
      </c>
      <c r="I3251" s="4">
        <v>43599</v>
      </c>
      <c r="J3251" s="198" t="s">
        <v>219</v>
      </c>
      <c r="K3251" s="3">
        <v>-4235.2</v>
      </c>
      <c r="L3251" s="198" t="s">
        <v>189</v>
      </c>
    </row>
    <row r="3252" spans="1:12" x14ac:dyDescent="0.3">
      <c r="A3252" s="5">
        <v>13660</v>
      </c>
      <c r="B3252" s="5">
        <v>10100501</v>
      </c>
      <c r="C3252" s="5">
        <v>1000</v>
      </c>
      <c r="D3252" s="4">
        <v>43586</v>
      </c>
      <c r="E3252" s="198" t="s">
        <v>104</v>
      </c>
      <c r="F3252" s="198">
        <v>108112840</v>
      </c>
      <c r="G3252" s="198">
        <v>0</v>
      </c>
      <c r="H3252" s="198">
        <v>0</v>
      </c>
      <c r="I3252" s="4">
        <v>43558</v>
      </c>
      <c r="J3252" s="198" t="s">
        <v>105</v>
      </c>
      <c r="K3252" s="198">
        <v>0.23</v>
      </c>
      <c r="L3252" s="198" t="s">
        <v>188</v>
      </c>
    </row>
    <row r="3253" spans="1:12" x14ac:dyDescent="0.3">
      <c r="A3253" s="5">
        <v>13640</v>
      </c>
      <c r="B3253" s="5">
        <v>10100501</v>
      </c>
      <c r="C3253" s="5">
        <v>1000</v>
      </c>
      <c r="D3253" s="4">
        <v>43586</v>
      </c>
      <c r="E3253" s="198" t="s">
        <v>104</v>
      </c>
      <c r="F3253" s="198">
        <v>108107581</v>
      </c>
      <c r="G3253" s="198">
        <v>0</v>
      </c>
      <c r="H3253" s="198">
        <v>0</v>
      </c>
      <c r="I3253" s="4">
        <v>43613</v>
      </c>
      <c r="J3253" s="198" t="s">
        <v>105</v>
      </c>
      <c r="K3253" s="3">
        <v>-2650.37</v>
      </c>
      <c r="L3253" s="198" t="s">
        <v>194</v>
      </c>
    </row>
    <row r="3254" spans="1:12" x14ac:dyDescent="0.3">
      <c r="A3254" s="5">
        <v>13650</v>
      </c>
      <c r="B3254" s="5">
        <v>10100501</v>
      </c>
      <c r="C3254" s="5">
        <v>1000</v>
      </c>
      <c r="D3254" s="4">
        <v>43586</v>
      </c>
      <c r="E3254" s="198" t="s">
        <v>104</v>
      </c>
      <c r="F3254" s="198">
        <v>108107581</v>
      </c>
      <c r="G3254" s="198">
        <v>0</v>
      </c>
      <c r="H3254" s="198">
        <v>0</v>
      </c>
      <c r="I3254" s="4">
        <v>43613</v>
      </c>
      <c r="J3254" s="198" t="s">
        <v>105</v>
      </c>
      <c r="K3254" s="198">
        <v>-797.11</v>
      </c>
      <c r="L3254" s="198" t="s">
        <v>195</v>
      </c>
    </row>
    <row r="3255" spans="1:12" x14ac:dyDescent="0.3">
      <c r="A3255" s="5">
        <v>13640</v>
      </c>
      <c r="B3255" s="5">
        <v>10100501</v>
      </c>
      <c r="C3255" s="5">
        <v>1000</v>
      </c>
      <c r="D3255" s="4">
        <v>43586</v>
      </c>
      <c r="E3255" s="198" t="s">
        <v>104</v>
      </c>
      <c r="F3255" s="198">
        <v>108107681</v>
      </c>
      <c r="G3255" s="198">
        <v>0</v>
      </c>
      <c r="H3255" s="198">
        <v>0</v>
      </c>
      <c r="I3255" s="4">
        <v>43432</v>
      </c>
      <c r="J3255" s="198" t="s">
        <v>105</v>
      </c>
      <c r="K3255" s="198">
        <v>-664.9</v>
      </c>
      <c r="L3255" s="198" t="s">
        <v>194</v>
      </c>
    </row>
    <row r="3256" spans="1:12" x14ac:dyDescent="0.3">
      <c r="A3256" s="5">
        <v>13640</v>
      </c>
      <c r="B3256" s="5">
        <v>10100501</v>
      </c>
      <c r="C3256" s="5">
        <v>1000</v>
      </c>
      <c r="D3256" s="4">
        <v>43586</v>
      </c>
      <c r="E3256" s="198" t="s">
        <v>104</v>
      </c>
      <c r="F3256" s="198">
        <v>108107709</v>
      </c>
      <c r="G3256" s="198">
        <v>0</v>
      </c>
      <c r="H3256" s="198">
        <v>0</v>
      </c>
      <c r="I3256" s="4">
        <v>43600</v>
      </c>
      <c r="J3256" s="198" t="s">
        <v>220</v>
      </c>
      <c r="K3256" s="198">
        <v>-601.17999999999995</v>
      </c>
      <c r="L3256" s="198" t="s">
        <v>194</v>
      </c>
    </row>
    <row r="3257" spans="1:12" x14ac:dyDescent="0.3">
      <c r="A3257" s="5">
        <v>13640</v>
      </c>
      <c r="B3257" s="5">
        <v>10100501</v>
      </c>
      <c r="C3257" s="5">
        <v>1000</v>
      </c>
      <c r="D3257" s="4">
        <v>43586</v>
      </c>
      <c r="E3257" s="198" t="s">
        <v>104</v>
      </c>
      <c r="F3257" s="198">
        <v>108107709</v>
      </c>
      <c r="G3257" s="198">
        <v>0</v>
      </c>
      <c r="H3257" s="198">
        <v>0</v>
      </c>
      <c r="I3257" s="4">
        <v>43600</v>
      </c>
      <c r="J3257" s="198" t="s">
        <v>220</v>
      </c>
      <c r="K3257" s="3">
        <v>-3220.07</v>
      </c>
      <c r="L3257" s="198" t="s">
        <v>194</v>
      </c>
    </row>
    <row r="3258" spans="1:12" x14ac:dyDescent="0.3">
      <c r="A3258" s="5">
        <v>13640</v>
      </c>
      <c r="B3258" s="5">
        <v>10100501</v>
      </c>
      <c r="C3258" s="5">
        <v>1000</v>
      </c>
      <c r="D3258" s="4">
        <v>43586</v>
      </c>
      <c r="E3258" s="198" t="s">
        <v>104</v>
      </c>
      <c r="F3258" s="198">
        <v>108107714</v>
      </c>
      <c r="G3258" s="198">
        <v>0</v>
      </c>
      <c r="H3258" s="198">
        <v>0</v>
      </c>
      <c r="I3258" s="4">
        <v>43598</v>
      </c>
      <c r="J3258" s="198" t="s">
        <v>218</v>
      </c>
      <c r="K3258" s="198">
        <v>-232.83</v>
      </c>
      <c r="L3258" s="198" t="s">
        <v>194</v>
      </c>
    </row>
    <row r="3259" spans="1:12" x14ac:dyDescent="0.3">
      <c r="A3259" s="5">
        <v>13650</v>
      </c>
      <c r="B3259" s="5">
        <v>10100501</v>
      </c>
      <c r="C3259" s="5">
        <v>1000</v>
      </c>
      <c r="D3259" s="4">
        <v>43586</v>
      </c>
      <c r="E3259" s="198" t="s">
        <v>104</v>
      </c>
      <c r="F3259" s="198">
        <v>108107714</v>
      </c>
      <c r="G3259" s="198">
        <v>0</v>
      </c>
      <c r="H3259" s="198">
        <v>0</v>
      </c>
      <c r="I3259" s="4">
        <v>43598</v>
      </c>
      <c r="J3259" s="198" t="s">
        <v>218</v>
      </c>
      <c r="K3259" s="198">
        <v>-888.27</v>
      </c>
      <c r="L3259" s="198" t="s">
        <v>195</v>
      </c>
    </row>
    <row r="3260" spans="1:12" x14ac:dyDescent="0.3">
      <c r="A3260" s="5">
        <v>13640</v>
      </c>
      <c r="B3260" s="5">
        <v>10100501</v>
      </c>
      <c r="C3260" s="5">
        <v>1000</v>
      </c>
      <c r="D3260" s="4">
        <v>43586</v>
      </c>
      <c r="E3260" s="198" t="s">
        <v>104</v>
      </c>
      <c r="F3260" s="198">
        <v>108107718</v>
      </c>
      <c r="G3260" s="198">
        <v>0</v>
      </c>
      <c r="H3260" s="198">
        <v>0</v>
      </c>
      <c r="I3260" s="4">
        <v>43591</v>
      </c>
      <c r="J3260" s="198" t="s">
        <v>105</v>
      </c>
      <c r="K3260" s="3">
        <v>-1155.8</v>
      </c>
      <c r="L3260" s="198" t="s">
        <v>194</v>
      </c>
    </row>
    <row r="3261" spans="1:12" x14ac:dyDescent="0.3">
      <c r="A3261" s="5">
        <v>13670</v>
      </c>
      <c r="B3261" s="5">
        <v>10100501</v>
      </c>
      <c r="C3261" s="5">
        <v>1000</v>
      </c>
      <c r="D3261" s="4">
        <v>43586</v>
      </c>
      <c r="E3261" s="198" t="s">
        <v>104</v>
      </c>
      <c r="F3261" s="198">
        <v>108107718</v>
      </c>
      <c r="G3261" s="198">
        <v>0</v>
      </c>
      <c r="H3261" s="198">
        <v>0</v>
      </c>
      <c r="I3261" s="4">
        <v>43591</v>
      </c>
      <c r="J3261" s="198" t="s">
        <v>105</v>
      </c>
      <c r="K3261" s="3">
        <v>-1758.08</v>
      </c>
      <c r="L3261" s="198" t="s">
        <v>189</v>
      </c>
    </row>
    <row r="3262" spans="1:12" x14ac:dyDescent="0.3">
      <c r="A3262" s="5">
        <v>13670</v>
      </c>
      <c r="B3262" s="5">
        <v>10100501</v>
      </c>
      <c r="C3262" s="5">
        <v>1000</v>
      </c>
      <c r="D3262" s="4">
        <v>43586</v>
      </c>
      <c r="E3262" s="198" t="s">
        <v>104</v>
      </c>
      <c r="F3262" s="198">
        <v>108107718</v>
      </c>
      <c r="G3262" s="198">
        <v>0</v>
      </c>
      <c r="H3262" s="198">
        <v>0</v>
      </c>
      <c r="I3262" s="4">
        <v>43591</v>
      </c>
      <c r="J3262" s="198" t="s">
        <v>105</v>
      </c>
      <c r="K3262" s="3">
        <v>-1758.09</v>
      </c>
      <c r="L3262" s="198" t="s">
        <v>189</v>
      </c>
    </row>
    <row r="3263" spans="1:12" x14ac:dyDescent="0.3">
      <c r="A3263" s="5">
        <v>13640</v>
      </c>
      <c r="B3263" s="5">
        <v>10100501</v>
      </c>
      <c r="C3263" s="5">
        <v>1000</v>
      </c>
      <c r="D3263" s="4">
        <v>43586</v>
      </c>
      <c r="E3263" s="198" t="s">
        <v>104</v>
      </c>
      <c r="F3263" s="198">
        <v>108104606</v>
      </c>
      <c r="G3263" s="198">
        <v>0</v>
      </c>
      <c r="H3263" s="198">
        <v>0</v>
      </c>
      <c r="I3263" s="4">
        <v>43396</v>
      </c>
      <c r="J3263" s="198" t="s">
        <v>105</v>
      </c>
      <c r="K3263" s="198">
        <v>-71.23</v>
      </c>
      <c r="L3263" s="198" t="s">
        <v>194</v>
      </c>
    </row>
    <row r="3264" spans="1:12" x14ac:dyDescent="0.3">
      <c r="A3264" s="5">
        <v>13640</v>
      </c>
      <c r="B3264" s="5">
        <v>10100501</v>
      </c>
      <c r="C3264" s="5">
        <v>1000</v>
      </c>
      <c r="D3264" s="4">
        <v>43586</v>
      </c>
      <c r="E3264" s="198" t="s">
        <v>104</v>
      </c>
      <c r="F3264" s="198">
        <v>108104606</v>
      </c>
      <c r="G3264" s="198">
        <v>0</v>
      </c>
      <c r="H3264" s="198">
        <v>0</v>
      </c>
      <c r="I3264" s="4">
        <v>43396</v>
      </c>
      <c r="J3264" s="198" t="s">
        <v>105</v>
      </c>
      <c r="K3264" s="198">
        <v>-71.23</v>
      </c>
      <c r="L3264" s="198" t="s">
        <v>194</v>
      </c>
    </row>
    <row r="3265" spans="1:12" x14ac:dyDescent="0.3">
      <c r="A3265" s="5">
        <v>13640</v>
      </c>
      <c r="B3265" s="5">
        <v>10100501</v>
      </c>
      <c r="C3265" s="5">
        <v>1000</v>
      </c>
      <c r="D3265" s="4">
        <v>43586</v>
      </c>
      <c r="E3265" s="198" t="s">
        <v>104</v>
      </c>
      <c r="F3265" s="198">
        <v>108104606</v>
      </c>
      <c r="G3265" s="198">
        <v>0</v>
      </c>
      <c r="H3265" s="198">
        <v>0</v>
      </c>
      <c r="I3265" s="4">
        <v>43396</v>
      </c>
      <c r="J3265" s="198" t="s">
        <v>105</v>
      </c>
      <c r="K3265" s="198">
        <v>-71.23</v>
      </c>
      <c r="L3265" s="198" t="s">
        <v>194</v>
      </c>
    </row>
    <row r="3266" spans="1:12" x14ac:dyDescent="0.3">
      <c r="A3266" s="5">
        <v>13640</v>
      </c>
      <c r="B3266" s="5">
        <v>10100501</v>
      </c>
      <c r="C3266" s="5">
        <v>1000</v>
      </c>
      <c r="D3266" s="4">
        <v>43586</v>
      </c>
      <c r="E3266" s="198" t="s">
        <v>104</v>
      </c>
      <c r="F3266" s="198">
        <v>108104606</v>
      </c>
      <c r="G3266" s="198">
        <v>0</v>
      </c>
      <c r="H3266" s="198">
        <v>0</v>
      </c>
      <c r="I3266" s="4">
        <v>43396</v>
      </c>
      <c r="J3266" s="198" t="s">
        <v>105</v>
      </c>
      <c r="K3266" s="198">
        <v>-71.23</v>
      </c>
      <c r="L3266" s="198" t="s">
        <v>194</v>
      </c>
    </row>
    <row r="3267" spans="1:12" x14ac:dyDescent="0.3">
      <c r="A3267" s="5">
        <v>13640</v>
      </c>
      <c r="B3267" s="5">
        <v>10100501</v>
      </c>
      <c r="C3267" s="5">
        <v>1000</v>
      </c>
      <c r="D3267" s="4">
        <v>43586</v>
      </c>
      <c r="E3267" s="198" t="s">
        <v>104</v>
      </c>
      <c r="F3267" s="198">
        <v>108104606</v>
      </c>
      <c r="G3267" s="198">
        <v>0</v>
      </c>
      <c r="H3267" s="198">
        <v>0</v>
      </c>
      <c r="I3267" s="4">
        <v>43396</v>
      </c>
      <c r="J3267" s="198" t="s">
        <v>105</v>
      </c>
      <c r="K3267" s="198">
        <v>-71.23</v>
      </c>
      <c r="L3267" s="198" t="s">
        <v>194</v>
      </c>
    </row>
    <row r="3268" spans="1:12" x14ac:dyDescent="0.3">
      <c r="A3268" s="5">
        <v>13640</v>
      </c>
      <c r="B3268" s="5">
        <v>10100501</v>
      </c>
      <c r="C3268" s="5">
        <v>1000</v>
      </c>
      <c r="D3268" s="4">
        <v>43586</v>
      </c>
      <c r="E3268" s="198" t="s">
        <v>104</v>
      </c>
      <c r="F3268" s="198">
        <v>108104606</v>
      </c>
      <c r="G3268" s="198">
        <v>0</v>
      </c>
      <c r="H3268" s="198">
        <v>0</v>
      </c>
      <c r="I3268" s="4">
        <v>43396</v>
      </c>
      <c r="J3268" s="198" t="s">
        <v>105</v>
      </c>
      <c r="K3268" s="198">
        <v>-71.23</v>
      </c>
      <c r="L3268" s="198" t="s">
        <v>194</v>
      </c>
    </row>
    <row r="3269" spans="1:12" x14ac:dyDescent="0.3">
      <c r="A3269" s="5">
        <v>13640</v>
      </c>
      <c r="B3269" s="5">
        <v>10100501</v>
      </c>
      <c r="C3269" s="5">
        <v>1000</v>
      </c>
      <c r="D3269" s="4">
        <v>43586</v>
      </c>
      <c r="E3269" s="198" t="s">
        <v>104</v>
      </c>
      <c r="F3269" s="198">
        <v>108104606</v>
      </c>
      <c r="G3269" s="198">
        <v>0</v>
      </c>
      <c r="H3269" s="198">
        <v>0</v>
      </c>
      <c r="I3269" s="4">
        <v>43396</v>
      </c>
      <c r="J3269" s="198" t="s">
        <v>105</v>
      </c>
      <c r="K3269" s="198">
        <v>-71.23</v>
      </c>
      <c r="L3269" s="198" t="s">
        <v>194</v>
      </c>
    </row>
    <row r="3270" spans="1:12" x14ac:dyDescent="0.3">
      <c r="A3270" s="5">
        <v>13640</v>
      </c>
      <c r="B3270" s="5">
        <v>10100501</v>
      </c>
      <c r="C3270" s="5">
        <v>1000</v>
      </c>
      <c r="D3270" s="4">
        <v>43586</v>
      </c>
      <c r="E3270" s="198" t="s">
        <v>104</v>
      </c>
      <c r="F3270" s="198">
        <v>108104606</v>
      </c>
      <c r="G3270" s="198">
        <v>0</v>
      </c>
      <c r="H3270" s="198">
        <v>0</v>
      </c>
      <c r="I3270" s="4">
        <v>43396</v>
      </c>
      <c r="J3270" s="198" t="s">
        <v>105</v>
      </c>
      <c r="K3270" s="198">
        <v>-71.23</v>
      </c>
      <c r="L3270" s="198" t="s">
        <v>194</v>
      </c>
    </row>
    <row r="3271" spans="1:12" x14ac:dyDescent="0.3">
      <c r="A3271" s="5">
        <v>13640</v>
      </c>
      <c r="B3271" s="5">
        <v>10100501</v>
      </c>
      <c r="C3271" s="5">
        <v>1000</v>
      </c>
      <c r="D3271" s="4">
        <v>43586</v>
      </c>
      <c r="E3271" s="198" t="s">
        <v>104</v>
      </c>
      <c r="F3271" s="198">
        <v>108104606</v>
      </c>
      <c r="G3271" s="198">
        <v>0</v>
      </c>
      <c r="H3271" s="198">
        <v>0</v>
      </c>
      <c r="I3271" s="4">
        <v>43396</v>
      </c>
      <c r="J3271" s="198" t="s">
        <v>105</v>
      </c>
      <c r="K3271" s="198">
        <v>-0.57999999999999996</v>
      </c>
      <c r="L3271" s="198" t="s">
        <v>194</v>
      </c>
    </row>
    <row r="3272" spans="1:12" x14ac:dyDescent="0.3">
      <c r="A3272" s="5">
        <v>13640</v>
      </c>
      <c r="B3272" s="5">
        <v>10100501</v>
      </c>
      <c r="C3272" s="5">
        <v>1000</v>
      </c>
      <c r="D3272" s="4">
        <v>43586</v>
      </c>
      <c r="E3272" s="198" t="s">
        <v>104</v>
      </c>
      <c r="F3272" s="198">
        <v>108104606</v>
      </c>
      <c r="G3272" s="198">
        <v>0</v>
      </c>
      <c r="H3272" s="198">
        <v>0</v>
      </c>
      <c r="I3272" s="4">
        <v>43396</v>
      </c>
      <c r="J3272" s="198" t="s">
        <v>105</v>
      </c>
      <c r="K3272" s="198">
        <v>-71.23</v>
      </c>
      <c r="L3272" s="198" t="s">
        <v>194</v>
      </c>
    </row>
    <row r="3273" spans="1:12" x14ac:dyDescent="0.3">
      <c r="A3273" s="5">
        <v>13640</v>
      </c>
      <c r="B3273" s="5">
        <v>10100501</v>
      </c>
      <c r="C3273" s="5">
        <v>1000</v>
      </c>
      <c r="D3273" s="4">
        <v>43586</v>
      </c>
      <c r="E3273" s="198" t="s">
        <v>104</v>
      </c>
      <c r="F3273" s="198">
        <v>108104606</v>
      </c>
      <c r="G3273" s="198">
        <v>0</v>
      </c>
      <c r="H3273" s="198">
        <v>0</v>
      </c>
      <c r="I3273" s="4">
        <v>43396</v>
      </c>
      <c r="J3273" s="198" t="s">
        <v>105</v>
      </c>
      <c r="K3273" s="198">
        <v>-71.23</v>
      </c>
      <c r="L3273" s="198" t="s">
        <v>194</v>
      </c>
    </row>
    <row r="3274" spans="1:12" x14ac:dyDescent="0.3">
      <c r="A3274" s="5">
        <v>13640</v>
      </c>
      <c r="B3274" s="5">
        <v>10100501</v>
      </c>
      <c r="C3274" s="5">
        <v>1000</v>
      </c>
      <c r="D3274" s="4">
        <v>43586</v>
      </c>
      <c r="E3274" s="198" t="s">
        <v>104</v>
      </c>
      <c r="F3274" s="198">
        <v>108104606</v>
      </c>
      <c r="G3274" s="198">
        <v>0</v>
      </c>
      <c r="H3274" s="198">
        <v>0</v>
      </c>
      <c r="I3274" s="4">
        <v>43396</v>
      </c>
      <c r="J3274" s="198" t="s">
        <v>105</v>
      </c>
      <c r="K3274" s="198">
        <v>-1.81</v>
      </c>
      <c r="L3274" s="198" t="s">
        <v>194</v>
      </c>
    </row>
    <row r="3275" spans="1:12" x14ac:dyDescent="0.3">
      <c r="A3275" s="5">
        <v>13640</v>
      </c>
      <c r="B3275" s="5">
        <v>10100501</v>
      </c>
      <c r="C3275" s="5">
        <v>1000</v>
      </c>
      <c r="D3275" s="4">
        <v>43586</v>
      </c>
      <c r="E3275" s="198" t="s">
        <v>104</v>
      </c>
      <c r="F3275" s="198">
        <v>108104606</v>
      </c>
      <c r="G3275" s="198">
        <v>0</v>
      </c>
      <c r="H3275" s="198">
        <v>0</v>
      </c>
      <c r="I3275" s="4">
        <v>43396</v>
      </c>
      <c r="J3275" s="198" t="s">
        <v>105</v>
      </c>
      <c r="K3275" s="198">
        <v>-7.34</v>
      </c>
      <c r="L3275" s="198" t="s">
        <v>194</v>
      </c>
    </row>
    <row r="3276" spans="1:12" x14ac:dyDescent="0.3">
      <c r="A3276" s="5">
        <v>13650</v>
      </c>
      <c r="B3276" s="5">
        <v>10100501</v>
      </c>
      <c r="C3276" s="5">
        <v>1000</v>
      </c>
      <c r="D3276" s="4">
        <v>43586</v>
      </c>
      <c r="E3276" s="198" t="s">
        <v>104</v>
      </c>
      <c r="F3276" s="198">
        <v>108104606</v>
      </c>
      <c r="G3276" s="198">
        <v>0</v>
      </c>
      <c r="H3276" s="198">
        <v>0</v>
      </c>
      <c r="I3276" s="4">
        <v>43396</v>
      </c>
      <c r="J3276" s="198" t="s">
        <v>105</v>
      </c>
      <c r="K3276" s="198">
        <v>-151.53</v>
      </c>
      <c r="L3276" s="198" t="s">
        <v>195</v>
      </c>
    </row>
    <row r="3277" spans="1:12" x14ac:dyDescent="0.3">
      <c r="A3277" s="5">
        <v>13650</v>
      </c>
      <c r="B3277" s="5">
        <v>10100501</v>
      </c>
      <c r="C3277" s="5">
        <v>1000</v>
      </c>
      <c r="D3277" s="4">
        <v>43586</v>
      </c>
      <c r="E3277" s="198" t="s">
        <v>104</v>
      </c>
      <c r="F3277" s="198">
        <v>108104606</v>
      </c>
      <c r="G3277" s="198">
        <v>0</v>
      </c>
      <c r="H3277" s="198">
        <v>0</v>
      </c>
      <c r="I3277" s="4">
        <v>43396</v>
      </c>
      <c r="J3277" s="198" t="s">
        <v>105</v>
      </c>
      <c r="K3277" s="198">
        <v>-151.53</v>
      </c>
      <c r="L3277" s="198" t="s">
        <v>195</v>
      </c>
    </row>
    <row r="3278" spans="1:12" x14ac:dyDescent="0.3">
      <c r="A3278" s="5">
        <v>13650</v>
      </c>
      <c r="B3278" s="5">
        <v>10100501</v>
      </c>
      <c r="C3278" s="5">
        <v>1000</v>
      </c>
      <c r="D3278" s="4">
        <v>43586</v>
      </c>
      <c r="E3278" s="198" t="s">
        <v>104</v>
      </c>
      <c r="F3278" s="198">
        <v>108104606</v>
      </c>
      <c r="G3278" s="198">
        <v>0</v>
      </c>
      <c r="H3278" s="198">
        <v>0</v>
      </c>
      <c r="I3278" s="4">
        <v>43396</v>
      </c>
      <c r="J3278" s="198" t="s">
        <v>105</v>
      </c>
      <c r="K3278" s="198">
        <v>-151.49</v>
      </c>
      <c r="L3278" s="198" t="s">
        <v>195</v>
      </c>
    </row>
    <row r="3279" spans="1:12" x14ac:dyDescent="0.3">
      <c r="A3279" s="5">
        <v>13650</v>
      </c>
      <c r="B3279" s="5">
        <v>10100501</v>
      </c>
      <c r="C3279" s="5">
        <v>1000</v>
      </c>
      <c r="D3279" s="4">
        <v>43586</v>
      </c>
      <c r="E3279" s="198" t="s">
        <v>104</v>
      </c>
      <c r="F3279" s="198">
        <v>108104606</v>
      </c>
      <c r="G3279" s="198">
        <v>0</v>
      </c>
      <c r="H3279" s="198">
        <v>0</v>
      </c>
      <c r="I3279" s="4">
        <v>43396</v>
      </c>
      <c r="J3279" s="198" t="s">
        <v>105</v>
      </c>
      <c r="K3279" s="198">
        <v>-151.51</v>
      </c>
      <c r="L3279" s="198" t="s">
        <v>195</v>
      </c>
    </row>
    <row r="3280" spans="1:12" x14ac:dyDescent="0.3">
      <c r="A3280" s="5">
        <v>13650</v>
      </c>
      <c r="B3280" s="5">
        <v>10100501</v>
      </c>
      <c r="C3280" s="5">
        <v>1000</v>
      </c>
      <c r="D3280" s="4">
        <v>43586</v>
      </c>
      <c r="E3280" s="198" t="s">
        <v>104</v>
      </c>
      <c r="F3280" s="198">
        <v>108104606</v>
      </c>
      <c r="G3280" s="198">
        <v>0</v>
      </c>
      <c r="H3280" s="198">
        <v>0</v>
      </c>
      <c r="I3280" s="4">
        <v>43396</v>
      </c>
      <c r="J3280" s="198" t="s">
        <v>105</v>
      </c>
      <c r="K3280" s="198">
        <v>-151.53</v>
      </c>
      <c r="L3280" s="198" t="s">
        <v>195</v>
      </c>
    </row>
    <row r="3281" spans="1:12" x14ac:dyDescent="0.3">
      <c r="A3281" s="5">
        <v>13670</v>
      </c>
      <c r="B3281" s="5">
        <v>10100501</v>
      </c>
      <c r="C3281" s="5">
        <v>1000</v>
      </c>
      <c r="D3281" s="4">
        <v>43586</v>
      </c>
      <c r="E3281" s="198" t="s">
        <v>104</v>
      </c>
      <c r="F3281" s="198">
        <v>108104606</v>
      </c>
      <c r="G3281" s="198">
        <v>0</v>
      </c>
      <c r="H3281" s="198">
        <v>0</v>
      </c>
      <c r="I3281" s="4">
        <v>43396</v>
      </c>
      <c r="J3281" s="198" t="s">
        <v>105</v>
      </c>
      <c r="K3281" s="198">
        <v>-32.11</v>
      </c>
      <c r="L3281" s="198" t="s">
        <v>189</v>
      </c>
    </row>
    <row r="3282" spans="1:12" x14ac:dyDescent="0.3">
      <c r="A3282" s="5">
        <v>13670</v>
      </c>
      <c r="B3282" s="5">
        <v>10100501</v>
      </c>
      <c r="C3282" s="5">
        <v>1000</v>
      </c>
      <c r="D3282" s="4">
        <v>43586</v>
      </c>
      <c r="E3282" s="198" t="s">
        <v>104</v>
      </c>
      <c r="F3282" s="198">
        <v>108104606</v>
      </c>
      <c r="G3282" s="198">
        <v>0</v>
      </c>
      <c r="H3282" s="198">
        <v>0</v>
      </c>
      <c r="I3282" s="4">
        <v>43396</v>
      </c>
      <c r="J3282" s="198" t="s">
        <v>105</v>
      </c>
      <c r="K3282" s="198">
        <v>-20.309999999999999</v>
      </c>
      <c r="L3282" s="198" t="s">
        <v>189</v>
      </c>
    </row>
    <row r="3283" spans="1:12" x14ac:dyDescent="0.3">
      <c r="A3283" s="5">
        <v>13640</v>
      </c>
      <c r="B3283" s="5">
        <v>10100501</v>
      </c>
      <c r="C3283" s="5">
        <v>1000</v>
      </c>
      <c r="D3283" s="4">
        <v>43586</v>
      </c>
      <c r="E3283" s="198" t="s">
        <v>104</v>
      </c>
      <c r="F3283" s="198">
        <v>108104723</v>
      </c>
      <c r="G3283" s="198">
        <v>0</v>
      </c>
      <c r="H3283" s="198">
        <v>0</v>
      </c>
      <c r="I3283" s="4">
        <v>43560</v>
      </c>
      <c r="J3283" s="198" t="s">
        <v>105</v>
      </c>
      <c r="K3283" s="198">
        <v>-0.84</v>
      </c>
      <c r="L3283" s="198" t="s">
        <v>194</v>
      </c>
    </row>
    <row r="3284" spans="1:12" x14ac:dyDescent="0.3">
      <c r="A3284" s="5">
        <v>13650</v>
      </c>
      <c r="B3284" s="5">
        <v>10100501</v>
      </c>
      <c r="C3284" s="5">
        <v>1000</v>
      </c>
      <c r="D3284" s="4">
        <v>43586</v>
      </c>
      <c r="E3284" s="198" t="s">
        <v>104</v>
      </c>
      <c r="F3284" s="198">
        <v>108104723</v>
      </c>
      <c r="G3284" s="198">
        <v>0</v>
      </c>
      <c r="H3284" s="198">
        <v>0</v>
      </c>
      <c r="I3284" s="4">
        <v>43560</v>
      </c>
      <c r="J3284" s="198" t="s">
        <v>105</v>
      </c>
      <c r="K3284" s="198">
        <v>-4.26</v>
      </c>
      <c r="L3284" s="198" t="s">
        <v>195</v>
      </c>
    </row>
    <row r="3285" spans="1:12" x14ac:dyDescent="0.3">
      <c r="A3285" s="5">
        <v>13640</v>
      </c>
      <c r="B3285" s="5">
        <v>10100501</v>
      </c>
      <c r="C3285" s="5">
        <v>1000</v>
      </c>
      <c r="D3285" s="4">
        <v>43586</v>
      </c>
      <c r="E3285" s="198" t="s">
        <v>104</v>
      </c>
      <c r="F3285" s="198">
        <v>108104860</v>
      </c>
      <c r="G3285" s="198">
        <v>0</v>
      </c>
      <c r="H3285" s="198">
        <v>0</v>
      </c>
      <c r="I3285" s="4">
        <v>43551</v>
      </c>
      <c r="J3285" s="198" t="s">
        <v>105</v>
      </c>
      <c r="K3285" s="198">
        <v>0.33</v>
      </c>
      <c r="L3285" s="198" t="s">
        <v>194</v>
      </c>
    </row>
    <row r="3286" spans="1:12" x14ac:dyDescent="0.3">
      <c r="A3286" s="5">
        <v>13640</v>
      </c>
      <c r="B3286" s="5">
        <v>10100501</v>
      </c>
      <c r="C3286" s="5">
        <v>1000</v>
      </c>
      <c r="D3286" s="4">
        <v>43586</v>
      </c>
      <c r="E3286" s="198" t="s">
        <v>104</v>
      </c>
      <c r="F3286" s="198">
        <v>108104860</v>
      </c>
      <c r="G3286" s="198">
        <v>0</v>
      </c>
      <c r="H3286" s="198">
        <v>0</v>
      </c>
      <c r="I3286" s="4">
        <v>43551</v>
      </c>
      <c r="J3286" s="198" t="s">
        <v>105</v>
      </c>
      <c r="K3286" s="198">
        <v>0.36</v>
      </c>
      <c r="L3286" s="198" t="s">
        <v>194</v>
      </c>
    </row>
    <row r="3287" spans="1:12" x14ac:dyDescent="0.3">
      <c r="A3287" s="5">
        <v>13640</v>
      </c>
      <c r="B3287" s="5">
        <v>10100501</v>
      </c>
      <c r="C3287" s="5">
        <v>1000</v>
      </c>
      <c r="D3287" s="4">
        <v>43586</v>
      </c>
      <c r="E3287" s="198" t="s">
        <v>104</v>
      </c>
      <c r="F3287" s="198">
        <v>108104860</v>
      </c>
      <c r="G3287" s="198">
        <v>0</v>
      </c>
      <c r="H3287" s="198">
        <v>0</v>
      </c>
      <c r="I3287" s="4">
        <v>43551</v>
      </c>
      <c r="J3287" s="198" t="s">
        <v>105</v>
      </c>
      <c r="K3287" s="198">
        <v>0.31</v>
      </c>
      <c r="L3287" s="198" t="s">
        <v>194</v>
      </c>
    </row>
    <row r="3288" spans="1:12" x14ac:dyDescent="0.3">
      <c r="A3288" s="5">
        <v>13640</v>
      </c>
      <c r="B3288" s="5">
        <v>10100501</v>
      </c>
      <c r="C3288" s="5">
        <v>1000</v>
      </c>
      <c r="D3288" s="4">
        <v>43586</v>
      </c>
      <c r="E3288" s="198" t="s">
        <v>104</v>
      </c>
      <c r="F3288" s="198">
        <v>108104860</v>
      </c>
      <c r="G3288" s="198">
        <v>0</v>
      </c>
      <c r="H3288" s="198">
        <v>0</v>
      </c>
      <c r="I3288" s="4">
        <v>43551</v>
      </c>
      <c r="J3288" s="198" t="s">
        <v>105</v>
      </c>
      <c r="K3288" s="198">
        <v>4.37</v>
      </c>
      <c r="L3288" s="198" t="s">
        <v>194</v>
      </c>
    </row>
    <row r="3289" spans="1:12" x14ac:dyDescent="0.3">
      <c r="A3289" s="5">
        <v>13660</v>
      </c>
      <c r="B3289" s="5">
        <v>10100501</v>
      </c>
      <c r="C3289" s="5">
        <v>1000</v>
      </c>
      <c r="D3289" s="4">
        <v>43586</v>
      </c>
      <c r="E3289" s="198" t="s">
        <v>104</v>
      </c>
      <c r="F3289" s="198">
        <v>108112143</v>
      </c>
      <c r="G3289" s="198">
        <v>0</v>
      </c>
      <c r="H3289" s="198">
        <v>0</v>
      </c>
      <c r="I3289" s="4">
        <v>43608</v>
      </c>
      <c r="J3289" s="198" t="s">
        <v>105</v>
      </c>
      <c r="K3289" s="3">
        <v>-1419.08</v>
      </c>
      <c r="L3289" s="198" t="s">
        <v>188</v>
      </c>
    </row>
    <row r="3290" spans="1:12" x14ac:dyDescent="0.3">
      <c r="A3290" s="5">
        <v>13670</v>
      </c>
      <c r="B3290" s="5">
        <v>10100501</v>
      </c>
      <c r="C3290" s="5">
        <v>1000</v>
      </c>
      <c r="D3290" s="4">
        <v>43586</v>
      </c>
      <c r="E3290" s="198" t="s">
        <v>104</v>
      </c>
      <c r="F3290" s="198">
        <v>108112143</v>
      </c>
      <c r="G3290" s="198">
        <v>0</v>
      </c>
      <c r="H3290" s="198">
        <v>0</v>
      </c>
      <c r="I3290" s="4">
        <v>43608</v>
      </c>
      <c r="J3290" s="198" t="s">
        <v>105</v>
      </c>
      <c r="K3290" s="3">
        <v>-1450.83</v>
      </c>
      <c r="L3290" s="198" t="s">
        <v>189</v>
      </c>
    </row>
    <row r="3291" spans="1:12" x14ac:dyDescent="0.3">
      <c r="A3291" s="5">
        <v>13670</v>
      </c>
      <c r="B3291" s="5">
        <v>10100501</v>
      </c>
      <c r="C3291" s="5">
        <v>1000</v>
      </c>
      <c r="D3291" s="4">
        <v>43586</v>
      </c>
      <c r="E3291" s="198" t="s">
        <v>104</v>
      </c>
      <c r="F3291" s="198">
        <v>108112143</v>
      </c>
      <c r="G3291" s="198">
        <v>0</v>
      </c>
      <c r="H3291" s="198">
        <v>0</v>
      </c>
      <c r="I3291" s="4">
        <v>43608</v>
      </c>
      <c r="J3291" s="198" t="s">
        <v>105</v>
      </c>
      <c r="K3291" s="3">
        <v>-1830.96</v>
      </c>
      <c r="L3291" s="198" t="s">
        <v>189</v>
      </c>
    </row>
    <row r="3292" spans="1:12" x14ac:dyDescent="0.3">
      <c r="A3292" s="5">
        <v>13660</v>
      </c>
      <c r="B3292" s="5">
        <v>10100501</v>
      </c>
      <c r="C3292" s="5">
        <v>1000</v>
      </c>
      <c r="D3292" s="4">
        <v>43586</v>
      </c>
      <c r="E3292" s="198" t="s">
        <v>103</v>
      </c>
      <c r="F3292" s="198">
        <v>108113297</v>
      </c>
      <c r="G3292" s="198">
        <v>-1</v>
      </c>
      <c r="H3292" s="3">
        <v>-1432.2</v>
      </c>
      <c r="I3292" s="4">
        <v>43592</v>
      </c>
      <c r="J3292" s="198" t="s">
        <v>216</v>
      </c>
      <c r="K3292" s="198">
        <v>0</v>
      </c>
      <c r="L3292" s="198" t="s">
        <v>188</v>
      </c>
    </row>
    <row r="3293" spans="1:12" x14ac:dyDescent="0.3">
      <c r="A3293" s="5">
        <v>13660</v>
      </c>
      <c r="B3293" s="5">
        <v>10100501</v>
      </c>
      <c r="C3293" s="5">
        <v>1000</v>
      </c>
      <c r="D3293" s="4">
        <v>43586</v>
      </c>
      <c r="E3293" s="198" t="s">
        <v>103</v>
      </c>
      <c r="F3293" s="198">
        <v>108112143</v>
      </c>
      <c r="G3293" s="198">
        <v>-1</v>
      </c>
      <c r="H3293" s="3">
        <v>-1012.24</v>
      </c>
      <c r="I3293" s="4">
        <v>43608</v>
      </c>
      <c r="J3293" s="198" t="s">
        <v>224</v>
      </c>
      <c r="K3293" s="198">
        <v>0</v>
      </c>
      <c r="L3293" s="198" t="s">
        <v>188</v>
      </c>
    </row>
    <row r="3294" spans="1:12" x14ac:dyDescent="0.3">
      <c r="A3294" s="5">
        <v>13660</v>
      </c>
      <c r="B3294" s="5">
        <v>10100501</v>
      </c>
      <c r="C3294" s="5">
        <v>1000</v>
      </c>
      <c r="D3294" s="4">
        <v>43586</v>
      </c>
      <c r="E3294" s="198" t="s">
        <v>104</v>
      </c>
      <c r="F3294" s="198">
        <v>108112143</v>
      </c>
      <c r="G3294" s="198">
        <v>0</v>
      </c>
      <c r="H3294" s="198">
        <v>0</v>
      </c>
      <c r="I3294" s="4">
        <v>43608</v>
      </c>
      <c r="J3294" s="198" t="s">
        <v>224</v>
      </c>
      <c r="K3294" s="3">
        <v>1304.19</v>
      </c>
      <c r="L3294" s="198" t="s">
        <v>188</v>
      </c>
    </row>
    <row r="3295" spans="1:12" x14ac:dyDescent="0.3">
      <c r="A3295" s="5">
        <v>13670</v>
      </c>
      <c r="B3295" s="5">
        <v>10100501</v>
      </c>
      <c r="C3295" s="5">
        <v>1000</v>
      </c>
      <c r="D3295" s="4">
        <v>43586</v>
      </c>
      <c r="E3295" s="198" t="s">
        <v>103</v>
      </c>
      <c r="F3295" s="198">
        <v>108112143</v>
      </c>
      <c r="G3295" s="198">
        <v>-412</v>
      </c>
      <c r="H3295" s="3">
        <v>-1306.04</v>
      </c>
      <c r="I3295" s="4">
        <v>43608</v>
      </c>
      <c r="J3295" s="198" t="s">
        <v>224</v>
      </c>
      <c r="K3295" s="198">
        <v>0</v>
      </c>
      <c r="L3295" s="198" t="s">
        <v>189</v>
      </c>
    </row>
    <row r="3296" spans="1:12" x14ac:dyDescent="0.3">
      <c r="A3296" s="5">
        <v>13670</v>
      </c>
      <c r="B3296" s="5">
        <v>10100501</v>
      </c>
      <c r="C3296" s="5">
        <v>1000</v>
      </c>
      <c r="D3296" s="4">
        <v>43586</v>
      </c>
      <c r="E3296" s="198" t="s">
        <v>103</v>
      </c>
      <c r="F3296" s="198">
        <v>108112143</v>
      </c>
      <c r="G3296" s="198">
        <v>-352</v>
      </c>
      <c r="H3296" s="3">
        <v>-1034.8800000000001</v>
      </c>
      <c r="I3296" s="4">
        <v>43608</v>
      </c>
      <c r="J3296" s="198" t="s">
        <v>224</v>
      </c>
      <c r="K3296" s="198">
        <v>0</v>
      </c>
      <c r="L3296" s="198" t="s">
        <v>189</v>
      </c>
    </row>
    <row r="3297" spans="1:12" x14ac:dyDescent="0.3">
      <c r="A3297" s="5">
        <v>13670</v>
      </c>
      <c r="B3297" s="5">
        <v>10100501</v>
      </c>
      <c r="C3297" s="5">
        <v>1000</v>
      </c>
      <c r="D3297" s="4">
        <v>43586</v>
      </c>
      <c r="E3297" s="198" t="s">
        <v>104</v>
      </c>
      <c r="F3297" s="198">
        <v>108112143</v>
      </c>
      <c r="G3297" s="198">
        <v>0</v>
      </c>
      <c r="H3297" s="198">
        <v>0</v>
      </c>
      <c r="I3297" s="4">
        <v>43608</v>
      </c>
      <c r="J3297" s="198" t="s">
        <v>224</v>
      </c>
      <c r="K3297" s="3">
        <v>1682.72</v>
      </c>
      <c r="L3297" s="198" t="s">
        <v>189</v>
      </c>
    </row>
    <row r="3298" spans="1:12" x14ac:dyDescent="0.3">
      <c r="A3298" s="5">
        <v>13670</v>
      </c>
      <c r="B3298" s="5">
        <v>10100501</v>
      </c>
      <c r="C3298" s="5">
        <v>1000</v>
      </c>
      <c r="D3298" s="4">
        <v>43586</v>
      </c>
      <c r="E3298" s="198" t="s">
        <v>104</v>
      </c>
      <c r="F3298" s="198">
        <v>108112143</v>
      </c>
      <c r="G3298" s="198">
        <v>0</v>
      </c>
      <c r="H3298" s="198">
        <v>0</v>
      </c>
      <c r="I3298" s="4">
        <v>43608</v>
      </c>
      <c r="J3298" s="198" t="s">
        <v>224</v>
      </c>
      <c r="K3298" s="3">
        <v>1333.37</v>
      </c>
      <c r="L3298" s="198" t="s">
        <v>189</v>
      </c>
    </row>
    <row r="3299" spans="1:12" x14ac:dyDescent="0.3">
      <c r="A3299" s="5">
        <v>13640</v>
      </c>
      <c r="B3299" s="5">
        <v>10100501</v>
      </c>
      <c r="C3299" s="5">
        <v>1000</v>
      </c>
      <c r="D3299" s="4">
        <v>43586</v>
      </c>
      <c r="E3299" s="198" t="s">
        <v>103</v>
      </c>
      <c r="F3299" s="198">
        <v>108110451</v>
      </c>
      <c r="G3299" s="198">
        <v>-1</v>
      </c>
      <c r="H3299" s="198">
        <v>-284.74</v>
      </c>
      <c r="I3299" s="4">
        <v>43599</v>
      </c>
      <c r="J3299" s="198" t="s">
        <v>219</v>
      </c>
      <c r="K3299" s="198">
        <v>0</v>
      </c>
      <c r="L3299" s="198" t="s">
        <v>194</v>
      </c>
    </row>
    <row r="3300" spans="1:12" x14ac:dyDescent="0.3">
      <c r="A3300" s="5">
        <v>13640</v>
      </c>
      <c r="B3300" s="5">
        <v>10100501</v>
      </c>
      <c r="C3300" s="5">
        <v>1000</v>
      </c>
      <c r="D3300" s="4">
        <v>43586</v>
      </c>
      <c r="E3300" s="198" t="s">
        <v>104</v>
      </c>
      <c r="F3300" s="198">
        <v>108110451</v>
      </c>
      <c r="G3300" s="198">
        <v>0</v>
      </c>
      <c r="H3300" s="198">
        <v>0</v>
      </c>
      <c r="I3300" s="4">
        <v>43599</v>
      </c>
      <c r="J3300" s="198" t="s">
        <v>219</v>
      </c>
      <c r="K3300" s="198">
        <v>44.81</v>
      </c>
      <c r="L3300" s="198" t="s">
        <v>194</v>
      </c>
    </row>
    <row r="3301" spans="1:12" x14ac:dyDescent="0.3">
      <c r="A3301" s="5">
        <v>13640</v>
      </c>
      <c r="B3301" s="5">
        <v>10100501</v>
      </c>
      <c r="C3301" s="5">
        <v>1000</v>
      </c>
      <c r="D3301" s="4">
        <v>43586</v>
      </c>
      <c r="E3301" s="198" t="s">
        <v>104</v>
      </c>
      <c r="F3301" s="198">
        <v>108110802</v>
      </c>
      <c r="G3301" s="198">
        <v>0</v>
      </c>
      <c r="H3301" s="198">
        <v>0</v>
      </c>
      <c r="I3301" s="4">
        <v>43567</v>
      </c>
      <c r="J3301" s="198" t="s">
        <v>105</v>
      </c>
      <c r="K3301" s="198">
        <v>-83.13</v>
      </c>
      <c r="L3301" s="198" t="s">
        <v>194</v>
      </c>
    </row>
    <row r="3302" spans="1:12" x14ac:dyDescent="0.3">
      <c r="A3302" s="5">
        <v>13640</v>
      </c>
      <c r="B3302" s="5">
        <v>10100501</v>
      </c>
      <c r="C3302" s="5">
        <v>1000</v>
      </c>
      <c r="D3302" s="4">
        <v>43586</v>
      </c>
      <c r="E3302" s="198" t="s">
        <v>104</v>
      </c>
      <c r="F3302" s="198">
        <v>108110802</v>
      </c>
      <c r="G3302" s="198">
        <v>0</v>
      </c>
      <c r="H3302" s="198">
        <v>0</v>
      </c>
      <c r="I3302" s="4">
        <v>43567</v>
      </c>
      <c r="J3302" s="198" t="s">
        <v>105</v>
      </c>
      <c r="K3302" s="198">
        <v>-65.08</v>
      </c>
      <c r="L3302" s="198" t="s">
        <v>194</v>
      </c>
    </row>
    <row r="3303" spans="1:12" x14ac:dyDescent="0.3">
      <c r="A3303" s="5">
        <v>13650</v>
      </c>
      <c r="B3303" s="5">
        <v>10100501</v>
      </c>
      <c r="C3303" s="5">
        <v>1000</v>
      </c>
      <c r="D3303" s="4">
        <v>43586</v>
      </c>
      <c r="E3303" s="198" t="s">
        <v>104</v>
      </c>
      <c r="F3303" s="198">
        <v>108110802</v>
      </c>
      <c r="G3303" s="198">
        <v>0</v>
      </c>
      <c r="H3303" s="198">
        <v>0</v>
      </c>
      <c r="I3303" s="4">
        <v>43567</v>
      </c>
      <c r="J3303" s="198" t="s">
        <v>105</v>
      </c>
      <c r="K3303" s="198">
        <v>-122.28</v>
      </c>
      <c r="L3303" s="198" t="s">
        <v>195</v>
      </c>
    </row>
    <row r="3304" spans="1:12" x14ac:dyDescent="0.3">
      <c r="A3304" s="5">
        <v>13650</v>
      </c>
      <c r="B3304" s="5">
        <v>10100501</v>
      </c>
      <c r="C3304" s="5">
        <v>1000</v>
      </c>
      <c r="D3304" s="4">
        <v>43586</v>
      </c>
      <c r="E3304" s="198" t="s">
        <v>103</v>
      </c>
      <c r="F3304" s="198">
        <v>108109799</v>
      </c>
      <c r="G3304" s="198">
        <v>-98</v>
      </c>
      <c r="H3304" s="198">
        <v>-246.96</v>
      </c>
      <c r="I3304" s="4">
        <v>43600</v>
      </c>
      <c r="J3304" s="198" t="s">
        <v>220</v>
      </c>
      <c r="K3304" s="198">
        <v>0</v>
      </c>
      <c r="L3304" s="198" t="s">
        <v>195</v>
      </c>
    </row>
    <row r="3305" spans="1:12" x14ac:dyDescent="0.3">
      <c r="A3305" s="5">
        <v>13650</v>
      </c>
      <c r="B3305" s="5">
        <v>10100501</v>
      </c>
      <c r="C3305" s="5">
        <v>1000</v>
      </c>
      <c r="D3305" s="4">
        <v>43586</v>
      </c>
      <c r="E3305" s="198" t="s">
        <v>104</v>
      </c>
      <c r="F3305" s="198">
        <v>108109799</v>
      </c>
      <c r="G3305" s="198">
        <v>0</v>
      </c>
      <c r="H3305" s="198">
        <v>0</v>
      </c>
      <c r="I3305" s="4">
        <v>43600</v>
      </c>
      <c r="J3305" s="198" t="s">
        <v>220</v>
      </c>
      <c r="K3305" s="198">
        <v>157.58000000000001</v>
      </c>
      <c r="L3305" s="198" t="s">
        <v>195</v>
      </c>
    </row>
    <row r="3306" spans="1:12" x14ac:dyDescent="0.3">
      <c r="A3306" s="5">
        <v>13640</v>
      </c>
      <c r="B3306" s="5">
        <v>10100501</v>
      </c>
      <c r="C3306" s="5">
        <v>1000</v>
      </c>
      <c r="D3306" s="4">
        <v>43586</v>
      </c>
      <c r="E3306" s="198" t="s">
        <v>104</v>
      </c>
      <c r="F3306" s="198">
        <v>108109912</v>
      </c>
      <c r="G3306" s="198">
        <v>0</v>
      </c>
      <c r="H3306" s="198">
        <v>0</v>
      </c>
      <c r="I3306" s="4">
        <v>43563</v>
      </c>
      <c r="J3306" s="198" t="s">
        <v>105</v>
      </c>
      <c r="K3306" s="198">
        <v>1.0900000000000001</v>
      </c>
      <c r="L3306" s="198" t="s">
        <v>194</v>
      </c>
    </row>
    <row r="3307" spans="1:12" x14ac:dyDescent="0.3">
      <c r="A3307" s="5">
        <v>13650</v>
      </c>
      <c r="B3307" s="5">
        <v>10100501</v>
      </c>
      <c r="C3307" s="5">
        <v>1000</v>
      </c>
      <c r="D3307" s="4">
        <v>43586</v>
      </c>
      <c r="E3307" s="198" t="s">
        <v>104</v>
      </c>
      <c r="F3307" s="198">
        <v>108109912</v>
      </c>
      <c r="G3307" s="198">
        <v>0</v>
      </c>
      <c r="H3307" s="198">
        <v>0</v>
      </c>
      <c r="I3307" s="4">
        <v>43563</v>
      </c>
      <c r="J3307" s="198" t="s">
        <v>105</v>
      </c>
      <c r="K3307" s="198">
        <v>0.28000000000000003</v>
      </c>
      <c r="L3307" s="198" t="s">
        <v>195</v>
      </c>
    </row>
    <row r="3308" spans="1:12" x14ac:dyDescent="0.3">
      <c r="A3308" s="5">
        <v>13640</v>
      </c>
      <c r="B3308" s="5">
        <v>10100501</v>
      </c>
      <c r="C3308" s="5">
        <v>1000</v>
      </c>
      <c r="D3308" s="4">
        <v>43586</v>
      </c>
      <c r="E3308" s="198" t="s">
        <v>104</v>
      </c>
      <c r="F3308" s="198">
        <v>108110227</v>
      </c>
      <c r="G3308" s="198">
        <v>0</v>
      </c>
      <c r="H3308" s="198">
        <v>0</v>
      </c>
      <c r="I3308" s="4">
        <v>43551</v>
      </c>
      <c r="J3308" s="198" t="s">
        <v>105</v>
      </c>
      <c r="K3308" s="198">
        <v>462.25</v>
      </c>
      <c r="L3308" s="198" t="s">
        <v>194</v>
      </c>
    </row>
    <row r="3309" spans="1:12" x14ac:dyDescent="0.3">
      <c r="A3309" s="5">
        <v>13650</v>
      </c>
      <c r="B3309" s="5">
        <v>10100501</v>
      </c>
      <c r="C3309" s="5">
        <v>1000</v>
      </c>
      <c r="D3309" s="4">
        <v>43586</v>
      </c>
      <c r="E3309" s="198" t="s">
        <v>104</v>
      </c>
      <c r="F3309" s="198">
        <v>108110227</v>
      </c>
      <c r="G3309" s="198">
        <v>0</v>
      </c>
      <c r="H3309" s="198">
        <v>0</v>
      </c>
      <c r="I3309" s="4">
        <v>43551</v>
      </c>
      <c r="J3309" s="198" t="s">
        <v>105</v>
      </c>
      <c r="K3309" s="198">
        <v>356.99</v>
      </c>
      <c r="L3309" s="198" t="s">
        <v>195</v>
      </c>
    </row>
    <row r="3310" spans="1:12" x14ac:dyDescent="0.3">
      <c r="A3310" s="5">
        <v>13640</v>
      </c>
      <c r="B3310" s="5">
        <v>10100501</v>
      </c>
      <c r="C3310" s="5">
        <v>1000</v>
      </c>
      <c r="D3310" s="4">
        <v>43586</v>
      </c>
      <c r="E3310" s="198" t="s">
        <v>104</v>
      </c>
      <c r="F3310" s="198">
        <v>108111253</v>
      </c>
      <c r="G3310" s="198">
        <v>0</v>
      </c>
      <c r="H3310" s="198">
        <v>0</v>
      </c>
      <c r="I3310" s="4">
        <v>43554</v>
      </c>
      <c r="J3310" s="198" t="s">
        <v>105</v>
      </c>
      <c r="K3310" s="3">
        <v>1141.27</v>
      </c>
      <c r="L3310" s="198" t="s">
        <v>194</v>
      </c>
    </row>
    <row r="3311" spans="1:12" x14ac:dyDescent="0.3">
      <c r="A3311" s="5">
        <v>13640</v>
      </c>
      <c r="B3311" s="5">
        <v>10100501</v>
      </c>
      <c r="C3311" s="5">
        <v>1000</v>
      </c>
      <c r="D3311" s="4">
        <v>43586</v>
      </c>
      <c r="E3311" s="198" t="s">
        <v>104</v>
      </c>
      <c r="F3311" s="198">
        <v>108111443</v>
      </c>
      <c r="G3311" s="198">
        <v>0</v>
      </c>
      <c r="H3311" s="198">
        <v>0</v>
      </c>
      <c r="I3311" s="4">
        <v>43560</v>
      </c>
      <c r="J3311" s="198" t="s">
        <v>105</v>
      </c>
      <c r="K3311" s="198">
        <v>1.75</v>
      </c>
      <c r="L3311" s="198" t="s">
        <v>194</v>
      </c>
    </row>
    <row r="3312" spans="1:12" x14ac:dyDescent="0.3">
      <c r="A3312" s="5">
        <v>13670</v>
      </c>
      <c r="B3312" s="5">
        <v>10100501</v>
      </c>
      <c r="C3312" s="5">
        <v>1000</v>
      </c>
      <c r="D3312" s="4">
        <v>43586</v>
      </c>
      <c r="E3312" s="198" t="s">
        <v>104</v>
      </c>
      <c r="F3312" s="198">
        <v>108111443</v>
      </c>
      <c r="G3312" s="198">
        <v>0</v>
      </c>
      <c r="H3312" s="198">
        <v>0</v>
      </c>
      <c r="I3312" s="4">
        <v>43560</v>
      </c>
      <c r="J3312" s="198" t="s">
        <v>105</v>
      </c>
      <c r="K3312" s="198">
        <v>0.09</v>
      </c>
      <c r="L3312" s="198" t="s">
        <v>189</v>
      </c>
    </row>
    <row r="3313" spans="1:12" x14ac:dyDescent="0.3">
      <c r="A3313" s="5">
        <v>13660</v>
      </c>
      <c r="B3313" s="5">
        <v>10100501</v>
      </c>
      <c r="C3313" s="5">
        <v>1000</v>
      </c>
      <c r="D3313" s="4">
        <v>43586</v>
      </c>
      <c r="E3313" s="198" t="s">
        <v>103</v>
      </c>
      <c r="F3313" s="198">
        <v>108111557</v>
      </c>
      <c r="G3313" s="198">
        <v>-30</v>
      </c>
      <c r="H3313" s="198">
        <v>-106.2</v>
      </c>
      <c r="I3313" s="4">
        <v>43602</v>
      </c>
      <c r="J3313" s="198" t="s">
        <v>221</v>
      </c>
      <c r="K3313" s="198">
        <v>0</v>
      </c>
      <c r="L3313" s="198" t="s">
        <v>188</v>
      </c>
    </row>
    <row r="3314" spans="1:12" x14ac:dyDescent="0.3">
      <c r="A3314" s="5">
        <v>13660</v>
      </c>
      <c r="B3314" s="5">
        <v>10100501</v>
      </c>
      <c r="C3314" s="5">
        <v>1000</v>
      </c>
      <c r="D3314" s="4">
        <v>43586</v>
      </c>
      <c r="E3314" s="198" t="s">
        <v>104</v>
      </c>
      <c r="F3314" s="198">
        <v>108111557</v>
      </c>
      <c r="G3314" s="198">
        <v>0</v>
      </c>
      <c r="H3314" s="198">
        <v>0</v>
      </c>
      <c r="I3314" s="4">
        <v>43602</v>
      </c>
      <c r="J3314" s="198" t="s">
        <v>221</v>
      </c>
      <c r="K3314" s="198">
        <v>35.18</v>
      </c>
      <c r="L3314" s="198" t="s">
        <v>188</v>
      </c>
    </row>
    <row r="3315" spans="1:12" x14ac:dyDescent="0.3">
      <c r="A3315" s="5">
        <v>13660</v>
      </c>
      <c r="B3315" s="5">
        <v>10100501</v>
      </c>
      <c r="C3315" s="5">
        <v>1000</v>
      </c>
      <c r="D3315" s="4">
        <v>43586</v>
      </c>
      <c r="E3315" s="198" t="s">
        <v>103</v>
      </c>
      <c r="F3315" s="198">
        <v>108111557</v>
      </c>
      <c r="G3315" s="198">
        <v>-1</v>
      </c>
      <c r="H3315" s="198">
        <v>-753.72</v>
      </c>
      <c r="I3315" s="4">
        <v>43602</v>
      </c>
      <c r="J3315" s="198" t="s">
        <v>221</v>
      </c>
      <c r="K3315" s="198">
        <v>0</v>
      </c>
      <c r="L3315" s="198" t="s">
        <v>188</v>
      </c>
    </row>
    <row r="3316" spans="1:12" x14ac:dyDescent="0.3">
      <c r="A3316" s="5">
        <v>13660</v>
      </c>
      <c r="B3316" s="5">
        <v>10100501</v>
      </c>
      <c r="C3316" s="5">
        <v>1000</v>
      </c>
      <c r="D3316" s="4">
        <v>43586</v>
      </c>
      <c r="E3316" s="198" t="s">
        <v>104</v>
      </c>
      <c r="F3316" s="198">
        <v>108111557</v>
      </c>
      <c r="G3316" s="198">
        <v>0</v>
      </c>
      <c r="H3316" s="198">
        <v>0</v>
      </c>
      <c r="I3316" s="4">
        <v>43602</v>
      </c>
      <c r="J3316" s="198" t="s">
        <v>221</v>
      </c>
      <c r="K3316" s="198">
        <v>249.66</v>
      </c>
      <c r="L3316" s="198" t="s">
        <v>188</v>
      </c>
    </row>
    <row r="3317" spans="1:12" x14ac:dyDescent="0.3">
      <c r="A3317" s="5">
        <v>13670</v>
      </c>
      <c r="B3317" s="5">
        <v>10100501</v>
      </c>
      <c r="C3317" s="5">
        <v>1000</v>
      </c>
      <c r="D3317" s="4">
        <v>43586</v>
      </c>
      <c r="E3317" s="198" t="s">
        <v>103</v>
      </c>
      <c r="F3317" s="198">
        <v>108111557</v>
      </c>
      <c r="G3317" s="198">
        <v>-168</v>
      </c>
      <c r="H3317" s="3">
        <v>-4011.84</v>
      </c>
      <c r="I3317" s="4">
        <v>43602</v>
      </c>
      <c r="J3317" s="198" t="s">
        <v>221</v>
      </c>
      <c r="K3317" s="198">
        <v>0</v>
      </c>
      <c r="L3317" s="198" t="s">
        <v>189</v>
      </c>
    </row>
    <row r="3318" spans="1:12" x14ac:dyDescent="0.3">
      <c r="A3318" s="5">
        <v>13670</v>
      </c>
      <c r="B3318" s="5">
        <v>10100501</v>
      </c>
      <c r="C3318" s="5">
        <v>1000</v>
      </c>
      <c r="D3318" s="4">
        <v>43586</v>
      </c>
      <c r="E3318" s="198" t="s">
        <v>104</v>
      </c>
      <c r="F3318" s="198">
        <v>108111557</v>
      </c>
      <c r="G3318" s="198">
        <v>0</v>
      </c>
      <c r="H3318" s="198">
        <v>0</v>
      </c>
      <c r="I3318" s="4">
        <v>43602</v>
      </c>
      <c r="J3318" s="198" t="s">
        <v>221</v>
      </c>
      <c r="K3318" s="3">
        <v>1328.91</v>
      </c>
      <c r="L3318" s="198" t="s">
        <v>189</v>
      </c>
    </row>
    <row r="3319" spans="1:12" x14ac:dyDescent="0.3">
      <c r="A3319" s="5">
        <v>13660</v>
      </c>
      <c r="B3319" s="5">
        <v>10100501</v>
      </c>
      <c r="C3319" s="5">
        <v>1000</v>
      </c>
      <c r="D3319" s="4">
        <v>43586</v>
      </c>
      <c r="E3319" s="198" t="s">
        <v>104</v>
      </c>
      <c r="F3319" s="198">
        <v>108111713</v>
      </c>
      <c r="G3319" s="198">
        <v>0</v>
      </c>
      <c r="H3319" s="198">
        <v>0</v>
      </c>
      <c r="I3319" s="4">
        <v>43565</v>
      </c>
      <c r="J3319" s="198" t="s">
        <v>105</v>
      </c>
      <c r="K3319" s="198">
        <v>47.41</v>
      </c>
      <c r="L3319" s="198" t="s">
        <v>188</v>
      </c>
    </row>
    <row r="3320" spans="1:12" x14ac:dyDescent="0.3">
      <c r="A3320" s="5">
        <v>13670</v>
      </c>
      <c r="B3320" s="5">
        <v>10100501</v>
      </c>
      <c r="C3320" s="5">
        <v>1000</v>
      </c>
      <c r="D3320" s="4">
        <v>43586</v>
      </c>
      <c r="E3320" s="198" t="s">
        <v>104</v>
      </c>
      <c r="F3320" s="198">
        <v>108111713</v>
      </c>
      <c r="G3320" s="198">
        <v>0</v>
      </c>
      <c r="H3320" s="198">
        <v>0</v>
      </c>
      <c r="I3320" s="4">
        <v>43565</v>
      </c>
      <c r="J3320" s="198" t="s">
        <v>105</v>
      </c>
      <c r="K3320" s="198">
        <v>857.37</v>
      </c>
      <c r="L3320" s="198" t="s">
        <v>189</v>
      </c>
    </row>
    <row r="3321" spans="1:12" x14ac:dyDescent="0.3">
      <c r="A3321" s="5">
        <v>13660</v>
      </c>
      <c r="B3321" s="5">
        <v>10100501</v>
      </c>
      <c r="C3321" s="5">
        <v>1000</v>
      </c>
      <c r="D3321" s="4">
        <v>43586</v>
      </c>
      <c r="E3321" s="198" t="s">
        <v>103</v>
      </c>
      <c r="F3321" s="198">
        <v>108111739</v>
      </c>
      <c r="G3321" s="198">
        <v>-2</v>
      </c>
      <c r="H3321" s="3">
        <v>-3773.32</v>
      </c>
      <c r="I3321" s="4">
        <v>43601</v>
      </c>
      <c r="J3321" s="198" t="s">
        <v>214</v>
      </c>
      <c r="K3321" s="198">
        <v>0</v>
      </c>
      <c r="L3321" s="198" t="s">
        <v>188</v>
      </c>
    </row>
    <row r="3322" spans="1:12" x14ac:dyDescent="0.3">
      <c r="A3322" s="5">
        <v>13670</v>
      </c>
      <c r="B3322" s="5">
        <v>10100501</v>
      </c>
      <c r="C3322" s="5">
        <v>1000</v>
      </c>
      <c r="D3322" s="4">
        <v>43586</v>
      </c>
      <c r="E3322" s="198" t="s">
        <v>103</v>
      </c>
      <c r="F3322" s="198">
        <v>108111739</v>
      </c>
      <c r="G3322" s="198">
        <v>-340</v>
      </c>
      <c r="H3322" s="3">
        <v>-1679.6</v>
      </c>
      <c r="I3322" s="4">
        <v>43601</v>
      </c>
      <c r="J3322" s="198" t="s">
        <v>214</v>
      </c>
      <c r="K3322" s="198">
        <v>0</v>
      </c>
      <c r="L3322" s="198" t="s">
        <v>189</v>
      </c>
    </row>
    <row r="3323" spans="1:12" x14ac:dyDescent="0.3">
      <c r="A3323" s="5">
        <v>13640</v>
      </c>
      <c r="B3323" s="5">
        <v>10100501</v>
      </c>
      <c r="C3323" s="5">
        <v>1000</v>
      </c>
      <c r="D3323" s="4">
        <v>43586</v>
      </c>
      <c r="E3323" s="198" t="s">
        <v>104</v>
      </c>
      <c r="F3323" s="198">
        <v>108111781</v>
      </c>
      <c r="G3323" s="198">
        <v>0</v>
      </c>
      <c r="H3323" s="198">
        <v>0</v>
      </c>
      <c r="I3323" s="4">
        <v>43564</v>
      </c>
      <c r="J3323" s="198" t="s">
        <v>105</v>
      </c>
      <c r="K3323" s="198">
        <v>3.73</v>
      </c>
      <c r="L3323" s="198" t="s">
        <v>194</v>
      </c>
    </row>
    <row r="3324" spans="1:12" x14ac:dyDescent="0.3">
      <c r="A3324" s="5">
        <v>13640</v>
      </c>
      <c r="B3324" s="5">
        <v>10100501</v>
      </c>
      <c r="C3324" s="5">
        <v>1000</v>
      </c>
      <c r="D3324" s="4">
        <v>43586</v>
      </c>
      <c r="E3324" s="198" t="s">
        <v>104</v>
      </c>
      <c r="F3324" s="198">
        <v>108099683</v>
      </c>
      <c r="G3324" s="198">
        <v>0</v>
      </c>
      <c r="H3324" s="198">
        <v>0</v>
      </c>
      <c r="I3324" s="4">
        <v>43397</v>
      </c>
      <c r="J3324" s="198" t="s">
        <v>105</v>
      </c>
      <c r="K3324" s="198">
        <v>108.78</v>
      </c>
      <c r="L3324" s="198" t="s">
        <v>194</v>
      </c>
    </row>
    <row r="3325" spans="1:12" x14ac:dyDescent="0.3">
      <c r="A3325" s="5">
        <v>13640</v>
      </c>
      <c r="B3325" s="5">
        <v>10100501</v>
      </c>
      <c r="C3325" s="5">
        <v>1000</v>
      </c>
      <c r="D3325" s="4">
        <v>43586</v>
      </c>
      <c r="E3325" s="198" t="s">
        <v>104</v>
      </c>
      <c r="F3325" s="198">
        <v>108100381</v>
      </c>
      <c r="G3325" s="198">
        <v>0</v>
      </c>
      <c r="H3325" s="198">
        <v>0</v>
      </c>
      <c r="I3325" s="4">
        <v>43607</v>
      </c>
      <c r="J3325" s="198" t="s">
        <v>105</v>
      </c>
      <c r="K3325" s="198">
        <v>-411.5</v>
      </c>
      <c r="L3325" s="198" t="s">
        <v>194</v>
      </c>
    </row>
    <row r="3326" spans="1:12" x14ac:dyDescent="0.3">
      <c r="A3326" s="5">
        <v>13640</v>
      </c>
      <c r="B3326" s="5">
        <v>10100501</v>
      </c>
      <c r="C3326" s="5">
        <v>1000</v>
      </c>
      <c r="D3326" s="4">
        <v>43586</v>
      </c>
      <c r="E3326" s="198" t="s">
        <v>104</v>
      </c>
      <c r="F3326" s="198">
        <v>108100381</v>
      </c>
      <c r="G3326" s="198">
        <v>0</v>
      </c>
      <c r="H3326" s="198">
        <v>0</v>
      </c>
      <c r="I3326" s="4">
        <v>43607</v>
      </c>
      <c r="J3326" s="198" t="s">
        <v>105</v>
      </c>
      <c r="K3326" s="198">
        <v>-478.65</v>
      </c>
      <c r="L3326" s="198" t="s">
        <v>194</v>
      </c>
    </row>
    <row r="3327" spans="1:12" x14ac:dyDescent="0.3">
      <c r="A3327" s="5">
        <v>13640</v>
      </c>
      <c r="B3327" s="5">
        <v>10100501</v>
      </c>
      <c r="C3327" s="5">
        <v>1000</v>
      </c>
      <c r="D3327" s="4">
        <v>43586</v>
      </c>
      <c r="E3327" s="198" t="s">
        <v>104</v>
      </c>
      <c r="F3327" s="198">
        <v>108100381</v>
      </c>
      <c r="G3327" s="198">
        <v>0</v>
      </c>
      <c r="H3327" s="198">
        <v>0</v>
      </c>
      <c r="I3327" s="4">
        <v>43607</v>
      </c>
      <c r="J3327" s="198" t="s">
        <v>105</v>
      </c>
      <c r="K3327" s="198">
        <v>-37.270000000000003</v>
      </c>
      <c r="L3327" s="198" t="s">
        <v>194</v>
      </c>
    </row>
    <row r="3328" spans="1:12" x14ac:dyDescent="0.3">
      <c r="A3328" s="5">
        <v>13640</v>
      </c>
      <c r="B3328" s="5">
        <v>10100501</v>
      </c>
      <c r="C3328" s="5">
        <v>1000</v>
      </c>
      <c r="D3328" s="4">
        <v>43586</v>
      </c>
      <c r="E3328" s="198" t="s">
        <v>104</v>
      </c>
      <c r="F3328" s="198">
        <v>108100381</v>
      </c>
      <c r="G3328" s="198">
        <v>0</v>
      </c>
      <c r="H3328" s="198">
        <v>0</v>
      </c>
      <c r="I3328" s="4">
        <v>43607</v>
      </c>
      <c r="J3328" s="198" t="s">
        <v>105</v>
      </c>
      <c r="K3328" s="3">
        <v>-1564.46</v>
      </c>
      <c r="L3328" s="198" t="s">
        <v>194</v>
      </c>
    </row>
    <row r="3329" spans="1:12" x14ac:dyDescent="0.3">
      <c r="A3329" s="5">
        <v>13640</v>
      </c>
      <c r="B3329" s="5">
        <v>10100501</v>
      </c>
      <c r="C3329" s="5">
        <v>1000</v>
      </c>
      <c r="D3329" s="4">
        <v>43586</v>
      </c>
      <c r="E3329" s="198" t="s">
        <v>104</v>
      </c>
      <c r="F3329" s="198">
        <v>108100381</v>
      </c>
      <c r="G3329" s="198">
        <v>0</v>
      </c>
      <c r="H3329" s="198">
        <v>0</v>
      </c>
      <c r="I3329" s="4">
        <v>43607</v>
      </c>
      <c r="J3329" s="198" t="s">
        <v>105</v>
      </c>
      <c r="K3329" s="198">
        <v>-411.96</v>
      </c>
      <c r="L3329" s="198" t="s">
        <v>194</v>
      </c>
    </row>
    <row r="3330" spans="1:12" x14ac:dyDescent="0.3">
      <c r="A3330" s="5">
        <v>13640</v>
      </c>
      <c r="B3330" s="5">
        <v>10100501</v>
      </c>
      <c r="C3330" s="5">
        <v>1000</v>
      </c>
      <c r="D3330" s="4">
        <v>43586</v>
      </c>
      <c r="E3330" s="198" t="s">
        <v>104</v>
      </c>
      <c r="F3330" s="198">
        <v>108100381</v>
      </c>
      <c r="G3330" s="198">
        <v>0</v>
      </c>
      <c r="H3330" s="198">
        <v>0</v>
      </c>
      <c r="I3330" s="4">
        <v>43607</v>
      </c>
      <c r="J3330" s="198" t="s">
        <v>105</v>
      </c>
      <c r="K3330" s="198">
        <v>-152.94999999999999</v>
      </c>
      <c r="L3330" s="198" t="s">
        <v>194</v>
      </c>
    </row>
    <row r="3331" spans="1:12" x14ac:dyDescent="0.3">
      <c r="A3331" s="5">
        <v>13650</v>
      </c>
      <c r="B3331" s="5">
        <v>10100501</v>
      </c>
      <c r="C3331" s="5">
        <v>1000</v>
      </c>
      <c r="D3331" s="4">
        <v>43586</v>
      </c>
      <c r="E3331" s="198" t="s">
        <v>104</v>
      </c>
      <c r="F3331" s="198">
        <v>108100381</v>
      </c>
      <c r="G3331" s="198">
        <v>0</v>
      </c>
      <c r="H3331" s="198">
        <v>0</v>
      </c>
      <c r="I3331" s="4">
        <v>43607</v>
      </c>
      <c r="J3331" s="198" t="s">
        <v>105</v>
      </c>
      <c r="K3331" s="3">
        <v>-1083.2</v>
      </c>
      <c r="L3331" s="198" t="s">
        <v>195</v>
      </c>
    </row>
    <row r="3332" spans="1:12" x14ac:dyDescent="0.3">
      <c r="A3332" s="5">
        <v>13670</v>
      </c>
      <c r="B3332" s="5">
        <v>10100501</v>
      </c>
      <c r="C3332" s="5">
        <v>1000</v>
      </c>
      <c r="D3332" s="4">
        <v>43586</v>
      </c>
      <c r="E3332" s="198" t="s">
        <v>104</v>
      </c>
      <c r="F3332" s="198">
        <v>108100381</v>
      </c>
      <c r="G3332" s="198">
        <v>0</v>
      </c>
      <c r="H3332" s="198">
        <v>0</v>
      </c>
      <c r="I3332" s="4">
        <v>43607</v>
      </c>
      <c r="J3332" s="198" t="s">
        <v>105</v>
      </c>
      <c r="K3332" s="198">
        <v>-809.94</v>
      </c>
      <c r="L3332" s="198" t="s">
        <v>189</v>
      </c>
    </row>
    <row r="3333" spans="1:12" x14ac:dyDescent="0.3">
      <c r="A3333" s="5">
        <v>13640</v>
      </c>
      <c r="B3333" s="5">
        <v>10100501</v>
      </c>
      <c r="C3333" s="5">
        <v>1000</v>
      </c>
      <c r="D3333" s="4">
        <v>43586</v>
      </c>
      <c r="E3333" s="198" t="s">
        <v>104</v>
      </c>
      <c r="F3333" s="198">
        <v>108100652</v>
      </c>
      <c r="G3333" s="198">
        <v>0</v>
      </c>
      <c r="H3333" s="198">
        <v>0</v>
      </c>
      <c r="I3333" s="4">
        <v>43460</v>
      </c>
      <c r="J3333" s="198" t="s">
        <v>105</v>
      </c>
      <c r="K3333" s="198">
        <v>-0.84</v>
      </c>
      <c r="L3333" s="198" t="s">
        <v>194</v>
      </c>
    </row>
    <row r="3334" spans="1:12" x14ac:dyDescent="0.3">
      <c r="A3334" s="5">
        <v>13640</v>
      </c>
      <c r="B3334" s="5">
        <v>10100501</v>
      </c>
      <c r="C3334" s="5">
        <v>1000</v>
      </c>
      <c r="D3334" s="4">
        <v>43586</v>
      </c>
      <c r="E3334" s="198" t="s">
        <v>104</v>
      </c>
      <c r="F3334" s="198">
        <v>108100652</v>
      </c>
      <c r="G3334" s="198">
        <v>0</v>
      </c>
      <c r="H3334" s="198">
        <v>0</v>
      </c>
      <c r="I3334" s="4">
        <v>43460</v>
      </c>
      <c r="J3334" s="198" t="s">
        <v>105</v>
      </c>
      <c r="K3334" s="198">
        <v>-0.56999999999999995</v>
      </c>
      <c r="L3334" s="198" t="s">
        <v>194</v>
      </c>
    </row>
    <row r="3335" spans="1:12" x14ac:dyDescent="0.3">
      <c r="A3335" s="5">
        <v>13640</v>
      </c>
      <c r="B3335" s="5">
        <v>10100501</v>
      </c>
      <c r="C3335" s="5">
        <v>1000</v>
      </c>
      <c r="D3335" s="4">
        <v>43586</v>
      </c>
      <c r="E3335" s="198" t="s">
        <v>104</v>
      </c>
      <c r="F3335" s="198">
        <v>108100652</v>
      </c>
      <c r="G3335" s="198">
        <v>0</v>
      </c>
      <c r="H3335" s="198">
        <v>0</v>
      </c>
      <c r="I3335" s="4">
        <v>43460</v>
      </c>
      <c r="J3335" s="198" t="s">
        <v>105</v>
      </c>
      <c r="K3335" s="198">
        <v>-0.19</v>
      </c>
      <c r="L3335" s="198" t="s">
        <v>194</v>
      </c>
    </row>
    <row r="3336" spans="1:12" x14ac:dyDescent="0.3">
      <c r="A3336" s="5">
        <v>13650</v>
      </c>
      <c r="B3336" s="5">
        <v>10100501</v>
      </c>
      <c r="C3336" s="5">
        <v>1000</v>
      </c>
      <c r="D3336" s="4">
        <v>43586</v>
      </c>
      <c r="E3336" s="198" t="s">
        <v>104</v>
      </c>
      <c r="F3336" s="198">
        <v>108100652</v>
      </c>
      <c r="G3336" s="198">
        <v>0</v>
      </c>
      <c r="H3336" s="198">
        <v>0</v>
      </c>
      <c r="I3336" s="4">
        <v>43460</v>
      </c>
      <c r="J3336" s="198" t="s">
        <v>105</v>
      </c>
      <c r="K3336" s="198">
        <v>-1.05</v>
      </c>
      <c r="L3336" s="198" t="s">
        <v>195</v>
      </c>
    </row>
    <row r="3337" spans="1:12" x14ac:dyDescent="0.3">
      <c r="A3337" s="5">
        <v>13650</v>
      </c>
      <c r="B3337" s="5">
        <v>10100501</v>
      </c>
      <c r="C3337" s="5">
        <v>1000</v>
      </c>
      <c r="D3337" s="4">
        <v>43586</v>
      </c>
      <c r="E3337" s="198" t="s">
        <v>104</v>
      </c>
      <c r="F3337" s="198">
        <v>108100652</v>
      </c>
      <c r="G3337" s="198">
        <v>0</v>
      </c>
      <c r="H3337" s="198">
        <v>0</v>
      </c>
      <c r="I3337" s="4">
        <v>43460</v>
      </c>
      <c r="J3337" s="198" t="s">
        <v>105</v>
      </c>
      <c r="K3337" s="198">
        <v>-1.04</v>
      </c>
      <c r="L3337" s="198" t="s">
        <v>195</v>
      </c>
    </row>
    <row r="3338" spans="1:12" x14ac:dyDescent="0.3">
      <c r="A3338" s="5">
        <v>13640</v>
      </c>
      <c r="B3338" s="5">
        <v>10100501</v>
      </c>
      <c r="C3338" s="5">
        <v>1000</v>
      </c>
      <c r="D3338" s="4">
        <v>43586</v>
      </c>
      <c r="E3338" s="198" t="s">
        <v>104</v>
      </c>
      <c r="F3338" s="198">
        <v>108101007</v>
      </c>
      <c r="G3338" s="198">
        <v>0</v>
      </c>
      <c r="H3338" s="198">
        <v>0</v>
      </c>
      <c r="I3338" s="4">
        <v>43584</v>
      </c>
      <c r="J3338" s="198" t="s">
        <v>105</v>
      </c>
      <c r="K3338" s="198">
        <v>-94.57</v>
      </c>
      <c r="L3338" s="198" t="s">
        <v>194</v>
      </c>
    </row>
    <row r="3339" spans="1:12" x14ac:dyDescent="0.3">
      <c r="A3339" s="5">
        <v>13640</v>
      </c>
      <c r="B3339" s="5">
        <v>10100501</v>
      </c>
      <c r="C3339" s="5">
        <v>1000</v>
      </c>
      <c r="D3339" s="4">
        <v>43586</v>
      </c>
      <c r="E3339" s="198" t="s">
        <v>104</v>
      </c>
      <c r="F3339" s="198">
        <v>108101007</v>
      </c>
      <c r="G3339" s="198">
        <v>0</v>
      </c>
      <c r="H3339" s="198">
        <v>0</v>
      </c>
      <c r="I3339" s="4">
        <v>43584</v>
      </c>
      <c r="J3339" s="198" t="s">
        <v>105</v>
      </c>
      <c r="K3339" s="198">
        <v>-39.35</v>
      </c>
      <c r="L3339" s="198" t="s">
        <v>194</v>
      </c>
    </row>
    <row r="3340" spans="1:12" x14ac:dyDescent="0.3">
      <c r="A3340" s="5">
        <v>13640</v>
      </c>
      <c r="B3340" s="5">
        <v>10100501</v>
      </c>
      <c r="C3340" s="5">
        <v>1000</v>
      </c>
      <c r="D3340" s="4">
        <v>43586</v>
      </c>
      <c r="E3340" s="198" t="s">
        <v>104</v>
      </c>
      <c r="F3340" s="198">
        <v>108101007</v>
      </c>
      <c r="G3340" s="198">
        <v>0</v>
      </c>
      <c r="H3340" s="198">
        <v>0</v>
      </c>
      <c r="I3340" s="4">
        <v>43584</v>
      </c>
      <c r="J3340" s="198" t="s">
        <v>105</v>
      </c>
      <c r="K3340" s="198">
        <v>-102.12</v>
      </c>
      <c r="L3340" s="198" t="s">
        <v>194</v>
      </c>
    </row>
    <row r="3341" spans="1:12" x14ac:dyDescent="0.3">
      <c r="A3341" s="5">
        <v>13650</v>
      </c>
      <c r="B3341" s="5">
        <v>10100501</v>
      </c>
      <c r="C3341" s="5">
        <v>1000</v>
      </c>
      <c r="D3341" s="4">
        <v>43586</v>
      </c>
      <c r="E3341" s="198" t="s">
        <v>104</v>
      </c>
      <c r="F3341" s="198">
        <v>108101007</v>
      </c>
      <c r="G3341" s="198">
        <v>0</v>
      </c>
      <c r="H3341" s="198">
        <v>0</v>
      </c>
      <c r="I3341" s="4">
        <v>43584</v>
      </c>
      <c r="J3341" s="198" t="s">
        <v>105</v>
      </c>
      <c r="K3341" s="198">
        <v>-422.95</v>
      </c>
      <c r="L3341" s="198" t="s">
        <v>195</v>
      </c>
    </row>
    <row r="3342" spans="1:12" x14ac:dyDescent="0.3">
      <c r="A3342" s="5">
        <v>13650</v>
      </c>
      <c r="B3342" s="5">
        <v>10100501</v>
      </c>
      <c r="C3342" s="5">
        <v>1000</v>
      </c>
      <c r="D3342" s="4">
        <v>43586</v>
      </c>
      <c r="E3342" s="198" t="s">
        <v>104</v>
      </c>
      <c r="F3342" s="198">
        <v>108101007</v>
      </c>
      <c r="G3342" s="198">
        <v>0</v>
      </c>
      <c r="H3342" s="198">
        <v>0</v>
      </c>
      <c r="I3342" s="4">
        <v>43584</v>
      </c>
      <c r="J3342" s="198" t="s">
        <v>105</v>
      </c>
      <c r="K3342" s="198">
        <v>-422.95</v>
      </c>
      <c r="L3342" s="198" t="s">
        <v>195</v>
      </c>
    </row>
    <row r="3343" spans="1:12" x14ac:dyDescent="0.3">
      <c r="A3343" s="5">
        <v>13660</v>
      </c>
      <c r="B3343" s="5">
        <v>10100501</v>
      </c>
      <c r="C3343" s="5">
        <v>1000</v>
      </c>
      <c r="D3343" s="4">
        <v>43586</v>
      </c>
      <c r="E3343" s="198" t="s">
        <v>104</v>
      </c>
      <c r="F3343" s="198">
        <v>108101007</v>
      </c>
      <c r="G3343" s="198">
        <v>0</v>
      </c>
      <c r="H3343" s="198">
        <v>0</v>
      </c>
      <c r="I3343" s="4">
        <v>43584</v>
      </c>
      <c r="J3343" s="198" t="s">
        <v>105</v>
      </c>
      <c r="K3343" s="198">
        <v>-375.85</v>
      </c>
      <c r="L3343" s="198" t="s">
        <v>188</v>
      </c>
    </row>
    <row r="3344" spans="1:12" x14ac:dyDescent="0.3">
      <c r="A3344" s="5">
        <v>13660</v>
      </c>
      <c r="B3344" s="5">
        <v>10100501</v>
      </c>
      <c r="C3344" s="5">
        <v>1000</v>
      </c>
      <c r="D3344" s="4">
        <v>43586</v>
      </c>
      <c r="E3344" s="198" t="s">
        <v>104</v>
      </c>
      <c r="F3344" s="198">
        <v>108101007</v>
      </c>
      <c r="G3344" s="198">
        <v>0</v>
      </c>
      <c r="H3344" s="198">
        <v>0</v>
      </c>
      <c r="I3344" s="4">
        <v>43584</v>
      </c>
      <c r="J3344" s="198" t="s">
        <v>105</v>
      </c>
      <c r="K3344" s="198">
        <v>-385.41</v>
      </c>
      <c r="L3344" s="198" t="s">
        <v>188</v>
      </c>
    </row>
    <row r="3345" spans="1:12" x14ac:dyDescent="0.3">
      <c r="A3345" s="5">
        <v>13660</v>
      </c>
      <c r="B3345" s="5">
        <v>10100501</v>
      </c>
      <c r="C3345" s="5">
        <v>1000</v>
      </c>
      <c r="D3345" s="4">
        <v>43586</v>
      </c>
      <c r="E3345" s="198" t="s">
        <v>104</v>
      </c>
      <c r="F3345" s="198">
        <v>108101007</v>
      </c>
      <c r="G3345" s="198">
        <v>0</v>
      </c>
      <c r="H3345" s="198">
        <v>0</v>
      </c>
      <c r="I3345" s="4">
        <v>43584</v>
      </c>
      <c r="J3345" s="198" t="s">
        <v>105</v>
      </c>
      <c r="K3345" s="198">
        <v>-416.08</v>
      </c>
      <c r="L3345" s="198" t="s">
        <v>188</v>
      </c>
    </row>
    <row r="3346" spans="1:12" x14ac:dyDescent="0.3">
      <c r="A3346" s="5">
        <v>13660</v>
      </c>
      <c r="B3346" s="5">
        <v>10100501</v>
      </c>
      <c r="C3346" s="5">
        <v>1000</v>
      </c>
      <c r="D3346" s="4">
        <v>43586</v>
      </c>
      <c r="E3346" s="198" t="s">
        <v>104</v>
      </c>
      <c r="F3346" s="198">
        <v>108101007</v>
      </c>
      <c r="G3346" s="198">
        <v>0</v>
      </c>
      <c r="H3346" s="198">
        <v>0</v>
      </c>
      <c r="I3346" s="4">
        <v>43584</v>
      </c>
      <c r="J3346" s="198" t="s">
        <v>105</v>
      </c>
      <c r="K3346" s="198">
        <v>-89.34</v>
      </c>
      <c r="L3346" s="198" t="s">
        <v>188</v>
      </c>
    </row>
    <row r="3347" spans="1:12" x14ac:dyDescent="0.3">
      <c r="A3347" s="5">
        <v>13670</v>
      </c>
      <c r="B3347" s="5">
        <v>10100501</v>
      </c>
      <c r="C3347" s="5">
        <v>1000</v>
      </c>
      <c r="D3347" s="4">
        <v>43586</v>
      </c>
      <c r="E3347" s="198" t="s">
        <v>104</v>
      </c>
      <c r="F3347" s="198">
        <v>108101007</v>
      </c>
      <c r="G3347" s="198">
        <v>0</v>
      </c>
      <c r="H3347" s="198">
        <v>0</v>
      </c>
      <c r="I3347" s="4">
        <v>43584</v>
      </c>
      <c r="J3347" s="198" t="s">
        <v>105</v>
      </c>
      <c r="K3347" s="3">
        <v>-2638.31</v>
      </c>
      <c r="L3347" s="198" t="s">
        <v>189</v>
      </c>
    </row>
    <row r="3348" spans="1:12" x14ac:dyDescent="0.3">
      <c r="A3348" s="5">
        <v>13670</v>
      </c>
      <c r="B3348" s="5">
        <v>10100501</v>
      </c>
      <c r="C3348" s="5">
        <v>1000</v>
      </c>
      <c r="D3348" s="4">
        <v>43586</v>
      </c>
      <c r="E3348" s="198" t="s">
        <v>104</v>
      </c>
      <c r="F3348" s="198">
        <v>108101007</v>
      </c>
      <c r="G3348" s="198">
        <v>0</v>
      </c>
      <c r="H3348" s="198">
        <v>0</v>
      </c>
      <c r="I3348" s="4">
        <v>43584</v>
      </c>
      <c r="J3348" s="198" t="s">
        <v>105</v>
      </c>
      <c r="K3348" s="3">
        <v>-2055.7800000000002</v>
      </c>
      <c r="L3348" s="198" t="s">
        <v>189</v>
      </c>
    </row>
    <row r="3349" spans="1:12" x14ac:dyDescent="0.3">
      <c r="A3349" s="5">
        <v>13670</v>
      </c>
      <c r="B3349" s="5">
        <v>10100501</v>
      </c>
      <c r="C3349" s="5">
        <v>1000</v>
      </c>
      <c r="D3349" s="4">
        <v>43586</v>
      </c>
      <c r="E3349" s="198" t="s">
        <v>104</v>
      </c>
      <c r="F3349" s="198">
        <v>108101007</v>
      </c>
      <c r="G3349" s="198">
        <v>0</v>
      </c>
      <c r="H3349" s="198">
        <v>0</v>
      </c>
      <c r="I3349" s="4">
        <v>43584</v>
      </c>
      <c r="J3349" s="198" t="s">
        <v>105</v>
      </c>
      <c r="K3349" s="3">
        <v>-2435.9</v>
      </c>
      <c r="L3349" s="198" t="s">
        <v>189</v>
      </c>
    </row>
    <row r="3350" spans="1:12" x14ac:dyDescent="0.3">
      <c r="A3350" s="5">
        <v>13670</v>
      </c>
      <c r="B3350" s="5">
        <v>10100501</v>
      </c>
      <c r="C3350" s="5">
        <v>1000</v>
      </c>
      <c r="D3350" s="4">
        <v>43586</v>
      </c>
      <c r="E3350" s="198" t="s">
        <v>103</v>
      </c>
      <c r="F3350" s="198">
        <v>108101022</v>
      </c>
      <c r="G3350" s="198">
        <v>-60</v>
      </c>
      <c r="H3350" s="198">
        <v>-270.60000000000002</v>
      </c>
      <c r="I3350" s="4">
        <v>43586</v>
      </c>
      <c r="J3350" s="198" t="s">
        <v>211</v>
      </c>
      <c r="K3350" s="198">
        <v>0</v>
      </c>
      <c r="L3350" s="198" t="s">
        <v>189</v>
      </c>
    </row>
    <row r="3351" spans="1:12" x14ac:dyDescent="0.3">
      <c r="A3351" s="5">
        <v>13670</v>
      </c>
      <c r="B3351" s="5">
        <v>10100501</v>
      </c>
      <c r="C3351" s="5">
        <v>1000</v>
      </c>
      <c r="D3351" s="4">
        <v>43586</v>
      </c>
      <c r="E3351" s="198" t="s">
        <v>104</v>
      </c>
      <c r="F3351" s="198">
        <v>108101022</v>
      </c>
      <c r="G3351" s="198">
        <v>0</v>
      </c>
      <c r="H3351" s="198">
        <v>0</v>
      </c>
      <c r="I3351" s="4">
        <v>43411</v>
      </c>
      <c r="J3351" s="198" t="s">
        <v>211</v>
      </c>
      <c r="K3351" s="3">
        <v>-9699.8799999999992</v>
      </c>
      <c r="L3351" s="198" t="s">
        <v>189</v>
      </c>
    </row>
    <row r="3352" spans="1:12" x14ac:dyDescent="0.3">
      <c r="A3352" s="5">
        <v>13640</v>
      </c>
      <c r="B3352" s="5">
        <v>10100501</v>
      </c>
      <c r="C3352" s="5">
        <v>1000</v>
      </c>
      <c r="D3352" s="4">
        <v>43586</v>
      </c>
      <c r="E3352" s="198" t="s">
        <v>104</v>
      </c>
      <c r="F3352" s="198">
        <v>108102075</v>
      </c>
      <c r="G3352" s="198">
        <v>0</v>
      </c>
      <c r="H3352" s="198">
        <v>0</v>
      </c>
      <c r="I3352" s="4">
        <v>43558</v>
      </c>
      <c r="J3352" s="198" t="s">
        <v>105</v>
      </c>
      <c r="K3352" s="198">
        <v>-0.33</v>
      </c>
      <c r="L3352" s="198" t="s">
        <v>194</v>
      </c>
    </row>
    <row r="3353" spans="1:12" x14ac:dyDescent="0.3">
      <c r="A3353" s="5">
        <v>13650</v>
      </c>
      <c r="B3353" s="5">
        <v>10100501</v>
      </c>
      <c r="C3353" s="5">
        <v>1000</v>
      </c>
      <c r="D3353" s="4">
        <v>43586</v>
      </c>
      <c r="E3353" s="198" t="s">
        <v>104</v>
      </c>
      <c r="F3353" s="198">
        <v>108102075</v>
      </c>
      <c r="G3353" s="198">
        <v>0</v>
      </c>
      <c r="H3353" s="198">
        <v>0</v>
      </c>
      <c r="I3353" s="4">
        <v>43558</v>
      </c>
      <c r="J3353" s="198" t="s">
        <v>105</v>
      </c>
      <c r="K3353" s="198">
        <v>-0.02</v>
      </c>
      <c r="L3353" s="198" t="s">
        <v>195</v>
      </c>
    </row>
    <row r="3354" spans="1:12" x14ac:dyDescent="0.3">
      <c r="A3354" s="5">
        <v>13640</v>
      </c>
      <c r="B3354" s="5">
        <v>10100501</v>
      </c>
      <c r="C3354" s="5">
        <v>1000</v>
      </c>
      <c r="D3354" s="4">
        <v>43586</v>
      </c>
      <c r="E3354" s="198" t="s">
        <v>104</v>
      </c>
      <c r="F3354" s="198">
        <v>108102559</v>
      </c>
      <c r="G3354" s="198">
        <v>0</v>
      </c>
      <c r="H3354" s="198">
        <v>0</v>
      </c>
      <c r="I3354" s="4">
        <v>43552</v>
      </c>
      <c r="J3354" s="198" t="s">
        <v>105</v>
      </c>
      <c r="K3354" s="198">
        <v>0.04</v>
      </c>
      <c r="L3354" s="198" t="s">
        <v>194</v>
      </c>
    </row>
    <row r="3355" spans="1:12" x14ac:dyDescent="0.3">
      <c r="A3355" s="5">
        <v>13650</v>
      </c>
      <c r="B3355" s="5">
        <v>10100501</v>
      </c>
      <c r="C3355" s="5">
        <v>1000</v>
      </c>
      <c r="D3355" s="4">
        <v>43586</v>
      </c>
      <c r="E3355" s="198" t="s">
        <v>104</v>
      </c>
      <c r="F3355" s="198">
        <v>108102559</v>
      </c>
      <c r="G3355" s="198">
        <v>0</v>
      </c>
      <c r="H3355" s="198">
        <v>0</v>
      </c>
      <c r="I3355" s="4">
        <v>43552</v>
      </c>
      <c r="J3355" s="198" t="s">
        <v>105</v>
      </c>
      <c r="K3355" s="198">
        <v>0.17</v>
      </c>
      <c r="L3355" s="198" t="s">
        <v>195</v>
      </c>
    </row>
    <row r="3356" spans="1:12" x14ac:dyDescent="0.3">
      <c r="A3356" s="5">
        <v>13650</v>
      </c>
      <c r="B3356" s="5">
        <v>10100501</v>
      </c>
      <c r="C3356" s="5">
        <v>1000</v>
      </c>
      <c r="D3356" s="4">
        <v>43586</v>
      </c>
      <c r="E3356" s="198" t="s">
        <v>104</v>
      </c>
      <c r="F3356" s="198">
        <v>108102559</v>
      </c>
      <c r="G3356" s="198">
        <v>0</v>
      </c>
      <c r="H3356" s="198">
        <v>0</v>
      </c>
      <c r="I3356" s="4">
        <v>43552</v>
      </c>
      <c r="J3356" s="198" t="s">
        <v>105</v>
      </c>
      <c r="K3356" s="198">
        <v>0.16</v>
      </c>
      <c r="L3356" s="198" t="s">
        <v>195</v>
      </c>
    </row>
    <row r="3357" spans="1:12" x14ac:dyDescent="0.3">
      <c r="A3357" s="5">
        <v>13650</v>
      </c>
      <c r="B3357" s="5">
        <v>10100501</v>
      </c>
      <c r="C3357" s="5">
        <v>1000</v>
      </c>
      <c r="D3357" s="4">
        <v>43586</v>
      </c>
      <c r="E3357" s="198" t="s">
        <v>104</v>
      </c>
      <c r="F3357" s="198">
        <v>108102559</v>
      </c>
      <c r="G3357" s="198">
        <v>0</v>
      </c>
      <c r="H3357" s="198">
        <v>0</v>
      </c>
      <c r="I3357" s="4">
        <v>43552</v>
      </c>
      <c r="J3357" s="198" t="s">
        <v>105</v>
      </c>
      <c r="K3357" s="198">
        <v>0.17</v>
      </c>
      <c r="L3357" s="198" t="s">
        <v>195</v>
      </c>
    </row>
    <row r="3358" spans="1:12" x14ac:dyDescent="0.3">
      <c r="A3358" s="5">
        <v>13660</v>
      </c>
      <c r="B3358" s="5">
        <v>10100501</v>
      </c>
      <c r="C3358" s="5">
        <v>1000</v>
      </c>
      <c r="D3358" s="4">
        <v>43586</v>
      </c>
      <c r="E3358" s="198" t="s">
        <v>103</v>
      </c>
      <c r="F3358" s="198">
        <v>108111965</v>
      </c>
      <c r="G3358" s="198">
        <v>-30</v>
      </c>
      <c r="H3358" s="198">
        <v>-100.2</v>
      </c>
      <c r="I3358" s="4">
        <v>43614</v>
      </c>
      <c r="J3358" s="198" t="s">
        <v>211</v>
      </c>
      <c r="K3358" s="198">
        <v>0</v>
      </c>
      <c r="L3358" s="198" t="s">
        <v>188</v>
      </c>
    </row>
    <row r="3359" spans="1:12" x14ac:dyDescent="0.3">
      <c r="A3359" s="5">
        <v>13660</v>
      </c>
      <c r="B3359" s="5">
        <v>10100501</v>
      </c>
      <c r="C3359" s="5">
        <v>1000</v>
      </c>
      <c r="D3359" s="4">
        <v>43586</v>
      </c>
      <c r="E3359" s="198" t="s">
        <v>104</v>
      </c>
      <c r="F3359" s="198">
        <v>108111965</v>
      </c>
      <c r="G3359" s="198">
        <v>0</v>
      </c>
      <c r="H3359" s="198">
        <v>0</v>
      </c>
      <c r="I3359" s="4">
        <v>43614</v>
      </c>
      <c r="J3359" s="198" t="s">
        <v>211</v>
      </c>
      <c r="K3359" s="198">
        <v>71.510000000000005</v>
      </c>
      <c r="L3359" s="198" t="s">
        <v>188</v>
      </c>
    </row>
    <row r="3360" spans="1:12" x14ac:dyDescent="0.3">
      <c r="A3360" s="5">
        <v>13660</v>
      </c>
      <c r="B3360" s="5">
        <v>10100501</v>
      </c>
      <c r="C3360" s="5">
        <v>1000</v>
      </c>
      <c r="D3360" s="4">
        <v>43586</v>
      </c>
      <c r="E3360" s="198" t="s">
        <v>103</v>
      </c>
      <c r="F3360" s="198">
        <v>108111965</v>
      </c>
      <c r="G3360" s="198">
        <v>-1</v>
      </c>
      <c r="H3360" s="3">
        <v>-1012.39</v>
      </c>
      <c r="I3360" s="4">
        <v>43614</v>
      </c>
      <c r="J3360" s="198" t="s">
        <v>211</v>
      </c>
      <c r="K3360" s="198">
        <v>0</v>
      </c>
      <c r="L3360" s="198" t="s">
        <v>188</v>
      </c>
    </row>
    <row r="3361" spans="1:12" x14ac:dyDescent="0.3">
      <c r="A3361" s="5">
        <v>13660</v>
      </c>
      <c r="B3361" s="5">
        <v>10100501</v>
      </c>
      <c r="C3361" s="5">
        <v>1000</v>
      </c>
      <c r="D3361" s="4">
        <v>43586</v>
      </c>
      <c r="E3361" s="198" t="s">
        <v>104</v>
      </c>
      <c r="F3361" s="198">
        <v>108111965</v>
      </c>
      <c r="G3361" s="198">
        <v>0</v>
      </c>
      <c r="H3361" s="198">
        <v>0</v>
      </c>
      <c r="I3361" s="4">
        <v>43614</v>
      </c>
      <c r="J3361" s="198" t="s">
        <v>211</v>
      </c>
      <c r="K3361" s="198">
        <v>722.51</v>
      </c>
      <c r="L3361" s="198" t="s">
        <v>188</v>
      </c>
    </row>
    <row r="3362" spans="1:12" x14ac:dyDescent="0.3">
      <c r="A3362" s="5">
        <v>13670</v>
      </c>
      <c r="B3362" s="5">
        <v>10100501</v>
      </c>
      <c r="C3362" s="5">
        <v>1000</v>
      </c>
      <c r="D3362" s="4">
        <v>43586</v>
      </c>
      <c r="E3362" s="198" t="s">
        <v>103</v>
      </c>
      <c r="F3362" s="198">
        <v>108111965</v>
      </c>
      <c r="G3362" s="198">
        <v>-330</v>
      </c>
      <c r="H3362" s="3">
        <v>-1310.0999999999999</v>
      </c>
      <c r="I3362" s="4">
        <v>43614</v>
      </c>
      <c r="J3362" s="198" t="s">
        <v>211</v>
      </c>
      <c r="K3362" s="198">
        <v>0</v>
      </c>
      <c r="L3362" s="198" t="s">
        <v>189</v>
      </c>
    </row>
    <row r="3363" spans="1:12" x14ac:dyDescent="0.3">
      <c r="A3363" s="5">
        <v>13670</v>
      </c>
      <c r="B3363" s="5">
        <v>10100501</v>
      </c>
      <c r="C3363" s="5">
        <v>1000</v>
      </c>
      <c r="D3363" s="4">
        <v>43586</v>
      </c>
      <c r="E3363" s="198" t="s">
        <v>104</v>
      </c>
      <c r="F3363" s="198">
        <v>108111965</v>
      </c>
      <c r="G3363" s="198">
        <v>0</v>
      </c>
      <c r="H3363" s="198">
        <v>0</v>
      </c>
      <c r="I3363" s="4">
        <v>43614</v>
      </c>
      <c r="J3363" s="198" t="s">
        <v>211</v>
      </c>
      <c r="K3363" s="198">
        <v>934.98</v>
      </c>
      <c r="L3363" s="198" t="s">
        <v>189</v>
      </c>
    </row>
    <row r="3364" spans="1:12" x14ac:dyDescent="0.3">
      <c r="A3364" s="5">
        <v>13640</v>
      </c>
      <c r="B3364" s="5">
        <v>10100501</v>
      </c>
      <c r="C3364" s="5">
        <v>1000</v>
      </c>
      <c r="D3364" s="4">
        <v>43586</v>
      </c>
      <c r="E3364" s="198" t="s">
        <v>104</v>
      </c>
      <c r="F3364" s="198">
        <v>108111253</v>
      </c>
      <c r="G3364" s="198">
        <v>0</v>
      </c>
      <c r="H3364" s="198">
        <v>0</v>
      </c>
      <c r="I3364" s="4">
        <v>43554</v>
      </c>
      <c r="J3364" s="198" t="s">
        <v>105</v>
      </c>
      <c r="K3364" s="198">
        <v>-2.79</v>
      </c>
      <c r="L3364" s="198" t="s">
        <v>194</v>
      </c>
    </row>
    <row r="3365" spans="1:12" x14ac:dyDescent="0.3">
      <c r="A3365" s="5">
        <v>13640</v>
      </c>
      <c r="B3365" s="5">
        <v>10100501</v>
      </c>
      <c r="C3365" s="5">
        <v>1000</v>
      </c>
      <c r="D3365" s="4">
        <v>43586</v>
      </c>
      <c r="E3365" s="198" t="s">
        <v>104</v>
      </c>
      <c r="F3365" s="198">
        <v>108111443</v>
      </c>
      <c r="G3365" s="198">
        <v>0</v>
      </c>
      <c r="H3365" s="198">
        <v>0</v>
      </c>
      <c r="I3365" s="4">
        <v>43560</v>
      </c>
      <c r="J3365" s="198" t="s">
        <v>105</v>
      </c>
      <c r="K3365" s="198">
        <v>0.64</v>
      </c>
      <c r="L3365" s="198" t="s">
        <v>194</v>
      </c>
    </row>
    <row r="3366" spans="1:12" x14ac:dyDescent="0.3">
      <c r="A3366" s="5">
        <v>13670</v>
      </c>
      <c r="B3366" s="5">
        <v>10100501</v>
      </c>
      <c r="C3366" s="5">
        <v>1000</v>
      </c>
      <c r="D3366" s="4">
        <v>43586</v>
      </c>
      <c r="E3366" s="198" t="s">
        <v>104</v>
      </c>
      <c r="F3366" s="198">
        <v>108111443</v>
      </c>
      <c r="G3366" s="198">
        <v>0</v>
      </c>
      <c r="H3366" s="198">
        <v>0</v>
      </c>
      <c r="I3366" s="4">
        <v>43560</v>
      </c>
      <c r="J3366" s="198" t="s">
        <v>105</v>
      </c>
      <c r="K3366" s="198">
        <v>0.03</v>
      </c>
      <c r="L3366" s="198" t="s">
        <v>189</v>
      </c>
    </row>
    <row r="3367" spans="1:12" x14ac:dyDescent="0.3">
      <c r="A3367" s="5">
        <v>13660</v>
      </c>
      <c r="B3367" s="5">
        <v>10100501</v>
      </c>
      <c r="C3367" s="5">
        <v>1000</v>
      </c>
      <c r="D3367" s="4">
        <v>43586</v>
      </c>
      <c r="E3367" s="198" t="s">
        <v>104</v>
      </c>
      <c r="F3367" s="198">
        <v>108111557</v>
      </c>
      <c r="G3367" s="198">
        <v>0</v>
      </c>
      <c r="H3367" s="198">
        <v>0</v>
      </c>
      <c r="I3367" s="4">
        <v>43602</v>
      </c>
      <c r="J3367" s="198" t="s">
        <v>105</v>
      </c>
      <c r="K3367" s="198">
        <v>-45.01</v>
      </c>
      <c r="L3367" s="198" t="s">
        <v>188</v>
      </c>
    </row>
    <row r="3368" spans="1:12" x14ac:dyDescent="0.3">
      <c r="A3368" s="5">
        <v>13660</v>
      </c>
      <c r="B3368" s="5">
        <v>10100501</v>
      </c>
      <c r="C3368" s="5">
        <v>1000</v>
      </c>
      <c r="D3368" s="4">
        <v>43586</v>
      </c>
      <c r="E3368" s="198" t="s">
        <v>104</v>
      </c>
      <c r="F3368" s="198">
        <v>108111557</v>
      </c>
      <c r="G3368" s="198">
        <v>0</v>
      </c>
      <c r="H3368" s="198">
        <v>0</v>
      </c>
      <c r="I3368" s="4">
        <v>43602</v>
      </c>
      <c r="J3368" s="198" t="s">
        <v>105</v>
      </c>
      <c r="K3368" s="198">
        <v>-319.41000000000003</v>
      </c>
      <c r="L3368" s="198" t="s">
        <v>188</v>
      </c>
    </row>
    <row r="3369" spans="1:12" x14ac:dyDescent="0.3">
      <c r="A3369" s="5">
        <v>13670</v>
      </c>
      <c r="B3369" s="5">
        <v>10100501</v>
      </c>
      <c r="C3369" s="5">
        <v>1000</v>
      </c>
      <c r="D3369" s="4">
        <v>43586</v>
      </c>
      <c r="E3369" s="198" t="s">
        <v>104</v>
      </c>
      <c r="F3369" s="198">
        <v>108111557</v>
      </c>
      <c r="G3369" s="198">
        <v>0</v>
      </c>
      <c r="H3369" s="198">
        <v>0</v>
      </c>
      <c r="I3369" s="4">
        <v>43602</v>
      </c>
      <c r="J3369" s="198" t="s">
        <v>105</v>
      </c>
      <c r="K3369" s="3">
        <v>-1700.19</v>
      </c>
      <c r="L3369" s="198" t="s">
        <v>189</v>
      </c>
    </row>
    <row r="3370" spans="1:12" x14ac:dyDescent="0.3">
      <c r="A3370" s="5">
        <v>13660</v>
      </c>
      <c r="B3370" s="5">
        <v>10100501</v>
      </c>
      <c r="C3370" s="5">
        <v>1000</v>
      </c>
      <c r="D3370" s="4">
        <v>43586</v>
      </c>
      <c r="E3370" s="198" t="s">
        <v>104</v>
      </c>
      <c r="F3370" s="198">
        <v>108111713</v>
      </c>
      <c r="G3370" s="198">
        <v>0</v>
      </c>
      <c r="H3370" s="198">
        <v>0</v>
      </c>
      <c r="I3370" s="4">
        <v>43565</v>
      </c>
      <c r="J3370" s="198" t="s">
        <v>105</v>
      </c>
      <c r="K3370" s="198">
        <v>17.12</v>
      </c>
      <c r="L3370" s="198" t="s">
        <v>188</v>
      </c>
    </row>
    <row r="3371" spans="1:12" x14ac:dyDescent="0.3">
      <c r="A3371" s="5">
        <v>13670</v>
      </c>
      <c r="B3371" s="5">
        <v>10100501</v>
      </c>
      <c r="C3371" s="5">
        <v>1000</v>
      </c>
      <c r="D3371" s="4">
        <v>43586</v>
      </c>
      <c r="E3371" s="198" t="s">
        <v>104</v>
      </c>
      <c r="F3371" s="198">
        <v>108111713</v>
      </c>
      <c r="G3371" s="198">
        <v>0</v>
      </c>
      <c r="H3371" s="198">
        <v>0</v>
      </c>
      <c r="I3371" s="4">
        <v>43565</v>
      </c>
      <c r="J3371" s="198" t="s">
        <v>105</v>
      </c>
      <c r="K3371" s="198">
        <v>309.5</v>
      </c>
      <c r="L3371" s="198" t="s">
        <v>189</v>
      </c>
    </row>
    <row r="3372" spans="1:12" x14ac:dyDescent="0.3">
      <c r="A3372" s="5">
        <v>13660</v>
      </c>
      <c r="B3372" s="5">
        <v>10100501</v>
      </c>
      <c r="C3372" s="5">
        <v>1000</v>
      </c>
      <c r="D3372" s="4">
        <v>43586</v>
      </c>
      <c r="E3372" s="198" t="s">
        <v>104</v>
      </c>
      <c r="F3372" s="198">
        <v>108111739</v>
      </c>
      <c r="G3372" s="198">
        <v>0</v>
      </c>
      <c r="H3372" s="198">
        <v>0</v>
      </c>
      <c r="I3372" s="4">
        <v>43601</v>
      </c>
      <c r="J3372" s="198" t="s">
        <v>214</v>
      </c>
      <c r="K3372" s="3">
        <v>-1650.58</v>
      </c>
      <c r="L3372" s="198" t="s">
        <v>188</v>
      </c>
    </row>
    <row r="3373" spans="1:12" x14ac:dyDescent="0.3">
      <c r="A3373" s="5">
        <v>13670</v>
      </c>
      <c r="B3373" s="5">
        <v>10100501</v>
      </c>
      <c r="C3373" s="5">
        <v>1000</v>
      </c>
      <c r="D3373" s="4">
        <v>43586</v>
      </c>
      <c r="E3373" s="198" t="s">
        <v>104</v>
      </c>
      <c r="F3373" s="198">
        <v>108111739</v>
      </c>
      <c r="G3373" s="198">
        <v>0</v>
      </c>
      <c r="H3373" s="198">
        <v>0</v>
      </c>
      <c r="I3373" s="4">
        <v>43601</v>
      </c>
      <c r="J3373" s="198" t="s">
        <v>214</v>
      </c>
      <c r="K3373" s="198">
        <v>-734.72</v>
      </c>
      <c r="L3373" s="198" t="s">
        <v>189</v>
      </c>
    </row>
    <row r="3374" spans="1:12" x14ac:dyDescent="0.3">
      <c r="A3374" s="5">
        <v>13640</v>
      </c>
      <c r="B3374" s="5">
        <v>10100501</v>
      </c>
      <c r="C3374" s="5">
        <v>1000</v>
      </c>
      <c r="D3374" s="4">
        <v>43586</v>
      </c>
      <c r="E3374" s="198" t="s">
        <v>104</v>
      </c>
      <c r="F3374" s="198">
        <v>108111781</v>
      </c>
      <c r="G3374" s="198">
        <v>0</v>
      </c>
      <c r="H3374" s="198">
        <v>0</v>
      </c>
      <c r="I3374" s="4">
        <v>43564</v>
      </c>
      <c r="J3374" s="198" t="s">
        <v>105</v>
      </c>
      <c r="K3374" s="198">
        <v>1.35</v>
      </c>
      <c r="L3374" s="198" t="s">
        <v>194</v>
      </c>
    </row>
    <row r="3375" spans="1:12" x14ac:dyDescent="0.3">
      <c r="A3375" s="5">
        <v>13640</v>
      </c>
      <c r="B3375" s="5">
        <v>10100501</v>
      </c>
      <c r="C3375" s="5">
        <v>1000</v>
      </c>
      <c r="D3375" s="4">
        <v>43586</v>
      </c>
      <c r="E3375" s="198" t="s">
        <v>103</v>
      </c>
      <c r="F3375" s="198">
        <v>108107581</v>
      </c>
      <c r="G3375" s="198">
        <v>-2</v>
      </c>
      <c r="H3375" s="3">
        <v>-5402.98</v>
      </c>
      <c r="I3375" s="4">
        <v>43613</v>
      </c>
      <c r="J3375" s="198" t="s">
        <v>225</v>
      </c>
      <c r="K3375" s="198">
        <v>0</v>
      </c>
      <c r="L3375" s="198" t="s">
        <v>194</v>
      </c>
    </row>
    <row r="3376" spans="1:12" x14ac:dyDescent="0.3">
      <c r="A3376" s="5">
        <v>13640</v>
      </c>
      <c r="B3376" s="5">
        <v>10100501</v>
      </c>
      <c r="C3376" s="5">
        <v>1000</v>
      </c>
      <c r="D3376" s="4">
        <v>43586</v>
      </c>
      <c r="E3376" s="198" t="s">
        <v>104</v>
      </c>
      <c r="F3376" s="198">
        <v>108107581</v>
      </c>
      <c r="G3376" s="198">
        <v>0</v>
      </c>
      <c r="H3376" s="198">
        <v>0</v>
      </c>
      <c r="I3376" s="4">
        <v>43613</v>
      </c>
      <c r="J3376" s="198" t="s">
        <v>225</v>
      </c>
      <c r="K3376" s="3">
        <v>1779.9</v>
      </c>
      <c r="L3376" s="198" t="s">
        <v>194</v>
      </c>
    </row>
    <row r="3377" spans="1:12" x14ac:dyDescent="0.3">
      <c r="A3377" s="5">
        <v>13650</v>
      </c>
      <c r="B3377" s="5">
        <v>10100501</v>
      </c>
      <c r="C3377" s="5">
        <v>1000</v>
      </c>
      <c r="D3377" s="4">
        <v>43586</v>
      </c>
      <c r="E3377" s="198" t="s">
        <v>103</v>
      </c>
      <c r="F3377" s="198">
        <v>108107581</v>
      </c>
      <c r="G3377" s="198">
        <v>-650</v>
      </c>
      <c r="H3377" s="5">
        <v>-1625</v>
      </c>
      <c r="I3377" s="4">
        <v>43613</v>
      </c>
      <c r="J3377" s="198" t="s">
        <v>225</v>
      </c>
      <c r="K3377" s="198">
        <v>0</v>
      </c>
      <c r="L3377" s="198" t="s">
        <v>195</v>
      </c>
    </row>
    <row r="3378" spans="1:12" x14ac:dyDescent="0.3">
      <c r="A3378" s="5">
        <v>13650</v>
      </c>
      <c r="B3378" s="5">
        <v>10100501</v>
      </c>
      <c r="C3378" s="5">
        <v>1000</v>
      </c>
      <c r="D3378" s="4">
        <v>43586</v>
      </c>
      <c r="E3378" s="198" t="s">
        <v>104</v>
      </c>
      <c r="F3378" s="198">
        <v>108107581</v>
      </c>
      <c r="G3378" s="198">
        <v>0</v>
      </c>
      <c r="H3378" s="198">
        <v>0</v>
      </c>
      <c r="I3378" s="4">
        <v>43613</v>
      </c>
      <c r="J3378" s="198" t="s">
        <v>225</v>
      </c>
      <c r="K3378" s="198">
        <v>535.30999999999995</v>
      </c>
      <c r="L3378" s="198" t="s">
        <v>195</v>
      </c>
    </row>
    <row r="3379" spans="1:12" x14ac:dyDescent="0.3">
      <c r="A3379" s="5">
        <v>13640</v>
      </c>
      <c r="B3379" s="5">
        <v>10100501</v>
      </c>
      <c r="C3379" s="5">
        <v>1000</v>
      </c>
      <c r="D3379" s="4">
        <v>43586</v>
      </c>
      <c r="E3379" s="198" t="s">
        <v>104</v>
      </c>
      <c r="F3379" s="198">
        <v>108108466</v>
      </c>
      <c r="G3379" s="198">
        <v>0</v>
      </c>
      <c r="H3379" s="198">
        <v>0</v>
      </c>
      <c r="I3379" s="4">
        <v>43546</v>
      </c>
      <c r="J3379" s="198" t="s">
        <v>105</v>
      </c>
      <c r="K3379" s="3">
        <v>-1063.48</v>
      </c>
      <c r="L3379" s="198" t="s">
        <v>194</v>
      </c>
    </row>
    <row r="3380" spans="1:12" x14ac:dyDescent="0.3">
      <c r="A3380" s="5">
        <v>13640</v>
      </c>
      <c r="B3380" s="5">
        <v>10100501</v>
      </c>
      <c r="C3380" s="5">
        <v>1000</v>
      </c>
      <c r="D3380" s="4">
        <v>43586</v>
      </c>
      <c r="E3380" s="198" t="s">
        <v>104</v>
      </c>
      <c r="F3380" s="198">
        <v>108109580</v>
      </c>
      <c r="G3380" s="198">
        <v>0</v>
      </c>
      <c r="H3380" s="198">
        <v>0</v>
      </c>
      <c r="I3380" s="4">
        <v>43558</v>
      </c>
      <c r="J3380" s="198" t="s">
        <v>105</v>
      </c>
      <c r="K3380" s="3">
        <v>-1105.1500000000001</v>
      </c>
      <c r="L3380" s="198" t="s">
        <v>194</v>
      </c>
    </row>
    <row r="3381" spans="1:12" x14ac:dyDescent="0.3">
      <c r="A3381" s="5">
        <v>13650</v>
      </c>
      <c r="B3381" s="5">
        <v>10100501</v>
      </c>
      <c r="C3381" s="5">
        <v>1000</v>
      </c>
      <c r="D3381" s="4">
        <v>43586</v>
      </c>
      <c r="E3381" s="198" t="s">
        <v>104</v>
      </c>
      <c r="F3381" s="198">
        <v>108109580</v>
      </c>
      <c r="G3381" s="198">
        <v>0</v>
      </c>
      <c r="H3381" s="198">
        <v>0</v>
      </c>
      <c r="I3381" s="4">
        <v>43558</v>
      </c>
      <c r="J3381" s="198" t="s">
        <v>105</v>
      </c>
      <c r="K3381" s="198">
        <v>-392.78</v>
      </c>
      <c r="L3381" s="198" t="s">
        <v>195</v>
      </c>
    </row>
    <row r="3382" spans="1:12" x14ac:dyDescent="0.3">
      <c r="A3382" s="5">
        <v>13640</v>
      </c>
      <c r="B3382" s="5">
        <v>10100501</v>
      </c>
      <c r="C3382" s="5">
        <v>1000</v>
      </c>
      <c r="D3382" s="4">
        <v>43586</v>
      </c>
      <c r="E3382" s="198" t="s">
        <v>103</v>
      </c>
      <c r="F3382" s="198">
        <v>108109990</v>
      </c>
      <c r="G3382" s="198">
        <v>-1</v>
      </c>
      <c r="H3382" s="3">
        <v>-1801.83</v>
      </c>
      <c r="I3382" s="4">
        <v>43608</v>
      </c>
      <c r="J3382" s="198" t="s">
        <v>224</v>
      </c>
      <c r="K3382" s="198">
        <v>0</v>
      </c>
      <c r="L3382" s="198" t="s">
        <v>194</v>
      </c>
    </row>
    <row r="3383" spans="1:12" x14ac:dyDescent="0.3">
      <c r="A3383" s="5">
        <v>13640</v>
      </c>
      <c r="B3383" s="5">
        <v>10100501</v>
      </c>
      <c r="C3383" s="5">
        <v>1000</v>
      </c>
      <c r="D3383" s="4">
        <v>43586</v>
      </c>
      <c r="E3383" s="198" t="s">
        <v>104</v>
      </c>
      <c r="F3383" s="198">
        <v>108109990</v>
      </c>
      <c r="G3383" s="198">
        <v>0</v>
      </c>
      <c r="H3383" s="198">
        <v>0</v>
      </c>
      <c r="I3383" s="4">
        <v>43608</v>
      </c>
      <c r="J3383" s="198" t="s">
        <v>224</v>
      </c>
      <c r="K3383" s="198">
        <v>484.01</v>
      </c>
      <c r="L3383" s="198" t="s">
        <v>194</v>
      </c>
    </row>
    <row r="3384" spans="1:12" x14ac:dyDescent="0.3">
      <c r="A3384" s="5">
        <v>13650</v>
      </c>
      <c r="B3384" s="5">
        <v>10100501</v>
      </c>
      <c r="C3384" s="5">
        <v>1000</v>
      </c>
      <c r="D3384" s="4">
        <v>43586</v>
      </c>
      <c r="E3384" s="198" t="s">
        <v>103</v>
      </c>
      <c r="F3384" s="198">
        <v>108109990</v>
      </c>
      <c r="G3384" s="198">
        <v>-228</v>
      </c>
      <c r="H3384" s="198">
        <v>-574.55999999999995</v>
      </c>
      <c r="I3384" s="4">
        <v>43608</v>
      </c>
      <c r="J3384" s="198" t="s">
        <v>224</v>
      </c>
      <c r="K3384" s="198">
        <v>0</v>
      </c>
      <c r="L3384" s="198" t="s">
        <v>195</v>
      </c>
    </row>
    <row r="3385" spans="1:12" x14ac:dyDescent="0.3">
      <c r="A3385" s="5">
        <v>13650</v>
      </c>
      <c r="B3385" s="5">
        <v>10100501</v>
      </c>
      <c r="C3385" s="5">
        <v>1000</v>
      </c>
      <c r="D3385" s="4">
        <v>43586</v>
      </c>
      <c r="E3385" s="198" t="s">
        <v>104</v>
      </c>
      <c r="F3385" s="198">
        <v>108109990</v>
      </c>
      <c r="G3385" s="198">
        <v>0</v>
      </c>
      <c r="H3385" s="198">
        <v>0</v>
      </c>
      <c r="I3385" s="4">
        <v>43608</v>
      </c>
      <c r="J3385" s="198" t="s">
        <v>224</v>
      </c>
      <c r="K3385" s="198">
        <v>154.34</v>
      </c>
      <c r="L3385" s="198" t="s">
        <v>195</v>
      </c>
    </row>
    <row r="3386" spans="1:12" x14ac:dyDescent="0.3">
      <c r="A3386" s="5">
        <v>13640</v>
      </c>
      <c r="B3386" s="5">
        <v>10100501</v>
      </c>
      <c r="C3386" s="5">
        <v>1000</v>
      </c>
      <c r="D3386" s="4">
        <v>43586</v>
      </c>
      <c r="E3386" s="198" t="s">
        <v>103</v>
      </c>
      <c r="F3386" s="198">
        <v>108104636</v>
      </c>
      <c r="G3386" s="198">
        <v>-2</v>
      </c>
      <c r="H3386" s="198">
        <v>-876.74</v>
      </c>
      <c r="I3386" s="4">
        <v>43608</v>
      </c>
      <c r="J3386" s="198" t="s">
        <v>224</v>
      </c>
      <c r="K3386" s="198">
        <v>0</v>
      </c>
      <c r="L3386" s="198" t="s">
        <v>194</v>
      </c>
    </row>
    <row r="3387" spans="1:12" x14ac:dyDescent="0.3">
      <c r="A3387" s="5">
        <v>13640</v>
      </c>
      <c r="B3387" s="5">
        <v>10100501</v>
      </c>
      <c r="C3387" s="5">
        <v>1000</v>
      </c>
      <c r="D3387" s="4">
        <v>43586</v>
      </c>
      <c r="E3387" s="198" t="s">
        <v>104</v>
      </c>
      <c r="F3387" s="198">
        <v>108104636</v>
      </c>
      <c r="G3387" s="198">
        <v>0</v>
      </c>
      <c r="H3387" s="198">
        <v>0</v>
      </c>
      <c r="I3387" s="4">
        <v>43608</v>
      </c>
      <c r="J3387" s="198" t="s">
        <v>224</v>
      </c>
      <c r="K3387" s="198">
        <v>-283.39999999999998</v>
      </c>
      <c r="L3387" s="198" t="s">
        <v>194</v>
      </c>
    </row>
    <row r="3388" spans="1:12" x14ac:dyDescent="0.3">
      <c r="A3388" s="5">
        <v>13640</v>
      </c>
      <c r="B3388" s="5">
        <v>10100501</v>
      </c>
      <c r="C3388" s="5">
        <v>1000</v>
      </c>
      <c r="D3388" s="4">
        <v>43586</v>
      </c>
      <c r="E3388" s="198" t="s">
        <v>103</v>
      </c>
      <c r="F3388" s="198">
        <v>108104636</v>
      </c>
      <c r="G3388" s="198">
        <v>-1</v>
      </c>
      <c r="H3388" s="198">
        <v>-529.76</v>
      </c>
      <c r="I3388" s="4">
        <v>43608</v>
      </c>
      <c r="J3388" s="198" t="s">
        <v>224</v>
      </c>
      <c r="K3388" s="198">
        <v>0</v>
      </c>
      <c r="L3388" s="198" t="s">
        <v>194</v>
      </c>
    </row>
    <row r="3389" spans="1:12" x14ac:dyDescent="0.3">
      <c r="A3389" s="5">
        <v>13640</v>
      </c>
      <c r="B3389" s="5">
        <v>10100501</v>
      </c>
      <c r="C3389" s="5">
        <v>1000</v>
      </c>
      <c r="D3389" s="4">
        <v>43586</v>
      </c>
      <c r="E3389" s="198" t="s">
        <v>104</v>
      </c>
      <c r="F3389" s="198">
        <v>108104636</v>
      </c>
      <c r="G3389" s="198">
        <v>0</v>
      </c>
      <c r="H3389" s="198">
        <v>0</v>
      </c>
      <c r="I3389" s="4">
        <v>43608</v>
      </c>
      <c r="J3389" s="198" t="s">
        <v>224</v>
      </c>
      <c r="K3389" s="198">
        <v>-171.25</v>
      </c>
      <c r="L3389" s="198" t="s">
        <v>194</v>
      </c>
    </row>
    <row r="3390" spans="1:12" x14ac:dyDescent="0.3">
      <c r="A3390" s="5">
        <v>13650</v>
      </c>
      <c r="B3390" s="5">
        <v>10100501</v>
      </c>
      <c r="C3390" s="5">
        <v>1000</v>
      </c>
      <c r="D3390" s="4">
        <v>43586</v>
      </c>
      <c r="E3390" s="198" t="s">
        <v>103</v>
      </c>
      <c r="F3390" s="198">
        <v>108104636</v>
      </c>
      <c r="G3390" s="198">
        <v>-150</v>
      </c>
      <c r="H3390" s="198">
        <v>-382.5</v>
      </c>
      <c r="I3390" s="4">
        <v>43608</v>
      </c>
      <c r="J3390" s="198" t="s">
        <v>224</v>
      </c>
      <c r="K3390" s="198">
        <v>0</v>
      </c>
      <c r="L3390" s="198" t="s">
        <v>195</v>
      </c>
    </row>
    <row r="3391" spans="1:12" x14ac:dyDescent="0.3">
      <c r="A3391" s="5">
        <v>13650</v>
      </c>
      <c r="B3391" s="5">
        <v>10100501</v>
      </c>
      <c r="C3391" s="5">
        <v>1000</v>
      </c>
      <c r="D3391" s="4">
        <v>43586</v>
      </c>
      <c r="E3391" s="198" t="s">
        <v>103</v>
      </c>
      <c r="F3391" s="198">
        <v>108104636</v>
      </c>
      <c r="G3391" s="198">
        <v>-50</v>
      </c>
      <c r="H3391" s="198">
        <v>-127.5</v>
      </c>
      <c r="I3391" s="4">
        <v>43608</v>
      </c>
      <c r="J3391" s="198" t="s">
        <v>224</v>
      </c>
      <c r="K3391" s="198">
        <v>0</v>
      </c>
      <c r="L3391" s="198" t="s">
        <v>195</v>
      </c>
    </row>
    <row r="3392" spans="1:12" x14ac:dyDescent="0.3">
      <c r="A3392" s="5">
        <v>13650</v>
      </c>
      <c r="B3392" s="5">
        <v>10100501</v>
      </c>
      <c r="C3392" s="5">
        <v>1000</v>
      </c>
      <c r="D3392" s="4">
        <v>43586</v>
      </c>
      <c r="E3392" s="198" t="s">
        <v>104</v>
      </c>
      <c r="F3392" s="198">
        <v>108104636</v>
      </c>
      <c r="G3392" s="198">
        <v>0</v>
      </c>
      <c r="H3392" s="198">
        <v>0</v>
      </c>
      <c r="I3392" s="4">
        <v>43608</v>
      </c>
      <c r="J3392" s="198" t="s">
        <v>224</v>
      </c>
      <c r="K3392" s="198">
        <v>-164.87</v>
      </c>
      <c r="L3392" s="198" t="s">
        <v>195</v>
      </c>
    </row>
    <row r="3393" spans="1:12" x14ac:dyDescent="0.3">
      <c r="A3393" s="5">
        <v>13650</v>
      </c>
      <c r="B3393" s="5">
        <v>10100501</v>
      </c>
      <c r="C3393" s="5">
        <v>1000</v>
      </c>
      <c r="D3393" s="4">
        <v>43586</v>
      </c>
      <c r="E3393" s="198" t="s">
        <v>104</v>
      </c>
      <c r="F3393" s="198">
        <v>108104636</v>
      </c>
      <c r="G3393" s="198">
        <v>0</v>
      </c>
      <c r="H3393" s="198">
        <v>0</v>
      </c>
      <c r="I3393" s="4">
        <v>43608</v>
      </c>
      <c r="J3393" s="198" t="s">
        <v>224</v>
      </c>
      <c r="K3393" s="198">
        <v>-164.87</v>
      </c>
      <c r="L3393" s="198" t="s">
        <v>195</v>
      </c>
    </row>
    <row r="3394" spans="1:12" x14ac:dyDescent="0.3">
      <c r="A3394" s="5">
        <v>13640</v>
      </c>
      <c r="B3394" s="5">
        <v>10100501</v>
      </c>
      <c r="C3394" s="5">
        <v>1000</v>
      </c>
      <c r="D3394" s="4">
        <v>43586</v>
      </c>
      <c r="E3394" s="198" t="s">
        <v>103</v>
      </c>
      <c r="F3394" s="198">
        <v>108106805</v>
      </c>
      <c r="G3394" s="198">
        <v>-1</v>
      </c>
      <c r="H3394" s="198">
        <v>-333.8</v>
      </c>
      <c r="I3394" s="4">
        <v>43609</v>
      </c>
      <c r="J3394" s="198" t="s">
        <v>216</v>
      </c>
      <c r="K3394" s="198">
        <v>0</v>
      </c>
      <c r="L3394" s="198" t="s">
        <v>194</v>
      </c>
    </row>
    <row r="3395" spans="1:12" x14ac:dyDescent="0.3">
      <c r="A3395" s="5">
        <v>13640</v>
      </c>
      <c r="B3395" s="5">
        <v>10100501</v>
      </c>
      <c r="C3395" s="5">
        <v>1000</v>
      </c>
      <c r="D3395" s="4">
        <v>43586</v>
      </c>
      <c r="E3395" s="198" t="s">
        <v>104</v>
      </c>
      <c r="F3395" s="198">
        <v>108106805</v>
      </c>
      <c r="G3395" s="198">
        <v>0</v>
      </c>
      <c r="H3395" s="198">
        <v>0</v>
      </c>
      <c r="I3395" s="4">
        <v>43609</v>
      </c>
      <c r="J3395" s="198" t="s">
        <v>216</v>
      </c>
      <c r="K3395" s="3">
        <v>1098.69</v>
      </c>
      <c r="L3395" s="198" t="s">
        <v>194</v>
      </c>
    </row>
    <row r="3396" spans="1:12" x14ac:dyDescent="0.3">
      <c r="A3396" s="5">
        <v>13640</v>
      </c>
      <c r="B3396" s="5">
        <v>10100501</v>
      </c>
      <c r="C3396" s="5">
        <v>1000</v>
      </c>
      <c r="D3396" s="4">
        <v>43586</v>
      </c>
      <c r="E3396" s="198" t="s">
        <v>103</v>
      </c>
      <c r="F3396" s="198">
        <v>108106805</v>
      </c>
      <c r="G3396" s="198">
        <v>-2</v>
      </c>
      <c r="H3396" s="3">
        <v>-2437.2199999999998</v>
      </c>
      <c r="I3396" s="4">
        <v>43609</v>
      </c>
      <c r="J3396" s="198" t="s">
        <v>216</v>
      </c>
      <c r="K3396" s="198">
        <v>0</v>
      </c>
      <c r="L3396" s="198" t="s">
        <v>194</v>
      </c>
    </row>
    <row r="3397" spans="1:12" x14ac:dyDescent="0.3">
      <c r="A3397" s="5">
        <v>13640</v>
      </c>
      <c r="B3397" s="5">
        <v>10100501</v>
      </c>
      <c r="C3397" s="5">
        <v>1000</v>
      </c>
      <c r="D3397" s="4">
        <v>43586</v>
      </c>
      <c r="E3397" s="198" t="s">
        <v>104</v>
      </c>
      <c r="F3397" s="198">
        <v>108106805</v>
      </c>
      <c r="G3397" s="198">
        <v>0</v>
      </c>
      <c r="H3397" s="198">
        <v>0</v>
      </c>
      <c r="I3397" s="4">
        <v>43609</v>
      </c>
      <c r="J3397" s="198" t="s">
        <v>216</v>
      </c>
      <c r="K3397" s="3">
        <v>8022.03</v>
      </c>
      <c r="L3397" s="198" t="s">
        <v>194</v>
      </c>
    </row>
    <row r="3398" spans="1:12" x14ac:dyDescent="0.3">
      <c r="A3398" s="5">
        <v>13650</v>
      </c>
      <c r="B3398" s="5">
        <v>10100501</v>
      </c>
      <c r="C3398" s="5">
        <v>1000</v>
      </c>
      <c r="D3398" s="4">
        <v>43586</v>
      </c>
      <c r="E3398" s="198" t="s">
        <v>103</v>
      </c>
      <c r="F3398" s="198">
        <v>108106805</v>
      </c>
      <c r="G3398" s="198">
        <v>-110</v>
      </c>
      <c r="H3398" s="198">
        <v>-278.3</v>
      </c>
      <c r="I3398" s="4">
        <v>43609</v>
      </c>
      <c r="J3398" s="198" t="s">
        <v>216</v>
      </c>
      <c r="K3398" s="198">
        <v>0</v>
      </c>
      <c r="L3398" s="198" t="s">
        <v>195</v>
      </c>
    </row>
    <row r="3399" spans="1:12" x14ac:dyDescent="0.3">
      <c r="A3399" s="5">
        <v>13650</v>
      </c>
      <c r="B3399" s="5">
        <v>10100501</v>
      </c>
      <c r="C3399" s="5">
        <v>1000</v>
      </c>
      <c r="D3399" s="4">
        <v>43586</v>
      </c>
      <c r="E3399" s="198" t="s">
        <v>103</v>
      </c>
      <c r="F3399" s="198">
        <v>108106805</v>
      </c>
      <c r="G3399" s="198">
        <v>-295</v>
      </c>
      <c r="H3399" s="198">
        <v>-746.35</v>
      </c>
      <c r="I3399" s="4">
        <v>43609</v>
      </c>
      <c r="J3399" s="198" t="s">
        <v>216</v>
      </c>
      <c r="K3399" s="198">
        <v>0</v>
      </c>
      <c r="L3399" s="198" t="s">
        <v>195</v>
      </c>
    </row>
    <row r="3400" spans="1:12" x14ac:dyDescent="0.3">
      <c r="A3400" s="5">
        <v>13650</v>
      </c>
      <c r="B3400" s="5">
        <v>10100501</v>
      </c>
      <c r="C3400" s="5">
        <v>1000</v>
      </c>
      <c r="D3400" s="4">
        <v>43586</v>
      </c>
      <c r="E3400" s="198" t="s">
        <v>104</v>
      </c>
      <c r="F3400" s="198">
        <v>108106805</v>
      </c>
      <c r="G3400" s="198">
        <v>0</v>
      </c>
      <c r="H3400" s="198">
        <v>0</v>
      </c>
      <c r="I3400" s="4">
        <v>43609</v>
      </c>
      <c r="J3400" s="198" t="s">
        <v>216</v>
      </c>
      <c r="K3400" s="3">
        <v>3372.6</v>
      </c>
      <c r="L3400" s="198" t="s">
        <v>195</v>
      </c>
    </row>
    <row r="3401" spans="1:12" x14ac:dyDescent="0.3">
      <c r="A3401" s="5">
        <v>13650</v>
      </c>
      <c r="B3401" s="5">
        <v>10100501</v>
      </c>
      <c r="C3401" s="5">
        <v>1000</v>
      </c>
      <c r="D3401" s="4">
        <v>43586</v>
      </c>
      <c r="E3401" s="198" t="s">
        <v>104</v>
      </c>
      <c r="F3401" s="198">
        <v>108106805</v>
      </c>
      <c r="G3401" s="198">
        <v>0</v>
      </c>
      <c r="H3401" s="198">
        <v>0</v>
      </c>
      <c r="I3401" s="4">
        <v>43609</v>
      </c>
      <c r="J3401" s="198" t="s">
        <v>216</v>
      </c>
      <c r="K3401" s="3">
        <v>3372.6</v>
      </c>
      <c r="L3401" s="198" t="s">
        <v>195</v>
      </c>
    </row>
    <row r="3402" spans="1:12" x14ac:dyDescent="0.3">
      <c r="A3402" s="5">
        <v>13660</v>
      </c>
      <c r="B3402" s="5">
        <v>10100501</v>
      </c>
      <c r="C3402" s="5">
        <v>1000</v>
      </c>
      <c r="D3402" s="4">
        <v>43617</v>
      </c>
      <c r="E3402" s="198" t="s">
        <v>103</v>
      </c>
      <c r="F3402" s="198">
        <v>108112156</v>
      </c>
      <c r="G3402" s="198">
        <v>-1</v>
      </c>
      <c r="H3402" s="3">
        <v>-1012.38</v>
      </c>
      <c r="I3402" s="4">
        <v>43636</v>
      </c>
      <c r="J3402" s="198" t="s">
        <v>238</v>
      </c>
      <c r="K3402" s="198">
        <v>0</v>
      </c>
      <c r="L3402" s="198" t="s">
        <v>188</v>
      </c>
    </row>
    <row r="3403" spans="1:12" x14ac:dyDescent="0.3">
      <c r="A3403" s="5">
        <v>13660</v>
      </c>
      <c r="B3403" s="5">
        <v>10100501</v>
      </c>
      <c r="C3403" s="5">
        <v>1000</v>
      </c>
      <c r="D3403" s="4">
        <v>43617</v>
      </c>
      <c r="E3403" s="198" t="s">
        <v>104</v>
      </c>
      <c r="F3403" s="198">
        <v>108112156</v>
      </c>
      <c r="G3403" s="198">
        <v>0</v>
      </c>
      <c r="H3403" s="198">
        <v>0</v>
      </c>
      <c r="I3403" s="4">
        <v>43636</v>
      </c>
      <c r="J3403" s="198" t="s">
        <v>238</v>
      </c>
      <c r="K3403" s="3">
        <v>2481.1</v>
      </c>
      <c r="L3403" s="198" t="s">
        <v>188</v>
      </c>
    </row>
    <row r="3404" spans="1:12" x14ac:dyDescent="0.3">
      <c r="A3404" s="5">
        <v>13670</v>
      </c>
      <c r="B3404" s="5">
        <v>10100501</v>
      </c>
      <c r="C3404" s="5">
        <v>1000</v>
      </c>
      <c r="D3404" s="4">
        <v>43617</v>
      </c>
      <c r="E3404" s="198" t="s">
        <v>103</v>
      </c>
      <c r="F3404" s="198">
        <v>108112156</v>
      </c>
      <c r="G3404" s="198">
        <v>-78</v>
      </c>
      <c r="H3404" s="198">
        <v>-385.32</v>
      </c>
      <c r="I3404" s="4">
        <v>43636</v>
      </c>
      <c r="J3404" s="198" t="s">
        <v>238</v>
      </c>
      <c r="K3404" s="198">
        <v>0</v>
      </c>
      <c r="L3404" s="198" t="s">
        <v>189</v>
      </c>
    </row>
    <row r="3405" spans="1:12" x14ac:dyDescent="0.3">
      <c r="A3405" s="5">
        <v>13670</v>
      </c>
      <c r="B3405" s="5">
        <v>10100501</v>
      </c>
      <c r="C3405" s="5">
        <v>1000</v>
      </c>
      <c r="D3405" s="4">
        <v>43617</v>
      </c>
      <c r="E3405" s="198" t="s">
        <v>104</v>
      </c>
      <c r="F3405" s="198">
        <v>108112156</v>
      </c>
      <c r="G3405" s="198">
        <v>0</v>
      </c>
      <c r="H3405" s="198">
        <v>0</v>
      </c>
      <c r="I3405" s="4">
        <v>43636</v>
      </c>
      <c r="J3405" s="198" t="s">
        <v>238</v>
      </c>
      <c r="K3405" s="198">
        <v>944.33</v>
      </c>
      <c r="L3405" s="198" t="s">
        <v>189</v>
      </c>
    </row>
    <row r="3406" spans="1:12" x14ac:dyDescent="0.3">
      <c r="A3406" s="5">
        <v>13650</v>
      </c>
      <c r="B3406" s="5">
        <v>10100501</v>
      </c>
      <c r="C3406" s="5">
        <v>1000</v>
      </c>
      <c r="D3406" s="4">
        <v>43617</v>
      </c>
      <c r="E3406" s="198" t="s">
        <v>103</v>
      </c>
      <c r="F3406" s="198">
        <v>108112402</v>
      </c>
      <c r="G3406" s="198">
        <v>905</v>
      </c>
      <c r="H3406" s="3">
        <v>2289.65</v>
      </c>
      <c r="I3406" s="4">
        <v>43633</v>
      </c>
      <c r="J3406" s="198" t="s">
        <v>236</v>
      </c>
      <c r="K3406" s="198">
        <v>0</v>
      </c>
      <c r="L3406" s="198" t="s">
        <v>195</v>
      </c>
    </row>
    <row r="3407" spans="1:12" x14ac:dyDescent="0.3">
      <c r="A3407" s="5">
        <v>13650</v>
      </c>
      <c r="B3407" s="5">
        <v>10100501</v>
      </c>
      <c r="C3407" s="5">
        <v>1000</v>
      </c>
      <c r="D3407" s="4">
        <v>43617</v>
      </c>
      <c r="E3407" s="198" t="s">
        <v>103</v>
      </c>
      <c r="F3407" s="198">
        <v>108112402</v>
      </c>
      <c r="G3407" s="198">
        <v>-905</v>
      </c>
      <c r="H3407" s="3">
        <v>-2289.65</v>
      </c>
      <c r="I3407" s="4">
        <v>43633</v>
      </c>
      <c r="J3407" s="198" t="s">
        <v>236</v>
      </c>
      <c r="K3407" s="198">
        <v>0</v>
      </c>
      <c r="L3407" s="198" t="s">
        <v>195</v>
      </c>
    </row>
    <row r="3408" spans="1:12" x14ac:dyDescent="0.3">
      <c r="A3408" s="5">
        <v>13670</v>
      </c>
      <c r="B3408" s="5">
        <v>10100501</v>
      </c>
      <c r="C3408" s="5">
        <v>1000</v>
      </c>
      <c r="D3408" s="4">
        <v>43617</v>
      </c>
      <c r="E3408" s="198" t="s">
        <v>103</v>
      </c>
      <c r="F3408" s="198">
        <v>108112402</v>
      </c>
      <c r="G3408" s="198">
        <v>-162</v>
      </c>
      <c r="H3408" s="3">
        <v>-2305.2600000000002</v>
      </c>
      <c r="I3408" s="4">
        <v>43633</v>
      </c>
      <c r="J3408" s="198" t="s">
        <v>236</v>
      </c>
      <c r="K3408" s="198">
        <v>0</v>
      </c>
      <c r="L3408" s="198" t="s">
        <v>189</v>
      </c>
    </row>
    <row r="3409" spans="1:12" x14ac:dyDescent="0.3">
      <c r="A3409" s="5">
        <v>13640</v>
      </c>
      <c r="B3409" s="5">
        <v>10100501</v>
      </c>
      <c r="C3409" s="5">
        <v>1000</v>
      </c>
      <c r="D3409" s="4">
        <v>43617</v>
      </c>
      <c r="E3409" s="198" t="s">
        <v>104</v>
      </c>
      <c r="F3409" s="198">
        <v>108106569</v>
      </c>
      <c r="G3409" s="198">
        <v>0</v>
      </c>
      <c r="H3409" s="198">
        <v>0</v>
      </c>
      <c r="I3409" s="4">
        <v>43600</v>
      </c>
      <c r="J3409" s="198" t="s">
        <v>105</v>
      </c>
      <c r="K3409" s="198">
        <v>-696.24</v>
      </c>
      <c r="L3409" s="198" t="s">
        <v>194</v>
      </c>
    </row>
    <row r="3410" spans="1:12" x14ac:dyDescent="0.3">
      <c r="A3410" s="5">
        <v>13640</v>
      </c>
      <c r="B3410" s="5">
        <v>10100501</v>
      </c>
      <c r="C3410" s="5">
        <v>1000</v>
      </c>
      <c r="D3410" s="4">
        <v>43617</v>
      </c>
      <c r="E3410" s="198" t="s">
        <v>103</v>
      </c>
      <c r="F3410" s="198">
        <v>108106999</v>
      </c>
      <c r="G3410" s="198">
        <v>-1</v>
      </c>
      <c r="H3410" s="198">
        <v>-931.82</v>
      </c>
      <c r="I3410" s="4">
        <v>43641</v>
      </c>
      <c r="J3410" s="198" t="s">
        <v>226</v>
      </c>
      <c r="K3410" s="198">
        <v>0</v>
      </c>
      <c r="L3410" s="198" t="s">
        <v>194</v>
      </c>
    </row>
    <row r="3411" spans="1:12" x14ac:dyDescent="0.3">
      <c r="A3411" s="5">
        <v>13640</v>
      </c>
      <c r="B3411" s="5">
        <v>10100501</v>
      </c>
      <c r="C3411" s="5">
        <v>1000</v>
      </c>
      <c r="D3411" s="4">
        <v>43617</v>
      </c>
      <c r="E3411" s="198" t="s">
        <v>104</v>
      </c>
      <c r="F3411" s="198">
        <v>108107709</v>
      </c>
      <c r="G3411" s="198">
        <v>0</v>
      </c>
      <c r="H3411" s="198">
        <v>0</v>
      </c>
      <c r="I3411" s="4">
        <v>43600</v>
      </c>
      <c r="J3411" s="198" t="s">
        <v>105</v>
      </c>
      <c r="K3411" s="3">
        <v>-2363.7600000000002</v>
      </c>
      <c r="L3411" s="198" t="s">
        <v>194</v>
      </c>
    </row>
    <row r="3412" spans="1:12" x14ac:dyDescent="0.3">
      <c r="A3412" s="5">
        <v>13640</v>
      </c>
      <c r="B3412" s="5">
        <v>10100501</v>
      </c>
      <c r="C3412" s="5">
        <v>1000</v>
      </c>
      <c r="D3412" s="4">
        <v>43617</v>
      </c>
      <c r="E3412" s="198" t="s">
        <v>104</v>
      </c>
      <c r="F3412" s="198">
        <v>108107709</v>
      </c>
      <c r="G3412" s="198">
        <v>0</v>
      </c>
      <c r="H3412" s="198">
        <v>0</v>
      </c>
      <c r="I3412" s="4">
        <v>43600</v>
      </c>
      <c r="J3412" s="198" t="s">
        <v>105</v>
      </c>
      <c r="K3412" s="198">
        <v>-441.31</v>
      </c>
      <c r="L3412" s="198" t="s">
        <v>194</v>
      </c>
    </row>
    <row r="3413" spans="1:12" x14ac:dyDescent="0.3">
      <c r="A3413" s="5">
        <v>13640</v>
      </c>
      <c r="B3413" s="5">
        <v>10100501</v>
      </c>
      <c r="C3413" s="5">
        <v>1000</v>
      </c>
      <c r="D3413" s="4">
        <v>43617</v>
      </c>
      <c r="E3413" s="198" t="s">
        <v>104</v>
      </c>
      <c r="F3413" s="198">
        <v>108107714</v>
      </c>
      <c r="G3413" s="198">
        <v>0</v>
      </c>
      <c r="H3413" s="198">
        <v>0</v>
      </c>
      <c r="I3413" s="4">
        <v>43598</v>
      </c>
      <c r="J3413" s="198" t="s">
        <v>105</v>
      </c>
      <c r="K3413" s="198">
        <v>-139.91</v>
      </c>
      <c r="L3413" s="198" t="s">
        <v>194</v>
      </c>
    </row>
    <row r="3414" spans="1:12" x14ac:dyDescent="0.3">
      <c r="A3414" s="5">
        <v>13650</v>
      </c>
      <c r="B3414" s="5">
        <v>10100501</v>
      </c>
      <c r="C3414" s="5">
        <v>1000</v>
      </c>
      <c r="D3414" s="4">
        <v>43617</v>
      </c>
      <c r="E3414" s="198" t="s">
        <v>104</v>
      </c>
      <c r="F3414" s="198">
        <v>108107714</v>
      </c>
      <c r="G3414" s="198">
        <v>0</v>
      </c>
      <c r="H3414" s="198">
        <v>0</v>
      </c>
      <c r="I3414" s="4">
        <v>43598</v>
      </c>
      <c r="J3414" s="198" t="s">
        <v>105</v>
      </c>
      <c r="K3414" s="198">
        <v>-533.78</v>
      </c>
      <c r="L3414" s="198" t="s">
        <v>195</v>
      </c>
    </row>
    <row r="3415" spans="1:12" x14ac:dyDescent="0.3">
      <c r="A3415" s="5">
        <v>13660</v>
      </c>
      <c r="B3415" s="5">
        <v>10100501</v>
      </c>
      <c r="C3415" s="5">
        <v>1000</v>
      </c>
      <c r="D3415" s="4">
        <v>43617</v>
      </c>
      <c r="E3415" s="198" t="s">
        <v>104</v>
      </c>
      <c r="F3415" s="198">
        <v>108108069</v>
      </c>
      <c r="G3415" s="198">
        <v>0</v>
      </c>
      <c r="H3415" s="198">
        <v>0</v>
      </c>
      <c r="I3415" s="4">
        <v>43367</v>
      </c>
      <c r="J3415" s="198" t="s">
        <v>105</v>
      </c>
      <c r="K3415" s="198">
        <v>-61.61</v>
      </c>
      <c r="L3415" s="198" t="s">
        <v>188</v>
      </c>
    </row>
    <row r="3416" spans="1:12" x14ac:dyDescent="0.3">
      <c r="A3416" s="5">
        <v>13670</v>
      </c>
      <c r="B3416" s="5">
        <v>10100501</v>
      </c>
      <c r="C3416" s="5">
        <v>1000</v>
      </c>
      <c r="D3416" s="4">
        <v>43617</v>
      </c>
      <c r="E3416" s="198" t="s">
        <v>104</v>
      </c>
      <c r="F3416" s="198">
        <v>108108069</v>
      </c>
      <c r="G3416" s="198">
        <v>0</v>
      </c>
      <c r="H3416" s="198">
        <v>0</v>
      </c>
      <c r="I3416" s="4">
        <v>43367</v>
      </c>
      <c r="J3416" s="198" t="s">
        <v>105</v>
      </c>
      <c r="K3416" s="3">
        <v>-29756.63</v>
      </c>
      <c r="L3416" s="198" t="s">
        <v>189</v>
      </c>
    </row>
    <row r="3417" spans="1:12" x14ac:dyDescent="0.3">
      <c r="A3417" s="5">
        <v>13670</v>
      </c>
      <c r="B3417" s="5">
        <v>10100501</v>
      </c>
      <c r="C3417" s="5">
        <v>1000</v>
      </c>
      <c r="D3417" s="4">
        <v>43617</v>
      </c>
      <c r="E3417" s="198" t="s">
        <v>104</v>
      </c>
      <c r="F3417" s="198">
        <v>108108069</v>
      </c>
      <c r="G3417" s="198">
        <v>0</v>
      </c>
      <c r="H3417" s="198">
        <v>0</v>
      </c>
      <c r="I3417" s="4">
        <v>43367</v>
      </c>
      <c r="J3417" s="198" t="s">
        <v>105</v>
      </c>
      <c r="K3417" s="3">
        <v>-29756.63</v>
      </c>
      <c r="L3417" s="198" t="s">
        <v>189</v>
      </c>
    </row>
    <row r="3418" spans="1:12" x14ac:dyDescent="0.3">
      <c r="A3418" s="5">
        <v>13650</v>
      </c>
      <c r="B3418" s="5">
        <v>10100501</v>
      </c>
      <c r="C3418" s="5">
        <v>1000</v>
      </c>
      <c r="D3418" s="4">
        <v>43617</v>
      </c>
      <c r="E3418" s="198" t="s">
        <v>103</v>
      </c>
      <c r="F3418" s="198">
        <v>108108103</v>
      </c>
      <c r="G3418" s="198">
        <v>-876</v>
      </c>
      <c r="H3418" s="3">
        <v>-3574.08</v>
      </c>
      <c r="I3418" s="4">
        <v>43635</v>
      </c>
      <c r="J3418" s="198" t="s">
        <v>236</v>
      </c>
      <c r="K3418" s="198">
        <v>0</v>
      </c>
      <c r="L3418" s="198" t="s">
        <v>195</v>
      </c>
    </row>
    <row r="3419" spans="1:12" x14ac:dyDescent="0.3">
      <c r="A3419" s="5">
        <v>13650</v>
      </c>
      <c r="B3419" s="5">
        <v>10100501</v>
      </c>
      <c r="C3419" s="5">
        <v>1000</v>
      </c>
      <c r="D3419" s="4">
        <v>43617</v>
      </c>
      <c r="E3419" s="198" t="s">
        <v>103</v>
      </c>
      <c r="F3419" s="198">
        <v>108108103</v>
      </c>
      <c r="G3419" s="198">
        <v>-87</v>
      </c>
      <c r="H3419" s="198">
        <v>-218.37</v>
      </c>
      <c r="I3419" s="4">
        <v>43635</v>
      </c>
      <c r="J3419" s="198" t="s">
        <v>236</v>
      </c>
      <c r="K3419" s="198">
        <v>0</v>
      </c>
      <c r="L3419" s="198" t="s">
        <v>195</v>
      </c>
    </row>
    <row r="3420" spans="1:12" x14ac:dyDescent="0.3">
      <c r="A3420" s="5">
        <v>13640</v>
      </c>
      <c r="B3420" s="5">
        <v>10100501</v>
      </c>
      <c r="C3420" s="5">
        <v>1000</v>
      </c>
      <c r="D3420" s="4">
        <v>43617</v>
      </c>
      <c r="E3420" s="198" t="s">
        <v>103</v>
      </c>
      <c r="F3420" s="198">
        <v>108108103</v>
      </c>
      <c r="G3420" s="198">
        <v>-1</v>
      </c>
      <c r="H3420" s="3">
        <v>-4272.6099999999997</v>
      </c>
      <c r="I3420" s="4">
        <v>43635</v>
      </c>
      <c r="J3420" s="198" t="s">
        <v>236</v>
      </c>
      <c r="K3420" s="198">
        <v>0</v>
      </c>
      <c r="L3420" s="198" t="s">
        <v>194</v>
      </c>
    </row>
    <row r="3421" spans="1:12" x14ac:dyDescent="0.3">
      <c r="A3421" s="5">
        <v>13640</v>
      </c>
      <c r="B3421" s="5">
        <v>10100501</v>
      </c>
      <c r="C3421" s="5">
        <v>1000</v>
      </c>
      <c r="D3421" s="4">
        <v>43617</v>
      </c>
      <c r="E3421" s="198" t="s">
        <v>103</v>
      </c>
      <c r="F3421" s="198">
        <v>108108103</v>
      </c>
      <c r="G3421" s="198">
        <v>-1</v>
      </c>
      <c r="H3421" s="3">
        <v>-1263.6099999999999</v>
      </c>
      <c r="I3421" s="4">
        <v>43635</v>
      </c>
      <c r="J3421" s="198" t="s">
        <v>236</v>
      </c>
      <c r="K3421" s="198">
        <v>0</v>
      </c>
      <c r="L3421" s="198" t="s">
        <v>194</v>
      </c>
    </row>
    <row r="3422" spans="1:12" x14ac:dyDescent="0.3">
      <c r="A3422" s="5">
        <v>13640</v>
      </c>
      <c r="B3422" s="5">
        <v>10100501</v>
      </c>
      <c r="C3422" s="5">
        <v>1000</v>
      </c>
      <c r="D3422" s="4">
        <v>43617</v>
      </c>
      <c r="E3422" s="198" t="s">
        <v>103</v>
      </c>
      <c r="F3422" s="198">
        <v>108108103</v>
      </c>
      <c r="G3422" s="198">
        <v>-1</v>
      </c>
      <c r="H3422" s="198">
        <v>-315.47000000000003</v>
      </c>
      <c r="I3422" s="4">
        <v>43635</v>
      </c>
      <c r="J3422" s="198" t="s">
        <v>236</v>
      </c>
      <c r="K3422" s="198">
        <v>0</v>
      </c>
      <c r="L3422" s="198" t="s">
        <v>194</v>
      </c>
    </row>
    <row r="3423" spans="1:12" x14ac:dyDescent="0.3">
      <c r="A3423" s="5">
        <v>13640</v>
      </c>
      <c r="B3423" s="5">
        <v>10100501</v>
      </c>
      <c r="C3423" s="5">
        <v>1000</v>
      </c>
      <c r="D3423" s="4">
        <v>43617</v>
      </c>
      <c r="E3423" s="198" t="s">
        <v>103</v>
      </c>
      <c r="F3423" s="198">
        <v>108108103</v>
      </c>
      <c r="G3423" s="198">
        <v>-1</v>
      </c>
      <c r="H3423" s="3">
        <v>-4272.6099999999997</v>
      </c>
      <c r="I3423" s="4">
        <v>43635</v>
      </c>
      <c r="J3423" s="198" t="s">
        <v>236</v>
      </c>
      <c r="K3423" s="198">
        <v>0</v>
      </c>
      <c r="L3423" s="198" t="s">
        <v>194</v>
      </c>
    </row>
    <row r="3424" spans="1:12" x14ac:dyDescent="0.3">
      <c r="A3424" s="5">
        <v>13640</v>
      </c>
      <c r="B3424" s="5">
        <v>10100501</v>
      </c>
      <c r="C3424" s="5">
        <v>1000</v>
      </c>
      <c r="D3424" s="4">
        <v>43617</v>
      </c>
      <c r="E3424" s="198" t="s">
        <v>103</v>
      </c>
      <c r="F3424" s="198">
        <v>108108845</v>
      </c>
      <c r="G3424" s="198">
        <v>-1</v>
      </c>
      <c r="H3424" s="3">
        <v>-1228.8800000000001</v>
      </c>
      <c r="I3424" s="4">
        <v>43635</v>
      </c>
      <c r="J3424" s="198" t="s">
        <v>236</v>
      </c>
      <c r="K3424" s="198">
        <v>0</v>
      </c>
      <c r="L3424" s="198" t="s">
        <v>194</v>
      </c>
    </row>
    <row r="3425" spans="1:12" x14ac:dyDescent="0.3">
      <c r="A3425" s="5">
        <v>13640</v>
      </c>
      <c r="B3425" s="5">
        <v>10100501</v>
      </c>
      <c r="C3425" s="5">
        <v>1000</v>
      </c>
      <c r="D3425" s="4">
        <v>43617</v>
      </c>
      <c r="E3425" s="198" t="s">
        <v>104</v>
      </c>
      <c r="F3425" s="198">
        <v>108108845</v>
      </c>
      <c r="G3425" s="198">
        <v>0</v>
      </c>
      <c r="H3425" s="198">
        <v>0</v>
      </c>
      <c r="I3425" s="4">
        <v>43635</v>
      </c>
      <c r="J3425" s="198" t="s">
        <v>236</v>
      </c>
      <c r="K3425" s="198">
        <v>0</v>
      </c>
      <c r="L3425" s="198" t="s">
        <v>194</v>
      </c>
    </row>
    <row r="3426" spans="1:12" x14ac:dyDescent="0.3">
      <c r="A3426" s="5">
        <v>13660</v>
      </c>
      <c r="B3426" s="5">
        <v>10100501</v>
      </c>
      <c r="C3426" s="5">
        <v>1000</v>
      </c>
      <c r="D3426" s="4">
        <v>43617</v>
      </c>
      <c r="E3426" s="198" t="s">
        <v>103</v>
      </c>
      <c r="F3426" s="198">
        <v>108109484</v>
      </c>
      <c r="G3426" s="198">
        <v>-1</v>
      </c>
      <c r="H3426" s="198">
        <v>-753.72</v>
      </c>
      <c r="I3426" s="4">
        <v>43636</v>
      </c>
      <c r="J3426" s="198" t="s">
        <v>238</v>
      </c>
      <c r="K3426" s="198">
        <v>0</v>
      </c>
      <c r="L3426" s="198" t="s">
        <v>188</v>
      </c>
    </row>
    <row r="3427" spans="1:12" x14ac:dyDescent="0.3">
      <c r="A3427" s="5">
        <v>13640</v>
      </c>
      <c r="B3427" s="5">
        <v>10100501</v>
      </c>
      <c r="C3427" s="5">
        <v>1000</v>
      </c>
      <c r="D3427" s="4">
        <v>43617</v>
      </c>
      <c r="E3427" s="198" t="s">
        <v>104</v>
      </c>
      <c r="F3427" s="198">
        <v>108109799</v>
      </c>
      <c r="G3427" s="198">
        <v>0</v>
      </c>
      <c r="H3427" s="198">
        <v>0</v>
      </c>
      <c r="I3427" s="4">
        <v>43600</v>
      </c>
      <c r="J3427" s="198" t="s">
        <v>105</v>
      </c>
      <c r="K3427" s="198">
        <v>-819.44</v>
      </c>
      <c r="L3427" s="198" t="s">
        <v>194</v>
      </c>
    </row>
    <row r="3428" spans="1:12" x14ac:dyDescent="0.3">
      <c r="A3428" s="5">
        <v>13640</v>
      </c>
      <c r="B3428" s="5">
        <v>10100501</v>
      </c>
      <c r="C3428" s="5">
        <v>1000</v>
      </c>
      <c r="D3428" s="4">
        <v>43617</v>
      </c>
      <c r="E3428" s="198" t="s">
        <v>104</v>
      </c>
      <c r="F3428" s="198">
        <v>108109799</v>
      </c>
      <c r="G3428" s="198">
        <v>0</v>
      </c>
      <c r="H3428" s="198">
        <v>0</v>
      </c>
      <c r="I3428" s="4">
        <v>43600</v>
      </c>
      <c r="J3428" s="198" t="s">
        <v>105</v>
      </c>
      <c r="K3428" s="198">
        <v>-186.06</v>
      </c>
      <c r="L3428" s="198" t="s">
        <v>194</v>
      </c>
    </row>
    <row r="3429" spans="1:12" x14ac:dyDescent="0.3">
      <c r="A3429" s="5">
        <v>13650</v>
      </c>
      <c r="B3429" s="5">
        <v>10100501</v>
      </c>
      <c r="C3429" s="5">
        <v>1000</v>
      </c>
      <c r="D3429" s="4">
        <v>43617</v>
      </c>
      <c r="E3429" s="198" t="s">
        <v>104</v>
      </c>
      <c r="F3429" s="198">
        <v>108109799</v>
      </c>
      <c r="G3429" s="198">
        <v>0</v>
      </c>
      <c r="H3429" s="198">
        <v>0</v>
      </c>
      <c r="I3429" s="4">
        <v>43600</v>
      </c>
      <c r="J3429" s="198" t="s">
        <v>105</v>
      </c>
      <c r="K3429" s="198">
        <v>-140.94999999999999</v>
      </c>
      <c r="L3429" s="198" t="s">
        <v>195</v>
      </c>
    </row>
    <row r="3430" spans="1:12" x14ac:dyDescent="0.3">
      <c r="A3430" s="5">
        <v>13640</v>
      </c>
      <c r="B3430" s="5">
        <v>10100501</v>
      </c>
      <c r="C3430" s="5">
        <v>1000</v>
      </c>
      <c r="D3430" s="4">
        <v>43617</v>
      </c>
      <c r="E3430" s="198" t="s">
        <v>104</v>
      </c>
      <c r="F3430" s="198">
        <v>108110451</v>
      </c>
      <c r="G3430" s="198">
        <v>0</v>
      </c>
      <c r="H3430" s="198">
        <v>0</v>
      </c>
      <c r="I3430" s="4">
        <v>43599</v>
      </c>
      <c r="J3430" s="198" t="s">
        <v>105</v>
      </c>
      <c r="K3430" s="198">
        <v>-986.52</v>
      </c>
      <c r="L3430" s="198" t="s">
        <v>194</v>
      </c>
    </row>
    <row r="3431" spans="1:12" x14ac:dyDescent="0.3">
      <c r="A3431" s="5">
        <v>13660</v>
      </c>
      <c r="B3431" s="5">
        <v>10100501</v>
      </c>
      <c r="C3431" s="5">
        <v>1000</v>
      </c>
      <c r="D3431" s="4">
        <v>43617</v>
      </c>
      <c r="E3431" s="198" t="s">
        <v>104</v>
      </c>
      <c r="F3431" s="198">
        <v>108111557</v>
      </c>
      <c r="G3431" s="198">
        <v>0</v>
      </c>
      <c r="H3431" s="198">
        <v>0</v>
      </c>
      <c r="I3431" s="4">
        <v>43602</v>
      </c>
      <c r="J3431" s="198" t="s">
        <v>105</v>
      </c>
      <c r="K3431" s="198">
        <v>-52.33</v>
      </c>
      <c r="L3431" s="198" t="s">
        <v>188</v>
      </c>
    </row>
    <row r="3432" spans="1:12" x14ac:dyDescent="0.3">
      <c r="A3432" s="5">
        <v>13660</v>
      </c>
      <c r="B3432" s="5">
        <v>10100501</v>
      </c>
      <c r="C3432" s="5">
        <v>1000</v>
      </c>
      <c r="D3432" s="4">
        <v>43617</v>
      </c>
      <c r="E3432" s="198" t="s">
        <v>104</v>
      </c>
      <c r="F3432" s="198">
        <v>108111557</v>
      </c>
      <c r="G3432" s="198">
        <v>0</v>
      </c>
      <c r="H3432" s="198">
        <v>0</v>
      </c>
      <c r="I3432" s="4">
        <v>43602</v>
      </c>
      <c r="J3432" s="198" t="s">
        <v>105</v>
      </c>
      <c r="K3432" s="198">
        <v>-371.4</v>
      </c>
      <c r="L3432" s="198" t="s">
        <v>188</v>
      </c>
    </row>
    <row r="3433" spans="1:12" x14ac:dyDescent="0.3">
      <c r="A3433" s="5">
        <v>13670</v>
      </c>
      <c r="B3433" s="5">
        <v>10100501</v>
      </c>
      <c r="C3433" s="5">
        <v>1000</v>
      </c>
      <c r="D3433" s="4">
        <v>43617</v>
      </c>
      <c r="E3433" s="198" t="s">
        <v>104</v>
      </c>
      <c r="F3433" s="198">
        <v>108111557</v>
      </c>
      <c r="G3433" s="198">
        <v>0</v>
      </c>
      <c r="H3433" s="198">
        <v>0</v>
      </c>
      <c r="I3433" s="4">
        <v>43602</v>
      </c>
      <c r="J3433" s="198" t="s">
        <v>105</v>
      </c>
      <c r="K3433" s="3">
        <v>-1976.89</v>
      </c>
      <c r="L3433" s="198" t="s">
        <v>189</v>
      </c>
    </row>
    <row r="3434" spans="1:12" x14ac:dyDescent="0.3">
      <c r="A3434" s="5">
        <v>13660</v>
      </c>
      <c r="B3434" s="5">
        <v>10100501</v>
      </c>
      <c r="C3434" s="5">
        <v>1000</v>
      </c>
      <c r="D3434" s="4">
        <v>43617</v>
      </c>
      <c r="E3434" s="198" t="s">
        <v>104</v>
      </c>
      <c r="F3434" s="198">
        <v>108111739</v>
      </c>
      <c r="G3434" s="198">
        <v>0</v>
      </c>
      <c r="H3434" s="198">
        <v>0</v>
      </c>
      <c r="I3434" s="4">
        <v>43601</v>
      </c>
      <c r="J3434" s="198" t="s">
        <v>105</v>
      </c>
      <c r="K3434" s="3">
        <v>-1221.6400000000001</v>
      </c>
      <c r="L3434" s="198" t="s">
        <v>188</v>
      </c>
    </row>
    <row r="3435" spans="1:12" x14ac:dyDescent="0.3">
      <c r="A3435" s="5">
        <v>13670</v>
      </c>
      <c r="B3435" s="5">
        <v>10100501</v>
      </c>
      <c r="C3435" s="5">
        <v>1000</v>
      </c>
      <c r="D3435" s="4">
        <v>43617</v>
      </c>
      <c r="E3435" s="198" t="s">
        <v>104</v>
      </c>
      <c r="F3435" s="198">
        <v>108111739</v>
      </c>
      <c r="G3435" s="198">
        <v>0</v>
      </c>
      <c r="H3435" s="198">
        <v>0</v>
      </c>
      <c r="I3435" s="4">
        <v>43601</v>
      </c>
      <c r="J3435" s="198" t="s">
        <v>105</v>
      </c>
      <c r="K3435" s="198">
        <v>-543.79</v>
      </c>
      <c r="L3435" s="198" t="s">
        <v>189</v>
      </c>
    </row>
    <row r="3436" spans="1:12" x14ac:dyDescent="0.3">
      <c r="A3436" s="5">
        <v>13660</v>
      </c>
      <c r="B3436" s="5">
        <v>10100501</v>
      </c>
      <c r="C3436" s="5">
        <v>1000</v>
      </c>
      <c r="D3436" s="4">
        <v>43617</v>
      </c>
      <c r="E3436" s="198" t="s">
        <v>104</v>
      </c>
      <c r="F3436" s="198">
        <v>108111965</v>
      </c>
      <c r="G3436" s="198">
        <v>0</v>
      </c>
      <c r="H3436" s="198">
        <v>0</v>
      </c>
      <c r="I3436" s="4">
        <v>43614</v>
      </c>
      <c r="J3436" s="198" t="s">
        <v>105</v>
      </c>
      <c r="K3436" s="198">
        <v>-11.16</v>
      </c>
      <c r="L3436" s="198" t="s">
        <v>188</v>
      </c>
    </row>
    <row r="3437" spans="1:12" x14ac:dyDescent="0.3">
      <c r="A3437" s="5">
        <v>13660</v>
      </c>
      <c r="B3437" s="5">
        <v>10100501</v>
      </c>
      <c r="C3437" s="5">
        <v>1000</v>
      </c>
      <c r="D3437" s="4">
        <v>43617</v>
      </c>
      <c r="E3437" s="198" t="s">
        <v>104</v>
      </c>
      <c r="F3437" s="198">
        <v>108111965</v>
      </c>
      <c r="G3437" s="198">
        <v>0</v>
      </c>
      <c r="H3437" s="198">
        <v>0</v>
      </c>
      <c r="I3437" s="4">
        <v>43614</v>
      </c>
      <c r="J3437" s="198" t="s">
        <v>105</v>
      </c>
      <c r="K3437" s="198">
        <v>-112.78</v>
      </c>
      <c r="L3437" s="198" t="s">
        <v>188</v>
      </c>
    </row>
    <row r="3438" spans="1:12" x14ac:dyDescent="0.3">
      <c r="A3438" s="5">
        <v>13670</v>
      </c>
      <c r="B3438" s="5">
        <v>10100501</v>
      </c>
      <c r="C3438" s="5">
        <v>1000</v>
      </c>
      <c r="D3438" s="4">
        <v>43617</v>
      </c>
      <c r="E3438" s="198" t="s">
        <v>104</v>
      </c>
      <c r="F3438" s="198">
        <v>108111965</v>
      </c>
      <c r="G3438" s="198">
        <v>0</v>
      </c>
      <c r="H3438" s="198">
        <v>0</v>
      </c>
      <c r="I3438" s="4">
        <v>43614</v>
      </c>
      <c r="J3438" s="198" t="s">
        <v>105</v>
      </c>
      <c r="K3438" s="198">
        <v>-145.94</v>
      </c>
      <c r="L3438" s="198" t="s">
        <v>189</v>
      </c>
    </row>
    <row r="3439" spans="1:12" x14ac:dyDescent="0.3">
      <c r="A3439" s="5">
        <v>13660</v>
      </c>
      <c r="B3439" s="5">
        <v>10100501</v>
      </c>
      <c r="C3439" s="5">
        <v>1000</v>
      </c>
      <c r="D3439" s="4">
        <v>43617</v>
      </c>
      <c r="E3439" s="198" t="s">
        <v>104</v>
      </c>
      <c r="F3439" s="198">
        <v>108096807</v>
      </c>
      <c r="G3439" s="198">
        <v>0</v>
      </c>
      <c r="H3439" s="198">
        <v>0</v>
      </c>
      <c r="I3439" s="4">
        <v>43599</v>
      </c>
      <c r="J3439" s="198" t="s">
        <v>105</v>
      </c>
      <c r="K3439" s="198">
        <v>-40.49</v>
      </c>
      <c r="L3439" s="198" t="s">
        <v>188</v>
      </c>
    </row>
    <row r="3440" spans="1:12" x14ac:dyDescent="0.3">
      <c r="A3440" s="5">
        <v>13660</v>
      </c>
      <c r="B3440" s="5">
        <v>10100501</v>
      </c>
      <c r="C3440" s="5">
        <v>1000</v>
      </c>
      <c r="D3440" s="4">
        <v>43617</v>
      </c>
      <c r="E3440" s="198" t="s">
        <v>104</v>
      </c>
      <c r="F3440" s="198">
        <v>108096807</v>
      </c>
      <c r="G3440" s="198">
        <v>0</v>
      </c>
      <c r="H3440" s="198">
        <v>0</v>
      </c>
      <c r="I3440" s="4">
        <v>43599</v>
      </c>
      <c r="J3440" s="198" t="s">
        <v>105</v>
      </c>
      <c r="K3440" s="198">
        <v>-30.15</v>
      </c>
      <c r="L3440" s="198" t="s">
        <v>188</v>
      </c>
    </row>
    <row r="3441" spans="1:12" x14ac:dyDescent="0.3">
      <c r="A3441" s="5">
        <v>13670</v>
      </c>
      <c r="B3441" s="5">
        <v>10100501</v>
      </c>
      <c r="C3441" s="5">
        <v>1000</v>
      </c>
      <c r="D3441" s="4">
        <v>43617</v>
      </c>
      <c r="E3441" s="198" t="s">
        <v>104</v>
      </c>
      <c r="F3441" s="198">
        <v>108096807</v>
      </c>
      <c r="G3441" s="198">
        <v>0</v>
      </c>
      <c r="H3441" s="198">
        <v>0</v>
      </c>
      <c r="I3441" s="4">
        <v>43599</v>
      </c>
      <c r="J3441" s="198" t="s">
        <v>105</v>
      </c>
      <c r="K3441" s="3">
        <v>-1208.4000000000001</v>
      </c>
      <c r="L3441" s="198" t="s">
        <v>189</v>
      </c>
    </row>
    <row r="3442" spans="1:12" x14ac:dyDescent="0.3">
      <c r="A3442" s="5">
        <v>13670</v>
      </c>
      <c r="B3442" s="5">
        <v>10100501</v>
      </c>
      <c r="C3442" s="5">
        <v>1000</v>
      </c>
      <c r="D3442" s="4">
        <v>43617</v>
      </c>
      <c r="E3442" s="198" t="s">
        <v>104</v>
      </c>
      <c r="F3442" s="198">
        <v>108096807</v>
      </c>
      <c r="G3442" s="198">
        <v>0</v>
      </c>
      <c r="H3442" s="198">
        <v>0</v>
      </c>
      <c r="I3442" s="4">
        <v>43599</v>
      </c>
      <c r="J3442" s="198" t="s">
        <v>105</v>
      </c>
      <c r="K3442" s="198">
        <v>-499.19</v>
      </c>
      <c r="L3442" s="198" t="s">
        <v>189</v>
      </c>
    </row>
    <row r="3443" spans="1:12" x14ac:dyDescent="0.3">
      <c r="A3443" s="5">
        <v>13650</v>
      </c>
      <c r="B3443" s="5">
        <v>10100501</v>
      </c>
      <c r="C3443" s="5">
        <v>1000</v>
      </c>
      <c r="D3443" s="4">
        <v>43617</v>
      </c>
      <c r="E3443" s="198" t="s">
        <v>104</v>
      </c>
      <c r="F3443" s="198">
        <v>108102075</v>
      </c>
      <c r="G3443" s="198">
        <v>0</v>
      </c>
      <c r="H3443" s="198">
        <v>0</v>
      </c>
      <c r="I3443" s="4">
        <v>43558</v>
      </c>
      <c r="J3443" s="198" t="s">
        <v>105</v>
      </c>
      <c r="K3443" s="198">
        <v>0</v>
      </c>
      <c r="L3443" s="198" t="s">
        <v>195</v>
      </c>
    </row>
    <row r="3444" spans="1:12" x14ac:dyDescent="0.3">
      <c r="A3444" s="5">
        <v>13650</v>
      </c>
      <c r="B3444" s="5">
        <v>10100501</v>
      </c>
      <c r="C3444" s="5">
        <v>1000</v>
      </c>
      <c r="D3444" s="4">
        <v>43617</v>
      </c>
      <c r="E3444" s="198" t="s">
        <v>103</v>
      </c>
      <c r="F3444" s="198">
        <v>108105050</v>
      </c>
      <c r="G3444" s="198">
        <v>-230</v>
      </c>
      <c r="H3444" s="198">
        <v>-579.6</v>
      </c>
      <c r="I3444" s="4">
        <v>43517</v>
      </c>
      <c r="J3444" s="198" t="s">
        <v>226</v>
      </c>
      <c r="K3444" s="198">
        <v>0</v>
      </c>
      <c r="L3444" s="198" t="s">
        <v>195</v>
      </c>
    </row>
    <row r="3445" spans="1:12" x14ac:dyDescent="0.3">
      <c r="A3445" s="5">
        <v>13650</v>
      </c>
      <c r="B3445" s="5">
        <v>10100501</v>
      </c>
      <c r="C3445" s="5">
        <v>1000</v>
      </c>
      <c r="D3445" s="4">
        <v>43617</v>
      </c>
      <c r="E3445" s="198" t="s">
        <v>104</v>
      </c>
      <c r="F3445" s="198">
        <v>108105050</v>
      </c>
      <c r="G3445" s="198">
        <v>0</v>
      </c>
      <c r="H3445" s="198">
        <v>0</v>
      </c>
      <c r="I3445" s="4">
        <v>43517</v>
      </c>
      <c r="J3445" s="198" t="s">
        <v>226</v>
      </c>
      <c r="K3445" s="3">
        <v>-2277.16</v>
      </c>
      <c r="L3445" s="198" t="s">
        <v>195</v>
      </c>
    </row>
    <row r="3446" spans="1:12" x14ac:dyDescent="0.3">
      <c r="A3446" s="5">
        <v>13640</v>
      </c>
      <c r="B3446" s="5">
        <v>10100501</v>
      </c>
      <c r="C3446" s="5">
        <v>1000</v>
      </c>
      <c r="D3446" s="4">
        <v>43617</v>
      </c>
      <c r="E3446" s="198" t="s">
        <v>104</v>
      </c>
      <c r="F3446" s="198">
        <v>108100277</v>
      </c>
      <c r="G3446" s="198">
        <v>0</v>
      </c>
      <c r="H3446" s="198">
        <v>0</v>
      </c>
      <c r="I3446" s="4">
        <v>43402</v>
      </c>
      <c r="J3446" s="198" t="s">
        <v>105</v>
      </c>
      <c r="K3446" s="198">
        <v>26.41</v>
      </c>
      <c r="L3446" s="198" t="s">
        <v>194</v>
      </c>
    </row>
    <row r="3447" spans="1:12" x14ac:dyDescent="0.3">
      <c r="A3447" s="5">
        <v>13660</v>
      </c>
      <c r="B3447" s="5">
        <v>10100501</v>
      </c>
      <c r="C3447" s="5">
        <v>1000</v>
      </c>
      <c r="D3447" s="4">
        <v>43617</v>
      </c>
      <c r="E3447" s="198" t="s">
        <v>104</v>
      </c>
      <c r="F3447" s="198">
        <v>108100277</v>
      </c>
      <c r="G3447" s="198">
        <v>0</v>
      </c>
      <c r="H3447" s="198">
        <v>0</v>
      </c>
      <c r="I3447" s="4">
        <v>43402</v>
      </c>
      <c r="J3447" s="198" t="s">
        <v>105</v>
      </c>
      <c r="K3447" s="198">
        <v>124.07</v>
      </c>
      <c r="L3447" s="198" t="s">
        <v>188</v>
      </c>
    </row>
    <row r="3448" spans="1:12" x14ac:dyDescent="0.3">
      <c r="A3448" s="5">
        <v>13670</v>
      </c>
      <c r="B3448" s="5">
        <v>10100501</v>
      </c>
      <c r="C3448" s="5">
        <v>1000</v>
      </c>
      <c r="D3448" s="4">
        <v>43617</v>
      </c>
      <c r="E3448" s="198" t="s">
        <v>103</v>
      </c>
      <c r="F3448" s="198">
        <v>108100277</v>
      </c>
      <c r="G3448" s="198">
        <v>160</v>
      </c>
      <c r="H3448" s="5">
        <v>3200</v>
      </c>
      <c r="I3448" s="4">
        <v>43617</v>
      </c>
      <c r="J3448" s="198" t="s">
        <v>229</v>
      </c>
      <c r="K3448" s="198">
        <v>0</v>
      </c>
      <c r="L3448" s="198" t="s">
        <v>189</v>
      </c>
    </row>
    <row r="3449" spans="1:12" x14ac:dyDescent="0.3">
      <c r="A3449" s="5">
        <v>13670</v>
      </c>
      <c r="B3449" s="5">
        <v>10100501</v>
      </c>
      <c r="C3449" s="5">
        <v>1000</v>
      </c>
      <c r="D3449" s="4">
        <v>43617</v>
      </c>
      <c r="E3449" s="198" t="s">
        <v>103</v>
      </c>
      <c r="F3449" s="198">
        <v>108100277</v>
      </c>
      <c r="G3449" s="198">
        <v>-160</v>
      </c>
      <c r="H3449" s="5">
        <v>-3200</v>
      </c>
      <c r="I3449" s="4">
        <v>43617</v>
      </c>
      <c r="J3449" s="198" t="s">
        <v>229</v>
      </c>
      <c r="K3449" s="198">
        <v>0</v>
      </c>
      <c r="L3449" s="198" t="s">
        <v>189</v>
      </c>
    </row>
    <row r="3450" spans="1:12" x14ac:dyDescent="0.3">
      <c r="A3450" s="5">
        <v>13670</v>
      </c>
      <c r="B3450" s="5">
        <v>10100501</v>
      </c>
      <c r="C3450" s="5">
        <v>1000</v>
      </c>
      <c r="D3450" s="4">
        <v>43617</v>
      </c>
      <c r="E3450" s="198" t="s">
        <v>104</v>
      </c>
      <c r="F3450" s="198">
        <v>108100277</v>
      </c>
      <c r="G3450" s="198">
        <v>0</v>
      </c>
      <c r="H3450" s="198">
        <v>0</v>
      </c>
      <c r="I3450" s="4">
        <v>43402</v>
      </c>
      <c r="J3450" s="198" t="s">
        <v>105</v>
      </c>
      <c r="K3450" s="198">
        <v>118.02</v>
      </c>
      <c r="L3450" s="198" t="s">
        <v>189</v>
      </c>
    </row>
    <row r="3451" spans="1:12" x14ac:dyDescent="0.3">
      <c r="A3451" s="5">
        <v>13690</v>
      </c>
      <c r="B3451" s="5">
        <v>10100501</v>
      </c>
      <c r="C3451" s="5">
        <v>1000</v>
      </c>
      <c r="D3451" s="4">
        <v>43617</v>
      </c>
      <c r="E3451" s="198" t="s">
        <v>104</v>
      </c>
      <c r="F3451" s="198">
        <v>108100277</v>
      </c>
      <c r="G3451" s="198">
        <v>0</v>
      </c>
      <c r="H3451" s="198">
        <v>0</v>
      </c>
      <c r="I3451" s="4">
        <v>43402</v>
      </c>
      <c r="J3451" s="198" t="s">
        <v>105</v>
      </c>
      <c r="K3451" s="198">
        <v>30.61</v>
      </c>
      <c r="L3451" s="198" t="s">
        <v>191</v>
      </c>
    </row>
    <row r="3452" spans="1:12" x14ac:dyDescent="0.3">
      <c r="A3452" s="5">
        <v>13650</v>
      </c>
      <c r="B3452" s="5">
        <v>10100501</v>
      </c>
      <c r="C3452" s="5">
        <v>1000</v>
      </c>
      <c r="D3452" s="4">
        <v>43617</v>
      </c>
      <c r="E3452" s="198" t="s">
        <v>103</v>
      </c>
      <c r="F3452" s="198">
        <v>108101022</v>
      </c>
      <c r="G3452" s="198">
        <v>-135</v>
      </c>
      <c r="H3452" s="198">
        <v>-338.85</v>
      </c>
      <c r="I3452" s="4">
        <v>43617</v>
      </c>
      <c r="J3452" s="198" t="s">
        <v>226</v>
      </c>
      <c r="K3452" s="198">
        <v>0</v>
      </c>
      <c r="L3452" s="198" t="s">
        <v>195</v>
      </c>
    </row>
    <row r="3453" spans="1:12" x14ac:dyDescent="0.3">
      <c r="A3453" s="5">
        <v>13690</v>
      </c>
      <c r="B3453" s="5">
        <v>10100501</v>
      </c>
      <c r="C3453" s="5">
        <v>1000</v>
      </c>
      <c r="D3453" s="4">
        <v>43617</v>
      </c>
      <c r="E3453" s="198" t="s">
        <v>103</v>
      </c>
      <c r="F3453" s="198">
        <v>108114269</v>
      </c>
      <c r="G3453" s="198">
        <v>-6</v>
      </c>
      <c r="H3453" s="3">
        <v>-2784.06</v>
      </c>
      <c r="I3453" s="4">
        <v>43627</v>
      </c>
      <c r="J3453" s="198" t="s">
        <v>230</v>
      </c>
      <c r="K3453" s="198">
        <v>0</v>
      </c>
      <c r="L3453" s="198" t="s">
        <v>191</v>
      </c>
    </row>
    <row r="3454" spans="1:12" x14ac:dyDescent="0.3">
      <c r="A3454" s="5">
        <v>13640</v>
      </c>
      <c r="B3454" s="5">
        <v>10100501</v>
      </c>
      <c r="C3454" s="5">
        <v>1000</v>
      </c>
      <c r="D3454" s="4">
        <v>43617</v>
      </c>
      <c r="E3454" s="198" t="s">
        <v>103</v>
      </c>
      <c r="F3454" s="198">
        <v>108111997</v>
      </c>
      <c r="G3454" s="198">
        <v>-1</v>
      </c>
      <c r="H3454" s="198">
        <v>-825.08</v>
      </c>
      <c r="I3454" s="4">
        <v>43619</v>
      </c>
      <c r="J3454" s="198" t="s">
        <v>231</v>
      </c>
      <c r="K3454" s="198">
        <v>0</v>
      </c>
      <c r="L3454" s="198" t="s">
        <v>194</v>
      </c>
    </row>
    <row r="3455" spans="1:12" x14ac:dyDescent="0.3">
      <c r="A3455" s="5">
        <v>13640</v>
      </c>
      <c r="B3455" s="5">
        <v>10100501</v>
      </c>
      <c r="C3455" s="5">
        <v>1000</v>
      </c>
      <c r="D3455" s="4">
        <v>43617</v>
      </c>
      <c r="E3455" s="198" t="s">
        <v>104</v>
      </c>
      <c r="F3455" s="198">
        <v>108111997</v>
      </c>
      <c r="G3455" s="198">
        <v>0</v>
      </c>
      <c r="H3455" s="198">
        <v>0</v>
      </c>
      <c r="I3455" s="4">
        <v>43619</v>
      </c>
      <c r="J3455" s="198" t="s">
        <v>231</v>
      </c>
      <c r="K3455" s="198">
        <v>142.96</v>
      </c>
      <c r="L3455" s="198" t="s">
        <v>194</v>
      </c>
    </row>
    <row r="3456" spans="1:12" x14ac:dyDescent="0.3">
      <c r="A3456" s="5">
        <v>13640</v>
      </c>
      <c r="B3456" s="5">
        <v>10100501</v>
      </c>
      <c r="C3456" s="5">
        <v>1000</v>
      </c>
      <c r="D3456" s="4">
        <v>43617</v>
      </c>
      <c r="E3456" s="198" t="s">
        <v>103</v>
      </c>
      <c r="F3456" s="198">
        <v>108112241</v>
      </c>
      <c r="G3456" s="198">
        <v>-1</v>
      </c>
      <c r="H3456" s="198">
        <v>-315.32</v>
      </c>
      <c r="I3456" s="4">
        <v>43622</v>
      </c>
      <c r="J3456" s="198" t="s">
        <v>232</v>
      </c>
      <c r="K3456" s="198">
        <v>0</v>
      </c>
      <c r="L3456" s="198" t="s">
        <v>194</v>
      </c>
    </row>
    <row r="3457" spans="1:12" x14ac:dyDescent="0.3">
      <c r="A3457" s="5">
        <v>13650</v>
      </c>
      <c r="B3457" s="5">
        <v>10100501</v>
      </c>
      <c r="C3457" s="5">
        <v>1000</v>
      </c>
      <c r="D3457" s="4">
        <v>43617</v>
      </c>
      <c r="E3457" s="198" t="s">
        <v>103</v>
      </c>
      <c r="F3457" s="198">
        <v>108112241</v>
      </c>
      <c r="G3457" s="198">
        <v>-70</v>
      </c>
      <c r="H3457" s="198">
        <v>-181.3</v>
      </c>
      <c r="I3457" s="4">
        <v>43622</v>
      </c>
      <c r="J3457" s="198" t="s">
        <v>232</v>
      </c>
      <c r="K3457" s="198">
        <v>0</v>
      </c>
      <c r="L3457" s="198" t="s">
        <v>195</v>
      </c>
    </row>
    <row r="3458" spans="1:12" x14ac:dyDescent="0.3">
      <c r="A3458" s="5">
        <v>13660</v>
      </c>
      <c r="B3458" s="5">
        <v>10100501</v>
      </c>
      <c r="C3458" s="5">
        <v>1000</v>
      </c>
      <c r="D3458" s="4">
        <v>43617</v>
      </c>
      <c r="E3458" s="198" t="s">
        <v>103</v>
      </c>
      <c r="F3458" s="198">
        <v>108112277</v>
      </c>
      <c r="G3458" s="198">
        <v>-1</v>
      </c>
      <c r="H3458" s="3">
        <v>-2266.4299999999998</v>
      </c>
      <c r="I3458" s="4">
        <v>43627</v>
      </c>
      <c r="J3458" s="198" t="s">
        <v>230</v>
      </c>
      <c r="K3458" s="198">
        <v>0</v>
      </c>
      <c r="L3458" s="198" t="s">
        <v>188</v>
      </c>
    </row>
    <row r="3459" spans="1:12" x14ac:dyDescent="0.3">
      <c r="A3459" s="5">
        <v>13660</v>
      </c>
      <c r="B3459" s="5">
        <v>10100501</v>
      </c>
      <c r="C3459" s="5">
        <v>1000</v>
      </c>
      <c r="D3459" s="4">
        <v>43617</v>
      </c>
      <c r="E3459" s="198" t="s">
        <v>104</v>
      </c>
      <c r="F3459" s="198">
        <v>108112277</v>
      </c>
      <c r="G3459" s="198">
        <v>0</v>
      </c>
      <c r="H3459" s="198">
        <v>0</v>
      </c>
      <c r="I3459" s="4">
        <v>43627</v>
      </c>
      <c r="J3459" s="198" t="s">
        <v>230</v>
      </c>
      <c r="K3459" s="3">
        <v>1158.3399999999999</v>
      </c>
      <c r="L3459" s="198" t="s">
        <v>188</v>
      </c>
    </row>
    <row r="3460" spans="1:12" x14ac:dyDescent="0.3">
      <c r="A3460" s="5">
        <v>13670</v>
      </c>
      <c r="B3460" s="5">
        <v>10100501</v>
      </c>
      <c r="C3460" s="5">
        <v>1000</v>
      </c>
      <c r="D3460" s="4">
        <v>43617</v>
      </c>
      <c r="E3460" s="198" t="s">
        <v>103</v>
      </c>
      <c r="F3460" s="198">
        <v>108112569</v>
      </c>
      <c r="G3460" s="198">
        <v>-6</v>
      </c>
      <c r="H3460" s="198">
        <v>-29.64</v>
      </c>
      <c r="I3460" s="4">
        <v>43619</v>
      </c>
      <c r="J3460" s="198" t="s">
        <v>231</v>
      </c>
      <c r="K3460" s="198">
        <v>0</v>
      </c>
      <c r="L3460" s="198" t="s">
        <v>189</v>
      </c>
    </row>
    <row r="3461" spans="1:12" x14ac:dyDescent="0.3">
      <c r="A3461" s="5">
        <v>13670</v>
      </c>
      <c r="B3461" s="5">
        <v>10100501</v>
      </c>
      <c r="C3461" s="5">
        <v>1000</v>
      </c>
      <c r="D3461" s="4">
        <v>43617</v>
      </c>
      <c r="E3461" s="198" t="s">
        <v>104</v>
      </c>
      <c r="F3461" s="198">
        <v>108112569</v>
      </c>
      <c r="G3461" s="198">
        <v>0</v>
      </c>
      <c r="H3461" s="198">
        <v>0</v>
      </c>
      <c r="I3461" s="4">
        <v>43619</v>
      </c>
      <c r="J3461" s="198" t="s">
        <v>231</v>
      </c>
      <c r="K3461" s="3">
        <v>1552.62</v>
      </c>
      <c r="L3461" s="198" t="s">
        <v>189</v>
      </c>
    </row>
    <row r="3462" spans="1:12" x14ac:dyDescent="0.3">
      <c r="A3462" s="5">
        <v>13640</v>
      </c>
      <c r="B3462" s="5">
        <v>10100501</v>
      </c>
      <c r="C3462" s="5">
        <v>1000</v>
      </c>
      <c r="D3462" s="4">
        <v>43617</v>
      </c>
      <c r="E3462" s="198" t="s">
        <v>103</v>
      </c>
      <c r="F3462" s="198">
        <v>108106418</v>
      </c>
      <c r="G3462" s="198">
        <v>-1</v>
      </c>
      <c r="H3462" s="198">
        <v>-521.79</v>
      </c>
      <c r="I3462" s="4">
        <v>43626</v>
      </c>
      <c r="J3462" s="198" t="s">
        <v>234</v>
      </c>
      <c r="K3462" s="198">
        <v>0</v>
      </c>
      <c r="L3462" s="198" t="s">
        <v>194</v>
      </c>
    </row>
    <row r="3463" spans="1:12" x14ac:dyDescent="0.3">
      <c r="A3463" s="5">
        <v>13640</v>
      </c>
      <c r="B3463" s="5">
        <v>10100501</v>
      </c>
      <c r="C3463" s="5">
        <v>1000</v>
      </c>
      <c r="D3463" s="4">
        <v>43617</v>
      </c>
      <c r="E3463" s="198" t="s">
        <v>104</v>
      </c>
      <c r="F3463" s="198">
        <v>108106418</v>
      </c>
      <c r="G3463" s="198">
        <v>0</v>
      </c>
      <c r="H3463" s="198">
        <v>0</v>
      </c>
      <c r="I3463" s="4">
        <v>43626</v>
      </c>
      <c r="J3463" s="198" t="s">
        <v>234</v>
      </c>
      <c r="K3463" s="198">
        <v>104.55</v>
      </c>
      <c r="L3463" s="198" t="s">
        <v>194</v>
      </c>
    </row>
    <row r="3464" spans="1:12" x14ac:dyDescent="0.3">
      <c r="A3464" s="5">
        <v>13650</v>
      </c>
      <c r="B3464" s="5">
        <v>10100501</v>
      </c>
      <c r="C3464" s="5">
        <v>1000</v>
      </c>
      <c r="D3464" s="4">
        <v>43617</v>
      </c>
      <c r="E3464" s="198" t="s">
        <v>103</v>
      </c>
      <c r="F3464" s="198">
        <v>108106418</v>
      </c>
      <c r="G3464" s="198">
        <v>-20</v>
      </c>
      <c r="H3464" s="198">
        <v>-50.4</v>
      </c>
      <c r="I3464" s="4">
        <v>43626</v>
      </c>
      <c r="J3464" s="198" t="s">
        <v>234</v>
      </c>
      <c r="K3464" s="198">
        <v>0</v>
      </c>
      <c r="L3464" s="198" t="s">
        <v>195</v>
      </c>
    </row>
    <row r="3465" spans="1:12" x14ac:dyDescent="0.3">
      <c r="A3465" s="5">
        <v>13650</v>
      </c>
      <c r="B3465" s="5">
        <v>10100501</v>
      </c>
      <c r="C3465" s="5">
        <v>1000</v>
      </c>
      <c r="D3465" s="4">
        <v>43617</v>
      </c>
      <c r="E3465" s="198" t="s">
        <v>103</v>
      </c>
      <c r="F3465" s="198">
        <v>108106418</v>
      </c>
      <c r="G3465" s="198">
        <v>-165</v>
      </c>
      <c r="H3465" s="198">
        <v>-415.8</v>
      </c>
      <c r="I3465" s="4">
        <v>43626</v>
      </c>
      <c r="J3465" s="198" t="s">
        <v>234</v>
      </c>
      <c r="K3465" s="198">
        <v>0</v>
      </c>
      <c r="L3465" s="198" t="s">
        <v>195</v>
      </c>
    </row>
    <row r="3466" spans="1:12" x14ac:dyDescent="0.3">
      <c r="A3466" s="5">
        <v>13650</v>
      </c>
      <c r="B3466" s="5">
        <v>10100501</v>
      </c>
      <c r="C3466" s="5">
        <v>1000</v>
      </c>
      <c r="D3466" s="4">
        <v>43617</v>
      </c>
      <c r="E3466" s="198" t="s">
        <v>103</v>
      </c>
      <c r="F3466" s="198">
        <v>108106418</v>
      </c>
      <c r="G3466" s="198">
        <v>-90</v>
      </c>
      <c r="H3466" s="198">
        <v>-226.8</v>
      </c>
      <c r="I3466" s="4">
        <v>43626</v>
      </c>
      <c r="J3466" s="198" t="s">
        <v>234</v>
      </c>
      <c r="K3466" s="198">
        <v>0</v>
      </c>
      <c r="L3466" s="198" t="s">
        <v>195</v>
      </c>
    </row>
    <row r="3467" spans="1:12" x14ac:dyDescent="0.3">
      <c r="A3467" s="5">
        <v>13650</v>
      </c>
      <c r="B3467" s="5">
        <v>10100501</v>
      </c>
      <c r="C3467" s="5">
        <v>1000</v>
      </c>
      <c r="D3467" s="4">
        <v>43617</v>
      </c>
      <c r="E3467" s="198" t="s">
        <v>104</v>
      </c>
      <c r="F3467" s="198">
        <v>108106418</v>
      </c>
      <c r="G3467" s="198">
        <v>0</v>
      </c>
      <c r="H3467" s="198">
        <v>0</v>
      </c>
      <c r="I3467" s="4">
        <v>43626</v>
      </c>
      <c r="J3467" s="198" t="s">
        <v>234</v>
      </c>
      <c r="K3467" s="198">
        <v>138.86000000000001</v>
      </c>
      <c r="L3467" s="198" t="s">
        <v>195</v>
      </c>
    </row>
    <row r="3468" spans="1:12" x14ac:dyDescent="0.3">
      <c r="A3468" s="5">
        <v>13650</v>
      </c>
      <c r="B3468" s="5">
        <v>10100501</v>
      </c>
      <c r="C3468" s="5">
        <v>1000</v>
      </c>
      <c r="D3468" s="4">
        <v>43617</v>
      </c>
      <c r="E3468" s="198" t="s">
        <v>104</v>
      </c>
      <c r="F3468" s="198">
        <v>108106418</v>
      </c>
      <c r="G3468" s="198">
        <v>0</v>
      </c>
      <c r="H3468" s="198">
        <v>0</v>
      </c>
      <c r="I3468" s="4">
        <v>43626</v>
      </c>
      <c r="J3468" s="198" t="s">
        <v>234</v>
      </c>
      <c r="K3468" s="198">
        <v>138.86000000000001</v>
      </c>
      <c r="L3468" s="198" t="s">
        <v>195</v>
      </c>
    </row>
    <row r="3469" spans="1:12" x14ac:dyDescent="0.3">
      <c r="A3469" s="5">
        <v>13650</v>
      </c>
      <c r="B3469" s="5">
        <v>10100501</v>
      </c>
      <c r="C3469" s="5">
        <v>1000</v>
      </c>
      <c r="D3469" s="4">
        <v>43617</v>
      </c>
      <c r="E3469" s="198" t="s">
        <v>104</v>
      </c>
      <c r="F3469" s="198">
        <v>108106418</v>
      </c>
      <c r="G3469" s="198">
        <v>0</v>
      </c>
      <c r="H3469" s="198">
        <v>0</v>
      </c>
      <c r="I3469" s="4">
        <v>43626</v>
      </c>
      <c r="J3469" s="198" t="s">
        <v>234</v>
      </c>
      <c r="K3469" s="198">
        <v>138.86000000000001</v>
      </c>
      <c r="L3469" s="198" t="s">
        <v>195</v>
      </c>
    </row>
    <row r="3470" spans="1:12" x14ac:dyDescent="0.3">
      <c r="A3470" s="5">
        <v>13640</v>
      </c>
      <c r="B3470" s="5">
        <v>10100501</v>
      </c>
      <c r="C3470" s="5">
        <v>1000</v>
      </c>
      <c r="D3470" s="4">
        <v>43617</v>
      </c>
      <c r="E3470" s="198" t="s">
        <v>104</v>
      </c>
      <c r="F3470" s="198">
        <v>108107581</v>
      </c>
      <c r="G3470" s="198">
        <v>0</v>
      </c>
      <c r="H3470" s="198">
        <v>0</v>
      </c>
      <c r="I3470" s="4">
        <v>43613</v>
      </c>
      <c r="J3470" s="198" t="s">
        <v>105</v>
      </c>
      <c r="K3470" s="198">
        <v>-118.85</v>
      </c>
      <c r="L3470" s="198" t="s">
        <v>194</v>
      </c>
    </row>
    <row r="3471" spans="1:12" x14ac:dyDescent="0.3">
      <c r="A3471" s="5">
        <v>13650</v>
      </c>
      <c r="B3471" s="5">
        <v>10100501</v>
      </c>
      <c r="C3471" s="5">
        <v>1000</v>
      </c>
      <c r="D3471" s="4">
        <v>43617</v>
      </c>
      <c r="E3471" s="198" t="s">
        <v>104</v>
      </c>
      <c r="F3471" s="198">
        <v>108107581</v>
      </c>
      <c r="G3471" s="198">
        <v>0</v>
      </c>
      <c r="H3471" s="198">
        <v>0</v>
      </c>
      <c r="I3471" s="4">
        <v>43613</v>
      </c>
      <c r="J3471" s="198" t="s">
        <v>105</v>
      </c>
      <c r="K3471" s="198">
        <v>-35.74</v>
      </c>
      <c r="L3471" s="198" t="s">
        <v>195</v>
      </c>
    </row>
    <row r="3472" spans="1:12" x14ac:dyDescent="0.3">
      <c r="A3472" s="5">
        <v>13640</v>
      </c>
      <c r="B3472" s="5">
        <v>10100501</v>
      </c>
      <c r="C3472" s="5">
        <v>1000</v>
      </c>
      <c r="D3472" s="4">
        <v>43617</v>
      </c>
      <c r="E3472" s="198" t="s">
        <v>104</v>
      </c>
      <c r="F3472" s="198">
        <v>108107681</v>
      </c>
      <c r="G3472" s="198">
        <v>0</v>
      </c>
      <c r="H3472" s="198">
        <v>0</v>
      </c>
      <c r="I3472" s="4">
        <v>43432</v>
      </c>
      <c r="J3472" s="198" t="s">
        <v>105</v>
      </c>
      <c r="K3472" s="198">
        <v>-669.67</v>
      </c>
      <c r="L3472" s="198" t="s">
        <v>194</v>
      </c>
    </row>
    <row r="3473" spans="1:12" x14ac:dyDescent="0.3">
      <c r="A3473" s="5">
        <v>13640</v>
      </c>
      <c r="B3473" s="5">
        <v>10100501</v>
      </c>
      <c r="C3473" s="5">
        <v>1000</v>
      </c>
      <c r="D3473" s="4">
        <v>43617</v>
      </c>
      <c r="E3473" s="198" t="s">
        <v>104</v>
      </c>
      <c r="F3473" s="198">
        <v>108107718</v>
      </c>
      <c r="G3473" s="198">
        <v>0</v>
      </c>
      <c r="H3473" s="198">
        <v>0</v>
      </c>
      <c r="I3473" s="4">
        <v>43591</v>
      </c>
      <c r="J3473" s="198" t="s">
        <v>105</v>
      </c>
      <c r="K3473" s="198">
        <v>-847.67</v>
      </c>
      <c r="L3473" s="198" t="s">
        <v>194</v>
      </c>
    </row>
    <row r="3474" spans="1:12" x14ac:dyDescent="0.3">
      <c r="A3474" s="5">
        <v>13670</v>
      </c>
      <c r="B3474" s="5">
        <v>10100501</v>
      </c>
      <c r="C3474" s="5">
        <v>1000</v>
      </c>
      <c r="D3474" s="4">
        <v>43617</v>
      </c>
      <c r="E3474" s="198" t="s">
        <v>104</v>
      </c>
      <c r="F3474" s="198">
        <v>108107718</v>
      </c>
      <c r="G3474" s="198">
        <v>0</v>
      </c>
      <c r="H3474" s="198">
        <v>0</v>
      </c>
      <c r="I3474" s="4">
        <v>43591</v>
      </c>
      <c r="J3474" s="198" t="s">
        <v>105</v>
      </c>
      <c r="K3474" s="3">
        <v>-1289.3800000000001</v>
      </c>
      <c r="L3474" s="198" t="s">
        <v>189</v>
      </c>
    </row>
    <row r="3475" spans="1:12" x14ac:dyDescent="0.3">
      <c r="A3475" s="5">
        <v>13670</v>
      </c>
      <c r="B3475" s="5">
        <v>10100501</v>
      </c>
      <c r="C3475" s="5">
        <v>1000</v>
      </c>
      <c r="D3475" s="4">
        <v>43617</v>
      </c>
      <c r="E3475" s="198" t="s">
        <v>104</v>
      </c>
      <c r="F3475" s="198">
        <v>108107718</v>
      </c>
      <c r="G3475" s="198">
        <v>0</v>
      </c>
      <c r="H3475" s="198">
        <v>0</v>
      </c>
      <c r="I3475" s="4">
        <v>43591</v>
      </c>
      <c r="J3475" s="198" t="s">
        <v>105</v>
      </c>
      <c r="K3475" s="3">
        <v>-1289.3800000000001</v>
      </c>
      <c r="L3475" s="198" t="s">
        <v>189</v>
      </c>
    </row>
    <row r="3476" spans="1:12" x14ac:dyDescent="0.3">
      <c r="A3476" s="5">
        <v>13670</v>
      </c>
      <c r="B3476" s="5">
        <v>10100501</v>
      </c>
      <c r="C3476" s="5">
        <v>1000</v>
      </c>
      <c r="D3476" s="4">
        <v>43617</v>
      </c>
      <c r="E3476" s="198" t="s">
        <v>104</v>
      </c>
      <c r="F3476" s="198">
        <v>108107904</v>
      </c>
      <c r="G3476" s="198">
        <v>0</v>
      </c>
      <c r="H3476" s="198">
        <v>0</v>
      </c>
      <c r="I3476" s="4">
        <v>43586</v>
      </c>
      <c r="J3476" s="198" t="s">
        <v>105</v>
      </c>
      <c r="K3476" s="3">
        <v>-1558.06</v>
      </c>
      <c r="L3476" s="198" t="s">
        <v>189</v>
      </c>
    </row>
    <row r="3477" spans="1:12" x14ac:dyDescent="0.3">
      <c r="A3477" s="5">
        <v>13640</v>
      </c>
      <c r="B3477" s="5">
        <v>10100501</v>
      </c>
      <c r="C3477" s="5">
        <v>1000</v>
      </c>
      <c r="D3477" s="4">
        <v>43617</v>
      </c>
      <c r="E3477" s="198" t="s">
        <v>103</v>
      </c>
      <c r="F3477" s="198">
        <v>108108183</v>
      </c>
      <c r="G3477" s="198">
        <v>-1</v>
      </c>
      <c r="H3477" s="3">
        <v>-6554.96</v>
      </c>
      <c r="I3477" s="4">
        <v>43626</v>
      </c>
      <c r="J3477" s="198" t="s">
        <v>234</v>
      </c>
      <c r="K3477" s="198">
        <v>0</v>
      </c>
      <c r="L3477" s="198" t="s">
        <v>194</v>
      </c>
    </row>
    <row r="3478" spans="1:12" x14ac:dyDescent="0.3">
      <c r="A3478" s="5">
        <v>13640</v>
      </c>
      <c r="B3478" s="5">
        <v>10100501</v>
      </c>
      <c r="C3478" s="5">
        <v>1000</v>
      </c>
      <c r="D3478" s="4">
        <v>43617</v>
      </c>
      <c r="E3478" s="198" t="s">
        <v>103</v>
      </c>
      <c r="F3478" s="198">
        <v>108108183</v>
      </c>
      <c r="G3478" s="198">
        <v>-1</v>
      </c>
      <c r="H3478" s="198">
        <v>-99.47</v>
      </c>
      <c r="I3478" s="4">
        <v>43626</v>
      </c>
      <c r="J3478" s="198" t="s">
        <v>234</v>
      </c>
      <c r="K3478" s="198">
        <v>0</v>
      </c>
      <c r="L3478" s="198" t="s">
        <v>194</v>
      </c>
    </row>
    <row r="3479" spans="1:12" x14ac:dyDescent="0.3">
      <c r="A3479" s="5">
        <v>13660</v>
      </c>
      <c r="B3479" s="5">
        <v>10100501</v>
      </c>
      <c r="C3479" s="5">
        <v>1000</v>
      </c>
      <c r="D3479" s="4">
        <v>43617</v>
      </c>
      <c r="E3479" s="198" t="s">
        <v>103</v>
      </c>
      <c r="F3479" s="198">
        <v>108109348</v>
      </c>
      <c r="G3479" s="198">
        <v>-30</v>
      </c>
      <c r="H3479" s="198">
        <v>-106.2</v>
      </c>
      <c r="I3479" s="4">
        <v>43623</v>
      </c>
      <c r="J3479" s="198" t="s">
        <v>233</v>
      </c>
      <c r="K3479" s="198">
        <v>0</v>
      </c>
      <c r="L3479" s="198" t="s">
        <v>188</v>
      </c>
    </row>
    <row r="3480" spans="1:12" x14ac:dyDescent="0.3">
      <c r="A3480" s="5">
        <v>13640</v>
      </c>
      <c r="B3480" s="5">
        <v>10100501</v>
      </c>
      <c r="C3480" s="5">
        <v>1000</v>
      </c>
      <c r="D3480" s="4">
        <v>43617</v>
      </c>
      <c r="E3480" s="198" t="s">
        <v>103</v>
      </c>
      <c r="F3480" s="198">
        <v>108104295</v>
      </c>
      <c r="G3480" s="198">
        <v>-1</v>
      </c>
      <c r="H3480" s="198">
        <v>-268.92</v>
      </c>
      <c r="I3480" s="4">
        <v>43622</v>
      </c>
      <c r="J3480" s="198" t="s">
        <v>232</v>
      </c>
      <c r="K3480" s="198">
        <v>0</v>
      </c>
      <c r="L3480" s="198" t="s">
        <v>194</v>
      </c>
    </row>
    <row r="3481" spans="1:12" x14ac:dyDescent="0.3">
      <c r="A3481" s="5">
        <v>13640</v>
      </c>
      <c r="B3481" s="5">
        <v>10100501</v>
      </c>
      <c r="C3481" s="5">
        <v>1000</v>
      </c>
      <c r="D3481" s="4">
        <v>43617</v>
      </c>
      <c r="E3481" s="198" t="s">
        <v>103</v>
      </c>
      <c r="F3481" s="198">
        <v>108104295</v>
      </c>
      <c r="G3481" s="198">
        <v>-1</v>
      </c>
      <c r="H3481" s="198">
        <v>-209.06</v>
      </c>
      <c r="I3481" s="4">
        <v>43622</v>
      </c>
      <c r="J3481" s="198" t="s">
        <v>232</v>
      </c>
      <c r="K3481" s="198">
        <v>0</v>
      </c>
      <c r="L3481" s="198" t="s">
        <v>194</v>
      </c>
    </row>
    <row r="3482" spans="1:12" x14ac:dyDescent="0.3">
      <c r="A3482" s="5">
        <v>13640</v>
      </c>
      <c r="B3482" s="5">
        <v>10100501</v>
      </c>
      <c r="C3482" s="5">
        <v>1000</v>
      </c>
      <c r="D3482" s="4">
        <v>43617</v>
      </c>
      <c r="E3482" s="198" t="s">
        <v>104</v>
      </c>
      <c r="F3482" s="198">
        <v>108104295</v>
      </c>
      <c r="G3482" s="198">
        <v>0</v>
      </c>
      <c r="H3482" s="198">
        <v>0</v>
      </c>
      <c r="I3482" s="4">
        <v>43622</v>
      </c>
      <c r="J3482" s="198" t="s">
        <v>232</v>
      </c>
      <c r="K3482" s="198">
        <v>-158.46</v>
      </c>
      <c r="L3482" s="198" t="s">
        <v>194</v>
      </c>
    </row>
    <row r="3483" spans="1:12" x14ac:dyDescent="0.3">
      <c r="A3483" s="5">
        <v>13640</v>
      </c>
      <c r="B3483" s="5">
        <v>10100501</v>
      </c>
      <c r="C3483" s="5">
        <v>1000</v>
      </c>
      <c r="D3483" s="4">
        <v>43617</v>
      </c>
      <c r="E3483" s="198" t="s">
        <v>104</v>
      </c>
      <c r="F3483" s="198">
        <v>108104295</v>
      </c>
      <c r="G3483" s="198">
        <v>0</v>
      </c>
      <c r="H3483" s="198">
        <v>0</v>
      </c>
      <c r="I3483" s="4">
        <v>43622</v>
      </c>
      <c r="J3483" s="198" t="s">
        <v>232</v>
      </c>
      <c r="K3483" s="198">
        <v>-203.83</v>
      </c>
      <c r="L3483" s="198" t="s">
        <v>194</v>
      </c>
    </row>
    <row r="3484" spans="1:12" x14ac:dyDescent="0.3">
      <c r="A3484" s="5">
        <v>13640</v>
      </c>
      <c r="B3484" s="5">
        <v>10100501</v>
      </c>
      <c r="C3484" s="5">
        <v>1000</v>
      </c>
      <c r="D3484" s="4">
        <v>43617</v>
      </c>
      <c r="E3484" s="198" t="s">
        <v>103</v>
      </c>
      <c r="F3484" s="198">
        <v>108104295</v>
      </c>
      <c r="G3484" s="198">
        <v>-1</v>
      </c>
      <c r="H3484" s="198">
        <v>-438.36</v>
      </c>
      <c r="I3484" s="4">
        <v>43622</v>
      </c>
      <c r="J3484" s="198" t="s">
        <v>232</v>
      </c>
      <c r="K3484" s="198">
        <v>0</v>
      </c>
      <c r="L3484" s="198" t="s">
        <v>194</v>
      </c>
    </row>
    <row r="3485" spans="1:12" x14ac:dyDescent="0.3">
      <c r="A3485" s="5">
        <v>13640</v>
      </c>
      <c r="B3485" s="5">
        <v>10100501</v>
      </c>
      <c r="C3485" s="5">
        <v>1000</v>
      </c>
      <c r="D3485" s="4">
        <v>43617</v>
      </c>
      <c r="E3485" s="198" t="s">
        <v>104</v>
      </c>
      <c r="F3485" s="198">
        <v>108104295</v>
      </c>
      <c r="G3485" s="198">
        <v>0</v>
      </c>
      <c r="H3485" s="198">
        <v>0</v>
      </c>
      <c r="I3485" s="4">
        <v>43622</v>
      </c>
      <c r="J3485" s="198" t="s">
        <v>232</v>
      </c>
      <c r="K3485" s="198">
        <v>-332.26</v>
      </c>
      <c r="L3485" s="198" t="s">
        <v>194</v>
      </c>
    </row>
    <row r="3486" spans="1:12" x14ac:dyDescent="0.3">
      <c r="A3486" s="5">
        <v>13640</v>
      </c>
      <c r="B3486" s="5">
        <v>10100501</v>
      </c>
      <c r="C3486" s="5">
        <v>1000</v>
      </c>
      <c r="D3486" s="4">
        <v>43617</v>
      </c>
      <c r="E3486" s="198" t="s">
        <v>103</v>
      </c>
      <c r="F3486" s="198">
        <v>108104295</v>
      </c>
      <c r="G3486" s="198">
        <v>-1</v>
      </c>
      <c r="H3486" s="198">
        <v>-332.67</v>
      </c>
      <c r="I3486" s="4">
        <v>43622</v>
      </c>
      <c r="J3486" s="198" t="s">
        <v>232</v>
      </c>
      <c r="K3486" s="198">
        <v>0</v>
      </c>
      <c r="L3486" s="198" t="s">
        <v>194</v>
      </c>
    </row>
    <row r="3487" spans="1:12" x14ac:dyDescent="0.3">
      <c r="A3487" s="5">
        <v>13640</v>
      </c>
      <c r="B3487" s="5">
        <v>10100501</v>
      </c>
      <c r="C3487" s="5">
        <v>1000</v>
      </c>
      <c r="D3487" s="4">
        <v>43617</v>
      </c>
      <c r="E3487" s="198" t="s">
        <v>103</v>
      </c>
      <c r="F3487" s="198">
        <v>108104295</v>
      </c>
      <c r="G3487" s="198">
        <v>-3</v>
      </c>
      <c r="H3487" s="198">
        <v>-877.08</v>
      </c>
      <c r="I3487" s="4">
        <v>43622</v>
      </c>
      <c r="J3487" s="198" t="s">
        <v>232</v>
      </c>
      <c r="K3487" s="198">
        <v>0</v>
      </c>
      <c r="L3487" s="198" t="s">
        <v>194</v>
      </c>
    </row>
    <row r="3488" spans="1:12" x14ac:dyDescent="0.3">
      <c r="A3488" s="5">
        <v>13640</v>
      </c>
      <c r="B3488" s="5">
        <v>10100501</v>
      </c>
      <c r="C3488" s="5">
        <v>1000</v>
      </c>
      <c r="D3488" s="4">
        <v>43617</v>
      </c>
      <c r="E3488" s="198" t="s">
        <v>103</v>
      </c>
      <c r="F3488" s="198">
        <v>108104295</v>
      </c>
      <c r="G3488" s="198">
        <v>-1</v>
      </c>
      <c r="H3488" s="198">
        <v>-101.04</v>
      </c>
      <c r="I3488" s="4">
        <v>43622</v>
      </c>
      <c r="J3488" s="198" t="s">
        <v>232</v>
      </c>
      <c r="K3488" s="198">
        <v>0</v>
      </c>
      <c r="L3488" s="198" t="s">
        <v>194</v>
      </c>
    </row>
    <row r="3489" spans="1:12" x14ac:dyDescent="0.3">
      <c r="A3489" s="5">
        <v>13640</v>
      </c>
      <c r="B3489" s="5">
        <v>10100501</v>
      </c>
      <c r="C3489" s="5">
        <v>1000</v>
      </c>
      <c r="D3489" s="4">
        <v>43617</v>
      </c>
      <c r="E3489" s="198" t="s">
        <v>104</v>
      </c>
      <c r="F3489" s="198">
        <v>108104295</v>
      </c>
      <c r="G3489" s="198">
        <v>0</v>
      </c>
      <c r="H3489" s="198">
        <v>0</v>
      </c>
      <c r="I3489" s="4">
        <v>43622</v>
      </c>
      <c r="J3489" s="198" t="s">
        <v>232</v>
      </c>
      <c r="K3489" s="198">
        <v>-664.8</v>
      </c>
      <c r="L3489" s="198" t="s">
        <v>194</v>
      </c>
    </row>
    <row r="3490" spans="1:12" x14ac:dyDescent="0.3">
      <c r="A3490" s="5">
        <v>13640</v>
      </c>
      <c r="B3490" s="5">
        <v>10100501</v>
      </c>
      <c r="C3490" s="5">
        <v>1000</v>
      </c>
      <c r="D3490" s="4">
        <v>43617</v>
      </c>
      <c r="E3490" s="198" t="s">
        <v>104</v>
      </c>
      <c r="F3490" s="198">
        <v>108104295</v>
      </c>
      <c r="G3490" s="198">
        <v>0</v>
      </c>
      <c r="H3490" s="198">
        <v>0</v>
      </c>
      <c r="I3490" s="4">
        <v>43622</v>
      </c>
      <c r="J3490" s="198" t="s">
        <v>232</v>
      </c>
      <c r="K3490" s="198">
        <v>-252.15</v>
      </c>
      <c r="L3490" s="198" t="s">
        <v>194</v>
      </c>
    </row>
    <row r="3491" spans="1:12" x14ac:dyDescent="0.3">
      <c r="A3491" s="5">
        <v>13640</v>
      </c>
      <c r="B3491" s="5">
        <v>10100501</v>
      </c>
      <c r="C3491" s="5">
        <v>1000</v>
      </c>
      <c r="D3491" s="4">
        <v>43617</v>
      </c>
      <c r="E3491" s="198" t="s">
        <v>104</v>
      </c>
      <c r="F3491" s="198">
        <v>108104295</v>
      </c>
      <c r="G3491" s="198">
        <v>0</v>
      </c>
      <c r="H3491" s="198">
        <v>0</v>
      </c>
      <c r="I3491" s="4">
        <v>43622</v>
      </c>
      <c r="J3491" s="198" t="s">
        <v>232</v>
      </c>
      <c r="K3491" s="198">
        <v>-76.58</v>
      </c>
      <c r="L3491" s="198" t="s">
        <v>194</v>
      </c>
    </row>
    <row r="3492" spans="1:12" x14ac:dyDescent="0.3">
      <c r="A3492" s="5">
        <v>13640</v>
      </c>
      <c r="B3492" s="5">
        <v>10100501</v>
      </c>
      <c r="C3492" s="5">
        <v>1000</v>
      </c>
      <c r="D3492" s="4">
        <v>43617</v>
      </c>
      <c r="E3492" s="198" t="s">
        <v>103</v>
      </c>
      <c r="F3492" s="198">
        <v>108104295</v>
      </c>
      <c r="G3492" s="198">
        <v>-1</v>
      </c>
      <c r="H3492" s="198">
        <v>-460.11</v>
      </c>
      <c r="I3492" s="4">
        <v>43622</v>
      </c>
      <c r="J3492" s="198" t="s">
        <v>232</v>
      </c>
      <c r="K3492" s="198">
        <v>0</v>
      </c>
      <c r="L3492" s="198" t="s">
        <v>194</v>
      </c>
    </row>
    <row r="3493" spans="1:12" x14ac:dyDescent="0.3">
      <c r="A3493" s="5">
        <v>13640</v>
      </c>
      <c r="B3493" s="5">
        <v>10100501</v>
      </c>
      <c r="C3493" s="5">
        <v>1000</v>
      </c>
      <c r="D3493" s="4">
        <v>43617</v>
      </c>
      <c r="E3493" s="198" t="s">
        <v>104</v>
      </c>
      <c r="F3493" s="198">
        <v>108104295</v>
      </c>
      <c r="G3493" s="198">
        <v>0</v>
      </c>
      <c r="H3493" s="198">
        <v>0</v>
      </c>
      <c r="I3493" s="4">
        <v>43622</v>
      </c>
      <c r="J3493" s="198" t="s">
        <v>232</v>
      </c>
      <c r="K3493" s="198">
        <v>-348.75</v>
      </c>
      <c r="L3493" s="198" t="s">
        <v>194</v>
      </c>
    </row>
    <row r="3494" spans="1:12" x14ac:dyDescent="0.3">
      <c r="A3494" s="5">
        <v>13650</v>
      </c>
      <c r="B3494" s="5">
        <v>10100501</v>
      </c>
      <c r="C3494" s="5">
        <v>1000</v>
      </c>
      <c r="D3494" s="4">
        <v>43617</v>
      </c>
      <c r="E3494" s="198" t="s">
        <v>103</v>
      </c>
      <c r="F3494" s="198">
        <v>108104295</v>
      </c>
      <c r="G3494" s="198">
        <v>-425</v>
      </c>
      <c r="H3494" s="3">
        <v>-1100.75</v>
      </c>
      <c r="I3494" s="4">
        <v>43622</v>
      </c>
      <c r="J3494" s="198" t="s">
        <v>232</v>
      </c>
      <c r="K3494" s="198">
        <v>0</v>
      </c>
      <c r="L3494" s="198" t="s">
        <v>195</v>
      </c>
    </row>
    <row r="3495" spans="1:12" x14ac:dyDescent="0.3">
      <c r="A3495" s="5">
        <v>13650</v>
      </c>
      <c r="B3495" s="5">
        <v>10100501</v>
      </c>
      <c r="C3495" s="5">
        <v>1000</v>
      </c>
      <c r="D3495" s="4">
        <v>43617</v>
      </c>
      <c r="E3495" s="198" t="s">
        <v>103</v>
      </c>
      <c r="F3495" s="198">
        <v>108104295</v>
      </c>
      <c r="G3495" s="198">
        <v>-200</v>
      </c>
      <c r="H3495" s="198">
        <v>-518</v>
      </c>
      <c r="I3495" s="4">
        <v>43622</v>
      </c>
      <c r="J3495" s="198" t="s">
        <v>232</v>
      </c>
      <c r="K3495" s="198">
        <v>0</v>
      </c>
      <c r="L3495" s="198" t="s">
        <v>195</v>
      </c>
    </row>
    <row r="3496" spans="1:12" x14ac:dyDescent="0.3">
      <c r="A3496" s="5">
        <v>13650</v>
      </c>
      <c r="B3496" s="5">
        <v>10100501</v>
      </c>
      <c r="C3496" s="5">
        <v>1000</v>
      </c>
      <c r="D3496" s="4">
        <v>43617</v>
      </c>
      <c r="E3496" s="198" t="s">
        <v>104</v>
      </c>
      <c r="F3496" s="198">
        <v>108104295</v>
      </c>
      <c r="G3496" s="198">
        <v>0</v>
      </c>
      <c r="H3496" s="198">
        <v>0</v>
      </c>
      <c r="I3496" s="4">
        <v>43622</v>
      </c>
      <c r="J3496" s="198" t="s">
        <v>232</v>
      </c>
      <c r="K3496" s="3">
        <v>-1226.95</v>
      </c>
      <c r="L3496" s="198" t="s">
        <v>195</v>
      </c>
    </row>
    <row r="3497" spans="1:12" x14ac:dyDescent="0.3">
      <c r="A3497" s="5">
        <v>13650</v>
      </c>
      <c r="B3497" s="5">
        <v>10100501</v>
      </c>
      <c r="C3497" s="5">
        <v>1000</v>
      </c>
      <c r="D3497" s="4">
        <v>43617</v>
      </c>
      <c r="E3497" s="198" t="s">
        <v>104</v>
      </c>
      <c r="F3497" s="198">
        <v>108104295</v>
      </c>
      <c r="G3497" s="198">
        <v>0</v>
      </c>
      <c r="H3497" s="198">
        <v>0</v>
      </c>
      <c r="I3497" s="4">
        <v>43622</v>
      </c>
      <c r="J3497" s="198" t="s">
        <v>232</v>
      </c>
      <c r="K3497" s="3">
        <v>-1226.96</v>
      </c>
      <c r="L3497" s="198" t="s">
        <v>195</v>
      </c>
    </row>
    <row r="3498" spans="1:12" x14ac:dyDescent="0.3">
      <c r="A3498" s="5">
        <v>13650</v>
      </c>
      <c r="B3498" s="5">
        <v>10100501</v>
      </c>
      <c r="C3498" s="5">
        <v>1000</v>
      </c>
      <c r="D3498" s="4">
        <v>43617</v>
      </c>
      <c r="E3498" s="198" t="s">
        <v>103</v>
      </c>
      <c r="F3498" s="198">
        <v>108105960</v>
      </c>
      <c r="G3498" s="198">
        <v>200</v>
      </c>
      <c r="H3498" s="198">
        <v>518</v>
      </c>
      <c r="I3498" s="4">
        <v>43622</v>
      </c>
      <c r="J3498" s="198" t="s">
        <v>232</v>
      </c>
      <c r="K3498" s="198">
        <v>0</v>
      </c>
      <c r="L3498" s="198" t="s">
        <v>195</v>
      </c>
    </row>
    <row r="3499" spans="1:12" x14ac:dyDescent="0.3">
      <c r="A3499" s="5">
        <v>13650</v>
      </c>
      <c r="B3499" s="5">
        <v>10100501</v>
      </c>
      <c r="C3499" s="5">
        <v>1000</v>
      </c>
      <c r="D3499" s="4">
        <v>43617</v>
      </c>
      <c r="E3499" s="198" t="s">
        <v>103</v>
      </c>
      <c r="F3499" s="198">
        <v>108105960</v>
      </c>
      <c r="G3499" s="5">
        <v>-3360</v>
      </c>
      <c r="H3499" s="3">
        <v>-8702.4</v>
      </c>
      <c r="I3499" s="4">
        <v>43622</v>
      </c>
      <c r="J3499" s="198" t="s">
        <v>232</v>
      </c>
      <c r="K3499" s="198">
        <v>0</v>
      </c>
      <c r="L3499" s="198" t="s">
        <v>195</v>
      </c>
    </row>
    <row r="3500" spans="1:12" x14ac:dyDescent="0.3">
      <c r="A3500" s="5">
        <v>13650</v>
      </c>
      <c r="B3500" s="5">
        <v>10100501</v>
      </c>
      <c r="C3500" s="5">
        <v>1000</v>
      </c>
      <c r="D3500" s="4">
        <v>43617</v>
      </c>
      <c r="E3500" s="198" t="s">
        <v>103</v>
      </c>
      <c r="F3500" s="198">
        <v>108105960</v>
      </c>
      <c r="G3500" s="5">
        <v>-3620</v>
      </c>
      <c r="H3500" s="3">
        <v>-9375.7999999999993</v>
      </c>
      <c r="I3500" s="4">
        <v>43622</v>
      </c>
      <c r="J3500" s="198" t="s">
        <v>232</v>
      </c>
      <c r="K3500" s="198">
        <v>0</v>
      </c>
      <c r="L3500" s="198" t="s">
        <v>195</v>
      </c>
    </row>
    <row r="3501" spans="1:12" x14ac:dyDescent="0.3">
      <c r="A3501" s="5">
        <v>13650</v>
      </c>
      <c r="B3501" s="5">
        <v>10100501</v>
      </c>
      <c r="C3501" s="5">
        <v>1000</v>
      </c>
      <c r="D3501" s="4">
        <v>43617</v>
      </c>
      <c r="E3501" s="198" t="s">
        <v>104</v>
      </c>
      <c r="F3501" s="198">
        <v>108105960</v>
      </c>
      <c r="G3501" s="198">
        <v>0</v>
      </c>
      <c r="H3501" s="198">
        <v>0</v>
      </c>
      <c r="I3501" s="4">
        <v>43622</v>
      </c>
      <c r="J3501" s="198" t="s">
        <v>232</v>
      </c>
      <c r="K3501" s="3">
        <v>-2125.85</v>
      </c>
      <c r="L3501" s="198" t="s">
        <v>195</v>
      </c>
    </row>
    <row r="3502" spans="1:12" x14ac:dyDescent="0.3">
      <c r="A3502" s="5">
        <v>13650</v>
      </c>
      <c r="B3502" s="5">
        <v>10100501</v>
      </c>
      <c r="C3502" s="5">
        <v>1000</v>
      </c>
      <c r="D3502" s="4">
        <v>43617</v>
      </c>
      <c r="E3502" s="198" t="s">
        <v>104</v>
      </c>
      <c r="F3502" s="198">
        <v>108105960</v>
      </c>
      <c r="G3502" s="198">
        <v>0</v>
      </c>
      <c r="H3502" s="198">
        <v>0</v>
      </c>
      <c r="I3502" s="4">
        <v>43622</v>
      </c>
      <c r="J3502" s="198" t="s">
        <v>232</v>
      </c>
      <c r="K3502" s="3">
        <v>-2125.84</v>
      </c>
      <c r="L3502" s="198" t="s">
        <v>195</v>
      </c>
    </row>
    <row r="3503" spans="1:12" x14ac:dyDescent="0.3">
      <c r="A3503" s="5">
        <v>13650</v>
      </c>
      <c r="B3503" s="5">
        <v>10100501</v>
      </c>
      <c r="C3503" s="5">
        <v>1000</v>
      </c>
      <c r="D3503" s="4">
        <v>43617</v>
      </c>
      <c r="E3503" s="198" t="s">
        <v>104</v>
      </c>
      <c r="F3503" s="198">
        <v>108105960</v>
      </c>
      <c r="G3503" s="198">
        <v>0</v>
      </c>
      <c r="H3503" s="198">
        <v>0</v>
      </c>
      <c r="I3503" s="4">
        <v>43622</v>
      </c>
      <c r="J3503" s="198" t="s">
        <v>232</v>
      </c>
      <c r="K3503" s="3">
        <v>-2125.85</v>
      </c>
      <c r="L3503" s="198" t="s">
        <v>195</v>
      </c>
    </row>
    <row r="3504" spans="1:12" x14ac:dyDescent="0.3">
      <c r="A3504" s="5">
        <v>13650</v>
      </c>
      <c r="B3504" s="5">
        <v>10100501</v>
      </c>
      <c r="C3504" s="5">
        <v>1000</v>
      </c>
      <c r="D3504" s="4">
        <v>43617</v>
      </c>
      <c r="E3504" s="198" t="s">
        <v>104</v>
      </c>
      <c r="F3504" s="198">
        <v>108092339</v>
      </c>
      <c r="G3504" s="198">
        <v>0</v>
      </c>
      <c r="H3504" s="198">
        <v>0</v>
      </c>
      <c r="I3504" s="4">
        <v>43423</v>
      </c>
      <c r="J3504" s="198" t="s">
        <v>105</v>
      </c>
      <c r="K3504" s="3">
        <v>3426.32</v>
      </c>
      <c r="L3504" s="198" t="s">
        <v>195</v>
      </c>
    </row>
    <row r="3505" spans="1:12" x14ac:dyDescent="0.3">
      <c r="A3505" s="5">
        <v>13650</v>
      </c>
      <c r="B3505" s="5">
        <v>10100501</v>
      </c>
      <c r="C3505" s="5">
        <v>1000</v>
      </c>
      <c r="D3505" s="4">
        <v>43617</v>
      </c>
      <c r="E3505" s="198" t="s">
        <v>104</v>
      </c>
      <c r="F3505" s="198">
        <v>108092339</v>
      </c>
      <c r="G3505" s="198">
        <v>0</v>
      </c>
      <c r="H3505" s="198">
        <v>0</v>
      </c>
      <c r="I3505" s="4">
        <v>43423</v>
      </c>
      <c r="J3505" s="198" t="s">
        <v>105</v>
      </c>
      <c r="K3505" s="3">
        <v>3426.32</v>
      </c>
      <c r="L3505" s="198" t="s">
        <v>195</v>
      </c>
    </row>
    <row r="3506" spans="1:12" x14ac:dyDescent="0.3">
      <c r="A3506" s="5">
        <v>13640</v>
      </c>
      <c r="B3506" s="5">
        <v>10100501</v>
      </c>
      <c r="C3506" s="5">
        <v>1000</v>
      </c>
      <c r="D3506" s="4">
        <v>43617</v>
      </c>
      <c r="E3506" s="198" t="s">
        <v>103</v>
      </c>
      <c r="F3506" s="198">
        <v>108098492</v>
      </c>
      <c r="G3506" s="198">
        <v>-1</v>
      </c>
      <c r="H3506" s="198">
        <v>-473.5</v>
      </c>
      <c r="I3506" s="4">
        <v>43627</v>
      </c>
      <c r="J3506" s="198" t="s">
        <v>230</v>
      </c>
      <c r="K3506" s="198">
        <v>0</v>
      </c>
      <c r="L3506" s="198" t="s">
        <v>194</v>
      </c>
    </row>
    <row r="3507" spans="1:12" x14ac:dyDescent="0.3">
      <c r="A3507" s="5">
        <v>13640</v>
      </c>
      <c r="B3507" s="5">
        <v>10100501</v>
      </c>
      <c r="C3507" s="5">
        <v>1000</v>
      </c>
      <c r="D3507" s="4">
        <v>43617</v>
      </c>
      <c r="E3507" s="198" t="s">
        <v>104</v>
      </c>
      <c r="F3507" s="198">
        <v>108098492</v>
      </c>
      <c r="G3507" s="198">
        <v>0</v>
      </c>
      <c r="H3507" s="198">
        <v>0</v>
      </c>
      <c r="I3507" s="4">
        <v>43627</v>
      </c>
      <c r="J3507" s="198" t="s">
        <v>230</v>
      </c>
      <c r="K3507" s="198">
        <v>-68.92</v>
      </c>
      <c r="L3507" s="198" t="s">
        <v>194</v>
      </c>
    </row>
    <row r="3508" spans="1:12" x14ac:dyDescent="0.3">
      <c r="A3508" s="5">
        <v>13650</v>
      </c>
      <c r="B3508" s="5">
        <v>10100501</v>
      </c>
      <c r="C3508" s="5">
        <v>1000</v>
      </c>
      <c r="D3508" s="4">
        <v>43617</v>
      </c>
      <c r="E3508" s="198" t="s">
        <v>103</v>
      </c>
      <c r="F3508" s="198">
        <v>108098492</v>
      </c>
      <c r="G3508" s="198">
        <v>-606</v>
      </c>
      <c r="H3508" s="3">
        <v>-1533.18</v>
      </c>
      <c r="I3508" s="4">
        <v>43627</v>
      </c>
      <c r="J3508" s="198" t="s">
        <v>230</v>
      </c>
      <c r="K3508" s="198">
        <v>0</v>
      </c>
      <c r="L3508" s="198" t="s">
        <v>195</v>
      </c>
    </row>
    <row r="3509" spans="1:12" x14ac:dyDescent="0.3">
      <c r="A3509" s="5">
        <v>13650</v>
      </c>
      <c r="B3509" s="5">
        <v>10100501</v>
      </c>
      <c r="C3509" s="5">
        <v>1000</v>
      </c>
      <c r="D3509" s="4">
        <v>43617</v>
      </c>
      <c r="E3509" s="198" t="s">
        <v>103</v>
      </c>
      <c r="F3509" s="198">
        <v>108098492</v>
      </c>
      <c r="G3509" s="198">
        <v>-83</v>
      </c>
      <c r="H3509" s="198">
        <v>-209.99</v>
      </c>
      <c r="I3509" s="4">
        <v>43627</v>
      </c>
      <c r="J3509" s="198" t="s">
        <v>230</v>
      </c>
      <c r="K3509" s="198">
        <v>0</v>
      </c>
      <c r="L3509" s="198" t="s">
        <v>195</v>
      </c>
    </row>
    <row r="3510" spans="1:12" x14ac:dyDescent="0.3">
      <c r="A3510" s="5">
        <v>13650</v>
      </c>
      <c r="B3510" s="5">
        <v>10100501</v>
      </c>
      <c r="C3510" s="5">
        <v>1000</v>
      </c>
      <c r="D3510" s="4">
        <v>43617</v>
      </c>
      <c r="E3510" s="198" t="s">
        <v>104</v>
      </c>
      <c r="F3510" s="198">
        <v>108098492</v>
      </c>
      <c r="G3510" s="198">
        <v>0</v>
      </c>
      <c r="H3510" s="198">
        <v>0</v>
      </c>
      <c r="I3510" s="4">
        <v>43627</v>
      </c>
      <c r="J3510" s="198" t="s">
        <v>230</v>
      </c>
      <c r="K3510" s="198">
        <v>-253.76</v>
      </c>
      <c r="L3510" s="198" t="s">
        <v>195</v>
      </c>
    </row>
    <row r="3511" spans="1:12" x14ac:dyDescent="0.3">
      <c r="A3511" s="5">
        <v>13650</v>
      </c>
      <c r="B3511" s="5">
        <v>10100501</v>
      </c>
      <c r="C3511" s="5">
        <v>1000</v>
      </c>
      <c r="D3511" s="4">
        <v>43617</v>
      </c>
      <c r="E3511" s="198" t="s">
        <v>104</v>
      </c>
      <c r="F3511" s="198">
        <v>108098492</v>
      </c>
      <c r="G3511" s="198">
        <v>0</v>
      </c>
      <c r="H3511" s="198">
        <v>0</v>
      </c>
      <c r="I3511" s="4">
        <v>43627</v>
      </c>
      <c r="J3511" s="198" t="s">
        <v>230</v>
      </c>
      <c r="K3511" s="198">
        <v>-253.75</v>
      </c>
      <c r="L3511" s="198" t="s">
        <v>195</v>
      </c>
    </row>
    <row r="3512" spans="1:12" x14ac:dyDescent="0.3">
      <c r="A3512" s="5">
        <v>13670</v>
      </c>
      <c r="B3512" s="5">
        <v>10100501</v>
      </c>
      <c r="C3512" s="5">
        <v>1000</v>
      </c>
      <c r="D3512" s="4">
        <v>43617</v>
      </c>
      <c r="E3512" s="198" t="s">
        <v>103</v>
      </c>
      <c r="F3512" s="198">
        <v>108100277</v>
      </c>
      <c r="G3512" s="198">
        <v>-160</v>
      </c>
      <c r="H3512" s="5">
        <v>-3200</v>
      </c>
      <c r="I3512" s="4">
        <v>43617</v>
      </c>
      <c r="J3512" s="198" t="s">
        <v>230</v>
      </c>
      <c r="K3512" s="198">
        <v>0</v>
      </c>
      <c r="L3512" s="198" t="s">
        <v>189</v>
      </c>
    </row>
    <row r="3513" spans="1:12" x14ac:dyDescent="0.3">
      <c r="A3513" s="5">
        <v>13690</v>
      </c>
      <c r="B3513" s="5">
        <v>10100501</v>
      </c>
      <c r="C3513" s="5">
        <v>1000</v>
      </c>
      <c r="D3513" s="4">
        <v>43617</v>
      </c>
      <c r="E3513" s="198" t="s">
        <v>103</v>
      </c>
      <c r="F3513" s="198">
        <v>108100277</v>
      </c>
      <c r="G3513" s="198">
        <v>1</v>
      </c>
      <c r="H3513" s="198">
        <v>414.96</v>
      </c>
      <c r="I3513" s="4">
        <v>43617</v>
      </c>
      <c r="J3513" s="198" t="s">
        <v>230</v>
      </c>
      <c r="K3513" s="198">
        <v>0</v>
      </c>
      <c r="L3513" s="198" t="s">
        <v>191</v>
      </c>
    </row>
    <row r="3514" spans="1:12" x14ac:dyDescent="0.3">
      <c r="A3514" s="5">
        <v>13640</v>
      </c>
      <c r="B3514" s="5">
        <v>10100501</v>
      </c>
      <c r="C3514" s="5">
        <v>1000</v>
      </c>
      <c r="D3514" s="4">
        <v>43617</v>
      </c>
      <c r="E3514" s="198" t="s">
        <v>104</v>
      </c>
      <c r="F3514" s="198">
        <v>108101007</v>
      </c>
      <c r="G3514" s="198">
        <v>0</v>
      </c>
      <c r="H3514" s="198">
        <v>0</v>
      </c>
      <c r="I3514" s="4">
        <v>43584</v>
      </c>
      <c r="J3514" s="198" t="s">
        <v>105</v>
      </c>
      <c r="K3514" s="198">
        <v>-95.25</v>
      </c>
      <c r="L3514" s="198" t="s">
        <v>194</v>
      </c>
    </row>
    <row r="3515" spans="1:12" x14ac:dyDescent="0.3">
      <c r="A3515" s="5">
        <v>13640</v>
      </c>
      <c r="B3515" s="5">
        <v>10100501</v>
      </c>
      <c r="C3515" s="5">
        <v>1000</v>
      </c>
      <c r="D3515" s="4">
        <v>43617</v>
      </c>
      <c r="E3515" s="198" t="s">
        <v>104</v>
      </c>
      <c r="F3515" s="198">
        <v>108101007</v>
      </c>
      <c r="G3515" s="198">
        <v>0</v>
      </c>
      <c r="H3515" s="198">
        <v>0</v>
      </c>
      <c r="I3515" s="4">
        <v>43584</v>
      </c>
      <c r="J3515" s="198" t="s">
        <v>105</v>
      </c>
      <c r="K3515" s="198">
        <v>-39.619999999999997</v>
      </c>
      <c r="L3515" s="198" t="s">
        <v>194</v>
      </c>
    </row>
    <row r="3516" spans="1:12" x14ac:dyDescent="0.3">
      <c r="A3516" s="5">
        <v>13640</v>
      </c>
      <c r="B3516" s="5">
        <v>10100501</v>
      </c>
      <c r="C3516" s="5">
        <v>1000</v>
      </c>
      <c r="D3516" s="4">
        <v>43617</v>
      </c>
      <c r="E3516" s="198" t="s">
        <v>104</v>
      </c>
      <c r="F3516" s="198">
        <v>108101007</v>
      </c>
      <c r="G3516" s="198">
        <v>0</v>
      </c>
      <c r="H3516" s="198">
        <v>0</v>
      </c>
      <c r="I3516" s="4">
        <v>43584</v>
      </c>
      <c r="J3516" s="198" t="s">
        <v>105</v>
      </c>
      <c r="K3516" s="198">
        <v>-102.85</v>
      </c>
      <c r="L3516" s="198" t="s">
        <v>194</v>
      </c>
    </row>
    <row r="3517" spans="1:12" x14ac:dyDescent="0.3">
      <c r="A3517" s="5">
        <v>13650</v>
      </c>
      <c r="B3517" s="5">
        <v>10100501</v>
      </c>
      <c r="C3517" s="5">
        <v>1000</v>
      </c>
      <c r="D3517" s="4">
        <v>43617</v>
      </c>
      <c r="E3517" s="198" t="s">
        <v>104</v>
      </c>
      <c r="F3517" s="198">
        <v>108101007</v>
      </c>
      <c r="G3517" s="198">
        <v>0</v>
      </c>
      <c r="H3517" s="198">
        <v>0</v>
      </c>
      <c r="I3517" s="4">
        <v>43584</v>
      </c>
      <c r="J3517" s="198" t="s">
        <v>105</v>
      </c>
      <c r="K3517" s="198">
        <v>-425.98</v>
      </c>
      <c r="L3517" s="198" t="s">
        <v>195</v>
      </c>
    </row>
    <row r="3518" spans="1:12" x14ac:dyDescent="0.3">
      <c r="A3518" s="5">
        <v>13650</v>
      </c>
      <c r="B3518" s="5">
        <v>10100501</v>
      </c>
      <c r="C3518" s="5">
        <v>1000</v>
      </c>
      <c r="D3518" s="4">
        <v>43617</v>
      </c>
      <c r="E3518" s="198" t="s">
        <v>104</v>
      </c>
      <c r="F3518" s="198">
        <v>108101007</v>
      </c>
      <c r="G3518" s="198">
        <v>0</v>
      </c>
      <c r="H3518" s="198">
        <v>0</v>
      </c>
      <c r="I3518" s="4">
        <v>43584</v>
      </c>
      <c r="J3518" s="198" t="s">
        <v>105</v>
      </c>
      <c r="K3518" s="198">
        <v>-425.98</v>
      </c>
      <c r="L3518" s="198" t="s">
        <v>195</v>
      </c>
    </row>
    <row r="3519" spans="1:12" x14ac:dyDescent="0.3">
      <c r="A3519" s="5">
        <v>13660</v>
      </c>
      <c r="B3519" s="5">
        <v>10100501</v>
      </c>
      <c r="C3519" s="5">
        <v>1000</v>
      </c>
      <c r="D3519" s="4">
        <v>43617</v>
      </c>
      <c r="E3519" s="198" t="s">
        <v>104</v>
      </c>
      <c r="F3519" s="198">
        <v>108101007</v>
      </c>
      <c r="G3519" s="198">
        <v>0</v>
      </c>
      <c r="H3519" s="198">
        <v>0</v>
      </c>
      <c r="I3519" s="4">
        <v>43584</v>
      </c>
      <c r="J3519" s="198" t="s">
        <v>105</v>
      </c>
      <c r="K3519" s="198">
        <v>-378.55</v>
      </c>
      <c r="L3519" s="198" t="s">
        <v>188</v>
      </c>
    </row>
    <row r="3520" spans="1:12" x14ac:dyDescent="0.3">
      <c r="A3520" s="5">
        <v>13660</v>
      </c>
      <c r="B3520" s="5">
        <v>10100501</v>
      </c>
      <c r="C3520" s="5">
        <v>1000</v>
      </c>
      <c r="D3520" s="4">
        <v>43617</v>
      </c>
      <c r="E3520" s="198" t="s">
        <v>104</v>
      </c>
      <c r="F3520" s="198">
        <v>108101007</v>
      </c>
      <c r="G3520" s="198">
        <v>0</v>
      </c>
      <c r="H3520" s="198">
        <v>0</v>
      </c>
      <c r="I3520" s="4">
        <v>43584</v>
      </c>
      <c r="J3520" s="198" t="s">
        <v>105</v>
      </c>
      <c r="K3520" s="198">
        <v>-388.18</v>
      </c>
      <c r="L3520" s="198" t="s">
        <v>188</v>
      </c>
    </row>
    <row r="3521" spans="1:12" x14ac:dyDescent="0.3">
      <c r="A3521" s="5">
        <v>13660</v>
      </c>
      <c r="B3521" s="5">
        <v>10100501</v>
      </c>
      <c r="C3521" s="5">
        <v>1000</v>
      </c>
      <c r="D3521" s="4">
        <v>43617</v>
      </c>
      <c r="E3521" s="198" t="s">
        <v>104</v>
      </c>
      <c r="F3521" s="198">
        <v>108101007</v>
      </c>
      <c r="G3521" s="198">
        <v>0</v>
      </c>
      <c r="H3521" s="198">
        <v>0</v>
      </c>
      <c r="I3521" s="4">
        <v>43584</v>
      </c>
      <c r="J3521" s="198" t="s">
        <v>105</v>
      </c>
      <c r="K3521" s="198">
        <v>-419.06</v>
      </c>
      <c r="L3521" s="198" t="s">
        <v>188</v>
      </c>
    </row>
    <row r="3522" spans="1:12" x14ac:dyDescent="0.3">
      <c r="A3522" s="5">
        <v>13660</v>
      </c>
      <c r="B3522" s="5">
        <v>10100501</v>
      </c>
      <c r="C3522" s="5">
        <v>1000</v>
      </c>
      <c r="D3522" s="4">
        <v>43617</v>
      </c>
      <c r="E3522" s="198" t="s">
        <v>104</v>
      </c>
      <c r="F3522" s="198">
        <v>108101007</v>
      </c>
      <c r="G3522" s="198">
        <v>0</v>
      </c>
      <c r="H3522" s="198">
        <v>0</v>
      </c>
      <c r="I3522" s="4">
        <v>43584</v>
      </c>
      <c r="J3522" s="198" t="s">
        <v>105</v>
      </c>
      <c r="K3522" s="198">
        <v>-89.98</v>
      </c>
      <c r="L3522" s="198" t="s">
        <v>188</v>
      </c>
    </row>
    <row r="3523" spans="1:12" x14ac:dyDescent="0.3">
      <c r="A3523" s="5">
        <v>13670</v>
      </c>
      <c r="B3523" s="5">
        <v>10100501</v>
      </c>
      <c r="C3523" s="5">
        <v>1000</v>
      </c>
      <c r="D3523" s="4">
        <v>43617</v>
      </c>
      <c r="E3523" s="198" t="s">
        <v>104</v>
      </c>
      <c r="F3523" s="198">
        <v>108101007</v>
      </c>
      <c r="G3523" s="198">
        <v>0</v>
      </c>
      <c r="H3523" s="198">
        <v>0</v>
      </c>
      <c r="I3523" s="4">
        <v>43584</v>
      </c>
      <c r="J3523" s="198" t="s">
        <v>105</v>
      </c>
      <c r="K3523" s="3">
        <v>-2657.29</v>
      </c>
      <c r="L3523" s="198" t="s">
        <v>189</v>
      </c>
    </row>
    <row r="3524" spans="1:12" x14ac:dyDescent="0.3">
      <c r="A3524" s="5">
        <v>13670</v>
      </c>
      <c r="B3524" s="5">
        <v>10100501</v>
      </c>
      <c r="C3524" s="5">
        <v>1000</v>
      </c>
      <c r="D3524" s="4">
        <v>43617</v>
      </c>
      <c r="E3524" s="198" t="s">
        <v>104</v>
      </c>
      <c r="F3524" s="198">
        <v>108101007</v>
      </c>
      <c r="G3524" s="198">
        <v>0</v>
      </c>
      <c r="H3524" s="198">
        <v>0</v>
      </c>
      <c r="I3524" s="4">
        <v>43584</v>
      </c>
      <c r="J3524" s="198" t="s">
        <v>105</v>
      </c>
      <c r="K3524" s="3">
        <v>-2453.4</v>
      </c>
      <c r="L3524" s="198" t="s">
        <v>189</v>
      </c>
    </row>
    <row r="3525" spans="1:12" x14ac:dyDescent="0.3">
      <c r="A3525" s="5">
        <v>13670</v>
      </c>
      <c r="B3525" s="5">
        <v>10100501</v>
      </c>
      <c r="C3525" s="5">
        <v>1000</v>
      </c>
      <c r="D3525" s="4">
        <v>43617</v>
      </c>
      <c r="E3525" s="198" t="s">
        <v>104</v>
      </c>
      <c r="F3525" s="198">
        <v>108101007</v>
      </c>
      <c r="G3525" s="198">
        <v>0</v>
      </c>
      <c r="H3525" s="198">
        <v>0</v>
      </c>
      <c r="I3525" s="4">
        <v>43584</v>
      </c>
      <c r="J3525" s="198" t="s">
        <v>105</v>
      </c>
      <c r="K3525" s="3">
        <v>-2070.54</v>
      </c>
      <c r="L3525" s="198" t="s">
        <v>189</v>
      </c>
    </row>
    <row r="3526" spans="1:12" x14ac:dyDescent="0.3">
      <c r="A3526" s="5">
        <v>13660</v>
      </c>
      <c r="B3526" s="5">
        <v>10100501</v>
      </c>
      <c r="C3526" s="5">
        <v>1000</v>
      </c>
      <c r="D3526" s="4">
        <v>43617</v>
      </c>
      <c r="E3526" s="198" t="s">
        <v>104</v>
      </c>
      <c r="F3526" s="198">
        <v>108096807</v>
      </c>
      <c r="G3526" s="198">
        <v>0</v>
      </c>
      <c r="H3526" s="198">
        <v>0</v>
      </c>
      <c r="I3526" s="4">
        <v>43599</v>
      </c>
      <c r="J3526" s="198" t="s">
        <v>105</v>
      </c>
      <c r="K3526" s="198">
        <v>-0.12</v>
      </c>
      <c r="L3526" s="198" t="s">
        <v>188</v>
      </c>
    </row>
    <row r="3527" spans="1:12" x14ac:dyDescent="0.3">
      <c r="A3527" s="5">
        <v>13660</v>
      </c>
      <c r="B3527" s="5">
        <v>10100501</v>
      </c>
      <c r="C3527" s="5">
        <v>1000</v>
      </c>
      <c r="D3527" s="4">
        <v>43617</v>
      </c>
      <c r="E3527" s="198" t="s">
        <v>104</v>
      </c>
      <c r="F3527" s="198">
        <v>108096807</v>
      </c>
      <c r="G3527" s="198">
        <v>0</v>
      </c>
      <c r="H3527" s="198">
        <v>0</v>
      </c>
      <c r="I3527" s="4">
        <v>43599</v>
      </c>
      <c r="J3527" s="198" t="s">
        <v>105</v>
      </c>
      <c r="K3527" s="198">
        <v>-0.09</v>
      </c>
      <c r="L3527" s="198" t="s">
        <v>188</v>
      </c>
    </row>
    <row r="3528" spans="1:12" x14ac:dyDescent="0.3">
      <c r="A3528" s="5">
        <v>13670</v>
      </c>
      <c r="B3528" s="5">
        <v>10100501</v>
      </c>
      <c r="C3528" s="5">
        <v>1000</v>
      </c>
      <c r="D3528" s="4">
        <v>43617</v>
      </c>
      <c r="E3528" s="198" t="s">
        <v>104</v>
      </c>
      <c r="F3528" s="198">
        <v>108096807</v>
      </c>
      <c r="G3528" s="198">
        <v>0</v>
      </c>
      <c r="H3528" s="198">
        <v>0</v>
      </c>
      <c r="I3528" s="4">
        <v>43599</v>
      </c>
      <c r="J3528" s="198" t="s">
        <v>105</v>
      </c>
      <c r="K3528" s="198">
        <v>-3.62</v>
      </c>
      <c r="L3528" s="198" t="s">
        <v>189</v>
      </c>
    </row>
    <row r="3529" spans="1:12" x14ac:dyDescent="0.3">
      <c r="A3529" s="5">
        <v>13670</v>
      </c>
      <c r="B3529" s="5">
        <v>10100501</v>
      </c>
      <c r="C3529" s="5">
        <v>1000</v>
      </c>
      <c r="D3529" s="4">
        <v>43617</v>
      </c>
      <c r="E3529" s="198" t="s">
        <v>104</v>
      </c>
      <c r="F3529" s="198">
        <v>108096807</v>
      </c>
      <c r="G3529" s="198">
        <v>0</v>
      </c>
      <c r="H3529" s="198">
        <v>0</v>
      </c>
      <c r="I3529" s="4">
        <v>43599</v>
      </c>
      <c r="J3529" s="198" t="s">
        <v>105</v>
      </c>
      <c r="K3529" s="198">
        <v>-1.5</v>
      </c>
      <c r="L3529" s="198" t="s">
        <v>189</v>
      </c>
    </row>
    <row r="3530" spans="1:12" x14ac:dyDescent="0.3">
      <c r="A3530" s="5">
        <v>13660</v>
      </c>
      <c r="B3530" s="5">
        <v>10100501</v>
      </c>
      <c r="C3530" s="5">
        <v>1000</v>
      </c>
      <c r="D3530" s="4">
        <v>43617</v>
      </c>
      <c r="E3530" s="198" t="s">
        <v>104</v>
      </c>
      <c r="F3530" s="198">
        <v>108113297</v>
      </c>
      <c r="G3530" s="198">
        <v>0</v>
      </c>
      <c r="H3530" s="198">
        <v>0</v>
      </c>
      <c r="I3530" s="4">
        <v>43592</v>
      </c>
      <c r="J3530" s="198" t="s">
        <v>105</v>
      </c>
      <c r="K3530" s="198">
        <v>-1.4</v>
      </c>
      <c r="L3530" s="198" t="s">
        <v>188</v>
      </c>
    </row>
    <row r="3531" spans="1:12" x14ac:dyDescent="0.3">
      <c r="A3531" s="5">
        <v>13650</v>
      </c>
      <c r="B3531" s="5">
        <v>10100501</v>
      </c>
      <c r="C3531" s="5">
        <v>1000</v>
      </c>
      <c r="D3531" s="4">
        <v>43617</v>
      </c>
      <c r="E3531" s="198" t="s">
        <v>103</v>
      </c>
      <c r="F3531" s="198">
        <v>108112359</v>
      </c>
      <c r="G3531" s="198">
        <v>-360</v>
      </c>
      <c r="H3531" s="198">
        <v>-910.8</v>
      </c>
      <c r="I3531" s="4">
        <v>43628</v>
      </c>
      <c r="J3531" s="198" t="s">
        <v>227</v>
      </c>
      <c r="K3531" s="198">
        <v>0</v>
      </c>
      <c r="L3531" s="198" t="s">
        <v>195</v>
      </c>
    </row>
    <row r="3532" spans="1:12" x14ac:dyDescent="0.3">
      <c r="A3532" s="5">
        <v>13650</v>
      </c>
      <c r="B3532" s="5">
        <v>10100501</v>
      </c>
      <c r="C3532" s="5">
        <v>1000</v>
      </c>
      <c r="D3532" s="4">
        <v>43617</v>
      </c>
      <c r="E3532" s="198" t="s">
        <v>103</v>
      </c>
      <c r="F3532" s="198">
        <v>108112359</v>
      </c>
      <c r="G3532" s="198">
        <v>-360</v>
      </c>
      <c r="H3532" s="198">
        <v>-910.8</v>
      </c>
      <c r="I3532" s="4">
        <v>43628</v>
      </c>
      <c r="J3532" s="198" t="s">
        <v>227</v>
      </c>
      <c r="K3532" s="198">
        <v>0</v>
      </c>
      <c r="L3532" s="198" t="s">
        <v>195</v>
      </c>
    </row>
    <row r="3533" spans="1:12" x14ac:dyDescent="0.3">
      <c r="A3533" s="5">
        <v>13660</v>
      </c>
      <c r="B3533" s="5">
        <v>10100501</v>
      </c>
      <c r="C3533" s="5">
        <v>1000</v>
      </c>
      <c r="D3533" s="4">
        <v>43617</v>
      </c>
      <c r="E3533" s="198" t="s">
        <v>103</v>
      </c>
      <c r="F3533" s="198">
        <v>108112361</v>
      </c>
      <c r="G3533" s="198">
        <v>-1</v>
      </c>
      <c r="H3533" s="3">
        <v>-1012.24</v>
      </c>
      <c r="I3533" s="4">
        <v>43616</v>
      </c>
      <c r="J3533" s="198" t="s">
        <v>227</v>
      </c>
      <c r="K3533" s="198">
        <v>0</v>
      </c>
      <c r="L3533" s="198" t="s">
        <v>188</v>
      </c>
    </row>
    <row r="3534" spans="1:12" x14ac:dyDescent="0.3">
      <c r="A3534" s="5">
        <v>13660</v>
      </c>
      <c r="B3534" s="5">
        <v>10100501</v>
      </c>
      <c r="C3534" s="5">
        <v>1000</v>
      </c>
      <c r="D3534" s="4">
        <v>43617</v>
      </c>
      <c r="E3534" s="198" t="s">
        <v>104</v>
      </c>
      <c r="F3534" s="198">
        <v>108112361</v>
      </c>
      <c r="G3534" s="198">
        <v>0</v>
      </c>
      <c r="H3534" s="198">
        <v>0</v>
      </c>
      <c r="I3534" s="4">
        <v>43616</v>
      </c>
      <c r="J3534" s="198" t="s">
        <v>227</v>
      </c>
      <c r="K3534" s="3">
        <v>-2014.45</v>
      </c>
      <c r="L3534" s="198" t="s">
        <v>188</v>
      </c>
    </row>
    <row r="3535" spans="1:12" x14ac:dyDescent="0.3">
      <c r="A3535" s="5">
        <v>13670</v>
      </c>
      <c r="B3535" s="5">
        <v>10100501</v>
      </c>
      <c r="C3535" s="5">
        <v>1000</v>
      </c>
      <c r="D3535" s="4">
        <v>43617</v>
      </c>
      <c r="E3535" s="198" t="s">
        <v>103</v>
      </c>
      <c r="F3535" s="198">
        <v>108112361</v>
      </c>
      <c r="G3535" s="198">
        <v>-349</v>
      </c>
      <c r="H3535" s="198">
        <v>-687.53</v>
      </c>
      <c r="I3535" s="4">
        <v>43616</v>
      </c>
      <c r="J3535" s="198" t="s">
        <v>227</v>
      </c>
      <c r="K3535" s="198">
        <v>0</v>
      </c>
      <c r="L3535" s="198" t="s">
        <v>189</v>
      </c>
    </row>
    <row r="3536" spans="1:12" x14ac:dyDescent="0.3">
      <c r="A3536" s="5">
        <v>13670</v>
      </c>
      <c r="B3536" s="5">
        <v>10100501</v>
      </c>
      <c r="C3536" s="5">
        <v>1000</v>
      </c>
      <c r="D3536" s="4">
        <v>43617</v>
      </c>
      <c r="E3536" s="198" t="s">
        <v>104</v>
      </c>
      <c r="F3536" s="198">
        <v>108112361</v>
      </c>
      <c r="G3536" s="198">
        <v>0</v>
      </c>
      <c r="H3536" s="198">
        <v>0</v>
      </c>
      <c r="I3536" s="4">
        <v>43616</v>
      </c>
      <c r="J3536" s="198" t="s">
        <v>227</v>
      </c>
      <c r="K3536" s="3">
        <v>-1368.24</v>
      </c>
      <c r="L3536" s="198" t="s">
        <v>189</v>
      </c>
    </row>
    <row r="3537" spans="1:12" x14ac:dyDescent="0.3">
      <c r="A3537" s="5">
        <v>13640</v>
      </c>
      <c r="B3537" s="5">
        <v>10100501</v>
      </c>
      <c r="C3537" s="5">
        <v>1000</v>
      </c>
      <c r="D3537" s="4">
        <v>43617</v>
      </c>
      <c r="E3537" s="198" t="s">
        <v>103</v>
      </c>
      <c r="F3537" s="198">
        <v>108112402</v>
      </c>
      <c r="G3537" s="198">
        <v>-2</v>
      </c>
      <c r="H3537" s="198">
        <v>-817.08</v>
      </c>
      <c r="I3537" s="4">
        <v>43633</v>
      </c>
      <c r="J3537" s="198" t="s">
        <v>237</v>
      </c>
      <c r="K3537" s="198">
        <v>0</v>
      </c>
      <c r="L3537" s="198" t="s">
        <v>194</v>
      </c>
    </row>
    <row r="3538" spans="1:12" x14ac:dyDescent="0.3">
      <c r="A3538" s="5">
        <v>13650</v>
      </c>
      <c r="B3538" s="5">
        <v>10100501</v>
      </c>
      <c r="C3538" s="5">
        <v>1000</v>
      </c>
      <c r="D3538" s="4">
        <v>43617</v>
      </c>
      <c r="E3538" s="198" t="s">
        <v>103</v>
      </c>
      <c r="F3538" s="198">
        <v>108112402</v>
      </c>
      <c r="G3538" s="5">
        <v>-2715</v>
      </c>
      <c r="H3538" s="3">
        <v>-6868.95</v>
      </c>
      <c r="I3538" s="4">
        <v>43633</v>
      </c>
      <c r="J3538" s="198" t="s">
        <v>237</v>
      </c>
      <c r="K3538" s="198">
        <v>0</v>
      </c>
      <c r="L3538" s="198" t="s">
        <v>195</v>
      </c>
    </row>
    <row r="3539" spans="1:12" x14ac:dyDescent="0.3">
      <c r="A3539" s="5">
        <v>13650</v>
      </c>
      <c r="B3539" s="5">
        <v>10100501</v>
      </c>
      <c r="C3539" s="5">
        <v>1000</v>
      </c>
      <c r="D3539" s="4">
        <v>43617</v>
      </c>
      <c r="E3539" s="198" t="s">
        <v>103</v>
      </c>
      <c r="F3539" s="198">
        <v>108112402</v>
      </c>
      <c r="G3539" s="198">
        <v>-905</v>
      </c>
      <c r="H3539" s="3">
        <v>-2289.65</v>
      </c>
      <c r="I3539" s="4">
        <v>43633</v>
      </c>
      <c r="J3539" s="198" t="s">
        <v>237</v>
      </c>
      <c r="K3539" s="198">
        <v>0</v>
      </c>
      <c r="L3539" s="198" t="s">
        <v>195</v>
      </c>
    </row>
    <row r="3540" spans="1:12" x14ac:dyDescent="0.3">
      <c r="A3540" s="5">
        <v>13640</v>
      </c>
      <c r="B3540" s="5">
        <v>10100501</v>
      </c>
      <c r="C3540" s="5">
        <v>1000</v>
      </c>
      <c r="D3540" s="4">
        <v>43617</v>
      </c>
      <c r="E3540" s="198" t="s">
        <v>103</v>
      </c>
      <c r="F3540" s="198">
        <v>108112402</v>
      </c>
      <c r="G3540" s="198">
        <v>-1</v>
      </c>
      <c r="H3540" s="3">
        <v>-1218.6099999999999</v>
      </c>
      <c r="I3540" s="4">
        <v>43633</v>
      </c>
      <c r="J3540" s="198" t="s">
        <v>237</v>
      </c>
      <c r="K3540" s="198">
        <v>0</v>
      </c>
      <c r="L3540" s="198" t="s">
        <v>194</v>
      </c>
    </row>
    <row r="3541" spans="1:12" x14ac:dyDescent="0.3">
      <c r="A3541" s="5">
        <v>13690</v>
      </c>
      <c r="B3541" s="5">
        <v>10100501</v>
      </c>
      <c r="C3541" s="5">
        <v>1000</v>
      </c>
      <c r="D3541" s="4">
        <v>43617</v>
      </c>
      <c r="E3541" s="198" t="s">
        <v>104</v>
      </c>
      <c r="F3541" s="198">
        <v>108114269</v>
      </c>
      <c r="G3541" s="198">
        <v>0</v>
      </c>
      <c r="H3541" s="198">
        <v>0</v>
      </c>
      <c r="I3541" s="4">
        <v>43627</v>
      </c>
      <c r="J3541" s="198" t="s">
        <v>230</v>
      </c>
      <c r="K3541" s="3">
        <v>-6437.36</v>
      </c>
      <c r="L3541" s="198" t="s">
        <v>191</v>
      </c>
    </row>
    <row r="3542" spans="1:12" x14ac:dyDescent="0.3">
      <c r="A3542" s="5">
        <v>13660</v>
      </c>
      <c r="B3542" s="5">
        <v>10100501</v>
      </c>
      <c r="C3542" s="5">
        <v>1000</v>
      </c>
      <c r="D3542" s="4">
        <v>43617</v>
      </c>
      <c r="E3542" s="198" t="s">
        <v>104</v>
      </c>
      <c r="F3542" s="198">
        <v>108111557</v>
      </c>
      <c r="G3542" s="198">
        <v>0</v>
      </c>
      <c r="H3542" s="198">
        <v>0</v>
      </c>
      <c r="I3542" s="4">
        <v>43602</v>
      </c>
      <c r="J3542" s="198" t="s">
        <v>105</v>
      </c>
      <c r="K3542" s="198">
        <v>51.95</v>
      </c>
      <c r="L3542" s="198" t="s">
        <v>188</v>
      </c>
    </row>
    <row r="3543" spans="1:12" x14ac:dyDescent="0.3">
      <c r="A3543" s="5">
        <v>13660</v>
      </c>
      <c r="B3543" s="5">
        <v>10100501</v>
      </c>
      <c r="C3543" s="5">
        <v>1000</v>
      </c>
      <c r="D3543" s="4">
        <v>43617</v>
      </c>
      <c r="E3543" s="198" t="s">
        <v>104</v>
      </c>
      <c r="F3543" s="198">
        <v>108111557</v>
      </c>
      <c r="G3543" s="198">
        <v>0</v>
      </c>
      <c r="H3543" s="198">
        <v>0</v>
      </c>
      <c r="I3543" s="4">
        <v>43602</v>
      </c>
      <c r="J3543" s="198" t="s">
        <v>105</v>
      </c>
      <c r="K3543" s="198">
        <v>368.7</v>
      </c>
      <c r="L3543" s="198" t="s">
        <v>188</v>
      </c>
    </row>
    <row r="3544" spans="1:12" x14ac:dyDescent="0.3">
      <c r="A3544" s="5">
        <v>13670</v>
      </c>
      <c r="B3544" s="5">
        <v>10100501</v>
      </c>
      <c r="C3544" s="5">
        <v>1000</v>
      </c>
      <c r="D3544" s="4">
        <v>43617</v>
      </c>
      <c r="E3544" s="198" t="s">
        <v>104</v>
      </c>
      <c r="F3544" s="198">
        <v>108111557</v>
      </c>
      <c r="G3544" s="198">
        <v>0</v>
      </c>
      <c r="H3544" s="198">
        <v>0</v>
      </c>
      <c r="I3544" s="4">
        <v>43602</v>
      </c>
      <c r="J3544" s="198" t="s">
        <v>105</v>
      </c>
      <c r="K3544" s="3">
        <v>1962.53</v>
      </c>
      <c r="L3544" s="198" t="s">
        <v>189</v>
      </c>
    </row>
    <row r="3545" spans="1:12" x14ac:dyDescent="0.3">
      <c r="A3545" s="5">
        <v>13660</v>
      </c>
      <c r="B3545" s="5">
        <v>10100501</v>
      </c>
      <c r="C3545" s="5">
        <v>1000</v>
      </c>
      <c r="D3545" s="4">
        <v>43617</v>
      </c>
      <c r="E3545" s="198" t="s">
        <v>104</v>
      </c>
      <c r="F3545" s="198">
        <v>108111739</v>
      </c>
      <c r="G3545" s="198">
        <v>0</v>
      </c>
      <c r="H3545" s="198">
        <v>0</v>
      </c>
      <c r="I3545" s="4">
        <v>43601</v>
      </c>
      <c r="J3545" s="198" t="s">
        <v>105</v>
      </c>
      <c r="K3545" s="3">
        <v>1212.77</v>
      </c>
      <c r="L3545" s="198" t="s">
        <v>188</v>
      </c>
    </row>
    <row r="3546" spans="1:12" x14ac:dyDescent="0.3">
      <c r="A3546" s="5">
        <v>13670</v>
      </c>
      <c r="B3546" s="5">
        <v>10100501</v>
      </c>
      <c r="C3546" s="5">
        <v>1000</v>
      </c>
      <c r="D3546" s="4">
        <v>43617</v>
      </c>
      <c r="E3546" s="198" t="s">
        <v>104</v>
      </c>
      <c r="F3546" s="198">
        <v>108111739</v>
      </c>
      <c r="G3546" s="198">
        <v>0</v>
      </c>
      <c r="H3546" s="198">
        <v>0</v>
      </c>
      <c r="I3546" s="4">
        <v>43601</v>
      </c>
      <c r="J3546" s="198" t="s">
        <v>105</v>
      </c>
      <c r="K3546" s="198">
        <v>539.84</v>
      </c>
      <c r="L3546" s="198" t="s">
        <v>189</v>
      </c>
    </row>
    <row r="3547" spans="1:12" x14ac:dyDescent="0.3">
      <c r="A3547" s="5">
        <v>13660</v>
      </c>
      <c r="B3547" s="5">
        <v>10100501</v>
      </c>
      <c r="C3547" s="5">
        <v>1000</v>
      </c>
      <c r="D3547" s="4">
        <v>43617</v>
      </c>
      <c r="E3547" s="198" t="s">
        <v>104</v>
      </c>
      <c r="F3547" s="198">
        <v>108112143</v>
      </c>
      <c r="G3547" s="198">
        <v>0</v>
      </c>
      <c r="H3547" s="198">
        <v>0</v>
      </c>
      <c r="I3547" s="4">
        <v>43608</v>
      </c>
      <c r="J3547" s="198" t="s">
        <v>105</v>
      </c>
      <c r="K3547" s="3">
        <v>1042.67</v>
      </c>
      <c r="L3547" s="198" t="s">
        <v>188</v>
      </c>
    </row>
    <row r="3548" spans="1:12" x14ac:dyDescent="0.3">
      <c r="A3548" s="5">
        <v>13670</v>
      </c>
      <c r="B3548" s="5">
        <v>10100501</v>
      </c>
      <c r="C3548" s="5">
        <v>1000</v>
      </c>
      <c r="D3548" s="4">
        <v>43617</v>
      </c>
      <c r="E3548" s="198" t="s">
        <v>104</v>
      </c>
      <c r="F3548" s="198">
        <v>108112143</v>
      </c>
      <c r="G3548" s="198">
        <v>0</v>
      </c>
      <c r="H3548" s="198">
        <v>0</v>
      </c>
      <c r="I3548" s="4">
        <v>43608</v>
      </c>
      <c r="J3548" s="198" t="s">
        <v>105</v>
      </c>
      <c r="K3548" s="3">
        <v>1345.31</v>
      </c>
      <c r="L3548" s="198" t="s">
        <v>189</v>
      </c>
    </row>
    <row r="3549" spans="1:12" x14ac:dyDescent="0.3">
      <c r="A3549" s="5">
        <v>13670</v>
      </c>
      <c r="B3549" s="5">
        <v>10100501</v>
      </c>
      <c r="C3549" s="5">
        <v>1000</v>
      </c>
      <c r="D3549" s="4">
        <v>43617</v>
      </c>
      <c r="E3549" s="198" t="s">
        <v>104</v>
      </c>
      <c r="F3549" s="198">
        <v>108112143</v>
      </c>
      <c r="G3549" s="198">
        <v>0</v>
      </c>
      <c r="H3549" s="198">
        <v>0</v>
      </c>
      <c r="I3549" s="4">
        <v>43608</v>
      </c>
      <c r="J3549" s="198" t="s">
        <v>105</v>
      </c>
      <c r="K3549" s="5">
        <v>1066</v>
      </c>
      <c r="L3549" s="198" t="s">
        <v>189</v>
      </c>
    </row>
    <row r="3550" spans="1:12" x14ac:dyDescent="0.3">
      <c r="A3550" s="5">
        <v>13660</v>
      </c>
      <c r="B3550" s="5">
        <v>10100501</v>
      </c>
      <c r="C3550" s="5">
        <v>1000</v>
      </c>
      <c r="D3550" s="4">
        <v>43617</v>
      </c>
      <c r="E3550" s="198" t="s">
        <v>104</v>
      </c>
      <c r="F3550" s="198">
        <v>108111965</v>
      </c>
      <c r="G3550" s="198">
        <v>0</v>
      </c>
      <c r="H3550" s="198">
        <v>0</v>
      </c>
      <c r="I3550" s="4">
        <v>43614</v>
      </c>
      <c r="J3550" s="198" t="s">
        <v>105</v>
      </c>
      <c r="K3550" s="198">
        <v>67.55</v>
      </c>
      <c r="L3550" s="198" t="s">
        <v>188</v>
      </c>
    </row>
    <row r="3551" spans="1:12" x14ac:dyDescent="0.3">
      <c r="A3551" s="5">
        <v>13660</v>
      </c>
      <c r="B3551" s="5">
        <v>10100501</v>
      </c>
      <c r="C3551" s="5">
        <v>1000</v>
      </c>
      <c r="D3551" s="4">
        <v>43617</v>
      </c>
      <c r="E3551" s="198" t="s">
        <v>104</v>
      </c>
      <c r="F3551" s="198">
        <v>108111965</v>
      </c>
      <c r="G3551" s="198">
        <v>0</v>
      </c>
      <c r="H3551" s="198">
        <v>0</v>
      </c>
      <c r="I3551" s="4">
        <v>43614</v>
      </c>
      <c r="J3551" s="198" t="s">
        <v>105</v>
      </c>
      <c r="K3551" s="198">
        <v>682.54</v>
      </c>
      <c r="L3551" s="198" t="s">
        <v>188</v>
      </c>
    </row>
    <row r="3552" spans="1:12" x14ac:dyDescent="0.3">
      <c r="A3552" s="5">
        <v>13670</v>
      </c>
      <c r="B3552" s="5">
        <v>10100501</v>
      </c>
      <c r="C3552" s="5">
        <v>1000</v>
      </c>
      <c r="D3552" s="4">
        <v>43617</v>
      </c>
      <c r="E3552" s="198" t="s">
        <v>104</v>
      </c>
      <c r="F3552" s="198">
        <v>108111965</v>
      </c>
      <c r="G3552" s="198">
        <v>0</v>
      </c>
      <c r="H3552" s="198">
        <v>0</v>
      </c>
      <c r="I3552" s="4">
        <v>43614</v>
      </c>
      <c r="J3552" s="198" t="s">
        <v>105</v>
      </c>
      <c r="K3552" s="198">
        <v>883.27</v>
      </c>
      <c r="L3552" s="198" t="s">
        <v>189</v>
      </c>
    </row>
    <row r="3553" spans="1:12" x14ac:dyDescent="0.3">
      <c r="A3553" s="5">
        <v>13640</v>
      </c>
      <c r="B3553" s="5">
        <v>10100501</v>
      </c>
      <c r="C3553" s="5">
        <v>1000</v>
      </c>
      <c r="D3553" s="4">
        <v>43617</v>
      </c>
      <c r="E3553" s="198" t="s">
        <v>104</v>
      </c>
      <c r="F3553" s="198">
        <v>108111997</v>
      </c>
      <c r="G3553" s="198">
        <v>0</v>
      </c>
      <c r="H3553" s="198">
        <v>0</v>
      </c>
      <c r="I3553" s="4">
        <v>43619</v>
      </c>
      <c r="J3553" s="198" t="s">
        <v>105</v>
      </c>
      <c r="K3553" s="198">
        <v>-673.08</v>
      </c>
      <c r="L3553" s="198" t="s">
        <v>194</v>
      </c>
    </row>
    <row r="3554" spans="1:12" x14ac:dyDescent="0.3">
      <c r="A3554" s="5">
        <v>13650</v>
      </c>
      <c r="B3554" s="5">
        <v>10100501</v>
      </c>
      <c r="C3554" s="5">
        <v>1000</v>
      </c>
      <c r="D3554" s="4">
        <v>43617</v>
      </c>
      <c r="E3554" s="198" t="s">
        <v>104</v>
      </c>
      <c r="F3554" s="198">
        <v>108110034</v>
      </c>
      <c r="G3554" s="198">
        <v>0</v>
      </c>
      <c r="H3554" s="198">
        <v>0</v>
      </c>
      <c r="I3554" s="4">
        <v>43595</v>
      </c>
      <c r="J3554" s="198" t="s">
        <v>105</v>
      </c>
      <c r="K3554" s="198">
        <v>7.3</v>
      </c>
      <c r="L3554" s="198" t="s">
        <v>195</v>
      </c>
    </row>
    <row r="3555" spans="1:12" x14ac:dyDescent="0.3">
      <c r="A3555" s="5">
        <v>13660</v>
      </c>
      <c r="B3555" s="5">
        <v>10100501</v>
      </c>
      <c r="C3555" s="5">
        <v>1000</v>
      </c>
      <c r="D3555" s="4">
        <v>43617</v>
      </c>
      <c r="E3555" s="198" t="s">
        <v>104</v>
      </c>
      <c r="F3555" s="198">
        <v>108110034</v>
      </c>
      <c r="G3555" s="198">
        <v>0</v>
      </c>
      <c r="H3555" s="198">
        <v>0</v>
      </c>
      <c r="I3555" s="4">
        <v>43595</v>
      </c>
      <c r="J3555" s="198" t="s">
        <v>105</v>
      </c>
      <c r="K3555" s="198">
        <v>0.66</v>
      </c>
      <c r="L3555" s="198" t="s">
        <v>188</v>
      </c>
    </row>
    <row r="3556" spans="1:12" x14ac:dyDescent="0.3">
      <c r="A3556" s="5">
        <v>13640</v>
      </c>
      <c r="B3556" s="5">
        <v>10100501</v>
      </c>
      <c r="C3556" s="5">
        <v>1000</v>
      </c>
      <c r="D3556" s="4">
        <v>43617</v>
      </c>
      <c r="E3556" s="198" t="s">
        <v>104</v>
      </c>
      <c r="F3556" s="198">
        <v>108110249</v>
      </c>
      <c r="G3556" s="198">
        <v>0</v>
      </c>
      <c r="H3556" s="198">
        <v>0</v>
      </c>
      <c r="I3556" s="4">
        <v>43598</v>
      </c>
      <c r="J3556" s="198" t="s">
        <v>105</v>
      </c>
      <c r="K3556" s="198">
        <v>806.22</v>
      </c>
      <c r="L3556" s="198" t="s">
        <v>194</v>
      </c>
    </row>
    <row r="3557" spans="1:12" x14ac:dyDescent="0.3">
      <c r="A3557" s="5">
        <v>13640</v>
      </c>
      <c r="B3557" s="5">
        <v>10100501</v>
      </c>
      <c r="C3557" s="5">
        <v>1000</v>
      </c>
      <c r="D3557" s="4">
        <v>43617</v>
      </c>
      <c r="E3557" s="198" t="s">
        <v>104</v>
      </c>
      <c r="F3557" s="198">
        <v>108110249</v>
      </c>
      <c r="G3557" s="198">
        <v>0</v>
      </c>
      <c r="H3557" s="198">
        <v>0</v>
      </c>
      <c r="I3557" s="4">
        <v>43598</v>
      </c>
      <c r="J3557" s="198" t="s">
        <v>105</v>
      </c>
      <c r="K3557" s="198">
        <v>120.7</v>
      </c>
      <c r="L3557" s="198" t="s">
        <v>194</v>
      </c>
    </row>
    <row r="3558" spans="1:12" x14ac:dyDescent="0.3">
      <c r="A3558" s="5">
        <v>13640</v>
      </c>
      <c r="B3558" s="5">
        <v>10100501</v>
      </c>
      <c r="C3558" s="5">
        <v>1000</v>
      </c>
      <c r="D3558" s="4">
        <v>43617</v>
      </c>
      <c r="E3558" s="198" t="s">
        <v>104</v>
      </c>
      <c r="F3558" s="198">
        <v>108110249</v>
      </c>
      <c r="G3558" s="198">
        <v>0</v>
      </c>
      <c r="H3558" s="198">
        <v>0</v>
      </c>
      <c r="I3558" s="4">
        <v>43598</v>
      </c>
      <c r="J3558" s="198" t="s">
        <v>105</v>
      </c>
      <c r="K3558" s="198">
        <v>137.16999999999999</v>
      </c>
      <c r="L3558" s="198" t="s">
        <v>194</v>
      </c>
    </row>
    <row r="3559" spans="1:12" x14ac:dyDescent="0.3">
      <c r="A3559" s="5">
        <v>13650</v>
      </c>
      <c r="B3559" s="5">
        <v>10100501</v>
      </c>
      <c r="C3559" s="5">
        <v>1000</v>
      </c>
      <c r="D3559" s="4">
        <v>43617</v>
      </c>
      <c r="E3559" s="198" t="s">
        <v>104</v>
      </c>
      <c r="F3559" s="198">
        <v>108110249</v>
      </c>
      <c r="G3559" s="198">
        <v>0</v>
      </c>
      <c r="H3559" s="198">
        <v>0</v>
      </c>
      <c r="I3559" s="4">
        <v>43598</v>
      </c>
      <c r="J3559" s="198" t="s">
        <v>105</v>
      </c>
      <c r="K3559" s="198">
        <v>65.42</v>
      </c>
      <c r="L3559" s="198" t="s">
        <v>195</v>
      </c>
    </row>
    <row r="3560" spans="1:12" x14ac:dyDescent="0.3">
      <c r="A3560" s="5">
        <v>13650</v>
      </c>
      <c r="B3560" s="5">
        <v>10100501</v>
      </c>
      <c r="C3560" s="5">
        <v>1000</v>
      </c>
      <c r="D3560" s="4">
        <v>43617</v>
      </c>
      <c r="E3560" s="198" t="s">
        <v>104</v>
      </c>
      <c r="F3560" s="198">
        <v>108110249</v>
      </c>
      <c r="G3560" s="198">
        <v>0</v>
      </c>
      <c r="H3560" s="198">
        <v>0</v>
      </c>
      <c r="I3560" s="4">
        <v>43598</v>
      </c>
      <c r="J3560" s="198" t="s">
        <v>105</v>
      </c>
      <c r="K3560" s="198">
        <v>213.85</v>
      </c>
      <c r="L3560" s="198" t="s">
        <v>195</v>
      </c>
    </row>
    <row r="3561" spans="1:12" x14ac:dyDescent="0.3">
      <c r="A3561" s="5">
        <v>13640</v>
      </c>
      <c r="B3561" s="5">
        <v>10100501</v>
      </c>
      <c r="C3561" s="5">
        <v>1000</v>
      </c>
      <c r="D3561" s="4">
        <v>43617</v>
      </c>
      <c r="E3561" s="198" t="s">
        <v>104</v>
      </c>
      <c r="F3561" s="198">
        <v>108110451</v>
      </c>
      <c r="G3561" s="198">
        <v>0</v>
      </c>
      <c r="H3561" s="198">
        <v>0</v>
      </c>
      <c r="I3561" s="4">
        <v>43599</v>
      </c>
      <c r="J3561" s="198" t="s">
        <v>105</v>
      </c>
      <c r="K3561" s="198">
        <v>991.98</v>
      </c>
      <c r="L3561" s="198" t="s">
        <v>194</v>
      </c>
    </row>
    <row r="3562" spans="1:12" x14ac:dyDescent="0.3">
      <c r="A3562" s="5">
        <v>13660</v>
      </c>
      <c r="B3562" s="5">
        <v>10100501</v>
      </c>
      <c r="C3562" s="5">
        <v>1000</v>
      </c>
      <c r="D3562" s="4">
        <v>43617</v>
      </c>
      <c r="E3562" s="198" t="s">
        <v>103</v>
      </c>
      <c r="F3562" s="198">
        <v>108111243</v>
      </c>
      <c r="G3562" s="198">
        <v>-1</v>
      </c>
      <c r="H3562" s="3">
        <v>-1012.2</v>
      </c>
      <c r="I3562" s="4">
        <v>43630</v>
      </c>
      <c r="J3562" s="198" t="s">
        <v>235</v>
      </c>
      <c r="K3562" s="198">
        <v>0</v>
      </c>
      <c r="L3562" s="198" t="s">
        <v>188</v>
      </c>
    </row>
    <row r="3563" spans="1:12" x14ac:dyDescent="0.3">
      <c r="A3563" s="5">
        <v>13660</v>
      </c>
      <c r="B3563" s="5">
        <v>10100501</v>
      </c>
      <c r="C3563" s="5">
        <v>1000</v>
      </c>
      <c r="D3563" s="4">
        <v>43617</v>
      </c>
      <c r="E3563" s="198" t="s">
        <v>104</v>
      </c>
      <c r="F3563" s="198">
        <v>108111243</v>
      </c>
      <c r="G3563" s="198">
        <v>0</v>
      </c>
      <c r="H3563" s="198">
        <v>0</v>
      </c>
      <c r="I3563" s="4">
        <v>43630</v>
      </c>
      <c r="J3563" s="198" t="s">
        <v>235</v>
      </c>
      <c r="K3563" s="198">
        <v>708.51</v>
      </c>
      <c r="L3563" s="198" t="s">
        <v>188</v>
      </c>
    </row>
    <row r="3564" spans="1:12" x14ac:dyDescent="0.3">
      <c r="A3564" s="5">
        <v>13670</v>
      </c>
      <c r="B3564" s="5">
        <v>10100501</v>
      </c>
      <c r="C3564" s="5">
        <v>1000</v>
      </c>
      <c r="D3564" s="4">
        <v>43617</v>
      </c>
      <c r="E3564" s="198" t="s">
        <v>103</v>
      </c>
      <c r="F3564" s="198">
        <v>108111243</v>
      </c>
      <c r="G3564" s="198">
        <v>-236</v>
      </c>
      <c r="H3564" s="198">
        <v>-792.96</v>
      </c>
      <c r="I3564" s="4">
        <v>43630</v>
      </c>
      <c r="J3564" s="198" t="s">
        <v>235</v>
      </c>
      <c r="K3564" s="198">
        <v>0</v>
      </c>
      <c r="L3564" s="198" t="s">
        <v>189</v>
      </c>
    </row>
    <row r="3565" spans="1:12" x14ac:dyDescent="0.3">
      <c r="A3565" s="5">
        <v>13670</v>
      </c>
      <c r="B3565" s="5">
        <v>10100501</v>
      </c>
      <c r="C3565" s="5">
        <v>1000</v>
      </c>
      <c r="D3565" s="4">
        <v>43617</v>
      </c>
      <c r="E3565" s="198" t="s">
        <v>103</v>
      </c>
      <c r="F3565" s="198">
        <v>108111243</v>
      </c>
      <c r="G3565" s="198">
        <v>-215</v>
      </c>
      <c r="H3565" s="3">
        <v>-1051.3499999999999</v>
      </c>
      <c r="I3565" s="4">
        <v>43630</v>
      </c>
      <c r="J3565" s="198" t="s">
        <v>235</v>
      </c>
      <c r="K3565" s="198">
        <v>0</v>
      </c>
      <c r="L3565" s="198" t="s">
        <v>189</v>
      </c>
    </row>
    <row r="3566" spans="1:12" x14ac:dyDescent="0.3">
      <c r="A3566" s="5">
        <v>13670</v>
      </c>
      <c r="B3566" s="5">
        <v>10100501</v>
      </c>
      <c r="C3566" s="5">
        <v>1000</v>
      </c>
      <c r="D3566" s="4">
        <v>43617</v>
      </c>
      <c r="E3566" s="198" t="s">
        <v>104</v>
      </c>
      <c r="F3566" s="198">
        <v>108111243</v>
      </c>
      <c r="G3566" s="198">
        <v>0</v>
      </c>
      <c r="H3566" s="198">
        <v>0</v>
      </c>
      <c r="I3566" s="4">
        <v>43630</v>
      </c>
      <c r="J3566" s="198" t="s">
        <v>235</v>
      </c>
      <c r="K3566" s="198">
        <v>735.92</v>
      </c>
      <c r="L3566" s="198" t="s">
        <v>189</v>
      </c>
    </row>
    <row r="3567" spans="1:12" x14ac:dyDescent="0.3">
      <c r="A3567" s="5">
        <v>13670</v>
      </c>
      <c r="B3567" s="5">
        <v>10100501</v>
      </c>
      <c r="C3567" s="5">
        <v>1000</v>
      </c>
      <c r="D3567" s="4">
        <v>43617</v>
      </c>
      <c r="E3567" s="198" t="s">
        <v>104</v>
      </c>
      <c r="F3567" s="198">
        <v>108111243</v>
      </c>
      <c r="G3567" s="198">
        <v>0</v>
      </c>
      <c r="H3567" s="198">
        <v>0</v>
      </c>
      <c r="I3567" s="4">
        <v>43630</v>
      </c>
      <c r="J3567" s="198" t="s">
        <v>235</v>
      </c>
      <c r="K3567" s="198">
        <v>555.04999999999995</v>
      </c>
      <c r="L3567" s="198" t="s">
        <v>189</v>
      </c>
    </row>
    <row r="3568" spans="1:12" x14ac:dyDescent="0.3">
      <c r="A3568" s="5">
        <v>13660</v>
      </c>
      <c r="B3568" s="5">
        <v>10100501</v>
      </c>
      <c r="C3568" s="5">
        <v>1000</v>
      </c>
      <c r="D3568" s="4">
        <v>43617</v>
      </c>
      <c r="E3568" s="198" t="s">
        <v>104</v>
      </c>
      <c r="F3568" s="198">
        <v>108113297</v>
      </c>
      <c r="G3568" s="198">
        <v>0</v>
      </c>
      <c r="H3568" s="198">
        <v>0</v>
      </c>
      <c r="I3568" s="4">
        <v>43592</v>
      </c>
      <c r="J3568" s="198" t="s">
        <v>105</v>
      </c>
      <c r="K3568" s="198">
        <v>-0.56999999999999995</v>
      </c>
      <c r="L3568" s="198" t="s">
        <v>188</v>
      </c>
    </row>
    <row r="3569" spans="1:12" x14ac:dyDescent="0.3">
      <c r="A3569" s="5">
        <v>13670</v>
      </c>
      <c r="B3569" s="5">
        <v>10100501</v>
      </c>
      <c r="C3569" s="5">
        <v>1000</v>
      </c>
      <c r="D3569" s="4">
        <v>43617</v>
      </c>
      <c r="E3569" s="198" t="s">
        <v>104</v>
      </c>
      <c r="F3569" s="198">
        <v>108112569</v>
      </c>
      <c r="G3569" s="198">
        <v>0</v>
      </c>
      <c r="H3569" s="198">
        <v>0</v>
      </c>
      <c r="I3569" s="4">
        <v>43619</v>
      </c>
      <c r="J3569" s="198" t="s">
        <v>105</v>
      </c>
      <c r="K3569" s="198">
        <v>-43.56</v>
      </c>
      <c r="L3569" s="198" t="s">
        <v>189</v>
      </c>
    </row>
    <row r="3570" spans="1:12" x14ac:dyDescent="0.3">
      <c r="A3570" s="5">
        <v>13670</v>
      </c>
      <c r="B3570" s="5">
        <v>10100501</v>
      </c>
      <c r="C3570" s="5">
        <v>1000</v>
      </c>
      <c r="D3570" s="4">
        <v>43617</v>
      </c>
      <c r="E3570" s="198" t="s">
        <v>103</v>
      </c>
      <c r="F3570" s="198">
        <v>108112654</v>
      </c>
      <c r="G3570" s="198">
        <v>-90</v>
      </c>
      <c r="H3570" s="198">
        <v>-444.6</v>
      </c>
      <c r="I3570" s="4">
        <v>43616</v>
      </c>
      <c r="J3570" s="198" t="s">
        <v>228</v>
      </c>
      <c r="K3570" s="198">
        <v>0</v>
      </c>
      <c r="L3570" s="198" t="s">
        <v>189</v>
      </c>
    </row>
    <row r="3571" spans="1:12" x14ac:dyDescent="0.3">
      <c r="A3571" s="5">
        <v>13670</v>
      </c>
      <c r="B3571" s="5">
        <v>10100501</v>
      </c>
      <c r="C3571" s="5">
        <v>1000</v>
      </c>
      <c r="D3571" s="4">
        <v>43617</v>
      </c>
      <c r="E3571" s="198" t="s">
        <v>104</v>
      </c>
      <c r="F3571" s="198">
        <v>108112654</v>
      </c>
      <c r="G3571" s="198">
        <v>0</v>
      </c>
      <c r="H3571" s="198">
        <v>0</v>
      </c>
      <c r="I3571" s="4">
        <v>43616</v>
      </c>
      <c r="J3571" s="198" t="s">
        <v>228</v>
      </c>
      <c r="K3571" s="3">
        <v>-3236.31</v>
      </c>
      <c r="L3571" s="198" t="s">
        <v>189</v>
      </c>
    </row>
    <row r="3572" spans="1:12" x14ac:dyDescent="0.3">
      <c r="A3572" s="5">
        <v>13640</v>
      </c>
      <c r="B3572" s="5">
        <v>10100501</v>
      </c>
      <c r="C3572" s="5">
        <v>1000</v>
      </c>
      <c r="D3572" s="4">
        <v>43617</v>
      </c>
      <c r="E3572" s="198" t="s">
        <v>104</v>
      </c>
      <c r="F3572" s="198">
        <v>108109799</v>
      </c>
      <c r="G3572" s="198">
        <v>0</v>
      </c>
      <c r="H3572" s="198">
        <v>0</v>
      </c>
      <c r="I3572" s="4">
        <v>43600</v>
      </c>
      <c r="J3572" s="198" t="s">
        <v>105</v>
      </c>
      <c r="K3572" s="198">
        <v>186.24</v>
      </c>
      <c r="L3572" s="198" t="s">
        <v>194</v>
      </c>
    </row>
    <row r="3573" spans="1:12" x14ac:dyDescent="0.3">
      <c r="A3573" s="5">
        <v>13640</v>
      </c>
      <c r="B3573" s="5">
        <v>10100501</v>
      </c>
      <c r="C3573" s="5">
        <v>1000</v>
      </c>
      <c r="D3573" s="4">
        <v>43617</v>
      </c>
      <c r="E3573" s="198" t="s">
        <v>104</v>
      </c>
      <c r="F3573" s="198">
        <v>108109799</v>
      </c>
      <c r="G3573" s="198">
        <v>0</v>
      </c>
      <c r="H3573" s="198">
        <v>0</v>
      </c>
      <c r="I3573" s="4">
        <v>43600</v>
      </c>
      <c r="J3573" s="198" t="s">
        <v>105</v>
      </c>
      <c r="K3573" s="198">
        <v>820.2</v>
      </c>
      <c r="L3573" s="198" t="s">
        <v>194</v>
      </c>
    </row>
    <row r="3574" spans="1:12" x14ac:dyDescent="0.3">
      <c r="A3574" s="5">
        <v>13650</v>
      </c>
      <c r="B3574" s="5">
        <v>10100501</v>
      </c>
      <c r="C3574" s="5">
        <v>1000</v>
      </c>
      <c r="D3574" s="4">
        <v>43617</v>
      </c>
      <c r="E3574" s="198" t="s">
        <v>104</v>
      </c>
      <c r="F3574" s="198">
        <v>108109799</v>
      </c>
      <c r="G3574" s="198">
        <v>0</v>
      </c>
      <c r="H3574" s="198">
        <v>0</v>
      </c>
      <c r="I3574" s="4">
        <v>43600</v>
      </c>
      <c r="J3574" s="198" t="s">
        <v>105</v>
      </c>
      <c r="K3574" s="198">
        <v>141.08000000000001</v>
      </c>
      <c r="L3574" s="198" t="s">
        <v>195</v>
      </c>
    </row>
    <row r="3575" spans="1:12" x14ac:dyDescent="0.3">
      <c r="A3575" s="5">
        <v>13640</v>
      </c>
      <c r="B3575" s="5">
        <v>10100501</v>
      </c>
      <c r="C3575" s="5">
        <v>1000</v>
      </c>
      <c r="D3575" s="4">
        <v>43617</v>
      </c>
      <c r="E3575" s="198" t="s">
        <v>103</v>
      </c>
      <c r="F3575" s="198">
        <v>108109911</v>
      </c>
      <c r="G3575" s="198">
        <v>-1</v>
      </c>
      <c r="H3575" s="3">
        <v>-3110.8</v>
      </c>
      <c r="I3575" s="4">
        <v>43628</v>
      </c>
      <c r="J3575" s="198" t="s">
        <v>227</v>
      </c>
      <c r="K3575" s="198">
        <v>0</v>
      </c>
      <c r="L3575" s="198" t="s">
        <v>194</v>
      </c>
    </row>
    <row r="3576" spans="1:12" x14ac:dyDescent="0.3">
      <c r="A3576" s="5">
        <v>13640</v>
      </c>
      <c r="B3576" s="5">
        <v>10100501</v>
      </c>
      <c r="C3576" s="5">
        <v>1000</v>
      </c>
      <c r="D3576" s="4">
        <v>43617</v>
      </c>
      <c r="E3576" s="198" t="s">
        <v>103</v>
      </c>
      <c r="F3576" s="198">
        <v>108109911</v>
      </c>
      <c r="G3576" s="198">
        <v>-6</v>
      </c>
      <c r="H3576" s="3">
        <v>-2865.36</v>
      </c>
      <c r="I3576" s="4">
        <v>43628</v>
      </c>
      <c r="J3576" s="198" t="s">
        <v>227</v>
      </c>
      <c r="K3576" s="198">
        <v>0</v>
      </c>
      <c r="L3576" s="198" t="s">
        <v>194</v>
      </c>
    </row>
    <row r="3577" spans="1:12" x14ac:dyDescent="0.3">
      <c r="A3577" s="5">
        <v>13640</v>
      </c>
      <c r="B3577" s="5">
        <v>10100501</v>
      </c>
      <c r="C3577" s="5">
        <v>1000</v>
      </c>
      <c r="D3577" s="4">
        <v>43617</v>
      </c>
      <c r="E3577" s="198" t="s">
        <v>103</v>
      </c>
      <c r="F3577" s="198">
        <v>108109911</v>
      </c>
      <c r="G3577" s="198">
        <v>-1</v>
      </c>
      <c r="H3577" s="3">
        <v>-1393.31</v>
      </c>
      <c r="I3577" s="4">
        <v>43628</v>
      </c>
      <c r="J3577" s="198" t="s">
        <v>227</v>
      </c>
      <c r="K3577" s="198">
        <v>0</v>
      </c>
      <c r="L3577" s="198" t="s">
        <v>194</v>
      </c>
    </row>
    <row r="3578" spans="1:12" x14ac:dyDescent="0.3">
      <c r="A3578" s="5">
        <v>13640</v>
      </c>
      <c r="B3578" s="5">
        <v>10100501</v>
      </c>
      <c r="C3578" s="5">
        <v>1000</v>
      </c>
      <c r="D3578" s="4">
        <v>43617</v>
      </c>
      <c r="E3578" s="198" t="s">
        <v>104</v>
      </c>
      <c r="F3578" s="198">
        <v>108109990</v>
      </c>
      <c r="G3578" s="198">
        <v>0</v>
      </c>
      <c r="H3578" s="198">
        <v>0</v>
      </c>
      <c r="I3578" s="4">
        <v>43608</v>
      </c>
      <c r="J3578" s="198" t="s">
        <v>105</v>
      </c>
      <c r="K3578" s="198">
        <v>624.57000000000005</v>
      </c>
      <c r="L3578" s="198" t="s">
        <v>194</v>
      </c>
    </row>
    <row r="3579" spans="1:12" x14ac:dyDescent="0.3">
      <c r="A3579" s="5">
        <v>13650</v>
      </c>
      <c r="B3579" s="5">
        <v>10100501</v>
      </c>
      <c r="C3579" s="5">
        <v>1000</v>
      </c>
      <c r="D3579" s="4">
        <v>43617</v>
      </c>
      <c r="E3579" s="198" t="s">
        <v>104</v>
      </c>
      <c r="F3579" s="198">
        <v>108109990</v>
      </c>
      <c r="G3579" s="198">
        <v>0</v>
      </c>
      <c r="H3579" s="198">
        <v>0</v>
      </c>
      <c r="I3579" s="4">
        <v>43608</v>
      </c>
      <c r="J3579" s="198" t="s">
        <v>105</v>
      </c>
      <c r="K3579" s="198">
        <v>199.16</v>
      </c>
      <c r="L3579" s="198" t="s">
        <v>195</v>
      </c>
    </row>
    <row r="3580" spans="1:12" x14ac:dyDescent="0.3">
      <c r="A3580" s="5">
        <v>13640</v>
      </c>
      <c r="B3580" s="5">
        <v>10100501</v>
      </c>
      <c r="C3580" s="5">
        <v>1000</v>
      </c>
      <c r="D3580" s="4">
        <v>43617</v>
      </c>
      <c r="E3580" s="198" t="s">
        <v>104</v>
      </c>
      <c r="F3580" s="198">
        <v>108106569</v>
      </c>
      <c r="G3580" s="198">
        <v>0</v>
      </c>
      <c r="H3580" s="198">
        <v>0</v>
      </c>
      <c r="I3580" s="4">
        <v>43600</v>
      </c>
      <c r="J3580" s="198" t="s">
        <v>105</v>
      </c>
      <c r="K3580" s="198">
        <v>696.89</v>
      </c>
      <c r="L3580" s="198" t="s">
        <v>194</v>
      </c>
    </row>
    <row r="3581" spans="1:12" x14ac:dyDescent="0.3">
      <c r="A3581" s="5">
        <v>13640</v>
      </c>
      <c r="B3581" s="5">
        <v>10100501</v>
      </c>
      <c r="C3581" s="5">
        <v>1000</v>
      </c>
      <c r="D3581" s="4">
        <v>43617</v>
      </c>
      <c r="E3581" s="198" t="s">
        <v>104</v>
      </c>
      <c r="F3581" s="198">
        <v>108106805</v>
      </c>
      <c r="G3581" s="198">
        <v>0</v>
      </c>
      <c r="H3581" s="198">
        <v>0</v>
      </c>
      <c r="I3581" s="4">
        <v>43609</v>
      </c>
      <c r="J3581" s="198" t="s">
        <v>105</v>
      </c>
      <c r="K3581" s="198">
        <v>251.9</v>
      </c>
      <c r="L3581" s="198" t="s">
        <v>194</v>
      </c>
    </row>
    <row r="3582" spans="1:12" x14ac:dyDescent="0.3">
      <c r="A3582" s="5">
        <v>13640</v>
      </c>
      <c r="B3582" s="5">
        <v>10100501</v>
      </c>
      <c r="C3582" s="5">
        <v>1000</v>
      </c>
      <c r="D3582" s="4">
        <v>43617</v>
      </c>
      <c r="E3582" s="198" t="s">
        <v>104</v>
      </c>
      <c r="F3582" s="198">
        <v>108106805</v>
      </c>
      <c r="G3582" s="198">
        <v>0</v>
      </c>
      <c r="H3582" s="198">
        <v>0</v>
      </c>
      <c r="I3582" s="4">
        <v>43609</v>
      </c>
      <c r="J3582" s="198" t="s">
        <v>105</v>
      </c>
      <c r="K3582" s="3">
        <v>1839.21</v>
      </c>
      <c r="L3582" s="198" t="s">
        <v>194</v>
      </c>
    </row>
    <row r="3583" spans="1:12" x14ac:dyDescent="0.3">
      <c r="A3583" s="5">
        <v>13650</v>
      </c>
      <c r="B3583" s="5">
        <v>10100501</v>
      </c>
      <c r="C3583" s="5">
        <v>1000</v>
      </c>
      <c r="D3583" s="4">
        <v>43617</v>
      </c>
      <c r="E3583" s="198" t="s">
        <v>104</v>
      </c>
      <c r="F3583" s="198">
        <v>108106805</v>
      </c>
      <c r="G3583" s="198">
        <v>0</v>
      </c>
      <c r="H3583" s="198">
        <v>0</v>
      </c>
      <c r="I3583" s="4">
        <v>43609</v>
      </c>
      <c r="J3583" s="198" t="s">
        <v>105</v>
      </c>
      <c r="K3583" s="198">
        <v>773.23</v>
      </c>
      <c r="L3583" s="198" t="s">
        <v>195</v>
      </c>
    </row>
    <row r="3584" spans="1:12" x14ac:dyDescent="0.3">
      <c r="A3584" s="5">
        <v>13650</v>
      </c>
      <c r="B3584" s="5">
        <v>10100501</v>
      </c>
      <c r="C3584" s="5">
        <v>1000</v>
      </c>
      <c r="D3584" s="4">
        <v>43617</v>
      </c>
      <c r="E3584" s="198" t="s">
        <v>104</v>
      </c>
      <c r="F3584" s="198">
        <v>108106805</v>
      </c>
      <c r="G3584" s="198">
        <v>0</v>
      </c>
      <c r="H3584" s="198">
        <v>0</v>
      </c>
      <c r="I3584" s="4">
        <v>43609</v>
      </c>
      <c r="J3584" s="198" t="s">
        <v>105</v>
      </c>
      <c r="K3584" s="198">
        <v>773.23</v>
      </c>
      <c r="L3584" s="198" t="s">
        <v>195</v>
      </c>
    </row>
    <row r="3585" spans="1:12" x14ac:dyDescent="0.3">
      <c r="A3585" s="5">
        <v>13640</v>
      </c>
      <c r="B3585" s="5">
        <v>10100501</v>
      </c>
      <c r="C3585" s="5">
        <v>1000</v>
      </c>
      <c r="D3585" s="4">
        <v>43617</v>
      </c>
      <c r="E3585" s="198" t="s">
        <v>104</v>
      </c>
      <c r="F3585" s="198">
        <v>108107581</v>
      </c>
      <c r="G3585" s="198">
        <v>0</v>
      </c>
      <c r="H3585" s="198">
        <v>0</v>
      </c>
      <c r="I3585" s="4">
        <v>43613</v>
      </c>
      <c r="J3585" s="198" t="s">
        <v>105</v>
      </c>
      <c r="K3585" s="3">
        <v>2584.3200000000002</v>
      </c>
      <c r="L3585" s="198" t="s">
        <v>194</v>
      </c>
    </row>
    <row r="3586" spans="1:12" x14ac:dyDescent="0.3">
      <c r="A3586" s="5">
        <v>13650</v>
      </c>
      <c r="B3586" s="5">
        <v>10100501</v>
      </c>
      <c r="C3586" s="5">
        <v>1000</v>
      </c>
      <c r="D3586" s="4">
        <v>43617</v>
      </c>
      <c r="E3586" s="198" t="s">
        <v>104</v>
      </c>
      <c r="F3586" s="198">
        <v>108107581</v>
      </c>
      <c r="G3586" s="198">
        <v>0</v>
      </c>
      <c r="H3586" s="198">
        <v>0</v>
      </c>
      <c r="I3586" s="4">
        <v>43613</v>
      </c>
      <c r="J3586" s="198" t="s">
        <v>105</v>
      </c>
      <c r="K3586" s="198">
        <v>777.24</v>
      </c>
      <c r="L3586" s="198" t="s">
        <v>195</v>
      </c>
    </row>
    <row r="3587" spans="1:12" x14ac:dyDescent="0.3">
      <c r="A3587" s="5">
        <v>13640</v>
      </c>
      <c r="B3587" s="5">
        <v>10100501</v>
      </c>
      <c r="C3587" s="5">
        <v>1000</v>
      </c>
      <c r="D3587" s="4">
        <v>43617</v>
      </c>
      <c r="E3587" s="198" t="s">
        <v>104</v>
      </c>
      <c r="F3587" s="198">
        <v>108107681</v>
      </c>
      <c r="G3587" s="198">
        <v>0</v>
      </c>
      <c r="H3587" s="198">
        <v>0</v>
      </c>
      <c r="I3587" s="4">
        <v>43432</v>
      </c>
      <c r="J3587" s="198" t="s">
        <v>105</v>
      </c>
      <c r="K3587" s="198">
        <v>664.81</v>
      </c>
      <c r="L3587" s="198" t="s">
        <v>194</v>
      </c>
    </row>
    <row r="3588" spans="1:12" x14ac:dyDescent="0.3">
      <c r="A3588" s="5">
        <v>13640</v>
      </c>
      <c r="B3588" s="5">
        <v>10100501</v>
      </c>
      <c r="C3588" s="5">
        <v>1000</v>
      </c>
      <c r="D3588" s="4">
        <v>43617</v>
      </c>
      <c r="E3588" s="198" t="s">
        <v>104</v>
      </c>
      <c r="F3588" s="198">
        <v>108107709</v>
      </c>
      <c r="G3588" s="198">
        <v>0</v>
      </c>
      <c r="H3588" s="198">
        <v>0</v>
      </c>
      <c r="I3588" s="4">
        <v>43600</v>
      </c>
      <c r="J3588" s="198" t="s">
        <v>105</v>
      </c>
      <c r="K3588" s="198">
        <v>441.72</v>
      </c>
      <c r="L3588" s="198" t="s">
        <v>194</v>
      </c>
    </row>
    <row r="3589" spans="1:12" x14ac:dyDescent="0.3">
      <c r="A3589" s="5">
        <v>13640</v>
      </c>
      <c r="B3589" s="5">
        <v>10100501</v>
      </c>
      <c r="C3589" s="5">
        <v>1000</v>
      </c>
      <c r="D3589" s="4">
        <v>43617</v>
      </c>
      <c r="E3589" s="198" t="s">
        <v>104</v>
      </c>
      <c r="F3589" s="198">
        <v>108107709</v>
      </c>
      <c r="G3589" s="198">
        <v>0</v>
      </c>
      <c r="H3589" s="198">
        <v>0</v>
      </c>
      <c r="I3589" s="4">
        <v>43600</v>
      </c>
      <c r="J3589" s="198" t="s">
        <v>105</v>
      </c>
      <c r="K3589" s="3">
        <v>2365.96</v>
      </c>
      <c r="L3589" s="198" t="s">
        <v>194</v>
      </c>
    </row>
    <row r="3590" spans="1:12" x14ac:dyDescent="0.3">
      <c r="A3590" s="5">
        <v>13640</v>
      </c>
      <c r="B3590" s="5">
        <v>10100501</v>
      </c>
      <c r="C3590" s="5">
        <v>1000</v>
      </c>
      <c r="D3590" s="4">
        <v>43617</v>
      </c>
      <c r="E3590" s="198" t="s">
        <v>104</v>
      </c>
      <c r="F3590" s="198">
        <v>108107714</v>
      </c>
      <c r="G3590" s="198">
        <v>0</v>
      </c>
      <c r="H3590" s="198">
        <v>0</v>
      </c>
      <c r="I3590" s="4">
        <v>43598</v>
      </c>
      <c r="J3590" s="198" t="s">
        <v>105</v>
      </c>
      <c r="K3590" s="198">
        <v>-1.41</v>
      </c>
      <c r="L3590" s="198" t="s">
        <v>194</v>
      </c>
    </row>
    <row r="3591" spans="1:12" x14ac:dyDescent="0.3">
      <c r="A3591" s="5">
        <v>13650</v>
      </c>
      <c r="B3591" s="5">
        <v>10100501</v>
      </c>
      <c r="C3591" s="5">
        <v>1000</v>
      </c>
      <c r="D3591" s="4">
        <v>43617</v>
      </c>
      <c r="E3591" s="198" t="s">
        <v>104</v>
      </c>
      <c r="F3591" s="198">
        <v>108107714</v>
      </c>
      <c r="G3591" s="198">
        <v>0</v>
      </c>
      <c r="H3591" s="198">
        <v>0</v>
      </c>
      <c r="I3591" s="4">
        <v>43598</v>
      </c>
      <c r="J3591" s="198" t="s">
        <v>105</v>
      </c>
      <c r="K3591" s="198">
        <v>-5.37</v>
      </c>
      <c r="L3591" s="198" t="s">
        <v>195</v>
      </c>
    </row>
    <row r="3592" spans="1:12" x14ac:dyDescent="0.3">
      <c r="A3592" s="5">
        <v>13640</v>
      </c>
      <c r="B3592" s="5">
        <v>10100501</v>
      </c>
      <c r="C3592" s="5">
        <v>1000</v>
      </c>
      <c r="D3592" s="4">
        <v>43617</v>
      </c>
      <c r="E3592" s="198" t="s">
        <v>104</v>
      </c>
      <c r="F3592" s="198">
        <v>108107718</v>
      </c>
      <c r="G3592" s="198">
        <v>0</v>
      </c>
      <c r="H3592" s="198">
        <v>0</v>
      </c>
      <c r="I3592" s="4">
        <v>43591</v>
      </c>
      <c r="J3592" s="198" t="s">
        <v>105</v>
      </c>
      <c r="K3592" s="198">
        <v>849.23</v>
      </c>
      <c r="L3592" s="198" t="s">
        <v>194</v>
      </c>
    </row>
    <row r="3593" spans="1:12" x14ac:dyDescent="0.3">
      <c r="A3593" s="5">
        <v>13670</v>
      </c>
      <c r="B3593" s="5">
        <v>10100501</v>
      </c>
      <c r="C3593" s="5">
        <v>1000</v>
      </c>
      <c r="D3593" s="4">
        <v>43617</v>
      </c>
      <c r="E3593" s="198" t="s">
        <v>104</v>
      </c>
      <c r="F3593" s="198">
        <v>108107718</v>
      </c>
      <c r="G3593" s="198">
        <v>0</v>
      </c>
      <c r="H3593" s="198">
        <v>0</v>
      </c>
      <c r="I3593" s="4">
        <v>43591</v>
      </c>
      <c r="J3593" s="198" t="s">
        <v>105</v>
      </c>
      <c r="K3593" s="3">
        <v>1291.76</v>
      </c>
      <c r="L3593" s="198" t="s">
        <v>189</v>
      </c>
    </row>
    <row r="3594" spans="1:12" x14ac:dyDescent="0.3">
      <c r="A3594" s="5">
        <v>13670</v>
      </c>
      <c r="B3594" s="5">
        <v>10100501</v>
      </c>
      <c r="C3594" s="5">
        <v>1000</v>
      </c>
      <c r="D3594" s="4">
        <v>43617</v>
      </c>
      <c r="E3594" s="198" t="s">
        <v>104</v>
      </c>
      <c r="F3594" s="198">
        <v>108107718</v>
      </c>
      <c r="G3594" s="198">
        <v>0</v>
      </c>
      <c r="H3594" s="198">
        <v>0</v>
      </c>
      <c r="I3594" s="4">
        <v>43591</v>
      </c>
      <c r="J3594" s="198" t="s">
        <v>105</v>
      </c>
      <c r="K3594" s="3">
        <v>1291.76</v>
      </c>
      <c r="L3594" s="198" t="s">
        <v>189</v>
      </c>
    </row>
    <row r="3595" spans="1:12" x14ac:dyDescent="0.3">
      <c r="A3595" s="5">
        <v>13670</v>
      </c>
      <c r="B3595" s="5">
        <v>10100501</v>
      </c>
      <c r="C3595" s="5">
        <v>1000</v>
      </c>
      <c r="D3595" s="4">
        <v>43617</v>
      </c>
      <c r="E3595" s="198" t="s">
        <v>104</v>
      </c>
      <c r="F3595" s="198">
        <v>108107904</v>
      </c>
      <c r="G3595" s="198">
        <v>0</v>
      </c>
      <c r="H3595" s="198">
        <v>0</v>
      </c>
      <c r="I3595" s="4">
        <v>43586</v>
      </c>
      <c r="J3595" s="198" t="s">
        <v>105</v>
      </c>
      <c r="K3595" s="3">
        <v>1546.75</v>
      </c>
      <c r="L3595" s="198" t="s">
        <v>189</v>
      </c>
    </row>
    <row r="3596" spans="1:12" x14ac:dyDescent="0.3">
      <c r="A3596" s="5">
        <v>13660</v>
      </c>
      <c r="B3596" s="5">
        <v>10100501</v>
      </c>
      <c r="C3596" s="5">
        <v>1000</v>
      </c>
      <c r="D3596" s="4">
        <v>43617</v>
      </c>
      <c r="E3596" s="198" t="s">
        <v>104</v>
      </c>
      <c r="F3596" s="198">
        <v>108108069</v>
      </c>
      <c r="G3596" s="198">
        <v>0</v>
      </c>
      <c r="H3596" s="198">
        <v>0</v>
      </c>
      <c r="I3596" s="4">
        <v>43367</v>
      </c>
      <c r="J3596" s="198" t="s">
        <v>105</v>
      </c>
      <c r="K3596" s="198">
        <v>62.08</v>
      </c>
      <c r="L3596" s="198" t="s">
        <v>188</v>
      </c>
    </row>
    <row r="3597" spans="1:12" x14ac:dyDescent="0.3">
      <c r="A3597" s="5">
        <v>13670</v>
      </c>
      <c r="B3597" s="5">
        <v>10100501</v>
      </c>
      <c r="C3597" s="5">
        <v>1000</v>
      </c>
      <c r="D3597" s="4">
        <v>43617</v>
      </c>
      <c r="E3597" s="198" t="s">
        <v>104</v>
      </c>
      <c r="F3597" s="198">
        <v>108108069</v>
      </c>
      <c r="G3597" s="198">
        <v>0</v>
      </c>
      <c r="H3597" s="198">
        <v>0</v>
      </c>
      <c r="I3597" s="4">
        <v>43367</v>
      </c>
      <c r="J3597" s="198" t="s">
        <v>105</v>
      </c>
      <c r="K3597" s="3">
        <v>29984.66</v>
      </c>
      <c r="L3597" s="198" t="s">
        <v>189</v>
      </c>
    </row>
    <row r="3598" spans="1:12" x14ac:dyDescent="0.3">
      <c r="A3598" s="5">
        <v>13670</v>
      </c>
      <c r="B3598" s="5">
        <v>10100501</v>
      </c>
      <c r="C3598" s="5">
        <v>1000</v>
      </c>
      <c r="D3598" s="4">
        <v>43617</v>
      </c>
      <c r="E3598" s="198" t="s">
        <v>104</v>
      </c>
      <c r="F3598" s="198">
        <v>108108069</v>
      </c>
      <c r="G3598" s="198">
        <v>0</v>
      </c>
      <c r="H3598" s="198">
        <v>0</v>
      </c>
      <c r="I3598" s="4">
        <v>43367</v>
      </c>
      <c r="J3598" s="198" t="s">
        <v>105</v>
      </c>
      <c r="K3598" s="3">
        <v>29984.65</v>
      </c>
      <c r="L3598" s="198" t="s">
        <v>189</v>
      </c>
    </row>
    <row r="3599" spans="1:12" x14ac:dyDescent="0.3">
      <c r="A3599" s="5">
        <v>13640</v>
      </c>
      <c r="B3599" s="5">
        <v>10100501</v>
      </c>
      <c r="C3599" s="5">
        <v>1000</v>
      </c>
      <c r="D3599" s="4">
        <v>43617</v>
      </c>
      <c r="E3599" s="198" t="s">
        <v>104</v>
      </c>
      <c r="F3599" s="198">
        <v>108108182</v>
      </c>
      <c r="G3599" s="198">
        <v>0</v>
      </c>
      <c r="H3599" s="198">
        <v>0</v>
      </c>
      <c r="I3599" s="4">
        <v>43595</v>
      </c>
      <c r="J3599" s="198" t="s">
        <v>105</v>
      </c>
      <c r="K3599" s="198">
        <v>-3.11</v>
      </c>
      <c r="L3599" s="198" t="s">
        <v>194</v>
      </c>
    </row>
    <row r="3600" spans="1:12" x14ac:dyDescent="0.3">
      <c r="A3600" s="5">
        <v>13640</v>
      </c>
      <c r="B3600" s="5">
        <v>10100501</v>
      </c>
      <c r="C3600" s="5">
        <v>1000</v>
      </c>
      <c r="D3600" s="4">
        <v>43617</v>
      </c>
      <c r="E3600" s="198" t="s">
        <v>104</v>
      </c>
      <c r="F3600" s="198">
        <v>108108182</v>
      </c>
      <c r="G3600" s="198">
        <v>0</v>
      </c>
      <c r="H3600" s="198">
        <v>0</v>
      </c>
      <c r="I3600" s="4">
        <v>43595</v>
      </c>
      <c r="J3600" s="198" t="s">
        <v>105</v>
      </c>
      <c r="K3600" s="198">
        <v>-0.16</v>
      </c>
      <c r="L3600" s="198" t="s">
        <v>194</v>
      </c>
    </row>
    <row r="3601" spans="1:12" x14ac:dyDescent="0.3">
      <c r="A3601" s="5">
        <v>13640</v>
      </c>
      <c r="B3601" s="5">
        <v>10100501</v>
      </c>
      <c r="C3601" s="5">
        <v>1000</v>
      </c>
      <c r="D3601" s="4">
        <v>43617</v>
      </c>
      <c r="E3601" s="198" t="s">
        <v>104</v>
      </c>
      <c r="F3601" s="198">
        <v>108108182</v>
      </c>
      <c r="G3601" s="198">
        <v>0</v>
      </c>
      <c r="H3601" s="198">
        <v>0</v>
      </c>
      <c r="I3601" s="4">
        <v>43595</v>
      </c>
      <c r="J3601" s="198" t="s">
        <v>105</v>
      </c>
      <c r="K3601" s="198">
        <v>-3.48</v>
      </c>
      <c r="L3601" s="198" t="s">
        <v>194</v>
      </c>
    </row>
    <row r="3602" spans="1:12" x14ac:dyDescent="0.3">
      <c r="A3602" s="5">
        <v>13660</v>
      </c>
      <c r="B3602" s="5">
        <v>10100501</v>
      </c>
      <c r="C3602" s="5">
        <v>1000</v>
      </c>
      <c r="D3602" s="4">
        <v>43617</v>
      </c>
      <c r="E3602" s="198" t="s">
        <v>104</v>
      </c>
      <c r="F3602" s="198">
        <v>108108182</v>
      </c>
      <c r="G3602" s="198">
        <v>0</v>
      </c>
      <c r="H3602" s="198">
        <v>0</v>
      </c>
      <c r="I3602" s="4">
        <v>43595</v>
      </c>
      <c r="J3602" s="198" t="s">
        <v>105</v>
      </c>
      <c r="K3602" s="198">
        <v>-2.42</v>
      </c>
      <c r="L3602" s="198" t="s">
        <v>188</v>
      </c>
    </row>
    <row r="3603" spans="1:12" x14ac:dyDescent="0.3">
      <c r="A3603" s="5">
        <v>13660</v>
      </c>
      <c r="B3603" s="5">
        <v>10100501</v>
      </c>
      <c r="C3603" s="5">
        <v>1000</v>
      </c>
      <c r="D3603" s="4">
        <v>43617</v>
      </c>
      <c r="E3603" s="198" t="s">
        <v>104</v>
      </c>
      <c r="F3603" s="198">
        <v>108108182</v>
      </c>
      <c r="G3603" s="198">
        <v>0</v>
      </c>
      <c r="H3603" s="198">
        <v>0</v>
      </c>
      <c r="I3603" s="4">
        <v>43595</v>
      </c>
      <c r="J3603" s="198" t="s">
        <v>105</v>
      </c>
      <c r="K3603" s="198">
        <v>-3.18</v>
      </c>
      <c r="L3603" s="198" t="s">
        <v>188</v>
      </c>
    </row>
    <row r="3604" spans="1:12" x14ac:dyDescent="0.3">
      <c r="A3604" s="5">
        <v>13640</v>
      </c>
      <c r="B3604" s="5">
        <v>10100501</v>
      </c>
      <c r="C3604" s="5">
        <v>1000</v>
      </c>
      <c r="D3604" s="4">
        <v>43617</v>
      </c>
      <c r="E3604" s="198" t="s">
        <v>104</v>
      </c>
      <c r="F3604" s="198">
        <v>108108764</v>
      </c>
      <c r="G3604" s="198">
        <v>0</v>
      </c>
      <c r="H3604" s="198">
        <v>0</v>
      </c>
      <c r="I3604" s="4">
        <v>43606</v>
      </c>
      <c r="J3604" s="198" t="s">
        <v>105</v>
      </c>
      <c r="K3604" s="198">
        <v>552.35</v>
      </c>
      <c r="L3604" s="198" t="s">
        <v>194</v>
      </c>
    </row>
    <row r="3605" spans="1:12" x14ac:dyDescent="0.3">
      <c r="A3605" s="5">
        <v>13650</v>
      </c>
      <c r="B3605" s="5">
        <v>10100501</v>
      </c>
      <c r="C3605" s="5">
        <v>1000</v>
      </c>
      <c r="D3605" s="4">
        <v>43617</v>
      </c>
      <c r="E3605" s="198" t="s">
        <v>104</v>
      </c>
      <c r="F3605" s="198">
        <v>108108764</v>
      </c>
      <c r="G3605" s="198">
        <v>0</v>
      </c>
      <c r="H3605" s="198">
        <v>0</v>
      </c>
      <c r="I3605" s="4">
        <v>43606</v>
      </c>
      <c r="J3605" s="198" t="s">
        <v>105</v>
      </c>
      <c r="K3605" s="198">
        <v>271.38</v>
      </c>
      <c r="L3605" s="198" t="s">
        <v>195</v>
      </c>
    </row>
    <row r="3606" spans="1:12" x14ac:dyDescent="0.3">
      <c r="A3606" s="5">
        <v>13660</v>
      </c>
      <c r="B3606" s="5">
        <v>10100501</v>
      </c>
      <c r="C3606" s="5">
        <v>1000</v>
      </c>
      <c r="D3606" s="4">
        <v>43617</v>
      </c>
      <c r="E3606" s="198" t="s">
        <v>104</v>
      </c>
      <c r="F3606" s="198">
        <v>108111243</v>
      </c>
      <c r="G3606" s="198">
        <v>0</v>
      </c>
      <c r="H3606" s="198">
        <v>0</v>
      </c>
      <c r="I3606" s="4">
        <v>43630</v>
      </c>
      <c r="J3606" s="198" t="s">
        <v>105</v>
      </c>
      <c r="K3606" s="198">
        <v>-842.7</v>
      </c>
      <c r="L3606" s="198" t="s">
        <v>188</v>
      </c>
    </row>
    <row r="3607" spans="1:12" x14ac:dyDescent="0.3">
      <c r="A3607" s="5">
        <v>13670</v>
      </c>
      <c r="B3607" s="5">
        <v>10100501</v>
      </c>
      <c r="C3607" s="5">
        <v>1000</v>
      </c>
      <c r="D3607" s="4">
        <v>43617</v>
      </c>
      <c r="E3607" s="198" t="s">
        <v>104</v>
      </c>
      <c r="F3607" s="198">
        <v>108111243</v>
      </c>
      <c r="G3607" s="198">
        <v>0</v>
      </c>
      <c r="H3607" s="198">
        <v>0</v>
      </c>
      <c r="I3607" s="4">
        <v>43630</v>
      </c>
      <c r="J3607" s="198" t="s">
        <v>105</v>
      </c>
      <c r="K3607" s="198">
        <v>-660.17</v>
      </c>
      <c r="L3607" s="198" t="s">
        <v>189</v>
      </c>
    </row>
    <row r="3608" spans="1:12" x14ac:dyDescent="0.3">
      <c r="A3608" s="5">
        <v>13670</v>
      </c>
      <c r="B3608" s="5">
        <v>10100501</v>
      </c>
      <c r="C3608" s="5">
        <v>1000</v>
      </c>
      <c r="D3608" s="4">
        <v>43617</v>
      </c>
      <c r="E3608" s="198" t="s">
        <v>104</v>
      </c>
      <c r="F3608" s="198">
        <v>108111243</v>
      </c>
      <c r="G3608" s="198">
        <v>0</v>
      </c>
      <c r="H3608" s="198">
        <v>0</v>
      </c>
      <c r="I3608" s="4">
        <v>43630</v>
      </c>
      <c r="J3608" s="198" t="s">
        <v>105</v>
      </c>
      <c r="K3608" s="198">
        <v>-875.31</v>
      </c>
      <c r="L3608" s="198" t="s">
        <v>189</v>
      </c>
    </row>
    <row r="3609" spans="1:12" x14ac:dyDescent="0.3">
      <c r="A3609" s="5">
        <v>13640</v>
      </c>
      <c r="B3609" s="5">
        <v>10100501</v>
      </c>
      <c r="C3609" s="5">
        <v>1000</v>
      </c>
      <c r="D3609" s="4">
        <v>43617</v>
      </c>
      <c r="E3609" s="198" t="s">
        <v>103</v>
      </c>
      <c r="F3609" s="198">
        <v>108111306</v>
      </c>
      <c r="G3609" s="198">
        <v>-1</v>
      </c>
      <c r="H3609" s="3">
        <v>-1663.55</v>
      </c>
      <c r="I3609" s="4">
        <v>43616</v>
      </c>
      <c r="J3609" s="198" t="s">
        <v>228</v>
      </c>
      <c r="K3609" s="198">
        <v>0</v>
      </c>
      <c r="L3609" s="198" t="s">
        <v>194</v>
      </c>
    </row>
    <row r="3610" spans="1:12" x14ac:dyDescent="0.3">
      <c r="A3610" s="5">
        <v>13640</v>
      </c>
      <c r="B3610" s="5">
        <v>10100501</v>
      </c>
      <c r="C3610" s="5">
        <v>1000</v>
      </c>
      <c r="D3610" s="4">
        <v>43617</v>
      </c>
      <c r="E3610" s="198" t="s">
        <v>104</v>
      </c>
      <c r="F3610" s="198">
        <v>108111306</v>
      </c>
      <c r="G3610" s="198">
        <v>0</v>
      </c>
      <c r="H3610" s="198">
        <v>0</v>
      </c>
      <c r="I3610" s="4">
        <v>43616</v>
      </c>
      <c r="J3610" s="198" t="s">
        <v>228</v>
      </c>
      <c r="K3610" s="198">
        <v>-561.5</v>
      </c>
      <c r="L3610" s="198" t="s">
        <v>194</v>
      </c>
    </row>
    <row r="3611" spans="1:12" x14ac:dyDescent="0.3">
      <c r="A3611" s="5">
        <v>13640</v>
      </c>
      <c r="B3611" s="5">
        <v>10100501</v>
      </c>
      <c r="C3611" s="5">
        <v>1000</v>
      </c>
      <c r="D3611" s="4">
        <v>43617</v>
      </c>
      <c r="E3611" s="198" t="s">
        <v>103</v>
      </c>
      <c r="F3611" s="198">
        <v>108111306</v>
      </c>
      <c r="G3611" s="198">
        <v>-1</v>
      </c>
      <c r="H3611" s="198">
        <v>-358.76</v>
      </c>
      <c r="I3611" s="4">
        <v>43616</v>
      </c>
      <c r="J3611" s="198" t="s">
        <v>228</v>
      </c>
      <c r="K3611" s="198">
        <v>0</v>
      </c>
      <c r="L3611" s="198" t="s">
        <v>194</v>
      </c>
    </row>
    <row r="3612" spans="1:12" x14ac:dyDescent="0.3">
      <c r="A3612" s="5">
        <v>13640</v>
      </c>
      <c r="B3612" s="5">
        <v>10100501</v>
      </c>
      <c r="C3612" s="5">
        <v>1000</v>
      </c>
      <c r="D3612" s="4">
        <v>43617</v>
      </c>
      <c r="E3612" s="198" t="s">
        <v>104</v>
      </c>
      <c r="F3612" s="198">
        <v>108111306</v>
      </c>
      <c r="G3612" s="198">
        <v>0</v>
      </c>
      <c r="H3612" s="198">
        <v>0</v>
      </c>
      <c r="I3612" s="4">
        <v>43616</v>
      </c>
      <c r="J3612" s="198" t="s">
        <v>228</v>
      </c>
      <c r="K3612" s="198">
        <v>-121.09</v>
      </c>
      <c r="L3612" s="198" t="s">
        <v>194</v>
      </c>
    </row>
    <row r="3613" spans="1:12" x14ac:dyDescent="0.3">
      <c r="A3613" s="5">
        <v>13650</v>
      </c>
      <c r="B3613" s="5">
        <v>10100501</v>
      </c>
      <c r="C3613" s="5">
        <v>1000</v>
      </c>
      <c r="D3613" s="4">
        <v>43617</v>
      </c>
      <c r="E3613" s="198" t="s">
        <v>103</v>
      </c>
      <c r="F3613" s="198">
        <v>108111306</v>
      </c>
      <c r="G3613" s="198">
        <v>-582</v>
      </c>
      <c r="H3613" s="3">
        <v>-1472.46</v>
      </c>
      <c r="I3613" s="4">
        <v>43616</v>
      </c>
      <c r="J3613" s="198" t="s">
        <v>228</v>
      </c>
      <c r="K3613" s="198">
        <v>0</v>
      </c>
      <c r="L3613" s="198" t="s">
        <v>195</v>
      </c>
    </row>
    <row r="3614" spans="1:12" x14ac:dyDescent="0.3">
      <c r="A3614" s="5">
        <v>13650</v>
      </c>
      <c r="B3614" s="5">
        <v>10100501</v>
      </c>
      <c r="C3614" s="5">
        <v>1000</v>
      </c>
      <c r="D3614" s="4">
        <v>43617</v>
      </c>
      <c r="E3614" s="198" t="s">
        <v>104</v>
      </c>
      <c r="F3614" s="198">
        <v>108111306</v>
      </c>
      <c r="G3614" s="198">
        <v>0</v>
      </c>
      <c r="H3614" s="198">
        <v>0</v>
      </c>
      <c r="I3614" s="4">
        <v>43616</v>
      </c>
      <c r="J3614" s="198" t="s">
        <v>228</v>
      </c>
      <c r="K3614" s="198">
        <v>-497.02</v>
      </c>
      <c r="L3614" s="198" t="s">
        <v>195</v>
      </c>
    </row>
    <row r="3615" spans="1:12" x14ac:dyDescent="0.3">
      <c r="A3615" s="5">
        <v>13660</v>
      </c>
      <c r="B3615" s="5">
        <v>10100501</v>
      </c>
      <c r="C3615" s="5">
        <v>1000</v>
      </c>
      <c r="D3615" s="4">
        <v>43617</v>
      </c>
      <c r="E3615" s="198" t="s">
        <v>104</v>
      </c>
      <c r="F3615" s="198">
        <v>108111557</v>
      </c>
      <c r="G3615" s="198">
        <v>0</v>
      </c>
      <c r="H3615" s="198">
        <v>0</v>
      </c>
      <c r="I3615" s="4">
        <v>43602</v>
      </c>
      <c r="J3615" s="198" t="s">
        <v>105</v>
      </c>
      <c r="K3615" s="198">
        <v>-0.15</v>
      </c>
      <c r="L3615" s="198" t="s">
        <v>188</v>
      </c>
    </row>
    <row r="3616" spans="1:12" x14ac:dyDescent="0.3">
      <c r="A3616" s="5">
        <v>13660</v>
      </c>
      <c r="B3616" s="5">
        <v>10100501</v>
      </c>
      <c r="C3616" s="5">
        <v>1000</v>
      </c>
      <c r="D3616" s="4">
        <v>43617</v>
      </c>
      <c r="E3616" s="198" t="s">
        <v>104</v>
      </c>
      <c r="F3616" s="198">
        <v>108111557</v>
      </c>
      <c r="G3616" s="198">
        <v>0</v>
      </c>
      <c r="H3616" s="198">
        <v>0</v>
      </c>
      <c r="I3616" s="4">
        <v>43602</v>
      </c>
      <c r="J3616" s="198" t="s">
        <v>105</v>
      </c>
      <c r="K3616" s="198">
        <v>-1.1000000000000001</v>
      </c>
      <c r="L3616" s="198" t="s">
        <v>188</v>
      </c>
    </row>
    <row r="3617" spans="1:12" x14ac:dyDescent="0.3">
      <c r="A3617" s="5">
        <v>13670</v>
      </c>
      <c r="B3617" s="5">
        <v>10100501</v>
      </c>
      <c r="C3617" s="5">
        <v>1000</v>
      </c>
      <c r="D3617" s="4">
        <v>43617</v>
      </c>
      <c r="E3617" s="198" t="s">
        <v>104</v>
      </c>
      <c r="F3617" s="198">
        <v>108111557</v>
      </c>
      <c r="G3617" s="198">
        <v>0</v>
      </c>
      <c r="H3617" s="198">
        <v>0</v>
      </c>
      <c r="I3617" s="4">
        <v>43602</v>
      </c>
      <c r="J3617" s="198" t="s">
        <v>105</v>
      </c>
      <c r="K3617" s="198">
        <v>-5.83</v>
      </c>
      <c r="L3617" s="198" t="s">
        <v>189</v>
      </c>
    </row>
    <row r="3618" spans="1:12" x14ac:dyDescent="0.3">
      <c r="A3618" s="5">
        <v>13660</v>
      </c>
      <c r="B3618" s="5">
        <v>10100501</v>
      </c>
      <c r="C3618" s="5">
        <v>1000</v>
      </c>
      <c r="D3618" s="4">
        <v>43617</v>
      </c>
      <c r="E3618" s="198" t="s">
        <v>104</v>
      </c>
      <c r="F3618" s="198">
        <v>108111739</v>
      </c>
      <c r="G3618" s="198">
        <v>0</v>
      </c>
      <c r="H3618" s="198">
        <v>0</v>
      </c>
      <c r="I3618" s="4">
        <v>43601</v>
      </c>
      <c r="J3618" s="198" t="s">
        <v>105</v>
      </c>
      <c r="K3618" s="198">
        <v>-3.6</v>
      </c>
      <c r="L3618" s="198" t="s">
        <v>188</v>
      </c>
    </row>
    <row r="3619" spans="1:12" x14ac:dyDescent="0.3">
      <c r="A3619" s="5">
        <v>13670</v>
      </c>
      <c r="B3619" s="5">
        <v>10100501</v>
      </c>
      <c r="C3619" s="5">
        <v>1000</v>
      </c>
      <c r="D3619" s="4">
        <v>43617</v>
      </c>
      <c r="E3619" s="198" t="s">
        <v>104</v>
      </c>
      <c r="F3619" s="198">
        <v>108111739</v>
      </c>
      <c r="G3619" s="198">
        <v>0</v>
      </c>
      <c r="H3619" s="198">
        <v>0</v>
      </c>
      <c r="I3619" s="4">
        <v>43601</v>
      </c>
      <c r="J3619" s="198" t="s">
        <v>105</v>
      </c>
      <c r="K3619" s="198">
        <v>-1.6</v>
      </c>
      <c r="L3619" s="198" t="s">
        <v>189</v>
      </c>
    </row>
    <row r="3620" spans="1:12" x14ac:dyDescent="0.3">
      <c r="A3620" s="5">
        <v>13660</v>
      </c>
      <c r="B3620" s="5">
        <v>10100501</v>
      </c>
      <c r="C3620" s="5">
        <v>1000</v>
      </c>
      <c r="D3620" s="4">
        <v>43617</v>
      </c>
      <c r="E3620" s="198" t="s">
        <v>104</v>
      </c>
      <c r="F3620" s="198">
        <v>108111965</v>
      </c>
      <c r="G3620" s="198">
        <v>0</v>
      </c>
      <c r="H3620" s="198">
        <v>0</v>
      </c>
      <c r="I3620" s="4">
        <v>43614</v>
      </c>
      <c r="J3620" s="198" t="s">
        <v>105</v>
      </c>
      <c r="K3620" s="198">
        <v>-56.4</v>
      </c>
      <c r="L3620" s="198" t="s">
        <v>188</v>
      </c>
    </row>
    <row r="3621" spans="1:12" x14ac:dyDescent="0.3">
      <c r="A3621" s="5">
        <v>13660</v>
      </c>
      <c r="B3621" s="5">
        <v>10100501</v>
      </c>
      <c r="C3621" s="5">
        <v>1000</v>
      </c>
      <c r="D3621" s="4">
        <v>43617</v>
      </c>
      <c r="E3621" s="198" t="s">
        <v>104</v>
      </c>
      <c r="F3621" s="198">
        <v>108111965</v>
      </c>
      <c r="G3621" s="198">
        <v>0</v>
      </c>
      <c r="H3621" s="198">
        <v>0</v>
      </c>
      <c r="I3621" s="4">
        <v>43614</v>
      </c>
      <c r="J3621" s="198" t="s">
        <v>105</v>
      </c>
      <c r="K3621" s="198">
        <v>-569.87</v>
      </c>
      <c r="L3621" s="198" t="s">
        <v>188</v>
      </c>
    </row>
    <row r="3622" spans="1:12" x14ac:dyDescent="0.3">
      <c r="A3622" s="5">
        <v>13670</v>
      </c>
      <c r="B3622" s="5">
        <v>10100501</v>
      </c>
      <c r="C3622" s="5">
        <v>1000</v>
      </c>
      <c r="D3622" s="4">
        <v>43617</v>
      </c>
      <c r="E3622" s="198" t="s">
        <v>104</v>
      </c>
      <c r="F3622" s="198">
        <v>108111965</v>
      </c>
      <c r="G3622" s="198">
        <v>0</v>
      </c>
      <c r="H3622" s="198">
        <v>0</v>
      </c>
      <c r="I3622" s="4">
        <v>43614</v>
      </c>
      <c r="J3622" s="198" t="s">
        <v>105</v>
      </c>
      <c r="K3622" s="198">
        <v>-737.45</v>
      </c>
      <c r="L3622" s="198" t="s">
        <v>189</v>
      </c>
    </row>
    <row r="3623" spans="1:12" x14ac:dyDescent="0.3">
      <c r="A3623" s="5">
        <v>13640</v>
      </c>
      <c r="B3623" s="5">
        <v>10100501</v>
      </c>
      <c r="C3623" s="5">
        <v>1000</v>
      </c>
      <c r="D3623" s="4">
        <v>43617</v>
      </c>
      <c r="E3623" s="198" t="s">
        <v>104</v>
      </c>
      <c r="F3623" s="198">
        <v>108111997</v>
      </c>
      <c r="G3623" s="198">
        <v>0</v>
      </c>
      <c r="H3623" s="198">
        <v>0</v>
      </c>
      <c r="I3623" s="4">
        <v>43619</v>
      </c>
      <c r="J3623" s="198" t="s">
        <v>105</v>
      </c>
      <c r="K3623" s="198">
        <v>-273.27999999999997</v>
      </c>
      <c r="L3623" s="198" t="s">
        <v>194</v>
      </c>
    </row>
    <row r="3624" spans="1:12" x14ac:dyDescent="0.3">
      <c r="A3624" s="5">
        <v>13660</v>
      </c>
      <c r="B3624" s="5">
        <v>10100501</v>
      </c>
      <c r="C3624" s="5">
        <v>1000</v>
      </c>
      <c r="D3624" s="4">
        <v>43617</v>
      </c>
      <c r="E3624" s="198" t="s">
        <v>104</v>
      </c>
      <c r="F3624" s="198">
        <v>108112143</v>
      </c>
      <c r="G3624" s="198">
        <v>0</v>
      </c>
      <c r="H3624" s="198">
        <v>0</v>
      </c>
      <c r="I3624" s="4">
        <v>43608</v>
      </c>
      <c r="J3624" s="198" t="s">
        <v>105</v>
      </c>
      <c r="K3624" s="3">
        <v>-1042.5999999999999</v>
      </c>
      <c r="L3624" s="198" t="s">
        <v>188</v>
      </c>
    </row>
    <row r="3625" spans="1:12" x14ac:dyDescent="0.3">
      <c r="A3625" s="5">
        <v>13670</v>
      </c>
      <c r="B3625" s="5">
        <v>10100501</v>
      </c>
      <c r="C3625" s="5">
        <v>1000</v>
      </c>
      <c r="D3625" s="4">
        <v>43617</v>
      </c>
      <c r="E3625" s="198" t="s">
        <v>104</v>
      </c>
      <c r="F3625" s="198">
        <v>108112143</v>
      </c>
      <c r="G3625" s="198">
        <v>0</v>
      </c>
      <c r="H3625" s="198">
        <v>0</v>
      </c>
      <c r="I3625" s="4">
        <v>43608</v>
      </c>
      <c r="J3625" s="198" t="s">
        <v>105</v>
      </c>
      <c r="K3625" s="3">
        <v>-1065.93</v>
      </c>
      <c r="L3625" s="198" t="s">
        <v>189</v>
      </c>
    </row>
    <row r="3626" spans="1:12" x14ac:dyDescent="0.3">
      <c r="A3626" s="5">
        <v>13670</v>
      </c>
      <c r="B3626" s="5">
        <v>10100501</v>
      </c>
      <c r="C3626" s="5">
        <v>1000</v>
      </c>
      <c r="D3626" s="4">
        <v>43617</v>
      </c>
      <c r="E3626" s="198" t="s">
        <v>104</v>
      </c>
      <c r="F3626" s="198">
        <v>108112143</v>
      </c>
      <c r="G3626" s="198">
        <v>0</v>
      </c>
      <c r="H3626" s="198">
        <v>0</v>
      </c>
      <c r="I3626" s="4">
        <v>43608</v>
      </c>
      <c r="J3626" s="198" t="s">
        <v>105</v>
      </c>
      <c r="K3626" s="3">
        <v>-1345.2</v>
      </c>
      <c r="L3626" s="198" t="s">
        <v>189</v>
      </c>
    </row>
    <row r="3627" spans="1:12" x14ac:dyDescent="0.3">
      <c r="A3627" s="5">
        <v>13660</v>
      </c>
      <c r="B3627" s="5">
        <v>10100501</v>
      </c>
      <c r="C3627" s="5">
        <v>1000</v>
      </c>
      <c r="D3627" s="4">
        <v>43617</v>
      </c>
      <c r="E3627" s="198" t="s">
        <v>104</v>
      </c>
      <c r="F3627" s="198">
        <v>108112156</v>
      </c>
      <c r="G3627" s="198">
        <v>0</v>
      </c>
      <c r="H3627" s="198">
        <v>0</v>
      </c>
      <c r="I3627" s="4">
        <v>43636</v>
      </c>
      <c r="J3627" s="198" t="s">
        <v>105</v>
      </c>
      <c r="K3627" s="3">
        <v>-1875.12</v>
      </c>
      <c r="L3627" s="198" t="s">
        <v>188</v>
      </c>
    </row>
    <row r="3628" spans="1:12" x14ac:dyDescent="0.3">
      <c r="A3628" s="5">
        <v>13670</v>
      </c>
      <c r="B3628" s="5">
        <v>10100501</v>
      </c>
      <c r="C3628" s="5">
        <v>1000</v>
      </c>
      <c r="D3628" s="4">
        <v>43617</v>
      </c>
      <c r="E3628" s="198" t="s">
        <v>104</v>
      </c>
      <c r="F3628" s="198">
        <v>108112156</v>
      </c>
      <c r="G3628" s="198">
        <v>0</v>
      </c>
      <c r="H3628" s="198">
        <v>0</v>
      </c>
      <c r="I3628" s="4">
        <v>43636</v>
      </c>
      <c r="J3628" s="198" t="s">
        <v>105</v>
      </c>
      <c r="K3628" s="198">
        <v>-713.69</v>
      </c>
      <c r="L3628" s="198" t="s">
        <v>189</v>
      </c>
    </row>
    <row r="3629" spans="1:12" x14ac:dyDescent="0.3">
      <c r="A3629" s="5">
        <v>13640</v>
      </c>
      <c r="B3629" s="5">
        <v>10100501</v>
      </c>
      <c r="C3629" s="5">
        <v>1000</v>
      </c>
      <c r="D3629" s="4">
        <v>43617</v>
      </c>
      <c r="E3629" s="198" t="s">
        <v>104</v>
      </c>
      <c r="F3629" s="198">
        <v>108112241</v>
      </c>
      <c r="G3629" s="198">
        <v>0</v>
      </c>
      <c r="H3629" s="198">
        <v>0</v>
      </c>
      <c r="I3629" s="4">
        <v>43622</v>
      </c>
      <c r="J3629" s="198" t="s">
        <v>232</v>
      </c>
      <c r="K3629" s="198">
        <v>-353.52</v>
      </c>
      <c r="L3629" s="198" t="s">
        <v>194</v>
      </c>
    </row>
    <row r="3630" spans="1:12" x14ac:dyDescent="0.3">
      <c r="A3630" s="5">
        <v>13650</v>
      </c>
      <c r="B3630" s="5">
        <v>10100501</v>
      </c>
      <c r="C3630" s="5">
        <v>1000</v>
      </c>
      <c r="D3630" s="4">
        <v>43617</v>
      </c>
      <c r="E3630" s="198" t="s">
        <v>104</v>
      </c>
      <c r="F3630" s="198">
        <v>108112241</v>
      </c>
      <c r="G3630" s="198">
        <v>0</v>
      </c>
      <c r="H3630" s="198">
        <v>0</v>
      </c>
      <c r="I3630" s="4">
        <v>43622</v>
      </c>
      <c r="J3630" s="198" t="s">
        <v>232</v>
      </c>
      <c r="K3630" s="198">
        <v>-203.27</v>
      </c>
      <c r="L3630" s="198" t="s">
        <v>195</v>
      </c>
    </row>
    <row r="3631" spans="1:12" x14ac:dyDescent="0.3">
      <c r="A3631" s="5">
        <v>13660</v>
      </c>
      <c r="B3631" s="5">
        <v>10100501</v>
      </c>
      <c r="C3631" s="5">
        <v>1000</v>
      </c>
      <c r="D3631" s="4">
        <v>43617</v>
      </c>
      <c r="E3631" s="198" t="s">
        <v>104</v>
      </c>
      <c r="F3631" s="198">
        <v>108112277</v>
      </c>
      <c r="G3631" s="198">
        <v>0</v>
      </c>
      <c r="H3631" s="198">
        <v>0</v>
      </c>
      <c r="I3631" s="4">
        <v>43627</v>
      </c>
      <c r="J3631" s="198" t="s">
        <v>105</v>
      </c>
      <c r="K3631" s="198">
        <v>-737.74</v>
      </c>
      <c r="L3631" s="198" t="s">
        <v>188</v>
      </c>
    </row>
    <row r="3632" spans="1:12" x14ac:dyDescent="0.3">
      <c r="A3632" s="5">
        <v>13650</v>
      </c>
      <c r="B3632" s="5">
        <v>10100501</v>
      </c>
      <c r="C3632" s="5">
        <v>1000</v>
      </c>
      <c r="D3632" s="4">
        <v>43617</v>
      </c>
      <c r="E3632" s="198" t="s">
        <v>104</v>
      </c>
      <c r="F3632" s="198">
        <v>108112359</v>
      </c>
      <c r="G3632" s="198">
        <v>0</v>
      </c>
      <c r="H3632" s="198">
        <v>0</v>
      </c>
      <c r="I3632" s="4">
        <v>43628</v>
      </c>
      <c r="J3632" s="198" t="s">
        <v>227</v>
      </c>
      <c r="K3632" s="198">
        <v>-338.35</v>
      </c>
      <c r="L3632" s="198" t="s">
        <v>195</v>
      </c>
    </row>
    <row r="3633" spans="1:12" x14ac:dyDescent="0.3">
      <c r="A3633" s="5">
        <v>13650</v>
      </c>
      <c r="B3633" s="5">
        <v>10100501</v>
      </c>
      <c r="C3633" s="5">
        <v>1000</v>
      </c>
      <c r="D3633" s="4">
        <v>43617</v>
      </c>
      <c r="E3633" s="198" t="s">
        <v>104</v>
      </c>
      <c r="F3633" s="198">
        <v>108112359</v>
      </c>
      <c r="G3633" s="198">
        <v>0</v>
      </c>
      <c r="H3633" s="198">
        <v>0</v>
      </c>
      <c r="I3633" s="4">
        <v>43628</v>
      </c>
      <c r="J3633" s="198" t="s">
        <v>227</v>
      </c>
      <c r="K3633" s="198">
        <v>-338.34</v>
      </c>
      <c r="L3633" s="198" t="s">
        <v>195</v>
      </c>
    </row>
    <row r="3634" spans="1:12" x14ac:dyDescent="0.3">
      <c r="A3634" s="5">
        <v>13660</v>
      </c>
      <c r="B3634" s="5">
        <v>10100501</v>
      </c>
      <c r="C3634" s="5">
        <v>1000</v>
      </c>
      <c r="D3634" s="4">
        <v>43617</v>
      </c>
      <c r="E3634" s="198" t="s">
        <v>104</v>
      </c>
      <c r="F3634" s="198">
        <v>108112361</v>
      </c>
      <c r="G3634" s="198">
        <v>0</v>
      </c>
      <c r="H3634" s="198">
        <v>0</v>
      </c>
      <c r="I3634" s="4">
        <v>43616</v>
      </c>
      <c r="J3634" s="198" t="s">
        <v>105</v>
      </c>
      <c r="K3634" s="3">
        <v>-1793.53</v>
      </c>
      <c r="L3634" s="198" t="s">
        <v>188</v>
      </c>
    </row>
    <row r="3635" spans="1:12" x14ac:dyDescent="0.3">
      <c r="A3635" s="5">
        <v>13670</v>
      </c>
      <c r="B3635" s="5">
        <v>10100501</v>
      </c>
      <c r="C3635" s="5">
        <v>1000</v>
      </c>
      <c r="D3635" s="4">
        <v>43617</v>
      </c>
      <c r="E3635" s="198" t="s">
        <v>104</v>
      </c>
      <c r="F3635" s="198">
        <v>108112361</v>
      </c>
      <c r="G3635" s="198">
        <v>0</v>
      </c>
      <c r="H3635" s="198">
        <v>0</v>
      </c>
      <c r="I3635" s="4">
        <v>43616</v>
      </c>
      <c r="J3635" s="198" t="s">
        <v>105</v>
      </c>
      <c r="K3635" s="3">
        <v>-1218.18</v>
      </c>
      <c r="L3635" s="198" t="s">
        <v>189</v>
      </c>
    </row>
    <row r="3636" spans="1:12" x14ac:dyDescent="0.3">
      <c r="A3636" s="5">
        <v>13650</v>
      </c>
      <c r="B3636" s="5">
        <v>10100501</v>
      </c>
      <c r="C3636" s="5">
        <v>1000</v>
      </c>
      <c r="D3636" s="4">
        <v>43617</v>
      </c>
      <c r="E3636" s="198" t="s">
        <v>104</v>
      </c>
      <c r="F3636" s="198">
        <v>108092339</v>
      </c>
      <c r="G3636" s="198">
        <v>0</v>
      </c>
      <c r="H3636" s="198">
        <v>0</v>
      </c>
      <c r="I3636" s="4">
        <v>43423</v>
      </c>
      <c r="J3636" s="198" t="s">
        <v>105</v>
      </c>
      <c r="K3636" s="3">
        <v>-3649.21</v>
      </c>
      <c r="L3636" s="198" t="s">
        <v>195</v>
      </c>
    </row>
    <row r="3637" spans="1:12" x14ac:dyDescent="0.3">
      <c r="A3637" s="5">
        <v>13650</v>
      </c>
      <c r="B3637" s="5">
        <v>10100501</v>
      </c>
      <c r="C3637" s="5">
        <v>1000</v>
      </c>
      <c r="D3637" s="4">
        <v>43617</v>
      </c>
      <c r="E3637" s="198" t="s">
        <v>104</v>
      </c>
      <c r="F3637" s="198">
        <v>108092339</v>
      </c>
      <c r="G3637" s="198">
        <v>0</v>
      </c>
      <c r="H3637" s="198">
        <v>0</v>
      </c>
      <c r="I3637" s="4">
        <v>43423</v>
      </c>
      <c r="J3637" s="198" t="s">
        <v>105</v>
      </c>
      <c r="K3637" s="3">
        <v>-3649.21</v>
      </c>
      <c r="L3637" s="198" t="s">
        <v>195</v>
      </c>
    </row>
    <row r="3638" spans="1:12" x14ac:dyDescent="0.3">
      <c r="A3638" s="5">
        <v>13660</v>
      </c>
      <c r="B3638" s="5">
        <v>10100501</v>
      </c>
      <c r="C3638" s="5">
        <v>1000</v>
      </c>
      <c r="D3638" s="4">
        <v>43617</v>
      </c>
      <c r="E3638" s="198" t="s">
        <v>104</v>
      </c>
      <c r="F3638" s="198">
        <v>108096807</v>
      </c>
      <c r="G3638" s="198">
        <v>0</v>
      </c>
      <c r="H3638" s="198">
        <v>0</v>
      </c>
      <c r="I3638" s="4">
        <v>43599</v>
      </c>
      <c r="J3638" s="198" t="s">
        <v>105</v>
      </c>
      <c r="K3638" s="198">
        <v>40.200000000000003</v>
      </c>
      <c r="L3638" s="198" t="s">
        <v>188</v>
      </c>
    </row>
    <row r="3639" spans="1:12" x14ac:dyDescent="0.3">
      <c r="A3639" s="5">
        <v>13660</v>
      </c>
      <c r="B3639" s="5">
        <v>10100501</v>
      </c>
      <c r="C3639" s="5">
        <v>1000</v>
      </c>
      <c r="D3639" s="4">
        <v>43617</v>
      </c>
      <c r="E3639" s="198" t="s">
        <v>104</v>
      </c>
      <c r="F3639" s="198">
        <v>108096807</v>
      </c>
      <c r="G3639" s="198">
        <v>0</v>
      </c>
      <c r="H3639" s="198">
        <v>0</v>
      </c>
      <c r="I3639" s="4">
        <v>43599</v>
      </c>
      <c r="J3639" s="198" t="s">
        <v>105</v>
      </c>
      <c r="K3639" s="198">
        <v>29.93</v>
      </c>
      <c r="L3639" s="198" t="s">
        <v>188</v>
      </c>
    </row>
    <row r="3640" spans="1:12" x14ac:dyDescent="0.3">
      <c r="A3640" s="5">
        <v>13670</v>
      </c>
      <c r="B3640" s="5">
        <v>10100501</v>
      </c>
      <c r="C3640" s="5">
        <v>1000</v>
      </c>
      <c r="D3640" s="4">
        <v>43617</v>
      </c>
      <c r="E3640" s="198" t="s">
        <v>104</v>
      </c>
      <c r="F3640" s="198">
        <v>108096807</v>
      </c>
      <c r="G3640" s="198">
        <v>0</v>
      </c>
      <c r="H3640" s="198">
        <v>0</v>
      </c>
      <c r="I3640" s="4">
        <v>43599</v>
      </c>
      <c r="J3640" s="198" t="s">
        <v>105</v>
      </c>
      <c r="K3640" s="3">
        <v>1199.47</v>
      </c>
      <c r="L3640" s="198" t="s">
        <v>189</v>
      </c>
    </row>
    <row r="3641" spans="1:12" x14ac:dyDescent="0.3">
      <c r="A3641" s="5">
        <v>13670</v>
      </c>
      <c r="B3641" s="5">
        <v>10100501</v>
      </c>
      <c r="C3641" s="5">
        <v>1000</v>
      </c>
      <c r="D3641" s="4">
        <v>43617</v>
      </c>
      <c r="E3641" s="198" t="s">
        <v>104</v>
      </c>
      <c r="F3641" s="198">
        <v>108096807</v>
      </c>
      <c r="G3641" s="198">
        <v>0</v>
      </c>
      <c r="H3641" s="198">
        <v>0</v>
      </c>
      <c r="I3641" s="4">
        <v>43599</v>
      </c>
      <c r="J3641" s="198" t="s">
        <v>105</v>
      </c>
      <c r="K3641" s="198">
        <v>495.51</v>
      </c>
      <c r="L3641" s="198" t="s">
        <v>189</v>
      </c>
    </row>
    <row r="3642" spans="1:12" x14ac:dyDescent="0.3">
      <c r="A3642" s="5">
        <v>13640</v>
      </c>
      <c r="B3642" s="5">
        <v>10100501</v>
      </c>
      <c r="C3642" s="5">
        <v>1000</v>
      </c>
      <c r="D3642" s="4">
        <v>43617</v>
      </c>
      <c r="E3642" s="198" t="s">
        <v>104</v>
      </c>
      <c r="F3642" s="198">
        <v>108100381</v>
      </c>
      <c r="G3642" s="198">
        <v>0</v>
      </c>
      <c r="H3642" s="198">
        <v>0</v>
      </c>
      <c r="I3642" s="4">
        <v>43607</v>
      </c>
      <c r="J3642" s="198" t="s">
        <v>105</v>
      </c>
      <c r="K3642" s="198">
        <v>351.69</v>
      </c>
      <c r="L3642" s="198" t="s">
        <v>194</v>
      </c>
    </row>
    <row r="3643" spans="1:12" x14ac:dyDescent="0.3">
      <c r="A3643" s="5">
        <v>13640</v>
      </c>
      <c r="B3643" s="5">
        <v>10100501</v>
      </c>
      <c r="C3643" s="5">
        <v>1000</v>
      </c>
      <c r="D3643" s="4">
        <v>43617</v>
      </c>
      <c r="E3643" s="198" t="s">
        <v>104</v>
      </c>
      <c r="F3643" s="198">
        <v>108100381</v>
      </c>
      <c r="G3643" s="198">
        <v>0</v>
      </c>
      <c r="H3643" s="198">
        <v>0</v>
      </c>
      <c r="I3643" s="4">
        <v>43607</v>
      </c>
      <c r="J3643" s="198" t="s">
        <v>105</v>
      </c>
      <c r="K3643" s="198">
        <v>302.35000000000002</v>
      </c>
      <c r="L3643" s="198" t="s">
        <v>194</v>
      </c>
    </row>
    <row r="3644" spans="1:12" x14ac:dyDescent="0.3">
      <c r="A3644" s="5">
        <v>13640</v>
      </c>
      <c r="B3644" s="5">
        <v>10100501</v>
      </c>
      <c r="C3644" s="5">
        <v>1000</v>
      </c>
      <c r="D3644" s="4">
        <v>43617</v>
      </c>
      <c r="E3644" s="198" t="s">
        <v>104</v>
      </c>
      <c r="F3644" s="198">
        <v>108100381</v>
      </c>
      <c r="G3644" s="198">
        <v>0</v>
      </c>
      <c r="H3644" s="198">
        <v>0</v>
      </c>
      <c r="I3644" s="4">
        <v>43607</v>
      </c>
      <c r="J3644" s="198" t="s">
        <v>105</v>
      </c>
      <c r="K3644" s="3">
        <v>1149.49</v>
      </c>
      <c r="L3644" s="198" t="s">
        <v>194</v>
      </c>
    </row>
    <row r="3645" spans="1:12" x14ac:dyDescent="0.3">
      <c r="A3645" s="5">
        <v>13640</v>
      </c>
      <c r="B3645" s="5">
        <v>10100501</v>
      </c>
      <c r="C3645" s="5">
        <v>1000</v>
      </c>
      <c r="D3645" s="4">
        <v>43617</v>
      </c>
      <c r="E3645" s="198" t="s">
        <v>104</v>
      </c>
      <c r="F3645" s="198">
        <v>108100381</v>
      </c>
      <c r="G3645" s="198">
        <v>0</v>
      </c>
      <c r="H3645" s="198">
        <v>0</v>
      </c>
      <c r="I3645" s="4">
        <v>43607</v>
      </c>
      <c r="J3645" s="198" t="s">
        <v>105</v>
      </c>
      <c r="K3645" s="198">
        <v>302.69</v>
      </c>
      <c r="L3645" s="198" t="s">
        <v>194</v>
      </c>
    </row>
    <row r="3646" spans="1:12" x14ac:dyDescent="0.3">
      <c r="A3646" s="5">
        <v>13640</v>
      </c>
      <c r="B3646" s="5">
        <v>10100501</v>
      </c>
      <c r="C3646" s="5">
        <v>1000</v>
      </c>
      <c r="D3646" s="4">
        <v>43617</v>
      </c>
      <c r="E3646" s="198" t="s">
        <v>104</v>
      </c>
      <c r="F3646" s="198">
        <v>108100381</v>
      </c>
      <c r="G3646" s="198">
        <v>0</v>
      </c>
      <c r="H3646" s="198">
        <v>0</v>
      </c>
      <c r="I3646" s="4">
        <v>43607</v>
      </c>
      <c r="J3646" s="198" t="s">
        <v>105</v>
      </c>
      <c r="K3646" s="198">
        <v>112.38</v>
      </c>
      <c r="L3646" s="198" t="s">
        <v>194</v>
      </c>
    </row>
    <row r="3647" spans="1:12" x14ac:dyDescent="0.3">
      <c r="A3647" s="5">
        <v>13640</v>
      </c>
      <c r="B3647" s="5">
        <v>10100501</v>
      </c>
      <c r="C3647" s="5">
        <v>1000</v>
      </c>
      <c r="D3647" s="4">
        <v>43617</v>
      </c>
      <c r="E3647" s="198" t="s">
        <v>104</v>
      </c>
      <c r="F3647" s="198">
        <v>108100381</v>
      </c>
      <c r="G3647" s="198">
        <v>0</v>
      </c>
      <c r="H3647" s="198">
        <v>0</v>
      </c>
      <c r="I3647" s="4">
        <v>43607</v>
      </c>
      <c r="J3647" s="198" t="s">
        <v>105</v>
      </c>
      <c r="K3647" s="198">
        <v>27.38</v>
      </c>
      <c r="L3647" s="198" t="s">
        <v>194</v>
      </c>
    </row>
    <row r="3648" spans="1:12" x14ac:dyDescent="0.3">
      <c r="A3648" s="5">
        <v>13650</v>
      </c>
      <c r="B3648" s="5">
        <v>10100501</v>
      </c>
      <c r="C3648" s="5">
        <v>1000</v>
      </c>
      <c r="D3648" s="4">
        <v>43617</v>
      </c>
      <c r="E3648" s="198" t="s">
        <v>104</v>
      </c>
      <c r="F3648" s="198">
        <v>108100381</v>
      </c>
      <c r="G3648" s="198">
        <v>0</v>
      </c>
      <c r="H3648" s="198">
        <v>0</v>
      </c>
      <c r="I3648" s="4">
        <v>43607</v>
      </c>
      <c r="J3648" s="198" t="s">
        <v>105</v>
      </c>
      <c r="K3648" s="198">
        <v>795.89</v>
      </c>
      <c r="L3648" s="198" t="s">
        <v>195</v>
      </c>
    </row>
    <row r="3649" spans="1:12" x14ac:dyDescent="0.3">
      <c r="A3649" s="5">
        <v>13670</v>
      </c>
      <c r="B3649" s="5">
        <v>10100501</v>
      </c>
      <c r="C3649" s="5">
        <v>1000</v>
      </c>
      <c r="D3649" s="4">
        <v>43617</v>
      </c>
      <c r="E3649" s="198" t="s">
        <v>104</v>
      </c>
      <c r="F3649" s="198">
        <v>108100381</v>
      </c>
      <c r="G3649" s="198">
        <v>0</v>
      </c>
      <c r="H3649" s="198">
        <v>0</v>
      </c>
      <c r="I3649" s="4">
        <v>43607</v>
      </c>
      <c r="J3649" s="198" t="s">
        <v>105</v>
      </c>
      <c r="K3649" s="198">
        <v>595.11</v>
      </c>
      <c r="L3649" s="198" t="s">
        <v>189</v>
      </c>
    </row>
    <row r="3650" spans="1:12" x14ac:dyDescent="0.3">
      <c r="A3650" s="5">
        <v>13640</v>
      </c>
      <c r="B3650" s="5">
        <v>10100501</v>
      </c>
      <c r="C3650" s="5">
        <v>1000</v>
      </c>
      <c r="D3650" s="4">
        <v>43617</v>
      </c>
      <c r="E3650" s="198" t="s">
        <v>104</v>
      </c>
      <c r="F3650" s="198">
        <v>108101007</v>
      </c>
      <c r="G3650" s="198">
        <v>0</v>
      </c>
      <c r="H3650" s="198">
        <v>0</v>
      </c>
      <c r="I3650" s="4">
        <v>43584</v>
      </c>
      <c r="J3650" s="198" t="s">
        <v>105</v>
      </c>
      <c r="K3650" s="198">
        <v>94.56</v>
      </c>
      <c r="L3650" s="198" t="s">
        <v>194</v>
      </c>
    </row>
    <row r="3651" spans="1:12" x14ac:dyDescent="0.3">
      <c r="A3651" s="5">
        <v>13640</v>
      </c>
      <c r="B3651" s="5">
        <v>10100501</v>
      </c>
      <c r="C3651" s="5">
        <v>1000</v>
      </c>
      <c r="D3651" s="4">
        <v>43617</v>
      </c>
      <c r="E3651" s="198" t="s">
        <v>104</v>
      </c>
      <c r="F3651" s="198">
        <v>108101007</v>
      </c>
      <c r="G3651" s="198">
        <v>0</v>
      </c>
      <c r="H3651" s="198">
        <v>0</v>
      </c>
      <c r="I3651" s="4">
        <v>43584</v>
      </c>
      <c r="J3651" s="198" t="s">
        <v>105</v>
      </c>
      <c r="K3651" s="198">
        <v>102.11</v>
      </c>
      <c r="L3651" s="198" t="s">
        <v>194</v>
      </c>
    </row>
    <row r="3652" spans="1:12" x14ac:dyDescent="0.3">
      <c r="A3652" s="5">
        <v>13640</v>
      </c>
      <c r="B3652" s="5">
        <v>10100501</v>
      </c>
      <c r="C3652" s="5">
        <v>1000</v>
      </c>
      <c r="D3652" s="4">
        <v>43617</v>
      </c>
      <c r="E3652" s="198" t="s">
        <v>104</v>
      </c>
      <c r="F3652" s="198">
        <v>108101007</v>
      </c>
      <c r="G3652" s="198">
        <v>0</v>
      </c>
      <c r="H3652" s="198">
        <v>0</v>
      </c>
      <c r="I3652" s="4">
        <v>43584</v>
      </c>
      <c r="J3652" s="198" t="s">
        <v>105</v>
      </c>
      <c r="K3652" s="198">
        <v>39.340000000000003</v>
      </c>
      <c r="L3652" s="198" t="s">
        <v>194</v>
      </c>
    </row>
    <row r="3653" spans="1:12" x14ac:dyDescent="0.3">
      <c r="A3653" s="5">
        <v>13650</v>
      </c>
      <c r="B3653" s="5">
        <v>10100501</v>
      </c>
      <c r="C3653" s="5">
        <v>1000</v>
      </c>
      <c r="D3653" s="4">
        <v>43617</v>
      </c>
      <c r="E3653" s="198" t="s">
        <v>104</v>
      </c>
      <c r="F3653" s="198">
        <v>108101007</v>
      </c>
      <c r="G3653" s="198">
        <v>0</v>
      </c>
      <c r="H3653" s="198">
        <v>0</v>
      </c>
      <c r="I3653" s="4">
        <v>43584</v>
      </c>
      <c r="J3653" s="198" t="s">
        <v>105</v>
      </c>
      <c r="K3653" s="198">
        <v>422.89</v>
      </c>
      <c r="L3653" s="198" t="s">
        <v>195</v>
      </c>
    </row>
    <row r="3654" spans="1:12" x14ac:dyDescent="0.3">
      <c r="A3654" s="5">
        <v>13650</v>
      </c>
      <c r="B3654" s="5">
        <v>10100501</v>
      </c>
      <c r="C3654" s="5">
        <v>1000</v>
      </c>
      <c r="D3654" s="4">
        <v>43617</v>
      </c>
      <c r="E3654" s="198" t="s">
        <v>104</v>
      </c>
      <c r="F3654" s="198">
        <v>108101007</v>
      </c>
      <c r="G3654" s="198">
        <v>0</v>
      </c>
      <c r="H3654" s="198">
        <v>0</v>
      </c>
      <c r="I3654" s="4">
        <v>43584</v>
      </c>
      <c r="J3654" s="198" t="s">
        <v>105</v>
      </c>
      <c r="K3654" s="198">
        <v>422.89</v>
      </c>
      <c r="L3654" s="198" t="s">
        <v>195</v>
      </c>
    </row>
    <row r="3655" spans="1:12" x14ac:dyDescent="0.3">
      <c r="A3655" s="5">
        <v>13660</v>
      </c>
      <c r="B3655" s="5">
        <v>10100501</v>
      </c>
      <c r="C3655" s="5">
        <v>1000</v>
      </c>
      <c r="D3655" s="4">
        <v>43617</v>
      </c>
      <c r="E3655" s="198" t="s">
        <v>104</v>
      </c>
      <c r="F3655" s="198">
        <v>108101007</v>
      </c>
      <c r="G3655" s="198">
        <v>0</v>
      </c>
      <c r="H3655" s="198">
        <v>0</v>
      </c>
      <c r="I3655" s="4">
        <v>43584</v>
      </c>
      <c r="J3655" s="198" t="s">
        <v>105</v>
      </c>
      <c r="K3655" s="198">
        <v>375.8</v>
      </c>
      <c r="L3655" s="198" t="s">
        <v>188</v>
      </c>
    </row>
    <row r="3656" spans="1:12" x14ac:dyDescent="0.3">
      <c r="A3656" s="5">
        <v>13660</v>
      </c>
      <c r="B3656" s="5">
        <v>10100501</v>
      </c>
      <c r="C3656" s="5">
        <v>1000</v>
      </c>
      <c r="D3656" s="4">
        <v>43617</v>
      </c>
      <c r="E3656" s="198" t="s">
        <v>104</v>
      </c>
      <c r="F3656" s="198">
        <v>108101007</v>
      </c>
      <c r="G3656" s="198">
        <v>0</v>
      </c>
      <c r="H3656" s="198">
        <v>0</v>
      </c>
      <c r="I3656" s="4">
        <v>43584</v>
      </c>
      <c r="J3656" s="198" t="s">
        <v>105</v>
      </c>
      <c r="K3656" s="198">
        <v>416.02</v>
      </c>
      <c r="L3656" s="198" t="s">
        <v>188</v>
      </c>
    </row>
    <row r="3657" spans="1:12" x14ac:dyDescent="0.3">
      <c r="A3657" s="5">
        <v>13660</v>
      </c>
      <c r="B3657" s="5">
        <v>10100501</v>
      </c>
      <c r="C3657" s="5">
        <v>1000</v>
      </c>
      <c r="D3657" s="4">
        <v>43617</v>
      </c>
      <c r="E3657" s="198" t="s">
        <v>104</v>
      </c>
      <c r="F3657" s="198">
        <v>108101007</v>
      </c>
      <c r="G3657" s="198">
        <v>0</v>
      </c>
      <c r="H3657" s="198">
        <v>0</v>
      </c>
      <c r="I3657" s="4">
        <v>43584</v>
      </c>
      <c r="J3657" s="198" t="s">
        <v>105</v>
      </c>
      <c r="K3657" s="198">
        <v>385.36</v>
      </c>
      <c r="L3657" s="198" t="s">
        <v>188</v>
      </c>
    </row>
    <row r="3658" spans="1:12" x14ac:dyDescent="0.3">
      <c r="A3658" s="5">
        <v>13660</v>
      </c>
      <c r="B3658" s="5">
        <v>10100501</v>
      </c>
      <c r="C3658" s="5">
        <v>1000</v>
      </c>
      <c r="D3658" s="4">
        <v>43617</v>
      </c>
      <c r="E3658" s="198" t="s">
        <v>104</v>
      </c>
      <c r="F3658" s="198">
        <v>108101007</v>
      </c>
      <c r="G3658" s="198">
        <v>0</v>
      </c>
      <c r="H3658" s="198">
        <v>0</v>
      </c>
      <c r="I3658" s="4">
        <v>43584</v>
      </c>
      <c r="J3658" s="198" t="s">
        <v>105</v>
      </c>
      <c r="K3658" s="198">
        <v>89.33</v>
      </c>
      <c r="L3658" s="198" t="s">
        <v>188</v>
      </c>
    </row>
    <row r="3659" spans="1:12" x14ac:dyDescent="0.3">
      <c r="A3659" s="5">
        <v>13670</v>
      </c>
      <c r="B3659" s="5">
        <v>10100501</v>
      </c>
      <c r="C3659" s="5">
        <v>1000</v>
      </c>
      <c r="D3659" s="4">
        <v>43617</v>
      </c>
      <c r="E3659" s="198" t="s">
        <v>104</v>
      </c>
      <c r="F3659" s="198">
        <v>108101007</v>
      </c>
      <c r="G3659" s="198">
        <v>0</v>
      </c>
      <c r="H3659" s="198">
        <v>0</v>
      </c>
      <c r="I3659" s="4">
        <v>43584</v>
      </c>
      <c r="J3659" s="198" t="s">
        <v>105</v>
      </c>
      <c r="K3659" s="3">
        <v>2055.5100000000002</v>
      </c>
      <c r="L3659" s="198" t="s">
        <v>189</v>
      </c>
    </row>
    <row r="3660" spans="1:12" x14ac:dyDescent="0.3">
      <c r="A3660" s="5">
        <v>13670</v>
      </c>
      <c r="B3660" s="5">
        <v>10100501</v>
      </c>
      <c r="C3660" s="5">
        <v>1000</v>
      </c>
      <c r="D3660" s="4">
        <v>43617</v>
      </c>
      <c r="E3660" s="198" t="s">
        <v>104</v>
      </c>
      <c r="F3660" s="198">
        <v>108101007</v>
      </c>
      <c r="G3660" s="198">
        <v>0</v>
      </c>
      <c r="H3660" s="198">
        <v>0</v>
      </c>
      <c r="I3660" s="4">
        <v>43584</v>
      </c>
      <c r="J3660" s="198" t="s">
        <v>105</v>
      </c>
      <c r="K3660" s="3">
        <v>2637.96</v>
      </c>
      <c r="L3660" s="198" t="s">
        <v>189</v>
      </c>
    </row>
    <row r="3661" spans="1:12" x14ac:dyDescent="0.3">
      <c r="A3661" s="5">
        <v>13670</v>
      </c>
      <c r="B3661" s="5">
        <v>10100501</v>
      </c>
      <c r="C3661" s="5">
        <v>1000</v>
      </c>
      <c r="D3661" s="4">
        <v>43617</v>
      </c>
      <c r="E3661" s="198" t="s">
        <v>104</v>
      </c>
      <c r="F3661" s="198">
        <v>108101007</v>
      </c>
      <c r="G3661" s="198">
        <v>0</v>
      </c>
      <c r="H3661" s="198">
        <v>0</v>
      </c>
      <c r="I3661" s="4">
        <v>43584</v>
      </c>
      <c r="J3661" s="198" t="s">
        <v>105</v>
      </c>
      <c r="K3661" s="3">
        <v>2435.58</v>
      </c>
      <c r="L3661" s="198" t="s">
        <v>189</v>
      </c>
    </row>
    <row r="3662" spans="1:12" x14ac:dyDescent="0.3">
      <c r="A3662" s="5">
        <v>13640</v>
      </c>
      <c r="B3662" s="5">
        <v>10100501</v>
      </c>
      <c r="C3662" s="5">
        <v>1000</v>
      </c>
      <c r="D3662" s="4">
        <v>43617</v>
      </c>
      <c r="E3662" s="198" t="s">
        <v>104</v>
      </c>
      <c r="F3662" s="198">
        <v>108105214</v>
      </c>
      <c r="G3662" s="198">
        <v>0</v>
      </c>
      <c r="H3662" s="198">
        <v>0</v>
      </c>
      <c r="I3662" s="4">
        <v>43405</v>
      </c>
      <c r="J3662" s="198" t="s">
        <v>105</v>
      </c>
      <c r="K3662" s="198">
        <v>308.93</v>
      </c>
      <c r="L3662" s="198" t="s">
        <v>194</v>
      </c>
    </row>
    <row r="3663" spans="1:12" x14ac:dyDescent="0.3">
      <c r="A3663" s="5">
        <v>13640</v>
      </c>
      <c r="B3663" s="5">
        <v>10100501</v>
      </c>
      <c r="C3663" s="5">
        <v>1000</v>
      </c>
      <c r="D3663" s="4">
        <v>43617</v>
      </c>
      <c r="E3663" s="198" t="s">
        <v>104</v>
      </c>
      <c r="F3663" s="198">
        <v>108105214</v>
      </c>
      <c r="G3663" s="198">
        <v>0</v>
      </c>
      <c r="H3663" s="198">
        <v>0</v>
      </c>
      <c r="I3663" s="4">
        <v>43405</v>
      </c>
      <c r="J3663" s="198" t="s">
        <v>105</v>
      </c>
      <c r="K3663" s="198">
        <v>186.26</v>
      </c>
      <c r="L3663" s="198" t="s">
        <v>194</v>
      </c>
    </row>
    <row r="3664" spans="1:12" x14ac:dyDescent="0.3">
      <c r="A3664" s="5">
        <v>13640</v>
      </c>
      <c r="B3664" s="5">
        <v>10100501</v>
      </c>
      <c r="C3664" s="5">
        <v>1000</v>
      </c>
      <c r="D3664" s="4">
        <v>43617</v>
      </c>
      <c r="E3664" s="198" t="s">
        <v>104</v>
      </c>
      <c r="F3664" s="198">
        <v>108105214</v>
      </c>
      <c r="G3664" s="198">
        <v>0</v>
      </c>
      <c r="H3664" s="198">
        <v>0</v>
      </c>
      <c r="I3664" s="4">
        <v>43405</v>
      </c>
      <c r="J3664" s="198" t="s">
        <v>105</v>
      </c>
      <c r="K3664" s="198">
        <v>405.83</v>
      </c>
      <c r="L3664" s="198" t="s">
        <v>194</v>
      </c>
    </row>
    <row r="3665" spans="1:12" x14ac:dyDescent="0.3">
      <c r="A3665" s="5">
        <v>13640</v>
      </c>
      <c r="B3665" s="5">
        <v>10100501</v>
      </c>
      <c r="C3665" s="5">
        <v>1000</v>
      </c>
      <c r="D3665" s="4">
        <v>43617</v>
      </c>
      <c r="E3665" s="198" t="s">
        <v>104</v>
      </c>
      <c r="F3665" s="198">
        <v>108105214</v>
      </c>
      <c r="G3665" s="198">
        <v>0</v>
      </c>
      <c r="H3665" s="198">
        <v>0</v>
      </c>
      <c r="I3665" s="4">
        <v>43405</v>
      </c>
      <c r="J3665" s="198" t="s">
        <v>105</v>
      </c>
      <c r="K3665" s="198">
        <v>225.84</v>
      </c>
      <c r="L3665" s="198" t="s">
        <v>194</v>
      </c>
    </row>
    <row r="3666" spans="1:12" x14ac:dyDescent="0.3">
      <c r="A3666" s="5">
        <v>13640</v>
      </c>
      <c r="B3666" s="5">
        <v>10100501</v>
      </c>
      <c r="C3666" s="5">
        <v>1000</v>
      </c>
      <c r="D3666" s="4">
        <v>43617</v>
      </c>
      <c r="E3666" s="198" t="s">
        <v>104</v>
      </c>
      <c r="F3666" s="198">
        <v>108105214</v>
      </c>
      <c r="G3666" s="198">
        <v>0</v>
      </c>
      <c r="H3666" s="198">
        <v>0</v>
      </c>
      <c r="I3666" s="4">
        <v>43405</v>
      </c>
      <c r="J3666" s="198" t="s">
        <v>105</v>
      </c>
      <c r="K3666" s="198">
        <v>405.81</v>
      </c>
      <c r="L3666" s="198" t="s">
        <v>194</v>
      </c>
    </row>
    <row r="3667" spans="1:12" x14ac:dyDescent="0.3">
      <c r="A3667" s="5">
        <v>13640</v>
      </c>
      <c r="B3667" s="5">
        <v>10100501</v>
      </c>
      <c r="C3667" s="5">
        <v>1000</v>
      </c>
      <c r="D3667" s="4">
        <v>43617</v>
      </c>
      <c r="E3667" s="198" t="s">
        <v>104</v>
      </c>
      <c r="F3667" s="198">
        <v>108112402</v>
      </c>
      <c r="G3667" s="198">
        <v>0</v>
      </c>
      <c r="H3667" s="198">
        <v>0</v>
      </c>
      <c r="I3667" s="4">
        <v>43633</v>
      </c>
      <c r="J3667" s="198" t="s">
        <v>237</v>
      </c>
      <c r="K3667" s="198">
        <v>-552.54</v>
      </c>
      <c r="L3667" s="198" t="s">
        <v>194</v>
      </c>
    </row>
    <row r="3668" spans="1:12" x14ac:dyDescent="0.3">
      <c r="A3668" s="5">
        <v>13640</v>
      </c>
      <c r="B3668" s="5">
        <v>10100501</v>
      </c>
      <c r="C3668" s="5">
        <v>1000</v>
      </c>
      <c r="D3668" s="4">
        <v>43617</v>
      </c>
      <c r="E3668" s="198" t="s">
        <v>104</v>
      </c>
      <c r="F3668" s="198">
        <v>108112402</v>
      </c>
      <c r="G3668" s="198">
        <v>0</v>
      </c>
      <c r="H3668" s="198">
        <v>0</v>
      </c>
      <c r="I3668" s="4">
        <v>43633</v>
      </c>
      <c r="J3668" s="198" t="s">
        <v>237</v>
      </c>
      <c r="K3668" s="198">
        <v>-370.48</v>
      </c>
      <c r="L3668" s="198" t="s">
        <v>194</v>
      </c>
    </row>
    <row r="3669" spans="1:12" x14ac:dyDescent="0.3">
      <c r="A3669" s="5">
        <v>13650</v>
      </c>
      <c r="B3669" s="5">
        <v>10100501</v>
      </c>
      <c r="C3669" s="5">
        <v>1000</v>
      </c>
      <c r="D3669" s="4">
        <v>43617</v>
      </c>
      <c r="E3669" s="198" t="s">
        <v>104</v>
      </c>
      <c r="F3669" s="198">
        <v>108112402</v>
      </c>
      <c r="G3669" s="198">
        <v>0</v>
      </c>
      <c r="H3669" s="198">
        <v>0</v>
      </c>
      <c r="I3669" s="4">
        <v>43633</v>
      </c>
      <c r="J3669" s="198" t="s">
        <v>237</v>
      </c>
      <c r="K3669" s="3">
        <v>-4152.6899999999996</v>
      </c>
      <c r="L3669" s="198" t="s">
        <v>195</v>
      </c>
    </row>
    <row r="3670" spans="1:12" x14ac:dyDescent="0.3">
      <c r="A3670" s="5">
        <v>13650</v>
      </c>
      <c r="B3670" s="5">
        <v>10100501</v>
      </c>
      <c r="C3670" s="5">
        <v>1000</v>
      </c>
      <c r="D3670" s="4">
        <v>43617</v>
      </c>
      <c r="E3670" s="198" t="s">
        <v>104</v>
      </c>
      <c r="F3670" s="198">
        <v>108112402</v>
      </c>
      <c r="G3670" s="198">
        <v>0</v>
      </c>
      <c r="H3670" s="198">
        <v>0</v>
      </c>
      <c r="I3670" s="4">
        <v>43633</v>
      </c>
      <c r="J3670" s="198" t="s">
        <v>236</v>
      </c>
      <c r="K3670" s="3">
        <v>-4152.68</v>
      </c>
      <c r="L3670" s="198" t="s">
        <v>195</v>
      </c>
    </row>
    <row r="3671" spans="1:12" x14ac:dyDescent="0.3">
      <c r="A3671" s="5">
        <v>13650</v>
      </c>
      <c r="B3671" s="5">
        <v>10100501</v>
      </c>
      <c r="C3671" s="5">
        <v>1000</v>
      </c>
      <c r="D3671" s="4">
        <v>43617</v>
      </c>
      <c r="E3671" s="198" t="s">
        <v>104</v>
      </c>
      <c r="F3671" s="198">
        <v>108112402</v>
      </c>
      <c r="G3671" s="198">
        <v>0</v>
      </c>
      <c r="H3671" s="198">
        <v>0</v>
      </c>
      <c r="I3671" s="4">
        <v>43633</v>
      </c>
      <c r="J3671" s="198" t="s">
        <v>237</v>
      </c>
      <c r="K3671" s="3">
        <v>-4152.68</v>
      </c>
      <c r="L3671" s="198" t="s">
        <v>195</v>
      </c>
    </row>
    <row r="3672" spans="1:12" x14ac:dyDescent="0.3">
      <c r="A3672" s="5">
        <v>13650</v>
      </c>
      <c r="B3672" s="5">
        <v>10100501</v>
      </c>
      <c r="C3672" s="5">
        <v>1000</v>
      </c>
      <c r="D3672" s="4">
        <v>43617</v>
      </c>
      <c r="E3672" s="198" t="s">
        <v>104</v>
      </c>
      <c r="F3672" s="198">
        <v>108112402</v>
      </c>
      <c r="G3672" s="198">
        <v>0</v>
      </c>
      <c r="H3672" s="198">
        <v>0</v>
      </c>
      <c r="I3672" s="4">
        <v>43633</v>
      </c>
      <c r="J3672" s="198" t="s">
        <v>236</v>
      </c>
      <c r="K3672" s="3">
        <v>-4152.68</v>
      </c>
      <c r="L3672" s="198" t="s">
        <v>195</v>
      </c>
    </row>
    <row r="3673" spans="1:12" x14ac:dyDescent="0.3">
      <c r="A3673" s="5">
        <v>13670</v>
      </c>
      <c r="B3673" s="5">
        <v>10100501</v>
      </c>
      <c r="C3673" s="5">
        <v>1000</v>
      </c>
      <c r="D3673" s="4">
        <v>43617</v>
      </c>
      <c r="E3673" s="198" t="s">
        <v>104</v>
      </c>
      <c r="F3673" s="198">
        <v>108112402</v>
      </c>
      <c r="G3673" s="198">
        <v>0</v>
      </c>
      <c r="H3673" s="198">
        <v>0</v>
      </c>
      <c r="I3673" s="4">
        <v>43633</v>
      </c>
      <c r="J3673" s="198" t="s">
        <v>236</v>
      </c>
      <c r="K3673" s="3">
        <v>-1045.25</v>
      </c>
      <c r="L3673" s="198" t="s">
        <v>189</v>
      </c>
    </row>
    <row r="3674" spans="1:12" x14ac:dyDescent="0.3">
      <c r="A3674" s="5">
        <v>13660</v>
      </c>
      <c r="B3674" s="5">
        <v>10100501</v>
      </c>
      <c r="C3674" s="5">
        <v>1000</v>
      </c>
      <c r="D3674" s="4">
        <v>43617</v>
      </c>
      <c r="E3674" s="198" t="s">
        <v>104</v>
      </c>
      <c r="F3674" s="198">
        <v>108109348</v>
      </c>
      <c r="G3674" s="198">
        <v>0</v>
      </c>
      <c r="H3674" s="198">
        <v>0</v>
      </c>
      <c r="I3674" s="4">
        <v>43623</v>
      </c>
      <c r="J3674" s="198" t="s">
        <v>233</v>
      </c>
      <c r="K3674" s="3">
        <v>-1725.56</v>
      </c>
      <c r="L3674" s="198" t="s">
        <v>188</v>
      </c>
    </row>
    <row r="3675" spans="1:12" x14ac:dyDescent="0.3">
      <c r="A3675" s="5">
        <v>13660</v>
      </c>
      <c r="B3675" s="5">
        <v>10100501</v>
      </c>
      <c r="C3675" s="5">
        <v>1000</v>
      </c>
      <c r="D3675" s="4">
        <v>43617</v>
      </c>
      <c r="E3675" s="198" t="s">
        <v>104</v>
      </c>
      <c r="F3675" s="198">
        <v>108109484</v>
      </c>
      <c r="G3675" s="198">
        <v>0</v>
      </c>
      <c r="H3675" s="198">
        <v>0</v>
      </c>
      <c r="I3675" s="4">
        <v>43636</v>
      </c>
      <c r="J3675" s="198" t="s">
        <v>238</v>
      </c>
      <c r="K3675" s="3">
        <v>-2286.87</v>
      </c>
      <c r="L3675" s="198" t="s">
        <v>188</v>
      </c>
    </row>
    <row r="3676" spans="1:12" x14ac:dyDescent="0.3">
      <c r="A3676" s="5">
        <v>13640</v>
      </c>
      <c r="B3676" s="5">
        <v>10100501</v>
      </c>
      <c r="C3676" s="5">
        <v>1000</v>
      </c>
      <c r="D3676" s="4">
        <v>43617</v>
      </c>
      <c r="E3676" s="198" t="s">
        <v>104</v>
      </c>
      <c r="F3676" s="198">
        <v>108109799</v>
      </c>
      <c r="G3676" s="198">
        <v>0</v>
      </c>
      <c r="H3676" s="198">
        <v>0</v>
      </c>
      <c r="I3676" s="4">
        <v>43600</v>
      </c>
      <c r="J3676" s="198" t="s">
        <v>105</v>
      </c>
      <c r="K3676" s="198">
        <v>7.0000000000000007E-2</v>
      </c>
      <c r="L3676" s="198" t="s">
        <v>194</v>
      </c>
    </row>
    <row r="3677" spans="1:12" x14ac:dyDescent="0.3">
      <c r="A3677" s="5">
        <v>13640</v>
      </c>
      <c r="B3677" s="5">
        <v>10100501</v>
      </c>
      <c r="C3677" s="5">
        <v>1000</v>
      </c>
      <c r="D3677" s="4">
        <v>43617</v>
      </c>
      <c r="E3677" s="198" t="s">
        <v>104</v>
      </c>
      <c r="F3677" s="198">
        <v>108109799</v>
      </c>
      <c r="G3677" s="198">
        <v>0</v>
      </c>
      <c r="H3677" s="198">
        <v>0</v>
      </c>
      <c r="I3677" s="4">
        <v>43600</v>
      </c>
      <c r="J3677" s="198" t="s">
        <v>105</v>
      </c>
      <c r="K3677" s="198">
        <v>0.31</v>
      </c>
      <c r="L3677" s="198" t="s">
        <v>194</v>
      </c>
    </row>
    <row r="3678" spans="1:12" x14ac:dyDescent="0.3">
      <c r="A3678" s="5">
        <v>13650</v>
      </c>
      <c r="B3678" s="5">
        <v>10100501</v>
      </c>
      <c r="C3678" s="5">
        <v>1000</v>
      </c>
      <c r="D3678" s="4">
        <v>43617</v>
      </c>
      <c r="E3678" s="198" t="s">
        <v>104</v>
      </c>
      <c r="F3678" s="198">
        <v>108109799</v>
      </c>
      <c r="G3678" s="198">
        <v>0</v>
      </c>
      <c r="H3678" s="198">
        <v>0</v>
      </c>
      <c r="I3678" s="4">
        <v>43600</v>
      </c>
      <c r="J3678" s="198" t="s">
        <v>105</v>
      </c>
      <c r="K3678" s="198">
        <v>0.05</v>
      </c>
      <c r="L3678" s="198" t="s">
        <v>195</v>
      </c>
    </row>
    <row r="3679" spans="1:12" x14ac:dyDescent="0.3">
      <c r="A3679" s="5">
        <v>13640</v>
      </c>
      <c r="B3679" s="5">
        <v>10100501</v>
      </c>
      <c r="C3679" s="5">
        <v>1000</v>
      </c>
      <c r="D3679" s="4">
        <v>43617</v>
      </c>
      <c r="E3679" s="198" t="s">
        <v>104</v>
      </c>
      <c r="F3679" s="198">
        <v>108109911</v>
      </c>
      <c r="G3679" s="198">
        <v>0</v>
      </c>
      <c r="H3679" s="198">
        <v>0</v>
      </c>
      <c r="I3679" s="4">
        <v>43628</v>
      </c>
      <c r="J3679" s="198" t="s">
        <v>227</v>
      </c>
      <c r="K3679" s="3">
        <v>-1931.83</v>
      </c>
      <c r="L3679" s="198" t="s">
        <v>194</v>
      </c>
    </row>
    <row r="3680" spans="1:12" x14ac:dyDescent="0.3">
      <c r="A3680" s="5">
        <v>13640</v>
      </c>
      <c r="B3680" s="5">
        <v>10100501</v>
      </c>
      <c r="C3680" s="5">
        <v>1000</v>
      </c>
      <c r="D3680" s="4">
        <v>43617</v>
      </c>
      <c r="E3680" s="198" t="s">
        <v>104</v>
      </c>
      <c r="F3680" s="198">
        <v>108109911</v>
      </c>
      <c r="G3680" s="198">
        <v>0</v>
      </c>
      <c r="H3680" s="198">
        <v>0</v>
      </c>
      <c r="I3680" s="4">
        <v>43628</v>
      </c>
      <c r="J3680" s="198" t="s">
        <v>227</v>
      </c>
      <c r="K3680" s="3">
        <v>-3972.82</v>
      </c>
      <c r="L3680" s="198" t="s">
        <v>194</v>
      </c>
    </row>
    <row r="3681" spans="1:12" x14ac:dyDescent="0.3">
      <c r="A3681" s="5">
        <v>13640</v>
      </c>
      <c r="B3681" s="5">
        <v>10100501</v>
      </c>
      <c r="C3681" s="5">
        <v>1000</v>
      </c>
      <c r="D3681" s="4">
        <v>43617</v>
      </c>
      <c r="E3681" s="198" t="s">
        <v>104</v>
      </c>
      <c r="F3681" s="198">
        <v>108109911</v>
      </c>
      <c r="G3681" s="198">
        <v>0</v>
      </c>
      <c r="H3681" s="198">
        <v>0</v>
      </c>
      <c r="I3681" s="4">
        <v>43628</v>
      </c>
      <c r="J3681" s="198" t="s">
        <v>227</v>
      </c>
      <c r="K3681" s="3">
        <v>-4313.13</v>
      </c>
      <c r="L3681" s="198" t="s">
        <v>194</v>
      </c>
    </row>
    <row r="3682" spans="1:12" x14ac:dyDescent="0.3">
      <c r="A3682" s="5">
        <v>13640</v>
      </c>
      <c r="B3682" s="5">
        <v>10100501</v>
      </c>
      <c r="C3682" s="5">
        <v>1000</v>
      </c>
      <c r="D3682" s="4">
        <v>43617</v>
      </c>
      <c r="E3682" s="198" t="s">
        <v>104</v>
      </c>
      <c r="F3682" s="198">
        <v>108109990</v>
      </c>
      <c r="G3682" s="198">
        <v>0</v>
      </c>
      <c r="H3682" s="198">
        <v>0</v>
      </c>
      <c r="I3682" s="4">
        <v>43608</v>
      </c>
      <c r="J3682" s="198" t="s">
        <v>105</v>
      </c>
      <c r="K3682" s="198">
        <v>-624.51</v>
      </c>
      <c r="L3682" s="198" t="s">
        <v>194</v>
      </c>
    </row>
    <row r="3683" spans="1:12" x14ac:dyDescent="0.3">
      <c r="A3683" s="5">
        <v>13650</v>
      </c>
      <c r="B3683" s="5">
        <v>10100501</v>
      </c>
      <c r="C3683" s="5">
        <v>1000</v>
      </c>
      <c r="D3683" s="4">
        <v>43617</v>
      </c>
      <c r="E3683" s="198" t="s">
        <v>104</v>
      </c>
      <c r="F3683" s="198">
        <v>108109990</v>
      </c>
      <c r="G3683" s="198">
        <v>0</v>
      </c>
      <c r="H3683" s="198">
        <v>0</v>
      </c>
      <c r="I3683" s="4">
        <v>43608</v>
      </c>
      <c r="J3683" s="198" t="s">
        <v>105</v>
      </c>
      <c r="K3683" s="198">
        <v>-199.15</v>
      </c>
      <c r="L3683" s="198" t="s">
        <v>195</v>
      </c>
    </row>
    <row r="3684" spans="1:12" x14ac:dyDescent="0.3">
      <c r="A3684" s="5">
        <v>13650</v>
      </c>
      <c r="B3684" s="5">
        <v>10100501</v>
      </c>
      <c r="C3684" s="5">
        <v>1000</v>
      </c>
      <c r="D3684" s="4">
        <v>43617</v>
      </c>
      <c r="E3684" s="198" t="s">
        <v>104</v>
      </c>
      <c r="F3684" s="198">
        <v>108110034</v>
      </c>
      <c r="G3684" s="198">
        <v>0</v>
      </c>
      <c r="H3684" s="198">
        <v>0</v>
      </c>
      <c r="I3684" s="4">
        <v>43595</v>
      </c>
      <c r="J3684" s="198" t="s">
        <v>105</v>
      </c>
      <c r="K3684" s="198">
        <v>2.97</v>
      </c>
      <c r="L3684" s="198" t="s">
        <v>195</v>
      </c>
    </row>
    <row r="3685" spans="1:12" x14ac:dyDescent="0.3">
      <c r="A3685" s="5">
        <v>13660</v>
      </c>
      <c r="B3685" s="5">
        <v>10100501</v>
      </c>
      <c r="C3685" s="5">
        <v>1000</v>
      </c>
      <c r="D3685" s="4">
        <v>43617</v>
      </c>
      <c r="E3685" s="198" t="s">
        <v>104</v>
      </c>
      <c r="F3685" s="198">
        <v>108110034</v>
      </c>
      <c r="G3685" s="198">
        <v>0</v>
      </c>
      <c r="H3685" s="198">
        <v>0</v>
      </c>
      <c r="I3685" s="4">
        <v>43595</v>
      </c>
      <c r="J3685" s="198" t="s">
        <v>105</v>
      </c>
      <c r="K3685" s="198">
        <v>0.27</v>
      </c>
      <c r="L3685" s="198" t="s">
        <v>188</v>
      </c>
    </row>
    <row r="3686" spans="1:12" x14ac:dyDescent="0.3">
      <c r="A3686" s="5">
        <v>13640</v>
      </c>
      <c r="B3686" s="5">
        <v>10100501</v>
      </c>
      <c r="C3686" s="5">
        <v>1000</v>
      </c>
      <c r="D3686" s="4">
        <v>43617</v>
      </c>
      <c r="E3686" s="198" t="s">
        <v>104</v>
      </c>
      <c r="F3686" s="198">
        <v>108110249</v>
      </c>
      <c r="G3686" s="198">
        <v>0</v>
      </c>
      <c r="H3686" s="198">
        <v>0</v>
      </c>
      <c r="I3686" s="4">
        <v>43598</v>
      </c>
      <c r="J3686" s="198" t="s">
        <v>105</v>
      </c>
      <c r="K3686" s="198">
        <v>-800.27</v>
      </c>
      <c r="L3686" s="198" t="s">
        <v>194</v>
      </c>
    </row>
    <row r="3687" spans="1:12" x14ac:dyDescent="0.3">
      <c r="A3687" s="5">
        <v>13640</v>
      </c>
      <c r="B3687" s="5">
        <v>10100501</v>
      </c>
      <c r="C3687" s="5">
        <v>1000</v>
      </c>
      <c r="D3687" s="4">
        <v>43617</v>
      </c>
      <c r="E3687" s="198" t="s">
        <v>104</v>
      </c>
      <c r="F3687" s="198">
        <v>108110249</v>
      </c>
      <c r="G3687" s="198">
        <v>0</v>
      </c>
      <c r="H3687" s="198">
        <v>0</v>
      </c>
      <c r="I3687" s="4">
        <v>43598</v>
      </c>
      <c r="J3687" s="198" t="s">
        <v>105</v>
      </c>
      <c r="K3687" s="198">
        <v>-119.81</v>
      </c>
      <c r="L3687" s="198" t="s">
        <v>194</v>
      </c>
    </row>
    <row r="3688" spans="1:12" x14ac:dyDescent="0.3">
      <c r="A3688" s="5">
        <v>13640</v>
      </c>
      <c r="B3688" s="5">
        <v>10100501</v>
      </c>
      <c r="C3688" s="5">
        <v>1000</v>
      </c>
      <c r="D3688" s="4">
        <v>43617</v>
      </c>
      <c r="E3688" s="198" t="s">
        <v>104</v>
      </c>
      <c r="F3688" s="198">
        <v>108110249</v>
      </c>
      <c r="G3688" s="198">
        <v>0</v>
      </c>
      <c r="H3688" s="198">
        <v>0</v>
      </c>
      <c r="I3688" s="4">
        <v>43598</v>
      </c>
      <c r="J3688" s="198" t="s">
        <v>105</v>
      </c>
      <c r="K3688" s="198">
        <v>-136.16</v>
      </c>
      <c r="L3688" s="198" t="s">
        <v>194</v>
      </c>
    </row>
    <row r="3689" spans="1:12" x14ac:dyDescent="0.3">
      <c r="A3689" s="5">
        <v>13650</v>
      </c>
      <c r="B3689" s="5">
        <v>10100501</v>
      </c>
      <c r="C3689" s="5">
        <v>1000</v>
      </c>
      <c r="D3689" s="4">
        <v>43617</v>
      </c>
      <c r="E3689" s="198" t="s">
        <v>104</v>
      </c>
      <c r="F3689" s="198">
        <v>108110249</v>
      </c>
      <c r="G3689" s="198">
        <v>0</v>
      </c>
      <c r="H3689" s="198">
        <v>0</v>
      </c>
      <c r="I3689" s="4">
        <v>43598</v>
      </c>
      <c r="J3689" s="198" t="s">
        <v>105</v>
      </c>
      <c r="K3689" s="198">
        <v>-64.94</v>
      </c>
      <c r="L3689" s="198" t="s">
        <v>195</v>
      </c>
    </row>
    <row r="3690" spans="1:12" x14ac:dyDescent="0.3">
      <c r="A3690" s="5">
        <v>13650</v>
      </c>
      <c r="B3690" s="5">
        <v>10100501</v>
      </c>
      <c r="C3690" s="5">
        <v>1000</v>
      </c>
      <c r="D3690" s="4">
        <v>43617</v>
      </c>
      <c r="E3690" s="198" t="s">
        <v>104</v>
      </c>
      <c r="F3690" s="198">
        <v>108110249</v>
      </c>
      <c r="G3690" s="198">
        <v>0</v>
      </c>
      <c r="H3690" s="198">
        <v>0</v>
      </c>
      <c r="I3690" s="4">
        <v>43598</v>
      </c>
      <c r="J3690" s="198" t="s">
        <v>105</v>
      </c>
      <c r="K3690" s="198">
        <v>-212.27</v>
      </c>
      <c r="L3690" s="198" t="s">
        <v>195</v>
      </c>
    </row>
    <row r="3691" spans="1:12" x14ac:dyDescent="0.3">
      <c r="A3691" s="5">
        <v>13640</v>
      </c>
      <c r="B3691" s="5">
        <v>10100501</v>
      </c>
      <c r="C3691" s="5">
        <v>1000</v>
      </c>
      <c r="D3691" s="4">
        <v>43617</v>
      </c>
      <c r="E3691" s="198" t="s">
        <v>104</v>
      </c>
      <c r="F3691" s="198">
        <v>108110451</v>
      </c>
      <c r="G3691" s="198">
        <v>0</v>
      </c>
      <c r="H3691" s="198">
        <v>0</v>
      </c>
      <c r="I3691" s="4">
        <v>43599</v>
      </c>
      <c r="J3691" s="198" t="s">
        <v>105</v>
      </c>
      <c r="K3691" s="198">
        <v>2.21</v>
      </c>
      <c r="L3691" s="198" t="s">
        <v>194</v>
      </c>
    </row>
    <row r="3692" spans="1:12" x14ac:dyDescent="0.3">
      <c r="A3692" s="5">
        <v>13640</v>
      </c>
      <c r="B3692" s="5">
        <v>10100501</v>
      </c>
      <c r="C3692" s="5">
        <v>1000</v>
      </c>
      <c r="D3692" s="4">
        <v>43617</v>
      </c>
      <c r="E3692" s="198" t="s">
        <v>104</v>
      </c>
      <c r="F3692" s="198">
        <v>108107581</v>
      </c>
      <c r="G3692" s="198">
        <v>0</v>
      </c>
      <c r="H3692" s="198">
        <v>0</v>
      </c>
      <c r="I3692" s="4">
        <v>43613</v>
      </c>
      <c r="J3692" s="198" t="s">
        <v>105</v>
      </c>
      <c r="K3692" s="3">
        <v>-2464.52</v>
      </c>
      <c r="L3692" s="198" t="s">
        <v>194</v>
      </c>
    </row>
    <row r="3693" spans="1:12" x14ac:dyDescent="0.3">
      <c r="A3693" s="5">
        <v>13650</v>
      </c>
      <c r="B3693" s="5">
        <v>10100501</v>
      </c>
      <c r="C3693" s="5">
        <v>1000</v>
      </c>
      <c r="D3693" s="4">
        <v>43617</v>
      </c>
      <c r="E3693" s="198" t="s">
        <v>104</v>
      </c>
      <c r="F3693" s="198">
        <v>108107581</v>
      </c>
      <c r="G3693" s="198">
        <v>0</v>
      </c>
      <c r="H3693" s="198">
        <v>0</v>
      </c>
      <c r="I3693" s="4">
        <v>43613</v>
      </c>
      <c r="J3693" s="198" t="s">
        <v>105</v>
      </c>
      <c r="K3693" s="198">
        <v>-741.21</v>
      </c>
      <c r="L3693" s="198" t="s">
        <v>195</v>
      </c>
    </row>
    <row r="3694" spans="1:12" x14ac:dyDescent="0.3">
      <c r="A3694" s="5">
        <v>13640</v>
      </c>
      <c r="B3694" s="5">
        <v>10100501</v>
      </c>
      <c r="C3694" s="5">
        <v>1000</v>
      </c>
      <c r="D3694" s="4">
        <v>43617</v>
      </c>
      <c r="E3694" s="198" t="s">
        <v>104</v>
      </c>
      <c r="F3694" s="198">
        <v>108107681</v>
      </c>
      <c r="G3694" s="198">
        <v>0</v>
      </c>
      <c r="H3694" s="198">
        <v>0</v>
      </c>
      <c r="I3694" s="4">
        <v>43432</v>
      </c>
      <c r="J3694" s="198" t="s">
        <v>105</v>
      </c>
      <c r="K3694" s="198">
        <v>-1.98</v>
      </c>
      <c r="L3694" s="198" t="s">
        <v>194</v>
      </c>
    </row>
    <row r="3695" spans="1:12" x14ac:dyDescent="0.3">
      <c r="A3695" s="5">
        <v>13640</v>
      </c>
      <c r="B3695" s="5">
        <v>10100501</v>
      </c>
      <c r="C3695" s="5">
        <v>1000</v>
      </c>
      <c r="D3695" s="4">
        <v>43617</v>
      </c>
      <c r="E3695" s="198" t="s">
        <v>104</v>
      </c>
      <c r="F3695" s="198">
        <v>108107709</v>
      </c>
      <c r="G3695" s="198">
        <v>0</v>
      </c>
      <c r="H3695" s="198">
        <v>0</v>
      </c>
      <c r="I3695" s="4">
        <v>43600</v>
      </c>
      <c r="J3695" s="198" t="s">
        <v>105</v>
      </c>
      <c r="K3695" s="198">
        <v>0.89</v>
      </c>
      <c r="L3695" s="198" t="s">
        <v>194</v>
      </c>
    </row>
    <row r="3696" spans="1:12" x14ac:dyDescent="0.3">
      <c r="A3696" s="5">
        <v>13640</v>
      </c>
      <c r="B3696" s="5">
        <v>10100501</v>
      </c>
      <c r="C3696" s="5">
        <v>1000</v>
      </c>
      <c r="D3696" s="4">
        <v>43617</v>
      </c>
      <c r="E3696" s="198" t="s">
        <v>104</v>
      </c>
      <c r="F3696" s="198">
        <v>108107709</v>
      </c>
      <c r="G3696" s="198">
        <v>0</v>
      </c>
      <c r="H3696" s="198">
        <v>0</v>
      </c>
      <c r="I3696" s="4">
        <v>43600</v>
      </c>
      <c r="J3696" s="198" t="s">
        <v>105</v>
      </c>
      <c r="K3696" s="198">
        <v>0.17</v>
      </c>
      <c r="L3696" s="198" t="s">
        <v>194</v>
      </c>
    </row>
    <row r="3697" spans="1:12" x14ac:dyDescent="0.3">
      <c r="A3697" s="5">
        <v>13640</v>
      </c>
      <c r="B3697" s="5">
        <v>10100501</v>
      </c>
      <c r="C3697" s="5">
        <v>1000</v>
      </c>
      <c r="D3697" s="4">
        <v>43617</v>
      </c>
      <c r="E3697" s="198" t="s">
        <v>104</v>
      </c>
      <c r="F3697" s="198">
        <v>108107714</v>
      </c>
      <c r="G3697" s="198">
        <v>0</v>
      </c>
      <c r="H3697" s="198">
        <v>0</v>
      </c>
      <c r="I3697" s="4">
        <v>43598</v>
      </c>
      <c r="J3697" s="198" t="s">
        <v>105</v>
      </c>
      <c r="K3697" s="198">
        <v>-57.38</v>
      </c>
      <c r="L3697" s="198" t="s">
        <v>194</v>
      </c>
    </row>
    <row r="3698" spans="1:12" x14ac:dyDescent="0.3">
      <c r="A3698" s="5">
        <v>13650</v>
      </c>
      <c r="B3698" s="5">
        <v>10100501</v>
      </c>
      <c r="C3698" s="5">
        <v>1000</v>
      </c>
      <c r="D3698" s="4">
        <v>43617</v>
      </c>
      <c r="E3698" s="198" t="s">
        <v>104</v>
      </c>
      <c r="F3698" s="198">
        <v>108107714</v>
      </c>
      <c r="G3698" s="198">
        <v>0</v>
      </c>
      <c r="H3698" s="198">
        <v>0</v>
      </c>
      <c r="I3698" s="4">
        <v>43598</v>
      </c>
      <c r="J3698" s="198" t="s">
        <v>105</v>
      </c>
      <c r="K3698" s="198">
        <v>-218.89</v>
      </c>
      <c r="L3698" s="198" t="s">
        <v>195</v>
      </c>
    </row>
    <row r="3699" spans="1:12" x14ac:dyDescent="0.3">
      <c r="A3699" s="5">
        <v>13640</v>
      </c>
      <c r="B3699" s="5">
        <v>10100501</v>
      </c>
      <c r="C3699" s="5">
        <v>1000</v>
      </c>
      <c r="D3699" s="4">
        <v>43617</v>
      </c>
      <c r="E3699" s="198" t="s">
        <v>104</v>
      </c>
      <c r="F3699" s="198">
        <v>108107718</v>
      </c>
      <c r="G3699" s="198">
        <v>0</v>
      </c>
      <c r="H3699" s="198">
        <v>0</v>
      </c>
      <c r="I3699" s="4">
        <v>43591</v>
      </c>
      <c r="J3699" s="198" t="s">
        <v>105</v>
      </c>
      <c r="K3699" s="198">
        <v>0.64</v>
      </c>
      <c r="L3699" s="198" t="s">
        <v>194</v>
      </c>
    </row>
    <row r="3700" spans="1:12" x14ac:dyDescent="0.3">
      <c r="A3700" s="5">
        <v>13670</v>
      </c>
      <c r="B3700" s="5">
        <v>10100501</v>
      </c>
      <c r="C3700" s="5">
        <v>1000</v>
      </c>
      <c r="D3700" s="4">
        <v>43617</v>
      </c>
      <c r="E3700" s="198" t="s">
        <v>104</v>
      </c>
      <c r="F3700" s="198">
        <v>108107718</v>
      </c>
      <c r="G3700" s="198">
        <v>0</v>
      </c>
      <c r="H3700" s="198">
        <v>0</v>
      </c>
      <c r="I3700" s="4">
        <v>43591</v>
      </c>
      <c r="J3700" s="198" t="s">
        <v>105</v>
      </c>
      <c r="K3700" s="198">
        <v>0.96</v>
      </c>
      <c r="L3700" s="198" t="s">
        <v>189</v>
      </c>
    </row>
    <row r="3701" spans="1:12" x14ac:dyDescent="0.3">
      <c r="A3701" s="5">
        <v>13670</v>
      </c>
      <c r="B3701" s="5">
        <v>10100501</v>
      </c>
      <c r="C3701" s="5">
        <v>1000</v>
      </c>
      <c r="D3701" s="4">
        <v>43617</v>
      </c>
      <c r="E3701" s="198" t="s">
        <v>104</v>
      </c>
      <c r="F3701" s="198">
        <v>108107718</v>
      </c>
      <c r="G3701" s="198">
        <v>0</v>
      </c>
      <c r="H3701" s="198">
        <v>0</v>
      </c>
      <c r="I3701" s="4">
        <v>43591</v>
      </c>
      <c r="J3701" s="198" t="s">
        <v>105</v>
      </c>
      <c r="K3701" s="198">
        <v>0.97</v>
      </c>
      <c r="L3701" s="198" t="s">
        <v>189</v>
      </c>
    </row>
    <row r="3702" spans="1:12" x14ac:dyDescent="0.3">
      <c r="A3702" s="5">
        <v>13670</v>
      </c>
      <c r="B3702" s="5">
        <v>10100501</v>
      </c>
      <c r="C3702" s="5">
        <v>1000</v>
      </c>
      <c r="D3702" s="4">
        <v>43617</v>
      </c>
      <c r="E3702" s="198" t="s">
        <v>104</v>
      </c>
      <c r="F3702" s="198">
        <v>108107904</v>
      </c>
      <c r="G3702" s="198">
        <v>0</v>
      </c>
      <c r="H3702" s="198">
        <v>0</v>
      </c>
      <c r="I3702" s="4">
        <v>43586</v>
      </c>
      <c r="J3702" s="198" t="s">
        <v>105</v>
      </c>
      <c r="K3702" s="198">
        <v>-4.59</v>
      </c>
      <c r="L3702" s="198" t="s">
        <v>189</v>
      </c>
    </row>
    <row r="3703" spans="1:12" x14ac:dyDescent="0.3">
      <c r="A3703" s="5">
        <v>13660</v>
      </c>
      <c r="B3703" s="5">
        <v>10100501</v>
      </c>
      <c r="C3703" s="5">
        <v>1000</v>
      </c>
      <c r="D3703" s="4">
        <v>43617</v>
      </c>
      <c r="E3703" s="198" t="s">
        <v>104</v>
      </c>
      <c r="F3703" s="198">
        <v>108108069</v>
      </c>
      <c r="G3703" s="198">
        <v>0</v>
      </c>
      <c r="H3703" s="198">
        <v>0</v>
      </c>
      <c r="I3703" s="4">
        <v>43367</v>
      </c>
      <c r="J3703" s="198" t="s">
        <v>105</v>
      </c>
      <c r="K3703" s="198">
        <v>0.19</v>
      </c>
      <c r="L3703" s="198" t="s">
        <v>188</v>
      </c>
    </row>
    <row r="3704" spans="1:12" x14ac:dyDescent="0.3">
      <c r="A3704" s="5">
        <v>13670</v>
      </c>
      <c r="B3704" s="5">
        <v>10100501</v>
      </c>
      <c r="C3704" s="5">
        <v>1000</v>
      </c>
      <c r="D3704" s="4">
        <v>43617</v>
      </c>
      <c r="E3704" s="198" t="s">
        <v>104</v>
      </c>
      <c r="F3704" s="198">
        <v>108108069</v>
      </c>
      <c r="G3704" s="198">
        <v>0</v>
      </c>
      <c r="H3704" s="198">
        <v>0</v>
      </c>
      <c r="I3704" s="4">
        <v>43367</v>
      </c>
      <c r="J3704" s="198" t="s">
        <v>105</v>
      </c>
      <c r="K3704" s="198">
        <v>92.58</v>
      </c>
      <c r="L3704" s="198" t="s">
        <v>189</v>
      </c>
    </row>
    <row r="3705" spans="1:12" x14ac:dyDescent="0.3">
      <c r="A3705" s="5">
        <v>13670</v>
      </c>
      <c r="B3705" s="5">
        <v>10100501</v>
      </c>
      <c r="C3705" s="5">
        <v>1000</v>
      </c>
      <c r="D3705" s="4">
        <v>43617</v>
      </c>
      <c r="E3705" s="198" t="s">
        <v>104</v>
      </c>
      <c r="F3705" s="198">
        <v>108108069</v>
      </c>
      <c r="G3705" s="198">
        <v>0</v>
      </c>
      <c r="H3705" s="198">
        <v>0</v>
      </c>
      <c r="I3705" s="4">
        <v>43367</v>
      </c>
      <c r="J3705" s="198" t="s">
        <v>105</v>
      </c>
      <c r="K3705" s="198">
        <v>92.58</v>
      </c>
      <c r="L3705" s="198" t="s">
        <v>189</v>
      </c>
    </row>
    <row r="3706" spans="1:12" x14ac:dyDescent="0.3">
      <c r="A3706" s="5">
        <v>13640</v>
      </c>
      <c r="B3706" s="5">
        <v>10100501</v>
      </c>
      <c r="C3706" s="5">
        <v>1000</v>
      </c>
      <c r="D3706" s="4">
        <v>43617</v>
      </c>
      <c r="E3706" s="198" t="s">
        <v>103</v>
      </c>
      <c r="F3706" s="198">
        <v>108108104</v>
      </c>
      <c r="G3706" s="198">
        <v>-1</v>
      </c>
      <c r="H3706" s="3">
        <v>-4604.4399999999996</v>
      </c>
      <c r="I3706" s="4">
        <v>43642</v>
      </c>
      <c r="J3706" s="198" t="s">
        <v>239</v>
      </c>
      <c r="K3706" s="198">
        <v>0</v>
      </c>
      <c r="L3706" s="198" t="s">
        <v>194</v>
      </c>
    </row>
    <row r="3707" spans="1:12" x14ac:dyDescent="0.3">
      <c r="A3707" s="5">
        <v>13640</v>
      </c>
      <c r="B3707" s="5">
        <v>10100501</v>
      </c>
      <c r="C3707" s="5">
        <v>1000</v>
      </c>
      <c r="D3707" s="4">
        <v>43617</v>
      </c>
      <c r="E3707" s="198" t="s">
        <v>103</v>
      </c>
      <c r="F3707" s="198">
        <v>108108104</v>
      </c>
      <c r="G3707" s="198">
        <v>-1</v>
      </c>
      <c r="H3707" s="3">
        <v>-1251.9000000000001</v>
      </c>
      <c r="I3707" s="4">
        <v>43642</v>
      </c>
      <c r="J3707" s="198" t="s">
        <v>239</v>
      </c>
      <c r="K3707" s="198">
        <v>0</v>
      </c>
      <c r="L3707" s="198" t="s">
        <v>194</v>
      </c>
    </row>
    <row r="3708" spans="1:12" x14ac:dyDescent="0.3">
      <c r="A3708" s="5">
        <v>13640</v>
      </c>
      <c r="B3708" s="5">
        <v>10100501</v>
      </c>
      <c r="C3708" s="5">
        <v>1000</v>
      </c>
      <c r="D3708" s="4">
        <v>43617</v>
      </c>
      <c r="E3708" s="198" t="s">
        <v>103</v>
      </c>
      <c r="F3708" s="198">
        <v>108108104</v>
      </c>
      <c r="G3708" s="198">
        <v>-1</v>
      </c>
      <c r="H3708" s="3">
        <v>-4604.4399999999996</v>
      </c>
      <c r="I3708" s="4">
        <v>43642</v>
      </c>
      <c r="J3708" s="198" t="s">
        <v>239</v>
      </c>
      <c r="K3708" s="198">
        <v>0</v>
      </c>
      <c r="L3708" s="198" t="s">
        <v>194</v>
      </c>
    </row>
    <row r="3709" spans="1:12" x14ac:dyDescent="0.3">
      <c r="A3709" s="5">
        <v>13640</v>
      </c>
      <c r="B3709" s="5">
        <v>10100501</v>
      </c>
      <c r="C3709" s="5">
        <v>1000</v>
      </c>
      <c r="D3709" s="4">
        <v>43617</v>
      </c>
      <c r="E3709" s="198" t="s">
        <v>103</v>
      </c>
      <c r="F3709" s="198">
        <v>108108104</v>
      </c>
      <c r="G3709" s="198">
        <v>-1</v>
      </c>
      <c r="H3709" s="198">
        <v>-322.25</v>
      </c>
      <c r="I3709" s="4">
        <v>43642</v>
      </c>
      <c r="J3709" s="198" t="s">
        <v>239</v>
      </c>
      <c r="K3709" s="198">
        <v>0</v>
      </c>
      <c r="L3709" s="198" t="s">
        <v>194</v>
      </c>
    </row>
    <row r="3710" spans="1:12" x14ac:dyDescent="0.3">
      <c r="A3710" s="5">
        <v>13640</v>
      </c>
      <c r="B3710" s="5">
        <v>10100501</v>
      </c>
      <c r="C3710" s="5">
        <v>1000</v>
      </c>
      <c r="D3710" s="4">
        <v>43617</v>
      </c>
      <c r="E3710" s="198" t="s">
        <v>103</v>
      </c>
      <c r="F3710" s="198">
        <v>108108104</v>
      </c>
      <c r="G3710" s="198">
        <v>-1</v>
      </c>
      <c r="H3710" s="198">
        <v>-322.25</v>
      </c>
      <c r="I3710" s="4">
        <v>43642</v>
      </c>
      <c r="J3710" s="198" t="s">
        <v>239</v>
      </c>
      <c r="K3710" s="198">
        <v>0</v>
      </c>
      <c r="L3710" s="198" t="s">
        <v>194</v>
      </c>
    </row>
    <row r="3711" spans="1:12" x14ac:dyDescent="0.3">
      <c r="A3711" s="5">
        <v>13640</v>
      </c>
      <c r="B3711" s="5">
        <v>10100501</v>
      </c>
      <c r="C3711" s="5">
        <v>1000</v>
      </c>
      <c r="D3711" s="4">
        <v>43617</v>
      </c>
      <c r="E3711" s="198" t="s">
        <v>104</v>
      </c>
      <c r="F3711" s="198">
        <v>108108104</v>
      </c>
      <c r="G3711" s="198">
        <v>0</v>
      </c>
      <c r="H3711" s="198">
        <v>0</v>
      </c>
      <c r="I3711" s="4">
        <v>43642</v>
      </c>
      <c r="J3711" s="198" t="s">
        <v>239</v>
      </c>
      <c r="K3711" s="3">
        <v>2607.25</v>
      </c>
      <c r="L3711" s="198" t="s">
        <v>194</v>
      </c>
    </row>
    <row r="3712" spans="1:12" x14ac:dyDescent="0.3">
      <c r="A3712" s="5">
        <v>13640</v>
      </c>
      <c r="B3712" s="5">
        <v>10100501</v>
      </c>
      <c r="C3712" s="5">
        <v>1000</v>
      </c>
      <c r="D3712" s="4">
        <v>43617</v>
      </c>
      <c r="E3712" s="198" t="s">
        <v>104</v>
      </c>
      <c r="F3712" s="198">
        <v>108108104</v>
      </c>
      <c r="G3712" s="198">
        <v>0</v>
      </c>
      <c r="H3712" s="198">
        <v>0</v>
      </c>
      <c r="I3712" s="4">
        <v>43642</v>
      </c>
      <c r="J3712" s="198" t="s">
        <v>239</v>
      </c>
      <c r="K3712" s="198">
        <v>182.47</v>
      </c>
      <c r="L3712" s="198" t="s">
        <v>194</v>
      </c>
    </row>
    <row r="3713" spans="1:12" x14ac:dyDescent="0.3">
      <c r="A3713" s="5">
        <v>13640</v>
      </c>
      <c r="B3713" s="5">
        <v>10100501</v>
      </c>
      <c r="C3713" s="5">
        <v>1000</v>
      </c>
      <c r="D3713" s="4">
        <v>43617</v>
      </c>
      <c r="E3713" s="198" t="s">
        <v>104</v>
      </c>
      <c r="F3713" s="198">
        <v>108108104</v>
      </c>
      <c r="G3713" s="198">
        <v>0</v>
      </c>
      <c r="H3713" s="198">
        <v>0</v>
      </c>
      <c r="I3713" s="4">
        <v>43642</v>
      </c>
      <c r="J3713" s="198" t="s">
        <v>239</v>
      </c>
      <c r="K3713" s="198">
        <v>354.44</v>
      </c>
      <c r="L3713" s="198" t="s">
        <v>194</v>
      </c>
    </row>
    <row r="3714" spans="1:12" x14ac:dyDescent="0.3">
      <c r="A3714" s="5">
        <v>13640</v>
      </c>
      <c r="B3714" s="5">
        <v>10100501</v>
      </c>
      <c r="C3714" s="5">
        <v>1000</v>
      </c>
      <c r="D3714" s="4">
        <v>43617</v>
      </c>
      <c r="E3714" s="198" t="s">
        <v>104</v>
      </c>
      <c r="F3714" s="198">
        <v>108108104</v>
      </c>
      <c r="G3714" s="198">
        <v>0</v>
      </c>
      <c r="H3714" s="198">
        <v>0</v>
      </c>
      <c r="I3714" s="4">
        <v>43642</v>
      </c>
      <c r="J3714" s="198" t="s">
        <v>239</v>
      </c>
      <c r="K3714" s="198">
        <v>182.47</v>
      </c>
      <c r="L3714" s="198" t="s">
        <v>194</v>
      </c>
    </row>
    <row r="3715" spans="1:12" x14ac:dyDescent="0.3">
      <c r="A3715" s="5">
        <v>13640</v>
      </c>
      <c r="B3715" s="5">
        <v>10100501</v>
      </c>
      <c r="C3715" s="5">
        <v>1000</v>
      </c>
      <c r="D3715" s="4">
        <v>43617</v>
      </c>
      <c r="E3715" s="198" t="s">
        <v>104</v>
      </c>
      <c r="F3715" s="198">
        <v>108108104</v>
      </c>
      <c r="G3715" s="198">
        <v>0</v>
      </c>
      <c r="H3715" s="198">
        <v>0</v>
      </c>
      <c r="I3715" s="4">
        <v>43642</v>
      </c>
      <c r="J3715" s="198" t="s">
        <v>239</v>
      </c>
      <c r="K3715" s="3">
        <v>2607.2600000000002</v>
      </c>
      <c r="L3715" s="198" t="s">
        <v>194</v>
      </c>
    </row>
    <row r="3716" spans="1:12" x14ac:dyDescent="0.3">
      <c r="A3716" s="5">
        <v>13670</v>
      </c>
      <c r="B3716" s="5">
        <v>10100501</v>
      </c>
      <c r="C3716" s="5">
        <v>1000</v>
      </c>
      <c r="D3716" s="4">
        <v>43617</v>
      </c>
      <c r="E3716" s="198" t="s">
        <v>103</v>
      </c>
      <c r="F3716" s="198">
        <v>108108104</v>
      </c>
      <c r="G3716" s="198">
        <v>-6</v>
      </c>
      <c r="H3716" s="198">
        <v>-22.08</v>
      </c>
      <c r="I3716" s="4">
        <v>43642</v>
      </c>
      <c r="J3716" s="198" t="s">
        <v>239</v>
      </c>
      <c r="K3716" s="198">
        <v>0</v>
      </c>
      <c r="L3716" s="198" t="s">
        <v>189</v>
      </c>
    </row>
    <row r="3717" spans="1:12" x14ac:dyDescent="0.3">
      <c r="A3717" s="5">
        <v>13670</v>
      </c>
      <c r="B3717" s="5">
        <v>10100501</v>
      </c>
      <c r="C3717" s="5">
        <v>1000</v>
      </c>
      <c r="D3717" s="4">
        <v>43617</v>
      </c>
      <c r="E3717" s="198" t="s">
        <v>104</v>
      </c>
      <c r="F3717" s="198">
        <v>108108104</v>
      </c>
      <c r="G3717" s="198">
        <v>0</v>
      </c>
      <c r="H3717" s="198">
        <v>0</v>
      </c>
      <c r="I3717" s="4">
        <v>43642</v>
      </c>
      <c r="J3717" s="198" t="s">
        <v>239</v>
      </c>
      <c r="K3717" s="198">
        <v>6.25</v>
      </c>
      <c r="L3717" s="198" t="s">
        <v>189</v>
      </c>
    </row>
    <row r="3718" spans="1:12" x14ac:dyDescent="0.3">
      <c r="A3718" s="5">
        <v>13640</v>
      </c>
      <c r="B3718" s="5">
        <v>10100501</v>
      </c>
      <c r="C3718" s="5">
        <v>1000</v>
      </c>
      <c r="D3718" s="4">
        <v>43617</v>
      </c>
      <c r="E3718" s="198" t="s">
        <v>104</v>
      </c>
      <c r="F3718" s="198">
        <v>108108182</v>
      </c>
      <c r="G3718" s="198">
        <v>0</v>
      </c>
      <c r="H3718" s="198">
        <v>0</v>
      </c>
      <c r="I3718" s="4">
        <v>43595</v>
      </c>
      <c r="J3718" s="198" t="s">
        <v>105</v>
      </c>
      <c r="K3718" s="198">
        <v>-1.26</v>
      </c>
      <c r="L3718" s="198" t="s">
        <v>194</v>
      </c>
    </row>
    <row r="3719" spans="1:12" x14ac:dyDescent="0.3">
      <c r="A3719" s="5">
        <v>13640</v>
      </c>
      <c r="B3719" s="5">
        <v>10100501</v>
      </c>
      <c r="C3719" s="5">
        <v>1000</v>
      </c>
      <c r="D3719" s="4">
        <v>43617</v>
      </c>
      <c r="E3719" s="198" t="s">
        <v>104</v>
      </c>
      <c r="F3719" s="198">
        <v>108108182</v>
      </c>
      <c r="G3719" s="198">
        <v>0</v>
      </c>
      <c r="H3719" s="198">
        <v>0</v>
      </c>
      <c r="I3719" s="4">
        <v>43595</v>
      </c>
      <c r="J3719" s="198" t="s">
        <v>105</v>
      </c>
      <c r="K3719" s="198">
        <v>-7.0000000000000007E-2</v>
      </c>
      <c r="L3719" s="198" t="s">
        <v>194</v>
      </c>
    </row>
    <row r="3720" spans="1:12" x14ac:dyDescent="0.3">
      <c r="A3720" s="5">
        <v>13640</v>
      </c>
      <c r="B3720" s="5">
        <v>10100501</v>
      </c>
      <c r="C3720" s="5">
        <v>1000</v>
      </c>
      <c r="D3720" s="4">
        <v>43617</v>
      </c>
      <c r="E3720" s="198" t="s">
        <v>104</v>
      </c>
      <c r="F3720" s="198">
        <v>108108182</v>
      </c>
      <c r="G3720" s="198">
        <v>0</v>
      </c>
      <c r="H3720" s="198">
        <v>0</v>
      </c>
      <c r="I3720" s="4">
        <v>43595</v>
      </c>
      <c r="J3720" s="198" t="s">
        <v>105</v>
      </c>
      <c r="K3720" s="198">
        <v>-1.41</v>
      </c>
      <c r="L3720" s="198" t="s">
        <v>194</v>
      </c>
    </row>
    <row r="3721" spans="1:12" x14ac:dyDescent="0.3">
      <c r="A3721" s="5">
        <v>13660</v>
      </c>
      <c r="B3721" s="5">
        <v>10100501</v>
      </c>
      <c r="C3721" s="5">
        <v>1000</v>
      </c>
      <c r="D3721" s="4">
        <v>43617</v>
      </c>
      <c r="E3721" s="198" t="s">
        <v>104</v>
      </c>
      <c r="F3721" s="198">
        <v>108108182</v>
      </c>
      <c r="G3721" s="198">
        <v>0</v>
      </c>
      <c r="H3721" s="198">
        <v>0</v>
      </c>
      <c r="I3721" s="4">
        <v>43595</v>
      </c>
      <c r="J3721" s="198" t="s">
        <v>105</v>
      </c>
      <c r="K3721" s="198">
        <v>-0.98</v>
      </c>
      <c r="L3721" s="198" t="s">
        <v>188</v>
      </c>
    </row>
    <row r="3722" spans="1:12" x14ac:dyDescent="0.3">
      <c r="A3722" s="5">
        <v>13660</v>
      </c>
      <c r="B3722" s="5">
        <v>10100501</v>
      </c>
      <c r="C3722" s="5">
        <v>1000</v>
      </c>
      <c r="D3722" s="4">
        <v>43617</v>
      </c>
      <c r="E3722" s="198" t="s">
        <v>104</v>
      </c>
      <c r="F3722" s="198">
        <v>108108182</v>
      </c>
      <c r="G3722" s="198">
        <v>0</v>
      </c>
      <c r="H3722" s="198">
        <v>0</v>
      </c>
      <c r="I3722" s="4">
        <v>43595</v>
      </c>
      <c r="J3722" s="198" t="s">
        <v>105</v>
      </c>
      <c r="K3722" s="198">
        <v>-1.29</v>
      </c>
      <c r="L3722" s="198" t="s">
        <v>188</v>
      </c>
    </row>
    <row r="3723" spans="1:12" x14ac:dyDescent="0.3">
      <c r="A3723" s="5">
        <v>13640</v>
      </c>
      <c r="B3723" s="5">
        <v>10100501</v>
      </c>
      <c r="C3723" s="5">
        <v>1000</v>
      </c>
      <c r="D3723" s="4">
        <v>43617</v>
      </c>
      <c r="E3723" s="198" t="s">
        <v>104</v>
      </c>
      <c r="F3723" s="198">
        <v>108108183</v>
      </c>
      <c r="G3723" s="198">
        <v>0</v>
      </c>
      <c r="H3723" s="198">
        <v>0</v>
      </c>
      <c r="I3723" s="4">
        <v>43626</v>
      </c>
      <c r="J3723" s="198" t="s">
        <v>234</v>
      </c>
      <c r="K3723" s="198">
        <v>-27.65</v>
      </c>
      <c r="L3723" s="198" t="s">
        <v>194</v>
      </c>
    </row>
    <row r="3724" spans="1:12" x14ac:dyDescent="0.3">
      <c r="A3724" s="5">
        <v>13640</v>
      </c>
      <c r="B3724" s="5">
        <v>10100501</v>
      </c>
      <c r="C3724" s="5">
        <v>1000</v>
      </c>
      <c r="D3724" s="4">
        <v>43617</v>
      </c>
      <c r="E3724" s="198" t="s">
        <v>104</v>
      </c>
      <c r="F3724" s="198">
        <v>108108183</v>
      </c>
      <c r="G3724" s="198">
        <v>0</v>
      </c>
      <c r="H3724" s="198">
        <v>0</v>
      </c>
      <c r="I3724" s="4">
        <v>43626</v>
      </c>
      <c r="J3724" s="198" t="s">
        <v>234</v>
      </c>
      <c r="K3724" s="3">
        <v>-1822.22</v>
      </c>
      <c r="L3724" s="198" t="s">
        <v>194</v>
      </c>
    </row>
    <row r="3725" spans="1:12" x14ac:dyDescent="0.3">
      <c r="A3725" s="5">
        <v>13640</v>
      </c>
      <c r="B3725" s="5">
        <v>10100501</v>
      </c>
      <c r="C3725" s="5">
        <v>1000</v>
      </c>
      <c r="D3725" s="4">
        <v>43617</v>
      </c>
      <c r="E3725" s="198" t="s">
        <v>104</v>
      </c>
      <c r="F3725" s="198">
        <v>108108617</v>
      </c>
      <c r="G3725" s="198">
        <v>0</v>
      </c>
      <c r="H3725" s="198">
        <v>0</v>
      </c>
      <c r="I3725" s="4">
        <v>43518</v>
      </c>
      <c r="J3725" s="198" t="s">
        <v>105</v>
      </c>
      <c r="K3725" s="198">
        <v>3.34</v>
      </c>
      <c r="L3725" s="198" t="s">
        <v>194</v>
      </c>
    </row>
    <row r="3726" spans="1:12" x14ac:dyDescent="0.3">
      <c r="A3726" s="5">
        <v>13640</v>
      </c>
      <c r="B3726" s="5">
        <v>10100501</v>
      </c>
      <c r="C3726" s="5">
        <v>1000</v>
      </c>
      <c r="D3726" s="4">
        <v>43617</v>
      </c>
      <c r="E3726" s="198" t="s">
        <v>104</v>
      </c>
      <c r="F3726" s="198">
        <v>108108764</v>
      </c>
      <c r="G3726" s="198">
        <v>0</v>
      </c>
      <c r="H3726" s="198">
        <v>0</v>
      </c>
      <c r="I3726" s="4">
        <v>43606</v>
      </c>
      <c r="J3726" s="198" t="s">
        <v>105</v>
      </c>
      <c r="K3726" s="198">
        <v>-552.29999999999995</v>
      </c>
      <c r="L3726" s="198" t="s">
        <v>194</v>
      </c>
    </row>
    <row r="3727" spans="1:12" x14ac:dyDescent="0.3">
      <c r="A3727" s="5">
        <v>13650</v>
      </c>
      <c r="B3727" s="5">
        <v>10100501</v>
      </c>
      <c r="C3727" s="5">
        <v>1000</v>
      </c>
      <c r="D3727" s="4">
        <v>43617</v>
      </c>
      <c r="E3727" s="198" t="s">
        <v>104</v>
      </c>
      <c r="F3727" s="198">
        <v>108108764</v>
      </c>
      <c r="G3727" s="198">
        <v>0</v>
      </c>
      <c r="H3727" s="198">
        <v>0</v>
      </c>
      <c r="I3727" s="4">
        <v>43606</v>
      </c>
      <c r="J3727" s="198" t="s">
        <v>105</v>
      </c>
      <c r="K3727" s="198">
        <v>-271.36</v>
      </c>
      <c r="L3727" s="198" t="s">
        <v>195</v>
      </c>
    </row>
    <row r="3728" spans="1:12" x14ac:dyDescent="0.3">
      <c r="A3728" s="5">
        <v>13650</v>
      </c>
      <c r="B3728" s="5">
        <v>10100501</v>
      </c>
      <c r="C3728" s="5">
        <v>1000</v>
      </c>
      <c r="D3728" s="4">
        <v>43617</v>
      </c>
      <c r="E3728" s="198" t="s">
        <v>104</v>
      </c>
      <c r="F3728" s="198">
        <v>108105960</v>
      </c>
      <c r="G3728" s="198">
        <v>0</v>
      </c>
      <c r="H3728" s="198">
        <v>0</v>
      </c>
      <c r="I3728" s="4">
        <v>43622</v>
      </c>
      <c r="J3728" s="198" t="s">
        <v>105</v>
      </c>
      <c r="K3728" s="198">
        <v>-24.94</v>
      </c>
      <c r="L3728" s="198" t="s">
        <v>195</v>
      </c>
    </row>
    <row r="3729" spans="1:12" x14ac:dyDescent="0.3">
      <c r="A3729" s="5">
        <v>13650</v>
      </c>
      <c r="B3729" s="5">
        <v>10100501</v>
      </c>
      <c r="C3729" s="5">
        <v>1000</v>
      </c>
      <c r="D3729" s="4">
        <v>43617</v>
      </c>
      <c r="E3729" s="198" t="s">
        <v>104</v>
      </c>
      <c r="F3729" s="198">
        <v>108105960</v>
      </c>
      <c r="G3729" s="198">
        <v>0</v>
      </c>
      <c r="H3729" s="198">
        <v>0</v>
      </c>
      <c r="I3729" s="4">
        <v>43622</v>
      </c>
      <c r="J3729" s="198" t="s">
        <v>105</v>
      </c>
      <c r="K3729" s="198">
        <v>-24.94</v>
      </c>
      <c r="L3729" s="198" t="s">
        <v>195</v>
      </c>
    </row>
    <row r="3730" spans="1:12" x14ac:dyDescent="0.3">
      <c r="A3730" s="5">
        <v>13650</v>
      </c>
      <c r="B3730" s="5">
        <v>10100501</v>
      </c>
      <c r="C3730" s="5">
        <v>1000</v>
      </c>
      <c r="D3730" s="4">
        <v>43617</v>
      </c>
      <c r="E3730" s="198" t="s">
        <v>104</v>
      </c>
      <c r="F3730" s="198">
        <v>108105960</v>
      </c>
      <c r="G3730" s="198">
        <v>0</v>
      </c>
      <c r="H3730" s="198">
        <v>0</v>
      </c>
      <c r="I3730" s="4">
        <v>43622</v>
      </c>
      <c r="J3730" s="198" t="s">
        <v>105</v>
      </c>
      <c r="K3730" s="198">
        <v>-24.93</v>
      </c>
      <c r="L3730" s="198" t="s">
        <v>195</v>
      </c>
    </row>
    <row r="3731" spans="1:12" x14ac:dyDescent="0.3">
      <c r="A3731" s="5">
        <v>13640</v>
      </c>
      <c r="B3731" s="5">
        <v>10100501</v>
      </c>
      <c r="C3731" s="5">
        <v>1000</v>
      </c>
      <c r="D3731" s="4">
        <v>43617</v>
      </c>
      <c r="E3731" s="198" t="s">
        <v>104</v>
      </c>
      <c r="F3731" s="198">
        <v>108106418</v>
      </c>
      <c r="G3731" s="198">
        <v>0</v>
      </c>
      <c r="H3731" s="198">
        <v>0</v>
      </c>
      <c r="I3731" s="4">
        <v>43626</v>
      </c>
      <c r="J3731" s="198" t="s">
        <v>105</v>
      </c>
      <c r="K3731" s="198">
        <v>-73.27</v>
      </c>
      <c r="L3731" s="198" t="s">
        <v>194</v>
      </c>
    </row>
    <row r="3732" spans="1:12" x14ac:dyDescent="0.3">
      <c r="A3732" s="5">
        <v>13650</v>
      </c>
      <c r="B3732" s="5">
        <v>10100501</v>
      </c>
      <c r="C3732" s="5">
        <v>1000</v>
      </c>
      <c r="D3732" s="4">
        <v>43617</v>
      </c>
      <c r="E3732" s="198" t="s">
        <v>104</v>
      </c>
      <c r="F3732" s="198">
        <v>108106418</v>
      </c>
      <c r="G3732" s="198">
        <v>0</v>
      </c>
      <c r="H3732" s="198">
        <v>0</v>
      </c>
      <c r="I3732" s="4">
        <v>43626</v>
      </c>
      <c r="J3732" s="198" t="s">
        <v>105</v>
      </c>
      <c r="K3732" s="198">
        <v>-97.32</v>
      </c>
      <c r="L3732" s="198" t="s">
        <v>195</v>
      </c>
    </row>
    <row r="3733" spans="1:12" x14ac:dyDescent="0.3">
      <c r="A3733" s="5">
        <v>13650</v>
      </c>
      <c r="B3733" s="5">
        <v>10100501</v>
      </c>
      <c r="C3733" s="5">
        <v>1000</v>
      </c>
      <c r="D3733" s="4">
        <v>43617</v>
      </c>
      <c r="E3733" s="198" t="s">
        <v>104</v>
      </c>
      <c r="F3733" s="198">
        <v>108106418</v>
      </c>
      <c r="G3733" s="198">
        <v>0</v>
      </c>
      <c r="H3733" s="198">
        <v>0</v>
      </c>
      <c r="I3733" s="4">
        <v>43626</v>
      </c>
      <c r="J3733" s="198" t="s">
        <v>105</v>
      </c>
      <c r="K3733" s="198">
        <v>-97.31</v>
      </c>
      <c r="L3733" s="198" t="s">
        <v>195</v>
      </c>
    </row>
    <row r="3734" spans="1:12" x14ac:dyDescent="0.3">
      <c r="A3734" s="5">
        <v>13650</v>
      </c>
      <c r="B3734" s="5">
        <v>10100501</v>
      </c>
      <c r="C3734" s="5">
        <v>1000</v>
      </c>
      <c r="D3734" s="4">
        <v>43617</v>
      </c>
      <c r="E3734" s="198" t="s">
        <v>104</v>
      </c>
      <c r="F3734" s="198">
        <v>108106418</v>
      </c>
      <c r="G3734" s="198">
        <v>0</v>
      </c>
      <c r="H3734" s="198">
        <v>0</v>
      </c>
      <c r="I3734" s="4">
        <v>43626</v>
      </c>
      <c r="J3734" s="198" t="s">
        <v>105</v>
      </c>
      <c r="K3734" s="198">
        <v>-97.31</v>
      </c>
      <c r="L3734" s="198" t="s">
        <v>195</v>
      </c>
    </row>
    <row r="3735" spans="1:12" x14ac:dyDescent="0.3">
      <c r="A3735" s="5">
        <v>13640</v>
      </c>
      <c r="B3735" s="5">
        <v>10100501</v>
      </c>
      <c r="C3735" s="5">
        <v>1000</v>
      </c>
      <c r="D3735" s="4">
        <v>43617</v>
      </c>
      <c r="E3735" s="198" t="s">
        <v>104</v>
      </c>
      <c r="F3735" s="198">
        <v>108106569</v>
      </c>
      <c r="G3735" s="198">
        <v>0</v>
      </c>
      <c r="H3735" s="198">
        <v>0</v>
      </c>
      <c r="I3735" s="4">
        <v>43600</v>
      </c>
      <c r="J3735" s="198" t="s">
        <v>105</v>
      </c>
      <c r="K3735" s="198">
        <v>0.26</v>
      </c>
      <c r="L3735" s="198" t="s">
        <v>194</v>
      </c>
    </row>
    <row r="3736" spans="1:12" x14ac:dyDescent="0.3">
      <c r="A3736" s="5">
        <v>13640</v>
      </c>
      <c r="B3736" s="5">
        <v>10100501</v>
      </c>
      <c r="C3736" s="5">
        <v>1000</v>
      </c>
      <c r="D3736" s="4">
        <v>43617</v>
      </c>
      <c r="E3736" s="198" t="s">
        <v>104</v>
      </c>
      <c r="F3736" s="198">
        <v>108106805</v>
      </c>
      <c r="G3736" s="198">
        <v>0</v>
      </c>
      <c r="H3736" s="198">
        <v>0</v>
      </c>
      <c r="I3736" s="4">
        <v>43609</v>
      </c>
      <c r="J3736" s="198" t="s">
        <v>105</v>
      </c>
      <c r="K3736" s="198">
        <v>-251.88</v>
      </c>
      <c r="L3736" s="198" t="s">
        <v>194</v>
      </c>
    </row>
    <row r="3737" spans="1:12" x14ac:dyDescent="0.3">
      <c r="A3737" s="5">
        <v>13640</v>
      </c>
      <c r="B3737" s="5">
        <v>10100501</v>
      </c>
      <c r="C3737" s="5">
        <v>1000</v>
      </c>
      <c r="D3737" s="4">
        <v>43617</v>
      </c>
      <c r="E3737" s="198" t="s">
        <v>104</v>
      </c>
      <c r="F3737" s="198">
        <v>108106805</v>
      </c>
      <c r="G3737" s="198">
        <v>0</v>
      </c>
      <c r="H3737" s="198">
        <v>0</v>
      </c>
      <c r="I3737" s="4">
        <v>43609</v>
      </c>
      <c r="J3737" s="198" t="s">
        <v>105</v>
      </c>
      <c r="K3737" s="3">
        <v>-1839.07</v>
      </c>
      <c r="L3737" s="198" t="s">
        <v>194</v>
      </c>
    </row>
    <row r="3738" spans="1:12" x14ac:dyDescent="0.3">
      <c r="A3738" s="5">
        <v>13650</v>
      </c>
      <c r="B3738" s="5">
        <v>10100501</v>
      </c>
      <c r="C3738" s="5">
        <v>1000</v>
      </c>
      <c r="D3738" s="4">
        <v>43617</v>
      </c>
      <c r="E3738" s="198" t="s">
        <v>104</v>
      </c>
      <c r="F3738" s="198">
        <v>108106805</v>
      </c>
      <c r="G3738" s="198">
        <v>0</v>
      </c>
      <c r="H3738" s="198">
        <v>0</v>
      </c>
      <c r="I3738" s="4">
        <v>43609</v>
      </c>
      <c r="J3738" s="198" t="s">
        <v>105</v>
      </c>
      <c r="K3738" s="198">
        <v>-773.18</v>
      </c>
      <c r="L3738" s="198" t="s">
        <v>195</v>
      </c>
    </row>
    <row r="3739" spans="1:12" x14ac:dyDescent="0.3">
      <c r="A3739" s="5">
        <v>13650</v>
      </c>
      <c r="B3739" s="5">
        <v>10100501</v>
      </c>
      <c r="C3739" s="5">
        <v>1000</v>
      </c>
      <c r="D3739" s="4">
        <v>43617</v>
      </c>
      <c r="E3739" s="198" t="s">
        <v>104</v>
      </c>
      <c r="F3739" s="198">
        <v>108106805</v>
      </c>
      <c r="G3739" s="198">
        <v>0</v>
      </c>
      <c r="H3739" s="198">
        <v>0</v>
      </c>
      <c r="I3739" s="4">
        <v>43609</v>
      </c>
      <c r="J3739" s="198" t="s">
        <v>105</v>
      </c>
      <c r="K3739" s="198">
        <v>-773.18</v>
      </c>
      <c r="L3739" s="198" t="s">
        <v>195</v>
      </c>
    </row>
    <row r="3740" spans="1:12" x14ac:dyDescent="0.3">
      <c r="A3740" s="5">
        <v>13640</v>
      </c>
      <c r="B3740" s="5">
        <v>10100501</v>
      </c>
      <c r="C3740" s="5">
        <v>1000</v>
      </c>
      <c r="D3740" s="4">
        <v>43617</v>
      </c>
      <c r="E3740" s="198" t="s">
        <v>103</v>
      </c>
      <c r="F3740" s="198">
        <v>108106916</v>
      </c>
      <c r="G3740" s="198">
        <v>-3</v>
      </c>
      <c r="H3740" s="3">
        <v>-5064.57</v>
      </c>
      <c r="I3740" s="4">
        <v>43643</v>
      </c>
      <c r="J3740" s="198" t="s">
        <v>228</v>
      </c>
      <c r="K3740" s="198">
        <v>0</v>
      </c>
      <c r="L3740" s="198" t="s">
        <v>194</v>
      </c>
    </row>
    <row r="3741" spans="1:12" x14ac:dyDescent="0.3">
      <c r="A3741" s="5">
        <v>13640</v>
      </c>
      <c r="B3741" s="5">
        <v>10100501</v>
      </c>
      <c r="C3741" s="5">
        <v>1000</v>
      </c>
      <c r="D3741" s="4">
        <v>43617</v>
      </c>
      <c r="E3741" s="198" t="s">
        <v>104</v>
      </c>
      <c r="F3741" s="198">
        <v>108106916</v>
      </c>
      <c r="G3741" s="198">
        <v>0</v>
      </c>
      <c r="H3741" s="198">
        <v>0</v>
      </c>
      <c r="I3741" s="4">
        <v>43643</v>
      </c>
      <c r="J3741" s="198" t="s">
        <v>228</v>
      </c>
      <c r="K3741" s="3">
        <v>-1427.33</v>
      </c>
      <c r="L3741" s="198" t="s">
        <v>194</v>
      </c>
    </row>
    <row r="3742" spans="1:12" x14ac:dyDescent="0.3">
      <c r="A3742" s="5">
        <v>13640</v>
      </c>
      <c r="B3742" s="5">
        <v>10100501</v>
      </c>
      <c r="C3742" s="5">
        <v>1000</v>
      </c>
      <c r="D3742" s="4">
        <v>43617</v>
      </c>
      <c r="E3742" s="198" t="s">
        <v>103</v>
      </c>
      <c r="F3742" s="198">
        <v>108106916</v>
      </c>
      <c r="G3742" s="198">
        <v>-3</v>
      </c>
      <c r="H3742" s="3">
        <v>-5241.3599999999997</v>
      </c>
      <c r="I3742" s="4">
        <v>43643</v>
      </c>
      <c r="J3742" s="198" t="s">
        <v>228</v>
      </c>
      <c r="K3742" s="198">
        <v>0</v>
      </c>
      <c r="L3742" s="198" t="s">
        <v>194</v>
      </c>
    </row>
    <row r="3743" spans="1:12" x14ac:dyDescent="0.3">
      <c r="A3743" s="5">
        <v>13640</v>
      </c>
      <c r="B3743" s="5">
        <v>10100501</v>
      </c>
      <c r="C3743" s="5">
        <v>1000</v>
      </c>
      <c r="D3743" s="4">
        <v>43617</v>
      </c>
      <c r="E3743" s="198" t="s">
        <v>104</v>
      </c>
      <c r="F3743" s="198">
        <v>108106916</v>
      </c>
      <c r="G3743" s="198">
        <v>0</v>
      </c>
      <c r="H3743" s="198">
        <v>0</v>
      </c>
      <c r="I3743" s="4">
        <v>43643</v>
      </c>
      <c r="J3743" s="198" t="s">
        <v>228</v>
      </c>
      <c r="K3743" s="3">
        <v>-1477.14</v>
      </c>
      <c r="L3743" s="198" t="s">
        <v>194</v>
      </c>
    </row>
    <row r="3744" spans="1:12" x14ac:dyDescent="0.3">
      <c r="A3744" s="5">
        <v>13640</v>
      </c>
      <c r="B3744" s="5">
        <v>10100501</v>
      </c>
      <c r="C3744" s="5">
        <v>1000</v>
      </c>
      <c r="D3744" s="4">
        <v>43617</v>
      </c>
      <c r="E3744" s="198" t="s">
        <v>104</v>
      </c>
      <c r="F3744" s="198">
        <v>108106999</v>
      </c>
      <c r="G3744" s="198">
        <v>0</v>
      </c>
      <c r="H3744" s="198">
        <v>0</v>
      </c>
      <c r="I3744" s="4">
        <v>43641</v>
      </c>
      <c r="J3744" s="198" t="s">
        <v>226</v>
      </c>
      <c r="K3744" s="198">
        <v>-455.23</v>
      </c>
      <c r="L3744" s="198" t="s">
        <v>194</v>
      </c>
    </row>
    <row r="3745" spans="1:12" x14ac:dyDescent="0.3">
      <c r="A3745" s="5">
        <v>13640</v>
      </c>
      <c r="B3745" s="5">
        <v>10100501</v>
      </c>
      <c r="C3745" s="5">
        <v>1000</v>
      </c>
      <c r="D3745" s="4">
        <v>43617</v>
      </c>
      <c r="E3745" s="198" t="s">
        <v>104</v>
      </c>
      <c r="F3745" s="198">
        <v>108104295</v>
      </c>
      <c r="G3745" s="198">
        <v>0</v>
      </c>
      <c r="H3745" s="198">
        <v>0</v>
      </c>
      <c r="I3745" s="4">
        <v>43622</v>
      </c>
      <c r="J3745" s="198" t="s">
        <v>105</v>
      </c>
      <c r="K3745" s="198">
        <v>-37.26</v>
      </c>
      <c r="L3745" s="198" t="s">
        <v>194</v>
      </c>
    </row>
    <row r="3746" spans="1:12" x14ac:dyDescent="0.3">
      <c r="A3746" s="5">
        <v>13640</v>
      </c>
      <c r="B3746" s="5">
        <v>10100501</v>
      </c>
      <c r="C3746" s="5">
        <v>1000</v>
      </c>
      <c r="D3746" s="4">
        <v>43617</v>
      </c>
      <c r="E3746" s="198" t="s">
        <v>104</v>
      </c>
      <c r="F3746" s="198">
        <v>108104295</v>
      </c>
      <c r="G3746" s="198">
        <v>0</v>
      </c>
      <c r="H3746" s="198">
        <v>0</v>
      </c>
      <c r="I3746" s="4">
        <v>43622</v>
      </c>
      <c r="J3746" s="198" t="s">
        <v>105</v>
      </c>
      <c r="K3746" s="198">
        <v>-47.93</v>
      </c>
      <c r="L3746" s="198" t="s">
        <v>194</v>
      </c>
    </row>
    <row r="3747" spans="1:12" x14ac:dyDescent="0.3">
      <c r="A3747" s="5">
        <v>13640</v>
      </c>
      <c r="B3747" s="5">
        <v>10100501</v>
      </c>
      <c r="C3747" s="5">
        <v>1000</v>
      </c>
      <c r="D3747" s="4">
        <v>43617</v>
      </c>
      <c r="E3747" s="198" t="s">
        <v>104</v>
      </c>
      <c r="F3747" s="198">
        <v>108104295</v>
      </c>
      <c r="G3747" s="198">
        <v>0</v>
      </c>
      <c r="H3747" s="198">
        <v>0</v>
      </c>
      <c r="I3747" s="4">
        <v>43622</v>
      </c>
      <c r="J3747" s="198" t="s">
        <v>105</v>
      </c>
      <c r="K3747" s="198">
        <v>-78.12</v>
      </c>
      <c r="L3747" s="198" t="s">
        <v>194</v>
      </c>
    </row>
    <row r="3748" spans="1:12" x14ac:dyDescent="0.3">
      <c r="A3748" s="5">
        <v>13640</v>
      </c>
      <c r="B3748" s="5">
        <v>10100501</v>
      </c>
      <c r="C3748" s="5">
        <v>1000</v>
      </c>
      <c r="D3748" s="4">
        <v>43617</v>
      </c>
      <c r="E3748" s="198" t="s">
        <v>104</v>
      </c>
      <c r="F3748" s="198">
        <v>108104295</v>
      </c>
      <c r="G3748" s="198">
        <v>0</v>
      </c>
      <c r="H3748" s="198">
        <v>0</v>
      </c>
      <c r="I3748" s="4">
        <v>43622</v>
      </c>
      <c r="J3748" s="198" t="s">
        <v>105</v>
      </c>
      <c r="K3748" s="198">
        <v>-156.32</v>
      </c>
      <c r="L3748" s="198" t="s">
        <v>194</v>
      </c>
    </row>
    <row r="3749" spans="1:12" x14ac:dyDescent="0.3">
      <c r="A3749" s="5">
        <v>13640</v>
      </c>
      <c r="B3749" s="5">
        <v>10100501</v>
      </c>
      <c r="C3749" s="5">
        <v>1000</v>
      </c>
      <c r="D3749" s="4">
        <v>43617</v>
      </c>
      <c r="E3749" s="198" t="s">
        <v>104</v>
      </c>
      <c r="F3749" s="198">
        <v>108104295</v>
      </c>
      <c r="G3749" s="198">
        <v>0</v>
      </c>
      <c r="H3749" s="198">
        <v>0</v>
      </c>
      <c r="I3749" s="4">
        <v>43622</v>
      </c>
      <c r="J3749" s="198" t="s">
        <v>105</v>
      </c>
      <c r="K3749" s="198">
        <v>-59.29</v>
      </c>
      <c r="L3749" s="198" t="s">
        <v>194</v>
      </c>
    </row>
    <row r="3750" spans="1:12" x14ac:dyDescent="0.3">
      <c r="A3750" s="5">
        <v>13640</v>
      </c>
      <c r="B3750" s="5">
        <v>10100501</v>
      </c>
      <c r="C3750" s="5">
        <v>1000</v>
      </c>
      <c r="D3750" s="4">
        <v>43617</v>
      </c>
      <c r="E3750" s="198" t="s">
        <v>104</v>
      </c>
      <c r="F3750" s="198">
        <v>108104295</v>
      </c>
      <c r="G3750" s="198">
        <v>0</v>
      </c>
      <c r="H3750" s="198">
        <v>0</v>
      </c>
      <c r="I3750" s="4">
        <v>43622</v>
      </c>
      <c r="J3750" s="198" t="s">
        <v>105</v>
      </c>
      <c r="K3750" s="198">
        <v>-18.010000000000002</v>
      </c>
      <c r="L3750" s="198" t="s">
        <v>194</v>
      </c>
    </row>
    <row r="3751" spans="1:12" x14ac:dyDescent="0.3">
      <c r="A3751" s="5">
        <v>13640</v>
      </c>
      <c r="B3751" s="5">
        <v>10100501</v>
      </c>
      <c r="C3751" s="5">
        <v>1000</v>
      </c>
      <c r="D3751" s="4">
        <v>43617</v>
      </c>
      <c r="E3751" s="198" t="s">
        <v>104</v>
      </c>
      <c r="F3751" s="198">
        <v>108104295</v>
      </c>
      <c r="G3751" s="198">
        <v>0</v>
      </c>
      <c r="H3751" s="198">
        <v>0</v>
      </c>
      <c r="I3751" s="4">
        <v>43622</v>
      </c>
      <c r="J3751" s="198" t="s">
        <v>105</v>
      </c>
      <c r="K3751" s="198">
        <v>-82</v>
      </c>
      <c r="L3751" s="198" t="s">
        <v>194</v>
      </c>
    </row>
    <row r="3752" spans="1:12" x14ac:dyDescent="0.3">
      <c r="A3752" s="5">
        <v>13650</v>
      </c>
      <c r="B3752" s="5">
        <v>10100501</v>
      </c>
      <c r="C3752" s="5">
        <v>1000</v>
      </c>
      <c r="D3752" s="4">
        <v>43617</v>
      </c>
      <c r="E3752" s="198" t="s">
        <v>104</v>
      </c>
      <c r="F3752" s="198">
        <v>108104295</v>
      </c>
      <c r="G3752" s="198">
        <v>0</v>
      </c>
      <c r="H3752" s="198">
        <v>0</v>
      </c>
      <c r="I3752" s="4">
        <v>43622</v>
      </c>
      <c r="J3752" s="198" t="s">
        <v>105</v>
      </c>
      <c r="K3752" s="198">
        <v>-288.48</v>
      </c>
      <c r="L3752" s="198" t="s">
        <v>195</v>
      </c>
    </row>
    <row r="3753" spans="1:12" x14ac:dyDescent="0.3">
      <c r="A3753" s="5">
        <v>13650</v>
      </c>
      <c r="B3753" s="5">
        <v>10100501</v>
      </c>
      <c r="C3753" s="5">
        <v>1000</v>
      </c>
      <c r="D3753" s="4">
        <v>43617</v>
      </c>
      <c r="E3753" s="198" t="s">
        <v>104</v>
      </c>
      <c r="F3753" s="198">
        <v>108104295</v>
      </c>
      <c r="G3753" s="198">
        <v>0</v>
      </c>
      <c r="H3753" s="198">
        <v>0</v>
      </c>
      <c r="I3753" s="4">
        <v>43622</v>
      </c>
      <c r="J3753" s="198" t="s">
        <v>105</v>
      </c>
      <c r="K3753" s="198">
        <v>-288.48</v>
      </c>
      <c r="L3753" s="198" t="s">
        <v>195</v>
      </c>
    </row>
    <row r="3754" spans="1:12" x14ac:dyDescent="0.3">
      <c r="A3754" s="5">
        <v>13640</v>
      </c>
      <c r="B3754" s="5">
        <v>10100501</v>
      </c>
      <c r="C3754" s="5">
        <v>1000</v>
      </c>
      <c r="D3754" s="4">
        <v>43617</v>
      </c>
      <c r="E3754" s="198" t="s">
        <v>104</v>
      </c>
      <c r="F3754" s="198">
        <v>108105214</v>
      </c>
      <c r="G3754" s="198">
        <v>0</v>
      </c>
      <c r="H3754" s="198">
        <v>0</v>
      </c>
      <c r="I3754" s="4">
        <v>43405</v>
      </c>
      <c r="J3754" s="198" t="s">
        <v>105</v>
      </c>
      <c r="K3754" s="198">
        <v>91.69</v>
      </c>
      <c r="L3754" s="198" t="s">
        <v>194</v>
      </c>
    </row>
    <row r="3755" spans="1:12" x14ac:dyDescent="0.3">
      <c r="A3755" s="5">
        <v>13640</v>
      </c>
      <c r="B3755" s="5">
        <v>10100501</v>
      </c>
      <c r="C3755" s="5">
        <v>1000</v>
      </c>
      <c r="D3755" s="4">
        <v>43617</v>
      </c>
      <c r="E3755" s="198" t="s">
        <v>104</v>
      </c>
      <c r="F3755" s="198">
        <v>108105214</v>
      </c>
      <c r="G3755" s="198">
        <v>0</v>
      </c>
      <c r="H3755" s="198">
        <v>0</v>
      </c>
      <c r="I3755" s="4">
        <v>43405</v>
      </c>
      <c r="J3755" s="198" t="s">
        <v>105</v>
      </c>
      <c r="K3755" s="198">
        <v>125.42</v>
      </c>
      <c r="L3755" s="198" t="s">
        <v>194</v>
      </c>
    </row>
    <row r="3756" spans="1:12" x14ac:dyDescent="0.3">
      <c r="A3756" s="5">
        <v>13640</v>
      </c>
      <c r="B3756" s="5">
        <v>10100501</v>
      </c>
      <c r="C3756" s="5">
        <v>1000</v>
      </c>
      <c r="D3756" s="4">
        <v>43617</v>
      </c>
      <c r="E3756" s="198" t="s">
        <v>104</v>
      </c>
      <c r="F3756" s="198">
        <v>108105214</v>
      </c>
      <c r="G3756" s="198">
        <v>0</v>
      </c>
      <c r="H3756" s="198">
        <v>0</v>
      </c>
      <c r="I3756" s="4">
        <v>43405</v>
      </c>
      <c r="J3756" s="198" t="s">
        <v>105</v>
      </c>
      <c r="K3756" s="198">
        <v>164.76</v>
      </c>
      <c r="L3756" s="198" t="s">
        <v>194</v>
      </c>
    </row>
    <row r="3757" spans="1:12" x14ac:dyDescent="0.3">
      <c r="A3757" s="5">
        <v>13640</v>
      </c>
      <c r="B3757" s="5">
        <v>10100501</v>
      </c>
      <c r="C3757" s="5">
        <v>1000</v>
      </c>
      <c r="D3757" s="4">
        <v>43617</v>
      </c>
      <c r="E3757" s="198" t="s">
        <v>104</v>
      </c>
      <c r="F3757" s="198">
        <v>108105214</v>
      </c>
      <c r="G3757" s="198">
        <v>0</v>
      </c>
      <c r="H3757" s="198">
        <v>0</v>
      </c>
      <c r="I3757" s="4">
        <v>43405</v>
      </c>
      <c r="J3757" s="198" t="s">
        <v>105</v>
      </c>
      <c r="K3757" s="198">
        <v>75.62</v>
      </c>
      <c r="L3757" s="198" t="s">
        <v>194</v>
      </c>
    </row>
    <row r="3758" spans="1:12" x14ac:dyDescent="0.3">
      <c r="A3758" s="5">
        <v>13640</v>
      </c>
      <c r="B3758" s="5">
        <v>10100501</v>
      </c>
      <c r="C3758" s="5">
        <v>1000</v>
      </c>
      <c r="D3758" s="4">
        <v>43617</v>
      </c>
      <c r="E3758" s="198" t="s">
        <v>104</v>
      </c>
      <c r="F3758" s="198">
        <v>108105214</v>
      </c>
      <c r="G3758" s="198">
        <v>0</v>
      </c>
      <c r="H3758" s="198">
        <v>0</v>
      </c>
      <c r="I3758" s="4">
        <v>43405</v>
      </c>
      <c r="J3758" s="198" t="s">
        <v>105</v>
      </c>
      <c r="K3758" s="198">
        <v>164.77</v>
      </c>
      <c r="L3758" s="198" t="s">
        <v>194</v>
      </c>
    </row>
    <row r="3759" spans="1:12" x14ac:dyDescent="0.3">
      <c r="A3759" s="5">
        <v>13640</v>
      </c>
      <c r="B3759" s="5">
        <v>10100501</v>
      </c>
      <c r="C3759" s="5">
        <v>1000</v>
      </c>
      <c r="D3759" s="4">
        <v>43617</v>
      </c>
      <c r="E3759" s="198" t="s">
        <v>103</v>
      </c>
      <c r="F3759" s="198">
        <v>108105336</v>
      </c>
      <c r="G3759" s="198">
        <v>-1</v>
      </c>
      <c r="H3759" s="198">
        <v>-99.47</v>
      </c>
      <c r="I3759" s="4">
        <v>43616</v>
      </c>
      <c r="J3759" s="198" t="s">
        <v>228</v>
      </c>
      <c r="K3759" s="198">
        <v>0</v>
      </c>
      <c r="L3759" s="198" t="s">
        <v>194</v>
      </c>
    </row>
    <row r="3760" spans="1:12" x14ac:dyDescent="0.3">
      <c r="A3760" s="5">
        <v>13640</v>
      </c>
      <c r="B3760" s="5">
        <v>10100501</v>
      </c>
      <c r="C3760" s="5">
        <v>1000</v>
      </c>
      <c r="D3760" s="4">
        <v>43617</v>
      </c>
      <c r="E3760" s="198" t="s">
        <v>104</v>
      </c>
      <c r="F3760" s="198">
        <v>108105336</v>
      </c>
      <c r="G3760" s="198">
        <v>0</v>
      </c>
      <c r="H3760" s="198">
        <v>0</v>
      </c>
      <c r="I3760" s="4">
        <v>43616</v>
      </c>
      <c r="J3760" s="198" t="s">
        <v>228</v>
      </c>
      <c r="K3760" s="198">
        <v>88.93</v>
      </c>
      <c r="L3760" s="198" t="s">
        <v>194</v>
      </c>
    </row>
    <row r="3761" spans="1:12" x14ac:dyDescent="0.3">
      <c r="A3761" s="5">
        <v>13640</v>
      </c>
      <c r="B3761" s="5">
        <v>10100501</v>
      </c>
      <c r="C3761" s="5">
        <v>1000</v>
      </c>
      <c r="D3761" s="4">
        <v>43617</v>
      </c>
      <c r="E3761" s="198" t="s">
        <v>103</v>
      </c>
      <c r="F3761" s="198">
        <v>108105336</v>
      </c>
      <c r="G3761" s="198">
        <v>-1</v>
      </c>
      <c r="H3761" s="3">
        <v>-2728.87</v>
      </c>
      <c r="I3761" s="4">
        <v>43616</v>
      </c>
      <c r="J3761" s="198" t="s">
        <v>228</v>
      </c>
      <c r="K3761" s="198">
        <v>0</v>
      </c>
      <c r="L3761" s="198" t="s">
        <v>194</v>
      </c>
    </row>
    <row r="3762" spans="1:12" x14ac:dyDescent="0.3">
      <c r="A3762" s="5">
        <v>13640</v>
      </c>
      <c r="B3762" s="5">
        <v>10100501</v>
      </c>
      <c r="C3762" s="5">
        <v>1000</v>
      </c>
      <c r="D3762" s="4">
        <v>43617</v>
      </c>
      <c r="E3762" s="198" t="s">
        <v>104</v>
      </c>
      <c r="F3762" s="198">
        <v>108105336</v>
      </c>
      <c r="G3762" s="198">
        <v>0</v>
      </c>
      <c r="H3762" s="198">
        <v>0</v>
      </c>
      <c r="I3762" s="4">
        <v>43616</v>
      </c>
      <c r="J3762" s="198" t="s">
        <v>228</v>
      </c>
      <c r="K3762" s="3">
        <v>2439.9</v>
      </c>
      <c r="L3762" s="198" t="s">
        <v>194</v>
      </c>
    </row>
    <row r="3763" spans="1:12" x14ac:dyDescent="0.3">
      <c r="A3763" s="5">
        <v>13650</v>
      </c>
      <c r="B3763" s="5">
        <v>10100501</v>
      </c>
      <c r="C3763" s="5">
        <v>1000</v>
      </c>
      <c r="D3763" s="4">
        <v>43617</v>
      </c>
      <c r="E3763" s="198" t="s">
        <v>103</v>
      </c>
      <c r="F3763" s="198">
        <v>108105336</v>
      </c>
      <c r="G3763" s="198">
        <v>-504</v>
      </c>
      <c r="H3763" s="3">
        <v>-1275.1199999999999</v>
      </c>
      <c r="I3763" s="4">
        <v>43616</v>
      </c>
      <c r="J3763" s="198" t="s">
        <v>228</v>
      </c>
      <c r="K3763" s="198">
        <v>0</v>
      </c>
      <c r="L3763" s="198" t="s">
        <v>195</v>
      </c>
    </row>
    <row r="3764" spans="1:12" x14ac:dyDescent="0.3">
      <c r="A3764" s="5">
        <v>13650</v>
      </c>
      <c r="B3764" s="5">
        <v>10100501</v>
      </c>
      <c r="C3764" s="5">
        <v>1000</v>
      </c>
      <c r="D3764" s="4">
        <v>43617</v>
      </c>
      <c r="E3764" s="198" t="s">
        <v>104</v>
      </c>
      <c r="F3764" s="198">
        <v>108105336</v>
      </c>
      <c r="G3764" s="198">
        <v>0</v>
      </c>
      <c r="H3764" s="198">
        <v>0</v>
      </c>
      <c r="I3764" s="4">
        <v>43616</v>
      </c>
      <c r="J3764" s="198" t="s">
        <v>228</v>
      </c>
      <c r="K3764" s="3">
        <v>1140.1099999999999</v>
      </c>
      <c r="L3764" s="198" t="s">
        <v>195</v>
      </c>
    </row>
    <row r="3765" spans="1:12" x14ac:dyDescent="0.3">
      <c r="A3765" s="5">
        <v>13670</v>
      </c>
      <c r="B3765" s="5">
        <v>10100501</v>
      </c>
      <c r="C3765" s="5">
        <v>1000</v>
      </c>
      <c r="D3765" s="4">
        <v>43617</v>
      </c>
      <c r="E3765" s="198" t="s">
        <v>103</v>
      </c>
      <c r="F3765" s="198">
        <v>108105336</v>
      </c>
      <c r="G3765" s="198">
        <v>-143</v>
      </c>
      <c r="H3765" s="198">
        <v>-682.11</v>
      </c>
      <c r="I3765" s="4">
        <v>43616</v>
      </c>
      <c r="J3765" s="198" t="s">
        <v>228</v>
      </c>
      <c r="K3765" s="198">
        <v>0</v>
      </c>
      <c r="L3765" s="198" t="s">
        <v>189</v>
      </c>
    </row>
    <row r="3766" spans="1:12" x14ac:dyDescent="0.3">
      <c r="A3766" s="5">
        <v>13670</v>
      </c>
      <c r="B3766" s="5">
        <v>10100501</v>
      </c>
      <c r="C3766" s="5">
        <v>1000</v>
      </c>
      <c r="D3766" s="4">
        <v>43617</v>
      </c>
      <c r="E3766" s="198" t="s">
        <v>104</v>
      </c>
      <c r="F3766" s="198">
        <v>108105336</v>
      </c>
      <c r="G3766" s="198">
        <v>0</v>
      </c>
      <c r="H3766" s="198">
        <v>0</v>
      </c>
      <c r="I3766" s="4">
        <v>43616</v>
      </c>
      <c r="J3766" s="198" t="s">
        <v>228</v>
      </c>
      <c r="K3766" s="198">
        <v>609.88</v>
      </c>
      <c r="L3766" s="198" t="s">
        <v>189</v>
      </c>
    </row>
    <row r="3767" spans="1:12" x14ac:dyDescent="0.3">
      <c r="A3767" s="5">
        <v>13690</v>
      </c>
      <c r="B3767" s="5">
        <v>10100501</v>
      </c>
      <c r="C3767" s="5">
        <v>1000</v>
      </c>
      <c r="D3767" s="4">
        <v>43617</v>
      </c>
      <c r="E3767" s="198" t="s">
        <v>104</v>
      </c>
      <c r="F3767" s="198">
        <v>108100277</v>
      </c>
      <c r="G3767" s="198">
        <v>0</v>
      </c>
      <c r="H3767" s="198">
        <v>0</v>
      </c>
      <c r="I3767" s="4">
        <v>43402</v>
      </c>
      <c r="J3767" s="198" t="s">
        <v>105</v>
      </c>
      <c r="K3767" s="198">
        <v>12.43</v>
      </c>
      <c r="L3767" s="198" t="s">
        <v>191</v>
      </c>
    </row>
    <row r="3768" spans="1:12" x14ac:dyDescent="0.3">
      <c r="A3768" s="5">
        <v>13640</v>
      </c>
      <c r="B3768" s="5">
        <v>10100501</v>
      </c>
      <c r="C3768" s="5">
        <v>1000</v>
      </c>
      <c r="D3768" s="4">
        <v>43617</v>
      </c>
      <c r="E3768" s="198" t="s">
        <v>104</v>
      </c>
      <c r="F3768" s="198">
        <v>108100381</v>
      </c>
      <c r="G3768" s="198">
        <v>0</v>
      </c>
      <c r="H3768" s="198">
        <v>0</v>
      </c>
      <c r="I3768" s="4">
        <v>43607</v>
      </c>
      <c r="J3768" s="198" t="s">
        <v>105</v>
      </c>
      <c r="K3768" s="198">
        <v>-302.32</v>
      </c>
      <c r="L3768" s="198" t="s">
        <v>194</v>
      </c>
    </row>
    <row r="3769" spans="1:12" x14ac:dyDescent="0.3">
      <c r="A3769" s="5">
        <v>13640</v>
      </c>
      <c r="B3769" s="5">
        <v>10100501</v>
      </c>
      <c r="C3769" s="5">
        <v>1000</v>
      </c>
      <c r="D3769" s="4">
        <v>43617</v>
      </c>
      <c r="E3769" s="198" t="s">
        <v>104</v>
      </c>
      <c r="F3769" s="198">
        <v>108100381</v>
      </c>
      <c r="G3769" s="198">
        <v>0</v>
      </c>
      <c r="H3769" s="198">
        <v>0</v>
      </c>
      <c r="I3769" s="4">
        <v>43607</v>
      </c>
      <c r="J3769" s="198" t="s">
        <v>105</v>
      </c>
      <c r="K3769" s="198">
        <v>-351.66</v>
      </c>
      <c r="L3769" s="198" t="s">
        <v>194</v>
      </c>
    </row>
    <row r="3770" spans="1:12" x14ac:dyDescent="0.3">
      <c r="A3770" s="5">
        <v>13640</v>
      </c>
      <c r="B3770" s="5">
        <v>10100501</v>
      </c>
      <c r="C3770" s="5">
        <v>1000</v>
      </c>
      <c r="D3770" s="4">
        <v>43617</v>
      </c>
      <c r="E3770" s="198" t="s">
        <v>104</v>
      </c>
      <c r="F3770" s="198">
        <v>108100381</v>
      </c>
      <c r="G3770" s="198">
        <v>0</v>
      </c>
      <c r="H3770" s="198">
        <v>0</v>
      </c>
      <c r="I3770" s="4">
        <v>43607</v>
      </c>
      <c r="J3770" s="198" t="s">
        <v>105</v>
      </c>
      <c r="K3770" s="198">
        <v>-302.66000000000003</v>
      </c>
      <c r="L3770" s="198" t="s">
        <v>194</v>
      </c>
    </row>
    <row r="3771" spans="1:12" x14ac:dyDescent="0.3">
      <c r="A3771" s="5">
        <v>13640</v>
      </c>
      <c r="B3771" s="5">
        <v>10100501</v>
      </c>
      <c r="C3771" s="5">
        <v>1000</v>
      </c>
      <c r="D3771" s="4">
        <v>43617</v>
      </c>
      <c r="E3771" s="198" t="s">
        <v>104</v>
      </c>
      <c r="F3771" s="198">
        <v>108100381</v>
      </c>
      <c r="G3771" s="198">
        <v>0</v>
      </c>
      <c r="H3771" s="198">
        <v>0</v>
      </c>
      <c r="I3771" s="4">
        <v>43607</v>
      </c>
      <c r="J3771" s="198" t="s">
        <v>105</v>
      </c>
      <c r="K3771" s="3">
        <v>-1149.43</v>
      </c>
      <c r="L3771" s="198" t="s">
        <v>194</v>
      </c>
    </row>
    <row r="3772" spans="1:12" x14ac:dyDescent="0.3">
      <c r="A3772" s="5">
        <v>13640</v>
      </c>
      <c r="B3772" s="5">
        <v>10100501</v>
      </c>
      <c r="C3772" s="5">
        <v>1000</v>
      </c>
      <c r="D3772" s="4">
        <v>43617</v>
      </c>
      <c r="E3772" s="198" t="s">
        <v>104</v>
      </c>
      <c r="F3772" s="198">
        <v>108100381</v>
      </c>
      <c r="G3772" s="198">
        <v>0</v>
      </c>
      <c r="H3772" s="198">
        <v>0</v>
      </c>
      <c r="I3772" s="4">
        <v>43607</v>
      </c>
      <c r="J3772" s="198" t="s">
        <v>105</v>
      </c>
      <c r="K3772" s="198">
        <v>-112.38</v>
      </c>
      <c r="L3772" s="198" t="s">
        <v>194</v>
      </c>
    </row>
    <row r="3773" spans="1:12" x14ac:dyDescent="0.3">
      <c r="A3773" s="5">
        <v>13640</v>
      </c>
      <c r="B3773" s="5">
        <v>10100501</v>
      </c>
      <c r="C3773" s="5">
        <v>1000</v>
      </c>
      <c r="D3773" s="4">
        <v>43617</v>
      </c>
      <c r="E3773" s="198" t="s">
        <v>104</v>
      </c>
      <c r="F3773" s="198">
        <v>108100381</v>
      </c>
      <c r="G3773" s="198">
        <v>0</v>
      </c>
      <c r="H3773" s="198">
        <v>0</v>
      </c>
      <c r="I3773" s="4">
        <v>43607</v>
      </c>
      <c r="J3773" s="198" t="s">
        <v>105</v>
      </c>
      <c r="K3773" s="198">
        <v>-27.38</v>
      </c>
      <c r="L3773" s="198" t="s">
        <v>194</v>
      </c>
    </row>
    <row r="3774" spans="1:12" x14ac:dyDescent="0.3">
      <c r="A3774" s="5">
        <v>13650</v>
      </c>
      <c r="B3774" s="5">
        <v>10100501</v>
      </c>
      <c r="C3774" s="5">
        <v>1000</v>
      </c>
      <c r="D3774" s="4">
        <v>43617</v>
      </c>
      <c r="E3774" s="198" t="s">
        <v>104</v>
      </c>
      <c r="F3774" s="198">
        <v>108100381</v>
      </c>
      <c r="G3774" s="198">
        <v>0</v>
      </c>
      <c r="H3774" s="198">
        <v>0</v>
      </c>
      <c r="I3774" s="4">
        <v>43607</v>
      </c>
      <c r="J3774" s="198" t="s">
        <v>105</v>
      </c>
      <c r="K3774" s="198">
        <v>-795.82</v>
      </c>
      <c r="L3774" s="198" t="s">
        <v>195</v>
      </c>
    </row>
    <row r="3775" spans="1:12" x14ac:dyDescent="0.3">
      <c r="A3775" s="5">
        <v>13670</v>
      </c>
      <c r="B3775" s="5">
        <v>10100501</v>
      </c>
      <c r="C3775" s="5">
        <v>1000</v>
      </c>
      <c r="D3775" s="4">
        <v>43617</v>
      </c>
      <c r="E3775" s="198" t="s">
        <v>104</v>
      </c>
      <c r="F3775" s="198">
        <v>108100381</v>
      </c>
      <c r="G3775" s="198">
        <v>0</v>
      </c>
      <c r="H3775" s="198">
        <v>0</v>
      </c>
      <c r="I3775" s="4">
        <v>43607</v>
      </c>
      <c r="J3775" s="198" t="s">
        <v>105</v>
      </c>
      <c r="K3775" s="198">
        <v>-595.07000000000005</v>
      </c>
      <c r="L3775" s="198" t="s">
        <v>189</v>
      </c>
    </row>
    <row r="3776" spans="1:12" x14ac:dyDescent="0.3">
      <c r="A3776" s="5">
        <v>13640</v>
      </c>
      <c r="B3776" s="5">
        <v>10100501</v>
      </c>
      <c r="C3776" s="5">
        <v>1000</v>
      </c>
      <c r="D3776" s="4">
        <v>43617</v>
      </c>
      <c r="E3776" s="198" t="s">
        <v>104</v>
      </c>
      <c r="F3776" s="198">
        <v>108101007</v>
      </c>
      <c r="G3776" s="198">
        <v>0</v>
      </c>
      <c r="H3776" s="198">
        <v>0</v>
      </c>
      <c r="I3776" s="4">
        <v>43584</v>
      </c>
      <c r="J3776" s="198" t="s">
        <v>105</v>
      </c>
      <c r="K3776" s="198">
        <v>-0.28000000000000003</v>
      </c>
      <c r="L3776" s="198" t="s">
        <v>194</v>
      </c>
    </row>
    <row r="3777" spans="1:12" x14ac:dyDescent="0.3">
      <c r="A3777" s="5">
        <v>13640</v>
      </c>
      <c r="B3777" s="5">
        <v>10100501</v>
      </c>
      <c r="C3777" s="5">
        <v>1000</v>
      </c>
      <c r="D3777" s="4">
        <v>43617</v>
      </c>
      <c r="E3777" s="198" t="s">
        <v>104</v>
      </c>
      <c r="F3777" s="198">
        <v>108101007</v>
      </c>
      <c r="G3777" s="198">
        <v>0</v>
      </c>
      <c r="H3777" s="198">
        <v>0</v>
      </c>
      <c r="I3777" s="4">
        <v>43584</v>
      </c>
      <c r="J3777" s="198" t="s">
        <v>105</v>
      </c>
      <c r="K3777" s="198">
        <v>-0.3</v>
      </c>
      <c r="L3777" s="198" t="s">
        <v>194</v>
      </c>
    </row>
    <row r="3778" spans="1:12" x14ac:dyDescent="0.3">
      <c r="A3778" s="5">
        <v>13640</v>
      </c>
      <c r="B3778" s="5">
        <v>10100501</v>
      </c>
      <c r="C3778" s="5">
        <v>1000</v>
      </c>
      <c r="D3778" s="4">
        <v>43617</v>
      </c>
      <c r="E3778" s="198" t="s">
        <v>104</v>
      </c>
      <c r="F3778" s="198">
        <v>108101007</v>
      </c>
      <c r="G3778" s="198">
        <v>0</v>
      </c>
      <c r="H3778" s="198">
        <v>0</v>
      </c>
      <c r="I3778" s="4">
        <v>43584</v>
      </c>
      <c r="J3778" s="198" t="s">
        <v>105</v>
      </c>
      <c r="K3778" s="198">
        <v>-0.12</v>
      </c>
      <c r="L3778" s="198" t="s">
        <v>194</v>
      </c>
    </row>
    <row r="3779" spans="1:12" x14ac:dyDescent="0.3">
      <c r="A3779" s="5">
        <v>13670</v>
      </c>
      <c r="B3779" s="5">
        <v>10100501</v>
      </c>
      <c r="C3779" s="5">
        <v>1000</v>
      </c>
      <c r="D3779" s="4">
        <v>43617</v>
      </c>
      <c r="E3779" s="198" t="s">
        <v>104</v>
      </c>
      <c r="F3779" s="198">
        <v>108091931</v>
      </c>
      <c r="G3779" s="198">
        <v>0</v>
      </c>
      <c r="H3779" s="198">
        <v>0</v>
      </c>
      <c r="I3779" s="4">
        <v>42779</v>
      </c>
      <c r="J3779" s="198" t="s">
        <v>105</v>
      </c>
      <c r="K3779" s="3">
        <v>-5071.12</v>
      </c>
      <c r="L3779" s="198" t="s">
        <v>189</v>
      </c>
    </row>
    <row r="3780" spans="1:12" x14ac:dyDescent="0.3">
      <c r="A3780" s="5">
        <v>13650</v>
      </c>
      <c r="B3780" s="5">
        <v>10100501</v>
      </c>
      <c r="C3780" s="5">
        <v>1000</v>
      </c>
      <c r="D3780" s="4">
        <v>43617</v>
      </c>
      <c r="E3780" s="198" t="s">
        <v>104</v>
      </c>
      <c r="F3780" s="198">
        <v>108092339</v>
      </c>
      <c r="G3780" s="198">
        <v>0</v>
      </c>
      <c r="H3780" s="198">
        <v>0</v>
      </c>
      <c r="I3780" s="4">
        <v>43423</v>
      </c>
      <c r="J3780" s="198" t="s">
        <v>105</v>
      </c>
      <c r="K3780" s="198">
        <v>-90.49</v>
      </c>
      <c r="L3780" s="198" t="s">
        <v>195</v>
      </c>
    </row>
    <row r="3781" spans="1:12" x14ac:dyDescent="0.3">
      <c r="A3781" s="5">
        <v>13650</v>
      </c>
      <c r="B3781" s="5">
        <v>10100501</v>
      </c>
      <c r="C3781" s="5">
        <v>1000</v>
      </c>
      <c r="D3781" s="4">
        <v>43617</v>
      </c>
      <c r="E3781" s="198" t="s">
        <v>104</v>
      </c>
      <c r="F3781" s="198">
        <v>108092339</v>
      </c>
      <c r="G3781" s="198">
        <v>0</v>
      </c>
      <c r="H3781" s="198">
        <v>0</v>
      </c>
      <c r="I3781" s="4">
        <v>43423</v>
      </c>
      <c r="J3781" s="198" t="s">
        <v>105</v>
      </c>
      <c r="K3781" s="198">
        <v>-90.49</v>
      </c>
      <c r="L3781" s="198" t="s">
        <v>195</v>
      </c>
    </row>
    <row r="3782" spans="1:12" x14ac:dyDescent="0.3">
      <c r="A3782" s="5">
        <v>13650</v>
      </c>
      <c r="B3782" s="5">
        <v>10100501</v>
      </c>
      <c r="C3782" s="5">
        <v>1000</v>
      </c>
      <c r="D3782" s="4">
        <v>43617</v>
      </c>
      <c r="E3782" s="198" t="s">
        <v>104</v>
      </c>
      <c r="F3782" s="198">
        <v>108101007</v>
      </c>
      <c r="G3782" s="198">
        <v>0</v>
      </c>
      <c r="H3782" s="198">
        <v>0</v>
      </c>
      <c r="I3782" s="4">
        <v>43584</v>
      </c>
      <c r="J3782" s="198" t="s">
        <v>105</v>
      </c>
      <c r="K3782" s="198">
        <v>-1.26</v>
      </c>
      <c r="L3782" s="198" t="s">
        <v>195</v>
      </c>
    </row>
    <row r="3783" spans="1:12" x14ac:dyDescent="0.3">
      <c r="A3783" s="5">
        <v>13650</v>
      </c>
      <c r="B3783" s="5">
        <v>10100501</v>
      </c>
      <c r="C3783" s="5">
        <v>1000</v>
      </c>
      <c r="D3783" s="4">
        <v>43617</v>
      </c>
      <c r="E3783" s="198" t="s">
        <v>104</v>
      </c>
      <c r="F3783" s="198">
        <v>108101007</v>
      </c>
      <c r="G3783" s="198">
        <v>0</v>
      </c>
      <c r="H3783" s="198">
        <v>0</v>
      </c>
      <c r="I3783" s="4">
        <v>43584</v>
      </c>
      <c r="J3783" s="198" t="s">
        <v>105</v>
      </c>
      <c r="K3783" s="198">
        <v>-1.26</v>
      </c>
      <c r="L3783" s="198" t="s">
        <v>195</v>
      </c>
    </row>
    <row r="3784" spans="1:12" x14ac:dyDescent="0.3">
      <c r="A3784" s="5">
        <v>13660</v>
      </c>
      <c r="B3784" s="5">
        <v>10100501</v>
      </c>
      <c r="C3784" s="5">
        <v>1000</v>
      </c>
      <c r="D3784" s="4">
        <v>43617</v>
      </c>
      <c r="E3784" s="198" t="s">
        <v>104</v>
      </c>
      <c r="F3784" s="198">
        <v>108101007</v>
      </c>
      <c r="G3784" s="198">
        <v>0</v>
      </c>
      <c r="H3784" s="198">
        <v>0</v>
      </c>
      <c r="I3784" s="4">
        <v>43584</v>
      </c>
      <c r="J3784" s="198" t="s">
        <v>105</v>
      </c>
      <c r="K3784" s="198">
        <v>-1.1200000000000001</v>
      </c>
      <c r="L3784" s="198" t="s">
        <v>188</v>
      </c>
    </row>
    <row r="3785" spans="1:12" x14ac:dyDescent="0.3">
      <c r="A3785" s="5">
        <v>13660</v>
      </c>
      <c r="B3785" s="5">
        <v>10100501</v>
      </c>
      <c r="C3785" s="5">
        <v>1000</v>
      </c>
      <c r="D3785" s="4">
        <v>43617</v>
      </c>
      <c r="E3785" s="198" t="s">
        <v>104</v>
      </c>
      <c r="F3785" s="198">
        <v>108101007</v>
      </c>
      <c r="G3785" s="198">
        <v>0</v>
      </c>
      <c r="H3785" s="198">
        <v>0</v>
      </c>
      <c r="I3785" s="4">
        <v>43584</v>
      </c>
      <c r="J3785" s="198" t="s">
        <v>105</v>
      </c>
      <c r="K3785" s="198">
        <v>-1.1399999999999999</v>
      </c>
      <c r="L3785" s="198" t="s">
        <v>188</v>
      </c>
    </row>
    <row r="3786" spans="1:12" x14ac:dyDescent="0.3">
      <c r="A3786" s="5">
        <v>13660</v>
      </c>
      <c r="B3786" s="5">
        <v>10100501</v>
      </c>
      <c r="C3786" s="5">
        <v>1000</v>
      </c>
      <c r="D3786" s="4">
        <v>43617</v>
      </c>
      <c r="E3786" s="198" t="s">
        <v>104</v>
      </c>
      <c r="F3786" s="198">
        <v>108101007</v>
      </c>
      <c r="G3786" s="198">
        <v>0</v>
      </c>
      <c r="H3786" s="198">
        <v>0</v>
      </c>
      <c r="I3786" s="4">
        <v>43584</v>
      </c>
      <c r="J3786" s="198" t="s">
        <v>105</v>
      </c>
      <c r="K3786" s="198">
        <v>-1.24</v>
      </c>
      <c r="L3786" s="198" t="s">
        <v>188</v>
      </c>
    </row>
    <row r="3787" spans="1:12" x14ac:dyDescent="0.3">
      <c r="A3787" s="5">
        <v>13660</v>
      </c>
      <c r="B3787" s="5">
        <v>10100501</v>
      </c>
      <c r="C3787" s="5">
        <v>1000</v>
      </c>
      <c r="D3787" s="4">
        <v>43617</v>
      </c>
      <c r="E3787" s="198" t="s">
        <v>104</v>
      </c>
      <c r="F3787" s="198">
        <v>108101007</v>
      </c>
      <c r="G3787" s="198">
        <v>0</v>
      </c>
      <c r="H3787" s="198">
        <v>0</v>
      </c>
      <c r="I3787" s="4">
        <v>43584</v>
      </c>
      <c r="J3787" s="198" t="s">
        <v>105</v>
      </c>
      <c r="K3787" s="198">
        <v>-0.27</v>
      </c>
      <c r="L3787" s="198" t="s">
        <v>188</v>
      </c>
    </row>
    <row r="3788" spans="1:12" x14ac:dyDescent="0.3">
      <c r="A3788" s="5">
        <v>13670</v>
      </c>
      <c r="B3788" s="5">
        <v>10100501</v>
      </c>
      <c r="C3788" s="5">
        <v>1000</v>
      </c>
      <c r="D3788" s="4">
        <v>43617</v>
      </c>
      <c r="E3788" s="198" t="s">
        <v>104</v>
      </c>
      <c r="F3788" s="198">
        <v>108101007</v>
      </c>
      <c r="G3788" s="198">
        <v>0</v>
      </c>
      <c r="H3788" s="198">
        <v>0</v>
      </c>
      <c r="I3788" s="4">
        <v>43584</v>
      </c>
      <c r="J3788" s="198" t="s">
        <v>105</v>
      </c>
      <c r="K3788" s="198">
        <v>-7.82</v>
      </c>
      <c r="L3788" s="198" t="s">
        <v>189</v>
      </c>
    </row>
    <row r="3789" spans="1:12" x14ac:dyDescent="0.3">
      <c r="A3789" s="5">
        <v>13670</v>
      </c>
      <c r="B3789" s="5">
        <v>10100501</v>
      </c>
      <c r="C3789" s="5">
        <v>1000</v>
      </c>
      <c r="D3789" s="4">
        <v>43617</v>
      </c>
      <c r="E3789" s="198" t="s">
        <v>104</v>
      </c>
      <c r="F3789" s="198">
        <v>108101007</v>
      </c>
      <c r="G3789" s="198">
        <v>0</v>
      </c>
      <c r="H3789" s="198">
        <v>0</v>
      </c>
      <c r="I3789" s="4">
        <v>43584</v>
      </c>
      <c r="J3789" s="198" t="s">
        <v>105</v>
      </c>
      <c r="K3789" s="198">
        <v>-7.23</v>
      </c>
      <c r="L3789" s="198" t="s">
        <v>189</v>
      </c>
    </row>
    <row r="3790" spans="1:12" x14ac:dyDescent="0.3">
      <c r="A3790" s="5">
        <v>13670</v>
      </c>
      <c r="B3790" s="5">
        <v>10100501</v>
      </c>
      <c r="C3790" s="5">
        <v>1000</v>
      </c>
      <c r="D3790" s="4">
        <v>43617</v>
      </c>
      <c r="E3790" s="198" t="s">
        <v>104</v>
      </c>
      <c r="F3790" s="198">
        <v>108101007</v>
      </c>
      <c r="G3790" s="198">
        <v>0</v>
      </c>
      <c r="H3790" s="198">
        <v>0</v>
      </c>
      <c r="I3790" s="4">
        <v>43584</v>
      </c>
      <c r="J3790" s="198" t="s">
        <v>105</v>
      </c>
      <c r="K3790" s="198">
        <v>-6.11</v>
      </c>
      <c r="L3790" s="198" t="s">
        <v>189</v>
      </c>
    </row>
    <row r="3791" spans="1:12" x14ac:dyDescent="0.3">
      <c r="A3791" s="5">
        <v>13670</v>
      </c>
      <c r="B3791" s="5">
        <v>10100501</v>
      </c>
      <c r="C3791" s="5">
        <v>1000</v>
      </c>
      <c r="D3791" s="4">
        <v>43617</v>
      </c>
      <c r="E3791" s="198" t="s">
        <v>104</v>
      </c>
      <c r="F3791" s="198">
        <v>108101022</v>
      </c>
      <c r="G3791" s="198">
        <v>0</v>
      </c>
      <c r="H3791" s="198">
        <v>0</v>
      </c>
      <c r="I3791" s="4">
        <v>43411</v>
      </c>
      <c r="J3791" s="198" t="s">
        <v>105</v>
      </c>
      <c r="K3791" s="3">
        <v>-2104.16</v>
      </c>
      <c r="L3791" s="198" t="s">
        <v>189</v>
      </c>
    </row>
    <row r="3792" spans="1:12" x14ac:dyDescent="0.3">
      <c r="A3792" s="5">
        <v>13640</v>
      </c>
      <c r="B3792" s="5">
        <v>10100501</v>
      </c>
      <c r="C3792" s="5">
        <v>1000</v>
      </c>
      <c r="D3792" s="4">
        <v>43617</v>
      </c>
      <c r="E3792" s="198" t="s">
        <v>104</v>
      </c>
      <c r="F3792" s="198">
        <v>108098492</v>
      </c>
      <c r="G3792" s="198">
        <v>0</v>
      </c>
      <c r="H3792" s="198">
        <v>0</v>
      </c>
      <c r="I3792" s="4">
        <v>43627</v>
      </c>
      <c r="J3792" s="198" t="s">
        <v>105</v>
      </c>
      <c r="K3792" s="198">
        <v>-313.08999999999997</v>
      </c>
      <c r="L3792" s="198" t="s">
        <v>194</v>
      </c>
    </row>
    <row r="3793" spans="1:12" x14ac:dyDescent="0.3">
      <c r="A3793" s="5">
        <v>13650</v>
      </c>
      <c r="B3793" s="5">
        <v>10100501</v>
      </c>
      <c r="C3793" s="5">
        <v>1000</v>
      </c>
      <c r="D3793" s="4">
        <v>43617</v>
      </c>
      <c r="E3793" s="198" t="s">
        <v>104</v>
      </c>
      <c r="F3793" s="198">
        <v>108098492</v>
      </c>
      <c r="G3793" s="198">
        <v>0</v>
      </c>
      <c r="H3793" s="198">
        <v>0</v>
      </c>
      <c r="I3793" s="4">
        <v>43627</v>
      </c>
      <c r="J3793" s="198" t="s">
        <v>105</v>
      </c>
      <c r="K3793" s="3">
        <v>-1152.71</v>
      </c>
      <c r="L3793" s="198" t="s">
        <v>195</v>
      </c>
    </row>
    <row r="3794" spans="1:12" x14ac:dyDescent="0.3">
      <c r="A3794" s="5">
        <v>13650</v>
      </c>
      <c r="B3794" s="5">
        <v>10100501</v>
      </c>
      <c r="C3794" s="5">
        <v>1000</v>
      </c>
      <c r="D3794" s="4">
        <v>43617</v>
      </c>
      <c r="E3794" s="198" t="s">
        <v>104</v>
      </c>
      <c r="F3794" s="198">
        <v>108098492</v>
      </c>
      <c r="G3794" s="198">
        <v>0</v>
      </c>
      <c r="H3794" s="198">
        <v>0</v>
      </c>
      <c r="I3794" s="4">
        <v>43627</v>
      </c>
      <c r="J3794" s="198" t="s">
        <v>105</v>
      </c>
      <c r="K3794" s="3">
        <v>-1152.73</v>
      </c>
      <c r="L3794" s="198" t="s">
        <v>195</v>
      </c>
    </row>
    <row r="3795" spans="1:12" x14ac:dyDescent="0.3">
      <c r="A3795" s="5">
        <v>13640</v>
      </c>
      <c r="B3795" s="5">
        <v>10100501</v>
      </c>
      <c r="C3795" s="5">
        <v>1000</v>
      </c>
      <c r="D3795" s="4">
        <v>43617</v>
      </c>
      <c r="E3795" s="198" t="s">
        <v>104</v>
      </c>
      <c r="F3795" s="198">
        <v>108100277</v>
      </c>
      <c r="G3795" s="198">
        <v>0</v>
      </c>
      <c r="H3795" s="198">
        <v>0</v>
      </c>
      <c r="I3795" s="4">
        <v>43402</v>
      </c>
      <c r="J3795" s="198" t="s">
        <v>105</v>
      </c>
      <c r="K3795" s="198">
        <v>10.72</v>
      </c>
      <c r="L3795" s="198" t="s">
        <v>194</v>
      </c>
    </row>
    <row r="3796" spans="1:12" x14ac:dyDescent="0.3">
      <c r="A3796" s="5">
        <v>13660</v>
      </c>
      <c r="B3796" s="5">
        <v>10100501</v>
      </c>
      <c r="C3796" s="5">
        <v>1000</v>
      </c>
      <c r="D3796" s="4">
        <v>43617</v>
      </c>
      <c r="E3796" s="198" t="s">
        <v>104</v>
      </c>
      <c r="F3796" s="198">
        <v>108100277</v>
      </c>
      <c r="G3796" s="198">
        <v>0</v>
      </c>
      <c r="H3796" s="198">
        <v>0</v>
      </c>
      <c r="I3796" s="4">
        <v>43402</v>
      </c>
      <c r="J3796" s="198" t="s">
        <v>105</v>
      </c>
      <c r="K3796" s="198">
        <v>50.37</v>
      </c>
      <c r="L3796" s="198" t="s">
        <v>188</v>
      </c>
    </row>
    <row r="3797" spans="1:12" x14ac:dyDescent="0.3">
      <c r="A3797" s="5">
        <v>13670</v>
      </c>
      <c r="B3797" s="5">
        <v>10100501</v>
      </c>
      <c r="C3797" s="5">
        <v>1000</v>
      </c>
      <c r="D3797" s="4">
        <v>43617</v>
      </c>
      <c r="E3797" s="198" t="s">
        <v>104</v>
      </c>
      <c r="F3797" s="198">
        <v>108100277</v>
      </c>
      <c r="G3797" s="198">
        <v>0</v>
      </c>
      <c r="H3797" s="198">
        <v>0</v>
      </c>
      <c r="I3797" s="4">
        <v>43402</v>
      </c>
      <c r="J3797" s="198" t="s">
        <v>105</v>
      </c>
      <c r="K3797" s="198">
        <v>47.92</v>
      </c>
      <c r="L3797" s="198" t="s">
        <v>189</v>
      </c>
    </row>
    <row r="3798" spans="1:12" x14ac:dyDescent="0.3">
      <c r="A3798" s="5">
        <v>13640</v>
      </c>
      <c r="B3798" s="5">
        <v>10100501</v>
      </c>
      <c r="C3798" s="5">
        <v>1000</v>
      </c>
      <c r="D3798" s="4">
        <v>43647</v>
      </c>
      <c r="E3798" s="198" t="s">
        <v>103</v>
      </c>
      <c r="F3798" s="198">
        <v>108102206</v>
      </c>
      <c r="G3798" s="198">
        <v>-1</v>
      </c>
      <c r="H3798" s="198">
        <v>-931.82</v>
      </c>
      <c r="I3798" s="4">
        <v>43460</v>
      </c>
      <c r="J3798" s="198" t="s">
        <v>278</v>
      </c>
      <c r="K3798" s="198">
        <v>0</v>
      </c>
      <c r="L3798" s="198" t="s">
        <v>194</v>
      </c>
    </row>
    <row r="3799" spans="1:12" x14ac:dyDescent="0.3">
      <c r="A3799" s="5">
        <v>13640</v>
      </c>
      <c r="B3799" s="5">
        <v>10100501</v>
      </c>
      <c r="C3799" s="5">
        <v>1000</v>
      </c>
      <c r="D3799" s="4">
        <v>43647</v>
      </c>
      <c r="E3799" s="198" t="s">
        <v>104</v>
      </c>
      <c r="F3799" s="198">
        <v>108102206</v>
      </c>
      <c r="G3799" s="198">
        <v>0</v>
      </c>
      <c r="H3799" s="198">
        <v>0</v>
      </c>
      <c r="I3799" s="4">
        <v>43460</v>
      </c>
      <c r="J3799" s="198" t="s">
        <v>105</v>
      </c>
      <c r="K3799" s="198">
        <v>54.82</v>
      </c>
      <c r="L3799" s="198" t="s">
        <v>194</v>
      </c>
    </row>
    <row r="3800" spans="1:12" x14ac:dyDescent="0.3">
      <c r="A3800" s="5">
        <v>13640</v>
      </c>
      <c r="B3800" s="5">
        <v>10100501</v>
      </c>
      <c r="C3800" s="5">
        <v>1000</v>
      </c>
      <c r="D3800" s="4">
        <v>43647</v>
      </c>
      <c r="E3800" s="198" t="s">
        <v>104</v>
      </c>
      <c r="F3800" s="198">
        <v>108102206</v>
      </c>
      <c r="G3800" s="198">
        <v>0</v>
      </c>
      <c r="H3800" s="198">
        <v>0</v>
      </c>
      <c r="I3800" s="4">
        <v>43460</v>
      </c>
      <c r="J3800" s="198" t="s">
        <v>105</v>
      </c>
      <c r="K3800" s="198">
        <v>17.63</v>
      </c>
      <c r="L3800" s="198" t="s">
        <v>194</v>
      </c>
    </row>
    <row r="3801" spans="1:12" x14ac:dyDescent="0.3">
      <c r="A3801" s="5">
        <v>13640</v>
      </c>
      <c r="B3801" s="5">
        <v>10100501</v>
      </c>
      <c r="C3801" s="5">
        <v>1000</v>
      </c>
      <c r="D3801" s="4">
        <v>43647</v>
      </c>
      <c r="E3801" s="198" t="s">
        <v>104</v>
      </c>
      <c r="F3801" s="198">
        <v>108102206</v>
      </c>
      <c r="G3801" s="198">
        <v>0</v>
      </c>
      <c r="H3801" s="198">
        <v>0</v>
      </c>
      <c r="I3801" s="4">
        <v>43460</v>
      </c>
      <c r="J3801" s="198" t="s">
        <v>105</v>
      </c>
      <c r="K3801" s="198">
        <v>29.07</v>
      </c>
      <c r="L3801" s="198" t="s">
        <v>194</v>
      </c>
    </row>
    <row r="3802" spans="1:12" x14ac:dyDescent="0.3">
      <c r="A3802" s="5">
        <v>13640</v>
      </c>
      <c r="B3802" s="5">
        <v>10100501</v>
      </c>
      <c r="C3802" s="5">
        <v>1000</v>
      </c>
      <c r="D3802" s="4">
        <v>43647</v>
      </c>
      <c r="E3802" s="198" t="s">
        <v>104</v>
      </c>
      <c r="F3802" s="198">
        <v>108102206</v>
      </c>
      <c r="G3802" s="198">
        <v>0</v>
      </c>
      <c r="H3802" s="198">
        <v>0</v>
      </c>
      <c r="I3802" s="4">
        <v>43460</v>
      </c>
      <c r="J3802" s="198" t="s">
        <v>105</v>
      </c>
      <c r="K3802" s="198">
        <v>29.07</v>
      </c>
      <c r="L3802" s="198" t="s">
        <v>194</v>
      </c>
    </row>
    <row r="3803" spans="1:12" x14ac:dyDescent="0.3">
      <c r="A3803" s="5">
        <v>13640</v>
      </c>
      <c r="B3803" s="5">
        <v>10100501</v>
      </c>
      <c r="C3803" s="5">
        <v>1000</v>
      </c>
      <c r="D3803" s="4">
        <v>43647</v>
      </c>
      <c r="E3803" s="198" t="s">
        <v>104</v>
      </c>
      <c r="F3803" s="198">
        <v>108102206</v>
      </c>
      <c r="G3803" s="198">
        <v>0</v>
      </c>
      <c r="H3803" s="198">
        <v>0</v>
      </c>
      <c r="I3803" s="4">
        <v>43460</v>
      </c>
      <c r="J3803" s="198" t="s">
        <v>105</v>
      </c>
      <c r="K3803" s="198">
        <v>215.05</v>
      </c>
      <c r="L3803" s="198" t="s">
        <v>194</v>
      </c>
    </row>
    <row r="3804" spans="1:12" x14ac:dyDescent="0.3">
      <c r="A3804" s="5">
        <v>13640</v>
      </c>
      <c r="B3804" s="5">
        <v>10100501</v>
      </c>
      <c r="C3804" s="5">
        <v>1000</v>
      </c>
      <c r="D3804" s="4">
        <v>43647</v>
      </c>
      <c r="E3804" s="198" t="s">
        <v>104</v>
      </c>
      <c r="F3804" s="198">
        <v>108102206</v>
      </c>
      <c r="G3804" s="198">
        <v>0</v>
      </c>
      <c r="H3804" s="198">
        <v>0</v>
      </c>
      <c r="I3804" s="4">
        <v>43460</v>
      </c>
      <c r="J3804" s="198" t="s">
        <v>105</v>
      </c>
      <c r="K3804" s="198">
        <v>108.56</v>
      </c>
      <c r="L3804" s="198" t="s">
        <v>194</v>
      </c>
    </row>
    <row r="3805" spans="1:12" x14ac:dyDescent="0.3">
      <c r="A3805" s="5">
        <v>13640</v>
      </c>
      <c r="B3805" s="5">
        <v>10100501</v>
      </c>
      <c r="C3805" s="5">
        <v>1000</v>
      </c>
      <c r="D3805" s="4">
        <v>43647</v>
      </c>
      <c r="E3805" s="198" t="s">
        <v>104</v>
      </c>
      <c r="F3805" s="198">
        <v>108102206</v>
      </c>
      <c r="G3805" s="198">
        <v>0</v>
      </c>
      <c r="H3805" s="198">
        <v>0</v>
      </c>
      <c r="I3805" s="4">
        <v>43460</v>
      </c>
      <c r="J3805" s="198" t="s">
        <v>105</v>
      </c>
      <c r="K3805" s="198">
        <v>92.86</v>
      </c>
      <c r="L3805" s="198" t="s">
        <v>194</v>
      </c>
    </row>
    <row r="3806" spans="1:12" x14ac:dyDescent="0.3">
      <c r="A3806" s="5">
        <v>13640</v>
      </c>
      <c r="B3806" s="5">
        <v>10100501</v>
      </c>
      <c r="C3806" s="5">
        <v>1000</v>
      </c>
      <c r="D3806" s="4">
        <v>43647</v>
      </c>
      <c r="E3806" s="198" t="s">
        <v>104</v>
      </c>
      <c r="F3806" s="198">
        <v>108102206</v>
      </c>
      <c r="G3806" s="198">
        <v>0</v>
      </c>
      <c r="H3806" s="198">
        <v>0</v>
      </c>
      <c r="I3806" s="4">
        <v>43460</v>
      </c>
      <c r="J3806" s="198" t="s">
        <v>105</v>
      </c>
      <c r="K3806" s="198">
        <v>11.88</v>
      </c>
      <c r="L3806" s="198" t="s">
        <v>194</v>
      </c>
    </row>
    <row r="3807" spans="1:12" x14ac:dyDescent="0.3">
      <c r="A3807" s="5">
        <v>13640</v>
      </c>
      <c r="B3807" s="5">
        <v>10100501</v>
      </c>
      <c r="C3807" s="5">
        <v>1000</v>
      </c>
      <c r="D3807" s="4">
        <v>43647</v>
      </c>
      <c r="E3807" s="198" t="s">
        <v>104</v>
      </c>
      <c r="F3807" s="198">
        <v>108102206</v>
      </c>
      <c r="G3807" s="198">
        <v>0</v>
      </c>
      <c r="H3807" s="198">
        <v>0</v>
      </c>
      <c r="I3807" s="4">
        <v>43460</v>
      </c>
      <c r="J3807" s="198" t="s">
        <v>105</v>
      </c>
      <c r="K3807" s="198">
        <v>11.88</v>
      </c>
      <c r="L3807" s="198" t="s">
        <v>194</v>
      </c>
    </row>
    <row r="3808" spans="1:12" x14ac:dyDescent="0.3">
      <c r="A3808" s="5">
        <v>13640</v>
      </c>
      <c r="B3808" s="5">
        <v>10100501</v>
      </c>
      <c r="C3808" s="5">
        <v>1000</v>
      </c>
      <c r="D3808" s="4">
        <v>43647</v>
      </c>
      <c r="E3808" s="198" t="s">
        <v>104</v>
      </c>
      <c r="F3808" s="198">
        <v>108102206</v>
      </c>
      <c r="G3808" s="198">
        <v>0</v>
      </c>
      <c r="H3808" s="198">
        <v>0</v>
      </c>
      <c r="I3808" s="4">
        <v>43460</v>
      </c>
      <c r="J3808" s="198" t="s">
        <v>105</v>
      </c>
      <c r="K3808" s="198">
        <v>215.05</v>
      </c>
      <c r="L3808" s="198" t="s">
        <v>194</v>
      </c>
    </row>
    <row r="3809" spans="1:12" x14ac:dyDescent="0.3">
      <c r="A3809" s="5">
        <v>13640</v>
      </c>
      <c r="B3809" s="5">
        <v>10100501</v>
      </c>
      <c r="C3809" s="5">
        <v>1000</v>
      </c>
      <c r="D3809" s="4">
        <v>43647</v>
      </c>
      <c r="E3809" s="198" t="s">
        <v>104</v>
      </c>
      <c r="F3809" s="198">
        <v>108102206</v>
      </c>
      <c r="G3809" s="198">
        <v>0</v>
      </c>
      <c r="H3809" s="198">
        <v>0</v>
      </c>
      <c r="I3809" s="4">
        <v>43460</v>
      </c>
      <c r="J3809" s="198" t="s">
        <v>105</v>
      </c>
      <c r="K3809" s="198">
        <v>16.309999999999999</v>
      </c>
      <c r="L3809" s="198" t="s">
        <v>194</v>
      </c>
    </row>
    <row r="3810" spans="1:12" x14ac:dyDescent="0.3">
      <c r="A3810" s="5">
        <v>13640</v>
      </c>
      <c r="B3810" s="5">
        <v>10100501</v>
      </c>
      <c r="C3810" s="5">
        <v>1000</v>
      </c>
      <c r="D3810" s="4">
        <v>43647</v>
      </c>
      <c r="E3810" s="198" t="s">
        <v>104</v>
      </c>
      <c r="F3810" s="198">
        <v>108102206</v>
      </c>
      <c r="G3810" s="198">
        <v>0</v>
      </c>
      <c r="H3810" s="198">
        <v>0</v>
      </c>
      <c r="I3810" s="4">
        <v>43460</v>
      </c>
      <c r="J3810" s="198" t="s">
        <v>105</v>
      </c>
      <c r="K3810" s="198">
        <v>224.03</v>
      </c>
      <c r="L3810" s="198" t="s">
        <v>194</v>
      </c>
    </row>
    <row r="3811" spans="1:12" x14ac:dyDescent="0.3">
      <c r="A3811" s="5">
        <v>13640</v>
      </c>
      <c r="B3811" s="5">
        <v>10100501</v>
      </c>
      <c r="C3811" s="5">
        <v>1000</v>
      </c>
      <c r="D3811" s="4">
        <v>43647</v>
      </c>
      <c r="E3811" s="198" t="s">
        <v>104</v>
      </c>
      <c r="F3811" s="198">
        <v>108102206</v>
      </c>
      <c r="G3811" s="198">
        <v>0</v>
      </c>
      <c r="H3811" s="198">
        <v>0</v>
      </c>
      <c r="I3811" s="4">
        <v>43460</v>
      </c>
      <c r="J3811" s="198" t="s">
        <v>105</v>
      </c>
      <c r="K3811" s="198">
        <v>20.77</v>
      </c>
      <c r="L3811" s="198" t="s">
        <v>194</v>
      </c>
    </row>
    <row r="3812" spans="1:12" x14ac:dyDescent="0.3">
      <c r="A3812" s="5">
        <v>13640</v>
      </c>
      <c r="B3812" s="5">
        <v>10100501</v>
      </c>
      <c r="C3812" s="5">
        <v>1000</v>
      </c>
      <c r="D3812" s="4">
        <v>43647</v>
      </c>
      <c r="E3812" s="198" t="s">
        <v>104</v>
      </c>
      <c r="F3812" s="198">
        <v>108102206</v>
      </c>
      <c r="G3812" s="198">
        <v>0</v>
      </c>
      <c r="H3812" s="198">
        <v>0</v>
      </c>
      <c r="I3812" s="4">
        <v>43460</v>
      </c>
      <c r="J3812" s="198" t="s">
        <v>105</v>
      </c>
      <c r="K3812" s="198">
        <v>215.05</v>
      </c>
      <c r="L3812" s="198" t="s">
        <v>194</v>
      </c>
    </row>
    <row r="3813" spans="1:12" x14ac:dyDescent="0.3">
      <c r="A3813" s="5">
        <v>13640</v>
      </c>
      <c r="B3813" s="5">
        <v>10100501</v>
      </c>
      <c r="C3813" s="5">
        <v>1000</v>
      </c>
      <c r="D3813" s="4">
        <v>43647</v>
      </c>
      <c r="E3813" s="198" t="s">
        <v>104</v>
      </c>
      <c r="F3813" s="198">
        <v>108102206</v>
      </c>
      <c r="G3813" s="198">
        <v>0</v>
      </c>
      <c r="H3813" s="198">
        <v>0</v>
      </c>
      <c r="I3813" s="4">
        <v>43460</v>
      </c>
      <c r="J3813" s="198" t="s">
        <v>105</v>
      </c>
      <c r="K3813" s="198">
        <v>221.11</v>
      </c>
      <c r="L3813" s="198" t="s">
        <v>194</v>
      </c>
    </row>
    <row r="3814" spans="1:12" x14ac:dyDescent="0.3">
      <c r="A3814" s="5">
        <v>13640</v>
      </c>
      <c r="B3814" s="5">
        <v>10100501</v>
      </c>
      <c r="C3814" s="5">
        <v>1000</v>
      </c>
      <c r="D3814" s="4">
        <v>43647</v>
      </c>
      <c r="E3814" s="198" t="s">
        <v>104</v>
      </c>
      <c r="F3814" s="198">
        <v>108102206</v>
      </c>
      <c r="G3814" s="198">
        <v>0</v>
      </c>
      <c r="H3814" s="198">
        <v>0</v>
      </c>
      <c r="I3814" s="4">
        <v>43460</v>
      </c>
      <c r="J3814" s="198" t="s">
        <v>105</v>
      </c>
      <c r="K3814" s="198">
        <v>18.12</v>
      </c>
      <c r="L3814" s="198" t="s">
        <v>194</v>
      </c>
    </row>
    <row r="3815" spans="1:12" x14ac:dyDescent="0.3">
      <c r="A3815" s="5">
        <v>13640</v>
      </c>
      <c r="B3815" s="5">
        <v>10100501</v>
      </c>
      <c r="C3815" s="5">
        <v>1000</v>
      </c>
      <c r="D3815" s="4">
        <v>43647</v>
      </c>
      <c r="E3815" s="198" t="s">
        <v>104</v>
      </c>
      <c r="F3815" s="198">
        <v>108102206</v>
      </c>
      <c r="G3815" s="198">
        <v>0</v>
      </c>
      <c r="H3815" s="198">
        <v>0</v>
      </c>
      <c r="I3815" s="4">
        <v>43460</v>
      </c>
      <c r="J3815" s="198" t="s">
        <v>105</v>
      </c>
      <c r="K3815" s="198">
        <v>858.9</v>
      </c>
      <c r="L3815" s="198" t="s">
        <v>194</v>
      </c>
    </row>
    <row r="3816" spans="1:12" x14ac:dyDescent="0.3">
      <c r="A3816" s="5">
        <v>13640</v>
      </c>
      <c r="B3816" s="5">
        <v>10100501</v>
      </c>
      <c r="C3816" s="5">
        <v>1000</v>
      </c>
      <c r="D3816" s="4">
        <v>43647</v>
      </c>
      <c r="E3816" s="198" t="s">
        <v>104</v>
      </c>
      <c r="F3816" s="198">
        <v>108102206</v>
      </c>
      <c r="G3816" s="198">
        <v>0</v>
      </c>
      <c r="H3816" s="198">
        <v>0</v>
      </c>
      <c r="I3816" s="4">
        <v>43460</v>
      </c>
      <c r="J3816" s="198" t="s">
        <v>105</v>
      </c>
      <c r="K3816" s="3">
        <v>2153.02</v>
      </c>
      <c r="L3816" s="198" t="s">
        <v>194</v>
      </c>
    </row>
    <row r="3817" spans="1:12" x14ac:dyDescent="0.3">
      <c r="A3817" s="5">
        <v>13640</v>
      </c>
      <c r="B3817" s="5">
        <v>10100501</v>
      </c>
      <c r="C3817" s="5">
        <v>1000</v>
      </c>
      <c r="D3817" s="4">
        <v>43647</v>
      </c>
      <c r="E3817" s="198" t="s">
        <v>104</v>
      </c>
      <c r="F3817" s="198">
        <v>108102206</v>
      </c>
      <c r="G3817" s="198">
        <v>0</v>
      </c>
      <c r="H3817" s="198">
        <v>0</v>
      </c>
      <c r="I3817" s="4">
        <v>43460</v>
      </c>
      <c r="J3817" s="198" t="s">
        <v>105</v>
      </c>
      <c r="K3817" s="198">
        <v>858.9</v>
      </c>
      <c r="L3817" s="198" t="s">
        <v>194</v>
      </c>
    </row>
    <row r="3818" spans="1:12" x14ac:dyDescent="0.3">
      <c r="A3818" s="5">
        <v>13640</v>
      </c>
      <c r="B3818" s="5">
        <v>10100501</v>
      </c>
      <c r="C3818" s="5">
        <v>1000</v>
      </c>
      <c r="D3818" s="4">
        <v>43647</v>
      </c>
      <c r="E3818" s="198" t="s">
        <v>104</v>
      </c>
      <c r="F3818" s="198">
        <v>108102206</v>
      </c>
      <c r="G3818" s="198">
        <v>0</v>
      </c>
      <c r="H3818" s="198">
        <v>0</v>
      </c>
      <c r="I3818" s="4">
        <v>43460</v>
      </c>
      <c r="J3818" s="198" t="s">
        <v>105</v>
      </c>
      <c r="K3818" s="198">
        <v>221.11</v>
      </c>
      <c r="L3818" s="198" t="s">
        <v>194</v>
      </c>
    </row>
    <row r="3819" spans="1:12" x14ac:dyDescent="0.3">
      <c r="A3819" s="5">
        <v>13640</v>
      </c>
      <c r="B3819" s="5">
        <v>10100501</v>
      </c>
      <c r="C3819" s="5">
        <v>1000</v>
      </c>
      <c r="D3819" s="4">
        <v>43647</v>
      </c>
      <c r="E3819" s="198" t="s">
        <v>104</v>
      </c>
      <c r="F3819" s="198">
        <v>108102206</v>
      </c>
      <c r="G3819" s="198">
        <v>0</v>
      </c>
      <c r="H3819" s="198">
        <v>0</v>
      </c>
      <c r="I3819" s="4">
        <v>43460</v>
      </c>
      <c r="J3819" s="198" t="s">
        <v>105</v>
      </c>
      <c r="K3819" s="198">
        <v>226.39</v>
      </c>
      <c r="L3819" s="198" t="s">
        <v>194</v>
      </c>
    </row>
    <row r="3820" spans="1:12" x14ac:dyDescent="0.3">
      <c r="A3820" s="5">
        <v>13640</v>
      </c>
      <c r="B3820" s="5">
        <v>10100501</v>
      </c>
      <c r="C3820" s="5">
        <v>1000</v>
      </c>
      <c r="D3820" s="4">
        <v>43647</v>
      </c>
      <c r="E3820" s="198" t="s">
        <v>104</v>
      </c>
      <c r="F3820" s="198">
        <v>108102206</v>
      </c>
      <c r="G3820" s="198">
        <v>0</v>
      </c>
      <c r="H3820" s="198">
        <v>0</v>
      </c>
      <c r="I3820" s="4">
        <v>43460</v>
      </c>
      <c r="J3820" s="198" t="s">
        <v>105</v>
      </c>
      <c r="K3820" s="3">
        <v>2153.02</v>
      </c>
      <c r="L3820" s="198" t="s">
        <v>194</v>
      </c>
    </row>
    <row r="3821" spans="1:12" x14ac:dyDescent="0.3">
      <c r="A3821" s="5">
        <v>13640</v>
      </c>
      <c r="B3821" s="5">
        <v>10100501</v>
      </c>
      <c r="C3821" s="5">
        <v>1000</v>
      </c>
      <c r="D3821" s="4">
        <v>43647</v>
      </c>
      <c r="E3821" s="198" t="s">
        <v>104</v>
      </c>
      <c r="F3821" s="198">
        <v>108102206</v>
      </c>
      <c r="G3821" s="198">
        <v>0</v>
      </c>
      <c r="H3821" s="198">
        <v>0</v>
      </c>
      <c r="I3821" s="4">
        <v>43460</v>
      </c>
      <c r="J3821" s="198" t="s">
        <v>105</v>
      </c>
      <c r="K3821" s="3">
        <v>2153.02</v>
      </c>
      <c r="L3821" s="198" t="s">
        <v>194</v>
      </c>
    </row>
    <row r="3822" spans="1:12" x14ac:dyDescent="0.3">
      <c r="A3822" s="5">
        <v>13640</v>
      </c>
      <c r="B3822" s="5">
        <v>10100501</v>
      </c>
      <c r="C3822" s="5">
        <v>1000</v>
      </c>
      <c r="D3822" s="4">
        <v>43647</v>
      </c>
      <c r="E3822" s="198" t="s">
        <v>104</v>
      </c>
      <c r="F3822" s="198">
        <v>108102206</v>
      </c>
      <c r="G3822" s="198">
        <v>0</v>
      </c>
      <c r="H3822" s="198">
        <v>0</v>
      </c>
      <c r="I3822" s="4">
        <v>43460</v>
      </c>
      <c r="J3822" s="198" t="s">
        <v>105</v>
      </c>
      <c r="K3822" s="198">
        <v>195.09</v>
      </c>
      <c r="L3822" s="198" t="s">
        <v>194</v>
      </c>
    </row>
    <row r="3823" spans="1:12" x14ac:dyDescent="0.3">
      <c r="A3823" s="5">
        <v>13640</v>
      </c>
      <c r="B3823" s="5">
        <v>10100501</v>
      </c>
      <c r="C3823" s="5">
        <v>1000</v>
      </c>
      <c r="D3823" s="4">
        <v>43647</v>
      </c>
      <c r="E3823" s="198" t="s">
        <v>104</v>
      </c>
      <c r="F3823" s="198">
        <v>108102206</v>
      </c>
      <c r="G3823" s="198">
        <v>0</v>
      </c>
      <c r="H3823" s="198">
        <v>0</v>
      </c>
      <c r="I3823" s="4">
        <v>43460</v>
      </c>
      <c r="J3823" s="198" t="s">
        <v>105</v>
      </c>
      <c r="K3823" s="198">
        <v>124.21</v>
      </c>
      <c r="L3823" s="198" t="s">
        <v>194</v>
      </c>
    </row>
    <row r="3824" spans="1:12" x14ac:dyDescent="0.3">
      <c r="A3824" s="5">
        <v>13640</v>
      </c>
      <c r="B3824" s="5">
        <v>10100501</v>
      </c>
      <c r="C3824" s="5">
        <v>1000</v>
      </c>
      <c r="D3824" s="4">
        <v>43647</v>
      </c>
      <c r="E3824" s="198" t="s">
        <v>104</v>
      </c>
      <c r="F3824" s="198">
        <v>108102206</v>
      </c>
      <c r="G3824" s="198">
        <v>0</v>
      </c>
      <c r="H3824" s="198">
        <v>0</v>
      </c>
      <c r="I3824" s="4">
        <v>43460</v>
      </c>
      <c r="J3824" s="198" t="s">
        <v>105</v>
      </c>
      <c r="K3824" s="198">
        <v>221.11</v>
      </c>
      <c r="L3824" s="198" t="s">
        <v>194</v>
      </c>
    </row>
    <row r="3825" spans="1:12" x14ac:dyDescent="0.3">
      <c r="A3825" s="5">
        <v>13640</v>
      </c>
      <c r="B3825" s="5">
        <v>10100501</v>
      </c>
      <c r="C3825" s="5">
        <v>1000</v>
      </c>
      <c r="D3825" s="4">
        <v>43647</v>
      </c>
      <c r="E3825" s="198" t="s">
        <v>104</v>
      </c>
      <c r="F3825" s="198">
        <v>108102206</v>
      </c>
      <c r="G3825" s="198">
        <v>0</v>
      </c>
      <c r="H3825" s="198">
        <v>0</v>
      </c>
      <c r="I3825" s="4">
        <v>43460</v>
      </c>
      <c r="J3825" s="198" t="s">
        <v>105</v>
      </c>
      <c r="K3825" s="198">
        <v>6.93</v>
      </c>
      <c r="L3825" s="198" t="s">
        <v>194</v>
      </c>
    </row>
    <row r="3826" spans="1:12" x14ac:dyDescent="0.3">
      <c r="A3826" s="5">
        <v>13640</v>
      </c>
      <c r="B3826" s="5">
        <v>10100501</v>
      </c>
      <c r="C3826" s="5">
        <v>1000</v>
      </c>
      <c r="D3826" s="4">
        <v>43647</v>
      </c>
      <c r="E3826" s="198" t="s">
        <v>104</v>
      </c>
      <c r="F3826" s="198">
        <v>108102206</v>
      </c>
      <c r="G3826" s="198">
        <v>0</v>
      </c>
      <c r="H3826" s="198">
        <v>0</v>
      </c>
      <c r="I3826" s="4">
        <v>43460</v>
      </c>
      <c r="J3826" s="198" t="s">
        <v>105</v>
      </c>
      <c r="K3826" s="198">
        <v>117.84</v>
      </c>
      <c r="L3826" s="198" t="s">
        <v>194</v>
      </c>
    </row>
    <row r="3827" spans="1:12" x14ac:dyDescent="0.3">
      <c r="A3827" s="5">
        <v>13650</v>
      </c>
      <c r="B3827" s="5">
        <v>10100501</v>
      </c>
      <c r="C3827" s="5">
        <v>1000</v>
      </c>
      <c r="D3827" s="4">
        <v>43647</v>
      </c>
      <c r="E3827" s="198" t="s">
        <v>103</v>
      </c>
      <c r="F3827" s="198">
        <v>108102206</v>
      </c>
      <c r="G3827" s="198">
        <v>-45</v>
      </c>
      <c r="H3827" s="198">
        <v>-113.4</v>
      </c>
      <c r="I3827" s="4">
        <v>43460</v>
      </c>
      <c r="J3827" s="198" t="s">
        <v>278</v>
      </c>
      <c r="K3827" s="198">
        <v>0</v>
      </c>
      <c r="L3827" s="198" t="s">
        <v>195</v>
      </c>
    </row>
    <row r="3828" spans="1:12" x14ac:dyDescent="0.3">
      <c r="A3828" s="5">
        <v>13650</v>
      </c>
      <c r="B3828" s="5">
        <v>10100501</v>
      </c>
      <c r="C3828" s="5">
        <v>1000</v>
      </c>
      <c r="D3828" s="4">
        <v>43647</v>
      </c>
      <c r="E3828" s="198" t="s">
        <v>104</v>
      </c>
      <c r="F3828" s="198">
        <v>108102206</v>
      </c>
      <c r="G3828" s="198">
        <v>0</v>
      </c>
      <c r="H3828" s="198">
        <v>0</v>
      </c>
      <c r="I3828" s="4">
        <v>43460</v>
      </c>
      <c r="J3828" s="198" t="s">
        <v>105</v>
      </c>
      <c r="K3828" s="3">
        <v>3420.05</v>
      </c>
      <c r="L3828" s="198" t="s">
        <v>195</v>
      </c>
    </row>
    <row r="3829" spans="1:12" x14ac:dyDescent="0.3">
      <c r="A3829" s="5">
        <v>13650</v>
      </c>
      <c r="B3829" s="5">
        <v>10100501</v>
      </c>
      <c r="C3829" s="5">
        <v>1000</v>
      </c>
      <c r="D3829" s="4">
        <v>43647</v>
      </c>
      <c r="E3829" s="198" t="s">
        <v>104</v>
      </c>
      <c r="F3829" s="198">
        <v>108102206</v>
      </c>
      <c r="G3829" s="198">
        <v>0</v>
      </c>
      <c r="H3829" s="198">
        <v>0</v>
      </c>
      <c r="I3829" s="4">
        <v>43460</v>
      </c>
      <c r="J3829" s="198" t="s">
        <v>105</v>
      </c>
      <c r="K3829" s="3">
        <v>3420.05</v>
      </c>
      <c r="L3829" s="198" t="s">
        <v>195</v>
      </c>
    </row>
    <row r="3830" spans="1:12" x14ac:dyDescent="0.3">
      <c r="A3830" s="5">
        <v>13650</v>
      </c>
      <c r="B3830" s="5">
        <v>10100501</v>
      </c>
      <c r="C3830" s="5">
        <v>1000</v>
      </c>
      <c r="D3830" s="4">
        <v>43647</v>
      </c>
      <c r="E3830" s="198" t="s">
        <v>104</v>
      </c>
      <c r="F3830" s="198">
        <v>108102206</v>
      </c>
      <c r="G3830" s="198">
        <v>0</v>
      </c>
      <c r="H3830" s="198">
        <v>0</v>
      </c>
      <c r="I3830" s="4">
        <v>43460</v>
      </c>
      <c r="J3830" s="198" t="s">
        <v>105</v>
      </c>
      <c r="K3830" s="3">
        <v>3419.99</v>
      </c>
      <c r="L3830" s="198" t="s">
        <v>195</v>
      </c>
    </row>
    <row r="3831" spans="1:12" x14ac:dyDescent="0.3">
      <c r="A3831" s="5">
        <v>13650</v>
      </c>
      <c r="B3831" s="5">
        <v>10100501</v>
      </c>
      <c r="C3831" s="5">
        <v>1000</v>
      </c>
      <c r="D3831" s="4">
        <v>43647</v>
      </c>
      <c r="E3831" s="198" t="s">
        <v>104</v>
      </c>
      <c r="F3831" s="198">
        <v>108102206</v>
      </c>
      <c r="G3831" s="198">
        <v>0</v>
      </c>
      <c r="H3831" s="198">
        <v>0</v>
      </c>
      <c r="I3831" s="4">
        <v>43460</v>
      </c>
      <c r="J3831" s="198" t="s">
        <v>105</v>
      </c>
      <c r="K3831" s="3">
        <v>3420.05</v>
      </c>
      <c r="L3831" s="198" t="s">
        <v>195</v>
      </c>
    </row>
    <row r="3832" spans="1:12" x14ac:dyDescent="0.3">
      <c r="A3832" s="5">
        <v>13650</v>
      </c>
      <c r="B3832" s="5">
        <v>10100501</v>
      </c>
      <c r="C3832" s="5">
        <v>1000</v>
      </c>
      <c r="D3832" s="4">
        <v>43647</v>
      </c>
      <c r="E3832" s="198" t="s">
        <v>104</v>
      </c>
      <c r="F3832" s="198">
        <v>108102206</v>
      </c>
      <c r="G3832" s="198">
        <v>0</v>
      </c>
      <c r="H3832" s="198">
        <v>0</v>
      </c>
      <c r="I3832" s="4">
        <v>43460</v>
      </c>
      <c r="J3832" s="198" t="s">
        <v>105</v>
      </c>
      <c r="K3832" s="3">
        <v>3420.08</v>
      </c>
      <c r="L3832" s="198" t="s">
        <v>195</v>
      </c>
    </row>
    <row r="3833" spans="1:12" x14ac:dyDescent="0.3">
      <c r="A3833" s="5">
        <v>13650</v>
      </c>
      <c r="B3833" s="5">
        <v>10100501</v>
      </c>
      <c r="C3833" s="5">
        <v>1000</v>
      </c>
      <c r="D3833" s="4">
        <v>43647</v>
      </c>
      <c r="E3833" s="198" t="s">
        <v>104</v>
      </c>
      <c r="F3833" s="198">
        <v>108102206</v>
      </c>
      <c r="G3833" s="198">
        <v>0</v>
      </c>
      <c r="H3833" s="198">
        <v>0</v>
      </c>
      <c r="I3833" s="4">
        <v>43460</v>
      </c>
      <c r="J3833" s="198" t="s">
        <v>105</v>
      </c>
      <c r="K3833" s="3">
        <v>3420.05</v>
      </c>
      <c r="L3833" s="198" t="s">
        <v>195</v>
      </c>
    </row>
    <row r="3834" spans="1:12" x14ac:dyDescent="0.3">
      <c r="A3834" s="5">
        <v>13650</v>
      </c>
      <c r="B3834" s="5">
        <v>10100501</v>
      </c>
      <c r="C3834" s="5">
        <v>1000</v>
      </c>
      <c r="D3834" s="4">
        <v>43647</v>
      </c>
      <c r="E3834" s="198" t="s">
        <v>104</v>
      </c>
      <c r="F3834" s="198">
        <v>108102206</v>
      </c>
      <c r="G3834" s="198">
        <v>0</v>
      </c>
      <c r="H3834" s="198">
        <v>0</v>
      </c>
      <c r="I3834" s="4">
        <v>43460</v>
      </c>
      <c r="J3834" s="198" t="s">
        <v>105</v>
      </c>
      <c r="K3834" s="3">
        <v>3420.05</v>
      </c>
      <c r="L3834" s="198" t="s">
        <v>195</v>
      </c>
    </row>
    <row r="3835" spans="1:12" x14ac:dyDescent="0.3">
      <c r="A3835" s="5">
        <v>13650</v>
      </c>
      <c r="B3835" s="5">
        <v>10100501</v>
      </c>
      <c r="C3835" s="5">
        <v>1000</v>
      </c>
      <c r="D3835" s="4">
        <v>43647</v>
      </c>
      <c r="E3835" s="198" t="s">
        <v>104</v>
      </c>
      <c r="F3835" s="198">
        <v>108102206</v>
      </c>
      <c r="G3835" s="198">
        <v>0</v>
      </c>
      <c r="H3835" s="198">
        <v>0</v>
      </c>
      <c r="I3835" s="4">
        <v>43460</v>
      </c>
      <c r="J3835" s="198" t="s">
        <v>105</v>
      </c>
      <c r="K3835" s="3">
        <v>3420.05</v>
      </c>
      <c r="L3835" s="198" t="s">
        <v>195</v>
      </c>
    </row>
    <row r="3836" spans="1:12" x14ac:dyDescent="0.3">
      <c r="A3836" s="5">
        <v>13650</v>
      </c>
      <c r="B3836" s="5">
        <v>10100501</v>
      </c>
      <c r="C3836" s="5">
        <v>1000</v>
      </c>
      <c r="D3836" s="4">
        <v>43647</v>
      </c>
      <c r="E3836" s="198" t="s">
        <v>104</v>
      </c>
      <c r="F3836" s="198">
        <v>108102206</v>
      </c>
      <c r="G3836" s="198">
        <v>0</v>
      </c>
      <c r="H3836" s="198">
        <v>0</v>
      </c>
      <c r="I3836" s="4">
        <v>43460</v>
      </c>
      <c r="J3836" s="198" t="s">
        <v>105</v>
      </c>
      <c r="K3836" s="198">
        <v>179.33</v>
      </c>
      <c r="L3836" s="198" t="s">
        <v>195</v>
      </c>
    </row>
    <row r="3837" spans="1:12" x14ac:dyDescent="0.3">
      <c r="A3837" s="5">
        <v>13670</v>
      </c>
      <c r="B3837" s="5">
        <v>10100501</v>
      </c>
      <c r="C3837" s="5">
        <v>1000</v>
      </c>
      <c r="D3837" s="4">
        <v>43647</v>
      </c>
      <c r="E3837" s="198" t="s">
        <v>103</v>
      </c>
      <c r="F3837" s="198">
        <v>108111989</v>
      </c>
      <c r="G3837" s="198">
        <v>-650</v>
      </c>
      <c r="H3837" s="5">
        <v>-4485</v>
      </c>
      <c r="I3837" s="4">
        <v>43616</v>
      </c>
      <c r="J3837" s="198" t="s">
        <v>279</v>
      </c>
      <c r="K3837" s="198">
        <v>0</v>
      </c>
      <c r="L3837" s="198" t="s">
        <v>189</v>
      </c>
    </row>
    <row r="3838" spans="1:12" x14ac:dyDescent="0.3">
      <c r="A3838" s="5">
        <v>13670</v>
      </c>
      <c r="B3838" s="5">
        <v>10100501</v>
      </c>
      <c r="C3838" s="5">
        <v>1000</v>
      </c>
      <c r="D3838" s="4">
        <v>43647</v>
      </c>
      <c r="E3838" s="198" t="s">
        <v>104</v>
      </c>
      <c r="F3838" s="198">
        <v>108111989</v>
      </c>
      <c r="G3838" s="198">
        <v>0</v>
      </c>
      <c r="H3838" s="198">
        <v>0</v>
      </c>
      <c r="I3838" s="4">
        <v>43616</v>
      </c>
      <c r="J3838" s="198" t="s">
        <v>279</v>
      </c>
      <c r="K3838" s="3">
        <v>-1870.84</v>
      </c>
      <c r="L3838" s="198" t="s">
        <v>189</v>
      </c>
    </row>
    <row r="3839" spans="1:12" x14ac:dyDescent="0.3">
      <c r="A3839" s="5">
        <v>13690</v>
      </c>
      <c r="B3839" s="5">
        <v>10100501</v>
      </c>
      <c r="C3839" s="5">
        <v>1000</v>
      </c>
      <c r="D3839" s="4">
        <v>43647</v>
      </c>
      <c r="E3839" s="198" t="s">
        <v>103</v>
      </c>
      <c r="F3839" s="198">
        <v>108112872</v>
      </c>
      <c r="G3839" s="198">
        <v>-1</v>
      </c>
      <c r="H3839" s="198">
        <v>-103.89</v>
      </c>
      <c r="I3839" s="4">
        <v>43643</v>
      </c>
      <c r="J3839" s="198" t="s">
        <v>278</v>
      </c>
      <c r="K3839" s="198">
        <v>0</v>
      </c>
      <c r="L3839" s="198" t="s">
        <v>191</v>
      </c>
    </row>
    <row r="3840" spans="1:12" x14ac:dyDescent="0.3">
      <c r="A3840" s="5">
        <v>13690</v>
      </c>
      <c r="B3840" s="5">
        <v>10100501</v>
      </c>
      <c r="C3840" s="5">
        <v>1000</v>
      </c>
      <c r="D3840" s="4">
        <v>43647</v>
      </c>
      <c r="E3840" s="198" t="s">
        <v>103</v>
      </c>
      <c r="F3840" s="198">
        <v>108112872</v>
      </c>
      <c r="G3840" s="198">
        <v>1</v>
      </c>
      <c r="H3840" s="198">
        <v>150.37</v>
      </c>
      <c r="I3840" s="4">
        <v>43643</v>
      </c>
      <c r="J3840" s="198" t="s">
        <v>280</v>
      </c>
      <c r="K3840" s="198">
        <v>0</v>
      </c>
      <c r="L3840" s="198" t="s">
        <v>191</v>
      </c>
    </row>
    <row r="3841" spans="1:12" x14ac:dyDescent="0.3">
      <c r="A3841" s="5">
        <v>13690</v>
      </c>
      <c r="B3841" s="5">
        <v>10100501</v>
      </c>
      <c r="C3841" s="5">
        <v>1000</v>
      </c>
      <c r="D3841" s="4">
        <v>43647</v>
      </c>
      <c r="E3841" s="198" t="s">
        <v>104</v>
      </c>
      <c r="F3841" s="198">
        <v>108114269</v>
      </c>
      <c r="G3841" s="198">
        <v>0</v>
      </c>
      <c r="H3841" s="198">
        <v>0</v>
      </c>
      <c r="I3841" s="4">
        <v>43627</v>
      </c>
      <c r="J3841" s="198" t="s">
        <v>105</v>
      </c>
      <c r="K3841" s="3">
        <v>4578.49</v>
      </c>
      <c r="L3841" s="198" t="s">
        <v>191</v>
      </c>
    </row>
    <row r="3842" spans="1:12" x14ac:dyDescent="0.3">
      <c r="A3842" s="5">
        <v>13690</v>
      </c>
      <c r="B3842" s="5">
        <v>10100501</v>
      </c>
      <c r="C3842" s="5">
        <v>1000</v>
      </c>
      <c r="D3842" s="4">
        <v>43647</v>
      </c>
      <c r="E3842" s="198" t="s">
        <v>103</v>
      </c>
      <c r="F3842" s="198">
        <v>108114660</v>
      </c>
      <c r="G3842" s="198">
        <v>-9</v>
      </c>
      <c r="H3842" s="3">
        <v>-1951.56</v>
      </c>
      <c r="I3842" s="4">
        <v>43656</v>
      </c>
      <c r="J3842" s="198" t="s">
        <v>281</v>
      </c>
      <c r="K3842" s="198">
        <v>0</v>
      </c>
      <c r="L3842" s="198" t="s">
        <v>191</v>
      </c>
    </row>
    <row r="3843" spans="1:12" x14ac:dyDescent="0.3">
      <c r="A3843" s="5">
        <v>13640</v>
      </c>
      <c r="B3843" s="5">
        <v>10100501</v>
      </c>
      <c r="C3843" s="5">
        <v>1000</v>
      </c>
      <c r="D3843" s="4">
        <v>43647</v>
      </c>
      <c r="E3843" s="198" t="s">
        <v>104</v>
      </c>
      <c r="F3843" s="198">
        <v>108112486</v>
      </c>
      <c r="G3843" s="198">
        <v>0</v>
      </c>
      <c r="H3843" s="198">
        <v>0</v>
      </c>
      <c r="I3843" s="4">
        <v>43616</v>
      </c>
      <c r="J3843" s="198" t="s">
        <v>105</v>
      </c>
      <c r="K3843" s="3">
        <v>1135.32</v>
      </c>
      <c r="L3843" s="198" t="s">
        <v>194</v>
      </c>
    </row>
    <row r="3844" spans="1:12" x14ac:dyDescent="0.3">
      <c r="A3844" s="5">
        <v>13640</v>
      </c>
      <c r="B3844" s="5">
        <v>10100501</v>
      </c>
      <c r="C3844" s="5">
        <v>1000</v>
      </c>
      <c r="D3844" s="4">
        <v>43647</v>
      </c>
      <c r="E3844" s="198" t="s">
        <v>104</v>
      </c>
      <c r="F3844" s="198">
        <v>108112486</v>
      </c>
      <c r="G3844" s="198">
        <v>0</v>
      </c>
      <c r="H3844" s="198">
        <v>0</v>
      </c>
      <c r="I3844" s="4">
        <v>43616</v>
      </c>
      <c r="J3844" s="198" t="s">
        <v>105</v>
      </c>
      <c r="K3844" s="3">
        <v>1219.6400000000001</v>
      </c>
      <c r="L3844" s="198" t="s">
        <v>194</v>
      </c>
    </row>
    <row r="3845" spans="1:12" x14ac:dyDescent="0.3">
      <c r="A3845" s="5">
        <v>13650</v>
      </c>
      <c r="B3845" s="5">
        <v>10100501</v>
      </c>
      <c r="C3845" s="5">
        <v>1000</v>
      </c>
      <c r="D3845" s="4">
        <v>43647</v>
      </c>
      <c r="E3845" s="198" t="s">
        <v>104</v>
      </c>
      <c r="F3845" s="198">
        <v>108112486</v>
      </c>
      <c r="G3845" s="198">
        <v>0</v>
      </c>
      <c r="H3845" s="198">
        <v>0</v>
      </c>
      <c r="I3845" s="4">
        <v>43616</v>
      </c>
      <c r="J3845" s="198" t="s">
        <v>105</v>
      </c>
      <c r="K3845" s="3">
        <v>2690.64</v>
      </c>
      <c r="L3845" s="198" t="s">
        <v>195</v>
      </c>
    </row>
    <row r="3846" spans="1:12" x14ac:dyDescent="0.3">
      <c r="A3846" s="5">
        <v>13670</v>
      </c>
      <c r="B3846" s="5">
        <v>10100501</v>
      </c>
      <c r="C3846" s="5">
        <v>1000</v>
      </c>
      <c r="D3846" s="4">
        <v>43647</v>
      </c>
      <c r="E3846" s="198" t="s">
        <v>104</v>
      </c>
      <c r="F3846" s="198">
        <v>108112654</v>
      </c>
      <c r="G3846" s="198">
        <v>0</v>
      </c>
      <c r="H3846" s="198">
        <v>0</v>
      </c>
      <c r="I3846" s="4">
        <v>43616</v>
      </c>
      <c r="J3846" s="198" t="s">
        <v>105</v>
      </c>
      <c r="K3846" s="3">
        <v>4404.3900000000003</v>
      </c>
      <c r="L3846" s="198" t="s">
        <v>189</v>
      </c>
    </row>
    <row r="3847" spans="1:12" x14ac:dyDescent="0.3">
      <c r="A3847" s="5">
        <v>13660</v>
      </c>
      <c r="B3847" s="5">
        <v>10100501</v>
      </c>
      <c r="C3847" s="5">
        <v>1000</v>
      </c>
      <c r="D3847" s="4">
        <v>43647</v>
      </c>
      <c r="E3847" s="198" t="s">
        <v>103</v>
      </c>
      <c r="F3847" s="198">
        <v>108113071</v>
      </c>
      <c r="G3847" s="198">
        <v>-1</v>
      </c>
      <c r="H3847" s="3">
        <v>-1012.24</v>
      </c>
      <c r="I3847" s="4">
        <v>43616</v>
      </c>
      <c r="J3847" s="198" t="s">
        <v>281</v>
      </c>
      <c r="K3847" s="198">
        <v>0</v>
      </c>
      <c r="L3847" s="198" t="s">
        <v>188</v>
      </c>
    </row>
    <row r="3848" spans="1:12" x14ac:dyDescent="0.3">
      <c r="A3848" s="5">
        <v>13660</v>
      </c>
      <c r="B3848" s="5">
        <v>10100501</v>
      </c>
      <c r="C3848" s="5">
        <v>1000</v>
      </c>
      <c r="D3848" s="4">
        <v>43647</v>
      </c>
      <c r="E3848" s="198" t="s">
        <v>104</v>
      </c>
      <c r="F3848" s="198">
        <v>108113071</v>
      </c>
      <c r="G3848" s="198">
        <v>0</v>
      </c>
      <c r="H3848" s="198">
        <v>0</v>
      </c>
      <c r="I3848" s="4">
        <v>43616</v>
      </c>
      <c r="J3848" s="198" t="s">
        <v>281</v>
      </c>
      <c r="K3848" s="198">
        <v>418.77</v>
      </c>
      <c r="L3848" s="198" t="s">
        <v>188</v>
      </c>
    </row>
    <row r="3849" spans="1:12" x14ac:dyDescent="0.3">
      <c r="A3849" s="5">
        <v>13670</v>
      </c>
      <c r="B3849" s="5">
        <v>10100501</v>
      </c>
      <c r="C3849" s="5">
        <v>1000</v>
      </c>
      <c r="D3849" s="4">
        <v>43647</v>
      </c>
      <c r="E3849" s="198" t="s">
        <v>103</v>
      </c>
      <c r="F3849" s="198">
        <v>108113071</v>
      </c>
      <c r="G3849" s="198">
        <v>-309</v>
      </c>
      <c r="H3849" s="3">
        <v>-1084.5899999999999</v>
      </c>
      <c r="I3849" s="4">
        <v>43616</v>
      </c>
      <c r="J3849" s="198" t="s">
        <v>281</v>
      </c>
      <c r="K3849" s="198">
        <v>0</v>
      </c>
      <c r="L3849" s="198" t="s">
        <v>189</v>
      </c>
    </row>
    <row r="3850" spans="1:12" x14ac:dyDescent="0.3">
      <c r="A3850" s="5">
        <v>13670</v>
      </c>
      <c r="B3850" s="5">
        <v>10100501</v>
      </c>
      <c r="C3850" s="5">
        <v>1000</v>
      </c>
      <c r="D3850" s="4">
        <v>43647</v>
      </c>
      <c r="E3850" s="198" t="s">
        <v>104</v>
      </c>
      <c r="F3850" s="198">
        <v>108113071</v>
      </c>
      <c r="G3850" s="198">
        <v>0</v>
      </c>
      <c r="H3850" s="198">
        <v>0</v>
      </c>
      <c r="I3850" s="4">
        <v>43616</v>
      </c>
      <c r="J3850" s="198" t="s">
        <v>281</v>
      </c>
      <c r="K3850" s="198">
        <v>448.71</v>
      </c>
      <c r="L3850" s="198" t="s">
        <v>189</v>
      </c>
    </row>
    <row r="3851" spans="1:12" x14ac:dyDescent="0.3">
      <c r="A3851" s="5">
        <v>13640</v>
      </c>
      <c r="B3851" s="5">
        <v>10100501</v>
      </c>
      <c r="C3851" s="5">
        <v>1000</v>
      </c>
      <c r="D3851" s="4">
        <v>43647</v>
      </c>
      <c r="E3851" s="198" t="s">
        <v>104</v>
      </c>
      <c r="F3851" s="198">
        <v>108113125</v>
      </c>
      <c r="G3851" s="198">
        <v>0</v>
      </c>
      <c r="H3851" s="198">
        <v>0</v>
      </c>
      <c r="I3851" s="4">
        <v>43616</v>
      </c>
      <c r="J3851" s="198" t="s">
        <v>105</v>
      </c>
      <c r="K3851" s="198">
        <v>-5.85</v>
      </c>
      <c r="L3851" s="198" t="s">
        <v>194</v>
      </c>
    </row>
    <row r="3852" spans="1:12" x14ac:dyDescent="0.3">
      <c r="A3852" s="5">
        <v>13650</v>
      </c>
      <c r="B3852" s="5">
        <v>10100501</v>
      </c>
      <c r="C3852" s="5">
        <v>1000</v>
      </c>
      <c r="D3852" s="4">
        <v>43647</v>
      </c>
      <c r="E3852" s="198" t="s">
        <v>104</v>
      </c>
      <c r="F3852" s="198">
        <v>108113125</v>
      </c>
      <c r="G3852" s="198">
        <v>0</v>
      </c>
      <c r="H3852" s="198">
        <v>0</v>
      </c>
      <c r="I3852" s="4">
        <v>43616</v>
      </c>
      <c r="J3852" s="198" t="s">
        <v>105</v>
      </c>
      <c r="K3852" s="198">
        <v>-0.97</v>
      </c>
      <c r="L3852" s="198" t="s">
        <v>195</v>
      </c>
    </row>
    <row r="3853" spans="1:12" x14ac:dyDescent="0.3">
      <c r="A3853" s="5">
        <v>13660</v>
      </c>
      <c r="B3853" s="5">
        <v>10100501</v>
      </c>
      <c r="C3853" s="5">
        <v>1000</v>
      </c>
      <c r="D3853" s="4">
        <v>43647</v>
      </c>
      <c r="E3853" s="198" t="s">
        <v>104</v>
      </c>
      <c r="F3853" s="198">
        <v>108111965</v>
      </c>
      <c r="G3853" s="198">
        <v>0</v>
      </c>
      <c r="H3853" s="198">
        <v>0</v>
      </c>
      <c r="I3853" s="4">
        <v>43614</v>
      </c>
      <c r="J3853" s="198" t="s">
        <v>105</v>
      </c>
      <c r="K3853" s="198">
        <v>56.4</v>
      </c>
      <c r="L3853" s="198" t="s">
        <v>188</v>
      </c>
    </row>
    <row r="3854" spans="1:12" x14ac:dyDescent="0.3">
      <c r="A3854" s="5">
        <v>13660</v>
      </c>
      <c r="B3854" s="5">
        <v>10100501</v>
      </c>
      <c r="C3854" s="5">
        <v>1000</v>
      </c>
      <c r="D3854" s="4">
        <v>43647</v>
      </c>
      <c r="E3854" s="198" t="s">
        <v>104</v>
      </c>
      <c r="F3854" s="198">
        <v>108111965</v>
      </c>
      <c r="G3854" s="198">
        <v>0</v>
      </c>
      <c r="H3854" s="198">
        <v>0</v>
      </c>
      <c r="I3854" s="4">
        <v>43614</v>
      </c>
      <c r="J3854" s="198" t="s">
        <v>105</v>
      </c>
      <c r="K3854" s="198">
        <v>569.84</v>
      </c>
      <c r="L3854" s="198" t="s">
        <v>188</v>
      </c>
    </row>
    <row r="3855" spans="1:12" x14ac:dyDescent="0.3">
      <c r="A3855" s="5">
        <v>13670</v>
      </c>
      <c r="B3855" s="5">
        <v>10100501</v>
      </c>
      <c r="C3855" s="5">
        <v>1000</v>
      </c>
      <c r="D3855" s="4">
        <v>43647</v>
      </c>
      <c r="E3855" s="198" t="s">
        <v>104</v>
      </c>
      <c r="F3855" s="198">
        <v>108111965</v>
      </c>
      <c r="G3855" s="198">
        <v>0</v>
      </c>
      <c r="H3855" s="198">
        <v>0</v>
      </c>
      <c r="I3855" s="4">
        <v>43614</v>
      </c>
      <c r="J3855" s="198" t="s">
        <v>105</v>
      </c>
      <c r="K3855" s="198">
        <v>737.41</v>
      </c>
      <c r="L3855" s="198" t="s">
        <v>189</v>
      </c>
    </row>
    <row r="3856" spans="1:12" x14ac:dyDescent="0.3">
      <c r="A3856" s="5">
        <v>13640</v>
      </c>
      <c r="B3856" s="5">
        <v>10100501</v>
      </c>
      <c r="C3856" s="5">
        <v>1000</v>
      </c>
      <c r="D3856" s="4">
        <v>43647</v>
      </c>
      <c r="E3856" s="198" t="s">
        <v>103</v>
      </c>
      <c r="F3856" s="198">
        <v>108112248</v>
      </c>
      <c r="G3856" s="198">
        <v>-2</v>
      </c>
      <c r="H3856" s="198">
        <v>-661.14</v>
      </c>
      <c r="I3856" s="4">
        <v>43661</v>
      </c>
      <c r="J3856" s="198" t="s">
        <v>137</v>
      </c>
      <c r="K3856" s="198">
        <v>0</v>
      </c>
      <c r="L3856" s="198" t="s">
        <v>194</v>
      </c>
    </row>
    <row r="3857" spans="1:12" x14ac:dyDescent="0.3">
      <c r="A3857" s="5">
        <v>13640</v>
      </c>
      <c r="B3857" s="5">
        <v>10100501</v>
      </c>
      <c r="C3857" s="5">
        <v>1000</v>
      </c>
      <c r="D3857" s="4">
        <v>43647</v>
      </c>
      <c r="E3857" s="198" t="s">
        <v>103</v>
      </c>
      <c r="F3857" s="198">
        <v>108112248</v>
      </c>
      <c r="G3857" s="198">
        <v>-1</v>
      </c>
      <c r="H3857" s="198">
        <v>-280.43</v>
      </c>
      <c r="I3857" s="4">
        <v>43661</v>
      </c>
      <c r="J3857" s="198" t="s">
        <v>137</v>
      </c>
      <c r="K3857" s="198">
        <v>0</v>
      </c>
      <c r="L3857" s="198" t="s">
        <v>194</v>
      </c>
    </row>
    <row r="3858" spans="1:12" x14ac:dyDescent="0.3">
      <c r="A3858" s="5">
        <v>13660</v>
      </c>
      <c r="B3858" s="5">
        <v>10100501</v>
      </c>
      <c r="C3858" s="5">
        <v>1000</v>
      </c>
      <c r="D3858" s="4">
        <v>43647</v>
      </c>
      <c r="E3858" s="198" t="s">
        <v>104</v>
      </c>
      <c r="F3858" s="198">
        <v>108112277</v>
      </c>
      <c r="G3858" s="198">
        <v>0</v>
      </c>
      <c r="H3858" s="198">
        <v>0</v>
      </c>
      <c r="I3858" s="4">
        <v>43627</v>
      </c>
      <c r="J3858" s="198" t="s">
        <v>105</v>
      </c>
      <c r="K3858" s="198">
        <v>524.71</v>
      </c>
      <c r="L3858" s="198" t="s">
        <v>188</v>
      </c>
    </row>
    <row r="3859" spans="1:12" x14ac:dyDescent="0.3">
      <c r="A3859" s="5">
        <v>13650</v>
      </c>
      <c r="B3859" s="5">
        <v>10100501</v>
      </c>
      <c r="C3859" s="5">
        <v>1000</v>
      </c>
      <c r="D3859" s="4">
        <v>43647</v>
      </c>
      <c r="E3859" s="198" t="s">
        <v>104</v>
      </c>
      <c r="F3859" s="198">
        <v>108112359</v>
      </c>
      <c r="G3859" s="198">
        <v>0</v>
      </c>
      <c r="H3859" s="198">
        <v>0</v>
      </c>
      <c r="I3859" s="4">
        <v>43628</v>
      </c>
      <c r="J3859" s="198" t="s">
        <v>105</v>
      </c>
      <c r="K3859" s="198">
        <v>240.65</v>
      </c>
      <c r="L3859" s="198" t="s">
        <v>195</v>
      </c>
    </row>
    <row r="3860" spans="1:12" x14ac:dyDescent="0.3">
      <c r="A3860" s="5">
        <v>13650</v>
      </c>
      <c r="B3860" s="5">
        <v>10100501</v>
      </c>
      <c r="C3860" s="5">
        <v>1000</v>
      </c>
      <c r="D3860" s="4">
        <v>43647</v>
      </c>
      <c r="E3860" s="198" t="s">
        <v>104</v>
      </c>
      <c r="F3860" s="198">
        <v>108112359</v>
      </c>
      <c r="G3860" s="198">
        <v>0</v>
      </c>
      <c r="H3860" s="198">
        <v>0</v>
      </c>
      <c r="I3860" s="4">
        <v>43628</v>
      </c>
      <c r="J3860" s="198" t="s">
        <v>105</v>
      </c>
      <c r="K3860" s="198">
        <v>240.64</v>
      </c>
      <c r="L3860" s="198" t="s">
        <v>195</v>
      </c>
    </row>
    <row r="3861" spans="1:12" x14ac:dyDescent="0.3">
      <c r="A3861" s="5">
        <v>13660</v>
      </c>
      <c r="B3861" s="5">
        <v>10100501</v>
      </c>
      <c r="C3861" s="5">
        <v>1000</v>
      </c>
      <c r="D3861" s="4">
        <v>43647</v>
      </c>
      <c r="E3861" s="198" t="s">
        <v>104</v>
      </c>
      <c r="F3861" s="198">
        <v>108112361</v>
      </c>
      <c r="G3861" s="198">
        <v>0</v>
      </c>
      <c r="H3861" s="198">
        <v>0</v>
      </c>
      <c r="I3861" s="4">
        <v>43616</v>
      </c>
      <c r="J3861" s="198" t="s">
        <v>105</v>
      </c>
      <c r="K3861" s="3">
        <v>2251.63</v>
      </c>
      <c r="L3861" s="198" t="s">
        <v>188</v>
      </c>
    </row>
    <row r="3862" spans="1:12" x14ac:dyDescent="0.3">
      <c r="A3862" s="5">
        <v>13670</v>
      </c>
      <c r="B3862" s="5">
        <v>10100501</v>
      </c>
      <c r="C3862" s="5">
        <v>1000</v>
      </c>
      <c r="D3862" s="4">
        <v>43647</v>
      </c>
      <c r="E3862" s="198" t="s">
        <v>104</v>
      </c>
      <c r="F3862" s="198">
        <v>108112361</v>
      </c>
      <c r="G3862" s="198">
        <v>0</v>
      </c>
      <c r="H3862" s="198">
        <v>0</v>
      </c>
      <c r="I3862" s="4">
        <v>43616</v>
      </c>
      <c r="J3862" s="198" t="s">
        <v>105</v>
      </c>
      <c r="K3862" s="3">
        <v>1529.33</v>
      </c>
      <c r="L3862" s="198" t="s">
        <v>189</v>
      </c>
    </row>
    <row r="3863" spans="1:12" x14ac:dyDescent="0.3">
      <c r="A3863" s="5">
        <v>13640</v>
      </c>
      <c r="B3863" s="5">
        <v>10100501</v>
      </c>
      <c r="C3863" s="5">
        <v>1000</v>
      </c>
      <c r="D3863" s="4">
        <v>43647</v>
      </c>
      <c r="E3863" s="198" t="s">
        <v>104</v>
      </c>
      <c r="F3863" s="198">
        <v>108112402</v>
      </c>
      <c r="G3863" s="198">
        <v>0</v>
      </c>
      <c r="H3863" s="198">
        <v>0</v>
      </c>
      <c r="I3863" s="4">
        <v>43633</v>
      </c>
      <c r="J3863" s="198" t="s">
        <v>105</v>
      </c>
      <c r="K3863" s="198">
        <v>392.99</v>
      </c>
      <c r="L3863" s="198" t="s">
        <v>194</v>
      </c>
    </row>
    <row r="3864" spans="1:12" x14ac:dyDescent="0.3">
      <c r="A3864" s="5">
        <v>13640</v>
      </c>
      <c r="B3864" s="5">
        <v>10100501</v>
      </c>
      <c r="C3864" s="5">
        <v>1000</v>
      </c>
      <c r="D3864" s="4">
        <v>43647</v>
      </c>
      <c r="E3864" s="198" t="s">
        <v>104</v>
      </c>
      <c r="F3864" s="198">
        <v>108112402</v>
      </c>
      <c r="G3864" s="198">
        <v>0</v>
      </c>
      <c r="H3864" s="198">
        <v>0</v>
      </c>
      <c r="I3864" s="4">
        <v>43633</v>
      </c>
      <c r="J3864" s="198" t="s">
        <v>105</v>
      </c>
      <c r="K3864" s="198">
        <v>263.5</v>
      </c>
      <c r="L3864" s="198" t="s">
        <v>194</v>
      </c>
    </row>
    <row r="3865" spans="1:12" x14ac:dyDescent="0.3">
      <c r="A3865" s="5">
        <v>13650</v>
      </c>
      <c r="B3865" s="5">
        <v>10100501</v>
      </c>
      <c r="C3865" s="5">
        <v>1000</v>
      </c>
      <c r="D3865" s="4">
        <v>43647</v>
      </c>
      <c r="E3865" s="198" t="s">
        <v>104</v>
      </c>
      <c r="F3865" s="198">
        <v>108112402</v>
      </c>
      <c r="G3865" s="198">
        <v>0</v>
      </c>
      <c r="H3865" s="198">
        <v>0</v>
      </c>
      <c r="I3865" s="4">
        <v>43633</v>
      </c>
      <c r="J3865" s="198" t="s">
        <v>105</v>
      </c>
      <c r="K3865" s="3">
        <v>2953.55</v>
      </c>
      <c r="L3865" s="198" t="s">
        <v>195</v>
      </c>
    </row>
    <row r="3866" spans="1:12" x14ac:dyDescent="0.3">
      <c r="A3866" s="5">
        <v>13650</v>
      </c>
      <c r="B3866" s="5">
        <v>10100501</v>
      </c>
      <c r="C3866" s="5">
        <v>1000</v>
      </c>
      <c r="D3866" s="4">
        <v>43647</v>
      </c>
      <c r="E3866" s="198" t="s">
        <v>104</v>
      </c>
      <c r="F3866" s="198">
        <v>108112402</v>
      </c>
      <c r="G3866" s="198">
        <v>0</v>
      </c>
      <c r="H3866" s="198">
        <v>0</v>
      </c>
      <c r="I3866" s="4">
        <v>43633</v>
      </c>
      <c r="J3866" s="198" t="s">
        <v>105</v>
      </c>
      <c r="K3866" s="3">
        <v>2953.54</v>
      </c>
      <c r="L3866" s="198" t="s">
        <v>195</v>
      </c>
    </row>
    <row r="3867" spans="1:12" x14ac:dyDescent="0.3">
      <c r="A3867" s="5">
        <v>13650</v>
      </c>
      <c r="B3867" s="5">
        <v>10100501</v>
      </c>
      <c r="C3867" s="5">
        <v>1000</v>
      </c>
      <c r="D3867" s="4">
        <v>43647</v>
      </c>
      <c r="E3867" s="198" t="s">
        <v>104</v>
      </c>
      <c r="F3867" s="198">
        <v>108112402</v>
      </c>
      <c r="G3867" s="198">
        <v>0</v>
      </c>
      <c r="H3867" s="198">
        <v>0</v>
      </c>
      <c r="I3867" s="4">
        <v>43633</v>
      </c>
      <c r="J3867" s="198" t="s">
        <v>105</v>
      </c>
      <c r="K3867" s="3">
        <v>2953.54</v>
      </c>
      <c r="L3867" s="198" t="s">
        <v>195</v>
      </c>
    </row>
    <row r="3868" spans="1:12" x14ac:dyDescent="0.3">
      <c r="A3868" s="5">
        <v>13650</v>
      </c>
      <c r="B3868" s="5">
        <v>10100501</v>
      </c>
      <c r="C3868" s="5">
        <v>1000</v>
      </c>
      <c r="D3868" s="4">
        <v>43647</v>
      </c>
      <c r="E3868" s="198" t="s">
        <v>104</v>
      </c>
      <c r="F3868" s="198">
        <v>108112402</v>
      </c>
      <c r="G3868" s="198">
        <v>0</v>
      </c>
      <c r="H3868" s="198">
        <v>0</v>
      </c>
      <c r="I3868" s="4">
        <v>43633</v>
      </c>
      <c r="J3868" s="198" t="s">
        <v>105</v>
      </c>
      <c r="K3868" s="3">
        <v>2953.54</v>
      </c>
      <c r="L3868" s="198" t="s">
        <v>195</v>
      </c>
    </row>
    <row r="3869" spans="1:12" x14ac:dyDescent="0.3">
      <c r="A3869" s="5">
        <v>13670</v>
      </c>
      <c r="B3869" s="5">
        <v>10100501</v>
      </c>
      <c r="C3869" s="5">
        <v>1000</v>
      </c>
      <c r="D3869" s="4">
        <v>43647</v>
      </c>
      <c r="E3869" s="198" t="s">
        <v>104</v>
      </c>
      <c r="F3869" s="198">
        <v>108112402</v>
      </c>
      <c r="G3869" s="198">
        <v>0</v>
      </c>
      <c r="H3869" s="198">
        <v>0</v>
      </c>
      <c r="I3869" s="4">
        <v>43633</v>
      </c>
      <c r="J3869" s="198" t="s">
        <v>105</v>
      </c>
      <c r="K3869" s="198">
        <v>743.42</v>
      </c>
      <c r="L3869" s="198" t="s">
        <v>189</v>
      </c>
    </row>
    <row r="3870" spans="1:12" x14ac:dyDescent="0.3">
      <c r="A3870" s="5">
        <v>13660</v>
      </c>
      <c r="B3870" s="5">
        <v>10100501</v>
      </c>
      <c r="C3870" s="5">
        <v>1000</v>
      </c>
      <c r="D3870" s="4">
        <v>43647</v>
      </c>
      <c r="E3870" s="198" t="s">
        <v>104</v>
      </c>
      <c r="F3870" s="198">
        <v>108111989</v>
      </c>
      <c r="G3870" s="198">
        <v>0</v>
      </c>
      <c r="H3870" s="198">
        <v>0</v>
      </c>
      <c r="I3870" s="4">
        <v>43616</v>
      </c>
      <c r="J3870" s="198" t="s">
        <v>105</v>
      </c>
      <c r="K3870" s="3">
        <v>1000.28</v>
      </c>
      <c r="L3870" s="198" t="s">
        <v>188</v>
      </c>
    </row>
    <row r="3871" spans="1:12" x14ac:dyDescent="0.3">
      <c r="A3871" s="5">
        <v>13670</v>
      </c>
      <c r="B3871" s="5">
        <v>10100501</v>
      </c>
      <c r="C3871" s="5">
        <v>1000</v>
      </c>
      <c r="D3871" s="4">
        <v>43647</v>
      </c>
      <c r="E3871" s="198" t="s">
        <v>104</v>
      </c>
      <c r="F3871" s="198">
        <v>108111989</v>
      </c>
      <c r="G3871" s="198">
        <v>0</v>
      </c>
      <c r="H3871" s="198">
        <v>0</v>
      </c>
      <c r="I3871" s="4">
        <v>43616</v>
      </c>
      <c r="J3871" s="198" t="s">
        <v>105</v>
      </c>
      <c r="K3871" s="3">
        <v>3132.41</v>
      </c>
      <c r="L3871" s="198" t="s">
        <v>189</v>
      </c>
    </row>
    <row r="3872" spans="1:12" x14ac:dyDescent="0.3">
      <c r="A3872" s="5">
        <v>13660</v>
      </c>
      <c r="B3872" s="5">
        <v>10100501</v>
      </c>
      <c r="C3872" s="5">
        <v>1000</v>
      </c>
      <c r="D3872" s="4">
        <v>43647</v>
      </c>
      <c r="E3872" s="198" t="s">
        <v>104</v>
      </c>
      <c r="F3872" s="198">
        <v>108112143</v>
      </c>
      <c r="G3872" s="198">
        <v>0</v>
      </c>
      <c r="H3872" s="198">
        <v>0</v>
      </c>
      <c r="I3872" s="4">
        <v>43608</v>
      </c>
      <c r="J3872" s="198" t="s">
        <v>105</v>
      </c>
      <c r="K3872" s="3">
        <v>1042.6199999999999</v>
      </c>
      <c r="L3872" s="198" t="s">
        <v>188</v>
      </c>
    </row>
    <row r="3873" spans="1:12" x14ac:dyDescent="0.3">
      <c r="A3873" s="5">
        <v>13670</v>
      </c>
      <c r="B3873" s="5">
        <v>10100501</v>
      </c>
      <c r="C3873" s="5">
        <v>1000</v>
      </c>
      <c r="D3873" s="4">
        <v>43647</v>
      </c>
      <c r="E3873" s="198" t="s">
        <v>104</v>
      </c>
      <c r="F3873" s="198">
        <v>108112143</v>
      </c>
      <c r="G3873" s="198">
        <v>0</v>
      </c>
      <c r="H3873" s="198">
        <v>0</v>
      </c>
      <c r="I3873" s="4">
        <v>43608</v>
      </c>
      <c r="J3873" s="198" t="s">
        <v>105</v>
      </c>
      <c r="K3873" s="3">
        <v>1065.95</v>
      </c>
      <c r="L3873" s="198" t="s">
        <v>189</v>
      </c>
    </row>
    <row r="3874" spans="1:12" x14ac:dyDescent="0.3">
      <c r="A3874" s="5">
        <v>13670</v>
      </c>
      <c r="B3874" s="5">
        <v>10100501</v>
      </c>
      <c r="C3874" s="5">
        <v>1000</v>
      </c>
      <c r="D3874" s="4">
        <v>43647</v>
      </c>
      <c r="E3874" s="198" t="s">
        <v>104</v>
      </c>
      <c r="F3874" s="198">
        <v>108112143</v>
      </c>
      <c r="G3874" s="198">
        <v>0</v>
      </c>
      <c r="H3874" s="198">
        <v>0</v>
      </c>
      <c r="I3874" s="4">
        <v>43608</v>
      </c>
      <c r="J3874" s="198" t="s">
        <v>105</v>
      </c>
      <c r="K3874" s="3">
        <v>1345.23</v>
      </c>
      <c r="L3874" s="198" t="s">
        <v>189</v>
      </c>
    </row>
    <row r="3875" spans="1:12" x14ac:dyDescent="0.3">
      <c r="A3875" s="5">
        <v>13640</v>
      </c>
      <c r="B3875" s="5">
        <v>10100501</v>
      </c>
      <c r="C3875" s="5">
        <v>1000</v>
      </c>
      <c r="D3875" s="4">
        <v>43647</v>
      </c>
      <c r="E3875" s="198" t="s">
        <v>104</v>
      </c>
      <c r="F3875" s="198">
        <v>108112155</v>
      </c>
      <c r="G3875" s="198">
        <v>0</v>
      </c>
      <c r="H3875" s="198">
        <v>0</v>
      </c>
      <c r="I3875" s="4">
        <v>43616</v>
      </c>
      <c r="J3875" s="198" t="s">
        <v>105</v>
      </c>
      <c r="K3875" s="3">
        <v>1191.51</v>
      </c>
      <c r="L3875" s="198" t="s">
        <v>194</v>
      </c>
    </row>
    <row r="3876" spans="1:12" x14ac:dyDescent="0.3">
      <c r="A3876" s="5">
        <v>13650</v>
      </c>
      <c r="B3876" s="5">
        <v>10100501</v>
      </c>
      <c r="C3876" s="5">
        <v>1000</v>
      </c>
      <c r="D3876" s="4">
        <v>43647</v>
      </c>
      <c r="E3876" s="198" t="s">
        <v>104</v>
      </c>
      <c r="F3876" s="198">
        <v>108112155</v>
      </c>
      <c r="G3876" s="198">
        <v>0</v>
      </c>
      <c r="H3876" s="198">
        <v>0</v>
      </c>
      <c r="I3876" s="4">
        <v>43616</v>
      </c>
      <c r="J3876" s="198" t="s">
        <v>105</v>
      </c>
      <c r="K3876" s="3">
        <v>2906.25</v>
      </c>
      <c r="L3876" s="198" t="s">
        <v>195</v>
      </c>
    </row>
    <row r="3877" spans="1:12" x14ac:dyDescent="0.3">
      <c r="A3877" s="5">
        <v>13660</v>
      </c>
      <c r="B3877" s="5">
        <v>10100501</v>
      </c>
      <c r="C3877" s="5">
        <v>1000</v>
      </c>
      <c r="D3877" s="4">
        <v>43647</v>
      </c>
      <c r="E3877" s="198" t="s">
        <v>104</v>
      </c>
      <c r="F3877" s="198">
        <v>108112155</v>
      </c>
      <c r="G3877" s="198">
        <v>0</v>
      </c>
      <c r="H3877" s="198">
        <v>0</v>
      </c>
      <c r="I3877" s="4">
        <v>43616</v>
      </c>
      <c r="J3877" s="198" t="s">
        <v>105</v>
      </c>
      <c r="K3877" s="3">
        <v>1038.56</v>
      </c>
      <c r="L3877" s="198" t="s">
        <v>188</v>
      </c>
    </row>
    <row r="3878" spans="1:12" x14ac:dyDescent="0.3">
      <c r="A3878" s="5">
        <v>13670</v>
      </c>
      <c r="B3878" s="5">
        <v>10100501</v>
      </c>
      <c r="C3878" s="5">
        <v>1000</v>
      </c>
      <c r="D3878" s="4">
        <v>43647</v>
      </c>
      <c r="E3878" s="198" t="s">
        <v>104</v>
      </c>
      <c r="F3878" s="198">
        <v>108112155</v>
      </c>
      <c r="G3878" s="198">
        <v>0</v>
      </c>
      <c r="H3878" s="198">
        <v>0</v>
      </c>
      <c r="I3878" s="4">
        <v>43616</v>
      </c>
      <c r="J3878" s="198" t="s">
        <v>105</v>
      </c>
      <c r="K3878" s="3">
        <v>2271.66</v>
      </c>
      <c r="L3878" s="198" t="s">
        <v>189</v>
      </c>
    </row>
    <row r="3879" spans="1:12" x14ac:dyDescent="0.3">
      <c r="A3879" s="5">
        <v>13660</v>
      </c>
      <c r="B3879" s="5">
        <v>10100501</v>
      </c>
      <c r="C3879" s="5">
        <v>1000</v>
      </c>
      <c r="D3879" s="4">
        <v>43647</v>
      </c>
      <c r="E3879" s="198" t="s">
        <v>104</v>
      </c>
      <c r="F3879" s="198">
        <v>108112156</v>
      </c>
      <c r="G3879" s="198">
        <v>0</v>
      </c>
      <c r="H3879" s="198">
        <v>0</v>
      </c>
      <c r="I3879" s="4">
        <v>43636</v>
      </c>
      <c r="J3879" s="198" t="s">
        <v>105</v>
      </c>
      <c r="K3879" s="3">
        <v>1333.66</v>
      </c>
      <c r="L3879" s="198" t="s">
        <v>188</v>
      </c>
    </row>
    <row r="3880" spans="1:12" x14ac:dyDescent="0.3">
      <c r="A3880" s="5">
        <v>13670</v>
      </c>
      <c r="B3880" s="5">
        <v>10100501</v>
      </c>
      <c r="C3880" s="5">
        <v>1000</v>
      </c>
      <c r="D3880" s="4">
        <v>43647</v>
      </c>
      <c r="E3880" s="198" t="s">
        <v>104</v>
      </c>
      <c r="F3880" s="198">
        <v>108112156</v>
      </c>
      <c r="G3880" s="198">
        <v>0</v>
      </c>
      <c r="H3880" s="198">
        <v>0</v>
      </c>
      <c r="I3880" s="4">
        <v>43636</v>
      </c>
      <c r="J3880" s="198" t="s">
        <v>105</v>
      </c>
      <c r="K3880" s="198">
        <v>507.6</v>
      </c>
      <c r="L3880" s="198" t="s">
        <v>189</v>
      </c>
    </row>
    <row r="3881" spans="1:12" x14ac:dyDescent="0.3">
      <c r="A3881" s="5">
        <v>13640</v>
      </c>
      <c r="B3881" s="5">
        <v>10100501</v>
      </c>
      <c r="C3881" s="5">
        <v>1000</v>
      </c>
      <c r="D3881" s="4">
        <v>43647</v>
      </c>
      <c r="E3881" s="198" t="s">
        <v>104</v>
      </c>
      <c r="F3881" s="198">
        <v>108112241</v>
      </c>
      <c r="G3881" s="198">
        <v>0</v>
      </c>
      <c r="H3881" s="198">
        <v>0</v>
      </c>
      <c r="I3881" s="4">
        <v>43622</v>
      </c>
      <c r="J3881" s="198" t="s">
        <v>105</v>
      </c>
      <c r="K3881" s="198">
        <v>2.76</v>
      </c>
      <c r="L3881" s="198" t="s">
        <v>194</v>
      </c>
    </row>
    <row r="3882" spans="1:12" x14ac:dyDescent="0.3">
      <c r="A3882" s="5">
        <v>13650</v>
      </c>
      <c r="B3882" s="5">
        <v>10100501</v>
      </c>
      <c r="C3882" s="5">
        <v>1000</v>
      </c>
      <c r="D3882" s="4">
        <v>43647</v>
      </c>
      <c r="E3882" s="198" t="s">
        <v>104</v>
      </c>
      <c r="F3882" s="198">
        <v>108112241</v>
      </c>
      <c r="G3882" s="198">
        <v>0</v>
      </c>
      <c r="H3882" s="198">
        <v>0</v>
      </c>
      <c r="I3882" s="4">
        <v>43622</v>
      </c>
      <c r="J3882" s="198" t="s">
        <v>105</v>
      </c>
      <c r="K3882" s="198">
        <v>1.58</v>
      </c>
      <c r="L3882" s="198" t="s">
        <v>195</v>
      </c>
    </row>
    <row r="3883" spans="1:12" x14ac:dyDescent="0.3">
      <c r="A3883" s="5">
        <v>13640</v>
      </c>
      <c r="B3883" s="5">
        <v>10100501</v>
      </c>
      <c r="C3883" s="5">
        <v>1000</v>
      </c>
      <c r="D3883" s="4">
        <v>43647</v>
      </c>
      <c r="E3883" s="198" t="s">
        <v>103</v>
      </c>
      <c r="F3883" s="198">
        <v>108112248</v>
      </c>
      <c r="G3883" s="198">
        <v>-1</v>
      </c>
      <c r="H3883" s="198">
        <v>-286.73</v>
      </c>
      <c r="I3883" s="4">
        <v>43661</v>
      </c>
      <c r="J3883" s="198" t="s">
        <v>137</v>
      </c>
      <c r="K3883" s="198">
        <v>0</v>
      </c>
      <c r="L3883" s="198" t="s">
        <v>194</v>
      </c>
    </row>
    <row r="3884" spans="1:12" x14ac:dyDescent="0.3">
      <c r="A3884" s="5">
        <v>13640</v>
      </c>
      <c r="B3884" s="5">
        <v>10100501</v>
      </c>
      <c r="C3884" s="5">
        <v>1000</v>
      </c>
      <c r="D3884" s="4">
        <v>43647</v>
      </c>
      <c r="E3884" s="198" t="s">
        <v>103</v>
      </c>
      <c r="F3884" s="198">
        <v>108112248</v>
      </c>
      <c r="G3884" s="198">
        <v>-1</v>
      </c>
      <c r="H3884" s="3">
        <v>-1218.6099999999999</v>
      </c>
      <c r="I3884" s="4">
        <v>43661</v>
      </c>
      <c r="J3884" s="198" t="s">
        <v>137</v>
      </c>
      <c r="K3884" s="198">
        <v>0</v>
      </c>
      <c r="L3884" s="198" t="s">
        <v>194</v>
      </c>
    </row>
    <row r="3885" spans="1:12" x14ac:dyDescent="0.3">
      <c r="A3885" s="5">
        <v>13640</v>
      </c>
      <c r="B3885" s="5">
        <v>10100501</v>
      </c>
      <c r="C3885" s="5">
        <v>1000</v>
      </c>
      <c r="D3885" s="4">
        <v>43647</v>
      </c>
      <c r="E3885" s="198" t="s">
        <v>103</v>
      </c>
      <c r="F3885" s="198">
        <v>108112248</v>
      </c>
      <c r="G3885" s="198">
        <v>-1</v>
      </c>
      <c r="H3885" s="198">
        <v>-931.81</v>
      </c>
      <c r="I3885" s="4">
        <v>43661</v>
      </c>
      <c r="J3885" s="198" t="s">
        <v>137</v>
      </c>
      <c r="K3885" s="198">
        <v>0</v>
      </c>
      <c r="L3885" s="198" t="s">
        <v>194</v>
      </c>
    </row>
    <row r="3886" spans="1:12" x14ac:dyDescent="0.3">
      <c r="A3886" s="5">
        <v>13640</v>
      </c>
      <c r="B3886" s="5">
        <v>10100501</v>
      </c>
      <c r="C3886" s="5">
        <v>1000</v>
      </c>
      <c r="D3886" s="4">
        <v>43647</v>
      </c>
      <c r="E3886" s="198" t="s">
        <v>104</v>
      </c>
      <c r="F3886" s="198">
        <v>108109911</v>
      </c>
      <c r="G3886" s="198">
        <v>0</v>
      </c>
      <c r="H3886" s="198">
        <v>0</v>
      </c>
      <c r="I3886" s="4">
        <v>43628</v>
      </c>
      <c r="J3886" s="198" t="s">
        <v>105</v>
      </c>
      <c r="K3886" s="3">
        <v>2825.62</v>
      </c>
      <c r="L3886" s="198" t="s">
        <v>194</v>
      </c>
    </row>
    <row r="3887" spans="1:12" x14ac:dyDescent="0.3">
      <c r="A3887" s="5">
        <v>13640</v>
      </c>
      <c r="B3887" s="5">
        <v>10100501</v>
      </c>
      <c r="C3887" s="5">
        <v>1000</v>
      </c>
      <c r="D3887" s="4">
        <v>43647</v>
      </c>
      <c r="E3887" s="198" t="s">
        <v>104</v>
      </c>
      <c r="F3887" s="198">
        <v>108109911</v>
      </c>
      <c r="G3887" s="198">
        <v>0</v>
      </c>
      <c r="H3887" s="198">
        <v>0</v>
      </c>
      <c r="I3887" s="4">
        <v>43628</v>
      </c>
      <c r="J3887" s="198" t="s">
        <v>105</v>
      </c>
      <c r="K3887" s="3">
        <v>1373.99</v>
      </c>
      <c r="L3887" s="198" t="s">
        <v>194</v>
      </c>
    </row>
    <row r="3888" spans="1:12" x14ac:dyDescent="0.3">
      <c r="A3888" s="5">
        <v>13640</v>
      </c>
      <c r="B3888" s="5">
        <v>10100501</v>
      </c>
      <c r="C3888" s="5">
        <v>1000</v>
      </c>
      <c r="D3888" s="4">
        <v>43647</v>
      </c>
      <c r="E3888" s="198" t="s">
        <v>104</v>
      </c>
      <c r="F3888" s="198">
        <v>108109911</v>
      </c>
      <c r="G3888" s="198">
        <v>0</v>
      </c>
      <c r="H3888" s="198">
        <v>0</v>
      </c>
      <c r="I3888" s="4">
        <v>43628</v>
      </c>
      <c r="J3888" s="198" t="s">
        <v>105</v>
      </c>
      <c r="K3888" s="3">
        <v>3067.66</v>
      </c>
      <c r="L3888" s="198" t="s">
        <v>194</v>
      </c>
    </row>
    <row r="3889" spans="1:12" x14ac:dyDescent="0.3">
      <c r="A3889" s="5">
        <v>13640</v>
      </c>
      <c r="B3889" s="5">
        <v>10100501</v>
      </c>
      <c r="C3889" s="5">
        <v>1000</v>
      </c>
      <c r="D3889" s="4">
        <v>43647</v>
      </c>
      <c r="E3889" s="198" t="s">
        <v>104</v>
      </c>
      <c r="F3889" s="198">
        <v>108109990</v>
      </c>
      <c r="G3889" s="198">
        <v>0</v>
      </c>
      <c r="H3889" s="198">
        <v>0</v>
      </c>
      <c r="I3889" s="4">
        <v>43608</v>
      </c>
      <c r="J3889" s="198" t="s">
        <v>105</v>
      </c>
      <c r="K3889" s="198">
        <v>624.53</v>
      </c>
      <c r="L3889" s="198" t="s">
        <v>194</v>
      </c>
    </row>
    <row r="3890" spans="1:12" x14ac:dyDescent="0.3">
      <c r="A3890" s="5">
        <v>13650</v>
      </c>
      <c r="B3890" s="5">
        <v>10100501</v>
      </c>
      <c r="C3890" s="5">
        <v>1000</v>
      </c>
      <c r="D3890" s="4">
        <v>43647</v>
      </c>
      <c r="E3890" s="198" t="s">
        <v>104</v>
      </c>
      <c r="F3890" s="198">
        <v>108109990</v>
      </c>
      <c r="G3890" s="198">
        <v>0</v>
      </c>
      <c r="H3890" s="198">
        <v>0</v>
      </c>
      <c r="I3890" s="4">
        <v>43608</v>
      </c>
      <c r="J3890" s="198" t="s">
        <v>105</v>
      </c>
      <c r="K3890" s="198">
        <v>199.15</v>
      </c>
      <c r="L3890" s="198" t="s">
        <v>195</v>
      </c>
    </row>
    <row r="3891" spans="1:12" x14ac:dyDescent="0.3">
      <c r="A3891" s="5">
        <v>13640</v>
      </c>
      <c r="B3891" s="5">
        <v>10100501</v>
      </c>
      <c r="C3891" s="5">
        <v>1000</v>
      </c>
      <c r="D3891" s="4">
        <v>43647</v>
      </c>
      <c r="E3891" s="198" t="s">
        <v>104</v>
      </c>
      <c r="F3891" s="198">
        <v>108110249</v>
      </c>
      <c r="G3891" s="198">
        <v>0</v>
      </c>
      <c r="H3891" s="198">
        <v>0</v>
      </c>
      <c r="I3891" s="4">
        <v>43598</v>
      </c>
      <c r="J3891" s="198" t="s">
        <v>105</v>
      </c>
      <c r="K3891" s="198">
        <v>801.98</v>
      </c>
      <c r="L3891" s="198" t="s">
        <v>194</v>
      </c>
    </row>
    <row r="3892" spans="1:12" x14ac:dyDescent="0.3">
      <c r="A3892" s="5">
        <v>13640</v>
      </c>
      <c r="B3892" s="5">
        <v>10100501</v>
      </c>
      <c r="C3892" s="5">
        <v>1000</v>
      </c>
      <c r="D3892" s="4">
        <v>43647</v>
      </c>
      <c r="E3892" s="198" t="s">
        <v>104</v>
      </c>
      <c r="F3892" s="198">
        <v>108110249</v>
      </c>
      <c r="G3892" s="198">
        <v>0</v>
      </c>
      <c r="H3892" s="198">
        <v>0</v>
      </c>
      <c r="I3892" s="4">
        <v>43598</v>
      </c>
      <c r="J3892" s="198" t="s">
        <v>105</v>
      </c>
      <c r="K3892" s="198">
        <v>120.07</v>
      </c>
      <c r="L3892" s="198" t="s">
        <v>194</v>
      </c>
    </row>
    <row r="3893" spans="1:12" x14ac:dyDescent="0.3">
      <c r="A3893" s="5">
        <v>13640</v>
      </c>
      <c r="B3893" s="5">
        <v>10100501</v>
      </c>
      <c r="C3893" s="5">
        <v>1000</v>
      </c>
      <c r="D3893" s="4">
        <v>43647</v>
      </c>
      <c r="E3893" s="198" t="s">
        <v>104</v>
      </c>
      <c r="F3893" s="198">
        <v>108110249</v>
      </c>
      <c r="G3893" s="198">
        <v>0</v>
      </c>
      <c r="H3893" s="198">
        <v>0</v>
      </c>
      <c r="I3893" s="4">
        <v>43598</v>
      </c>
      <c r="J3893" s="198" t="s">
        <v>105</v>
      </c>
      <c r="K3893" s="198">
        <v>136.44999999999999</v>
      </c>
      <c r="L3893" s="198" t="s">
        <v>194</v>
      </c>
    </row>
    <row r="3894" spans="1:12" x14ac:dyDescent="0.3">
      <c r="A3894" s="5">
        <v>13650</v>
      </c>
      <c r="B3894" s="5">
        <v>10100501</v>
      </c>
      <c r="C3894" s="5">
        <v>1000</v>
      </c>
      <c r="D3894" s="4">
        <v>43647</v>
      </c>
      <c r="E3894" s="198" t="s">
        <v>104</v>
      </c>
      <c r="F3894" s="198">
        <v>108110249</v>
      </c>
      <c r="G3894" s="198">
        <v>0</v>
      </c>
      <c r="H3894" s="198">
        <v>0</v>
      </c>
      <c r="I3894" s="4">
        <v>43598</v>
      </c>
      <c r="J3894" s="198" t="s">
        <v>105</v>
      </c>
      <c r="K3894" s="198">
        <v>65.08</v>
      </c>
      <c r="L3894" s="198" t="s">
        <v>195</v>
      </c>
    </row>
    <row r="3895" spans="1:12" x14ac:dyDescent="0.3">
      <c r="A3895" s="5">
        <v>13650</v>
      </c>
      <c r="B3895" s="5">
        <v>10100501</v>
      </c>
      <c r="C3895" s="5">
        <v>1000</v>
      </c>
      <c r="D3895" s="4">
        <v>43647</v>
      </c>
      <c r="E3895" s="198" t="s">
        <v>104</v>
      </c>
      <c r="F3895" s="198">
        <v>108110249</v>
      </c>
      <c r="G3895" s="198">
        <v>0</v>
      </c>
      <c r="H3895" s="198">
        <v>0</v>
      </c>
      <c r="I3895" s="4">
        <v>43598</v>
      </c>
      <c r="J3895" s="198" t="s">
        <v>105</v>
      </c>
      <c r="K3895" s="198">
        <v>212.73</v>
      </c>
      <c r="L3895" s="198" t="s">
        <v>195</v>
      </c>
    </row>
    <row r="3896" spans="1:12" x14ac:dyDescent="0.3">
      <c r="A3896" s="5">
        <v>13640</v>
      </c>
      <c r="B3896" s="5">
        <v>10100501</v>
      </c>
      <c r="C3896" s="5">
        <v>1000</v>
      </c>
      <c r="D3896" s="4">
        <v>43647</v>
      </c>
      <c r="E3896" s="198" t="s">
        <v>103</v>
      </c>
      <c r="F3896" s="198">
        <v>108110441</v>
      </c>
      <c r="G3896" s="198">
        <v>-1</v>
      </c>
      <c r="H3896" s="3">
        <v>-1626.86</v>
      </c>
      <c r="I3896" s="4">
        <v>43656</v>
      </c>
      <c r="J3896" s="198" t="s">
        <v>281</v>
      </c>
      <c r="K3896" s="198">
        <v>0</v>
      </c>
      <c r="L3896" s="198" t="s">
        <v>194</v>
      </c>
    </row>
    <row r="3897" spans="1:12" x14ac:dyDescent="0.3">
      <c r="A3897" s="5">
        <v>13640</v>
      </c>
      <c r="B3897" s="5">
        <v>10100501</v>
      </c>
      <c r="C3897" s="5">
        <v>1000</v>
      </c>
      <c r="D3897" s="4">
        <v>43647</v>
      </c>
      <c r="E3897" s="198" t="s">
        <v>104</v>
      </c>
      <c r="F3897" s="198">
        <v>108110441</v>
      </c>
      <c r="G3897" s="198">
        <v>0</v>
      </c>
      <c r="H3897" s="198">
        <v>0</v>
      </c>
      <c r="I3897" s="4">
        <v>43656</v>
      </c>
      <c r="J3897" s="198" t="s">
        <v>281</v>
      </c>
      <c r="K3897" s="198">
        <v>250.48</v>
      </c>
      <c r="L3897" s="198" t="s">
        <v>194</v>
      </c>
    </row>
    <row r="3898" spans="1:12" x14ac:dyDescent="0.3">
      <c r="A3898" s="5">
        <v>13640</v>
      </c>
      <c r="B3898" s="5">
        <v>10100501</v>
      </c>
      <c r="C3898" s="5">
        <v>1000</v>
      </c>
      <c r="D3898" s="4">
        <v>43647</v>
      </c>
      <c r="E3898" s="198" t="s">
        <v>103</v>
      </c>
      <c r="F3898" s="198">
        <v>108110441</v>
      </c>
      <c r="G3898" s="198">
        <v>-1</v>
      </c>
      <c r="H3898" s="198">
        <v>-408.74</v>
      </c>
      <c r="I3898" s="4">
        <v>43656</v>
      </c>
      <c r="J3898" s="198" t="s">
        <v>281</v>
      </c>
      <c r="K3898" s="198">
        <v>0</v>
      </c>
      <c r="L3898" s="198" t="s">
        <v>194</v>
      </c>
    </row>
    <row r="3899" spans="1:12" x14ac:dyDescent="0.3">
      <c r="A3899" s="5">
        <v>13640</v>
      </c>
      <c r="B3899" s="5">
        <v>10100501</v>
      </c>
      <c r="C3899" s="5">
        <v>1000</v>
      </c>
      <c r="D3899" s="4">
        <v>43647</v>
      </c>
      <c r="E3899" s="198" t="s">
        <v>104</v>
      </c>
      <c r="F3899" s="198">
        <v>108110441</v>
      </c>
      <c r="G3899" s="198">
        <v>0</v>
      </c>
      <c r="H3899" s="198">
        <v>0</v>
      </c>
      <c r="I3899" s="4">
        <v>43656</v>
      </c>
      <c r="J3899" s="198" t="s">
        <v>281</v>
      </c>
      <c r="K3899" s="198">
        <v>62.93</v>
      </c>
      <c r="L3899" s="198" t="s">
        <v>194</v>
      </c>
    </row>
    <row r="3900" spans="1:12" x14ac:dyDescent="0.3">
      <c r="A3900" s="5">
        <v>13650</v>
      </c>
      <c r="B3900" s="5">
        <v>10100501</v>
      </c>
      <c r="C3900" s="5">
        <v>1000</v>
      </c>
      <c r="D3900" s="4">
        <v>43647</v>
      </c>
      <c r="E3900" s="198" t="s">
        <v>103</v>
      </c>
      <c r="F3900" s="198">
        <v>108110441</v>
      </c>
      <c r="G3900" s="198">
        <v>-70</v>
      </c>
      <c r="H3900" s="198">
        <v>-178.5</v>
      </c>
      <c r="I3900" s="4">
        <v>43656</v>
      </c>
      <c r="J3900" s="198" t="s">
        <v>281</v>
      </c>
      <c r="K3900" s="198">
        <v>0</v>
      </c>
      <c r="L3900" s="198" t="s">
        <v>195</v>
      </c>
    </row>
    <row r="3901" spans="1:12" x14ac:dyDescent="0.3">
      <c r="A3901" s="5">
        <v>13650</v>
      </c>
      <c r="B3901" s="5">
        <v>10100501</v>
      </c>
      <c r="C3901" s="5">
        <v>1000</v>
      </c>
      <c r="D3901" s="4">
        <v>43647</v>
      </c>
      <c r="E3901" s="198" t="s">
        <v>103</v>
      </c>
      <c r="F3901" s="198">
        <v>108110441</v>
      </c>
      <c r="G3901" s="198">
        <v>-80</v>
      </c>
      <c r="H3901" s="198">
        <v>-204</v>
      </c>
      <c r="I3901" s="4">
        <v>43656</v>
      </c>
      <c r="J3901" s="198" t="s">
        <v>281</v>
      </c>
      <c r="K3901" s="198">
        <v>0</v>
      </c>
      <c r="L3901" s="198" t="s">
        <v>195</v>
      </c>
    </row>
    <row r="3902" spans="1:12" x14ac:dyDescent="0.3">
      <c r="A3902" s="5">
        <v>13650</v>
      </c>
      <c r="B3902" s="5">
        <v>10100501</v>
      </c>
      <c r="C3902" s="5">
        <v>1000</v>
      </c>
      <c r="D3902" s="4">
        <v>43647</v>
      </c>
      <c r="E3902" s="198" t="s">
        <v>103</v>
      </c>
      <c r="F3902" s="198">
        <v>108110441</v>
      </c>
      <c r="G3902" s="198">
        <v>-353</v>
      </c>
      <c r="H3902" s="198">
        <v>-900.15</v>
      </c>
      <c r="I3902" s="4">
        <v>43656</v>
      </c>
      <c r="J3902" s="198" t="s">
        <v>281</v>
      </c>
      <c r="K3902" s="198">
        <v>0</v>
      </c>
      <c r="L3902" s="198" t="s">
        <v>195</v>
      </c>
    </row>
    <row r="3903" spans="1:12" x14ac:dyDescent="0.3">
      <c r="A3903" s="5">
        <v>13650</v>
      </c>
      <c r="B3903" s="5">
        <v>10100501</v>
      </c>
      <c r="C3903" s="5">
        <v>1000</v>
      </c>
      <c r="D3903" s="4">
        <v>43647</v>
      </c>
      <c r="E3903" s="198" t="s">
        <v>103</v>
      </c>
      <c r="F3903" s="198">
        <v>108110441</v>
      </c>
      <c r="G3903" s="198">
        <v>-383</v>
      </c>
      <c r="H3903" s="198">
        <v>-976.65</v>
      </c>
      <c r="I3903" s="4">
        <v>43656</v>
      </c>
      <c r="J3903" s="198" t="s">
        <v>281</v>
      </c>
      <c r="K3903" s="198">
        <v>0</v>
      </c>
      <c r="L3903" s="198" t="s">
        <v>195</v>
      </c>
    </row>
    <row r="3904" spans="1:12" x14ac:dyDescent="0.3">
      <c r="A3904" s="5">
        <v>13650</v>
      </c>
      <c r="B3904" s="5">
        <v>10100501</v>
      </c>
      <c r="C3904" s="5">
        <v>1000</v>
      </c>
      <c r="D3904" s="4">
        <v>43647</v>
      </c>
      <c r="E3904" s="198" t="s">
        <v>104</v>
      </c>
      <c r="F3904" s="198">
        <v>108110441</v>
      </c>
      <c r="G3904" s="198">
        <v>0</v>
      </c>
      <c r="H3904" s="198">
        <v>0</v>
      </c>
      <c r="I3904" s="4">
        <v>43656</v>
      </c>
      <c r="J3904" s="198" t="s">
        <v>281</v>
      </c>
      <c r="K3904" s="198">
        <v>347.86</v>
      </c>
      <c r="L3904" s="198" t="s">
        <v>195</v>
      </c>
    </row>
    <row r="3905" spans="1:12" x14ac:dyDescent="0.3">
      <c r="A3905" s="5">
        <v>13650</v>
      </c>
      <c r="B3905" s="5">
        <v>10100501</v>
      </c>
      <c r="C3905" s="5">
        <v>1000</v>
      </c>
      <c r="D3905" s="4">
        <v>43647</v>
      </c>
      <c r="E3905" s="198" t="s">
        <v>104</v>
      </c>
      <c r="F3905" s="198">
        <v>108110441</v>
      </c>
      <c r="G3905" s="198">
        <v>0</v>
      </c>
      <c r="H3905" s="198">
        <v>0</v>
      </c>
      <c r="I3905" s="4">
        <v>43656</v>
      </c>
      <c r="J3905" s="198" t="s">
        <v>281</v>
      </c>
      <c r="K3905" s="198">
        <v>347.86</v>
      </c>
      <c r="L3905" s="198" t="s">
        <v>195</v>
      </c>
    </row>
    <row r="3906" spans="1:12" x14ac:dyDescent="0.3">
      <c r="A3906" s="5">
        <v>13650</v>
      </c>
      <c r="B3906" s="5">
        <v>10100501</v>
      </c>
      <c r="C3906" s="5">
        <v>1000</v>
      </c>
      <c r="D3906" s="4">
        <v>43647</v>
      </c>
      <c r="E3906" s="198" t="s">
        <v>104</v>
      </c>
      <c r="F3906" s="198">
        <v>108110441</v>
      </c>
      <c r="G3906" s="198">
        <v>0</v>
      </c>
      <c r="H3906" s="198">
        <v>0</v>
      </c>
      <c r="I3906" s="4">
        <v>43656</v>
      </c>
      <c r="J3906" s="198" t="s">
        <v>281</v>
      </c>
      <c r="K3906" s="198">
        <v>347.85</v>
      </c>
      <c r="L3906" s="198" t="s">
        <v>195</v>
      </c>
    </row>
    <row r="3907" spans="1:12" x14ac:dyDescent="0.3">
      <c r="A3907" s="5">
        <v>13650</v>
      </c>
      <c r="B3907" s="5">
        <v>10100501</v>
      </c>
      <c r="C3907" s="5">
        <v>1000</v>
      </c>
      <c r="D3907" s="4">
        <v>43647</v>
      </c>
      <c r="E3907" s="198" t="s">
        <v>104</v>
      </c>
      <c r="F3907" s="198">
        <v>108110441</v>
      </c>
      <c r="G3907" s="198">
        <v>0</v>
      </c>
      <c r="H3907" s="198">
        <v>0</v>
      </c>
      <c r="I3907" s="4">
        <v>43656</v>
      </c>
      <c r="J3907" s="198" t="s">
        <v>281</v>
      </c>
      <c r="K3907" s="198">
        <v>347.86</v>
      </c>
      <c r="L3907" s="198" t="s">
        <v>195</v>
      </c>
    </row>
    <row r="3908" spans="1:12" x14ac:dyDescent="0.3">
      <c r="A3908" s="5">
        <v>13660</v>
      </c>
      <c r="B3908" s="5">
        <v>10100501</v>
      </c>
      <c r="C3908" s="5">
        <v>1000</v>
      </c>
      <c r="D3908" s="4">
        <v>43647</v>
      </c>
      <c r="E3908" s="198" t="s">
        <v>104</v>
      </c>
      <c r="F3908" s="198">
        <v>108111243</v>
      </c>
      <c r="G3908" s="198">
        <v>0</v>
      </c>
      <c r="H3908" s="198">
        <v>0</v>
      </c>
      <c r="I3908" s="4">
        <v>43630</v>
      </c>
      <c r="J3908" s="198" t="s">
        <v>105</v>
      </c>
      <c r="K3908" s="198">
        <v>599.36</v>
      </c>
      <c r="L3908" s="198" t="s">
        <v>188</v>
      </c>
    </row>
    <row r="3909" spans="1:12" x14ac:dyDescent="0.3">
      <c r="A3909" s="5">
        <v>13670</v>
      </c>
      <c r="B3909" s="5">
        <v>10100501</v>
      </c>
      <c r="C3909" s="5">
        <v>1000</v>
      </c>
      <c r="D3909" s="4">
        <v>43647</v>
      </c>
      <c r="E3909" s="198" t="s">
        <v>104</v>
      </c>
      <c r="F3909" s="198">
        <v>108111243</v>
      </c>
      <c r="G3909" s="198">
        <v>0</v>
      </c>
      <c r="H3909" s="198">
        <v>0</v>
      </c>
      <c r="I3909" s="4">
        <v>43630</v>
      </c>
      <c r="J3909" s="198" t="s">
        <v>105</v>
      </c>
      <c r="K3909" s="198">
        <v>469.54</v>
      </c>
      <c r="L3909" s="198" t="s">
        <v>189</v>
      </c>
    </row>
    <row r="3910" spans="1:12" x14ac:dyDescent="0.3">
      <c r="A3910" s="5">
        <v>13670</v>
      </c>
      <c r="B3910" s="5">
        <v>10100501</v>
      </c>
      <c r="C3910" s="5">
        <v>1000</v>
      </c>
      <c r="D3910" s="4">
        <v>43647</v>
      </c>
      <c r="E3910" s="198" t="s">
        <v>104</v>
      </c>
      <c r="F3910" s="198">
        <v>108111243</v>
      </c>
      <c r="G3910" s="198">
        <v>0</v>
      </c>
      <c r="H3910" s="198">
        <v>0</v>
      </c>
      <c r="I3910" s="4">
        <v>43630</v>
      </c>
      <c r="J3910" s="198" t="s">
        <v>105</v>
      </c>
      <c r="K3910" s="198">
        <v>622.54999999999995</v>
      </c>
      <c r="L3910" s="198" t="s">
        <v>189</v>
      </c>
    </row>
    <row r="3911" spans="1:12" x14ac:dyDescent="0.3">
      <c r="A3911" s="5">
        <v>13640</v>
      </c>
      <c r="B3911" s="5">
        <v>10100501</v>
      </c>
      <c r="C3911" s="5">
        <v>1000</v>
      </c>
      <c r="D3911" s="4">
        <v>43647</v>
      </c>
      <c r="E3911" s="198" t="s">
        <v>104</v>
      </c>
      <c r="F3911" s="198">
        <v>108111306</v>
      </c>
      <c r="G3911" s="198">
        <v>0</v>
      </c>
      <c r="H3911" s="198">
        <v>0</v>
      </c>
      <c r="I3911" s="4">
        <v>43616</v>
      </c>
      <c r="J3911" s="198" t="s">
        <v>105</v>
      </c>
      <c r="K3911" s="198">
        <v>-5.78</v>
      </c>
      <c r="L3911" s="198" t="s">
        <v>194</v>
      </c>
    </row>
    <row r="3912" spans="1:12" x14ac:dyDescent="0.3">
      <c r="A3912" s="5">
        <v>13640</v>
      </c>
      <c r="B3912" s="5">
        <v>10100501</v>
      </c>
      <c r="C3912" s="5">
        <v>1000</v>
      </c>
      <c r="D3912" s="4">
        <v>43647</v>
      </c>
      <c r="E3912" s="198" t="s">
        <v>104</v>
      </c>
      <c r="F3912" s="198">
        <v>108111306</v>
      </c>
      <c r="G3912" s="198">
        <v>0</v>
      </c>
      <c r="H3912" s="198">
        <v>0</v>
      </c>
      <c r="I3912" s="4">
        <v>43616</v>
      </c>
      <c r="J3912" s="198" t="s">
        <v>105</v>
      </c>
      <c r="K3912" s="198">
        <v>-1.24</v>
      </c>
      <c r="L3912" s="198" t="s">
        <v>194</v>
      </c>
    </row>
    <row r="3913" spans="1:12" x14ac:dyDescent="0.3">
      <c r="A3913" s="5">
        <v>13650</v>
      </c>
      <c r="B3913" s="5">
        <v>10100501</v>
      </c>
      <c r="C3913" s="5">
        <v>1000</v>
      </c>
      <c r="D3913" s="4">
        <v>43647</v>
      </c>
      <c r="E3913" s="198" t="s">
        <v>104</v>
      </c>
      <c r="F3913" s="198">
        <v>108111306</v>
      </c>
      <c r="G3913" s="198">
        <v>0</v>
      </c>
      <c r="H3913" s="198">
        <v>0</v>
      </c>
      <c r="I3913" s="4">
        <v>43616</v>
      </c>
      <c r="J3913" s="198" t="s">
        <v>105</v>
      </c>
      <c r="K3913" s="198">
        <v>-5.1100000000000003</v>
      </c>
      <c r="L3913" s="198" t="s">
        <v>195</v>
      </c>
    </row>
    <row r="3914" spans="1:12" x14ac:dyDescent="0.3">
      <c r="A3914" s="5">
        <v>13640</v>
      </c>
      <c r="B3914" s="5">
        <v>10100501</v>
      </c>
      <c r="C3914" s="5">
        <v>1000</v>
      </c>
      <c r="D3914" s="4">
        <v>43647</v>
      </c>
      <c r="E3914" s="198" t="s">
        <v>104</v>
      </c>
      <c r="F3914" s="198">
        <v>108111518</v>
      </c>
      <c r="G3914" s="198">
        <v>0</v>
      </c>
      <c r="H3914" s="198">
        <v>0</v>
      </c>
      <c r="I3914" s="4">
        <v>43654</v>
      </c>
      <c r="J3914" s="198" t="s">
        <v>105</v>
      </c>
      <c r="K3914" s="198">
        <v>0.09</v>
      </c>
      <c r="L3914" s="198" t="s">
        <v>194</v>
      </c>
    </row>
    <row r="3915" spans="1:12" x14ac:dyDescent="0.3">
      <c r="A3915" s="5">
        <v>13640</v>
      </c>
      <c r="B3915" s="5">
        <v>10100501</v>
      </c>
      <c r="C3915" s="5">
        <v>1000</v>
      </c>
      <c r="D3915" s="4">
        <v>43647</v>
      </c>
      <c r="E3915" s="198" t="s">
        <v>104</v>
      </c>
      <c r="F3915" s="198">
        <v>108111518</v>
      </c>
      <c r="G3915" s="198">
        <v>0</v>
      </c>
      <c r="H3915" s="198">
        <v>0</v>
      </c>
      <c r="I3915" s="4">
        <v>43654</v>
      </c>
      <c r="J3915" s="198" t="s">
        <v>105</v>
      </c>
      <c r="K3915" s="198">
        <v>0.76</v>
      </c>
      <c r="L3915" s="198" t="s">
        <v>194</v>
      </c>
    </row>
    <row r="3916" spans="1:12" x14ac:dyDescent="0.3">
      <c r="A3916" s="5">
        <v>13640</v>
      </c>
      <c r="B3916" s="5">
        <v>10100501</v>
      </c>
      <c r="C3916" s="5">
        <v>1000</v>
      </c>
      <c r="D3916" s="4">
        <v>43647</v>
      </c>
      <c r="E3916" s="198" t="s">
        <v>104</v>
      </c>
      <c r="F3916" s="198">
        <v>108111518</v>
      </c>
      <c r="G3916" s="198">
        <v>0</v>
      </c>
      <c r="H3916" s="198">
        <v>0</v>
      </c>
      <c r="I3916" s="4">
        <v>43654</v>
      </c>
      <c r="J3916" s="198" t="s">
        <v>105</v>
      </c>
      <c r="K3916" s="198">
        <v>0.12</v>
      </c>
      <c r="L3916" s="198" t="s">
        <v>194</v>
      </c>
    </row>
    <row r="3917" spans="1:12" x14ac:dyDescent="0.3">
      <c r="A3917" s="5">
        <v>13640</v>
      </c>
      <c r="B3917" s="5">
        <v>10100501</v>
      </c>
      <c r="C3917" s="5">
        <v>1000</v>
      </c>
      <c r="D3917" s="4">
        <v>43647</v>
      </c>
      <c r="E3917" s="198" t="s">
        <v>104</v>
      </c>
      <c r="F3917" s="198">
        <v>108111518</v>
      </c>
      <c r="G3917" s="198">
        <v>0</v>
      </c>
      <c r="H3917" s="198">
        <v>0</v>
      </c>
      <c r="I3917" s="4">
        <v>43654</v>
      </c>
      <c r="J3917" s="198" t="s">
        <v>105</v>
      </c>
      <c r="K3917" s="198">
        <v>0.44</v>
      </c>
      <c r="L3917" s="198" t="s">
        <v>194</v>
      </c>
    </row>
    <row r="3918" spans="1:12" x14ac:dyDescent="0.3">
      <c r="A3918" s="5">
        <v>13640</v>
      </c>
      <c r="B3918" s="5">
        <v>10100501</v>
      </c>
      <c r="C3918" s="5">
        <v>1000</v>
      </c>
      <c r="D3918" s="4">
        <v>43647</v>
      </c>
      <c r="E3918" s="198" t="s">
        <v>104</v>
      </c>
      <c r="F3918" s="198">
        <v>108111518</v>
      </c>
      <c r="G3918" s="198">
        <v>0</v>
      </c>
      <c r="H3918" s="198">
        <v>0</v>
      </c>
      <c r="I3918" s="4">
        <v>43654</v>
      </c>
      <c r="J3918" s="198" t="s">
        <v>105</v>
      </c>
      <c r="K3918" s="198">
        <v>0.44</v>
      </c>
      <c r="L3918" s="198" t="s">
        <v>194</v>
      </c>
    </row>
    <row r="3919" spans="1:12" x14ac:dyDescent="0.3">
      <c r="A3919" s="5">
        <v>13640</v>
      </c>
      <c r="B3919" s="5">
        <v>10100501</v>
      </c>
      <c r="C3919" s="5">
        <v>1000</v>
      </c>
      <c r="D3919" s="4">
        <v>43647</v>
      </c>
      <c r="E3919" s="198" t="s">
        <v>104</v>
      </c>
      <c r="F3919" s="198">
        <v>108111518</v>
      </c>
      <c r="G3919" s="198">
        <v>0</v>
      </c>
      <c r="H3919" s="198">
        <v>0</v>
      </c>
      <c r="I3919" s="4">
        <v>43654</v>
      </c>
      <c r="J3919" s="198" t="s">
        <v>105</v>
      </c>
      <c r="K3919" s="198">
        <v>0.57999999999999996</v>
      </c>
      <c r="L3919" s="198" t="s">
        <v>194</v>
      </c>
    </row>
    <row r="3920" spans="1:12" x14ac:dyDescent="0.3">
      <c r="A3920" s="5">
        <v>13650</v>
      </c>
      <c r="B3920" s="5">
        <v>10100501</v>
      </c>
      <c r="C3920" s="5">
        <v>1000</v>
      </c>
      <c r="D3920" s="4">
        <v>43647</v>
      </c>
      <c r="E3920" s="198" t="s">
        <v>104</v>
      </c>
      <c r="F3920" s="198">
        <v>108111518</v>
      </c>
      <c r="G3920" s="198">
        <v>0</v>
      </c>
      <c r="H3920" s="198">
        <v>0</v>
      </c>
      <c r="I3920" s="4">
        <v>43654</v>
      </c>
      <c r="J3920" s="198" t="s">
        <v>105</v>
      </c>
      <c r="K3920" s="198">
        <v>2.69</v>
      </c>
      <c r="L3920" s="198" t="s">
        <v>195</v>
      </c>
    </row>
    <row r="3921" spans="1:12" x14ac:dyDescent="0.3">
      <c r="A3921" s="5">
        <v>13650</v>
      </c>
      <c r="B3921" s="5">
        <v>10100501</v>
      </c>
      <c r="C3921" s="5">
        <v>1000</v>
      </c>
      <c r="D3921" s="4">
        <v>43647</v>
      </c>
      <c r="E3921" s="198" t="s">
        <v>104</v>
      </c>
      <c r="F3921" s="198">
        <v>108111518</v>
      </c>
      <c r="G3921" s="198">
        <v>0</v>
      </c>
      <c r="H3921" s="198">
        <v>0</v>
      </c>
      <c r="I3921" s="4">
        <v>43654</v>
      </c>
      <c r="J3921" s="198" t="s">
        <v>105</v>
      </c>
      <c r="K3921" s="198">
        <v>2.66</v>
      </c>
      <c r="L3921" s="198" t="s">
        <v>195</v>
      </c>
    </row>
    <row r="3922" spans="1:12" x14ac:dyDescent="0.3">
      <c r="A3922" s="5">
        <v>13650</v>
      </c>
      <c r="B3922" s="5">
        <v>10100501</v>
      </c>
      <c r="C3922" s="5">
        <v>1000</v>
      </c>
      <c r="D3922" s="4">
        <v>43647</v>
      </c>
      <c r="E3922" s="198" t="s">
        <v>104</v>
      </c>
      <c r="F3922" s="198">
        <v>108111518</v>
      </c>
      <c r="G3922" s="198">
        <v>0</v>
      </c>
      <c r="H3922" s="198">
        <v>0</v>
      </c>
      <c r="I3922" s="4">
        <v>43654</v>
      </c>
      <c r="J3922" s="198" t="s">
        <v>105</v>
      </c>
      <c r="K3922" s="198">
        <v>2.69</v>
      </c>
      <c r="L3922" s="198" t="s">
        <v>195</v>
      </c>
    </row>
    <row r="3923" spans="1:12" x14ac:dyDescent="0.3">
      <c r="A3923" s="5">
        <v>13650</v>
      </c>
      <c r="B3923" s="5">
        <v>10100501</v>
      </c>
      <c r="C3923" s="5">
        <v>1000</v>
      </c>
      <c r="D3923" s="4">
        <v>43647</v>
      </c>
      <c r="E3923" s="198" t="s">
        <v>104</v>
      </c>
      <c r="F3923" s="198">
        <v>108111518</v>
      </c>
      <c r="G3923" s="198">
        <v>0</v>
      </c>
      <c r="H3923" s="198">
        <v>0</v>
      </c>
      <c r="I3923" s="4">
        <v>43654</v>
      </c>
      <c r="J3923" s="198" t="s">
        <v>105</v>
      </c>
      <c r="K3923" s="198">
        <v>2.69</v>
      </c>
      <c r="L3923" s="198" t="s">
        <v>195</v>
      </c>
    </row>
    <row r="3924" spans="1:12" x14ac:dyDescent="0.3">
      <c r="A3924" s="5">
        <v>13650</v>
      </c>
      <c r="B3924" s="5">
        <v>10100501</v>
      </c>
      <c r="C3924" s="5">
        <v>1000</v>
      </c>
      <c r="D3924" s="4">
        <v>43647</v>
      </c>
      <c r="E3924" s="198" t="s">
        <v>104</v>
      </c>
      <c r="F3924" s="198">
        <v>108111518</v>
      </c>
      <c r="G3924" s="198">
        <v>0</v>
      </c>
      <c r="H3924" s="198">
        <v>0</v>
      </c>
      <c r="I3924" s="4">
        <v>43654</v>
      </c>
      <c r="J3924" s="198" t="s">
        <v>105</v>
      </c>
      <c r="K3924" s="198">
        <v>2.69</v>
      </c>
      <c r="L3924" s="198" t="s">
        <v>195</v>
      </c>
    </row>
    <row r="3925" spans="1:12" x14ac:dyDescent="0.3">
      <c r="A3925" s="5">
        <v>13660</v>
      </c>
      <c r="B3925" s="5">
        <v>10100501</v>
      </c>
      <c r="C3925" s="5">
        <v>1000</v>
      </c>
      <c r="D3925" s="4">
        <v>43647</v>
      </c>
      <c r="E3925" s="198" t="s">
        <v>104</v>
      </c>
      <c r="F3925" s="198">
        <v>108109348</v>
      </c>
      <c r="G3925" s="198">
        <v>0</v>
      </c>
      <c r="H3925" s="198">
        <v>0</v>
      </c>
      <c r="I3925" s="4">
        <v>43623</v>
      </c>
      <c r="J3925" s="198" t="s">
        <v>105</v>
      </c>
      <c r="K3925" s="198">
        <v>-9.0399999999999991</v>
      </c>
      <c r="L3925" s="198" t="s">
        <v>188</v>
      </c>
    </row>
    <row r="3926" spans="1:12" x14ac:dyDescent="0.3">
      <c r="A3926" s="5">
        <v>13660</v>
      </c>
      <c r="B3926" s="5">
        <v>10100501</v>
      </c>
      <c r="C3926" s="5">
        <v>1000</v>
      </c>
      <c r="D3926" s="4">
        <v>43647</v>
      </c>
      <c r="E3926" s="198" t="s">
        <v>104</v>
      </c>
      <c r="F3926" s="198">
        <v>108109484</v>
      </c>
      <c r="G3926" s="198">
        <v>0</v>
      </c>
      <c r="H3926" s="198">
        <v>0</v>
      </c>
      <c r="I3926" s="4">
        <v>43636</v>
      </c>
      <c r="J3926" s="198" t="s">
        <v>105</v>
      </c>
      <c r="K3926" s="3">
        <v>1626.51</v>
      </c>
      <c r="L3926" s="198" t="s">
        <v>188</v>
      </c>
    </row>
    <row r="3927" spans="1:12" x14ac:dyDescent="0.3">
      <c r="A3927" s="5">
        <v>13650</v>
      </c>
      <c r="B3927" s="5">
        <v>10100501</v>
      </c>
      <c r="C3927" s="5">
        <v>1000</v>
      </c>
      <c r="D3927" s="4">
        <v>43647</v>
      </c>
      <c r="E3927" s="198" t="s">
        <v>104</v>
      </c>
      <c r="F3927" s="198">
        <v>108105960</v>
      </c>
      <c r="G3927" s="198">
        <v>0</v>
      </c>
      <c r="H3927" s="198">
        <v>0</v>
      </c>
      <c r="I3927" s="4">
        <v>43622</v>
      </c>
      <c r="J3927" s="198" t="s">
        <v>105</v>
      </c>
      <c r="K3927" s="198">
        <v>17.73</v>
      </c>
      <c r="L3927" s="198" t="s">
        <v>195</v>
      </c>
    </row>
    <row r="3928" spans="1:12" x14ac:dyDescent="0.3">
      <c r="A3928" s="5">
        <v>13650</v>
      </c>
      <c r="B3928" s="5">
        <v>10100501</v>
      </c>
      <c r="C3928" s="5">
        <v>1000</v>
      </c>
      <c r="D3928" s="4">
        <v>43647</v>
      </c>
      <c r="E3928" s="198" t="s">
        <v>104</v>
      </c>
      <c r="F3928" s="198">
        <v>108105960</v>
      </c>
      <c r="G3928" s="198">
        <v>0</v>
      </c>
      <c r="H3928" s="198">
        <v>0</v>
      </c>
      <c r="I3928" s="4">
        <v>43622</v>
      </c>
      <c r="J3928" s="198" t="s">
        <v>105</v>
      </c>
      <c r="K3928" s="198">
        <v>17.739999999999998</v>
      </c>
      <c r="L3928" s="198" t="s">
        <v>195</v>
      </c>
    </row>
    <row r="3929" spans="1:12" x14ac:dyDescent="0.3">
      <c r="A3929" s="5">
        <v>13650</v>
      </c>
      <c r="B3929" s="5">
        <v>10100501</v>
      </c>
      <c r="C3929" s="5">
        <v>1000</v>
      </c>
      <c r="D3929" s="4">
        <v>43647</v>
      </c>
      <c r="E3929" s="198" t="s">
        <v>104</v>
      </c>
      <c r="F3929" s="198">
        <v>108105960</v>
      </c>
      <c r="G3929" s="198">
        <v>0</v>
      </c>
      <c r="H3929" s="198">
        <v>0</v>
      </c>
      <c r="I3929" s="4">
        <v>43622</v>
      </c>
      <c r="J3929" s="198" t="s">
        <v>105</v>
      </c>
      <c r="K3929" s="198">
        <v>17.739999999999998</v>
      </c>
      <c r="L3929" s="198" t="s">
        <v>195</v>
      </c>
    </row>
    <row r="3930" spans="1:12" x14ac:dyDescent="0.3">
      <c r="A3930" s="5">
        <v>13650</v>
      </c>
      <c r="B3930" s="5">
        <v>10100501</v>
      </c>
      <c r="C3930" s="5">
        <v>1000</v>
      </c>
      <c r="D3930" s="4">
        <v>43647</v>
      </c>
      <c r="E3930" s="198" t="s">
        <v>103</v>
      </c>
      <c r="F3930" s="198">
        <v>108105991</v>
      </c>
      <c r="G3930" s="198">
        <v>-125</v>
      </c>
      <c r="H3930" s="198">
        <v>-312.5</v>
      </c>
      <c r="I3930" s="4">
        <v>43656</v>
      </c>
      <c r="J3930" s="198" t="s">
        <v>281</v>
      </c>
      <c r="K3930" s="198">
        <v>0</v>
      </c>
      <c r="L3930" s="198" t="s">
        <v>195</v>
      </c>
    </row>
    <row r="3931" spans="1:12" x14ac:dyDescent="0.3">
      <c r="A3931" s="5">
        <v>13640</v>
      </c>
      <c r="B3931" s="5">
        <v>10100501</v>
      </c>
      <c r="C3931" s="5">
        <v>1000</v>
      </c>
      <c r="D3931" s="4">
        <v>43647</v>
      </c>
      <c r="E3931" s="198" t="s">
        <v>103</v>
      </c>
      <c r="F3931" s="198">
        <v>108105991</v>
      </c>
      <c r="G3931" s="198">
        <v>-1</v>
      </c>
      <c r="H3931" s="198">
        <v>-349.33</v>
      </c>
      <c r="I3931" s="4">
        <v>43656</v>
      </c>
      <c r="J3931" s="198" t="s">
        <v>281</v>
      </c>
      <c r="K3931" s="198">
        <v>0</v>
      </c>
      <c r="L3931" s="198" t="s">
        <v>194</v>
      </c>
    </row>
    <row r="3932" spans="1:12" x14ac:dyDescent="0.3">
      <c r="A3932" s="5">
        <v>13640</v>
      </c>
      <c r="B3932" s="5">
        <v>10100501</v>
      </c>
      <c r="C3932" s="5">
        <v>1000</v>
      </c>
      <c r="D3932" s="4">
        <v>43647</v>
      </c>
      <c r="E3932" s="198" t="s">
        <v>103</v>
      </c>
      <c r="F3932" s="198">
        <v>108105991</v>
      </c>
      <c r="G3932" s="198">
        <v>-1</v>
      </c>
      <c r="H3932" s="198">
        <v>-307.91000000000003</v>
      </c>
      <c r="I3932" s="4">
        <v>43656</v>
      </c>
      <c r="J3932" s="198" t="s">
        <v>281</v>
      </c>
      <c r="K3932" s="198">
        <v>0</v>
      </c>
      <c r="L3932" s="198" t="s">
        <v>194</v>
      </c>
    </row>
    <row r="3933" spans="1:12" x14ac:dyDescent="0.3">
      <c r="A3933" s="5">
        <v>13640</v>
      </c>
      <c r="B3933" s="5">
        <v>10100501</v>
      </c>
      <c r="C3933" s="5">
        <v>1000</v>
      </c>
      <c r="D3933" s="4">
        <v>43647</v>
      </c>
      <c r="E3933" s="198" t="s">
        <v>103</v>
      </c>
      <c r="F3933" s="198">
        <v>108105991</v>
      </c>
      <c r="G3933" s="198">
        <v>-1</v>
      </c>
      <c r="H3933" s="198">
        <v>-307.91000000000003</v>
      </c>
      <c r="I3933" s="4">
        <v>43656</v>
      </c>
      <c r="J3933" s="198" t="s">
        <v>281</v>
      </c>
      <c r="K3933" s="198">
        <v>0</v>
      </c>
      <c r="L3933" s="198" t="s">
        <v>194</v>
      </c>
    </row>
    <row r="3934" spans="1:12" x14ac:dyDescent="0.3">
      <c r="A3934" s="5">
        <v>13640</v>
      </c>
      <c r="B3934" s="5">
        <v>10100501</v>
      </c>
      <c r="C3934" s="5">
        <v>1000</v>
      </c>
      <c r="D3934" s="4">
        <v>43647</v>
      </c>
      <c r="E3934" s="198" t="s">
        <v>103</v>
      </c>
      <c r="F3934" s="198">
        <v>108105991</v>
      </c>
      <c r="G3934" s="198">
        <v>-1</v>
      </c>
      <c r="H3934" s="198">
        <v>-307.91000000000003</v>
      </c>
      <c r="I3934" s="4">
        <v>43656</v>
      </c>
      <c r="J3934" s="198" t="s">
        <v>281</v>
      </c>
      <c r="K3934" s="198">
        <v>0</v>
      </c>
      <c r="L3934" s="198" t="s">
        <v>194</v>
      </c>
    </row>
    <row r="3935" spans="1:12" x14ac:dyDescent="0.3">
      <c r="A3935" s="5">
        <v>13650</v>
      </c>
      <c r="B3935" s="5">
        <v>10100501</v>
      </c>
      <c r="C3935" s="5">
        <v>1000</v>
      </c>
      <c r="D3935" s="4">
        <v>43647</v>
      </c>
      <c r="E3935" s="198" t="s">
        <v>103</v>
      </c>
      <c r="F3935" s="198">
        <v>108105991</v>
      </c>
      <c r="G3935" s="198">
        <v>-541</v>
      </c>
      <c r="H3935" s="3">
        <v>-1352.5</v>
      </c>
      <c r="I3935" s="4">
        <v>43656</v>
      </c>
      <c r="J3935" s="198" t="s">
        <v>281</v>
      </c>
      <c r="K3935" s="198">
        <v>0</v>
      </c>
      <c r="L3935" s="198" t="s">
        <v>195</v>
      </c>
    </row>
    <row r="3936" spans="1:12" x14ac:dyDescent="0.3">
      <c r="A3936" s="5">
        <v>13650</v>
      </c>
      <c r="B3936" s="5">
        <v>10100501</v>
      </c>
      <c r="C3936" s="5">
        <v>1000</v>
      </c>
      <c r="D3936" s="4">
        <v>43647</v>
      </c>
      <c r="E3936" s="198" t="s">
        <v>103</v>
      </c>
      <c r="F3936" s="198">
        <v>108105991</v>
      </c>
      <c r="G3936" s="198">
        <v>-106</v>
      </c>
      <c r="H3936" s="198">
        <v>-265</v>
      </c>
      <c r="I3936" s="4">
        <v>43656</v>
      </c>
      <c r="J3936" s="198" t="s">
        <v>281</v>
      </c>
      <c r="K3936" s="198">
        <v>0</v>
      </c>
      <c r="L3936" s="198" t="s">
        <v>195</v>
      </c>
    </row>
    <row r="3937" spans="1:12" x14ac:dyDescent="0.3">
      <c r="A3937" s="5">
        <v>13650</v>
      </c>
      <c r="B3937" s="5">
        <v>10100501</v>
      </c>
      <c r="C3937" s="5">
        <v>1000</v>
      </c>
      <c r="D3937" s="4">
        <v>43647</v>
      </c>
      <c r="E3937" s="198" t="s">
        <v>103</v>
      </c>
      <c r="F3937" s="198">
        <v>108105991</v>
      </c>
      <c r="G3937" s="198">
        <v>-57</v>
      </c>
      <c r="H3937" s="198">
        <v>-142.5</v>
      </c>
      <c r="I3937" s="4">
        <v>43656</v>
      </c>
      <c r="J3937" s="198" t="s">
        <v>281</v>
      </c>
      <c r="K3937" s="198">
        <v>0</v>
      </c>
      <c r="L3937" s="198" t="s">
        <v>195</v>
      </c>
    </row>
    <row r="3938" spans="1:12" x14ac:dyDescent="0.3">
      <c r="A3938" s="5">
        <v>13650</v>
      </c>
      <c r="B3938" s="5">
        <v>10100501</v>
      </c>
      <c r="C3938" s="5">
        <v>1000</v>
      </c>
      <c r="D3938" s="4">
        <v>43647</v>
      </c>
      <c r="E3938" s="198" t="s">
        <v>103</v>
      </c>
      <c r="F3938" s="198">
        <v>108105991</v>
      </c>
      <c r="G3938" s="198">
        <v>-167</v>
      </c>
      <c r="H3938" s="198">
        <v>-417.5</v>
      </c>
      <c r="I3938" s="4">
        <v>43656</v>
      </c>
      <c r="J3938" s="198" t="s">
        <v>281</v>
      </c>
      <c r="K3938" s="198">
        <v>0</v>
      </c>
      <c r="L3938" s="198" t="s">
        <v>195</v>
      </c>
    </row>
    <row r="3939" spans="1:12" x14ac:dyDescent="0.3">
      <c r="A3939" s="5">
        <v>13650</v>
      </c>
      <c r="B3939" s="5">
        <v>10100501</v>
      </c>
      <c r="C3939" s="5">
        <v>1000</v>
      </c>
      <c r="D3939" s="4">
        <v>43647</v>
      </c>
      <c r="E3939" s="198" t="s">
        <v>103</v>
      </c>
      <c r="F3939" s="198">
        <v>108105991</v>
      </c>
      <c r="G3939" s="198">
        <v>-125</v>
      </c>
      <c r="H3939" s="198">
        <v>-312.5</v>
      </c>
      <c r="I3939" s="4">
        <v>43656</v>
      </c>
      <c r="J3939" s="198" t="s">
        <v>281</v>
      </c>
      <c r="K3939" s="198">
        <v>0</v>
      </c>
      <c r="L3939" s="198" t="s">
        <v>195</v>
      </c>
    </row>
    <row r="3940" spans="1:12" x14ac:dyDescent="0.3">
      <c r="A3940" s="5">
        <v>13640</v>
      </c>
      <c r="B3940" s="5">
        <v>10100501</v>
      </c>
      <c r="C3940" s="5">
        <v>1000</v>
      </c>
      <c r="D3940" s="4">
        <v>43647</v>
      </c>
      <c r="E3940" s="198" t="s">
        <v>103</v>
      </c>
      <c r="F3940" s="198">
        <v>108106374</v>
      </c>
      <c r="G3940" s="198">
        <v>-1</v>
      </c>
      <c r="H3940" s="198">
        <v>-326.14999999999998</v>
      </c>
      <c r="I3940" s="4">
        <v>43662</v>
      </c>
      <c r="J3940" s="198" t="s">
        <v>282</v>
      </c>
      <c r="K3940" s="198">
        <v>0</v>
      </c>
      <c r="L3940" s="198" t="s">
        <v>194</v>
      </c>
    </row>
    <row r="3941" spans="1:12" x14ac:dyDescent="0.3">
      <c r="A3941" s="5">
        <v>13640</v>
      </c>
      <c r="B3941" s="5">
        <v>10100501</v>
      </c>
      <c r="C3941" s="5">
        <v>1000</v>
      </c>
      <c r="D3941" s="4">
        <v>43647</v>
      </c>
      <c r="E3941" s="198" t="s">
        <v>104</v>
      </c>
      <c r="F3941" s="198">
        <v>108106374</v>
      </c>
      <c r="G3941" s="198">
        <v>0</v>
      </c>
      <c r="H3941" s="198">
        <v>0</v>
      </c>
      <c r="I3941" s="4">
        <v>43662</v>
      </c>
      <c r="J3941" s="198" t="s">
        <v>282</v>
      </c>
      <c r="K3941" s="3">
        <v>-2819.03</v>
      </c>
      <c r="L3941" s="198" t="s">
        <v>194</v>
      </c>
    </row>
    <row r="3942" spans="1:12" x14ac:dyDescent="0.3">
      <c r="A3942" s="5">
        <v>13640</v>
      </c>
      <c r="B3942" s="5">
        <v>10100501</v>
      </c>
      <c r="C3942" s="5">
        <v>1000</v>
      </c>
      <c r="D3942" s="4">
        <v>43647</v>
      </c>
      <c r="E3942" s="198" t="s">
        <v>104</v>
      </c>
      <c r="F3942" s="198">
        <v>108106418</v>
      </c>
      <c r="G3942" s="198">
        <v>0</v>
      </c>
      <c r="H3942" s="198">
        <v>0</v>
      </c>
      <c r="I3942" s="4">
        <v>43626</v>
      </c>
      <c r="J3942" s="198" t="s">
        <v>105</v>
      </c>
      <c r="K3942" s="198">
        <v>0.09</v>
      </c>
      <c r="L3942" s="198" t="s">
        <v>194</v>
      </c>
    </row>
    <row r="3943" spans="1:12" x14ac:dyDescent="0.3">
      <c r="A3943" s="5">
        <v>13650</v>
      </c>
      <c r="B3943" s="5">
        <v>10100501</v>
      </c>
      <c r="C3943" s="5">
        <v>1000</v>
      </c>
      <c r="D3943" s="4">
        <v>43647</v>
      </c>
      <c r="E3943" s="198" t="s">
        <v>104</v>
      </c>
      <c r="F3943" s="198">
        <v>108106418</v>
      </c>
      <c r="G3943" s="198">
        <v>0</v>
      </c>
      <c r="H3943" s="198">
        <v>0</v>
      </c>
      <c r="I3943" s="4">
        <v>43626</v>
      </c>
      <c r="J3943" s="198" t="s">
        <v>105</v>
      </c>
      <c r="K3943" s="198">
        <v>0.12</v>
      </c>
      <c r="L3943" s="198" t="s">
        <v>195</v>
      </c>
    </row>
    <row r="3944" spans="1:12" x14ac:dyDescent="0.3">
      <c r="A3944" s="5">
        <v>13650</v>
      </c>
      <c r="B3944" s="5">
        <v>10100501</v>
      </c>
      <c r="C3944" s="5">
        <v>1000</v>
      </c>
      <c r="D3944" s="4">
        <v>43647</v>
      </c>
      <c r="E3944" s="198" t="s">
        <v>104</v>
      </c>
      <c r="F3944" s="198">
        <v>108106418</v>
      </c>
      <c r="G3944" s="198">
        <v>0</v>
      </c>
      <c r="H3944" s="198">
        <v>0</v>
      </c>
      <c r="I3944" s="4">
        <v>43626</v>
      </c>
      <c r="J3944" s="198" t="s">
        <v>105</v>
      </c>
      <c r="K3944" s="198">
        <v>0.12</v>
      </c>
      <c r="L3944" s="198" t="s">
        <v>195</v>
      </c>
    </row>
    <row r="3945" spans="1:12" x14ac:dyDescent="0.3">
      <c r="A3945" s="5">
        <v>13650</v>
      </c>
      <c r="B3945" s="5">
        <v>10100501</v>
      </c>
      <c r="C3945" s="5">
        <v>1000</v>
      </c>
      <c r="D3945" s="4">
        <v>43647</v>
      </c>
      <c r="E3945" s="198" t="s">
        <v>104</v>
      </c>
      <c r="F3945" s="198">
        <v>108106418</v>
      </c>
      <c r="G3945" s="198">
        <v>0</v>
      </c>
      <c r="H3945" s="198">
        <v>0</v>
      </c>
      <c r="I3945" s="4">
        <v>43626</v>
      </c>
      <c r="J3945" s="198" t="s">
        <v>105</v>
      </c>
      <c r="K3945" s="198">
        <v>0.13</v>
      </c>
      <c r="L3945" s="198" t="s">
        <v>195</v>
      </c>
    </row>
    <row r="3946" spans="1:12" x14ac:dyDescent="0.3">
      <c r="A3946" s="5">
        <v>13640</v>
      </c>
      <c r="B3946" s="5">
        <v>10100501</v>
      </c>
      <c r="C3946" s="5">
        <v>1000</v>
      </c>
      <c r="D3946" s="4">
        <v>43647</v>
      </c>
      <c r="E3946" s="198" t="s">
        <v>104</v>
      </c>
      <c r="F3946" s="198">
        <v>108106805</v>
      </c>
      <c r="G3946" s="198">
        <v>0</v>
      </c>
      <c r="H3946" s="198">
        <v>0</v>
      </c>
      <c r="I3946" s="4">
        <v>43609</v>
      </c>
      <c r="J3946" s="198" t="s">
        <v>105</v>
      </c>
      <c r="K3946" s="198">
        <v>251.88</v>
      </c>
      <c r="L3946" s="198" t="s">
        <v>194</v>
      </c>
    </row>
    <row r="3947" spans="1:12" x14ac:dyDescent="0.3">
      <c r="A3947" s="5">
        <v>13640</v>
      </c>
      <c r="B3947" s="5">
        <v>10100501</v>
      </c>
      <c r="C3947" s="5">
        <v>1000</v>
      </c>
      <c r="D3947" s="4">
        <v>43647</v>
      </c>
      <c r="E3947" s="198" t="s">
        <v>104</v>
      </c>
      <c r="F3947" s="198">
        <v>108106805</v>
      </c>
      <c r="G3947" s="198">
        <v>0</v>
      </c>
      <c r="H3947" s="198">
        <v>0</v>
      </c>
      <c r="I3947" s="4">
        <v>43609</v>
      </c>
      <c r="J3947" s="198" t="s">
        <v>105</v>
      </c>
      <c r="K3947" s="3">
        <v>1839.12</v>
      </c>
      <c r="L3947" s="198" t="s">
        <v>194</v>
      </c>
    </row>
    <row r="3948" spans="1:12" x14ac:dyDescent="0.3">
      <c r="A3948" s="5">
        <v>13650</v>
      </c>
      <c r="B3948" s="5">
        <v>10100501</v>
      </c>
      <c r="C3948" s="5">
        <v>1000</v>
      </c>
      <c r="D3948" s="4">
        <v>43647</v>
      </c>
      <c r="E3948" s="198" t="s">
        <v>104</v>
      </c>
      <c r="F3948" s="198">
        <v>108106805</v>
      </c>
      <c r="G3948" s="198">
        <v>0</v>
      </c>
      <c r="H3948" s="198">
        <v>0</v>
      </c>
      <c r="I3948" s="4">
        <v>43609</v>
      </c>
      <c r="J3948" s="198" t="s">
        <v>105</v>
      </c>
      <c r="K3948" s="198">
        <v>773.19</v>
      </c>
      <c r="L3948" s="198" t="s">
        <v>195</v>
      </c>
    </row>
    <row r="3949" spans="1:12" x14ac:dyDescent="0.3">
      <c r="A3949" s="5">
        <v>13650</v>
      </c>
      <c r="B3949" s="5">
        <v>10100501</v>
      </c>
      <c r="C3949" s="5">
        <v>1000</v>
      </c>
      <c r="D3949" s="4">
        <v>43647</v>
      </c>
      <c r="E3949" s="198" t="s">
        <v>104</v>
      </c>
      <c r="F3949" s="198">
        <v>108106805</v>
      </c>
      <c r="G3949" s="198">
        <v>0</v>
      </c>
      <c r="H3949" s="198">
        <v>0</v>
      </c>
      <c r="I3949" s="4">
        <v>43609</v>
      </c>
      <c r="J3949" s="198" t="s">
        <v>105</v>
      </c>
      <c r="K3949" s="198">
        <v>773.19</v>
      </c>
      <c r="L3949" s="198" t="s">
        <v>195</v>
      </c>
    </row>
    <row r="3950" spans="1:12" x14ac:dyDescent="0.3">
      <c r="A3950" s="5">
        <v>13640</v>
      </c>
      <c r="B3950" s="5">
        <v>10100501</v>
      </c>
      <c r="C3950" s="5">
        <v>1000</v>
      </c>
      <c r="D3950" s="4">
        <v>43647</v>
      </c>
      <c r="E3950" s="198" t="s">
        <v>104</v>
      </c>
      <c r="F3950" s="198">
        <v>108106916</v>
      </c>
      <c r="G3950" s="198">
        <v>0</v>
      </c>
      <c r="H3950" s="198">
        <v>0</v>
      </c>
      <c r="I3950" s="4">
        <v>43643</v>
      </c>
      <c r="J3950" s="198" t="s">
        <v>105</v>
      </c>
      <c r="K3950" s="3">
        <v>1015.17</v>
      </c>
      <c r="L3950" s="198" t="s">
        <v>194</v>
      </c>
    </row>
    <row r="3951" spans="1:12" x14ac:dyDescent="0.3">
      <c r="A3951" s="5">
        <v>13640</v>
      </c>
      <c r="B3951" s="5">
        <v>10100501</v>
      </c>
      <c r="C3951" s="5">
        <v>1000</v>
      </c>
      <c r="D3951" s="4">
        <v>43647</v>
      </c>
      <c r="E3951" s="198" t="s">
        <v>104</v>
      </c>
      <c r="F3951" s="198">
        <v>108106916</v>
      </c>
      <c r="G3951" s="198">
        <v>0</v>
      </c>
      <c r="H3951" s="198">
        <v>0</v>
      </c>
      <c r="I3951" s="4">
        <v>43643</v>
      </c>
      <c r="J3951" s="198" t="s">
        <v>105</v>
      </c>
      <c r="K3951" s="3">
        <v>1050.5999999999999</v>
      </c>
      <c r="L3951" s="198" t="s">
        <v>194</v>
      </c>
    </row>
    <row r="3952" spans="1:12" x14ac:dyDescent="0.3">
      <c r="A3952" s="5">
        <v>13640</v>
      </c>
      <c r="B3952" s="5">
        <v>10100501</v>
      </c>
      <c r="C3952" s="5">
        <v>1000</v>
      </c>
      <c r="D3952" s="4">
        <v>43647</v>
      </c>
      <c r="E3952" s="198" t="s">
        <v>104</v>
      </c>
      <c r="F3952" s="198">
        <v>108106999</v>
      </c>
      <c r="G3952" s="198">
        <v>0</v>
      </c>
      <c r="H3952" s="198">
        <v>0</v>
      </c>
      <c r="I3952" s="4">
        <v>43641</v>
      </c>
      <c r="J3952" s="198" t="s">
        <v>105</v>
      </c>
      <c r="K3952" s="198">
        <v>323.77999999999997</v>
      </c>
      <c r="L3952" s="198" t="s">
        <v>194</v>
      </c>
    </row>
    <row r="3953" spans="1:12" x14ac:dyDescent="0.3">
      <c r="A3953" s="5">
        <v>13640</v>
      </c>
      <c r="B3953" s="5">
        <v>10100501</v>
      </c>
      <c r="C3953" s="5">
        <v>1000</v>
      </c>
      <c r="D3953" s="4">
        <v>43647</v>
      </c>
      <c r="E3953" s="198" t="s">
        <v>104</v>
      </c>
      <c r="F3953" s="198">
        <v>108107581</v>
      </c>
      <c r="G3953" s="198">
        <v>0</v>
      </c>
      <c r="H3953" s="198">
        <v>0</v>
      </c>
      <c r="I3953" s="4">
        <v>43613</v>
      </c>
      <c r="J3953" s="198" t="s">
        <v>105</v>
      </c>
      <c r="K3953" s="3">
        <v>2464.8000000000002</v>
      </c>
      <c r="L3953" s="198" t="s">
        <v>194</v>
      </c>
    </row>
    <row r="3954" spans="1:12" x14ac:dyDescent="0.3">
      <c r="A3954" s="5">
        <v>13650</v>
      </c>
      <c r="B3954" s="5">
        <v>10100501</v>
      </c>
      <c r="C3954" s="5">
        <v>1000</v>
      </c>
      <c r="D3954" s="4">
        <v>43647</v>
      </c>
      <c r="E3954" s="198" t="s">
        <v>104</v>
      </c>
      <c r="F3954" s="198">
        <v>108107581</v>
      </c>
      <c r="G3954" s="198">
        <v>0</v>
      </c>
      <c r="H3954" s="198">
        <v>0</v>
      </c>
      <c r="I3954" s="4">
        <v>43613</v>
      </c>
      <c r="J3954" s="198" t="s">
        <v>105</v>
      </c>
      <c r="K3954" s="198">
        <v>741.29</v>
      </c>
      <c r="L3954" s="198" t="s">
        <v>195</v>
      </c>
    </row>
    <row r="3955" spans="1:12" x14ac:dyDescent="0.3">
      <c r="A3955" s="5">
        <v>13640</v>
      </c>
      <c r="B3955" s="5">
        <v>10100501</v>
      </c>
      <c r="C3955" s="5">
        <v>1000</v>
      </c>
      <c r="D3955" s="4">
        <v>43647</v>
      </c>
      <c r="E3955" s="198" t="s">
        <v>104</v>
      </c>
      <c r="F3955" s="198">
        <v>108108104</v>
      </c>
      <c r="G3955" s="198">
        <v>0</v>
      </c>
      <c r="H3955" s="198">
        <v>0</v>
      </c>
      <c r="I3955" s="4">
        <v>43642</v>
      </c>
      <c r="J3955" s="198" t="s">
        <v>105</v>
      </c>
      <c r="K3955" s="198">
        <v>97.58</v>
      </c>
      <c r="L3955" s="198" t="s">
        <v>194</v>
      </c>
    </row>
    <row r="3956" spans="1:12" x14ac:dyDescent="0.3">
      <c r="A3956" s="5">
        <v>13640</v>
      </c>
      <c r="B3956" s="5">
        <v>10100501</v>
      </c>
      <c r="C3956" s="5">
        <v>1000</v>
      </c>
      <c r="D3956" s="4">
        <v>43647</v>
      </c>
      <c r="E3956" s="198" t="s">
        <v>104</v>
      </c>
      <c r="F3956" s="198">
        <v>108108104</v>
      </c>
      <c r="G3956" s="198">
        <v>0</v>
      </c>
      <c r="H3956" s="198">
        <v>0</v>
      </c>
      <c r="I3956" s="4">
        <v>43642</v>
      </c>
      <c r="J3956" s="198" t="s">
        <v>105</v>
      </c>
      <c r="K3956" s="198">
        <v>717.8</v>
      </c>
      <c r="L3956" s="198" t="s">
        <v>194</v>
      </c>
    </row>
    <row r="3957" spans="1:12" x14ac:dyDescent="0.3">
      <c r="A3957" s="5">
        <v>13640</v>
      </c>
      <c r="B3957" s="5">
        <v>10100501</v>
      </c>
      <c r="C3957" s="5">
        <v>1000</v>
      </c>
      <c r="D3957" s="4">
        <v>43647</v>
      </c>
      <c r="E3957" s="198" t="s">
        <v>104</v>
      </c>
      <c r="F3957" s="198">
        <v>108108104</v>
      </c>
      <c r="G3957" s="198">
        <v>0</v>
      </c>
      <c r="H3957" s="198">
        <v>0</v>
      </c>
      <c r="I3957" s="4">
        <v>43642</v>
      </c>
      <c r="J3957" s="198" t="s">
        <v>105</v>
      </c>
      <c r="K3957" s="198">
        <v>50.24</v>
      </c>
      <c r="L3957" s="198" t="s">
        <v>194</v>
      </c>
    </row>
    <row r="3958" spans="1:12" x14ac:dyDescent="0.3">
      <c r="A3958" s="5">
        <v>13640</v>
      </c>
      <c r="B3958" s="5">
        <v>10100501</v>
      </c>
      <c r="C3958" s="5">
        <v>1000</v>
      </c>
      <c r="D3958" s="4">
        <v>43647</v>
      </c>
      <c r="E3958" s="198" t="s">
        <v>104</v>
      </c>
      <c r="F3958" s="198">
        <v>108108104</v>
      </c>
      <c r="G3958" s="198">
        <v>0</v>
      </c>
      <c r="H3958" s="198">
        <v>0</v>
      </c>
      <c r="I3958" s="4">
        <v>43642</v>
      </c>
      <c r="J3958" s="198" t="s">
        <v>105</v>
      </c>
      <c r="K3958" s="198">
        <v>50.24</v>
      </c>
      <c r="L3958" s="198" t="s">
        <v>194</v>
      </c>
    </row>
    <row r="3959" spans="1:12" x14ac:dyDescent="0.3">
      <c r="A3959" s="5">
        <v>13640</v>
      </c>
      <c r="B3959" s="5">
        <v>10100501</v>
      </c>
      <c r="C3959" s="5">
        <v>1000</v>
      </c>
      <c r="D3959" s="4">
        <v>43647</v>
      </c>
      <c r="E3959" s="198" t="s">
        <v>104</v>
      </c>
      <c r="F3959" s="198">
        <v>108108104</v>
      </c>
      <c r="G3959" s="198">
        <v>0</v>
      </c>
      <c r="H3959" s="198">
        <v>0</v>
      </c>
      <c r="I3959" s="4">
        <v>43642</v>
      </c>
      <c r="J3959" s="198" t="s">
        <v>105</v>
      </c>
      <c r="K3959" s="198">
        <v>717.8</v>
      </c>
      <c r="L3959" s="198" t="s">
        <v>194</v>
      </c>
    </row>
    <row r="3960" spans="1:12" x14ac:dyDescent="0.3">
      <c r="A3960" s="5">
        <v>13670</v>
      </c>
      <c r="B3960" s="5">
        <v>10100501</v>
      </c>
      <c r="C3960" s="5">
        <v>1000</v>
      </c>
      <c r="D3960" s="4">
        <v>43647</v>
      </c>
      <c r="E3960" s="198" t="s">
        <v>104</v>
      </c>
      <c r="F3960" s="198">
        <v>108108104</v>
      </c>
      <c r="G3960" s="198">
        <v>0</v>
      </c>
      <c r="H3960" s="198">
        <v>0</v>
      </c>
      <c r="I3960" s="4">
        <v>43642</v>
      </c>
      <c r="J3960" s="198" t="s">
        <v>105</v>
      </c>
      <c r="K3960" s="198">
        <v>1.72</v>
      </c>
      <c r="L3960" s="198" t="s">
        <v>189</v>
      </c>
    </row>
    <row r="3961" spans="1:12" x14ac:dyDescent="0.3">
      <c r="A3961" s="5">
        <v>13640</v>
      </c>
      <c r="B3961" s="5">
        <v>10100501</v>
      </c>
      <c r="C3961" s="5">
        <v>1000</v>
      </c>
      <c r="D3961" s="4">
        <v>43647</v>
      </c>
      <c r="E3961" s="198" t="s">
        <v>104</v>
      </c>
      <c r="F3961" s="198">
        <v>108108183</v>
      </c>
      <c r="G3961" s="198">
        <v>0</v>
      </c>
      <c r="H3961" s="198">
        <v>0</v>
      </c>
      <c r="I3961" s="4">
        <v>43626</v>
      </c>
      <c r="J3961" s="198" t="s">
        <v>105</v>
      </c>
      <c r="K3961" s="198">
        <v>-0.14000000000000001</v>
      </c>
      <c r="L3961" s="198" t="s">
        <v>194</v>
      </c>
    </row>
    <row r="3962" spans="1:12" x14ac:dyDescent="0.3">
      <c r="A3962" s="5">
        <v>13640</v>
      </c>
      <c r="B3962" s="5">
        <v>10100501</v>
      </c>
      <c r="C3962" s="5">
        <v>1000</v>
      </c>
      <c r="D3962" s="4">
        <v>43647</v>
      </c>
      <c r="E3962" s="198" t="s">
        <v>104</v>
      </c>
      <c r="F3962" s="198">
        <v>108108183</v>
      </c>
      <c r="G3962" s="198">
        <v>0</v>
      </c>
      <c r="H3962" s="198">
        <v>0</v>
      </c>
      <c r="I3962" s="4">
        <v>43626</v>
      </c>
      <c r="J3962" s="198" t="s">
        <v>105</v>
      </c>
      <c r="K3962" s="198">
        <v>-9.5500000000000007</v>
      </c>
      <c r="L3962" s="198" t="s">
        <v>194</v>
      </c>
    </row>
    <row r="3963" spans="1:12" x14ac:dyDescent="0.3">
      <c r="A3963" s="5">
        <v>13670</v>
      </c>
      <c r="B3963" s="5">
        <v>10100501</v>
      </c>
      <c r="C3963" s="5">
        <v>1000</v>
      </c>
      <c r="D3963" s="4">
        <v>43647</v>
      </c>
      <c r="E3963" s="198" t="s">
        <v>103</v>
      </c>
      <c r="F3963" s="198">
        <v>108108358</v>
      </c>
      <c r="G3963" s="198">
        <v>-262</v>
      </c>
      <c r="H3963" s="3">
        <v>-1294.28</v>
      </c>
      <c r="I3963" s="4">
        <v>43661</v>
      </c>
      <c r="J3963" s="198" t="s">
        <v>137</v>
      </c>
      <c r="K3963" s="198">
        <v>0</v>
      </c>
      <c r="L3963" s="198" t="s">
        <v>189</v>
      </c>
    </row>
    <row r="3964" spans="1:12" x14ac:dyDescent="0.3">
      <c r="A3964" s="5">
        <v>13640</v>
      </c>
      <c r="B3964" s="5">
        <v>10100501</v>
      </c>
      <c r="C3964" s="5">
        <v>1000</v>
      </c>
      <c r="D3964" s="4">
        <v>43647</v>
      </c>
      <c r="E3964" s="198" t="s">
        <v>104</v>
      </c>
      <c r="F3964" s="198">
        <v>108108617</v>
      </c>
      <c r="G3964" s="198">
        <v>0</v>
      </c>
      <c r="H3964" s="198">
        <v>0</v>
      </c>
      <c r="I3964" s="4">
        <v>43518</v>
      </c>
      <c r="J3964" s="198" t="s">
        <v>105</v>
      </c>
      <c r="K3964" s="198">
        <v>322.13</v>
      </c>
      <c r="L3964" s="198" t="s">
        <v>194</v>
      </c>
    </row>
    <row r="3965" spans="1:12" x14ac:dyDescent="0.3">
      <c r="A3965" s="5">
        <v>13640</v>
      </c>
      <c r="B3965" s="5">
        <v>10100501</v>
      </c>
      <c r="C3965" s="5">
        <v>1000</v>
      </c>
      <c r="D3965" s="4">
        <v>43647</v>
      </c>
      <c r="E3965" s="198" t="s">
        <v>104</v>
      </c>
      <c r="F3965" s="198">
        <v>108108764</v>
      </c>
      <c r="G3965" s="198">
        <v>0</v>
      </c>
      <c r="H3965" s="198">
        <v>0</v>
      </c>
      <c r="I3965" s="4">
        <v>43606</v>
      </c>
      <c r="J3965" s="198" t="s">
        <v>105</v>
      </c>
      <c r="K3965" s="198">
        <v>552.30999999999995</v>
      </c>
      <c r="L3965" s="198" t="s">
        <v>194</v>
      </c>
    </row>
    <row r="3966" spans="1:12" x14ac:dyDescent="0.3">
      <c r="A3966" s="5">
        <v>13650</v>
      </c>
      <c r="B3966" s="5">
        <v>10100501</v>
      </c>
      <c r="C3966" s="5">
        <v>1000</v>
      </c>
      <c r="D3966" s="4">
        <v>43647</v>
      </c>
      <c r="E3966" s="198" t="s">
        <v>104</v>
      </c>
      <c r="F3966" s="198">
        <v>108108764</v>
      </c>
      <c r="G3966" s="198">
        <v>0</v>
      </c>
      <c r="H3966" s="198">
        <v>0</v>
      </c>
      <c r="I3966" s="4">
        <v>43606</v>
      </c>
      <c r="J3966" s="198" t="s">
        <v>105</v>
      </c>
      <c r="K3966" s="198">
        <v>271.37</v>
      </c>
      <c r="L3966" s="198" t="s">
        <v>195</v>
      </c>
    </row>
    <row r="3967" spans="1:12" x14ac:dyDescent="0.3">
      <c r="A3967" s="5">
        <v>13670</v>
      </c>
      <c r="B3967" s="5">
        <v>10100501</v>
      </c>
      <c r="C3967" s="5">
        <v>1000</v>
      </c>
      <c r="D3967" s="4">
        <v>43647</v>
      </c>
      <c r="E3967" s="198" t="s">
        <v>104</v>
      </c>
      <c r="F3967" s="198">
        <v>108101022</v>
      </c>
      <c r="G3967" s="198">
        <v>0</v>
      </c>
      <c r="H3967" s="198">
        <v>0</v>
      </c>
      <c r="I3967" s="4">
        <v>43411</v>
      </c>
      <c r="J3967" s="198" t="s">
        <v>105</v>
      </c>
      <c r="K3967" s="198">
        <v>6.79</v>
      </c>
      <c r="L3967" s="198" t="s">
        <v>189</v>
      </c>
    </row>
    <row r="3968" spans="1:12" x14ac:dyDescent="0.3">
      <c r="A3968" s="5">
        <v>13640</v>
      </c>
      <c r="B3968" s="5">
        <v>10100501</v>
      </c>
      <c r="C3968" s="5">
        <v>1000</v>
      </c>
      <c r="D3968" s="4">
        <v>43647</v>
      </c>
      <c r="E3968" s="198" t="s">
        <v>104</v>
      </c>
      <c r="F3968" s="198">
        <v>108102206</v>
      </c>
      <c r="G3968" s="198">
        <v>0</v>
      </c>
      <c r="H3968" s="198">
        <v>0</v>
      </c>
      <c r="I3968" s="4">
        <v>43460</v>
      </c>
      <c r="J3968" s="198" t="s">
        <v>105</v>
      </c>
      <c r="K3968" s="198">
        <v>-28.6</v>
      </c>
      <c r="L3968" s="198" t="s">
        <v>194</v>
      </c>
    </row>
    <row r="3969" spans="1:12" x14ac:dyDescent="0.3">
      <c r="A3969" s="5">
        <v>13640</v>
      </c>
      <c r="B3969" s="5">
        <v>10100501</v>
      </c>
      <c r="C3969" s="5">
        <v>1000</v>
      </c>
      <c r="D3969" s="4">
        <v>43647</v>
      </c>
      <c r="E3969" s="198" t="s">
        <v>104</v>
      </c>
      <c r="F3969" s="198">
        <v>108102206</v>
      </c>
      <c r="G3969" s="198">
        <v>0</v>
      </c>
      <c r="H3969" s="198">
        <v>0</v>
      </c>
      <c r="I3969" s="4">
        <v>43460</v>
      </c>
      <c r="J3969" s="198" t="s">
        <v>105</v>
      </c>
      <c r="K3969" s="198">
        <v>-17.350000000000001</v>
      </c>
      <c r="L3969" s="198" t="s">
        <v>194</v>
      </c>
    </row>
    <row r="3970" spans="1:12" x14ac:dyDescent="0.3">
      <c r="A3970" s="5">
        <v>13640</v>
      </c>
      <c r="B3970" s="5">
        <v>10100501</v>
      </c>
      <c r="C3970" s="5">
        <v>1000</v>
      </c>
      <c r="D3970" s="4">
        <v>43647</v>
      </c>
      <c r="E3970" s="198" t="s">
        <v>104</v>
      </c>
      <c r="F3970" s="198">
        <v>108102206</v>
      </c>
      <c r="G3970" s="198">
        <v>0</v>
      </c>
      <c r="H3970" s="198">
        <v>0</v>
      </c>
      <c r="I3970" s="4">
        <v>43460</v>
      </c>
      <c r="J3970" s="198" t="s">
        <v>105</v>
      </c>
      <c r="K3970" s="198">
        <v>-53.93</v>
      </c>
      <c r="L3970" s="198" t="s">
        <v>194</v>
      </c>
    </row>
    <row r="3971" spans="1:12" x14ac:dyDescent="0.3">
      <c r="A3971" s="5">
        <v>13640</v>
      </c>
      <c r="B3971" s="5">
        <v>10100501</v>
      </c>
      <c r="C3971" s="5">
        <v>1000</v>
      </c>
      <c r="D3971" s="4">
        <v>43647</v>
      </c>
      <c r="E3971" s="198" t="s">
        <v>104</v>
      </c>
      <c r="F3971" s="198">
        <v>108102206</v>
      </c>
      <c r="G3971" s="198">
        <v>0</v>
      </c>
      <c r="H3971" s="198">
        <v>0</v>
      </c>
      <c r="I3971" s="4">
        <v>43460</v>
      </c>
      <c r="J3971" s="198" t="s">
        <v>105</v>
      </c>
      <c r="K3971" s="198">
        <v>-28.6</v>
      </c>
      <c r="L3971" s="198" t="s">
        <v>194</v>
      </c>
    </row>
    <row r="3972" spans="1:12" x14ac:dyDescent="0.3">
      <c r="A3972" s="5">
        <v>13640</v>
      </c>
      <c r="B3972" s="5">
        <v>10100501</v>
      </c>
      <c r="C3972" s="5">
        <v>1000</v>
      </c>
      <c r="D3972" s="4">
        <v>43647</v>
      </c>
      <c r="E3972" s="198" t="s">
        <v>104</v>
      </c>
      <c r="F3972" s="198">
        <v>108102206</v>
      </c>
      <c r="G3972" s="198">
        <v>0</v>
      </c>
      <c r="H3972" s="198">
        <v>0</v>
      </c>
      <c r="I3972" s="4">
        <v>43460</v>
      </c>
      <c r="J3972" s="198" t="s">
        <v>105</v>
      </c>
      <c r="K3972" s="198">
        <v>-211.56</v>
      </c>
      <c r="L3972" s="198" t="s">
        <v>194</v>
      </c>
    </row>
    <row r="3973" spans="1:12" x14ac:dyDescent="0.3">
      <c r="A3973" s="5">
        <v>13640</v>
      </c>
      <c r="B3973" s="5">
        <v>10100501</v>
      </c>
      <c r="C3973" s="5">
        <v>1000</v>
      </c>
      <c r="D3973" s="4">
        <v>43647</v>
      </c>
      <c r="E3973" s="198" t="s">
        <v>104</v>
      </c>
      <c r="F3973" s="198">
        <v>108102206</v>
      </c>
      <c r="G3973" s="198">
        <v>0</v>
      </c>
      <c r="H3973" s="198">
        <v>0</v>
      </c>
      <c r="I3973" s="4">
        <v>43460</v>
      </c>
      <c r="J3973" s="198" t="s">
        <v>105</v>
      </c>
      <c r="K3973" s="198">
        <v>-220.39</v>
      </c>
      <c r="L3973" s="198" t="s">
        <v>194</v>
      </c>
    </row>
    <row r="3974" spans="1:12" x14ac:dyDescent="0.3">
      <c r="A3974" s="5">
        <v>13640</v>
      </c>
      <c r="B3974" s="5">
        <v>10100501</v>
      </c>
      <c r="C3974" s="5">
        <v>1000</v>
      </c>
      <c r="D3974" s="4">
        <v>43647</v>
      </c>
      <c r="E3974" s="198" t="s">
        <v>104</v>
      </c>
      <c r="F3974" s="198">
        <v>108102206</v>
      </c>
      <c r="G3974" s="198">
        <v>0</v>
      </c>
      <c r="H3974" s="198">
        <v>0</v>
      </c>
      <c r="I3974" s="4">
        <v>43460</v>
      </c>
      <c r="J3974" s="198" t="s">
        <v>105</v>
      </c>
      <c r="K3974" s="198">
        <v>-91.35</v>
      </c>
      <c r="L3974" s="198" t="s">
        <v>194</v>
      </c>
    </row>
    <row r="3975" spans="1:12" x14ac:dyDescent="0.3">
      <c r="A3975" s="5">
        <v>13640</v>
      </c>
      <c r="B3975" s="5">
        <v>10100501</v>
      </c>
      <c r="C3975" s="5">
        <v>1000</v>
      </c>
      <c r="D3975" s="4">
        <v>43647</v>
      </c>
      <c r="E3975" s="198" t="s">
        <v>104</v>
      </c>
      <c r="F3975" s="198">
        <v>108102206</v>
      </c>
      <c r="G3975" s="198">
        <v>0</v>
      </c>
      <c r="H3975" s="198">
        <v>0</v>
      </c>
      <c r="I3975" s="4">
        <v>43460</v>
      </c>
      <c r="J3975" s="198" t="s">
        <v>105</v>
      </c>
      <c r="K3975" s="198">
        <v>-16.05</v>
      </c>
      <c r="L3975" s="198" t="s">
        <v>194</v>
      </c>
    </row>
    <row r="3976" spans="1:12" x14ac:dyDescent="0.3">
      <c r="A3976" s="5">
        <v>13640</v>
      </c>
      <c r="B3976" s="5">
        <v>10100501</v>
      </c>
      <c r="C3976" s="5">
        <v>1000</v>
      </c>
      <c r="D3976" s="4">
        <v>43647</v>
      </c>
      <c r="E3976" s="198" t="s">
        <v>104</v>
      </c>
      <c r="F3976" s="198">
        <v>108102206</v>
      </c>
      <c r="G3976" s="198">
        <v>0</v>
      </c>
      <c r="H3976" s="198">
        <v>0</v>
      </c>
      <c r="I3976" s="4">
        <v>43460</v>
      </c>
      <c r="J3976" s="198" t="s">
        <v>105</v>
      </c>
      <c r="K3976" s="198">
        <v>-211.56</v>
      </c>
      <c r="L3976" s="198" t="s">
        <v>194</v>
      </c>
    </row>
    <row r="3977" spans="1:12" x14ac:dyDescent="0.3">
      <c r="A3977" s="5">
        <v>13640</v>
      </c>
      <c r="B3977" s="5">
        <v>10100501</v>
      </c>
      <c r="C3977" s="5">
        <v>1000</v>
      </c>
      <c r="D3977" s="4">
        <v>43647</v>
      </c>
      <c r="E3977" s="198" t="s">
        <v>104</v>
      </c>
      <c r="F3977" s="198">
        <v>108102206</v>
      </c>
      <c r="G3977" s="198">
        <v>0</v>
      </c>
      <c r="H3977" s="198">
        <v>0</v>
      </c>
      <c r="I3977" s="4">
        <v>43460</v>
      </c>
      <c r="J3977" s="198" t="s">
        <v>105</v>
      </c>
      <c r="K3977" s="198">
        <v>-211.56</v>
      </c>
      <c r="L3977" s="198" t="s">
        <v>194</v>
      </c>
    </row>
    <row r="3978" spans="1:12" x14ac:dyDescent="0.3">
      <c r="A3978" s="5">
        <v>13640</v>
      </c>
      <c r="B3978" s="5">
        <v>10100501</v>
      </c>
      <c r="C3978" s="5">
        <v>1000</v>
      </c>
      <c r="D3978" s="4">
        <v>43647</v>
      </c>
      <c r="E3978" s="198" t="s">
        <v>104</v>
      </c>
      <c r="F3978" s="198">
        <v>108102206</v>
      </c>
      <c r="G3978" s="198">
        <v>0</v>
      </c>
      <c r="H3978" s="198">
        <v>0</v>
      </c>
      <c r="I3978" s="4">
        <v>43460</v>
      </c>
      <c r="J3978" s="198" t="s">
        <v>105</v>
      </c>
      <c r="K3978" s="198">
        <v>-11.69</v>
      </c>
      <c r="L3978" s="198" t="s">
        <v>194</v>
      </c>
    </row>
    <row r="3979" spans="1:12" x14ac:dyDescent="0.3">
      <c r="A3979" s="5">
        <v>13640</v>
      </c>
      <c r="B3979" s="5">
        <v>10100501</v>
      </c>
      <c r="C3979" s="5">
        <v>1000</v>
      </c>
      <c r="D3979" s="4">
        <v>43647</v>
      </c>
      <c r="E3979" s="198" t="s">
        <v>104</v>
      </c>
      <c r="F3979" s="198">
        <v>108102206</v>
      </c>
      <c r="G3979" s="198">
        <v>0</v>
      </c>
      <c r="H3979" s="198">
        <v>0</v>
      </c>
      <c r="I3979" s="4">
        <v>43460</v>
      </c>
      <c r="J3979" s="198" t="s">
        <v>105</v>
      </c>
      <c r="K3979" s="198">
        <v>-20.440000000000001</v>
      </c>
      <c r="L3979" s="198" t="s">
        <v>194</v>
      </c>
    </row>
    <row r="3980" spans="1:12" x14ac:dyDescent="0.3">
      <c r="A3980" s="5">
        <v>13640</v>
      </c>
      <c r="B3980" s="5">
        <v>10100501</v>
      </c>
      <c r="C3980" s="5">
        <v>1000</v>
      </c>
      <c r="D3980" s="4">
        <v>43647</v>
      </c>
      <c r="E3980" s="198" t="s">
        <v>104</v>
      </c>
      <c r="F3980" s="198">
        <v>108102206</v>
      </c>
      <c r="G3980" s="198">
        <v>0</v>
      </c>
      <c r="H3980" s="198">
        <v>0</v>
      </c>
      <c r="I3980" s="4">
        <v>43460</v>
      </c>
      <c r="J3980" s="198" t="s">
        <v>105</v>
      </c>
      <c r="K3980" s="198">
        <v>-11.69</v>
      </c>
      <c r="L3980" s="198" t="s">
        <v>194</v>
      </c>
    </row>
    <row r="3981" spans="1:12" x14ac:dyDescent="0.3">
      <c r="A3981" s="5">
        <v>13640</v>
      </c>
      <c r="B3981" s="5">
        <v>10100501</v>
      </c>
      <c r="C3981" s="5">
        <v>1000</v>
      </c>
      <c r="D3981" s="4">
        <v>43647</v>
      </c>
      <c r="E3981" s="198" t="s">
        <v>104</v>
      </c>
      <c r="F3981" s="198">
        <v>108102206</v>
      </c>
      <c r="G3981" s="198">
        <v>0</v>
      </c>
      <c r="H3981" s="198">
        <v>0</v>
      </c>
      <c r="I3981" s="4">
        <v>43460</v>
      </c>
      <c r="J3981" s="198" t="s">
        <v>105</v>
      </c>
      <c r="K3981" s="198">
        <v>-106.8</v>
      </c>
      <c r="L3981" s="198" t="s">
        <v>194</v>
      </c>
    </row>
    <row r="3982" spans="1:12" x14ac:dyDescent="0.3">
      <c r="A3982" s="5">
        <v>13640</v>
      </c>
      <c r="B3982" s="5">
        <v>10100501</v>
      </c>
      <c r="C3982" s="5">
        <v>1000</v>
      </c>
      <c r="D3982" s="4">
        <v>43647</v>
      </c>
      <c r="E3982" s="198" t="s">
        <v>104</v>
      </c>
      <c r="F3982" s="198">
        <v>108102206</v>
      </c>
      <c r="G3982" s="198">
        <v>0</v>
      </c>
      <c r="H3982" s="198">
        <v>0</v>
      </c>
      <c r="I3982" s="4">
        <v>43460</v>
      </c>
      <c r="J3982" s="198" t="s">
        <v>105</v>
      </c>
      <c r="K3982" s="198">
        <v>-191.92</v>
      </c>
      <c r="L3982" s="198" t="s">
        <v>194</v>
      </c>
    </row>
    <row r="3983" spans="1:12" x14ac:dyDescent="0.3">
      <c r="A3983" s="5">
        <v>13640</v>
      </c>
      <c r="B3983" s="5">
        <v>10100501</v>
      </c>
      <c r="C3983" s="5">
        <v>1000</v>
      </c>
      <c r="D3983" s="4">
        <v>43647</v>
      </c>
      <c r="E3983" s="198" t="s">
        <v>104</v>
      </c>
      <c r="F3983" s="198">
        <v>108102206</v>
      </c>
      <c r="G3983" s="198">
        <v>0</v>
      </c>
      <c r="H3983" s="198">
        <v>0</v>
      </c>
      <c r="I3983" s="4">
        <v>43460</v>
      </c>
      <c r="J3983" s="198" t="s">
        <v>105</v>
      </c>
      <c r="K3983" s="198">
        <v>-844.96</v>
      </c>
      <c r="L3983" s="198" t="s">
        <v>194</v>
      </c>
    </row>
    <row r="3984" spans="1:12" x14ac:dyDescent="0.3">
      <c r="A3984" s="5">
        <v>13640</v>
      </c>
      <c r="B3984" s="5">
        <v>10100501</v>
      </c>
      <c r="C3984" s="5">
        <v>1000</v>
      </c>
      <c r="D3984" s="4">
        <v>43647</v>
      </c>
      <c r="E3984" s="198" t="s">
        <v>104</v>
      </c>
      <c r="F3984" s="198">
        <v>108102206</v>
      </c>
      <c r="G3984" s="198">
        <v>0</v>
      </c>
      <c r="H3984" s="198">
        <v>0</v>
      </c>
      <c r="I3984" s="4">
        <v>43460</v>
      </c>
      <c r="J3984" s="198" t="s">
        <v>105</v>
      </c>
      <c r="K3984" s="3">
        <v>-2118.0700000000002</v>
      </c>
      <c r="L3984" s="198" t="s">
        <v>194</v>
      </c>
    </row>
    <row r="3985" spans="1:12" x14ac:dyDescent="0.3">
      <c r="A3985" s="5">
        <v>13640</v>
      </c>
      <c r="B3985" s="5">
        <v>10100501</v>
      </c>
      <c r="C3985" s="5">
        <v>1000</v>
      </c>
      <c r="D3985" s="4">
        <v>43647</v>
      </c>
      <c r="E3985" s="198" t="s">
        <v>104</v>
      </c>
      <c r="F3985" s="198">
        <v>108102206</v>
      </c>
      <c r="G3985" s="198">
        <v>0</v>
      </c>
      <c r="H3985" s="198">
        <v>0</v>
      </c>
      <c r="I3985" s="4">
        <v>43460</v>
      </c>
      <c r="J3985" s="198" t="s">
        <v>105</v>
      </c>
      <c r="K3985" s="198">
        <v>-217.52</v>
      </c>
      <c r="L3985" s="198" t="s">
        <v>194</v>
      </c>
    </row>
    <row r="3986" spans="1:12" x14ac:dyDescent="0.3">
      <c r="A3986" s="5">
        <v>13640</v>
      </c>
      <c r="B3986" s="5">
        <v>10100501</v>
      </c>
      <c r="C3986" s="5">
        <v>1000</v>
      </c>
      <c r="D3986" s="4">
        <v>43647</v>
      </c>
      <c r="E3986" s="198" t="s">
        <v>104</v>
      </c>
      <c r="F3986" s="198">
        <v>108102206</v>
      </c>
      <c r="G3986" s="198">
        <v>0</v>
      </c>
      <c r="H3986" s="198">
        <v>0</v>
      </c>
      <c r="I3986" s="4">
        <v>43460</v>
      </c>
      <c r="J3986" s="198" t="s">
        <v>105</v>
      </c>
      <c r="K3986" s="198">
        <v>-217.52</v>
      </c>
      <c r="L3986" s="198" t="s">
        <v>194</v>
      </c>
    </row>
    <row r="3987" spans="1:12" x14ac:dyDescent="0.3">
      <c r="A3987" s="5">
        <v>13640</v>
      </c>
      <c r="B3987" s="5">
        <v>10100501</v>
      </c>
      <c r="C3987" s="5">
        <v>1000</v>
      </c>
      <c r="D3987" s="4">
        <v>43647</v>
      </c>
      <c r="E3987" s="198" t="s">
        <v>104</v>
      </c>
      <c r="F3987" s="198">
        <v>108102206</v>
      </c>
      <c r="G3987" s="198">
        <v>0</v>
      </c>
      <c r="H3987" s="198">
        <v>0</v>
      </c>
      <c r="I3987" s="4">
        <v>43460</v>
      </c>
      <c r="J3987" s="198" t="s">
        <v>105</v>
      </c>
      <c r="K3987" s="3">
        <v>-2118.0700000000002</v>
      </c>
      <c r="L3987" s="198" t="s">
        <v>194</v>
      </c>
    </row>
    <row r="3988" spans="1:12" x14ac:dyDescent="0.3">
      <c r="A3988" s="5">
        <v>13640</v>
      </c>
      <c r="B3988" s="5">
        <v>10100501</v>
      </c>
      <c r="C3988" s="5">
        <v>1000</v>
      </c>
      <c r="D3988" s="4">
        <v>43647</v>
      </c>
      <c r="E3988" s="198" t="s">
        <v>104</v>
      </c>
      <c r="F3988" s="198">
        <v>108102206</v>
      </c>
      <c r="G3988" s="198">
        <v>0</v>
      </c>
      <c r="H3988" s="198">
        <v>0</v>
      </c>
      <c r="I3988" s="4">
        <v>43460</v>
      </c>
      <c r="J3988" s="198" t="s">
        <v>105</v>
      </c>
      <c r="K3988" s="198">
        <v>-17.829999999999998</v>
      </c>
      <c r="L3988" s="198" t="s">
        <v>194</v>
      </c>
    </row>
    <row r="3989" spans="1:12" x14ac:dyDescent="0.3">
      <c r="A3989" s="5">
        <v>13640</v>
      </c>
      <c r="B3989" s="5">
        <v>10100501</v>
      </c>
      <c r="C3989" s="5">
        <v>1000</v>
      </c>
      <c r="D3989" s="4">
        <v>43647</v>
      </c>
      <c r="E3989" s="198" t="s">
        <v>104</v>
      </c>
      <c r="F3989" s="198">
        <v>108102206</v>
      </c>
      <c r="G3989" s="198">
        <v>0</v>
      </c>
      <c r="H3989" s="198">
        <v>0</v>
      </c>
      <c r="I3989" s="4">
        <v>43460</v>
      </c>
      <c r="J3989" s="198" t="s">
        <v>105</v>
      </c>
      <c r="K3989" s="3">
        <v>-2118.0700000000002</v>
      </c>
      <c r="L3989" s="198" t="s">
        <v>194</v>
      </c>
    </row>
    <row r="3990" spans="1:12" x14ac:dyDescent="0.3">
      <c r="A3990" s="5">
        <v>13640</v>
      </c>
      <c r="B3990" s="5">
        <v>10100501</v>
      </c>
      <c r="C3990" s="5">
        <v>1000</v>
      </c>
      <c r="D3990" s="4">
        <v>43647</v>
      </c>
      <c r="E3990" s="198" t="s">
        <v>104</v>
      </c>
      <c r="F3990" s="198">
        <v>108102206</v>
      </c>
      <c r="G3990" s="198">
        <v>0</v>
      </c>
      <c r="H3990" s="198">
        <v>0</v>
      </c>
      <c r="I3990" s="4">
        <v>43460</v>
      </c>
      <c r="J3990" s="198" t="s">
        <v>105</v>
      </c>
      <c r="K3990" s="198">
        <v>-222.72</v>
      </c>
      <c r="L3990" s="198" t="s">
        <v>194</v>
      </c>
    </row>
    <row r="3991" spans="1:12" x14ac:dyDescent="0.3">
      <c r="A3991" s="5">
        <v>13640</v>
      </c>
      <c r="B3991" s="5">
        <v>10100501</v>
      </c>
      <c r="C3991" s="5">
        <v>1000</v>
      </c>
      <c r="D3991" s="4">
        <v>43647</v>
      </c>
      <c r="E3991" s="198" t="s">
        <v>104</v>
      </c>
      <c r="F3991" s="198">
        <v>108102206</v>
      </c>
      <c r="G3991" s="198">
        <v>0</v>
      </c>
      <c r="H3991" s="198">
        <v>0</v>
      </c>
      <c r="I3991" s="4">
        <v>43460</v>
      </c>
      <c r="J3991" s="198" t="s">
        <v>105</v>
      </c>
      <c r="K3991" s="198">
        <v>-6.82</v>
      </c>
      <c r="L3991" s="198" t="s">
        <v>194</v>
      </c>
    </row>
    <row r="3992" spans="1:12" x14ac:dyDescent="0.3">
      <c r="A3992" s="5">
        <v>13640</v>
      </c>
      <c r="B3992" s="5">
        <v>10100501</v>
      </c>
      <c r="C3992" s="5">
        <v>1000</v>
      </c>
      <c r="D3992" s="4">
        <v>43647</v>
      </c>
      <c r="E3992" s="198" t="s">
        <v>104</v>
      </c>
      <c r="F3992" s="198">
        <v>108102206</v>
      </c>
      <c r="G3992" s="198">
        <v>0</v>
      </c>
      <c r="H3992" s="198">
        <v>0</v>
      </c>
      <c r="I3992" s="4">
        <v>43460</v>
      </c>
      <c r="J3992" s="198" t="s">
        <v>105</v>
      </c>
      <c r="K3992" s="198">
        <v>-122.19</v>
      </c>
      <c r="L3992" s="198" t="s">
        <v>194</v>
      </c>
    </row>
    <row r="3993" spans="1:12" x14ac:dyDescent="0.3">
      <c r="A3993" s="5">
        <v>13640</v>
      </c>
      <c r="B3993" s="5">
        <v>10100501</v>
      </c>
      <c r="C3993" s="5">
        <v>1000</v>
      </c>
      <c r="D3993" s="4">
        <v>43647</v>
      </c>
      <c r="E3993" s="198" t="s">
        <v>104</v>
      </c>
      <c r="F3993" s="198">
        <v>108102206</v>
      </c>
      <c r="G3993" s="198">
        <v>0</v>
      </c>
      <c r="H3993" s="198">
        <v>0</v>
      </c>
      <c r="I3993" s="4">
        <v>43460</v>
      </c>
      <c r="J3993" s="198" t="s">
        <v>105</v>
      </c>
      <c r="K3993" s="198">
        <v>-844.96</v>
      </c>
      <c r="L3993" s="198" t="s">
        <v>194</v>
      </c>
    </row>
    <row r="3994" spans="1:12" x14ac:dyDescent="0.3">
      <c r="A3994" s="5">
        <v>13640</v>
      </c>
      <c r="B3994" s="5">
        <v>10100501</v>
      </c>
      <c r="C3994" s="5">
        <v>1000</v>
      </c>
      <c r="D3994" s="4">
        <v>43647</v>
      </c>
      <c r="E3994" s="198" t="s">
        <v>104</v>
      </c>
      <c r="F3994" s="198">
        <v>108102206</v>
      </c>
      <c r="G3994" s="198">
        <v>0</v>
      </c>
      <c r="H3994" s="198">
        <v>0</v>
      </c>
      <c r="I3994" s="4">
        <v>43460</v>
      </c>
      <c r="J3994" s="198" t="s">
        <v>105</v>
      </c>
      <c r="K3994" s="198">
        <v>-217.52</v>
      </c>
      <c r="L3994" s="198" t="s">
        <v>194</v>
      </c>
    </row>
    <row r="3995" spans="1:12" x14ac:dyDescent="0.3">
      <c r="A3995" s="5">
        <v>13640</v>
      </c>
      <c r="B3995" s="5">
        <v>10100501</v>
      </c>
      <c r="C3995" s="5">
        <v>1000</v>
      </c>
      <c r="D3995" s="4">
        <v>43647</v>
      </c>
      <c r="E3995" s="198" t="s">
        <v>104</v>
      </c>
      <c r="F3995" s="198">
        <v>108102206</v>
      </c>
      <c r="G3995" s="198">
        <v>0</v>
      </c>
      <c r="H3995" s="198">
        <v>0</v>
      </c>
      <c r="I3995" s="4">
        <v>43460</v>
      </c>
      <c r="J3995" s="198" t="s">
        <v>105</v>
      </c>
      <c r="K3995" s="198">
        <v>-115.93</v>
      </c>
      <c r="L3995" s="198" t="s">
        <v>194</v>
      </c>
    </row>
    <row r="3996" spans="1:12" x14ac:dyDescent="0.3">
      <c r="A3996" s="5">
        <v>13650</v>
      </c>
      <c r="B3996" s="5">
        <v>10100501</v>
      </c>
      <c r="C3996" s="5">
        <v>1000</v>
      </c>
      <c r="D3996" s="4">
        <v>43647</v>
      </c>
      <c r="E3996" s="198" t="s">
        <v>103</v>
      </c>
      <c r="F3996" s="198">
        <v>108102206</v>
      </c>
      <c r="G3996" s="198">
        <v>-45</v>
      </c>
      <c r="H3996" s="198">
        <v>-113.4</v>
      </c>
      <c r="I3996" s="4">
        <v>43460</v>
      </c>
      <c r="J3996" s="198" t="s">
        <v>283</v>
      </c>
      <c r="K3996" s="198">
        <v>0</v>
      </c>
      <c r="L3996" s="198" t="s">
        <v>195</v>
      </c>
    </row>
    <row r="3997" spans="1:12" x14ac:dyDescent="0.3">
      <c r="A3997" s="5">
        <v>13650</v>
      </c>
      <c r="B3997" s="5">
        <v>10100501</v>
      </c>
      <c r="C3997" s="5">
        <v>1000</v>
      </c>
      <c r="D3997" s="4">
        <v>43647</v>
      </c>
      <c r="E3997" s="198" t="s">
        <v>104</v>
      </c>
      <c r="F3997" s="198">
        <v>108102206</v>
      </c>
      <c r="G3997" s="198">
        <v>0</v>
      </c>
      <c r="H3997" s="198">
        <v>0</v>
      </c>
      <c r="I3997" s="4">
        <v>43460</v>
      </c>
      <c r="J3997" s="198" t="s">
        <v>105</v>
      </c>
      <c r="K3997" s="3">
        <v>-3364.52</v>
      </c>
      <c r="L3997" s="198" t="s">
        <v>195</v>
      </c>
    </row>
    <row r="3998" spans="1:12" x14ac:dyDescent="0.3">
      <c r="A3998" s="5">
        <v>13650</v>
      </c>
      <c r="B3998" s="5">
        <v>10100501</v>
      </c>
      <c r="C3998" s="5">
        <v>1000</v>
      </c>
      <c r="D3998" s="4">
        <v>43647</v>
      </c>
      <c r="E3998" s="198" t="s">
        <v>104</v>
      </c>
      <c r="F3998" s="198">
        <v>108102206</v>
      </c>
      <c r="G3998" s="198">
        <v>0</v>
      </c>
      <c r="H3998" s="198">
        <v>0</v>
      </c>
      <c r="I3998" s="4">
        <v>43460</v>
      </c>
      <c r="J3998" s="198" t="s">
        <v>105</v>
      </c>
      <c r="K3998" s="3">
        <v>-3364.5</v>
      </c>
      <c r="L3998" s="198" t="s">
        <v>195</v>
      </c>
    </row>
    <row r="3999" spans="1:12" x14ac:dyDescent="0.3">
      <c r="A3999" s="5">
        <v>13650</v>
      </c>
      <c r="B3999" s="5">
        <v>10100501</v>
      </c>
      <c r="C3999" s="5">
        <v>1000</v>
      </c>
      <c r="D3999" s="4">
        <v>43647</v>
      </c>
      <c r="E3999" s="198" t="s">
        <v>104</v>
      </c>
      <c r="F3999" s="198">
        <v>108102206</v>
      </c>
      <c r="G3999" s="198">
        <v>0</v>
      </c>
      <c r="H3999" s="198">
        <v>0</v>
      </c>
      <c r="I3999" s="4">
        <v>43460</v>
      </c>
      <c r="J3999" s="198" t="s">
        <v>105</v>
      </c>
      <c r="K3999" s="3">
        <v>-3364.52</v>
      </c>
      <c r="L3999" s="198" t="s">
        <v>195</v>
      </c>
    </row>
    <row r="4000" spans="1:12" x14ac:dyDescent="0.3">
      <c r="A4000" s="5">
        <v>13650</v>
      </c>
      <c r="B4000" s="5">
        <v>10100501</v>
      </c>
      <c r="C4000" s="5">
        <v>1000</v>
      </c>
      <c r="D4000" s="4">
        <v>43647</v>
      </c>
      <c r="E4000" s="198" t="s">
        <v>104</v>
      </c>
      <c r="F4000" s="198">
        <v>108102206</v>
      </c>
      <c r="G4000" s="198">
        <v>0</v>
      </c>
      <c r="H4000" s="198">
        <v>0</v>
      </c>
      <c r="I4000" s="4">
        <v>43460</v>
      </c>
      <c r="J4000" s="198" t="s">
        <v>105</v>
      </c>
      <c r="K4000" s="3">
        <v>-3364.52</v>
      </c>
      <c r="L4000" s="198" t="s">
        <v>195</v>
      </c>
    </row>
    <row r="4001" spans="1:12" x14ac:dyDescent="0.3">
      <c r="A4001" s="5">
        <v>13650</v>
      </c>
      <c r="B4001" s="5">
        <v>10100501</v>
      </c>
      <c r="C4001" s="5">
        <v>1000</v>
      </c>
      <c r="D4001" s="4">
        <v>43647</v>
      </c>
      <c r="E4001" s="198" t="s">
        <v>104</v>
      </c>
      <c r="F4001" s="198">
        <v>108102206</v>
      </c>
      <c r="G4001" s="198">
        <v>0</v>
      </c>
      <c r="H4001" s="198">
        <v>0</v>
      </c>
      <c r="I4001" s="4">
        <v>43460</v>
      </c>
      <c r="J4001" s="198" t="s">
        <v>105</v>
      </c>
      <c r="K4001" s="3">
        <v>-3364.52</v>
      </c>
      <c r="L4001" s="198" t="s">
        <v>195</v>
      </c>
    </row>
    <row r="4002" spans="1:12" x14ac:dyDescent="0.3">
      <c r="A4002" s="5">
        <v>13650</v>
      </c>
      <c r="B4002" s="5">
        <v>10100501</v>
      </c>
      <c r="C4002" s="5">
        <v>1000</v>
      </c>
      <c r="D4002" s="4">
        <v>43647</v>
      </c>
      <c r="E4002" s="198" t="s">
        <v>104</v>
      </c>
      <c r="F4002" s="198">
        <v>108102206</v>
      </c>
      <c r="G4002" s="198">
        <v>0</v>
      </c>
      <c r="H4002" s="198">
        <v>0</v>
      </c>
      <c r="I4002" s="4">
        <v>43460</v>
      </c>
      <c r="J4002" s="198" t="s">
        <v>105</v>
      </c>
      <c r="K4002" s="3">
        <v>-3364.52</v>
      </c>
      <c r="L4002" s="198" t="s">
        <v>195</v>
      </c>
    </row>
    <row r="4003" spans="1:12" x14ac:dyDescent="0.3">
      <c r="A4003" s="5">
        <v>13650</v>
      </c>
      <c r="B4003" s="5">
        <v>10100501</v>
      </c>
      <c r="C4003" s="5">
        <v>1000</v>
      </c>
      <c r="D4003" s="4">
        <v>43647</v>
      </c>
      <c r="E4003" s="198" t="s">
        <v>104</v>
      </c>
      <c r="F4003" s="198">
        <v>108102206</v>
      </c>
      <c r="G4003" s="198">
        <v>0</v>
      </c>
      <c r="H4003" s="198">
        <v>0</v>
      </c>
      <c r="I4003" s="4">
        <v>43460</v>
      </c>
      <c r="J4003" s="198" t="s">
        <v>105</v>
      </c>
      <c r="K4003" s="3">
        <v>-3364.52</v>
      </c>
      <c r="L4003" s="198" t="s">
        <v>195</v>
      </c>
    </row>
    <row r="4004" spans="1:12" x14ac:dyDescent="0.3">
      <c r="A4004" s="5">
        <v>13650</v>
      </c>
      <c r="B4004" s="5">
        <v>10100501</v>
      </c>
      <c r="C4004" s="5">
        <v>1000</v>
      </c>
      <c r="D4004" s="4">
        <v>43647</v>
      </c>
      <c r="E4004" s="198" t="s">
        <v>104</v>
      </c>
      <c r="F4004" s="198">
        <v>108102206</v>
      </c>
      <c r="G4004" s="198">
        <v>0</v>
      </c>
      <c r="H4004" s="198">
        <v>0</v>
      </c>
      <c r="I4004" s="4">
        <v>43460</v>
      </c>
      <c r="J4004" s="198" t="s">
        <v>105</v>
      </c>
      <c r="K4004" s="3">
        <v>-3364.47</v>
      </c>
      <c r="L4004" s="198" t="s">
        <v>195</v>
      </c>
    </row>
    <row r="4005" spans="1:12" x14ac:dyDescent="0.3">
      <c r="A4005" s="5">
        <v>13650</v>
      </c>
      <c r="B4005" s="5">
        <v>10100501</v>
      </c>
      <c r="C4005" s="5">
        <v>1000</v>
      </c>
      <c r="D4005" s="4">
        <v>43647</v>
      </c>
      <c r="E4005" s="198" t="s">
        <v>104</v>
      </c>
      <c r="F4005" s="198">
        <v>108102206</v>
      </c>
      <c r="G4005" s="198">
        <v>0</v>
      </c>
      <c r="H4005" s="198">
        <v>0</v>
      </c>
      <c r="I4005" s="4">
        <v>43460</v>
      </c>
      <c r="J4005" s="198" t="s">
        <v>105</v>
      </c>
      <c r="K4005" s="198">
        <v>-176.42</v>
      </c>
      <c r="L4005" s="198" t="s">
        <v>195</v>
      </c>
    </row>
    <row r="4006" spans="1:12" x14ac:dyDescent="0.3">
      <c r="A4006" s="5">
        <v>13642</v>
      </c>
      <c r="B4006" s="5">
        <v>10100501</v>
      </c>
      <c r="C4006" s="5">
        <v>1000</v>
      </c>
      <c r="D4006" s="4">
        <v>43647</v>
      </c>
      <c r="E4006" s="198" t="s">
        <v>103</v>
      </c>
      <c r="F4006" s="198">
        <v>108103367</v>
      </c>
      <c r="G4006" s="198">
        <v>-1</v>
      </c>
      <c r="H4006" s="3">
        <v>-17066.34</v>
      </c>
      <c r="I4006" s="4">
        <v>43565</v>
      </c>
      <c r="J4006" s="198" t="s">
        <v>106</v>
      </c>
      <c r="K4006" s="198">
        <v>0</v>
      </c>
      <c r="L4006" s="198" t="s">
        <v>208</v>
      </c>
    </row>
    <row r="4007" spans="1:12" x14ac:dyDescent="0.3">
      <c r="A4007" s="5">
        <v>13642</v>
      </c>
      <c r="B4007" s="5">
        <v>10100501</v>
      </c>
      <c r="C4007" s="5">
        <v>1000</v>
      </c>
      <c r="D4007" s="4">
        <v>43647</v>
      </c>
      <c r="E4007" s="198" t="s">
        <v>104</v>
      </c>
      <c r="F4007" s="198">
        <v>108103367</v>
      </c>
      <c r="G4007" s="198">
        <v>0</v>
      </c>
      <c r="H4007" s="198">
        <v>0</v>
      </c>
      <c r="I4007" s="4">
        <v>43565</v>
      </c>
      <c r="J4007" s="198" t="s">
        <v>107</v>
      </c>
      <c r="K4007" s="198">
        <v>36.1</v>
      </c>
      <c r="L4007" s="198" t="s">
        <v>208</v>
      </c>
    </row>
    <row r="4008" spans="1:12" x14ac:dyDescent="0.3">
      <c r="A4008" s="5">
        <v>13640</v>
      </c>
      <c r="B4008" s="5">
        <v>10100501</v>
      </c>
      <c r="C4008" s="5">
        <v>1000</v>
      </c>
      <c r="D4008" s="4">
        <v>43647</v>
      </c>
      <c r="E4008" s="198" t="s">
        <v>104</v>
      </c>
      <c r="F4008" s="198">
        <v>108104295</v>
      </c>
      <c r="G4008" s="198">
        <v>0</v>
      </c>
      <c r="H4008" s="198">
        <v>0</v>
      </c>
      <c r="I4008" s="4">
        <v>43622</v>
      </c>
      <c r="J4008" s="198" t="s">
        <v>105</v>
      </c>
      <c r="K4008" s="198">
        <v>34.090000000000003</v>
      </c>
      <c r="L4008" s="198" t="s">
        <v>194</v>
      </c>
    </row>
    <row r="4009" spans="1:12" x14ac:dyDescent="0.3">
      <c r="A4009" s="5">
        <v>13640</v>
      </c>
      <c r="B4009" s="5">
        <v>10100501</v>
      </c>
      <c r="C4009" s="5">
        <v>1000</v>
      </c>
      <c r="D4009" s="4">
        <v>43647</v>
      </c>
      <c r="E4009" s="198" t="s">
        <v>104</v>
      </c>
      <c r="F4009" s="198">
        <v>108104295</v>
      </c>
      <c r="G4009" s="198">
        <v>0</v>
      </c>
      <c r="H4009" s="198">
        <v>0</v>
      </c>
      <c r="I4009" s="4">
        <v>43622</v>
      </c>
      <c r="J4009" s="198" t="s">
        <v>105</v>
      </c>
      <c r="K4009" s="198">
        <v>26.5</v>
      </c>
      <c r="L4009" s="198" t="s">
        <v>194</v>
      </c>
    </row>
    <row r="4010" spans="1:12" x14ac:dyDescent="0.3">
      <c r="A4010" s="5">
        <v>13640</v>
      </c>
      <c r="B4010" s="5">
        <v>10100501</v>
      </c>
      <c r="C4010" s="5">
        <v>1000</v>
      </c>
      <c r="D4010" s="4">
        <v>43647</v>
      </c>
      <c r="E4010" s="198" t="s">
        <v>104</v>
      </c>
      <c r="F4010" s="198">
        <v>108104295</v>
      </c>
      <c r="G4010" s="198">
        <v>0</v>
      </c>
      <c r="H4010" s="198">
        <v>0</v>
      </c>
      <c r="I4010" s="4">
        <v>43622</v>
      </c>
      <c r="J4010" s="198" t="s">
        <v>105</v>
      </c>
      <c r="K4010" s="198">
        <v>55.56</v>
      </c>
      <c r="L4010" s="198" t="s">
        <v>194</v>
      </c>
    </row>
    <row r="4011" spans="1:12" x14ac:dyDescent="0.3">
      <c r="A4011" s="5">
        <v>13640</v>
      </c>
      <c r="B4011" s="5">
        <v>10100501</v>
      </c>
      <c r="C4011" s="5">
        <v>1000</v>
      </c>
      <c r="D4011" s="4">
        <v>43647</v>
      </c>
      <c r="E4011" s="198" t="s">
        <v>104</v>
      </c>
      <c r="F4011" s="198">
        <v>108104295</v>
      </c>
      <c r="G4011" s="198">
        <v>0</v>
      </c>
      <c r="H4011" s="198">
        <v>0</v>
      </c>
      <c r="I4011" s="4">
        <v>43622</v>
      </c>
      <c r="J4011" s="198" t="s">
        <v>105</v>
      </c>
      <c r="K4011" s="198">
        <v>111.18</v>
      </c>
      <c r="L4011" s="198" t="s">
        <v>194</v>
      </c>
    </row>
    <row r="4012" spans="1:12" x14ac:dyDescent="0.3">
      <c r="A4012" s="5">
        <v>13640</v>
      </c>
      <c r="B4012" s="5">
        <v>10100501</v>
      </c>
      <c r="C4012" s="5">
        <v>1000</v>
      </c>
      <c r="D4012" s="4">
        <v>43647</v>
      </c>
      <c r="E4012" s="198" t="s">
        <v>104</v>
      </c>
      <c r="F4012" s="198">
        <v>108104295</v>
      </c>
      <c r="G4012" s="198">
        <v>0</v>
      </c>
      <c r="H4012" s="198">
        <v>0</v>
      </c>
      <c r="I4012" s="4">
        <v>43622</v>
      </c>
      <c r="J4012" s="198" t="s">
        <v>105</v>
      </c>
      <c r="K4012" s="198">
        <v>42.17</v>
      </c>
      <c r="L4012" s="198" t="s">
        <v>194</v>
      </c>
    </row>
    <row r="4013" spans="1:12" x14ac:dyDescent="0.3">
      <c r="A4013" s="5">
        <v>13640</v>
      </c>
      <c r="B4013" s="5">
        <v>10100501</v>
      </c>
      <c r="C4013" s="5">
        <v>1000</v>
      </c>
      <c r="D4013" s="4">
        <v>43647</v>
      </c>
      <c r="E4013" s="198" t="s">
        <v>104</v>
      </c>
      <c r="F4013" s="198">
        <v>108104295</v>
      </c>
      <c r="G4013" s="198">
        <v>0</v>
      </c>
      <c r="H4013" s="198">
        <v>0</v>
      </c>
      <c r="I4013" s="4">
        <v>43622</v>
      </c>
      <c r="J4013" s="198" t="s">
        <v>105</v>
      </c>
      <c r="K4013" s="198">
        <v>12.81</v>
      </c>
      <c r="L4013" s="198" t="s">
        <v>194</v>
      </c>
    </row>
    <row r="4014" spans="1:12" x14ac:dyDescent="0.3">
      <c r="A4014" s="5">
        <v>13640</v>
      </c>
      <c r="B4014" s="5">
        <v>10100501</v>
      </c>
      <c r="C4014" s="5">
        <v>1000</v>
      </c>
      <c r="D4014" s="4">
        <v>43647</v>
      </c>
      <c r="E4014" s="198" t="s">
        <v>104</v>
      </c>
      <c r="F4014" s="198">
        <v>108104295</v>
      </c>
      <c r="G4014" s="198">
        <v>0</v>
      </c>
      <c r="H4014" s="198">
        <v>0</v>
      </c>
      <c r="I4014" s="4">
        <v>43622</v>
      </c>
      <c r="J4014" s="198" t="s">
        <v>105</v>
      </c>
      <c r="K4014" s="198">
        <v>58.32</v>
      </c>
      <c r="L4014" s="198" t="s">
        <v>194</v>
      </c>
    </row>
    <row r="4015" spans="1:12" x14ac:dyDescent="0.3">
      <c r="A4015" s="5">
        <v>13650</v>
      </c>
      <c r="B4015" s="5">
        <v>10100501</v>
      </c>
      <c r="C4015" s="5">
        <v>1000</v>
      </c>
      <c r="D4015" s="4">
        <v>43647</v>
      </c>
      <c r="E4015" s="198" t="s">
        <v>104</v>
      </c>
      <c r="F4015" s="198">
        <v>108104295</v>
      </c>
      <c r="G4015" s="198">
        <v>0</v>
      </c>
      <c r="H4015" s="198">
        <v>0</v>
      </c>
      <c r="I4015" s="4">
        <v>43622</v>
      </c>
      <c r="J4015" s="198" t="s">
        <v>105</v>
      </c>
      <c r="K4015" s="198">
        <v>205.18</v>
      </c>
      <c r="L4015" s="198" t="s">
        <v>195</v>
      </c>
    </row>
    <row r="4016" spans="1:12" x14ac:dyDescent="0.3">
      <c r="A4016" s="5">
        <v>13650</v>
      </c>
      <c r="B4016" s="5">
        <v>10100501</v>
      </c>
      <c r="C4016" s="5">
        <v>1000</v>
      </c>
      <c r="D4016" s="4">
        <v>43647</v>
      </c>
      <c r="E4016" s="198" t="s">
        <v>104</v>
      </c>
      <c r="F4016" s="198">
        <v>108104295</v>
      </c>
      <c r="G4016" s="198">
        <v>0</v>
      </c>
      <c r="H4016" s="198">
        <v>0</v>
      </c>
      <c r="I4016" s="4">
        <v>43622</v>
      </c>
      <c r="J4016" s="198" t="s">
        <v>105</v>
      </c>
      <c r="K4016" s="198">
        <v>205.18</v>
      </c>
      <c r="L4016" s="198" t="s">
        <v>195</v>
      </c>
    </row>
    <row r="4017" spans="1:12" x14ac:dyDescent="0.3">
      <c r="A4017" s="5">
        <v>13640</v>
      </c>
      <c r="B4017" s="5">
        <v>10100501</v>
      </c>
      <c r="C4017" s="5">
        <v>1000</v>
      </c>
      <c r="D4017" s="4">
        <v>43647</v>
      </c>
      <c r="E4017" s="198" t="s">
        <v>104</v>
      </c>
      <c r="F4017" s="198">
        <v>108105336</v>
      </c>
      <c r="G4017" s="198">
        <v>0</v>
      </c>
      <c r="H4017" s="198">
        <v>0</v>
      </c>
      <c r="I4017" s="4">
        <v>43616</v>
      </c>
      <c r="J4017" s="198" t="s">
        <v>105</v>
      </c>
      <c r="K4017" s="198">
        <v>41.56</v>
      </c>
      <c r="L4017" s="198" t="s">
        <v>194</v>
      </c>
    </row>
    <row r="4018" spans="1:12" x14ac:dyDescent="0.3">
      <c r="A4018" s="5">
        <v>13640</v>
      </c>
      <c r="B4018" s="5">
        <v>10100501</v>
      </c>
      <c r="C4018" s="5">
        <v>1000</v>
      </c>
      <c r="D4018" s="4">
        <v>43647</v>
      </c>
      <c r="E4018" s="198" t="s">
        <v>104</v>
      </c>
      <c r="F4018" s="198">
        <v>108105336</v>
      </c>
      <c r="G4018" s="198">
        <v>0</v>
      </c>
      <c r="H4018" s="198">
        <v>0</v>
      </c>
      <c r="I4018" s="4">
        <v>43616</v>
      </c>
      <c r="J4018" s="198" t="s">
        <v>105</v>
      </c>
      <c r="K4018" s="3">
        <v>1140.27</v>
      </c>
      <c r="L4018" s="198" t="s">
        <v>194</v>
      </c>
    </row>
    <row r="4019" spans="1:12" x14ac:dyDescent="0.3">
      <c r="A4019" s="5">
        <v>13650</v>
      </c>
      <c r="B4019" s="5">
        <v>10100501</v>
      </c>
      <c r="C4019" s="5">
        <v>1000</v>
      </c>
      <c r="D4019" s="4">
        <v>43647</v>
      </c>
      <c r="E4019" s="198" t="s">
        <v>104</v>
      </c>
      <c r="F4019" s="198">
        <v>108105336</v>
      </c>
      <c r="G4019" s="198">
        <v>0</v>
      </c>
      <c r="H4019" s="198">
        <v>0</v>
      </c>
      <c r="I4019" s="4">
        <v>43616</v>
      </c>
      <c r="J4019" s="198" t="s">
        <v>105</v>
      </c>
      <c r="K4019" s="198">
        <v>532.82000000000005</v>
      </c>
      <c r="L4019" s="198" t="s">
        <v>195</v>
      </c>
    </row>
    <row r="4020" spans="1:12" x14ac:dyDescent="0.3">
      <c r="A4020" s="5">
        <v>13670</v>
      </c>
      <c r="B4020" s="5">
        <v>10100501</v>
      </c>
      <c r="C4020" s="5">
        <v>1000</v>
      </c>
      <c r="D4020" s="4">
        <v>43647</v>
      </c>
      <c r="E4020" s="198" t="s">
        <v>104</v>
      </c>
      <c r="F4020" s="198">
        <v>108105336</v>
      </c>
      <c r="G4020" s="198">
        <v>0</v>
      </c>
      <c r="H4020" s="198">
        <v>0</v>
      </c>
      <c r="I4020" s="4">
        <v>43616</v>
      </c>
      <c r="J4020" s="198" t="s">
        <v>105</v>
      </c>
      <c r="K4020" s="198">
        <v>285.02</v>
      </c>
      <c r="L4020" s="198" t="s">
        <v>189</v>
      </c>
    </row>
    <row r="4021" spans="1:12" x14ac:dyDescent="0.3">
      <c r="A4021" s="5">
        <v>13640</v>
      </c>
      <c r="B4021" s="5">
        <v>10100501</v>
      </c>
      <c r="C4021" s="5">
        <v>1000</v>
      </c>
      <c r="D4021" s="4">
        <v>43647</v>
      </c>
      <c r="E4021" s="198" t="s">
        <v>103</v>
      </c>
      <c r="F4021" s="198">
        <v>108093722</v>
      </c>
      <c r="G4021" s="198">
        <v>-1</v>
      </c>
      <c r="H4021" s="198">
        <v>-66.849999999999994</v>
      </c>
      <c r="I4021" s="4">
        <v>43662</v>
      </c>
      <c r="J4021" s="198" t="s">
        <v>282</v>
      </c>
      <c r="K4021" s="198">
        <v>0</v>
      </c>
      <c r="L4021" s="198" t="s">
        <v>194</v>
      </c>
    </row>
    <row r="4022" spans="1:12" x14ac:dyDescent="0.3">
      <c r="A4022" s="5">
        <v>13640</v>
      </c>
      <c r="B4022" s="5">
        <v>10100501</v>
      </c>
      <c r="C4022" s="5">
        <v>1000</v>
      </c>
      <c r="D4022" s="4">
        <v>43647</v>
      </c>
      <c r="E4022" s="198" t="s">
        <v>104</v>
      </c>
      <c r="F4022" s="198">
        <v>108093722</v>
      </c>
      <c r="G4022" s="198">
        <v>0</v>
      </c>
      <c r="H4022" s="198">
        <v>0</v>
      </c>
      <c r="I4022" s="4">
        <v>43662</v>
      </c>
      <c r="J4022" s="198" t="s">
        <v>282</v>
      </c>
      <c r="K4022" s="3">
        <v>2308.92</v>
      </c>
      <c r="L4022" s="198" t="s">
        <v>194</v>
      </c>
    </row>
    <row r="4023" spans="1:12" x14ac:dyDescent="0.3">
      <c r="A4023" s="5">
        <v>13640</v>
      </c>
      <c r="B4023" s="5">
        <v>10100501</v>
      </c>
      <c r="C4023" s="5">
        <v>1000</v>
      </c>
      <c r="D4023" s="4">
        <v>43647</v>
      </c>
      <c r="E4023" s="198" t="s">
        <v>104</v>
      </c>
      <c r="F4023" s="198">
        <v>108098492</v>
      </c>
      <c r="G4023" s="198">
        <v>0</v>
      </c>
      <c r="H4023" s="198">
        <v>0</v>
      </c>
      <c r="I4023" s="4">
        <v>43627</v>
      </c>
      <c r="J4023" s="198" t="s">
        <v>105</v>
      </c>
      <c r="K4023" s="198">
        <v>222.68</v>
      </c>
      <c r="L4023" s="198" t="s">
        <v>194</v>
      </c>
    </row>
    <row r="4024" spans="1:12" x14ac:dyDescent="0.3">
      <c r="A4024" s="5">
        <v>13650</v>
      </c>
      <c r="B4024" s="5">
        <v>10100501</v>
      </c>
      <c r="C4024" s="5">
        <v>1000</v>
      </c>
      <c r="D4024" s="4">
        <v>43647</v>
      </c>
      <c r="E4024" s="198" t="s">
        <v>104</v>
      </c>
      <c r="F4024" s="198">
        <v>108098492</v>
      </c>
      <c r="G4024" s="198">
        <v>0</v>
      </c>
      <c r="H4024" s="198">
        <v>0</v>
      </c>
      <c r="I4024" s="4">
        <v>43627</v>
      </c>
      <c r="J4024" s="198" t="s">
        <v>105</v>
      </c>
      <c r="K4024" s="198">
        <v>819.87</v>
      </c>
      <c r="L4024" s="198" t="s">
        <v>195</v>
      </c>
    </row>
    <row r="4025" spans="1:12" x14ac:dyDescent="0.3">
      <c r="A4025" s="5">
        <v>13650</v>
      </c>
      <c r="B4025" s="5">
        <v>10100501</v>
      </c>
      <c r="C4025" s="5">
        <v>1000</v>
      </c>
      <c r="D4025" s="4">
        <v>43647</v>
      </c>
      <c r="E4025" s="198" t="s">
        <v>104</v>
      </c>
      <c r="F4025" s="198">
        <v>108098492</v>
      </c>
      <c r="G4025" s="198">
        <v>0</v>
      </c>
      <c r="H4025" s="198">
        <v>0</v>
      </c>
      <c r="I4025" s="4">
        <v>43627</v>
      </c>
      <c r="J4025" s="198" t="s">
        <v>105</v>
      </c>
      <c r="K4025" s="198">
        <v>819.85</v>
      </c>
      <c r="L4025" s="198" t="s">
        <v>195</v>
      </c>
    </row>
    <row r="4026" spans="1:12" x14ac:dyDescent="0.3">
      <c r="A4026" s="5">
        <v>13640</v>
      </c>
      <c r="B4026" s="5">
        <v>10100501</v>
      </c>
      <c r="C4026" s="5">
        <v>1000</v>
      </c>
      <c r="D4026" s="4">
        <v>43647</v>
      </c>
      <c r="E4026" s="198" t="s">
        <v>104</v>
      </c>
      <c r="F4026" s="198">
        <v>108100381</v>
      </c>
      <c r="G4026" s="198">
        <v>0</v>
      </c>
      <c r="H4026" s="198">
        <v>0</v>
      </c>
      <c r="I4026" s="4">
        <v>43607</v>
      </c>
      <c r="J4026" s="198" t="s">
        <v>105</v>
      </c>
      <c r="K4026" s="198">
        <v>302.33</v>
      </c>
      <c r="L4026" s="198" t="s">
        <v>194</v>
      </c>
    </row>
    <row r="4027" spans="1:12" x14ac:dyDescent="0.3">
      <c r="A4027" s="5">
        <v>13640</v>
      </c>
      <c r="B4027" s="5">
        <v>10100501</v>
      </c>
      <c r="C4027" s="5">
        <v>1000</v>
      </c>
      <c r="D4027" s="4">
        <v>43647</v>
      </c>
      <c r="E4027" s="198" t="s">
        <v>104</v>
      </c>
      <c r="F4027" s="198">
        <v>108100381</v>
      </c>
      <c r="G4027" s="198">
        <v>0</v>
      </c>
      <c r="H4027" s="198">
        <v>0</v>
      </c>
      <c r="I4027" s="4">
        <v>43607</v>
      </c>
      <c r="J4027" s="198" t="s">
        <v>105</v>
      </c>
      <c r="K4027" s="198">
        <v>351.67</v>
      </c>
      <c r="L4027" s="198" t="s">
        <v>194</v>
      </c>
    </row>
    <row r="4028" spans="1:12" x14ac:dyDescent="0.3">
      <c r="A4028" s="5">
        <v>13640</v>
      </c>
      <c r="B4028" s="5">
        <v>10100501</v>
      </c>
      <c r="C4028" s="5">
        <v>1000</v>
      </c>
      <c r="D4028" s="4">
        <v>43647</v>
      </c>
      <c r="E4028" s="198" t="s">
        <v>104</v>
      </c>
      <c r="F4028" s="198">
        <v>108100381</v>
      </c>
      <c r="G4028" s="198">
        <v>0</v>
      </c>
      <c r="H4028" s="198">
        <v>0</v>
      </c>
      <c r="I4028" s="4">
        <v>43607</v>
      </c>
      <c r="J4028" s="198" t="s">
        <v>105</v>
      </c>
      <c r="K4028" s="3">
        <v>1149.44</v>
      </c>
      <c r="L4028" s="198" t="s">
        <v>194</v>
      </c>
    </row>
    <row r="4029" spans="1:12" x14ac:dyDescent="0.3">
      <c r="A4029" s="5">
        <v>13640</v>
      </c>
      <c r="B4029" s="5">
        <v>10100501</v>
      </c>
      <c r="C4029" s="5">
        <v>1000</v>
      </c>
      <c r="D4029" s="4">
        <v>43647</v>
      </c>
      <c r="E4029" s="198" t="s">
        <v>104</v>
      </c>
      <c r="F4029" s="198">
        <v>108100381</v>
      </c>
      <c r="G4029" s="198">
        <v>0</v>
      </c>
      <c r="H4029" s="198">
        <v>0</v>
      </c>
      <c r="I4029" s="4">
        <v>43607</v>
      </c>
      <c r="J4029" s="198" t="s">
        <v>105</v>
      </c>
      <c r="K4029" s="198">
        <v>112.38</v>
      </c>
      <c r="L4029" s="198" t="s">
        <v>194</v>
      </c>
    </row>
    <row r="4030" spans="1:12" x14ac:dyDescent="0.3">
      <c r="A4030" s="5">
        <v>13640</v>
      </c>
      <c r="B4030" s="5">
        <v>10100501</v>
      </c>
      <c r="C4030" s="5">
        <v>1000</v>
      </c>
      <c r="D4030" s="4">
        <v>43647</v>
      </c>
      <c r="E4030" s="198" t="s">
        <v>104</v>
      </c>
      <c r="F4030" s="198">
        <v>108100381</v>
      </c>
      <c r="G4030" s="198">
        <v>0</v>
      </c>
      <c r="H4030" s="198">
        <v>0</v>
      </c>
      <c r="I4030" s="4">
        <v>43607</v>
      </c>
      <c r="J4030" s="198" t="s">
        <v>105</v>
      </c>
      <c r="K4030" s="198">
        <v>302.67</v>
      </c>
      <c r="L4030" s="198" t="s">
        <v>194</v>
      </c>
    </row>
    <row r="4031" spans="1:12" x14ac:dyDescent="0.3">
      <c r="A4031" s="5">
        <v>13640</v>
      </c>
      <c r="B4031" s="5">
        <v>10100501</v>
      </c>
      <c r="C4031" s="5">
        <v>1000</v>
      </c>
      <c r="D4031" s="4">
        <v>43647</v>
      </c>
      <c r="E4031" s="198" t="s">
        <v>104</v>
      </c>
      <c r="F4031" s="198">
        <v>108100381</v>
      </c>
      <c r="G4031" s="198">
        <v>0</v>
      </c>
      <c r="H4031" s="198">
        <v>0</v>
      </c>
      <c r="I4031" s="4">
        <v>43607</v>
      </c>
      <c r="J4031" s="198" t="s">
        <v>105</v>
      </c>
      <c r="K4031" s="198">
        <v>27.38</v>
      </c>
      <c r="L4031" s="198" t="s">
        <v>194</v>
      </c>
    </row>
    <row r="4032" spans="1:12" x14ac:dyDescent="0.3">
      <c r="A4032" s="5">
        <v>13650</v>
      </c>
      <c r="B4032" s="5">
        <v>10100501</v>
      </c>
      <c r="C4032" s="5">
        <v>1000</v>
      </c>
      <c r="D4032" s="4">
        <v>43647</v>
      </c>
      <c r="E4032" s="198" t="s">
        <v>104</v>
      </c>
      <c r="F4032" s="198">
        <v>108100381</v>
      </c>
      <c r="G4032" s="198">
        <v>0</v>
      </c>
      <c r="H4032" s="198">
        <v>0</v>
      </c>
      <c r="I4032" s="4">
        <v>43607</v>
      </c>
      <c r="J4032" s="198" t="s">
        <v>105</v>
      </c>
      <c r="K4032" s="198">
        <v>795.84</v>
      </c>
      <c r="L4032" s="198" t="s">
        <v>195</v>
      </c>
    </row>
    <row r="4033" spans="1:12" x14ac:dyDescent="0.3">
      <c r="A4033" s="5">
        <v>13670</v>
      </c>
      <c r="B4033" s="5">
        <v>10100501</v>
      </c>
      <c r="C4033" s="5">
        <v>1000</v>
      </c>
      <c r="D4033" s="4">
        <v>43647</v>
      </c>
      <c r="E4033" s="198" t="s">
        <v>104</v>
      </c>
      <c r="F4033" s="198">
        <v>108100381</v>
      </c>
      <c r="G4033" s="198">
        <v>0</v>
      </c>
      <c r="H4033" s="198">
        <v>0</v>
      </c>
      <c r="I4033" s="4">
        <v>43607</v>
      </c>
      <c r="J4033" s="198" t="s">
        <v>105</v>
      </c>
      <c r="K4033" s="198">
        <v>595.08000000000004</v>
      </c>
      <c r="L4033" s="198" t="s">
        <v>189</v>
      </c>
    </row>
    <row r="4034" spans="1:12" x14ac:dyDescent="0.3">
      <c r="A4034" s="5">
        <v>13640</v>
      </c>
      <c r="B4034" s="5">
        <v>10100501</v>
      </c>
      <c r="C4034" s="5">
        <v>1000</v>
      </c>
      <c r="D4034" s="4">
        <v>43647</v>
      </c>
      <c r="E4034" s="198" t="s">
        <v>104</v>
      </c>
      <c r="F4034" s="198">
        <v>108106663</v>
      </c>
      <c r="G4034" s="198">
        <v>0</v>
      </c>
      <c r="H4034" s="198">
        <v>0</v>
      </c>
      <c r="I4034" s="4">
        <v>43484</v>
      </c>
      <c r="J4034" s="198" t="s">
        <v>105</v>
      </c>
      <c r="K4034" s="198">
        <v>0</v>
      </c>
      <c r="L4034" s="198" t="s">
        <v>194</v>
      </c>
    </row>
    <row r="4035" spans="1:12" x14ac:dyDescent="0.3">
      <c r="A4035" s="5">
        <v>13640</v>
      </c>
      <c r="B4035" s="5">
        <v>10100501</v>
      </c>
      <c r="C4035" s="5">
        <v>1000</v>
      </c>
      <c r="D4035" s="4">
        <v>43647</v>
      </c>
      <c r="E4035" s="198" t="s">
        <v>104</v>
      </c>
      <c r="F4035" s="198">
        <v>108106930</v>
      </c>
      <c r="G4035" s="198">
        <v>0</v>
      </c>
      <c r="H4035" s="198">
        <v>0</v>
      </c>
      <c r="I4035" s="4">
        <v>43530</v>
      </c>
      <c r="J4035" s="198" t="s">
        <v>105</v>
      </c>
      <c r="K4035" s="198">
        <v>-214.4</v>
      </c>
      <c r="L4035" s="198" t="s">
        <v>194</v>
      </c>
    </row>
    <row r="4036" spans="1:12" x14ac:dyDescent="0.3">
      <c r="A4036" s="5">
        <v>13640</v>
      </c>
      <c r="B4036" s="5">
        <v>10100501</v>
      </c>
      <c r="C4036" s="5">
        <v>1000</v>
      </c>
      <c r="D4036" s="4">
        <v>43647</v>
      </c>
      <c r="E4036" s="198" t="s">
        <v>104</v>
      </c>
      <c r="F4036" s="198">
        <v>108106930</v>
      </c>
      <c r="G4036" s="198">
        <v>0</v>
      </c>
      <c r="H4036" s="198">
        <v>0</v>
      </c>
      <c r="I4036" s="4">
        <v>43530</v>
      </c>
      <c r="J4036" s="198" t="s">
        <v>105</v>
      </c>
      <c r="K4036" s="198">
        <v>-532.15</v>
      </c>
      <c r="L4036" s="198" t="s">
        <v>194</v>
      </c>
    </row>
    <row r="4037" spans="1:12" x14ac:dyDescent="0.3">
      <c r="A4037" s="5">
        <v>13640</v>
      </c>
      <c r="B4037" s="5">
        <v>10100501</v>
      </c>
      <c r="C4037" s="5">
        <v>1000</v>
      </c>
      <c r="D4037" s="4">
        <v>43647</v>
      </c>
      <c r="E4037" s="198" t="s">
        <v>104</v>
      </c>
      <c r="F4037" s="198">
        <v>108106930</v>
      </c>
      <c r="G4037" s="198">
        <v>0</v>
      </c>
      <c r="H4037" s="198">
        <v>0</v>
      </c>
      <c r="I4037" s="4">
        <v>43530</v>
      </c>
      <c r="J4037" s="198" t="s">
        <v>105</v>
      </c>
      <c r="K4037" s="198">
        <v>-532.15</v>
      </c>
      <c r="L4037" s="198" t="s">
        <v>194</v>
      </c>
    </row>
    <row r="4038" spans="1:12" x14ac:dyDescent="0.3">
      <c r="A4038" s="5">
        <v>13670</v>
      </c>
      <c r="B4038" s="5">
        <v>10100501</v>
      </c>
      <c r="C4038" s="5">
        <v>1000</v>
      </c>
      <c r="D4038" s="4">
        <v>43647</v>
      </c>
      <c r="E4038" s="198" t="s">
        <v>104</v>
      </c>
      <c r="F4038" s="198">
        <v>108106930</v>
      </c>
      <c r="G4038" s="198">
        <v>0</v>
      </c>
      <c r="H4038" s="198">
        <v>0</v>
      </c>
      <c r="I4038" s="4">
        <v>43530</v>
      </c>
      <c r="J4038" s="198" t="s">
        <v>105</v>
      </c>
      <c r="K4038" s="198">
        <v>-10</v>
      </c>
      <c r="L4038" s="198" t="s">
        <v>189</v>
      </c>
    </row>
    <row r="4039" spans="1:12" x14ac:dyDescent="0.3">
      <c r="A4039" s="5">
        <v>13670</v>
      </c>
      <c r="B4039" s="5">
        <v>10100501</v>
      </c>
      <c r="C4039" s="5">
        <v>1000</v>
      </c>
      <c r="D4039" s="4">
        <v>43647</v>
      </c>
      <c r="E4039" s="198" t="s">
        <v>104</v>
      </c>
      <c r="F4039" s="198">
        <v>108106930</v>
      </c>
      <c r="G4039" s="198">
        <v>0</v>
      </c>
      <c r="H4039" s="198">
        <v>0</v>
      </c>
      <c r="I4039" s="4">
        <v>43530</v>
      </c>
      <c r="J4039" s="198" t="s">
        <v>105</v>
      </c>
      <c r="K4039" s="198">
        <v>-56.23</v>
      </c>
      <c r="L4039" s="198" t="s">
        <v>189</v>
      </c>
    </row>
    <row r="4040" spans="1:12" x14ac:dyDescent="0.3">
      <c r="A4040" s="5">
        <v>13670</v>
      </c>
      <c r="B4040" s="5">
        <v>10100501</v>
      </c>
      <c r="C4040" s="5">
        <v>1000</v>
      </c>
      <c r="D4040" s="4">
        <v>43647</v>
      </c>
      <c r="E4040" s="198" t="s">
        <v>103</v>
      </c>
      <c r="F4040" s="198">
        <v>108109257</v>
      </c>
      <c r="G4040" s="5">
        <v>-2106</v>
      </c>
      <c r="H4040" s="3">
        <v>-10635.3</v>
      </c>
      <c r="I4040" s="4">
        <v>43676</v>
      </c>
      <c r="J4040" s="198" t="s">
        <v>284</v>
      </c>
      <c r="K4040" s="198">
        <v>0</v>
      </c>
      <c r="L4040" s="198" t="s">
        <v>189</v>
      </c>
    </row>
    <row r="4041" spans="1:12" x14ac:dyDescent="0.3">
      <c r="A4041" s="5">
        <v>13660</v>
      </c>
      <c r="B4041" s="5">
        <v>10100501</v>
      </c>
      <c r="C4041" s="5">
        <v>1000</v>
      </c>
      <c r="D4041" s="4">
        <v>43647</v>
      </c>
      <c r="E4041" s="198" t="s">
        <v>104</v>
      </c>
      <c r="F4041" s="198">
        <v>108109484</v>
      </c>
      <c r="G4041" s="198">
        <v>0</v>
      </c>
      <c r="H4041" s="198">
        <v>0</v>
      </c>
      <c r="I4041" s="4">
        <v>43636</v>
      </c>
      <c r="J4041" s="198" t="s">
        <v>105</v>
      </c>
      <c r="K4041" s="3">
        <v>-14299.54</v>
      </c>
      <c r="L4041" s="198" t="s">
        <v>188</v>
      </c>
    </row>
    <row r="4042" spans="1:12" x14ac:dyDescent="0.3">
      <c r="A4042" s="5">
        <v>13650</v>
      </c>
      <c r="B4042" s="5">
        <v>10100501</v>
      </c>
      <c r="C4042" s="5">
        <v>1000</v>
      </c>
      <c r="D4042" s="4">
        <v>43647</v>
      </c>
      <c r="E4042" s="198" t="s">
        <v>103</v>
      </c>
      <c r="F4042" s="198">
        <v>108109640</v>
      </c>
      <c r="G4042" s="5">
        <v>-1200</v>
      </c>
      <c r="H4042" s="5">
        <v>-3036</v>
      </c>
      <c r="I4042" s="4">
        <v>43668</v>
      </c>
      <c r="J4042" s="198" t="s">
        <v>285</v>
      </c>
      <c r="K4042" s="198">
        <v>0</v>
      </c>
      <c r="L4042" s="198" t="s">
        <v>195</v>
      </c>
    </row>
    <row r="4043" spans="1:12" x14ac:dyDescent="0.3">
      <c r="A4043" s="5">
        <v>13640</v>
      </c>
      <c r="B4043" s="5">
        <v>10100501</v>
      </c>
      <c r="C4043" s="5">
        <v>1000</v>
      </c>
      <c r="D4043" s="4">
        <v>43647</v>
      </c>
      <c r="E4043" s="198" t="s">
        <v>103</v>
      </c>
      <c r="F4043" s="198">
        <v>108109643</v>
      </c>
      <c r="G4043" s="198">
        <v>-1</v>
      </c>
      <c r="H4043" s="3">
        <v>-2072.59</v>
      </c>
      <c r="I4043" s="4">
        <v>43675</v>
      </c>
      <c r="J4043" s="198" t="s">
        <v>286</v>
      </c>
      <c r="K4043" s="198">
        <v>0</v>
      </c>
      <c r="L4043" s="198" t="s">
        <v>194</v>
      </c>
    </row>
    <row r="4044" spans="1:12" x14ac:dyDescent="0.3">
      <c r="A4044" s="5">
        <v>13660</v>
      </c>
      <c r="B4044" s="5">
        <v>10100501</v>
      </c>
      <c r="C4044" s="5">
        <v>1000</v>
      </c>
      <c r="D4044" s="4">
        <v>43647</v>
      </c>
      <c r="E4044" s="198" t="s">
        <v>103</v>
      </c>
      <c r="F4044" s="198">
        <v>108109643</v>
      </c>
      <c r="G4044" s="198">
        <v>-30</v>
      </c>
      <c r="H4044" s="198">
        <v>-105.9</v>
      </c>
      <c r="I4044" s="4">
        <v>43675</v>
      </c>
      <c r="J4044" s="198" t="s">
        <v>286</v>
      </c>
      <c r="K4044" s="198">
        <v>0</v>
      </c>
      <c r="L4044" s="198" t="s">
        <v>188</v>
      </c>
    </row>
    <row r="4045" spans="1:12" x14ac:dyDescent="0.3">
      <c r="A4045" s="5">
        <v>13640</v>
      </c>
      <c r="B4045" s="5">
        <v>10100501</v>
      </c>
      <c r="C4045" s="5">
        <v>1000</v>
      </c>
      <c r="D4045" s="4">
        <v>43647</v>
      </c>
      <c r="E4045" s="198" t="s">
        <v>103</v>
      </c>
      <c r="F4045" s="198">
        <v>108109643</v>
      </c>
      <c r="G4045" s="198">
        <v>-1</v>
      </c>
      <c r="H4045" s="3">
        <v>-5737.7</v>
      </c>
      <c r="I4045" s="4">
        <v>43675</v>
      </c>
      <c r="J4045" s="198" t="s">
        <v>286</v>
      </c>
      <c r="K4045" s="198">
        <v>0</v>
      </c>
      <c r="L4045" s="198" t="s">
        <v>194</v>
      </c>
    </row>
    <row r="4046" spans="1:12" x14ac:dyDescent="0.3">
      <c r="A4046" s="5">
        <v>13670</v>
      </c>
      <c r="B4046" s="5">
        <v>10100501</v>
      </c>
      <c r="C4046" s="5">
        <v>1000</v>
      </c>
      <c r="D4046" s="4">
        <v>43647</v>
      </c>
      <c r="E4046" s="198" t="s">
        <v>103</v>
      </c>
      <c r="F4046" s="198">
        <v>108109643</v>
      </c>
      <c r="G4046" s="198">
        <v>-675</v>
      </c>
      <c r="H4046" s="3">
        <v>-3435.75</v>
      </c>
      <c r="I4046" s="4">
        <v>43675</v>
      </c>
      <c r="J4046" s="198" t="s">
        <v>286</v>
      </c>
      <c r="K4046" s="198">
        <v>0</v>
      </c>
      <c r="L4046" s="198" t="s">
        <v>189</v>
      </c>
    </row>
    <row r="4047" spans="1:12" x14ac:dyDescent="0.3">
      <c r="A4047" s="5">
        <v>13650</v>
      </c>
      <c r="B4047" s="5">
        <v>10100501</v>
      </c>
      <c r="C4047" s="5">
        <v>1000</v>
      </c>
      <c r="D4047" s="4">
        <v>43647</v>
      </c>
      <c r="E4047" s="198" t="s">
        <v>103</v>
      </c>
      <c r="F4047" s="198">
        <v>108109643</v>
      </c>
      <c r="G4047" s="198">
        <v>-908</v>
      </c>
      <c r="H4047" s="3">
        <v>-2288.16</v>
      </c>
      <c r="I4047" s="4">
        <v>43675</v>
      </c>
      <c r="J4047" s="198" t="s">
        <v>286</v>
      </c>
      <c r="K4047" s="198">
        <v>0</v>
      </c>
      <c r="L4047" s="198" t="s">
        <v>195</v>
      </c>
    </row>
    <row r="4048" spans="1:12" x14ac:dyDescent="0.3">
      <c r="A4048" s="5">
        <v>13640</v>
      </c>
      <c r="B4048" s="5">
        <v>10100501</v>
      </c>
      <c r="C4048" s="5">
        <v>1000</v>
      </c>
      <c r="D4048" s="4">
        <v>43647</v>
      </c>
      <c r="E4048" s="198" t="s">
        <v>104</v>
      </c>
      <c r="F4048" s="198">
        <v>108109911</v>
      </c>
      <c r="G4048" s="198">
        <v>0</v>
      </c>
      <c r="H4048" s="198">
        <v>0</v>
      </c>
      <c r="I4048" s="4">
        <v>43628</v>
      </c>
      <c r="J4048" s="198" t="s">
        <v>105</v>
      </c>
      <c r="K4048" s="3">
        <v>-2792.1</v>
      </c>
      <c r="L4048" s="198" t="s">
        <v>194</v>
      </c>
    </row>
    <row r="4049" spans="1:12" x14ac:dyDescent="0.3">
      <c r="A4049" s="5">
        <v>13640</v>
      </c>
      <c r="B4049" s="5">
        <v>10100501</v>
      </c>
      <c r="C4049" s="5">
        <v>1000</v>
      </c>
      <c r="D4049" s="4">
        <v>43647</v>
      </c>
      <c r="E4049" s="198" t="s">
        <v>104</v>
      </c>
      <c r="F4049" s="198">
        <v>108109911</v>
      </c>
      <c r="G4049" s="198">
        <v>0</v>
      </c>
      <c r="H4049" s="198">
        <v>0</v>
      </c>
      <c r="I4049" s="4">
        <v>43628</v>
      </c>
      <c r="J4049" s="198" t="s">
        <v>105</v>
      </c>
      <c r="K4049" s="3">
        <v>-1357.69</v>
      </c>
      <c r="L4049" s="198" t="s">
        <v>194</v>
      </c>
    </row>
    <row r="4050" spans="1:12" x14ac:dyDescent="0.3">
      <c r="A4050" s="5">
        <v>13640</v>
      </c>
      <c r="B4050" s="5">
        <v>10100501</v>
      </c>
      <c r="C4050" s="5">
        <v>1000</v>
      </c>
      <c r="D4050" s="4">
        <v>43647</v>
      </c>
      <c r="E4050" s="198" t="s">
        <v>104</v>
      </c>
      <c r="F4050" s="198">
        <v>108109911</v>
      </c>
      <c r="G4050" s="198">
        <v>0</v>
      </c>
      <c r="H4050" s="198">
        <v>0</v>
      </c>
      <c r="I4050" s="4">
        <v>43628</v>
      </c>
      <c r="J4050" s="198" t="s">
        <v>105</v>
      </c>
      <c r="K4050" s="3">
        <v>-3031.27</v>
      </c>
      <c r="L4050" s="198" t="s">
        <v>194</v>
      </c>
    </row>
    <row r="4051" spans="1:12" x14ac:dyDescent="0.3">
      <c r="A4051" s="5">
        <v>13660</v>
      </c>
      <c r="B4051" s="5">
        <v>10100501</v>
      </c>
      <c r="C4051" s="5">
        <v>1000</v>
      </c>
      <c r="D4051" s="4">
        <v>43647</v>
      </c>
      <c r="E4051" s="198" t="s">
        <v>103</v>
      </c>
      <c r="F4051" s="198">
        <v>108110013</v>
      </c>
      <c r="G4051" s="198">
        <v>-1</v>
      </c>
      <c r="H4051" s="3">
        <v>-1012.2</v>
      </c>
      <c r="I4051" s="4">
        <v>43675</v>
      </c>
      <c r="J4051" s="198" t="s">
        <v>286</v>
      </c>
      <c r="K4051" s="198">
        <v>0</v>
      </c>
      <c r="L4051" s="198" t="s">
        <v>188</v>
      </c>
    </row>
    <row r="4052" spans="1:12" x14ac:dyDescent="0.3">
      <c r="A4052" s="5">
        <v>13670</v>
      </c>
      <c r="B4052" s="5">
        <v>10100501</v>
      </c>
      <c r="C4052" s="5">
        <v>1000</v>
      </c>
      <c r="D4052" s="4">
        <v>43647</v>
      </c>
      <c r="E4052" s="198" t="s">
        <v>103</v>
      </c>
      <c r="F4052" s="198">
        <v>108110013</v>
      </c>
      <c r="G4052" s="198">
        <v>-35</v>
      </c>
      <c r="H4052" s="198">
        <v>-112</v>
      </c>
      <c r="I4052" s="4">
        <v>43675</v>
      </c>
      <c r="J4052" s="198" t="s">
        <v>286</v>
      </c>
      <c r="K4052" s="198">
        <v>0</v>
      </c>
      <c r="L4052" s="198" t="s">
        <v>189</v>
      </c>
    </row>
    <row r="4053" spans="1:12" x14ac:dyDescent="0.3">
      <c r="A4053" s="5">
        <v>13650</v>
      </c>
      <c r="B4053" s="5">
        <v>10100501</v>
      </c>
      <c r="C4053" s="5">
        <v>1000</v>
      </c>
      <c r="D4053" s="4">
        <v>43647</v>
      </c>
      <c r="E4053" s="198" t="s">
        <v>103</v>
      </c>
      <c r="F4053" s="198">
        <v>108110355</v>
      </c>
      <c r="G4053" s="198">
        <v>-32</v>
      </c>
      <c r="H4053" s="198">
        <v>-80.64</v>
      </c>
      <c r="I4053" s="4">
        <v>43665</v>
      </c>
      <c r="J4053" s="198" t="s">
        <v>287</v>
      </c>
      <c r="K4053" s="198">
        <v>0</v>
      </c>
      <c r="L4053" s="198" t="s">
        <v>195</v>
      </c>
    </row>
    <row r="4054" spans="1:12" x14ac:dyDescent="0.3">
      <c r="A4054" s="5">
        <v>13640</v>
      </c>
      <c r="B4054" s="5">
        <v>10100501</v>
      </c>
      <c r="C4054" s="5">
        <v>1000</v>
      </c>
      <c r="D4054" s="4">
        <v>43647</v>
      </c>
      <c r="E4054" s="198" t="s">
        <v>103</v>
      </c>
      <c r="F4054" s="198">
        <v>108110355</v>
      </c>
      <c r="G4054" s="198">
        <v>-1</v>
      </c>
      <c r="H4054" s="198">
        <v>-304.82</v>
      </c>
      <c r="I4054" s="4">
        <v>43665</v>
      </c>
      <c r="J4054" s="198" t="s">
        <v>287</v>
      </c>
      <c r="K4054" s="198">
        <v>0</v>
      </c>
      <c r="L4054" s="198" t="s">
        <v>194</v>
      </c>
    </row>
    <row r="4055" spans="1:12" x14ac:dyDescent="0.3">
      <c r="A4055" s="5">
        <v>13660</v>
      </c>
      <c r="B4055" s="5">
        <v>10100501</v>
      </c>
      <c r="C4055" s="5">
        <v>1000</v>
      </c>
      <c r="D4055" s="4">
        <v>43647</v>
      </c>
      <c r="E4055" s="198" t="s">
        <v>104</v>
      </c>
      <c r="F4055" s="198">
        <v>108112156</v>
      </c>
      <c r="G4055" s="198">
        <v>0</v>
      </c>
      <c r="H4055" s="198">
        <v>0</v>
      </c>
      <c r="I4055" s="4">
        <v>43636</v>
      </c>
      <c r="J4055" s="198" t="s">
        <v>105</v>
      </c>
      <c r="K4055" s="3">
        <v>-11268.49</v>
      </c>
      <c r="L4055" s="198" t="s">
        <v>188</v>
      </c>
    </row>
    <row r="4056" spans="1:12" x14ac:dyDescent="0.3">
      <c r="A4056" s="5">
        <v>13670</v>
      </c>
      <c r="B4056" s="5">
        <v>10100501</v>
      </c>
      <c r="C4056" s="5">
        <v>1000</v>
      </c>
      <c r="D4056" s="4">
        <v>43647</v>
      </c>
      <c r="E4056" s="198" t="s">
        <v>104</v>
      </c>
      <c r="F4056" s="198">
        <v>108112156</v>
      </c>
      <c r="G4056" s="198">
        <v>0</v>
      </c>
      <c r="H4056" s="198">
        <v>0</v>
      </c>
      <c r="I4056" s="4">
        <v>43636</v>
      </c>
      <c r="J4056" s="198" t="s">
        <v>105</v>
      </c>
      <c r="K4056" s="3">
        <v>-4288.8900000000003</v>
      </c>
      <c r="L4056" s="198" t="s">
        <v>189</v>
      </c>
    </row>
    <row r="4057" spans="1:12" x14ac:dyDescent="0.3">
      <c r="A4057" s="5">
        <v>13640</v>
      </c>
      <c r="B4057" s="5">
        <v>10100501</v>
      </c>
      <c r="C4057" s="5">
        <v>1000</v>
      </c>
      <c r="D4057" s="4">
        <v>43647</v>
      </c>
      <c r="E4057" s="198" t="s">
        <v>103</v>
      </c>
      <c r="F4057" s="198">
        <v>108114151</v>
      </c>
      <c r="G4057" s="198">
        <v>-1</v>
      </c>
      <c r="H4057" s="3">
        <v>-1209.28</v>
      </c>
      <c r="I4057" s="4">
        <v>43671</v>
      </c>
      <c r="J4057" s="198" t="s">
        <v>138</v>
      </c>
      <c r="K4057" s="198">
        <v>0</v>
      </c>
      <c r="L4057" s="198" t="s">
        <v>194</v>
      </c>
    </row>
    <row r="4058" spans="1:12" x14ac:dyDescent="0.3">
      <c r="A4058" s="5">
        <v>13690</v>
      </c>
      <c r="B4058" s="5">
        <v>10100501</v>
      </c>
      <c r="C4058" s="5">
        <v>1000</v>
      </c>
      <c r="D4058" s="4">
        <v>43647</v>
      </c>
      <c r="E4058" s="198" t="s">
        <v>104</v>
      </c>
      <c r="F4058" s="198">
        <v>108114269</v>
      </c>
      <c r="G4058" s="198">
        <v>0</v>
      </c>
      <c r="H4058" s="198">
        <v>0</v>
      </c>
      <c r="I4058" s="4">
        <v>43627</v>
      </c>
      <c r="J4058" s="198" t="s">
        <v>105</v>
      </c>
      <c r="K4058" s="3">
        <v>-4557.71</v>
      </c>
      <c r="L4058" s="198" t="s">
        <v>191</v>
      </c>
    </row>
    <row r="4059" spans="1:12" x14ac:dyDescent="0.3">
      <c r="A4059" s="5">
        <v>13650</v>
      </c>
      <c r="B4059" s="5">
        <v>10100501</v>
      </c>
      <c r="C4059" s="5">
        <v>1000</v>
      </c>
      <c r="D4059" s="4">
        <v>43647</v>
      </c>
      <c r="E4059" s="198" t="s">
        <v>104</v>
      </c>
      <c r="F4059" s="198">
        <v>108105960</v>
      </c>
      <c r="G4059" s="198">
        <v>0</v>
      </c>
      <c r="H4059" s="198">
        <v>0</v>
      </c>
      <c r="I4059" s="4">
        <v>43622</v>
      </c>
      <c r="J4059" s="198" t="s">
        <v>105</v>
      </c>
      <c r="K4059" s="198">
        <v>0.08</v>
      </c>
      <c r="L4059" s="198" t="s">
        <v>195</v>
      </c>
    </row>
    <row r="4060" spans="1:12" x14ac:dyDescent="0.3">
      <c r="A4060" s="5">
        <v>13650</v>
      </c>
      <c r="B4060" s="5">
        <v>10100501</v>
      </c>
      <c r="C4060" s="5">
        <v>1000</v>
      </c>
      <c r="D4060" s="4">
        <v>43647</v>
      </c>
      <c r="E4060" s="198" t="s">
        <v>104</v>
      </c>
      <c r="F4060" s="198">
        <v>108105960</v>
      </c>
      <c r="G4060" s="198">
        <v>0</v>
      </c>
      <c r="H4060" s="198">
        <v>0</v>
      </c>
      <c r="I4060" s="4">
        <v>43622</v>
      </c>
      <c r="J4060" s="198" t="s">
        <v>105</v>
      </c>
      <c r="K4060" s="198">
        <v>7.0000000000000007E-2</v>
      </c>
      <c r="L4060" s="198" t="s">
        <v>195</v>
      </c>
    </row>
    <row r="4061" spans="1:12" x14ac:dyDescent="0.3">
      <c r="A4061" s="5">
        <v>13650</v>
      </c>
      <c r="B4061" s="5">
        <v>10100501</v>
      </c>
      <c r="C4061" s="5">
        <v>1000</v>
      </c>
      <c r="D4061" s="4">
        <v>43647</v>
      </c>
      <c r="E4061" s="198" t="s">
        <v>104</v>
      </c>
      <c r="F4061" s="198">
        <v>108105960</v>
      </c>
      <c r="G4061" s="198">
        <v>0</v>
      </c>
      <c r="H4061" s="198">
        <v>0</v>
      </c>
      <c r="I4061" s="4">
        <v>43622</v>
      </c>
      <c r="J4061" s="198" t="s">
        <v>105</v>
      </c>
      <c r="K4061" s="198">
        <v>0.08</v>
      </c>
      <c r="L4061" s="198" t="s">
        <v>195</v>
      </c>
    </row>
    <row r="4062" spans="1:12" x14ac:dyDescent="0.3">
      <c r="A4062" s="5">
        <v>13640</v>
      </c>
      <c r="B4062" s="5">
        <v>10100501</v>
      </c>
      <c r="C4062" s="5">
        <v>1000</v>
      </c>
      <c r="D4062" s="4">
        <v>43647</v>
      </c>
      <c r="E4062" s="198" t="s">
        <v>104</v>
      </c>
      <c r="F4062" s="198">
        <v>108105991</v>
      </c>
      <c r="G4062" s="198">
        <v>0</v>
      </c>
      <c r="H4062" s="198">
        <v>0</v>
      </c>
      <c r="I4062" s="4">
        <v>43656</v>
      </c>
      <c r="J4062" s="198" t="s">
        <v>281</v>
      </c>
      <c r="K4062" s="198">
        <v>-540.76</v>
      </c>
      <c r="L4062" s="198" t="s">
        <v>194</v>
      </c>
    </row>
    <row r="4063" spans="1:12" x14ac:dyDescent="0.3">
      <c r="A4063" s="5">
        <v>13640</v>
      </c>
      <c r="B4063" s="5">
        <v>10100501</v>
      </c>
      <c r="C4063" s="5">
        <v>1000</v>
      </c>
      <c r="D4063" s="4">
        <v>43647</v>
      </c>
      <c r="E4063" s="198" t="s">
        <v>104</v>
      </c>
      <c r="F4063" s="198">
        <v>108105991</v>
      </c>
      <c r="G4063" s="198">
        <v>0</v>
      </c>
      <c r="H4063" s="198">
        <v>0</v>
      </c>
      <c r="I4063" s="4">
        <v>43656</v>
      </c>
      <c r="J4063" s="198" t="s">
        <v>281</v>
      </c>
      <c r="K4063" s="198">
        <v>-540.76</v>
      </c>
      <c r="L4063" s="198" t="s">
        <v>194</v>
      </c>
    </row>
    <row r="4064" spans="1:12" x14ac:dyDescent="0.3">
      <c r="A4064" s="5">
        <v>13640</v>
      </c>
      <c r="B4064" s="5">
        <v>10100501</v>
      </c>
      <c r="C4064" s="5">
        <v>1000</v>
      </c>
      <c r="D4064" s="4">
        <v>43647</v>
      </c>
      <c r="E4064" s="198" t="s">
        <v>104</v>
      </c>
      <c r="F4064" s="198">
        <v>108105991</v>
      </c>
      <c r="G4064" s="198">
        <v>0</v>
      </c>
      <c r="H4064" s="198">
        <v>0</v>
      </c>
      <c r="I4064" s="4">
        <v>43656</v>
      </c>
      <c r="J4064" s="198" t="s">
        <v>281</v>
      </c>
      <c r="K4064" s="198">
        <v>-540.76</v>
      </c>
      <c r="L4064" s="198" t="s">
        <v>194</v>
      </c>
    </row>
    <row r="4065" spans="1:12" x14ac:dyDescent="0.3">
      <c r="A4065" s="5">
        <v>13640</v>
      </c>
      <c r="B4065" s="5">
        <v>10100501</v>
      </c>
      <c r="C4065" s="5">
        <v>1000</v>
      </c>
      <c r="D4065" s="4">
        <v>43647</v>
      </c>
      <c r="E4065" s="198" t="s">
        <v>104</v>
      </c>
      <c r="F4065" s="198">
        <v>108105991</v>
      </c>
      <c r="G4065" s="198">
        <v>0</v>
      </c>
      <c r="H4065" s="198">
        <v>0</v>
      </c>
      <c r="I4065" s="4">
        <v>43656</v>
      </c>
      <c r="J4065" s="198" t="s">
        <v>281</v>
      </c>
      <c r="K4065" s="198">
        <v>-204.5</v>
      </c>
      <c r="L4065" s="198" t="s">
        <v>194</v>
      </c>
    </row>
    <row r="4066" spans="1:12" x14ac:dyDescent="0.3">
      <c r="A4066" s="5">
        <v>13650</v>
      </c>
      <c r="B4066" s="5">
        <v>10100501</v>
      </c>
      <c r="C4066" s="5">
        <v>1000</v>
      </c>
      <c r="D4066" s="4">
        <v>43647</v>
      </c>
      <c r="E4066" s="198" t="s">
        <v>104</v>
      </c>
      <c r="F4066" s="198">
        <v>108105991</v>
      </c>
      <c r="G4066" s="198">
        <v>0</v>
      </c>
      <c r="H4066" s="198">
        <v>0</v>
      </c>
      <c r="I4066" s="4">
        <v>43656</v>
      </c>
      <c r="J4066" s="198" t="s">
        <v>281</v>
      </c>
      <c r="K4066" s="3">
        <v>-1640.6</v>
      </c>
      <c r="L4066" s="198" t="s">
        <v>195</v>
      </c>
    </row>
    <row r="4067" spans="1:12" x14ac:dyDescent="0.3">
      <c r="A4067" s="5">
        <v>13650</v>
      </c>
      <c r="B4067" s="5">
        <v>10100501</v>
      </c>
      <c r="C4067" s="5">
        <v>1000</v>
      </c>
      <c r="D4067" s="4">
        <v>43647</v>
      </c>
      <c r="E4067" s="198" t="s">
        <v>104</v>
      </c>
      <c r="F4067" s="198">
        <v>108105991</v>
      </c>
      <c r="G4067" s="198">
        <v>0</v>
      </c>
      <c r="H4067" s="198">
        <v>0</v>
      </c>
      <c r="I4067" s="4">
        <v>43656</v>
      </c>
      <c r="J4067" s="198" t="s">
        <v>281</v>
      </c>
      <c r="K4067" s="3">
        <v>-1640.61</v>
      </c>
      <c r="L4067" s="198" t="s">
        <v>195</v>
      </c>
    </row>
    <row r="4068" spans="1:12" x14ac:dyDescent="0.3">
      <c r="A4068" s="5">
        <v>13650</v>
      </c>
      <c r="B4068" s="5">
        <v>10100501</v>
      </c>
      <c r="C4068" s="5">
        <v>1000</v>
      </c>
      <c r="D4068" s="4">
        <v>43647</v>
      </c>
      <c r="E4068" s="198" t="s">
        <v>104</v>
      </c>
      <c r="F4068" s="198">
        <v>108105991</v>
      </c>
      <c r="G4068" s="198">
        <v>0</v>
      </c>
      <c r="H4068" s="198">
        <v>0</v>
      </c>
      <c r="I4068" s="4">
        <v>43656</v>
      </c>
      <c r="J4068" s="198" t="s">
        <v>281</v>
      </c>
      <c r="K4068" s="3">
        <v>-1640.6</v>
      </c>
      <c r="L4068" s="198" t="s">
        <v>195</v>
      </c>
    </row>
    <row r="4069" spans="1:12" x14ac:dyDescent="0.3">
      <c r="A4069" s="5">
        <v>13650</v>
      </c>
      <c r="B4069" s="5">
        <v>10100501</v>
      </c>
      <c r="C4069" s="5">
        <v>1000</v>
      </c>
      <c r="D4069" s="4">
        <v>43647</v>
      </c>
      <c r="E4069" s="198" t="s">
        <v>104</v>
      </c>
      <c r="F4069" s="198">
        <v>108105991</v>
      </c>
      <c r="G4069" s="198">
        <v>0</v>
      </c>
      <c r="H4069" s="198">
        <v>0</v>
      </c>
      <c r="I4069" s="4">
        <v>43656</v>
      </c>
      <c r="J4069" s="198" t="s">
        <v>281</v>
      </c>
      <c r="K4069" s="3">
        <v>-1640.6</v>
      </c>
      <c r="L4069" s="198" t="s">
        <v>195</v>
      </c>
    </row>
    <row r="4070" spans="1:12" x14ac:dyDescent="0.3">
      <c r="A4070" s="5">
        <v>13650</v>
      </c>
      <c r="B4070" s="5">
        <v>10100501</v>
      </c>
      <c r="C4070" s="5">
        <v>1000</v>
      </c>
      <c r="D4070" s="4">
        <v>43647</v>
      </c>
      <c r="E4070" s="198" t="s">
        <v>104</v>
      </c>
      <c r="F4070" s="198">
        <v>108105991</v>
      </c>
      <c r="G4070" s="198">
        <v>0</v>
      </c>
      <c r="H4070" s="198">
        <v>0</v>
      </c>
      <c r="I4070" s="4">
        <v>43656</v>
      </c>
      <c r="J4070" s="198" t="s">
        <v>281</v>
      </c>
      <c r="K4070" s="3">
        <v>-1640.6</v>
      </c>
      <c r="L4070" s="198" t="s">
        <v>195</v>
      </c>
    </row>
    <row r="4071" spans="1:12" x14ac:dyDescent="0.3">
      <c r="A4071" s="5">
        <v>13650</v>
      </c>
      <c r="B4071" s="5">
        <v>10100501</v>
      </c>
      <c r="C4071" s="5">
        <v>1000</v>
      </c>
      <c r="D4071" s="4">
        <v>43647</v>
      </c>
      <c r="E4071" s="198" t="s">
        <v>104</v>
      </c>
      <c r="F4071" s="198">
        <v>108105991</v>
      </c>
      <c r="G4071" s="198">
        <v>0</v>
      </c>
      <c r="H4071" s="198">
        <v>0</v>
      </c>
      <c r="I4071" s="4">
        <v>43656</v>
      </c>
      <c r="J4071" s="198" t="s">
        <v>281</v>
      </c>
      <c r="K4071" s="3">
        <v>-1640.6</v>
      </c>
      <c r="L4071" s="198" t="s">
        <v>195</v>
      </c>
    </row>
    <row r="4072" spans="1:12" x14ac:dyDescent="0.3">
      <c r="A4072" s="5">
        <v>13650</v>
      </c>
      <c r="B4072" s="5">
        <v>10100501</v>
      </c>
      <c r="C4072" s="5">
        <v>1000</v>
      </c>
      <c r="D4072" s="4">
        <v>43647</v>
      </c>
      <c r="E4072" s="198" t="s">
        <v>104</v>
      </c>
      <c r="F4072" s="198">
        <v>108106152</v>
      </c>
      <c r="G4072" s="198">
        <v>0</v>
      </c>
      <c r="H4072" s="198">
        <v>0</v>
      </c>
      <c r="I4072" s="4">
        <v>43648</v>
      </c>
      <c r="J4072" s="198" t="s">
        <v>279</v>
      </c>
      <c r="K4072" s="3">
        <v>-5571.87</v>
      </c>
      <c r="L4072" s="198" t="s">
        <v>195</v>
      </c>
    </row>
    <row r="4073" spans="1:12" x14ac:dyDescent="0.3">
      <c r="A4073" s="5">
        <v>13670</v>
      </c>
      <c r="B4073" s="5">
        <v>10100501</v>
      </c>
      <c r="C4073" s="5">
        <v>1000</v>
      </c>
      <c r="D4073" s="4">
        <v>43647</v>
      </c>
      <c r="E4073" s="198" t="s">
        <v>104</v>
      </c>
      <c r="F4073" s="198">
        <v>108108104</v>
      </c>
      <c r="G4073" s="198">
        <v>0</v>
      </c>
      <c r="H4073" s="198">
        <v>0</v>
      </c>
      <c r="I4073" s="4">
        <v>43642</v>
      </c>
      <c r="J4073" s="198" t="s">
        <v>105</v>
      </c>
      <c r="K4073" s="198">
        <v>-1.72</v>
      </c>
      <c r="L4073" s="198" t="s">
        <v>189</v>
      </c>
    </row>
    <row r="4074" spans="1:12" x14ac:dyDescent="0.3">
      <c r="A4074" s="5">
        <v>13640</v>
      </c>
      <c r="B4074" s="5">
        <v>10100501</v>
      </c>
      <c r="C4074" s="5">
        <v>1000</v>
      </c>
      <c r="D4074" s="4">
        <v>43647</v>
      </c>
      <c r="E4074" s="198" t="s">
        <v>104</v>
      </c>
      <c r="F4074" s="198">
        <v>108108183</v>
      </c>
      <c r="G4074" s="198">
        <v>0</v>
      </c>
      <c r="H4074" s="198">
        <v>0</v>
      </c>
      <c r="I4074" s="4">
        <v>43626</v>
      </c>
      <c r="J4074" s="198" t="s">
        <v>105</v>
      </c>
      <c r="K4074" s="198">
        <v>-0.06</v>
      </c>
      <c r="L4074" s="198" t="s">
        <v>194</v>
      </c>
    </row>
    <row r="4075" spans="1:12" x14ac:dyDescent="0.3">
      <c r="A4075" s="5">
        <v>13640</v>
      </c>
      <c r="B4075" s="5">
        <v>10100501</v>
      </c>
      <c r="C4075" s="5">
        <v>1000</v>
      </c>
      <c r="D4075" s="4">
        <v>43647</v>
      </c>
      <c r="E4075" s="198" t="s">
        <v>104</v>
      </c>
      <c r="F4075" s="198">
        <v>108108183</v>
      </c>
      <c r="G4075" s="198">
        <v>0</v>
      </c>
      <c r="H4075" s="198">
        <v>0</v>
      </c>
      <c r="I4075" s="4">
        <v>43626</v>
      </c>
      <c r="J4075" s="198" t="s">
        <v>105</v>
      </c>
      <c r="K4075" s="198">
        <v>-3.87</v>
      </c>
      <c r="L4075" s="198" t="s">
        <v>194</v>
      </c>
    </row>
    <row r="4076" spans="1:12" x14ac:dyDescent="0.3">
      <c r="A4076" s="5">
        <v>13640</v>
      </c>
      <c r="B4076" s="5">
        <v>10100501</v>
      </c>
      <c r="C4076" s="5">
        <v>1000</v>
      </c>
      <c r="D4076" s="4">
        <v>43647</v>
      </c>
      <c r="E4076" s="198" t="s">
        <v>104</v>
      </c>
      <c r="F4076" s="198">
        <v>108108321</v>
      </c>
      <c r="G4076" s="198">
        <v>0</v>
      </c>
      <c r="H4076" s="198">
        <v>0</v>
      </c>
      <c r="I4076" s="4">
        <v>43651</v>
      </c>
      <c r="J4076" s="198" t="s">
        <v>105</v>
      </c>
      <c r="K4076" s="198">
        <v>-45.99</v>
      </c>
      <c r="L4076" s="198" t="s">
        <v>194</v>
      </c>
    </row>
    <row r="4077" spans="1:12" x14ac:dyDescent="0.3">
      <c r="A4077" s="5">
        <v>13640</v>
      </c>
      <c r="B4077" s="5">
        <v>10100501</v>
      </c>
      <c r="C4077" s="5">
        <v>1000</v>
      </c>
      <c r="D4077" s="4">
        <v>43647</v>
      </c>
      <c r="E4077" s="198" t="s">
        <v>104</v>
      </c>
      <c r="F4077" s="198">
        <v>108108321</v>
      </c>
      <c r="G4077" s="198">
        <v>0</v>
      </c>
      <c r="H4077" s="198">
        <v>0</v>
      </c>
      <c r="I4077" s="4">
        <v>43651</v>
      </c>
      <c r="J4077" s="198" t="s">
        <v>105</v>
      </c>
      <c r="K4077" s="198">
        <v>-188.87</v>
      </c>
      <c r="L4077" s="198" t="s">
        <v>194</v>
      </c>
    </row>
    <row r="4078" spans="1:12" x14ac:dyDescent="0.3">
      <c r="A4078" s="5">
        <v>13640</v>
      </c>
      <c r="B4078" s="5">
        <v>10100501</v>
      </c>
      <c r="C4078" s="5">
        <v>1000</v>
      </c>
      <c r="D4078" s="4">
        <v>43647</v>
      </c>
      <c r="E4078" s="198" t="s">
        <v>104</v>
      </c>
      <c r="F4078" s="198">
        <v>108108321</v>
      </c>
      <c r="G4078" s="198">
        <v>0</v>
      </c>
      <c r="H4078" s="198">
        <v>0</v>
      </c>
      <c r="I4078" s="4">
        <v>43651</v>
      </c>
      <c r="J4078" s="198" t="s">
        <v>105</v>
      </c>
      <c r="K4078" s="3">
        <v>-4006.91</v>
      </c>
      <c r="L4078" s="198" t="s">
        <v>194</v>
      </c>
    </row>
    <row r="4079" spans="1:12" x14ac:dyDescent="0.3">
      <c r="A4079" s="5">
        <v>13650</v>
      </c>
      <c r="B4079" s="5">
        <v>10100501</v>
      </c>
      <c r="C4079" s="5">
        <v>1000</v>
      </c>
      <c r="D4079" s="4">
        <v>43647</v>
      </c>
      <c r="E4079" s="198" t="s">
        <v>104</v>
      </c>
      <c r="F4079" s="198">
        <v>108108321</v>
      </c>
      <c r="G4079" s="198">
        <v>0</v>
      </c>
      <c r="H4079" s="198">
        <v>0</v>
      </c>
      <c r="I4079" s="4">
        <v>43651</v>
      </c>
      <c r="J4079" s="198" t="s">
        <v>105</v>
      </c>
      <c r="K4079" s="198">
        <v>-508.79</v>
      </c>
      <c r="L4079" s="198" t="s">
        <v>195</v>
      </c>
    </row>
    <row r="4080" spans="1:12" x14ac:dyDescent="0.3">
      <c r="A4080" s="5">
        <v>13650</v>
      </c>
      <c r="B4080" s="5">
        <v>10100501</v>
      </c>
      <c r="C4080" s="5">
        <v>1000</v>
      </c>
      <c r="D4080" s="4">
        <v>43647</v>
      </c>
      <c r="E4080" s="198" t="s">
        <v>104</v>
      </c>
      <c r="F4080" s="198">
        <v>108108321</v>
      </c>
      <c r="G4080" s="198">
        <v>0</v>
      </c>
      <c r="H4080" s="198">
        <v>0</v>
      </c>
      <c r="I4080" s="4">
        <v>43651</v>
      </c>
      <c r="J4080" s="198" t="s">
        <v>105</v>
      </c>
      <c r="K4080" s="198">
        <v>-508.79</v>
      </c>
      <c r="L4080" s="198" t="s">
        <v>195</v>
      </c>
    </row>
    <row r="4081" spans="1:12" x14ac:dyDescent="0.3">
      <c r="A4081" s="5">
        <v>13660</v>
      </c>
      <c r="B4081" s="5">
        <v>10100501</v>
      </c>
      <c r="C4081" s="5">
        <v>1000</v>
      </c>
      <c r="D4081" s="4">
        <v>43647</v>
      </c>
      <c r="E4081" s="198" t="s">
        <v>104</v>
      </c>
      <c r="F4081" s="198">
        <v>108108321</v>
      </c>
      <c r="G4081" s="198">
        <v>0</v>
      </c>
      <c r="H4081" s="198">
        <v>0</v>
      </c>
      <c r="I4081" s="4">
        <v>43651</v>
      </c>
      <c r="J4081" s="198" t="s">
        <v>105</v>
      </c>
      <c r="K4081" s="198">
        <v>-204.88</v>
      </c>
      <c r="L4081" s="198" t="s">
        <v>188</v>
      </c>
    </row>
    <row r="4082" spans="1:12" x14ac:dyDescent="0.3">
      <c r="A4082" s="5">
        <v>13670</v>
      </c>
      <c r="B4082" s="5">
        <v>10100501</v>
      </c>
      <c r="C4082" s="5">
        <v>1000</v>
      </c>
      <c r="D4082" s="4">
        <v>43647</v>
      </c>
      <c r="E4082" s="198" t="s">
        <v>104</v>
      </c>
      <c r="F4082" s="198">
        <v>108108321</v>
      </c>
      <c r="G4082" s="198">
        <v>0</v>
      </c>
      <c r="H4082" s="198">
        <v>0</v>
      </c>
      <c r="I4082" s="4">
        <v>43651</v>
      </c>
      <c r="J4082" s="198" t="s">
        <v>105</v>
      </c>
      <c r="K4082" s="198">
        <v>-48.63</v>
      </c>
      <c r="L4082" s="198" t="s">
        <v>189</v>
      </c>
    </row>
    <row r="4083" spans="1:12" x14ac:dyDescent="0.3">
      <c r="A4083" s="5">
        <v>13670</v>
      </c>
      <c r="B4083" s="5">
        <v>10100501</v>
      </c>
      <c r="C4083" s="5">
        <v>1000</v>
      </c>
      <c r="D4083" s="4">
        <v>43647</v>
      </c>
      <c r="E4083" s="198" t="s">
        <v>104</v>
      </c>
      <c r="F4083" s="198">
        <v>108108358</v>
      </c>
      <c r="G4083" s="198">
        <v>0</v>
      </c>
      <c r="H4083" s="198">
        <v>0</v>
      </c>
      <c r="I4083" s="4">
        <v>43661</v>
      </c>
      <c r="J4083" s="198" t="s">
        <v>137</v>
      </c>
      <c r="K4083" s="198">
        <v>-979.89</v>
      </c>
      <c r="L4083" s="198" t="s">
        <v>189</v>
      </c>
    </row>
    <row r="4084" spans="1:12" x14ac:dyDescent="0.3">
      <c r="A4084" s="5">
        <v>13640</v>
      </c>
      <c r="B4084" s="5">
        <v>10100501</v>
      </c>
      <c r="C4084" s="5">
        <v>1000</v>
      </c>
      <c r="D4084" s="4">
        <v>43647</v>
      </c>
      <c r="E4084" s="198" t="s">
        <v>104</v>
      </c>
      <c r="F4084" s="198">
        <v>108105336</v>
      </c>
      <c r="G4084" s="198">
        <v>0</v>
      </c>
      <c r="H4084" s="198">
        <v>0</v>
      </c>
      <c r="I4084" s="4">
        <v>43616</v>
      </c>
      <c r="J4084" s="198" t="s">
        <v>105</v>
      </c>
      <c r="K4084" s="198">
        <v>-41.57</v>
      </c>
      <c r="L4084" s="198" t="s">
        <v>194</v>
      </c>
    </row>
    <row r="4085" spans="1:12" x14ac:dyDescent="0.3">
      <c r="A4085" s="5">
        <v>13640</v>
      </c>
      <c r="B4085" s="5">
        <v>10100501</v>
      </c>
      <c r="C4085" s="5">
        <v>1000</v>
      </c>
      <c r="D4085" s="4">
        <v>43647</v>
      </c>
      <c r="E4085" s="198" t="s">
        <v>104</v>
      </c>
      <c r="F4085" s="198">
        <v>108105336</v>
      </c>
      <c r="G4085" s="198">
        <v>0</v>
      </c>
      <c r="H4085" s="198">
        <v>0</v>
      </c>
      <c r="I4085" s="4">
        <v>43616</v>
      </c>
      <c r="J4085" s="198" t="s">
        <v>105</v>
      </c>
      <c r="K4085" s="3">
        <v>-1140.45</v>
      </c>
      <c r="L4085" s="198" t="s">
        <v>194</v>
      </c>
    </row>
    <row r="4086" spans="1:12" x14ac:dyDescent="0.3">
      <c r="A4086" s="5">
        <v>13650</v>
      </c>
      <c r="B4086" s="5">
        <v>10100501</v>
      </c>
      <c r="C4086" s="5">
        <v>1000</v>
      </c>
      <c r="D4086" s="4">
        <v>43647</v>
      </c>
      <c r="E4086" s="198" t="s">
        <v>104</v>
      </c>
      <c r="F4086" s="198">
        <v>108105336</v>
      </c>
      <c r="G4086" s="198">
        <v>0</v>
      </c>
      <c r="H4086" s="198">
        <v>0</v>
      </c>
      <c r="I4086" s="4">
        <v>43616</v>
      </c>
      <c r="J4086" s="198" t="s">
        <v>105</v>
      </c>
      <c r="K4086" s="198">
        <v>-532.9</v>
      </c>
      <c r="L4086" s="198" t="s">
        <v>195</v>
      </c>
    </row>
    <row r="4087" spans="1:12" x14ac:dyDescent="0.3">
      <c r="A4087" s="5">
        <v>13670</v>
      </c>
      <c r="B4087" s="5">
        <v>10100501</v>
      </c>
      <c r="C4087" s="5">
        <v>1000</v>
      </c>
      <c r="D4087" s="4">
        <v>43647</v>
      </c>
      <c r="E4087" s="198" t="s">
        <v>104</v>
      </c>
      <c r="F4087" s="198">
        <v>108105336</v>
      </c>
      <c r="G4087" s="198">
        <v>0</v>
      </c>
      <c r="H4087" s="198">
        <v>0</v>
      </c>
      <c r="I4087" s="4">
        <v>43616</v>
      </c>
      <c r="J4087" s="198" t="s">
        <v>105</v>
      </c>
      <c r="K4087" s="198">
        <v>-285.06</v>
      </c>
      <c r="L4087" s="198" t="s">
        <v>189</v>
      </c>
    </row>
    <row r="4088" spans="1:12" x14ac:dyDescent="0.3">
      <c r="A4088" s="5">
        <v>13640</v>
      </c>
      <c r="B4088" s="5">
        <v>10100501</v>
      </c>
      <c r="C4088" s="5">
        <v>1000</v>
      </c>
      <c r="D4088" s="4">
        <v>43647</v>
      </c>
      <c r="E4088" s="198" t="s">
        <v>104</v>
      </c>
      <c r="F4088" s="198">
        <v>108112248</v>
      </c>
      <c r="G4088" s="198">
        <v>0</v>
      </c>
      <c r="H4088" s="198">
        <v>0</v>
      </c>
      <c r="I4088" s="4">
        <v>43661</v>
      </c>
      <c r="J4088" s="198" t="s">
        <v>137</v>
      </c>
      <c r="K4088" s="198">
        <v>-985.23</v>
      </c>
      <c r="L4088" s="198" t="s">
        <v>194</v>
      </c>
    </row>
    <row r="4089" spans="1:12" x14ac:dyDescent="0.3">
      <c r="A4089" s="5">
        <v>13640</v>
      </c>
      <c r="B4089" s="5">
        <v>10100501</v>
      </c>
      <c r="C4089" s="5">
        <v>1000</v>
      </c>
      <c r="D4089" s="4">
        <v>43647</v>
      </c>
      <c r="E4089" s="198" t="s">
        <v>104</v>
      </c>
      <c r="F4089" s="198">
        <v>108112248</v>
      </c>
      <c r="G4089" s="198">
        <v>0</v>
      </c>
      <c r="H4089" s="198">
        <v>0</v>
      </c>
      <c r="I4089" s="4">
        <v>43661</v>
      </c>
      <c r="J4089" s="198" t="s">
        <v>137</v>
      </c>
      <c r="K4089" s="198">
        <v>-231.82</v>
      </c>
      <c r="L4089" s="198" t="s">
        <v>194</v>
      </c>
    </row>
    <row r="4090" spans="1:12" x14ac:dyDescent="0.3">
      <c r="A4090" s="5">
        <v>13640</v>
      </c>
      <c r="B4090" s="5">
        <v>10100501</v>
      </c>
      <c r="C4090" s="5">
        <v>1000</v>
      </c>
      <c r="D4090" s="4">
        <v>43647</v>
      </c>
      <c r="E4090" s="198" t="s">
        <v>104</v>
      </c>
      <c r="F4090" s="198">
        <v>108112248</v>
      </c>
      <c r="G4090" s="198">
        <v>0</v>
      </c>
      <c r="H4090" s="198">
        <v>0</v>
      </c>
      <c r="I4090" s="4">
        <v>43661</v>
      </c>
      <c r="J4090" s="198" t="s">
        <v>137</v>
      </c>
      <c r="K4090" s="198">
        <v>-534.52</v>
      </c>
      <c r="L4090" s="198" t="s">
        <v>194</v>
      </c>
    </row>
    <row r="4091" spans="1:12" x14ac:dyDescent="0.3">
      <c r="A4091" s="5">
        <v>13660</v>
      </c>
      <c r="B4091" s="5">
        <v>10100501</v>
      </c>
      <c r="C4091" s="5">
        <v>1000</v>
      </c>
      <c r="D4091" s="4">
        <v>43647</v>
      </c>
      <c r="E4091" s="198" t="s">
        <v>104</v>
      </c>
      <c r="F4091" s="198">
        <v>108112277</v>
      </c>
      <c r="G4091" s="198">
        <v>0</v>
      </c>
      <c r="H4091" s="198">
        <v>0</v>
      </c>
      <c r="I4091" s="4">
        <v>43627</v>
      </c>
      <c r="J4091" s="198" t="s">
        <v>105</v>
      </c>
      <c r="K4091" s="198">
        <v>-0.2</v>
      </c>
      <c r="L4091" s="198" t="s">
        <v>188</v>
      </c>
    </row>
    <row r="4092" spans="1:12" x14ac:dyDescent="0.3">
      <c r="A4092" s="5">
        <v>13650</v>
      </c>
      <c r="B4092" s="5">
        <v>10100501</v>
      </c>
      <c r="C4092" s="5">
        <v>1000</v>
      </c>
      <c r="D4092" s="4">
        <v>43647</v>
      </c>
      <c r="E4092" s="198" t="s">
        <v>104</v>
      </c>
      <c r="F4092" s="198">
        <v>108112359</v>
      </c>
      <c r="G4092" s="198">
        <v>0</v>
      </c>
      <c r="H4092" s="198">
        <v>0</v>
      </c>
      <c r="I4092" s="4">
        <v>43628</v>
      </c>
      <c r="J4092" s="198" t="s">
        <v>105</v>
      </c>
      <c r="K4092" s="198">
        <v>-0.72</v>
      </c>
      <c r="L4092" s="198" t="s">
        <v>195</v>
      </c>
    </row>
    <row r="4093" spans="1:12" x14ac:dyDescent="0.3">
      <c r="A4093" s="5">
        <v>13650</v>
      </c>
      <c r="B4093" s="5">
        <v>10100501</v>
      </c>
      <c r="C4093" s="5">
        <v>1000</v>
      </c>
      <c r="D4093" s="4">
        <v>43647</v>
      </c>
      <c r="E4093" s="198" t="s">
        <v>104</v>
      </c>
      <c r="F4093" s="198">
        <v>108112359</v>
      </c>
      <c r="G4093" s="198">
        <v>0</v>
      </c>
      <c r="H4093" s="198">
        <v>0</v>
      </c>
      <c r="I4093" s="4">
        <v>43628</v>
      </c>
      <c r="J4093" s="198" t="s">
        <v>105</v>
      </c>
      <c r="K4093" s="198">
        <v>-0.72</v>
      </c>
      <c r="L4093" s="198" t="s">
        <v>195</v>
      </c>
    </row>
    <row r="4094" spans="1:12" x14ac:dyDescent="0.3">
      <c r="A4094" s="5">
        <v>13660</v>
      </c>
      <c r="B4094" s="5">
        <v>10100501</v>
      </c>
      <c r="C4094" s="5">
        <v>1000</v>
      </c>
      <c r="D4094" s="4">
        <v>43647</v>
      </c>
      <c r="E4094" s="198" t="s">
        <v>104</v>
      </c>
      <c r="F4094" s="198">
        <v>108112361</v>
      </c>
      <c r="G4094" s="198">
        <v>0</v>
      </c>
      <c r="H4094" s="198">
        <v>0</v>
      </c>
      <c r="I4094" s="4">
        <v>43616</v>
      </c>
      <c r="J4094" s="198" t="s">
        <v>105</v>
      </c>
      <c r="K4094" s="198">
        <v>-6.74</v>
      </c>
      <c r="L4094" s="198" t="s">
        <v>188</v>
      </c>
    </row>
    <row r="4095" spans="1:12" x14ac:dyDescent="0.3">
      <c r="A4095" s="5">
        <v>13670</v>
      </c>
      <c r="B4095" s="5">
        <v>10100501</v>
      </c>
      <c r="C4095" s="5">
        <v>1000</v>
      </c>
      <c r="D4095" s="4">
        <v>43647</v>
      </c>
      <c r="E4095" s="198" t="s">
        <v>104</v>
      </c>
      <c r="F4095" s="198">
        <v>108112361</v>
      </c>
      <c r="G4095" s="198">
        <v>0</v>
      </c>
      <c r="H4095" s="198">
        <v>0</v>
      </c>
      <c r="I4095" s="4">
        <v>43616</v>
      </c>
      <c r="J4095" s="198" t="s">
        <v>105</v>
      </c>
      <c r="K4095" s="198">
        <v>-4.57</v>
      </c>
      <c r="L4095" s="198" t="s">
        <v>189</v>
      </c>
    </row>
    <row r="4096" spans="1:12" x14ac:dyDescent="0.3">
      <c r="A4096" s="5">
        <v>13640</v>
      </c>
      <c r="B4096" s="5">
        <v>10100501</v>
      </c>
      <c r="C4096" s="5">
        <v>1000</v>
      </c>
      <c r="D4096" s="4">
        <v>43647</v>
      </c>
      <c r="E4096" s="198" t="s">
        <v>104</v>
      </c>
      <c r="F4096" s="198">
        <v>108112402</v>
      </c>
      <c r="G4096" s="198">
        <v>0</v>
      </c>
      <c r="H4096" s="198">
        <v>0</v>
      </c>
      <c r="I4096" s="4">
        <v>43633</v>
      </c>
      <c r="J4096" s="198" t="s">
        <v>105</v>
      </c>
      <c r="K4096" s="198">
        <v>-1.18</v>
      </c>
      <c r="L4096" s="198" t="s">
        <v>194</v>
      </c>
    </row>
    <row r="4097" spans="1:12" x14ac:dyDescent="0.3">
      <c r="A4097" s="5">
        <v>13640</v>
      </c>
      <c r="B4097" s="5">
        <v>10100501</v>
      </c>
      <c r="C4097" s="5">
        <v>1000</v>
      </c>
      <c r="D4097" s="4">
        <v>43647</v>
      </c>
      <c r="E4097" s="198" t="s">
        <v>104</v>
      </c>
      <c r="F4097" s="198">
        <v>108112402</v>
      </c>
      <c r="G4097" s="198">
        <v>0</v>
      </c>
      <c r="H4097" s="198">
        <v>0</v>
      </c>
      <c r="I4097" s="4">
        <v>43633</v>
      </c>
      <c r="J4097" s="198" t="s">
        <v>105</v>
      </c>
      <c r="K4097" s="198">
        <v>-0.79</v>
      </c>
      <c r="L4097" s="198" t="s">
        <v>194</v>
      </c>
    </row>
    <row r="4098" spans="1:12" x14ac:dyDescent="0.3">
      <c r="A4098" s="5">
        <v>13650</v>
      </c>
      <c r="B4098" s="5">
        <v>10100501</v>
      </c>
      <c r="C4098" s="5">
        <v>1000</v>
      </c>
      <c r="D4098" s="4">
        <v>43647</v>
      </c>
      <c r="E4098" s="198" t="s">
        <v>104</v>
      </c>
      <c r="F4098" s="198">
        <v>108112402</v>
      </c>
      <c r="G4098" s="198">
        <v>0</v>
      </c>
      <c r="H4098" s="198">
        <v>0</v>
      </c>
      <c r="I4098" s="4">
        <v>43633</v>
      </c>
      <c r="J4098" s="198" t="s">
        <v>105</v>
      </c>
      <c r="K4098" s="198">
        <v>-8.84</v>
      </c>
      <c r="L4098" s="198" t="s">
        <v>195</v>
      </c>
    </row>
    <row r="4099" spans="1:12" x14ac:dyDescent="0.3">
      <c r="A4099" s="5">
        <v>13650</v>
      </c>
      <c r="B4099" s="5">
        <v>10100501</v>
      </c>
      <c r="C4099" s="5">
        <v>1000</v>
      </c>
      <c r="D4099" s="4">
        <v>43647</v>
      </c>
      <c r="E4099" s="198" t="s">
        <v>104</v>
      </c>
      <c r="F4099" s="198">
        <v>108112402</v>
      </c>
      <c r="G4099" s="198">
        <v>0</v>
      </c>
      <c r="H4099" s="198">
        <v>0</v>
      </c>
      <c r="I4099" s="4">
        <v>43633</v>
      </c>
      <c r="J4099" s="198" t="s">
        <v>105</v>
      </c>
      <c r="K4099" s="198">
        <v>-8.82</v>
      </c>
      <c r="L4099" s="198" t="s">
        <v>195</v>
      </c>
    </row>
    <row r="4100" spans="1:12" x14ac:dyDescent="0.3">
      <c r="A4100" s="5">
        <v>13650</v>
      </c>
      <c r="B4100" s="5">
        <v>10100501</v>
      </c>
      <c r="C4100" s="5">
        <v>1000</v>
      </c>
      <c r="D4100" s="4">
        <v>43647</v>
      </c>
      <c r="E4100" s="198" t="s">
        <v>104</v>
      </c>
      <c r="F4100" s="198">
        <v>108112402</v>
      </c>
      <c r="G4100" s="198">
        <v>0</v>
      </c>
      <c r="H4100" s="198">
        <v>0</v>
      </c>
      <c r="I4100" s="4">
        <v>43633</v>
      </c>
      <c r="J4100" s="198" t="s">
        <v>105</v>
      </c>
      <c r="K4100" s="198">
        <v>-8.84</v>
      </c>
      <c r="L4100" s="198" t="s">
        <v>195</v>
      </c>
    </row>
    <row r="4101" spans="1:12" x14ac:dyDescent="0.3">
      <c r="A4101" s="5">
        <v>13650</v>
      </c>
      <c r="B4101" s="5">
        <v>10100501</v>
      </c>
      <c r="C4101" s="5">
        <v>1000</v>
      </c>
      <c r="D4101" s="4">
        <v>43647</v>
      </c>
      <c r="E4101" s="198" t="s">
        <v>104</v>
      </c>
      <c r="F4101" s="198">
        <v>108112402</v>
      </c>
      <c r="G4101" s="198">
        <v>0</v>
      </c>
      <c r="H4101" s="198">
        <v>0</v>
      </c>
      <c r="I4101" s="4">
        <v>43633</v>
      </c>
      <c r="J4101" s="198" t="s">
        <v>105</v>
      </c>
      <c r="K4101" s="198">
        <v>-8.84</v>
      </c>
      <c r="L4101" s="198" t="s">
        <v>195</v>
      </c>
    </row>
    <row r="4102" spans="1:12" x14ac:dyDescent="0.3">
      <c r="A4102" s="5">
        <v>13670</v>
      </c>
      <c r="B4102" s="5">
        <v>10100501</v>
      </c>
      <c r="C4102" s="5">
        <v>1000</v>
      </c>
      <c r="D4102" s="4">
        <v>43647</v>
      </c>
      <c r="E4102" s="198" t="s">
        <v>104</v>
      </c>
      <c r="F4102" s="198">
        <v>108112402</v>
      </c>
      <c r="G4102" s="198">
        <v>0</v>
      </c>
      <c r="H4102" s="198">
        <v>0</v>
      </c>
      <c r="I4102" s="4">
        <v>43633</v>
      </c>
      <c r="J4102" s="198" t="s">
        <v>105</v>
      </c>
      <c r="K4102" s="198">
        <v>-2.2200000000000002</v>
      </c>
      <c r="L4102" s="198" t="s">
        <v>189</v>
      </c>
    </row>
    <row r="4103" spans="1:12" x14ac:dyDescent="0.3">
      <c r="A4103" s="5">
        <v>13640</v>
      </c>
      <c r="B4103" s="5">
        <v>10100501</v>
      </c>
      <c r="C4103" s="5">
        <v>1000</v>
      </c>
      <c r="D4103" s="4">
        <v>43647</v>
      </c>
      <c r="E4103" s="198" t="s">
        <v>104</v>
      </c>
      <c r="F4103" s="198">
        <v>108112486</v>
      </c>
      <c r="G4103" s="198">
        <v>0</v>
      </c>
      <c r="H4103" s="198">
        <v>0</v>
      </c>
      <c r="I4103" s="4">
        <v>43616</v>
      </c>
      <c r="J4103" s="198" t="s">
        <v>105</v>
      </c>
      <c r="K4103" s="198">
        <v>-838.08</v>
      </c>
      <c r="L4103" s="198" t="s">
        <v>194</v>
      </c>
    </row>
    <row r="4104" spans="1:12" x14ac:dyDescent="0.3">
      <c r="A4104" s="5">
        <v>13640</v>
      </c>
      <c r="B4104" s="5">
        <v>10100501</v>
      </c>
      <c r="C4104" s="5">
        <v>1000</v>
      </c>
      <c r="D4104" s="4">
        <v>43647</v>
      </c>
      <c r="E4104" s="198" t="s">
        <v>104</v>
      </c>
      <c r="F4104" s="198">
        <v>108112486</v>
      </c>
      <c r="G4104" s="198">
        <v>0</v>
      </c>
      <c r="H4104" s="198">
        <v>0</v>
      </c>
      <c r="I4104" s="4">
        <v>43616</v>
      </c>
      <c r="J4104" s="198" t="s">
        <v>105</v>
      </c>
      <c r="K4104" s="198">
        <v>-900.33</v>
      </c>
      <c r="L4104" s="198" t="s">
        <v>194</v>
      </c>
    </row>
    <row r="4105" spans="1:12" x14ac:dyDescent="0.3">
      <c r="A4105" s="5">
        <v>13650</v>
      </c>
      <c r="B4105" s="5">
        <v>10100501</v>
      </c>
      <c r="C4105" s="5">
        <v>1000</v>
      </c>
      <c r="D4105" s="4">
        <v>43647</v>
      </c>
      <c r="E4105" s="198" t="s">
        <v>104</v>
      </c>
      <c r="F4105" s="198">
        <v>108112486</v>
      </c>
      <c r="G4105" s="198">
        <v>0</v>
      </c>
      <c r="H4105" s="198">
        <v>0</v>
      </c>
      <c r="I4105" s="4">
        <v>43616</v>
      </c>
      <c r="J4105" s="198" t="s">
        <v>105</v>
      </c>
      <c r="K4105" s="3">
        <v>-1986.2</v>
      </c>
      <c r="L4105" s="198" t="s">
        <v>195</v>
      </c>
    </row>
    <row r="4106" spans="1:12" x14ac:dyDescent="0.3">
      <c r="A4106" s="5">
        <v>13670</v>
      </c>
      <c r="B4106" s="5">
        <v>10100501</v>
      </c>
      <c r="C4106" s="5">
        <v>1000</v>
      </c>
      <c r="D4106" s="4">
        <v>43647</v>
      </c>
      <c r="E4106" s="198" t="s">
        <v>104</v>
      </c>
      <c r="F4106" s="198">
        <v>108111888</v>
      </c>
      <c r="G4106" s="198">
        <v>0</v>
      </c>
      <c r="H4106" s="198">
        <v>0</v>
      </c>
      <c r="I4106" s="4">
        <v>43668</v>
      </c>
      <c r="J4106" s="198" t="s">
        <v>285</v>
      </c>
      <c r="K4106" s="198">
        <v>-664.88</v>
      </c>
      <c r="L4106" s="198" t="s">
        <v>189</v>
      </c>
    </row>
    <row r="4107" spans="1:12" x14ac:dyDescent="0.3">
      <c r="A4107" s="5">
        <v>13660</v>
      </c>
      <c r="B4107" s="5">
        <v>10100501</v>
      </c>
      <c r="C4107" s="5">
        <v>1000</v>
      </c>
      <c r="D4107" s="4">
        <v>43647</v>
      </c>
      <c r="E4107" s="198" t="s">
        <v>104</v>
      </c>
      <c r="F4107" s="198">
        <v>108111965</v>
      </c>
      <c r="G4107" s="198">
        <v>0</v>
      </c>
      <c r="H4107" s="198">
        <v>0</v>
      </c>
      <c r="I4107" s="4">
        <v>43614</v>
      </c>
      <c r="J4107" s="198" t="s">
        <v>105</v>
      </c>
      <c r="K4107" s="198">
        <v>-0.02</v>
      </c>
      <c r="L4107" s="198" t="s">
        <v>188</v>
      </c>
    </row>
    <row r="4108" spans="1:12" x14ac:dyDescent="0.3">
      <c r="A4108" s="5">
        <v>13660</v>
      </c>
      <c r="B4108" s="5">
        <v>10100501</v>
      </c>
      <c r="C4108" s="5">
        <v>1000</v>
      </c>
      <c r="D4108" s="4">
        <v>43647</v>
      </c>
      <c r="E4108" s="198" t="s">
        <v>104</v>
      </c>
      <c r="F4108" s="198">
        <v>108111965</v>
      </c>
      <c r="G4108" s="198">
        <v>0</v>
      </c>
      <c r="H4108" s="198">
        <v>0</v>
      </c>
      <c r="I4108" s="4">
        <v>43614</v>
      </c>
      <c r="J4108" s="198" t="s">
        <v>105</v>
      </c>
      <c r="K4108" s="198">
        <v>-0.22</v>
      </c>
      <c r="L4108" s="198" t="s">
        <v>188</v>
      </c>
    </row>
    <row r="4109" spans="1:12" x14ac:dyDescent="0.3">
      <c r="A4109" s="5">
        <v>13670</v>
      </c>
      <c r="B4109" s="5">
        <v>10100501</v>
      </c>
      <c r="C4109" s="5">
        <v>1000</v>
      </c>
      <c r="D4109" s="4">
        <v>43647</v>
      </c>
      <c r="E4109" s="198" t="s">
        <v>104</v>
      </c>
      <c r="F4109" s="198">
        <v>108111965</v>
      </c>
      <c r="G4109" s="198">
        <v>0</v>
      </c>
      <c r="H4109" s="198">
        <v>0</v>
      </c>
      <c r="I4109" s="4">
        <v>43614</v>
      </c>
      <c r="J4109" s="198" t="s">
        <v>105</v>
      </c>
      <c r="K4109" s="198">
        <v>-0.28000000000000003</v>
      </c>
      <c r="L4109" s="198" t="s">
        <v>189</v>
      </c>
    </row>
    <row r="4110" spans="1:12" x14ac:dyDescent="0.3">
      <c r="A4110" s="5">
        <v>13660</v>
      </c>
      <c r="B4110" s="5">
        <v>10100501</v>
      </c>
      <c r="C4110" s="5">
        <v>1000</v>
      </c>
      <c r="D4110" s="4">
        <v>43647</v>
      </c>
      <c r="E4110" s="198" t="s">
        <v>104</v>
      </c>
      <c r="F4110" s="198">
        <v>108111989</v>
      </c>
      <c r="G4110" s="198">
        <v>0</v>
      </c>
      <c r="H4110" s="198">
        <v>0</v>
      </c>
      <c r="I4110" s="4">
        <v>43616</v>
      </c>
      <c r="J4110" s="198" t="s">
        <v>105</v>
      </c>
      <c r="K4110" s="198">
        <v>-701.29</v>
      </c>
      <c r="L4110" s="198" t="s">
        <v>188</v>
      </c>
    </row>
    <row r="4111" spans="1:12" x14ac:dyDescent="0.3">
      <c r="A4111" s="5">
        <v>13670</v>
      </c>
      <c r="B4111" s="5">
        <v>10100501</v>
      </c>
      <c r="C4111" s="5">
        <v>1000</v>
      </c>
      <c r="D4111" s="4">
        <v>43647</v>
      </c>
      <c r="E4111" s="198" t="s">
        <v>104</v>
      </c>
      <c r="F4111" s="198">
        <v>108111989</v>
      </c>
      <c r="G4111" s="198">
        <v>0</v>
      </c>
      <c r="H4111" s="198">
        <v>0</v>
      </c>
      <c r="I4111" s="4">
        <v>43616</v>
      </c>
      <c r="J4111" s="198" t="s">
        <v>105</v>
      </c>
      <c r="K4111" s="3">
        <v>-2196.14</v>
      </c>
      <c r="L4111" s="198" t="s">
        <v>189</v>
      </c>
    </row>
    <row r="4112" spans="1:12" x14ac:dyDescent="0.3">
      <c r="A4112" s="5">
        <v>13640</v>
      </c>
      <c r="B4112" s="5">
        <v>10100501</v>
      </c>
      <c r="C4112" s="5">
        <v>1000</v>
      </c>
      <c r="D4112" s="4">
        <v>43647</v>
      </c>
      <c r="E4112" s="198" t="s">
        <v>104</v>
      </c>
      <c r="F4112" s="198">
        <v>108111997</v>
      </c>
      <c r="G4112" s="198">
        <v>0</v>
      </c>
      <c r="H4112" s="198">
        <v>0</v>
      </c>
      <c r="I4112" s="4">
        <v>43619</v>
      </c>
      <c r="J4112" s="198" t="s">
        <v>105</v>
      </c>
      <c r="K4112" s="198">
        <v>-213.29</v>
      </c>
      <c r="L4112" s="198" t="s">
        <v>194</v>
      </c>
    </row>
    <row r="4113" spans="1:12" x14ac:dyDescent="0.3">
      <c r="A4113" s="5">
        <v>13640</v>
      </c>
      <c r="B4113" s="5">
        <v>10100501</v>
      </c>
      <c r="C4113" s="5">
        <v>1000</v>
      </c>
      <c r="D4113" s="4">
        <v>43647</v>
      </c>
      <c r="E4113" s="198" t="s">
        <v>104</v>
      </c>
      <c r="F4113" s="198">
        <v>108112007</v>
      </c>
      <c r="G4113" s="198">
        <v>0</v>
      </c>
      <c r="H4113" s="198">
        <v>0</v>
      </c>
      <c r="I4113" s="4">
        <v>43672</v>
      </c>
      <c r="J4113" s="198" t="s">
        <v>288</v>
      </c>
      <c r="K4113" s="198">
        <v>-277.77</v>
      </c>
      <c r="L4113" s="198" t="s">
        <v>194</v>
      </c>
    </row>
    <row r="4114" spans="1:12" x14ac:dyDescent="0.3">
      <c r="A4114" s="5">
        <v>13650</v>
      </c>
      <c r="B4114" s="5">
        <v>10100501</v>
      </c>
      <c r="C4114" s="5">
        <v>1000</v>
      </c>
      <c r="D4114" s="4">
        <v>43647</v>
      </c>
      <c r="E4114" s="198" t="s">
        <v>104</v>
      </c>
      <c r="F4114" s="198">
        <v>108112007</v>
      </c>
      <c r="G4114" s="198">
        <v>0</v>
      </c>
      <c r="H4114" s="198">
        <v>0</v>
      </c>
      <c r="I4114" s="4">
        <v>43672</v>
      </c>
      <c r="J4114" s="198" t="s">
        <v>288</v>
      </c>
      <c r="K4114" s="3">
        <v>-1342.37</v>
      </c>
      <c r="L4114" s="198" t="s">
        <v>195</v>
      </c>
    </row>
    <row r="4115" spans="1:12" x14ac:dyDescent="0.3">
      <c r="A4115" s="5">
        <v>13660</v>
      </c>
      <c r="B4115" s="5">
        <v>10100501</v>
      </c>
      <c r="C4115" s="5">
        <v>1000</v>
      </c>
      <c r="D4115" s="4">
        <v>43647</v>
      </c>
      <c r="E4115" s="198" t="s">
        <v>104</v>
      </c>
      <c r="F4115" s="198">
        <v>108112143</v>
      </c>
      <c r="G4115" s="198">
        <v>0</v>
      </c>
      <c r="H4115" s="198">
        <v>0</v>
      </c>
      <c r="I4115" s="4">
        <v>43608</v>
      </c>
      <c r="J4115" s="198" t="s">
        <v>105</v>
      </c>
      <c r="K4115" s="198">
        <v>2.31</v>
      </c>
      <c r="L4115" s="198" t="s">
        <v>188</v>
      </c>
    </row>
    <row r="4116" spans="1:12" x14ac:dyDescent="0.3">
      <c r="A4116" s="5">
        <v>13670</v>
      </c>
      <c r="B4116" s="5">
        <v>10100501</v>
      </c>
      <c r="C4116" s="5">
        <v>1000</v>
      </c>
      <c r="D4116" s="4">
        <v>43647</v>
      </c>
      <c r="E4116" s="198" t="s">
        <v>104</v>
      </c>
      <c r="F4116" s="198">
        <v>108112143</v>
      </c>
      <c r="G4116" s="198">
        <v>0</v>
      </c>
      <c r="H4116" s="198">
        <v>0</v>
      </c>
      <c r="I4116" s="4">
        <v>43608</v>
      </c>
      <c r="J4116" s="198" t="s">
        <v>105</v>
      </c>
      <c r="K4116" s="198">
        <v>2.98</v>
      </c>
      <c r="L4116" s="198" t="s">
        <v>189</v>
      </c>
    </row>
    <row r="4117" spans="1:12" x14ac:dyDescent="0.3">
      <c r="A4117" s="5">
        <v>13670</v>
      </c>
      <c r="B4117" s="5">
        <v>10100501</v>
      </c>
      <c r="C4117" s="5">
        <v>1000</v>
      </c>
      <c r="D4117" s="4">
        <v>43647</v>
      </c>
      <c r="E4117" s="198" t="s">
        <v>104</v>
      </c>
      <c r="F4117" s="198">
        <v>108112143</v>
      </c>
      <c r="G4117" s="198">
        <v>0</v>
      </c>
      <c r="H4117" s="198">
        <v>0</v>
      </c>
      <c r="I4117" s="4">
        <v>43608</v>
      </c>
      <c r="J4117" s="198" t="s">
        <v>105</v>
      </c>
      <c r="K4117" s="198">
        <v>2.36</v>
      </c>
      <c r="L4117" s="198" t="s">
        <v>189</v>
      </c>
    </row>
    <row r="4118" spans="1:12" x14ac:dyDescent="0.3">
      <c r="A4118" s="5">
        <v>13640</v>
      </c>
      <c r="B4118" s="5">
        <v>10100501</v>
      </c>
      <c r="C4118" s="5">
        <v>1000</v>
      </c>
      <c r="D4118" s="4">
        <v>43647</v>
      </c>
      <c r="E4118" s="198" t="s">
        <v>104</v>
      </c>
      <c r="F4118" s="198">
        <v>108112155</v>
      </c>
      <c r="G4118" s="198">
        <v>0</v>
      </c>
      <c r="H4118" s="198">
        <v>0</v>
      </c>
      <c r="I4118" s="4">
        <v>43616</v>
      </c>
      <c r="J4118" s="198" t="s">
        <v>105</v>
      </c>
      <c r="K4118" s="198">
        <v>-741.88</v>
      </c>
      <c r="L4118" s="198" t="s">
        <v>194</v>
      </c>
    </row>
    <row r="4119" spans="1:12" x14ac:dyDescent="0.3">
      <c r="A4119" s="5">
        <v>13650</v>
      </c>
      <c r="B4119" s="5">
        <v>10100501</v>
      </c>
      <c r="C4119" s="5">
        <v>1000</v>
      </c>
      <c r="D4119" s="4">
        <v>43647</v>
      </c>
      <c r="E4119" s="198" t="s">
        <v>104</v>
      </c>
      <c r="F4119" s="198">
        <v>108112155</v>
      </c>
      <c r="G4119" s="198">
        <v>0</v>
      </c>
      <c r="H4119" s="198">
        <v>0</v>
      </c>
      <c r="I4119" s="4">
        <v>43616</v>
      </c>
      <c r="J4119" s="198" t="s">
        <v>105</v>
      </c>
      <c r="K4119" s="3">
        <v>-1809.55</v>
      </c>
      <c r="L4119" s="198" t="s">
        <v>195</v>
      </c>
    </row>
    <row r="4120" spans="1:12" x14ac:dyDescent="0.3">
      <c r="A4120" s="5">
        <v>13660</v>
      </c>
      <c r="B4120" s="5">
        <v>10100501</v>
      </c>
      <c r="C4120" s="5">
        <v>1000</v>
      </c>
      <c r="D4120" s="4">
        <v>43647</v>
      </c>
      <c r="E4120" s="198" t="s">
        <v>104</v>
      </c>
      <c r="F4120" s="198">
        <v>108112155</v>
      </c>
      <c r="G4120" s="198">
        <v>0</v>
      </c>
      <c r="H4120" s="198">
        <v>0</v>
      </c>
      <c r="I4120" s="4">
        <v>43616</v>
      </c>
      <c r="J4120" s="198" t="s">
        <v>105</v>
      </c>
      <c r="K4120" s="198">
        <v>-646.64</v>
      </c>
      <c r="L4120" s="198" t="s">
        <v>188</v>
      </c>
    </row>
    <row r="4121" spans="1:12" x14ac:dyDescent="0.3">
      <c r="A4121" s="5">
        <v>13670</v>
      </c>
      <c r="B4121" s="5">
        <v>10100501</v>
      </c>
      <c r="C4121" s="5">
        <v>1000</v>
      </c>
      <c r="D4121" s="4">
        <v>43647</v>
      </c>
      <c r="E4121" s="198" t="s">
        <v>104</v>
      </c>
      <c r="F4121" s="198">
        <v>108112155</v>
      </c>
      <c r="G4121" s="198">
        <v>0</v>
      </c>
      <c r="H4121" s="198">
        <v>0</v>
      </c>
      <c r="I4121" s="4">
        <v>43616</v>
      </c>
      <c r="J4121" s="198" t="s">
        <v>105</v>
      </c>
      <c r="K4121" s="3">
        <v>-1414.42</v>
      </c>
      <c r="L4121" s="198" t="s">
        <v>189</v>
      </c>
    </row>
    <row r="4122" spans="1:12" x14ac:dyDescent="0.3">
      <c r="A4122" s="5">
        <v>13660</v>
      </c>
      <c r="B4122" s="5">
        <v>10100501</v>
      </c>
      <c r="C4122" s="5">
        <v>1000</v>
      </c>
      <c r="D4122" s="4">
        <v>43647</v>
      </c>
      <c r="E4122" s="198" t="s">
        <v>104</v>
      </c>
      <c r="F4122" s="198">
        <v>108112156</v>
      </c>
      <c r="G4122" s="198">
        <v>0</v>
      </c>
      <c r="H4122" s="198">
        <v>0</v>
      </c>
      <c r="I4122" s="4">
        <v>43636</v>
      </c>
      <c r="J4122" s="198" t="s">
        <v>105</v>
      </c>
      <c r="K4122" s="3">
        <v>9933.15</v>
      </c>
      <c r="L4122" s="198" t="s">
        <v>188</v>
      </c>
    </row>
    <row r="4123" spans="1:12" x14ac:dyDescent="0.3">
      <c r="A4123" s="5">
        <v>13670</v>
      </c>
      <c r="B4123" s="5">
        <v>10100501</v>
      </c>
      <c r="C4123" s="5">
        <v>1000</v>
      </c>
      <c r="D4123" s="4">
        <v>43647</v>
      </c>
      <c r="E4123" s="198" t="s">
        <v>104</v>
      </c>
      <c r="F4123" s="198">
        <v>108112156</v>
      </c>
      <c r="G4123" s="198">
        <v>0</v>
      </c>
      <c r="H4123" s="198">
        <v>0</v>
      </c>
      <c r="I4123" s="4">
        <v>43636</v>
      </c>
      <c r="J4123" s="198" t="s">
        <v>105</v>
      </c>
      <c r="K4123" s="3">
        <v>3780.65</v>
      </c>
      <c r="L4123" s="198" t="s">
        <v>189</v>
      </c>
    </row>
    <row r="4124" spans="1:12" x14ac:dyDescent="0.3">
      <c r="A4124" s="5">
        <v>13640</v>
      </c>
      <c r="B4124" s="5">
        <v>10100501</v>
      </c>
      <c r="C4124" s="5">
        <v>1000</v>
      </c>
      <c r="D4124" s="4">
        <v>43647</v>
      </c>
      <c r="E4124" s="198" t="s">
        <v>104</v>
      </c>
      <c r="F4124" s="198">
        <v>108112241</v>
      </c>
      <c r="G4124" s="198">
        <v>0</v>
      </c>
      <c r="H4124" s="198">
        <v>0</v>
      </c>
      <c r="I4124" s="4">
        <v>43622</v>
      </c>
      <c r="J4124" s="198" t="s">
        <v>105</v>
      </c>
      <c r="K4124" s="198">
        <v>1.1200000000000001</v>
      </c>
      <c r="L4124" s="198" t="s">
        <v>194</v>
      </c>
    </row>
    <row r="4125" spans="1:12" x14ac:dyDescent="0.3">
      <c r="A4125" s="5">
        <v>13650</v>
      </c>
      <c r="B4125" s="5">
        <v>10100501</v>
      </c>
      <c r="C4125" s="5">
        <v>1000</v>
      </c>
      <c r="D4125" s="4">
        <v>43647</v>
      </c>
      <c r="E4125" s="198" t="s">
        <v>104</v>
      </c>
      <c r="F4125" s="198">
        <v>108112241</v>
      </c>
      <c r="G4125" s="198">
        <v>0</v>
      </c>
      <c r="H4125" s="198">
        <v>0</v>
      </c>
      <c r="I4125" s="4">
        <v>43622</v>
      </c>
      <c r="J4125" s="198" t="s">
        <v>105</v>
      </c>
      <c r="K4125" s="198">
        <v>0.64</v>
      </c>
      <c r="L4125" s="198" t="s">
        <v>195</v>
      </c>
    </row>
    <row r="4126" spans="1:12" x14ac:dyDescent="0.3">
      <c r="A4126" s="5">
        <v>13640</v>
      </c>
      <c r="B4126" s="5">
        <v>10100501</v>
      </c>
      <c r="C4126" s="5">
        <v>1000</v>
      </c>
      <c r="D4126" s="4">
        <v>43647</v>
      </c>
      <c r="E4126" s="198" t="s">
        <v>104</v>
      </c>
      <c r="F4126" s="198">
        <v>108112248</v>
      </c>
      <c r="G4126" s="198">
        <v>0</v>
      </c>
      <c r="H4126" s="198">
        <v>0</v>
      </c>
      <c r="I4126" s="4">
        <v>43661</v>
      </c>
      <c r="J4126" s="198" t="s">
        <v>137</v>
      </c>
      <c r="K4126" s="198">
        <v>-753.35</v>
      </c>
      <c r="L4126" s="198" t="s">
        <v>194</v>
      </c>
    </row>
    <row r="4127" spans="1:12" x14ac:dyDescent="0.3">
      <c r="A4127" s="5">
        <v>13640</v>
      </c>
      <c r="B4127" s="5">
        <v>10100501</v>
      </c>
      <c r="C4127" s="5">
        <v>1000</v>
      </c>
      <c r="D4127" s="4">
        <v>43647</v>
      </c>
      <c r="E4127" s="198" t="s">
        <v>104</v>
      </c>
      <c r="F4127" s="198">
        <v>108112248</v>
      </c>
      <c r="G4127" s="198">
        <v>0</v>
      </c>
      <c r="H4127" s="198">
        <v>0</v>
      </c>
      <c r="I4127" s="4">
        <v>43661</v>
      </c>
      <c r="J4127" s="198" t="s">
        <v>137</v>
      </c>
      <c r="K4127" s="198">
        <v>-226.72</v>
      </c>
      <c r="L4127" s="198" t="s">
        <v>194</v>
      </c>
    </row>
    <row r="4128" spans="1:12" x14ac:dyDescent="0.3">
      <c r="A4128" s="5">
        <v>13640</v>
      </c>
      <c r="B4128" s="5">
        <v>10100501</v>
      </c>
      <c r="C4128" s="5">
        <v>1000</v>
      </c>
      <c r="D4128" s="4">
        <v>43647</v>
      </c>
      <c r="E4128" s="198" t="s">
        <v>104</v>
      </c>
      <c r="F4128" s="198">
        <v>108111518</v>
      </c>
      <c r="G4128" s="198">
        <v>0</v>
      </c>
      <c r="H4128" s="198">
        <v>0</v>
      </c>
      <c r="I4128" s="4">
        <v>43654</v>
      </c>
      <c r="J4128" s="198" t="s">
        <v>105</v>
      </c>
      <c r="K4128" s="198">
        <v>-57.14</v>
      </c>
      <c r="L4128" s="198" t="s">
        <v>194</v>
      </c>
    </row>
    <row r="4129" spans="1:12" x14ac:dyDescent="0.3">
      <c r="A4129" s="5">
        <v>13640</v>
      </c>
      <c r="B4129" s="5">
        <v>10100501</v>
      </c>
      <c r="C4129" s="5">
        <v>1000</v>
      </c>
      <c r="D4129" s="4">
        <v>43647</v>
      </c>
      <c r="E4129" s="198" t="s">
        <v>104</v>
      </c>
      <c r="F4129" s="198">
        <v>108111518</v>
      </c>
      <c r="G4129" s="198">
        <v>0</v>
      </c>
      <c r="H4129" s="198">
        <v>0</v>
      </c>
      <c r="I4129" s="4">
        <v>43654</v>
      </c>
      <c r="J4129" s="198" t="s">
        <v>105</v>
      </c>
      <c r="K4129" s="198">
        <v>-467.13</v>
      </c>
      <c r="L4129" s="198" t="s">
        <v>194</v>
      </c>
    </row>
    <row r="4130" spans="1:12" x14ac:dyDescent="0.3">
      <c r="A4130" s="5">
        <v>13640</v>
      </c>
      <c r="B4130" s="5">
        <v>10100501</v>
      </c>
      <c r="C4130" s="5">
        <v>1000</v>
      </c>
      <c r="D4130" s="4">
        <v>43647</v>
      </c>
      <c r="E4130" s="198" t="s">
        <v>104</v>
      </c>
      <c r="F4130" s="198">
        <v>108111518</v>
      </c>
      <c r="G4130" s="198">
        <v>0</v>
      </c>
      <c r="H4130" s="198">
        <v>0</v>
      </c>
      <c r="I4130" s="4">
        <v>43654</v>
      </c>
      <c r="J4130" s="198" t="s">
        <v>105</v>
      </c>
      <c r="K4130" s="198">
        <v>-268.39999999999998</v>
      </c>
      <c r="L4130" s="198" t="s">
        <v>194</v>
      </c>
    </row>
    <row r="4131" spans="1:12" x14ac:dyDescent="0.3">
      <c r="A4131" s="5">
        <v>13640</v>
      </c>
      <c r="B4131" s="5">
        <v>10100501</v>
      </c>
      <c r="C4131" s="5">
        <v>1000</v>
      </c>
      <c r="D4131" s="4">
        <v>43647</v>
      </c>
      <c r="E4131" s="198" t="s">
        <v>104</v>
      </c>
      <c r="F4131" s="198">
        <v>108111518</v>
      </c>
      <c r="G4131" s="198">
        <v>0</v>
      </c>
      <c r="H4131" s="198">
        <v>0</v>
      </c>
      <c r="I4131" s="4">
        <v>43654</v>
      </c>
      <c r="J4131" s="198" t="s">
        <v>105</v>
      </c>
      <c r="K4131" s="198">
        <v>-70.17</v>
      </c>
      <c r="L4131" s="198" t="s">
        <v>194</v>
      </c>
    </row>
    <row r="4132" spans="1:12" x14ac:dyDescent="0.3">
      <c r="A4132" s="5">
        <v>13640</v>
      </c>
      <c r="B4132" s="5">
        <v>10100501</v>
      </c>
      <c r="C4132" s="5">
        <v>1000</v>
      </c>
      <c r="D4132" s="4">
        <v>43647</v>
      </c>
      <c r="E4132" s="198" t="s">
        <v>104</v>
      </c>
      <c r="F4132" s="198">
        <v>108111518</v>
      </c>
      <c r="G4132" s="198">
        <v>0</v>
      </c>
      <c r="H4132" s="198">
        <v>0</v>
      </c>
      <c r="I4132" s="4">
        <v>43654</v>
      </c>
      <c r="J4132" s="198" t="s">
        <v>105</v>
      </c>
      <c r="K4132" s="198">
        <v>-268.39999999999998</v>
      </c>
      <c r="L4132" s="198" t="s">
        <v>194</v>
      </c>
    </row>
    <row r="4133" spans="1:12" x14ac:dyDescent="0.3">
      <c r="A4133" s="5">
        <v>13640</v>
      </c>
      <c r="B4133" s="5">
        <v>10100501</v>
      </c>
      <c r="C4133" s="5">
        <v>1000</v>
      </c>
      <c r="D4133" s="4">
        <v>43647</v>
      </c>
      <c r="E4133" s="198" t="s">
        <v>104</v>
      </c>
      <c r="F4133" s="198">
        <v>108111518</v>
      </c>
      <c r="G4133" s="198">
        <v>0</v>
      </c>
      <c r="H4133" s="198">
        <v>0</v>
      </c>
      <c r="I4133" s="4">
        <v>43654</v>
      </c>
      <c r="J4133" s="198" t="s">
        <v>105</v>
      </c>
      <c r="K4133" s="198">
        <v>-354.2</v>
      </c>
      <c r="L4133" s="198" t="s">
        <v>194</v>
      </c>
    </row>
    <row r="4134" spans="1:12" x14ac:dyDescent="0.3">
      <c r="A4134" s="5">
        <v>13650</v>
      </c>
      <c r="B4134" s="5">
        <v>10100501</v>
      </c>
      <c r="C4134" s="5">
        <v>1000</v>
      </c>
      <c r="D4134" s="4">
        <v>43647</v>
      </c>
      <c r="E4134" s="198" t="s">
        <v>104</v>
      </c>
      <c r="F4134" s="198">
        <v>108111518</v>
      </c>
      <c r="G4134" s="198">
        <v>0</v>
      </c>
      <c r="H4134" s="198">
        <v>0</v>
      </c>
      <c r="I4134" s="4">
        <v>43654</v>
      </c>
      <c r="J4134" s="198" t="s">
        <v>105</v>
      </c>
      <c r="K4134" s="3">
        <v>-1654.77</v>
      </c>
      <c r="L4134" s="198" t="s">
        <v>195</v>
      </c>
    </row>
    <row r="4135" spans="1:12" x14ac:dyDescent="0.3">
      <c r="A4135" s="5">
        <v>13650</v>
      </c>
      <c r="B4135" s="5">
        <v>10100501</v>
      </c>
      <c r="C4135" s="5">
        <v>1000</v>
      </c>
      <c r="D4135" s="4">
        <v>43647</v>
      </c>
      <c r="E4135" s="198" t="s">
        <v>104</v>
      </c>
      <c r="F4135" s="198">
        <v>108111518</v>
      </c>
      <c r="G4135" s="198">
        <v>0</v>
      </c>
      <c r="H4135" s="198">
        <v>0</v>
      </c>
      <c r="I4135" s="4">
        <v>43654</v>
      </c>
      <c r="J4135" s="198" t="s">
        <v>105</v>
      </c>
      <c r="K4135" s="3">
        <v>-1654.77</v>
      </c>
      <c r="L4135" s="198" t="s">
        <v>195</v>
      </c>
    </row>
    <row r="4136" spans="1:12" x14ac:dyDescent="0.3">
      <c r="A4136" s="5">
        <v>13650</v>
      </c>
      <c r="B4136" s="5">
        <v>10100501</v>
      </c>
      <c r="C4136" s="5">
        <v>1000</v>
      </c>
      <c r="D4136" s="4">
        <v>43647</v>
      </c>
      <c r="E4136" s="198" t="s">
        <v>104</v>
      </c>
      <c r="F4136" s="198">
        <v>108111518</v>
      </c>
      <c r="G4136" s="198">
        <v>0</v>
      </c>
      <c r="H4136" s="198">
        <v>0</v>
      </c>
      <c r="I4136" s="4">
        <v>43654</v>
      </c>
      <c r="J4136" s="198" t="s">
        <v>105</v>
      </c>
      <c r="K4136" s="3">
        <v>-1654.92</v>
      </c>
      <c r="L4136" s="198" t="s">
        <v>195</v>
      </c>
    </row>
    <row r="4137" spans="1:12" x14ac:dyDescent="0.3">
      <c r="A4137" s="5">
        <v>13650</v>
      </c>
      <c r="B4137" s="5">
        <v>10100501</v>
      </c>
      <c r="C4137" s="5">
        <v>1000</v>
      </c>
      <c r="D4137" s="4">
        <v>43647</v>
      </c>
      <c r="E4137" s="198" t="s">
        <v>104</v>
      </c>
      <c r="F4137" s="198">
        <v>108111518</v>
      </c>
      <c r="G4137" s="198">
        <v>0</v>
      </c>
      <c r="H4137" s="198">
        <v>0</v>
      </c>
      <c r="I4137" s="4">
        <v>43654</v>
      </c>
      <c r="J4137" s="198" t="s">
        <v>105</v>
      </c>
      <c r="K4137" s="3">
        <v>-1654.77</v>
      </c>
      <c r="L4137" s="198" t="s">
        <v>195</v>
      </c>
    </row>
    <row r="4138" spans="1:12" x14ac:dyDescent="0.3">
      <c r="A4138" s="5">
        <v>13650</v>
      </c>
      <c r="B4138" s="5">
        <v>10100501</v>
      </c>
      <c r="C4138" s="5">
        <v>1000</v>
      </c>
      <c r="D4138" s="4">
        <v>43647</v>
      </c>
      <c r="E4138" s="198" t="s">
        <v>104</v>
      </c>
      <c r="F4138" s="198">
        <v>108111518</v>
      </c>
      <c r="G4138" s="198">
        <v>0</v>
      </c>
      <c r="H4138" s="198">
        <v>0</v>
      </c>
      <c r="I4138" s="4">
        <v>43654</v>
      </c>
      <c r="J4138" s="198" t="s">
        <v>105</v>
      </c>
      <c r="K4138" s="3">
        <v>-1654.77</v>
      </c>
      <c r="L4138" s="198" t="s">
        <v>195</v>
      </c>
    </row>
    <row r="4139" spans="1:12" x14ac:dyDescent="0.3">
      <c r="A4139" s="5">
        <v>13690</v>
      </c>
      <c r="B4139" s="5">
        <v>10100501</v>
      </c>
      <c r="C4139" s="5">
        <v>1000</v>
      </c>
      <c r="D4139" s="4">
        <v>43647</v>
      </c>
      <c r="E4139" s="198" t="s">
        <v>104</v>
      </c>
      <c r="F4139" s="198">
        <v>108114660</v>
      </c>
      <c r="G4139" s="198">
        <v>0</v>
      </c>
      <c r="H4139" s="198">
        <v>0</v>
      </c>
      <c r="I4139" s="4">
        <v>43656</v>
      </c>
      <c r="J4139" s="198" t="s">
        <v>281</v>
      </c>
      <c r="K4139" s="3">
        <v>-11670.39</v>
      </c>
      <c r="L4139" s="198" t="s">
        <v>191</v>
      </c>
    </row>
    <row r="4140" spans="1:12" x14ac:dyDescent="0.3">
      <c r="A4140" s="5">
        <v>13640</v>
      </c>
      <c r="B4140" s="5">
        <v>10100501</v>
      </c>
      <c r="C4140" s="5">
        <v>1000</v>
      </c>
      <c r="D4140" s="4">
        <v>43647</v>
      </c>
      <c r="E4140" s="198" t="s">
        <v>103</v>
      </c>
      <c r="F4140" s="198">
        <v>108113125</v>
      </c>
      <c r="G4140" s="198">
        <v>-1</v>
      </c>
      <c r="H4140" s="3">
        <v>-1634.92</v>
      </c>
      <c r="I4140" s="4">
        <v>43616</v>
      </c>
      <c r="J4140" s="198" t="s">
        <v>289</v>
      </c>
      <c r="K4140" s="198">
        <v>0</v>
      </c>
      <c r="L4140" s="198" t="s">
        <v>194</v>
      </c>
    </row>
    <row r="4141" spans="1:12" x14ac:dyDescent="0.3">
      <c r="A4141" s="5">
        <v>13640</v>
      </c>
      <c r="B4141" s="5">
        <v>10100501</v>
      </c>
      <c r="C4141" s="5">
        <v>1000</v>
      </c>
      <c r="D4141" s="4">
        <v>43647</v>
      </c>
      <c r="E4141" s="198" t="s">
        <v>104</v>
      </c>
      <c r="F4141" s="198">
        <v>108113125</v>
      </c>
      <c r="G4141" s="198">
        <v>0</v>
      </c>
      <c r="H4141" s="198">
        <v>0</v>
      </c>
      <c r="I4141" s="4">
        <v>43616</v>
      </c>
      <c r="J4141" s="198" t="s">
        <v>289</v>
      </c>
      <c r="K4141" s="3">
        <v>-2931.16</v>
      </c>
      <c r="L4141" s="198" t="s">
        <v>194</v>
      </c>
    </row>
    <row r="4142" spans="1:12" x14ac:dyDescent="0.3">
      <c r="A4142" s="5">
        <v>13650</v>
      </c>
      <c r="B4142" s="5">
        <v>10100501</v>
      </c>
      <c r="C4142" s="5">
        <v>1000</v>
      </c>
      <c r="D4142" s="4">
        <v>43647</v>
      </c>
      <c r="E4142" s="198" t="s">
        <v>103</v>
      </c>
      <c r="F4142" s="198">
        <v>108113125</v>
      </c>
      <c r="G4142" s="198">
        <v>-108</v>
      </c>
      <c r="H4142" s="198">
        <v>-273.24</v>
      </c>
      <c r="I4142" s="4">
        <v>43616</v>
      </c>
      <c r="J4142" s="198" t="s">
        <v>289</v>
      </c>
      <c r="K4142" s="198">
        <v>0</v>
      </c>
      <c r="L4142" s="198" t="s">
        <v>195</v>
      </c>
    </row>
    <row r="4143" spans="1:12" x14ac:dyDescent="0.3">
      <c r="A4143" s="5">
        <v>13650</v>
      </c>
      <c r="B4143" s="5">
        <v>10100501</v>
      </c>
      <c r="C4143" s="5">
        <v>1000</v>
      </c>
      <c r="D4143" s="4">
        <v>43647</v>
      </c>
      <c r="E4143" s="198" t="s">
        <v>104</v>
      </c>
      <c r="F4143" s="198">
        <v>108113125</v>
      </c>
      <c r="G4143" s="198">
        <v>0</v>
      </c>
      <c r="H4143" s="198">
        <v>0</v>
      </c>
      <c r="I4143" s="4">
        <v>43616</v>
      </c>
      <c r="J4143" s="198" t="s">
        <v>289</v>
      </c>
      <c r="K4143" s="198">
        <v>-489.88</v>
      </c>
      <c r="L4143" s="198" t="s">
        <v>195</v>
      </c>
    </row>
    <row r="4144" spans="1:12" x14ac:dyDescent="0.3">
      <c r="A4144" s="5">
        <v>13640</v>
      </c>
      <c r="B4144" s="5">
        <v>10100501</v>
      </c>
      <c r="C4144" s="5">
        <v>1000</v>
      </c>
      <c r="D4144" s="4">
        <v>43647</v>
      </c>
      <c r="E4144" s="198" t="s">
        <v>103</v>
      </c>
      <c r="F4144" s="198">
        <v>108113414</v>
      </c>
      <c r="G4144" s="198">
        <v>-1</v>
      </c>
      <c r="H4144" s="198">
        <v>-101.12</v>
      </c>
      <c r="I4144" s="4">
        <v>43655</v>
      </c>
      <c r="J4144" s="198" t="s">
        <v>290</v>
      </c>
      <c r="K4144" s="198">
        <v>0</v>
      </c>
      <c r="L4144" s="198" t="s">
        <v>194</v>
      </c>
    </row>
    <row r="4145" spans="1:12" x14ac:dyDescent="0.3">
      <c r="A4145" s="5">
        <v>13660</v>
      </c>
      <c r="B4145" s="5">
        <v>10100501</v>
      </c>
      <c r="C4145" s="5">
        <v>1000</v>
      </c>
      <c r="D4145" s="4">
        <v>43647</v>
      </c>
      <c r="E4145" s="198" t="s">
        <v>104</v>
      </c>
      <c r="F4145" s="198">
        <v>108112143</v>
      </c>
      <c r="G4145" s="198">
        <v>0</v>
      </c>
      <c r="H4145" s="198">
        <v>0</v>
      </c>
      <c r="I4145" s="4">
        <v>43608</v>
      </c>
      <c r="J4145" s="198" t="s">
        <v>105</v>
      </c>
      <c r="K4145" s="3">
        <v>-1036.93</v>
      </c>
      <c r="L4145" s="198" t="s">
        <v>188</v>
      </c>
    </row>
    <row r="4146" spans="1:12" x14ac:dyDescent="0.3">
      <c r="A4146" s="5">
        <v>13670</v>
      </c>
      <c r="B4146" s="5">
        <v>10100501</v>
      </c>
      <c r="C4146" s="5">
        <v>1000</v>
      </c>
      <c r="D4146" s="4">
        <v>43647</v>
      </c>
      <c r="E4146" s="198" t="s">
        <v>104</v>
      </c>
      <c r="F4146" s="198">
        <v>108112143</v>
      </c>
      <c r="G4146" s="198">
        <v>0</v>
      </c>
      <c r="H4146" s="198">
        <v>0</v>
      </c>
      <c r="I4146" s="4">
        <v>43608</v>
      </c>
      <c r="J4146" s="198" t="s">
        <v>105</v>
      </c>
      <c r="K4146" s="3">
        <v>-1060.1300000000001</v>
      </c>
      <c r="L4146" s="198" t="s">
        <v>189</v>
      </c>
    </row>
    <row r="4147" spans="1:12" x14ac:dyDescent="0.3">
      <c r="A4147" s="5">
        <v>13670</v>
      </c>
      <c r="B4147" s="5">
        <v>10100501</v>
      </c>
      <c r="C4147" s="5">
        <v>1000</v>
      </c>
      <c r="D4147" s="4">
        <v>43647</v>
      </c>
      <c r="E4147" s="198" t="s">
        <v>104</v>
      </c>
      <c r="F4147" s="198">
        <v>108112143</v>
      </c>
      <c r="G4147" s="198">
        <v>0</v>
      </c>
      <c r="H4147" s="198">
        <v>0</v>
      </c>
      <c r="I4147" s="4">
        <v>43608</v>
      </c>
      <c r="J4147" s="198" t="s">
        <v>105</v>
      </c>
      <c r="K4147" s="3">
        <v>-1337.9</v>
      </c>
      <c r="L4147" s="198" t="s">
        <v>189</v>
      </c>
    </row>
    <row r="4148" spans="1:12" x14ac:dyDescent="0.3">
      <c r="A4148" s="5">
        <v>13640</v>
      </c>
      <c r="B4148" s="5">
        <v>10100501</v>
      </c>
      <c r="C4148" s="5">
        <v>1000</v>
      </c>
      <c r="D4148" s="4">
        <v>43647</v>
      </c>
      <c r="E4148" s="198" t="s">
        <v>103</v>
      </c>
      <c r="F4148" s="198">
        <v>108112155</v>
      </c>
      <c r="G4148" s="198">
        <v>-2</v>
      </c>
      <c r="H4148" s="3">
        <v>-1161.28</v>
      </c>
      <c r="I4148" s="4">
        <v>43616</v>
      </c>
      <c r="J4148" s="198" t="s">
        <v>290</v>
      </c>
      <c r="K4148" s="198">
        <v>0</v>
      </c>
      <c r="L4148" s="198" t="s">
        <v>194</v>
      </c>
    </row>
    <row r="4149" spans="1:12" x14ac:dyDescent="0.3">
      <c r="A4149" s="5">
        <v>13640</v>
      </c>
      <c r="B4149" s="5">
        <v>10100501</v>
      </c>
      <c r="C4149" s="5">
        <v>1000</v>
      </c>
      <c r="D4149" s="4">
        <v>43647</v>
      </c>
      <c r="E4149" s="198" t="s">
        <v>104</v>
      </c>
      <c r="F4149" s="198">
        <v>108112155</v>
      </c>
      <c r="G4149" s="198">
        <v>0</v>
      </c>
      <c r="H4149" s="198">
        <v>0</v>
      </c>
      <c r="I4149" s="4">
        <v>43616</v>
      </c>
      <c r="J4149" s="198" t="s">
        <v>290</v>
      </c>
      <c r="K4149" s="3">
        <v>-1184.4000000000001</v>
      </c>
      <c r="L4149" s="198" t="s">
        <v>194</v>
      </c>
    </row>
    <row r="4150" spans="1:12" x14ac:dyDescent="0.3">
      <c r="A4150" s="5">
        <v>13650</v>
      </c>
      <c r="B4150" s="5">
        <v>10100501</v>
      </c>
      <c r="C4150" s="5">
        <v>1000</v>
      </c>
      <c r="D4150" s="4">
        <v>43647</v>
      </c>
      <c r="E4150" s="198" t="s">
        <v>103</v>
      </c>
      <c r="F4150" s="198">
        <v>108112155</v>
      </c>
      <c r="G4150" s="5">
        <v>-1124</v>
      </c>
      <c r="H4150" s="3">
        <v>-2832.48</v>
      </c>
      <c r="I4150" s="4">
        <v>43616</v>
      </c>
      <c r="J4150" s="198" t="s">
        <v>290</v>
      </c>
      <c r="K4150" s="198">
        <v>0</v>
      </c>
      <c r="L4150" s="198" t="s">
        <v>195</v>
      </c>
    </row>
    <row r="4151" spans="1:12" x14ac:dyDescent="0.3">
      <c r="A4151" s="5">
        <v>13650</v>
      </c>
      <c r="B4151" s="5">
        <v>10100501</v>
      </c>
      <c r="C4151" s="5">
        <v>1000</v>
      </c>
      <c r="D4151" s="4">
        <v>43647</v>
      </c>
      <c r="E4151" s="198" t="s">
        <v>104</v>
      </c>
      <c r="F4151" s="198">
        <v>108112155</v>
      </c>
      <c r="G4151" s="198">
        <v>0</v>
      </c>
      <c r="H4151" s="198">
        <v>0</v>
      </c>
      <c r="I4151" s="4">
        <v>43616</v>
      </c>
      <c r="J4151" s="198" t="s">
        <v>290</v>
      </c>
      <c r="K4151" s="3">
        <v>-2888.91</v>
      </c>
      <c r="L4151" s="198" t="s">
        <v>195</v>
      </c>
    </row>
    <row r="4152" spans="1:12" x14ac:dyDescent="0.3">
      <c r="A4152" s="5">
        <v>13660</v>
      </c>
      <c r="B4152" s="5">
        <v>10100501</v>
      </c>
      <c r="C4152" s="5">
        <v>1000</v>
      </c>
      <c r="D4152" s="4">
        <v>43647</v>
      </c>
      <c r="E4152" s="198" t="s">
        <v>103</v>
      </c>
      <c r="F4152" s="198">
        <v>108112155</v>
      </c>
      <c r="G4152" s="198">
        <v>-1</v>
      </c>
      <c r="H4152" s="3">
        <v>-1012.2</v>
      </c>
      <c r="I4152" s="4">
        <v>43616</v>
      </c>
      <c r="J4152" s="198" t="s">
        <v>290</v>
      </c>
      <c r="K4152" s="198">
        <v>0</v>
      </c>
      <c r="L4152" s="198" t="s">
        <v>188</v>
      </c>
    </row>
    <row r="4153" spans="1:12" x14ac:dyDescent="0.3">
      <c r="A4153" s="5">
        <v>13660</v>
      </c>
      <c r="B4153" s="5">
        <v>10100501</v>
      </c>
      <c r="C4153" s="5">
        <v>1000</v>
      </c>
      <c r="D4153" s="4">
        <v>43647</v>
      </c>
      <c r="E4153" s="198" t="s">
        <v>104</v>
      </c>
      <c r="F4153" s="198">
        <v>108112155</v>
      </c>
      <c r="G4153" s="198">
        <v>0</v>
      </c>
      <c r="H4153" s="198">
        <v>0</v>
      </c>
      <c r="I4153" s="4">
        <v>43616</v>
      </c>
      <c r="J4153" s="198" t="s">
        <v>290</v>
      </c>
      <c r="K4153" s="3">
        <v>-1032.3599999999999</v>
      </c>
      <c r="L4153" s="198" t="s">
        <v>188</v>
      </c>
    </row>
    <row r="4154" spans="1:12" x14ac:dyDescent="0.3">
      <c r="A4154" s="5">
        <v>13670</v>
      </c>
      <c r="B4154" s="5">
        <v>10100501</v>
      </c>
      <c r="C4154" s="5">
        <v>1000</v>
      </c>
      <c r="D4154" s="4">
        <v>43647</v>
      </c>
      <c r="E4154" s="198" t="s">
        <v>103</v>
      </c>
      <c r="F4154" s="198">
        <v>108112155</v>
      </c>
      <c r="G4154" s="198">
        <v>-492</v>
      </c>
      <c r="H4154" s="5">
        <v>-2214</v>
      </c>
      <c r="I4154" s="4">
        <v>43616</v>
      </c>
      <c r="J4154" s="198" t="s">
        <v>290</v>
      </c>
      <c r="K4154" s="198">
        <v>0</v>
      </c>
      <c r="L4154" s="198" t="s">
        <v>189</v>
      </c>
    </row>
    <row r="4155" spans="1:12" x14ac:dyDescent="0.3">
      <c r="A4155" s="5">
        <v>13670</v>
      </c>
      <c r="B4155" s="5">
        <v>10100501</v>
      </c>
      <c r="C4155" s="5">
        <v>1000</v>
      </c>
      <c r="D4155" s="4">
        <v>43647</v>
      </c>
      <c r="E4155" s="198" t="s">
        <v>104</v>
      </c>
      <c r="F4155" s="198">
        <v>108112155</v>
      </c>
      <c r="G4155" s="198">
        <v>0</v>
      </c>
      <c r="H4155" s="198">
        <v>0</v>
      </c>
      <c r="I4155" s="4">
        <v>43616</v>
      </c>
      <c r="J4155" s="198" t="s">
        <v>290</v>
      </c>
      <c r="K4155" s="3">
        <v>-2258.1</v>
      </c>
      <c r="L4155" s="198" t="s">
        <v>189</v>
      </c>
    </row>
    <row r="4156" spans="1:12" x14ac:dyDescent="0.3">
      <c r="A4156" s="5">
        <v>13640</v>
      </c>
      <c r="B4156" s="5">
        <v>10100501</v>
      </c>
      <c r="C4156" s="5">
        <v>1000</v>
      </c>
      <c r="D4156" s="4">
        <v>43647</v>
      </c>
      <c r="E4156" s="198" t="s">
        <v>103</v>
      </c>
      <c r="F4156" s="198">
        <v>108112486</v>
      </c>
      <c r="G4156" s="198">
        <v>-1</v>
      </c>
      <c r="H4156" s="3">
        <v>-1218.6099999999999</v>
      </c>
      <c r="I4156" s="4">
        <v>43616</v>
      </c>
      <c r="J4156" s="198" t="s">
        <v>280</v>
      </c>
      <c r="K4156" s="198">
        <v>0</v>
      </c>
      <c r="L4156" s="198" t="s">
        <v>194</v>
      </c>
    </row>
    <row r="4157" spans="1:12" x14ac:dyDescent="0.3">
      <c r="A4157" s="5">
        <v>13640</v>
      </c>
      <c r="B4157" s="5">
        <v>10100501</v>
      </c>
      <c r="C4157" s="5">
        <v>1000</v>
      </c>
      <c r="D4157" s="4">
        <v>43647</v>
      </c>
      <c r="E4157" s="198" t="s">
        <v>103</v>
      </c>
      <c r="F4157" s="198">
        <v>108112486</v>
      </c>
      <c r="G4157" s="198">
        <v>-4</v>
      </c>
      <c r="H4157" s="3">
        <v>-1134.32</v>
      </c>
      <c r="I4157" s="4">
        <v>43616</v>
      </c>
      <c r="J4157" s="198" t="s">
        <v>280</v>
      </c>
      <c r="K4157" s="198">
        <v>0</v>
      </c>
      <c r="L4157" s="198" t="s">
        <v>194</v>
      </c>
    </row>
    <row r="4158" spans="1:12" x14ac:dyDescent="0.3">
      <c r="A4158" s="5">
        <v>13640</v>
      </c>
      <c r="B4158" s="5">
        <v>10100501</v>
      </c>
      <c r="C4158" s="5">
        <v>1000</v>
      </c>
      <c r="D4158" s="4">
        <v>43647</v>
      </c>
      <c r="E4158" s="198" t="s">
        <v>104</v>
      </c>
      <c r="F4158" s="198">
        <v>108112486</v>
      </c>
      <c r="G4158" s="198">
        <v>0</v>
      </c>
      <c r="H4158" s="198">
        <v>0</v>
      </c>
      <c r="I4158" s="4">
        <v>43616</v>
      </c>
      <c r="J4158" s="198" t="s">
        <v>280</v>
      </c>
      <c r="K4158" s="198">
        <v>-64.09</v>
      </c>
      <c r="L4158" s="198" t="s">
        <v>194</v>
      </c>
    </row>
    <row r="4159" spans="1:12" x14ac:dyDescent="0.3">
      <c r="A4159" s="5">
        <v>13640</v>
      </c>
      <c r="B4159" s="5">
        <v>10100501</v>
      </c>
      <c r="C4159" s="5">
        <v>1000</v>
      </c>
      <c r="D4159" s="4">
        <v>43647</v>
      </c>
      <c r="E4159" s="198" t="s">
        <v>104</v>
      </c>
      <c r="F4159" s="198">
        <v>108112486</v>
      </c>
      <c r="G4159" s="198">
        <v>0</v>
      </c>
      <c r="H4159" s="198">
        <v>0</v>
      </c>
      <c r="I4159" s="4">
        <v>43616</v>
      </c>
      <c r="J4159" s="198" t="s">
        <v>280</v>
      </c>
      <c r="K4159" s="198">
        <v>-68.849999999999994</v>
      </c>
      <c r="L4159" s="198" t="s">
        <v>194</v>
      </c>
    </row>
    <row r="4160" spans="1:12" x14ac:dyDescent="0.3">
      <c r="A4160" s="5">
        <v>13650</v>
      </c>
      <c r="B4160" s="5">
        <v>10100501</v>
      </c>
      <c r="C4160" s="5">
        <v>1000</v>
      </c>
      <c r="D4160" s="4">
        <v>43647</v>
      </c>
      <c r="E4160" s="198" t="s">
        <v>103</v>
      </c>
      <c r="F4160" s="198">
        <v>108112486</v>
      </c>
      <c r="G4160" s="5">
        <v>-1075</v>
      </c>
      <c r="H4160" s="3">
        <v>-2687.5</v>
      </c>
      <c r="I4160" s="4">
        <v>43616</v>
      </c>
      <c r="J4160" s="198" t="s">
        <v>280</v>
      </c>
      <c r="K4160" s="198">
        <v>0</v>
      </c>
      <c r="L4160" s="198" t="s">
        <v>195</v>
      </c>
    </row>
    <row r="4161" spans="1:12" x14ac:dyDescent="0.3">
      <c r="A4161" s="5">
        <v>13650</v>
      </c>
      <c r="B4161" s="5">
        <v>10100501</v>
      </c>
      <c r="C4161" s="5">
        <v>1000</v>
      </c>
      <c r="D4161" s="4">
        <v>43647</v>
      </c>
      <c r="E4161" s="198" t="s">
        <v>104</v>
      </c>
      <c r="F4161" s="198">
        <v>108112486</v>
      </c>
      <c r="G4161" s="198">
        <v>0</v>
      </c>
      <c r="H4161" s="198">
        <v>0</v>
      </c>
      <c r="I4161" s="4">
        <v>43616</v>
      </c>
      <c r="J4161" s="198" t="s">
        <v>280</v>
      </c>
      <c r="K4161" s="198">
        <v>-151.88999999999999</v>
      </c>
      <c r="L4161" s="198" t="s">
        <v>195</v>
      </c>
    </row>
    <row r="4162" spans="1:12" x14ac:dyDescent="0.3">
      <c r="A4162" s="5">
        <v>13670</v>
      </c>
      <c r="B4162" s="5">
        <v>10100501</v>
      </c>
      <c r="C4162" s="5">
        <v>1000</v>
      </c>
      <c r="D4162" s="4">
        <v>43647</v>
      </c>
      <c r="E4162" s="198" t="s">
        <v>104</v>
      </c>
      <c r="F4162" s="198">
        <v>108112654</v>
      </c>
      <c r="G4162" s="198">
        <v>0</v>
      </c>
      <c r="H4162" s="198">
        <v>0</v>
      </c>
      <c r="I4162" s="4">
        <v>43616</v>
      </c>
      <c r="J4162" s="198" t="s">
        <v>105</v>
      </c>
      <c r="K4162" s="198">
        <v>0.01</v>
      </c>
      <c r="L4162" s="198" t="s">
        <v>189</v>
      </c>
    </row>
    <row r="4163" spans="1:12" x14ac:dyDescent="0.3">
      <c r="A4163" s="5">
        <v>13650</v>
      </c>
      <c r="B4163" s="5">
        <v>10100501</v>
      </c>
      <c r="C4163" s="5">
        <v>1000</v>
      </c>
      <c r="D4163" s="4">
        <v>43647</v>
      </c>
      <c r="E4163" s="198" t="s">
        <v>103</v>
      </c>
      <c r="F4163" s="198">
        <v>108102394</v>
      </c>
      <c r="G4163" s="198">
        <v>-537</v>
      </c>
      <c r="H4163" s="3">
        <v>-1369.35</v>
      </c>
      <c r="I4163" s="4">
        <v>43439</v>
      </c>
      <c r="J4163" s="198" t="s">
        <v>138</v>
      </c>
      <c r="K4163" s="198">
        <v>0</v>
      </c>
      <c r="L4163" s="198" t="s">
        <v>195</v>
      </c>
    </row>
    <row r="4164" spans="1:12" x14ac:dyDescent="0.3">
      <c r="A4164" s="5">
        <v>13640</v>
      </c>
      <c r="B4164" s="5">
        <v>10100501</v>
      </c>
      <c r="C4164" s="5">
        <v>1000</v>
      </c>
      <c r="D4164" s="4">
        <v>43647</v>
      </c>
      <c r="E4164" s="198" t="s">
        <v>104</v>
      </c>
      <c r="F4164" s="198">
        <v>108102690</v>
      </c>
      <c r="G4164" s="198">
        <v>0</v>
      </c>
      <c r="H4164" s="198">
        <v>0</v>
      </c>
      <c r="I4164" s="4">
        <v>43154</v>
      </c>
      <c r="J4164" s="198" t="s">
        <v>105</v>
      </c>
      <c r="K4164" s="198">
        <v>-38.96</v>
      </c>
      <c r="L4164" s="198" t="s">
        <v>194</v>
      </c>
    </row>
    <row r="4165" spans="1:12" x14ac:dyDescent="0.3">
      <c r="A4165" s="5">
        <v>13640</v>
      </c>
      <c r="B4165" s="5">
        <v>10100501</v>
      </c>
      <c r="C4165" s="5">
        <v>1000</v>
      </c>
      <c r="D4165" s="4">
        <v>43647</v>
      </c>
      <c r="E4165" s="198" t="s">
        <v>104</v>
      </c>
      <c r="F4165" s="198">
        <v>108102690</v>
      </c>
      <c r="G4165" s="198">
        <v>0</v>
      </c>
      <c r="H4165" s="198">
        <v>0</v>
      </c>
      <c r="I4165" s="4">
        <v>43154</v>
      </c>
      <c r="J4165" s="198" t="s">
        <v>105</v>
      </c>
      <c r="K4165" s="198">
        <v>-40.51</v>
      </c>
      <c r="L4165" s="198" t="s">
        <v>194</v>
      </c>
    </row>
    <row r="4166" spans="1:12" x14ac:dyDescent="0.3">
      <c r="A4166" s="5">
        <v>13650</v>
      </c>
      <c r="B4166" s="5">
        <v>10100501</v>
      </c>
      <c r="C4166" s="5">
        <v>1000</v>
      </c>
      <c r="D4166" s="4">
        <v>43647</v>
      </c>
      <c r="E4166" s="198" t="s">
        <v>104</v>
      </c>
      <c r="F4166" s="198">
        <v>108102690</v>
      </c>
      <c r="G4166" s="198">
        <v>0</v>
      </c>
      <c r="H4166" s="198">
        <v>0</v>
      </c>
      <c r="I4166" s="4">
        <v>43154</v>
      </c>
      <c r="J4166" s="198" t="s">
        <v>105</v>
      </c>
      <c r="K4166" s="198">
        <v>-72.709999999999994</v>
      </c>
      <c r="L4166" s="198" t="s">
        <v>195</v>
      </c>
    </row>
    <row r="4167" spans="1:12" x14ac:dyDescent="0.3">
      <c r="A4167" s="5">
        <v>13650</v>
      </c>
      <c r="B4167" s="5">
        <v>10100501</v>
      </c>
      <c r="C4167" s="5">
        <v>1000</v>
      </c>
      <c r="D4167" s="4">
        <v>43647</v>
      </c>
      <c r="E4167" s="198" t="s">
        <v>104</v>
      </c>
      <c r="F4167" s="198">
        <v>108102690</v>
      </c>
      <c r="G4167" s="198">
        <v>0</v>
      </c>
      <c r="H4167" s="198">
        <v>0</v>
      </c>
      <c r="I4167" s="4">
        <v>43154</v>
      </c>
      <c r="J4167" s="198" t="s">
        <v>105</v>
      </c>
      <c r="K4167" s="198">
        <v>-72.709999999999994</v>
      </c>
      <c r="L4167" s="198" t="s">
        <v>195</v>
      </c>
    </row>
    <row r="4168" spans="1:12" x14ac:dyDescent="0.3">
      <c r="A4168" s="5">
        <v>13640</v>
      </c>
      <c r="B4168" s="5">
        <v>10100501</v>
      </c>
      <c r="C4168" s="5">
        <v>1000</v>
      </c>
      <c r="D4168" s="4">
        <v>43647</v>
      </c>
      <c r="E4168" s="198" t="s">
        <v>104</v>
      </c>
      <c r="F4168" s="198">
        <v>108104041</v>
      </c>
      <c r="G4168" s="198">
        <v>0</v>
      </c>
      <c r="H4168" s="198">
        <v>0</v>
      </c>
      <c r="I4168" s="4">
        <v>43573</v>
      </c>
      <c r="J4168" s="198" t="s">
        <v>105</v>
      </c>
      <c r="K4168" s="198">
        <v>-292.48</v>
      </c>
      <c r="L4168" s="198" t="s">
        <v>194</v>
      </c>
    </row>
    <row r="4169" spans="1:12" x14ac:dyDescent="0.3">
      <c r="A4169" s="5">
        <v>13640</v>
      </c>
      <c r="B4169" s="5">
        <v>10100501</v>
      </c>
      <c r="C4169" s="5">
        <v>1000</v>
      </c>
      <c r="D4169" s="4">
        <v>43647</v>
      </c>
      <c r="E4169" s="198" t="s">
        <v>104</v>
      </c>
      <c r="F4169" s="198">
        <v>108104041</v>
      </c>
      <c r="G4169" s="198">
        <v>0</v>
      </c>
      <c r="H4169" s="198">
        <v>0</v>
      </c>
      <c r="I4169" s="4">
        <v>43573</v>
      </c>
      <c r="J4169" s="198" t="s">
        <v>105</v>
      </c>
      <c r="K4169" s="198">
        <v>-75.08</v>
      </c>
      <c r="L4169" s="198" t="s">
        <v>194</v>
      </c>
    </row>
    <row r="4170" spans="1:12" x14ac:dyDescent="0.3">
      <c r="A4170" s="5">
        <v>13650</v>
      </c>
      <c r="B4170" s="5">
        <v>10100501</v>
      </c>
      <c r="C4170" s="5">
        <v>1000</v>
      </c>
      <c r="D4170" s="4">
        <v>43647</v>
      </c>
      <c r="E4170" s="198" t="s">
        <v>104</v>
      </c>
      <c r="F4170" s="198">
        <v>108104041</v>
      </c>
      <c r="G4170" s="198">
        <v>0</v>
      </c>
      <c r="H4170" s="198">
        <v>0</v>
      </c>
      <c r="I4170" s="4">
        <v>43573</v>
      </c>
      <c r="J4170" s="198" t="s">
        <v>105</v>
      </c>
      <c r="K4170" s="198">
        <v>-305.52</v>
      </c>
      <c r="L4170" s="198" t="s">
        <v>195</v>
      </c>
    </row>
    <row r="4171" spans="1:12" x14ac:dyDescent="0.3">
      <c r="A4171" s="5">
        <v>13640</v>
      </c>
      <c r="B4171" s="5">
        <v>10100501</v>
      </c>
      <c r="C4171" s="5">
        <v>1000</v>
      </c>
      <c r="D4171" s="4">
        <v>43647</v>
      </c>
      <c r="E4171" s="198" t="s">
        <v>104</v>
      </c>
      <c r="F4171" s="198">
        <v>108104295</v>
      </c>
      <c r="G4171" s="198">
        <v>0</v>
      </c>
      <c r="H4171" s="198">
        <v>0</v>
      </c>
      <c r="I4171" s="4">
        <v>43622</v>
      </c>
      <c r="J4171" s="198" t="s">
        <v>105</v>
      </c>
      <c r="K4171" s="198">
        <v>-33.71</v>
      </c>
      <c r="L4171" s="198" t="s">
        <v>194</v>
      </c>
    </row>
    <row r="4172" spans="1:12" x14ac:dyDescent="0.3">
      <c r="A4172" s="5">
        <v>13640</v>
      </c>
      <c r="B4172" s="5">
        <v>10100501</v>
      </c>
      <c r="C4172" s="5">
        <v>1000</v>
      </c>
      <c r="D4172" s="4">
        <v>43647</v>
      </c>
      <c r="E4172" s="198" t="s">
        <v>104</v>
      </c>
      <c r="F4172" s="198">
        <v>108104295</v>
      </c>
      <c r="G4172" s="198">
        <v>0</v>
      </c>
      <c r="H4172" s="198">
        <v>0</v>
      </c>
      <c r="I4172" s="4">
        <v>43622</v>
      </c>
      <c r="J4172" s="198" t="s">
        <v>105</v>
      </c>
      <c r="K4172" s="198">
        <v>-26.21</v>
      </c>
      <c r="L4172" s="198" t="s">
        <v>194</v>
      </c>
    </row>
    <row r="4173" spans="1:12" x14ac:dyDescent="0.3">
      <c r="A4173" s="5">
        <v>13640</v>
      </c>
      <c r="B4173" s="5">
        <v>10100501</v>
      </c>
      <c r="C4173" s="5">
        <v>1000</v>
      </c>
      <c r="D4173" s="4">
        <v>43647</v>
      </c>
      <c r="E4173" s="198" t="s">
        <v>104</v>
      </c>
      <c r="F4173" s="198">
        <v>108104295</v>
      </c>
      <c r="G4173" s="198">
        <v>0</v>
      </c>
      <c r="H4173" s="198">
        <v>0</v>
      </c>
      <c r="I4173" s="4">
        <v>43622</v>
      </c>
      <c r="J4173" s="198" t="s">
        <v>105</v>
      </c>
      <c r="K4173" s="198">
        <v>-54.96</v>
      </c>
      <c r="L4173" s="198" t="s">
        <v>194</v>
      </c>
    </row>
    <row r="4174" spans="1:12" x14ac:dyDescent="0.3">
      <c r="A4174" s="5">
        <v>13640</v>
      </c>
      <c r="B4174" s="5">
        <v>10100501</v>
      </c>
      <c r="C4174" s="5">
        <v>1000</v>
      </c>
      <c r="D4174" s="4">
        <v>43647</v>
      </c>
      <c r="E4174" s="198" t="s">
        <v>104</v>
      </c>
      <c r="F4174" s="198">
        <v>108104295</v>
      </c>
      <c r="G4174" s="198">
        <v>0</v>
      </c>
      <c r="H4174" s="198">
        <v>0</v>
      </c>
      <c r="I4174" s="4">
        <v>43622</v>
      </c>
      <c r="J4174" s="198" t="s">
        <v>105</v>
      </c>
      <c r="K4174" s="198">
        <v>-12.67</v>
      </c>
      <c r="L4174" s="198" t="s">
        <v>194</v>
      </c>
    </row>
    <row r="4175" spans="1:12" x14ac:dyDescent="0.3">
      <c r="A4175" s="5">
        <v>13640</v>
      </c>
      <c r="B4175" s="5">
        <v>10100501</v>
      </c>
      <c r="C4175" s="5">
        <v>1000</v>
      </c>
      <c r="D4175" s="4">
        <v>43647</v>
      </c>
      <c r="E4175" s="198" t="s">
        <v>104</v>
      </c>
      <c r="F4175" s="198">
        <v>108104295</v>
      </c>
      <c r="G4175" s="198">
        <v>0</v>
      </c>
      <c r="H4175" s="198">
        <v>0</v>
      </c>
      <c r="I4175" s="4">
        <v>43622</v>
      </c>
      <c r="J4175" s="198" t="s">
        <v>105</v>
      </c>
      <c r="K4175" s="198">
        <v>-41.71</v>
      </c>
      <c r="L4175" s="198" t="s">
        <v>194</v>
      </c>
    </row>
    <row r="4176" spans="1:12" x14ac:dyDescent="0.3">
      <c r="A4176" s="5">
        <v>13640</v>
      </c>
      <c r="B4176" s="5">
        <v>10100501</v>
      </c>
      <c r="C4176" s="5">
        <v>1000</v>
      </c>
      <c r="D4176" s="4">
        <v>43647</v>
      </c>
      <c r="E4176" s="198" t="s">
        <v>104</v>
      </c>
      <c r="F4176" s="198">
        <v>108104295</v>
      </c>
      <c r="G4176" s="198">
        <v>0</v>
      </c>
      <c r="H4176" s="198">
        <v>0</v>
      </c>
      <c r="I4176" s="4">
        <v>43622</v>
      </c>
      <c r="J4176" s="198" t="s">
        <v>105</v>
      </c>
      <c r="K4176" s="198">
        <v>-109.96</v>
      </c>
      <c r="L4176" s="198" t="s">
        <v>194</v>
      </c>
    </row>
    <row r="4177" spans="1:12" x14ac:dyDescent="0.3">
      <c r="A4177" s="5">
        <v>13640</v>
      </c>
      <c r="B4177" s="5">
        <v>10100501</v>
      </c>
      <c r="C4177" s="5">
        <v>1000</v>
      </c>
      <c r="D4177" s="4">
        <v>43647</v>
      </c>
      <c r="E4177" s="198" t="s">
        <v>104</v>
      </c>
      <c r="F4177" s="198">
        <v>108104295</v>
      </c>
      <c r="G4177" s="198">
        <v>0</v>
      </c>
      <c r="H4177" s="198">
        <v>0</v>
      </c>
      <c r="I4177" s="4">
        <v>43622</v>
      </c>
      <c r="J4177" s="198" t="s">
        <v>105</v>
      </c>
      <c r="K4177" s="198">
        <v>-57.68</v>
      </c>
      <c r="L4177" s="198" t="s">
        <v>194</v>
      </c>
    </row>
    <row r="4178" spans="1:12" x14ac:dyDescent="0.3">
      <c r="A4178" s="5">
        <v>13650</v>
      </c>
      <c r="B4178" s="5">
        <v>10100501</v>
      </c>
      <c r="C4178" s="5">
        <v>1000</v>
      </c>
      <c r="D4178" s="4">
        <v>43647</v>
      </c>
      <c r="E4178" s="198" t="s">
        <v>104</v>
      </c>
      <c r="F4178" s="198">
        <v>108104295</v>
      </c>
      <c r="G4178" s="198">
        <v>0</v>
      </c>
      <c r="H4178" s="198">
        <v>0</v>
      </c>
      <c r="I4178" s="4">
        <v>43622</v>
      </c>
      <c r="J4178" s="198" t="s">
        <v>105</v>
      </c>
      <c r="K4178" s="198">
        <v>-202.94</v>
      </c>
      <c r="L4178" s="198" t="s">
        <v>195</v>
      </c>
    </row>
    <row r="4179" spans="1:12" x14ac:dyDescent="0.3">
      <c r="A4179" s="5">
        <v>13650</v>
      </c>
      <c r="B4179" s="5">
        <v>10100501</v>
      </c>
      <c r="C4179" s="5">
        <v>1000</v>
      </c>
      <c r="D4179" s="4">
        <v>43647</v>
      </c>
      <c r="E4179" s="198" t="s">
        <v>104</v>
      </c>
      <c r="F4179" s="198">
        <v>108104295</v>
      </c>
      <c r="G4179" s="198">
        <v>0</v>
      </c>
      <c r="H4179" s="198">
        <v>0</v>
      </c>
      <c r="I4179" s="4">
        <v>43622</v>
      </c>
      <c r="J4179" s="198" t="s">
        <v>105</v>
      </c>
      <c r="K4179" s="198">
        <v>-202.93</v>
      </c>
      <c r="L4179" s="198" t="s">
        <v>195</v>
      </c>
    </row>
    <row r="4180" spans="1:12" x14ac:dyDescent="0.3">
      <c r="A4180" s="5">
        <v>13650</v>
      </c>
      <c r="B4180" s="5">
        <v>10100501</v>
      </c>
      <c r="C4180" s="5">
        <v>1000</v>
      </c>
      <c r="D4180" s="4">
        <v>43647</v>
      </c>
      <c r="E4180" s="198" t="s">
        <v>103</v>
      </c>
      <c r="F4180" s="198">
        <v>108105310</v>
      </c>
      <c r="G4180" s="198">
        <v>360</v>
      </c>
      <c r="H4180" s="198">
        <v>910.8</v>
      </c>
      <c r="I4180" s="4">
        <v>43472</v>
      </c>
      <c r="J4180" s="198" t="s">
        <v>288</v>
      </c>
      <c r="K4180" s="198">
        <v>0</v>
      </c>
      <c r="L4180" s="198" t="s">
        <v>195</v>
      </c>
    </row>
    <row r="4181" spans="1:12" x14ac:dyDescent="0.3">
      <c r="A4181" s="5">
        <v>13650</v>
      </c>
      <c r="B4181" s="5">
        <v>10100501</v>
      </c>
      <c r="C4181" s="5">
        <v>1000</v>
      </c>
      <c r="D4181" s="4">
        <v>43647</v>
      </c>
      <c r="E4181" s="198" t="s">
        <v>103</v>
      </c>
      <c r="F4181" s="198">
        <v>108105310</v>
      </c>
      <c r="G4181" s="198">
        <v>-180</v>
      </c>
      <c r="H4181" s="198">
        <v>-455.4</v>
      </c>
      <c r="I4181" s="4">
        <v>43472</v>
      </c>
      <c r="J4181" s="198" t="s">
        <v>291</v>
      </c>
      <c r="K4181" s="198">
        <v>0</v>
      </c>
      <c r="L4181" s="198" t="s">
        <v>195</v>
      </c>
    </row>
    <row r="4182" spans="1:12" x14ac:dyDescent="0.3">
      <c r="A4182" s="5">
        <v>13650</v>
      </c>
      <c r="B4182" s="5">
        <v>10100501</v>
      </c>
      <c r="C4182" s="5">
        <v>1000</v>
      </c>
      <c r="D4182" s="4">
        <v>43647</v>
      </c>
      <c r="E4182" s="198" t="s">
        <v>104</v>
      </c>
      <c r="F4182" s="198">
        <v>108105960</v>
      </c>
      <c r="G4182" s="198">
        <v>0</v>
      </c>
      <c r="H4182" s="198">
        <v>0</v>
      </c>
      <c r="I4182" s="4">
        <v>43622</v>
      </c>
      <c r="J4182" s="198" t="s">
        <v>105</v>
      </c>
      <c r="K4182" s="198">
        <v>-17.54</v>
      </c>
      <c r="L4182" s="198" t="s">
        <v>195</v>
      </c>
    </row>
    <row r="4183" spans="1:12" x14ac:dyDescent="0.3">
      <c r="A4183" s="5">
        <v>13650</v>
      </c>
      <c r="B4183" s="5">
        <v>10100501</v>
      </c>
      <c r="C4183" s="5">
        <v>1000</v>
      </c>
      <c r="D4183" s="4">
        <v>43647</v>
      </c>
      <c r="E4183" s="198" t="s">
        <v>104</v>
      </c>
      <c r="F4183" s="198">
        <v>108105960</v>
      </c>
      <c r="G4183" s="198">
        <v>0</v>
      </c>
      <c r="H4183" s="198">
        <v>0</v>
      </c>
      <c r="I4183" s="4">
        <v>43622</v>
      </c>
      <c r="J4183" s="198" t="s">
        <v>105</v>
      </c>
      <c r="K4183" s="198">
        <v>-17.55</v>
      </c>
      <c r="L4183" s="198" t="s">
        <v>195</v>
      </c>
    </row>
    <row r="4184" spans="1:12" x14ac:dyDescent="0.3">
      <c r="A4184" s="5">
        <v>13650</v>
      </c>
      <c r="B4184" s="5">
        <v>10100501</v>
      </c>
      <c r="C4184" s="5">
        <v>1000</v>
      </c>
      <c r="D4184" s="4">
        <v>43647</v>
      </c>
      <c r="E4184" s="198" t="s">
        <v>104</v>
      </c>
      <c r="F4184" s="198">
        <v>108105960</v>
      </c>
      <c r="G4184" s="198">
        <v>0</v>
      </c>
      <c r="H4184" s="198">
        <v>0</v>
      </c>
      <c r="I4184" s="4">
        <v>43622</v>
      </c>
      <c r="J4184" s="198" t="s">
        <v>105</v>
      </c>
      <c r="K4184" s="198">
        <v>-17.54</v>
      </c>
      <c r="L4184" s="198" t="s">
        <v>195</v>
      </c>
    </row>
    <row r="4185" spans="1:12" x14ac:dyDescent="0.3">
      <c r="A4185" s="5">
        <v>13640</v>
      </c>
      <c r="B4185" s="5">
        <v>10100501</v>
      </c>
      <c r="C4185" s="5">
        <v>1000</v>
      </c>
      <c r="D4185" s="4">
        <v>43647</v>
      </c>
      <c r="E4185" s="198" t="s">
        <v>103</v>
      </c>
      <c r="F4185" s="198">
        <v>108113419</v>
      </c>
      <c r="G4185" s="198">
        <v>-1</v>
      </c>
      <c r="H4185" s="3">
        <v>-3929.42</v>
      </c>
      <c r="I4185" s="4">
        <v>43672</v>
      </c>
      <c r="J4185" s="198" t="s">
        <v>288</v>
      </c>
      <c r="K4185" s="198">
        <v>0</v>
      </c>
      <c r="L4185" s="198" t="s">
        <v>194</v>
      </c>
    </row>
    <row r="4186" spans="1:12" x14ac:dyDescent="0.3">
      <c r="A4186" s="5">
        <v>13640</v>
      </c>
      <c r="B4186" s="5">
        <v>10100501</v>
      </c>
      <c r="C4186" s="5">
        <v>1000</v>
      </c>
      <c r="D4186" s="4">
        <v>43647</v>
      </c>
      <c r="E4186" s="198" t="s">
        <v>104</v>
      </c>
      <c r="F4186" s="198">
        <v>108093722</v>
      </c>
      <c r="G4186" s="198">
        <v>0</v>
      </c>
      <c r="H4186" s="198">
        <v>0</v>
      </c>
      <c r="I4186" s="4">
        <v>43662</v>
      </c>
      <c r="J4186" s="198" t="s">
        <v>105</v>
      </c>
      <c r="K4186" s="3">
        <v>-1158.22</v>
      </c>
      <c r="L4186" s="198" t="s">
        <v>194</v>
      </c>
    </row>
    <row r="4187" spans="1:12" x14ac:dyDescent="0.3">
      <c r="A4187" s="5">
        <v>13640</v>
      </c>
      <c r="B4187" s="5">
        <v>10100501</v>
      </c>
      <c r="C4187" s="5">
        <v>1000</v>
      </c>
      <c r="D4187" s="4">
        <v>43647</v>
      </c>
      <c r="E4187" s="198" t="s">
        <v>104</v>
      </c>
      <c r="F4187" s="198">
        <v>108098492</v>
      </c>
      <c r="G4187" s="198">
        <v>0</v>
      </c>
      <c r="H4187" s="198">
        <v>0</v>
      </c>
      <c r="I4187" s="4">
        <v>43627</v>
      </c>
      <c r="J4187" s="198" t="s">
        <v>105</v>
      </c>
      <c r="K4187" s="198">
        <v>-0.67</v>
      </c>
      <c r="L4187" s="198" t="s">
        <v>194</v>
      </c>
    </row>
    <row r="4188" spans="1:12" x14ac:dyDescent="0.3">
      <c r="A4188" s="5">
        <v>13650</v>
      </c>
      <c r="B4188" s="5">
        <v>10100501</v>
      </c>
      <c r="C4188" s="5">
        <v>1000</v>
      </c>
      <c r="D4188" s="4">
        <v>43647</v>
      </c>
      <c r="E4188" s="198" t="s">
        <v>104</v>
      </c>
      <c r="F4188" s="198">
        <v>108098492</v>
      </c>
      <c r="G4188" s="198">
        <v>0</v>
      </c>
      <c r="H4188" s="198">
        <v>0</v>
      </c>
      <c r="I4188" s="4">
        <v>43627</v>
      </c>
      <c r="J4188" s="198" t="s">
        <v>105</v>
      </c>
      <c r="K4188" s="198">
        <v>-2.46</v>
      </c>
      <c r="L4188" s="198" t="s">
        <v>195</v>
      </c>
    </row>
    <row r="4189" spans="1:12" x14ac:dyDescent="0.3">
      <c r="A4189" s="5">
        <v>13650</v>
      </c>
      <c r="B4189" s="5">
        <v>10100501</v>
      </c>
      <c r="C4189" s="5">
        <v>1000</v>
      </c>
      <c r="D4189" s="4">
        <v>43647</v>
      </c>
      <c r="E4189" s="198" t="s">
        <v>104</v>
      </c>
      <c r="F4189" s="198">
        <v>108098492</v>
      </c>
      <c r="G4189" s="198">
        <v>0</v>
      </c>
      <c r="H4189" s="198">
        <v>0</v>
      </c>
      <c r="I4189" s="4">
        <v>43627</v>
      </c>
      <c r="J4189" s="198" t="s">
        <v>105</v>
      </c>
      <c r="K4189" s="198">
        <v>-2.4500000000000002</v>
      </c>
      <c r="L4189" s="198" t="s">
        <v>195</v>
      </c>
    </row>
    <row r="4190" spans="1:12" x14ac:dyDescent="0.3">
      <c r="A4190" s="5">
        <v>13640</v>
      </c>
      <c r="B4190" s="5">
        <v>10100501</v>
      </c>
      <c r="C4190" s="5">
        <v>1000</v>
      </c>
      <c r="D4190" s="4">
        <v>43647</v>
      </c>
      <c r="E4190" s="198" t="s">
        <v>104</v>
      </c>
      <c r="F4190" s="198">
        <v>108100261</v>
      </c>
      <c r="G4190" s="198">
        <v>0</v>
      </c>
      <c r="H4190" s="198">
        <v>0</v>
      </c>
      <c r="I4190" s="4">
        <v>43675</v>
      </c>
      <c r="J4190" s="198" t="s">
        <v>286</v>
      </c>
      <c r="K4190" s="198">
        <v>-525.57000000000005</v>
      </c>
      <c r="L4190" s="198" t="s">
        <v>194</v>
      </c>
    </row>
    <row r="4191" spans="1:12" x14ac:dyDescent="0.3">
      <c r="A4191" s="5">
        <v>13640</v>
      </c>
      <c r="B4191" s="5">
        <v>10100501</v>
      </c>
      <c r="C4191" s="5">
        <v>1000</v>
      </c>
      <c r="D4191" s="4">
        <v>43647</v>
      </c>
      <c r="E4191" s="198" t="s">
        <v>104</v>
      </c>
      <c r="F4191" s="198">
        <v>108100261</v>
      </c>
      <c r="G4191" s="198">
        <v>0</v>
      </c>
      <c r="H4191" s="198">
        <v>0</v>
      </c>
      <c r="I4191" s="4">
        <v>43675</v>
      </c>
      <c r="J4191" s="198" t="s">
        <v>286</v>
      </c>
      <c r="K4191" s="198">
        <v>-262.08999999999997</v>
      </c>
      <c r="L4191" s="198" t="s">
        <v>194</v>
      </c>
    </row>
    <row r="4192" spans="1:12" x14ac:dyDescent="0.3">
      <c r="A4192" s="5">
        <v>13670</v>
      </c>
      <c r="B4192" s="5">
        <v>10100501</v>
      </c>
      <c r="C4192" s="5">
        <v>1000</v>
      </c>
      <c r="D4192" s="4">
        <v>43647</v>
      </c>
      <c r="E4192" s="198" t="s">
        <v>104</v>
      </c>
      <c r="F4192" s="198">
        <v>108100261</v>
      </c>
      <c r="G4192" s="198">
        <v>0</v>
      </c>
      <c r="H4192" s="198">
        <v>0</v>
      </c>
      <c r="I4192" s="4">
        <v>43675</v>
      </c>
      <c r="J4192" s="198" t="s">
        <v>286</v>
      </c>
      <c r="K4192" s="198">
        <v>-122.88</v>
      </c>
      <c r="L4192" s="198" t="s">
        <v>189</v>
      </c>
    </row>
    <row r="4193" spans="1:12" x14ac:dyDescent="0.3">
      <c r="A4193" s="5">
        <v>13640</v>
      </c>
      <c r="B4193" s="5">
        <v>10100501</v>
      </c>
      <c r="C4193" s="5">
        <v>1000</v>
      </c>
      <c r="D4193" s="4">
        <v>43647</v>
      </c>
      <c r="E4193" s="198" t="s">
        <v>104</v>
      </c>
      <c r="F4193" s="198">
        <v>108100381</v>
      </c>
      <c r="G4193" s="198">
        <v>0</v>
      </c>
      <c r="H4193" s="198">
        <v>0</v>
      </c>
      <c r="I4193" s="4">
        <v>43607</v>
      </c>
      <c r="J4193" s="198" t="s">
        <v>105</v>
      </c>
      <c r="K4193" s="198">
        <v>-0.92</v>
      </c>
      <c r="L4193" s="198" t="s">
        <v>194</v>
      </c>
    </row>
    <row r="4194" spans="1:12" x14ac:dyDescent="0.3">
      <c r="A4194" s="5">
        <v>13640</v>
      </c>
      <c r="B4194" s="5">
        <v>10100501</v>
      </c>
      <c r="C4194" s="5">
        <v>1000</v>
      </c>
      <c r="D4194" s="4">
        <v>43647</v>
      </c>
      <c r="E4194" s="198" t="s">
        <v>104</v>
      </c>
      <c r="F4194" s="198">
        <v>108100381</v>
      </c>
      <c r="G4194" s="198">
        <v>0</v>
      </c>
      <c r="H4194" s="198">
        <v>0</v>
      </c>
      <c r="I4194" s="4">
        <v>43607</v>
      </c>
      <c r="J4194" s="198" t="s">
        <v>105</v>
      </c>
      <c r="K4194" s="198">
        <v>-0.79</v>
      </c>
      <c r="L4194" s="198" t="s">
        <v>194</v>
      </c>
    </row>
    <row r="4195" spans="1:12" x14ac:dyDescent="0.3">
      <c r="A4195" s="5">
        <v>13640</v>
      </c>
      <c r="B4195" s="5">
        <v>10100501</v>
      </c>
      <c r="C4195" s="5">
        <v>1000</v>
      </c>
      <c r="D4195" s="4">
        <v>43647</v>
      </c>
      <c r="E4195" s="198" t="s">
        <v>104</v>
      </c>
      <c r="F4195" s="198">
        <v>108100381</v>
      </c>
      <c r="G4195" s="198">
        <v>0</v>
      </c>
      <c r="H4195" s="198">
        <v>0</v>
      </c>
      <c r="I4195" s="4">
        <v>43607</v>
      </c>
      <c r="J4195" s="198" t="s">
        <v>105</v>
      </c>
      <c r="K4195" s="198">
        <v>-0.79</v>
      </c>
      <c r="L4195" s="198" t="s">
        <v>194</v>
      </c>
    </row>
    <row r="4196" spans="1:12" x14ac:dyDescent="0.3">
      <c r="A4196" s="5">
        <v>13640</v>
      </c>
      <c r="B4196" s="5">
        <v>10100501</v>
      </c>
      <c r="C4196" s="5">
        <v>1000</v>
      </c>
      <c r="D4196" s="4">
        <v>43647</v>
      </c>
      <c r="E4196" s="198" t="s">
        <v>104</v>
      </c>
      <c r="F4196" s="198">
        <v>108100381</v>
      </c>
      <c r="G4196" s="198">
        <v>0</v>
      </c>
      <c r="H4196" s="198">
        <v>0</v>
      </c>
      <c r="I4196" s="4">
        <v>43607</v>
      </c>
      <c r="J4196" s="198" t="s">
        <v>105</v>
      </c>
      <c r="K4196" s="198">
        <v>-3.02</v>
      </c>
      <c r="L4196" s="198" t="s">
        <v>194</v>
      </c>
    </row>
    <row r="4197" spans="1:12" x14ac:dyDescent="0.3">
      <c r="A4197" s="5">
        <v>13640</v>
      </c>
      <c r="B4197" s="5">
        <v>10100501</v>
      </c>
      <c r="C4197" s="5">
        <v>1000</v>
      </c>
      <c r="D4197" s="4">
        <v>43647</v>
      </c>
      <c r="E4197" s="198" t="s">
        <v>104</v>
      </c>
      <c r="F4197" s="198">
        <v>108100381</v>
      </c>
      <c r="G4197" s="198">
        <v>0</v>
      </c>
      <c r="H4197" s="198">
        <v>0</v>
      </c>
      <c r="I4197" s="4">
        <v>43607</v>
      </c>
      <c r="J4197" s="198" t="s">
        <v>105</v>
      </c>
      <c r="K4197" s="198">
        <v>-0.28999999999999998</v>
      </c>
      <c r="L4197" s="198" t="s">
        <v>194</v>
      </c>
    </row>
    <row r="4198" spans="1:12" x14ac:dyDescent="0.3">
      <c r="A4198" s="5">
        <v>13640</v>
      </c>
      <c r="B4198" s="5">
        <v>10100501</v>
      </c>
      <c r="C4198" s="5">
        <v>1000</v>
      </c>
      <c r="D4198" s="4">
        <v>43647</v>
      </c>
      <c r="E4198" s="198" t="s">
        <v>104</v>
      </c>
      <c r="F4198" s="198">
        <v>108100381</v>
      </c>
      <c r="G4198" s="198">
        <v>0</v>
      </c>
      <c r="H4198" s="198">
        <v>0</v>
      </c>
      <c r="I4198" s="4">
        <v>43607</v>
      </c>
      <c r="J4198" s="198" t="s">
        <v>105</v>
      </c>
      <c r="K4198" s="198">
        <v>-7.0000000000000007E-2</v>
      </c>
      <c r="L4198" s="198" t="s">
        <v>194</v>
      </c>
    </row>
    <row r="4199" spans="1:12" x14ac:dyDescent="0.3">
      <c r="A4199" s="5">
        <v>13650</v>
      </c>
      <c r="B4199" s="5">
        <v>10100501</v>
      </c>
      <c r="C4199" s="5">
        <v>1000</v>
      </c>
      <c r="D4199" s="4">
        <v>43647</v>
      </c>
      <c r="E4199" s="198" t="s">
        <v>104</v>
      </c>
      <c r="F4199" s="198">
        <v>108100381</v>
      </c>
      <c r="G4199" s="198">
        <v>0</v>
      </c>
      <c r="H4199" s="198">
        <v>0</v>
      </c>
      <c r="I4199" s="4">
        <v>43607</v>
      </c>
      <c r="J4199" s="198" t="s">
        <v>105</v>
      </c>
      <c r="K4199" s="198">
        <v>-2.08</v>
      </c>
      <c r="L4199" s="198" t="s">
        <v>195</v>
      </c>
    </row>
    <row r="4200" spans="1:12" x14ac:dyDescent="0.3">
      <c r="A4200" s="5">
        <v>13670</v>
      </c>
      <c r="B4200" s="5">
        <v>10100501</v>
      </c>
      <c r="C4200" s="5">
        <v>1000</v>
      </c>
      <c r="D4200" s="4">
        <v>43647</v>
      </c>
      <c r="E4200" s="198" t="s">
        <v>104</v>
      </c>
      <c r="F4200" s="198">
        <v>108100381</v>
      </c>
      <c r="G4200" s="198">
        <v>0</v>
      </c>
      <c r="H4200" s="198">
        <v>0</v>
      </c>
      <c r="I4200" s="4">
        <v>43607</v>
      </c>
      <c r="J4200" s="198" t="s">
        <v>105</v>
      </c>
      <c r="K4200" s="198">
        <v>-1.56</v>
      </c>
      <c r="L4200" s="198" t="s">
        <v>189</v>
      </c>
    </row>
    <row r="4201" spans="1:12" x14ac:dyDescent="0.3">
      <c r="A4201" s="5">
        <v>13670</v>
      </c>
      <c r="B4201" s="5">
        <v>10100501</v>
      </c>
      <c r="C4201" s="5">
        <v>1000</v>
      </c>
      <c r="D4201" s="4">
        <v>43647</v>
      </c>
      <c r="E4201" s="198" t="s">
        <v>104</v>
      </c>
      <c r="F4201" s="198">
        <v>108101022</v>
      </c>
      <c r="G4201" s="198">
        <v>0</v>
      </c>
      <c r="H4201" s="198">
        <v>0</v>
      </c>
      <c r="I4201" s="4">
        <v>43411</v>
      </c>
      <c r="J4201" s="198" t="s">
        <v>105</v>
      </c>
      <c r="K4201" s="198">
        <v>2.76</v>
      </c>
      <c r="L4201" s="198" t="s">
        <v>189</v>
      </c>
    </row>
    <row r="4202" spans="1:12" x14ac:dyDescent="0.3">
      <c r="A4202" s="5">
        <v>13640</v>
      </c>
      <c r="B4202" s="5">
        <v>10100501</v>
      </c>
      <c r="C4202" s="5">
        <v>1000</v>
      </c>
      <c r="D4202" s="4">
        <v>43647</v>
      </c>
      <c r="E4202" s="198" t="s">
        <v>104</v>
      </c>
      <c r="F4202" s="198">
        <v>108102206</v>
      </c>
      <c r="G4202" s="198">
        <v>0</v>
      </c>
      <c r="H4202" s="198">
        <v>0</v>
      </c>
      <c r="I4202" s="4">
        <v>43460</v>
      </c>
      <c r="J4202" s="198" t="s">
        <v>105</v>
      </c>
      <c r="K4202" s="198">
        <v>0.19</v>
      </c>
      <c r="L4202" s="198" t="s">
        <v>194</v>
      </c>
    </row>
    <row r="4203" spans="1:12" x14ac:dyDescent="0.3">
      <c r="A4203" s="5">
        <v>13640</v>
      </c>
      <c r="B4203" s="5">
        <v>10100501</v>
      </c>
      <c r="C4203" s="5">
        <v>1000</v>
      </c>
      <c r="D4203" s="4">
        <v>43647</v>
      </c>
      <c r="E4203" s="198" t="s">
        <v>104</v>
      </c>
      <c r="F4203" s="198">
        <v>108102206</v>
      </c>
      <c r="G4203" s="198">
        <v>0</v>
      </c>
      <c r="H4203" s="198">
        <v>0</v>
      </c>
      <c r="I4203" s="4">
        <v>43460</v>
      </c>
      <c r="J4203" s="198" t="s">
        <v>105</v>
      </c>
      <c r="K4203" s="198">
        <v>0.36</v>
      </c>
      <c r="L4203" s="198" t="s">
        <v>194</v>
      </c>
    </row>
    <row r="4204" spans="1:12" x14ac:dyDescent="0.3">
      <c r="A4204" s="5">
        <v>13640</v>
      </c>
      <c r="B4204" s="5">
        <v>10100501</v>
      </c>
      <c r="C4204" s="5">
        <v>1000</v>
      </c>
      <c r="D4204" s="4">
        <v>43647</v>
      </c>
      <c r="E4204" s="198" t="s">
        <v>104</v>
      </c>
      <c r="F4204" s="198">
        <v>108102206</v>
      </c>
      <c r="G4204" s="198">
        <v>0</v>
      </c>
      <c r="H4204" s="198">
        <v>0</v>
      </c>
      <c r="I4204" s="4">
        <v>43460</v>
      </c>
      <c r="J4204" s="198" t="s">
        <v>105</v>
      </c>
      <c r="K4204" s="198">
        <v>0.12</v>
      </c>
      <c r="L4204" s="198" t="s">
        <v>194</v>
      </c>
    </row>
    <row r="4205" spans="1:12" x14ac:dyDescent="0.3">
      <c r="A4205" s="5">
        <v>13640</v>
      </c>
      <c r="B4205" s="5">
        <v>10100501</v>
      </c>
      <c r="C4205" s="5">
        <v>1000</v>
      </c>
      <c r="D4205" s="4">
        <v>43647</v>
      </c>
      <c r="E4205" s="198" t="s">
        <v>104</v>
      </c>
      <c r="F4205" s="198">
        <v>108102206</v>
      </c>
      <c r="G4205" s="198">
        <v>0</v>
      </c>
      <c r="H4205" s="198">
        <v>0</v>
      </c>
      <c r="I4205" s="4">
        <v>43460</v>
      </c>
      <c r="J4205" s="198" t="s">
        <v>105</v>
      </c>
      <c r="K4205" s="198">
        <v>0.19</v>
      </c>
      <c r="L4205" s="198" t="s">
        <v>194</v>
      </c>
    </row>
    <row r="4206" spans="1:12" x14ac:dyDescent="0.3">
      <c r="A4206" s="5">
        <v>13640</v>
      </c>
      <c r="B4206" s="5">
        <v>10100501</v>
      </c>
      <c r="C4206" s="5">
        <v>1000</v>
      </c>
      <c r="D4206" s="4">
        <v>43647</v>
      </c>
      <c r="E4206" s="198" t="s">
        <v>104</v>
      </c>
      <c r="F4206" s="198">
        <v>108102206</v>
      </c>
      <c r="G4206" s="198">
        <v>0</v>
      </c>
      <c r="H4206" s="198">
        <v>0</v>
      </c>
      <c r="I4206" s="4">
        <v>43460</v>
      </c>
      <c r="J4206" s="198" t="s">
        <v>105</v>
      </c>
      <c r="K4206" s="198">
        <v>1.48</v>
      </c>
      <c r="L4206" s="198" t="s">
        <v>194</v>
      </c>
    </row>
    <row r="4207" spans="1:12" x14ac:dyDescent="0.3">
      <c r="A4207" s="5">
        <v>13640</v>
      </c>
      <c r="B4207" s="5">
        <v>10100501</v>
      </c>
      <c r="C4207" s="5">
        <v>1000</v>
      </c>
      <c r="D4207" s="4">
        <v>43647</v>
      </c>
      <c r="E4207" s="198" t="s">
        <v>104</v>
      </c>
      <c r="F4207" s="198">
        <v>108102206</v>
      </c>
      <c r="G4207" s="198">
        <v>0</v>
      </c>
      <c r="H4207" s="198">
        <v>0</v>
      </c>
      <c r="I4207" s="4">
        <v>43460</v>
      </c>
      <c r="J4207" s="198" t="s">
        <v>105</v>
      </c>
      <c r="K4207" s="198">
        <v>1.42</v>
      </c>
      <c r="L4207" s="198" t="s">
        <v>194</v>
      </c>
    </row>
    <row r="4208" spans="1:12" x14ac:dyDescent="0.3">
      <c r="A4208" s="5">
        <v>13640</v>
      </c>
      <c r="B4208" s="5">
        <v>10100501</v>
      </c>
      <c r="C4208" s="5">
        <v>1000</v>
      </c>
      <c r="D4208" s="4">
        <v>43647</v>
      </c>
      <c r="E4208" s="198" t="s">
        <v>104</v>
      </c>
      <c r="F4208" s="198">
        <v>108102206</v>
      </c>
      <c r="G4208" s="198">
        <v>0</v>
      </c>
      <c r="H4208" s="198">
        <v>0</v>
      </c>
      <c r="I4208" s="4">
        <v>43460</v>
      </c>
      <c r="J4208" s="198" t="s">
        <v>105</v>
      </c>
      <c r="K4208" s="198">
        <v>0.08</v>
      </c>
      <c r="L4208" s="198" t="s">
        <v>194</v>
      </c>
    </row>
    <row r="4209" spans="1:12" x14ac:dyDescent="0.3">
      <c r="A4209" s="5">
        <v>13640</v>
      </c>
      <c r="B4209" s="5">
        <v>10100501</v>
      </c>
      <c r="C4209" s="5">
        <v>1000</v>
      </c>
      <c r="D4209" s="4">
        <v>43647</v>
      </c>
      <c r="E4209" s="198" t="s">
        <v>104</v>
      </c>
      <c r="F4209" s="198">
        <v>108102206</v>
      </c>
      <c r="G4209" s="198">
        <v>0</v>
      </c>
      <c r="H4209" s="198">
        <v>0</v>
      </c>
      <c r="I4209" s="4">
        <v>43460</v>
      </c>
      <c r="J4209" s="198" t="s">
        <v>105</v>
      </c>
      <c r="K4209" s="198">
        <v>0.61</v>
      </c>
      <c r="L4209" s="198" t="s">
        <v>194</v>
      </c>
    </row>
    <row r="4210" spans="1:12" x14ac:dyDescent="0.3">
      <c r="A4210" s="5">
        <v>13640</v>
      </c>
      <c r="B4210" s="5">
        <v>10100501</v>
      </c>
      <c r="C4210" s="5">
        <v>1000</v>
      </c>
      <c r="D4210" s="4">
        <v>43647</v>
      </c>
      <c r="E4210" s="198" t="s">
        <v>104</v>
      </c>
      <c r="F4210" s="198">
        <v>108102206</v>
      </c>
      <c r="G4210" s="198">
        <v>0</v>
      </c>
      <c r="H4210" s="198">
        <v>0</v>
      </c>
      <c r="I4210" s="4">
        <v>43460</v>
      </c>
      <c r="J4210" s="198" t="s">
        <v>105</v>
      </c>
      <c r="K4210" s="198">
        <v>0.11</v>
      </c>
      <c r="L4210" s="198" t="s">
        <v>194</v>
      </c>
    </row>
    <row r="4211" spans="1:12" x14ac:dyDescent="0.3">
      <c r="A4211" s="5">
        <v>13640</v>
      </c>
      <c r="B4211" s="5">
        <v>10100501</v>
      </c>
      <c r="C4211" s="5">
        <v>1000</v>
      </c>
      <c r="D4211" s="4">
        <v>43647</v>
      </c>
      <c r="E4211" s="198" t="s">
        <v>104</v>
      </c>
      <c r="F4211" s="198">
        <v>108102206</v>
      </c>
      <c r="G4211" s="198">
        <v>0</v>
      </c>
      <c r="H4211" s="198">
        <v>0</v>
      </c>
      <c r="I4211" s="4">
        <v>43460</v>
      </c>
      <c r="J4211" s="198" t="s">
        <v>105</v>
      </c>
      <c r="K4211" s="198">
        <v>1.42</v>
      </c>
      <c r="L4211" s="198" t="s">
        <v>194</v>
      </c>
    </row>
    <row r="4212" spans="1:12" x14ac:dyDescent="0.3">
      <c r="A4212" s="5">
        <v>13640</v>
      </c>
      <c r="B4212" s="5">
        <v>10100501</v>
      </c>
      <c r="C4212" s="5">
        <v>1000</v>
      </c>
      <c r="D4212" s="4">
        <v>43647</v>
      </c>
      <c r="E4212" s="198" t="s">
        <v>104</v>
      </c>
      <c r="F4212" s="198">
        <v>108102206</v>
      </c>
      <c r="G4212" s="198">
        <v>0</v>
      </c>
      <c r="H4212" s="198">
        <v>0</v>
      </c>
      <c r="I4212" s="4">
        <v>43460</v>
      </c>
      <c r="J4212" s="198" t="s">
        <v>105</v>
      </c>
      <c r="K4212" s="198">
        <v>0.14000000000000001</v>
      </c>
      <c r="L4212" s="198" t="s">
        <v>194</v>
      </c>
    </row>
    <row r="4213" spans="1:12" x14ac:dyDescent="0.3">
      <c r="A4213" s="5">
        <v>13640</v>
      </c>
      <c r="B4213" s="5">
        <v>10100501</v>
      </c>
      <c r="C4213" s="5">
        <v>1000</v>
      </c>
      <c r="D4213" s="4">
        <v>43647</v>
      </c>
      <c r="E4213" s="198" t="s">
        <v>104</v>
      </c>
      <c r="F4213" s="198">
        <v>108102206</v>
      </c>
      <c r="G4213" s="198">
        <v>0</v>
      </c>
      <c r="H4213" s="198">
        <v>0</v>
      </c>
      <c r="I4213" s="4">
        <v>43460</v>
      </c>
      <c r="J4213" s="198" t="s">
        <v>105</v>
      </c>
      <c r="K4213" s="198">
        <v>0.72</v>
      </c>
      <c r="L4213" s="198" t="s">
        <v>194</v>
      </c>
    </row>
    <row r="4214" spans="1:12" x14ac:dyDescent="0.3">
      <c r="A4214" s="5">
        <v>13640</v>
      </c>
      <c r="B4214" s="5">
        <v>10100501</v>
      </c>
      <c r="C4214" s="5">
        <v>1000</v>
      </c>
      <c r="D4214" s="4">
        <v>43647</v>
      </c>
      <c r="E4214" s="198" t="s">
        <v>104</v>
      </c>
      <c r="F4214" s="198">
        <v>108102206</v>
      </c>
      <c r="G4214" s="198">
        <v>0</v>
      </c>
      <c r="H4214" s="198">
        <v>0</v>
      </c>
      <c r="I4214" s="4">
        <v>43460</v>
      </c>
      <c r="J4214" s="198" t="s">
        <v>105</v>
      </c>
      <c r="K4214" s="198">
        <v>1.42</v>
      </c>
      <c r="L4214" s="198" t="s">
        <v>194</v>
      </c>
    </row>
    <row r="4215" spans="1:12" x14ac:dyDescent="0.3">
      <c r="A4215" s="5">
        <v>13640</v>
      </c>
      <c r="B4215" s="5">
        <v>10100501</v>
      </c>
      <c r="C4215" s="5">
        <v>1000</v>
      </c>
      <c r="D4215" s="4">
        <v>43647</v>
      </c>
      <c r="E4215" s="198" t="s">
        <v>104</v>
      </c>
      <c r="F4215" s="198">
        <v>108102206</v>
      </c>
      <c r="G4215" s="198">
        <v>0</v>
      </c>
      <c r="H4215" s="198">
        <v>0</v>
      </c>
      <c r="I4215" s="4">
        <v>43460</v>
      </c>
      <c r="J4215" s="198" t="s">
        <v>105</v>
      </c>
      <c r="K4215" s="198">
        <v>0.08</v>
      </c>
      <c r="L4215" s="198" t="s">
        <v>194</v>
      </c>
    </row>
    <row r="4216" spans="1:12" x14ac:dyDescent="0.3">
      <c r="A4216" s="5">
        <v>13640</v>
      </c>
      <c r="B4216" s="5">
        <v>10100501</v>
      </c>
      <c r="C4216" s="5">
        <v>1000</v>
      </c>
      <c r="D4216" s="4">
        <v>43647</v>
      </c>
      <c r="E4216" s="198" t="s">
        <v>104</v>
      </c>
      <c r="F4216" s="198">
        <v>108102206</v>
      </c>
      <c r="G4216" s="198">
        <v>0</v>
      </c>
      <c r="H4216" s="198">
        <v>0</v>
      </c>
      <c r="I4216" s="4">
        <v>43460</v>
      </c>
      <c r="J4216" s="198" t="s">
        <v>105</v>
      </c>
      <c r="K4216" s="198">
        <v>0.82</v>
      </c>
      <c r="L4216" s="198" t="s">
        <v>194</v>
      </c>
    </row>
    <row r="4217" spans="1:12" x14ac:dyDescent="0.3">
      <c r="A4217" s="5">
        <v>13640</v>
      </c>
      <c r="B4217" s="5">
        <v>10100501</v>
      </c>
      <c r="C4217" s="5">
        <v>1000</v>
      </c>
      <c r="D4217" s="4">
        <v>43647</v>
      </c>
      <c r="E4217" s="198" t="s">
        <v>104</v>
      </c>
      <c r="F4217" s="198">
        <v>108102206</v>
      </c>
      <c r="G4217" s="198">
        <v>0</v>
      </c>
      <c r="H4217" s="198">
        <v>0</v>
      </c>
      <c r="I4217" s="4">
        <v>43460</v>
      </c>
      <c r="J4217" s="198" t="s">
        <v>105</v>
      </c>
      <c r="K4217" s="198">
        <v>0.12</v>
      </c>
      <c r="L4217" s="198" t="s">
        <v>194</v>
      </c>
    </row>
    <row r="4218" spans="1:12" x14ac:dyDescent="0.3">
      <c r="A4218" s="5">
        <v>13640</v>
      </c>
      <c r="B4218" s="5">
        <v>10100501</v>
      </c>
      <c r="C4218" s="5">
        <v>1000</v>
      </c>
      <c r="D4218" s="4">
        <v>43647</v>
      </c>
      <c r="E4218" s="198" t="s">
        <v>104</v>
      </c>
      <c r="F4218" s="198">
        <v>108102206</v>
      </c>
      <c r="G4218" s="198">
        <v>0</v>
      </c>
      <c r="H4218" s="198">
        <v>0</v>
      </c>
      <c r="I4218" s="4">
        <v>43460</v>
      </c>
      <c r="J4218" s="198" t="s">
        <v>105</v>
      </c>
      <c r="K4218" s="198">
        <v>5.66</v>
      </c>
      <c r="L4218" s="198" t="s">
        <v>194</v>
      </c>
    </row>
    <row r="4219" spans="1:12" x14ac:dyDescent="0.3">
      <c r="A4219" s="5">
        <v>13640</v>
      </c>
      <c r="B4219" s="5">
        <v>10100501</v>
      </c>
      <c r="C4219" s="5">
        <v>1000</v>
      </c>
      <c r="D4219" s="4">
        <v>43647</v>
      </c>
      <c r="E4219" s="198" t="s">
        <v>104</v>
      </c>
      <c r="F4219" s="198">
        <v>108102206</v>
      </c>
      <c r="G4219" s="198">
        <v>0</v>
      </c>
      <c r="H4219" s="198">
        <v>0</v>
      </c>
      <c r="I4219" s="4">
        <v>43460</v>
      </c>
      <c r="J4219" s="198" t="s">
        <v>105</v>
      </c>
      <c r="K4219" s="198">
        <v>1.46</v>
      </c>
      <c r="L4219" s="198" t="s">
        <v>194</v>
      </c>
    </row>
    <row r="4220" spans="1:12" x14ac:dyDescent="0.3">
      <c r="A4220" s="5">
        <v>13640</v>
      </c>
      <c r="B4220" s="5">
        <v>10100501</v>
      </c>
      <c r="C4220" s="5">
        <v>1000</v>
      </c>
      <c r="D4220" s="4">
        <v>43647</v>
      </c>
      <c r="E4220" s="198" t="s">
        <v>104</v>
      </c>
      <c r="F4220" s="198">
        <v>108102206</v>
      </c>
      <c r="G4220" s="198">
        <v>0</v>
      </c>
      <c r="H4220" s="198">
        <v>0</v>
      </c>
      <c r="I4220" s="4">
        <v>43460</v>
      </c>
      <c r="J4220" s="198" t="s">
        <v>105</v>
      </c>
      <c r="K4220" s="198">
        <v>1.49</v>
      </c>
      <c r="L4220" s="198" t="s">
        <v>194</v>
      </c>
    </row>
    <row r="4221" spans="1:12" x14ac:dyDescent="0.3">
      <c r="A4221" s="5">
        <v>13640</v>
      </c>
      <c r="B4221" s="5">
        <v>10100501</v>
      </c>
      <c r="C4221" s="5">
        <v>1000</v>
      </c>
      <c r="D4221" s="4">
        <v>43647</v>
      </c>
      <c r="E4221" s="198" t="s">
        <v>104</v>
      </c>
      <c r="F4221" s="198">
        <v>108102206</v>
      </c>
      <c r="G4221" s="198">
        <v>0</v>
      </c>
      <c r="H4221" s="198">
        <v>0</v>
      </c>
      <c r="I4221" s="4">
        <v>43460</v>
      </c>
      <c r="J4221" s="198" t="s">
        <v>105</v>
      </c>
      <c r="K4221" s="198">
        <v>0.05</v>
      </c>
      <c r="L4221" s="198" t="s">
        <v>194</v>
      </c>
    </row>
    <row r="4222" spans="1:12" x14ac:dyDescent="0.3">
      <c r="A4222" s="5">
        <v>13640</v>
      </c>
      <c r="B4222" s="5">
        <v>10100501</v>
      </c>
      <c r="C4222" s="5">
        <v>1000</v>
      </c>
      <c r="D4222" s="4">
        <v>43647</v>
      </c>
      <c r="E4222" s="198" t="s">
        <v>104</v>
      </c>
      <c r="F4222" s="198">
        <v>108102206</v>
      </c>
      <c r="G4222" s="198">
        <v>0</v>
      </c>
      <c r="H4222" s="198">
        <v>0</v>
      </c>
      <c r="I4222" s="4">
        <v>43460</v>
      </c>
      <c r="J4222" s="198" t="s">
        <v>105</v>
      </c>
      <c r="K4222" s="198">
        <v>5.66</v>
      </c>
      <c r="L4222" s="198" t="s">
        <v>194</v>
      </c>
    </row>
    <row r="4223" spans="1:12" x14ac:dyDescent="0.3">
      <c r="A4223" s="5">
        <v>13640</v>
      </c>
      <c r="B4223" s="5">
        <v>10100501</v>
      </c>
      <c r="C4223" s="5">
        <v>1000</v>
      </c>
      <c r="D4223" s="4">
        <v>43647</v>
      </c>
      <c r="E4223" s="198" t="s">
        <v>104</v>
      </c>
      <c r="F4223" s="198">
        <v>108102206</v>
      </c>
      <c r="G4223" s="198">
        <v>0</v>
      </c>
      <c r="H4223" s="198">
        <v>0</v>
      </c>
      <c r="I4223" s="4">
        <v>43460</v>
      </c>
      <c r="J4223" s="198" t="s">
        <v>105</v>
      </c>
      <c r="K4223" s="198">
        <v>14.19</v>
      </c>
      <c r="L4223" s="198" t="s">
        <v>194</v>
      </c>
    </row>
    <row r="4224" spans="1:12" x14ac:dyDescent="0.3">
      <c r="A4224" s="5">
        <v>13640</v>
      </c>
      <c r="B4224" s="5">
        <v>10100501</v>
      </c>
      <c r="C4224" s="5">
        <v>1000</v>
      </c>
      <c r="D4224" s="4">
        <v>43647</v>
      </c>
      <c r="E4224" s="198" t="s">
        <v>104</v>
      </c>
      <c r="F4224" s="198">
        <v>108102206</v>
      </c>
      <c r="G4224" s="198">
        <v>0</v>
      </c>
      <c r="H4224" s="198">
        <v>0</v>
      </c>
      <c r="I4224" s="4">
        <v>43460</v>
      </c>
      <c r="J4224" s="198" t="s">
        <v>105</v>
      </c>
      <c r="K4224" s="198">
        <v>1.46</v>
      </c>
      <c r="L4224" s="198" t="s">
        <v>194</v>
      </c>
    </row>
    <row r="4225" spans="1:12" x14ac:dyDescent="0.3">
      <c r="A4225" s="5">
        <v>13640</v>
      </c>
      <c r="B4225" s="5">
        <v>10100501</v>
      </c>
      <c r="C4225" s="5">
        <v>1000</v>
      </c>
      <c r="D4225" s="4">
        <v>43647</v>
      </c>
      <c r="E4225" s="198" t="s">
        <v>104</v>
      </c>
      <c r="F4225" s="198">
        <v>108102206</v>
      </c>
      <c r="G4225" s="198">
        <v>0</v>
      </c>
      <c r="H4225" s="198">
        <v>0</v>
      </c>
      <c r="I4225" s="4">
        <v>43460</v>
      </c>
      <c r="J4225" s="198" t="s">
        <v>105</v>
      </c>
      <c r="K4225" s="198">
        <v>14.19</v>
      </c>
      <c r="L4225" s="198" t="s">
        <v>194</v>
      </c>
    </row>
    <row r="4226" spans="1:12" x14ac:dyDescent="0.3">
      <c r="A4226" s="5">
        <v>13640</v>
      </c>
      <c r="B4226" s="5">
        <v>10100501</v>
      </c>
      <c r="C4226" s="5">
        <v>1000</v>
      </c>
      <c r="D4226" s="4">
        <v>43647</v>
      </c>
      <c r="E4226" s="198" t="s">
        <v>104</v>
      </c>
      <c r="F4226" s="198">
        <v>108102206</v>
      </c>
      <c r="G4226" s="198">
        <v>0</v>
      </c>
      <c r="H4226" s="198">
        <v>0</v>
      </c>
      <c r="I4226" s="4">
        <v>43460</v>
      </c>
      <c r="J4226" s="198" t="s">
        <v>105</v>
      </c>
      <c r="K4226" s="198">
        <v>1.29</v>
      </c>
      <c r="L4226" s="198" t="s">
        <v>194</v>
      </c>
    </row>
    <row r="4227" spans="1:12" x14ac:dyDescent="0.3">
      <c r="A4227" s="5">
        <v>13640</v>
      </c>
      <c r="B4227" s="5">
        <v>10100501</v>
      </c>
      <c r="C4227" s="5">
        <v>1000</v>
      </c>
      <c r="D4227" s="4">
        <v>43647</v>
      </c>
      <c r="E4227" s="198" t="s">
        <v>104</v>
      </c>
      <c r="F4227" s="198">
        <v>108102206</v>
      </c>
      <c r="G4227" s="198">
        <v>0</v>
      </c>
      <c r="H4227" s="198">
        <v>0</v>
      </c>
      <c r="I4227" s="4">
        <v>43460</v>
      </c>
      <c r="J4227" s="198" t="s">
        <v>105</v>
      </c>
      <c r="K4227" s="198">
        <v>14.19</v>
      </c>
      <c r="L4227" s="198" t="s">
        <v>194</v>
      </c>
    </row>
    <row r="4228" spans="1:12" x14ac:dyDescent="0.3">
      <c r="A4228" s="5">
        <v>13640</v>
      </c>
      <c r="B4228" s="5">
        <v>10100501</v>
      </c>
      <c r="C4228" s="5">
        <v>1000</v>
      </c>
      <c r="D4228" s="4">
        <v>43647</v>
      </c>
      <c r="E4228" s="198" t="s">
        <v>104</v>
      </c>
      <c r="F4228" s="198">
        <v>108102206</v>
      </c>
      <c r="G4228" s="198">
        <v>0</v>
      </c>
      <c r="H4228" s="198">
        <v>0</v>
      </c>
      <c r="I4228" s="4">
        <v>43460</v>
      </c>
      <c r="J4228" s="198" t="s">
        <v>105</v>
      </c>
      <c r="K4228" s="198">
        <v>1.46</v>
      </c>
      <c r="L4228" s="198" t="s">
        <v>194</v>
      </c>
    </row>
    <row r="4229" spans="1:12" x14ac:dyDescent="0.3">
      <c r="A4229" s="5">
        <v>13640</v>
      </c>
      <c r="B4229" s="5">
        <v>10100501</v>
      </c>
      <c r="C4229" s="5">
        <v>1000</v>
      </c>
      <c r="D4229" s="4">
        <v>43647</v>
      </c>
      <c r="E4229" s="198" t="s">
        <v>104</v>
      </c>
      <c r="F4229" s="198">
        <v>108102206</v>
      </c>
      <c r="G4229" s="198">
        <v>0</v>
      </c>
      <c r="H4229" s="198">
        <v>0</v>
      </c>
      <c r="I4229" s="4">
        <v>43460</v>
      </c>
      <c r="J4229" s="198" t="s">
        <v>105</v>
      </c>
      <c r="K4229" s="198">
        <v>0.78</v>
      </c>
      <c r="L4229" s="198" t="s">
        <v>194</v>
      </c>
    </row>
    <row r="4230" spans="1:12" x14ac:dyDescent="0.3">
      <c r="A4230" s="5">
        <v>13650</v>
      </c>
      <c r="B4230" s="5">
        <v>10100501</v>
      </c>
      <c r="C4230" s="5">
        <v>1000</v>
      </c>
      <c r="D4230" s="4">
        <v>43647</v>
      </c>
      <c r="E4230" s="198" t="s">
        <v>104</v>
      </c>
      <c r="F4230" s="198">
        <v>108102206</v>
      </c>
      <c r="G4230" s="198">
        <v>0</v>
      </c>
      <c r="H4230" s="198">
        <v>0</v>
      </c>
      <c r="I4230" s="4">
        <v>43460</v>
      </c>
      <c r="J4230" s="198" t="s">
        <v>105</v>
      </c>
      <c r="K4230" s="198">
        <v>22.54</v>
      </c>
      <c r="L4230" s="198" t="s">
        <v>195</v>
      </c>
    </row>
    <row r="4231" spans="1:12" x14ac:dyDescent="0.3">
      <c r="A4231" s="5">
        <v>13650</v>
      </c>
      <c r="B4231" s="5">
        <v>10100501</v>
      </c>
      <c r="C4231" s="5">
        <v>1000</v>
      </c>
      <c r="D4231" s="4">
        <v>43647</v>
      </c>
      <c r="E4231" s="198" t="s">
        <v>104</v>
      </c>
      <c r="F4231" s="198">
        <v>108102206</v>
      </c>
      <c r="G4231" s="198">
        <v>0</v>
      </c>
      <c r="H4231" s="198">
        <v>0</v>
      </c>
      <c r="I4231" s="4">
        <v>43460</v>
      </c>
      <c r="J4231" s="198" t="s">
        <v>105</v>
      </c>
      <c r="K4231" s="198">
        <v>22.54</v>
      </c>
      <c r="L4231" s="198" t="s">
        <v>195</v>
      </c>
    </row>
    <row r="4232" spans="1:12" x14ac:dyDescent="0.3">
      <c r="A4232" s="5">
        <v>13650</v>
      </c>
      <c r="B4232" s="5">
        <v>10100501</v>
      </c>
      <c r="C4232" s="5">
        <v>1000</v>
      </c>
      <c r="D4232" s="4">
        <v>43647</v>
      </c>
      <c r="E4232" s="198" t="s">
        <v>104</v>
      </c>
      <c r="F4232" s="198">
        <v>108102206</v>
      </c>
      <c r="G4232" s="198">
        <v>0</v>
      </c>
      <c r="H4232" s="198">
        <v>0</v>
      </c>
      <c r="I4232" s="4">
        <v>43460</v>
      </c>
      <c r="J4232" s="198" t="s">
        <v>105</v>
      </c>
      <c r="K4232" s="198">
        <v>22.54</v>
      </c>
      <c r="L4232" s="198" t="s">
        <v>195</v>
      </c>
    </row>
    <row r="4233" spans="1:12" x14ac:dyDescent="0.3">
      <c r="A4233" s="5">
        <v>13650</v>
      </c>
      <c r="B4233" s="5">
        <v>10100501</v>
      </c>
      <c r="C4233" s="5">
        <v>1000</v>
      </c>
      <c r="D4233" s="4">
        <v>43647</v>
      </c>
      <c r="E4233" s="198" t="s">
        <v>104</v>
      </c>
      <c r="F4233" s="198">
        <v>108102206</v>
      </c>
      <c r="G4233" s="198">
        <v>0</v>
      </c>
      <c r="H4233" s="198">
        <v>0</v>
      </c>
      <c r="I4233" s="4">
        <v>43460</v>
      </c>
      <c r="J4233" s="198" t="s">
        <v>105</v>
      </c>
      <c r="K4233" s="198">
        <v>22.54</v>
      </c>
      <c r="L4233" s="198" t="s">
        <v>195</v>
      </c>
    </row>
    <row r="4234" spans="1:12" x14ac:dyDescent="0.3">
      <c r="A4234" s="5">
        <v>13650</v>
      </c>
      <c r="B4234" s="5">
        <v>10100501</v>
      </c>
      <c r="C4234" s="5">
        <v>1000</v>
      </c>
      <c r="D4234" s="4">
        <v>43647</v>
      </c>
      <c r="E4234" s="198" t="s">
        <v>104</v>
      </c>
      <c r="F4234" s="198">
        <v>108102206</v>
      </c>
      <c r="G4234" s="198">
        <v>0</v>
      </c>
      <c r="H4234" s="198">
        <v>0</v>
      </c>
      <c r="I4234" s="4">
        <v>43460</v>
      </c>
      <c r="J4234" s="198" t="s">
        <v>105</v>
      </c>
      <c r="K4234" s="198">
        <v>22.54</v>
      </c>
      <c r="L4234" s="198" t="s">
        <v>195</v>
      </c>
    </row>
    <row r="4235" spans="1:12" x14ac:dyDescent="0.3">
      <c r="A4235" s="5">
        <v>13650</v>
      </c>
      <c r="B4235" s="5">
        <v>10100501</v>
      </c>
      <c r="C4235" s="5">
        <v>1000</v>
      </c>
      <c r="D4235" s="4">
        <v>43647</v>
      </c>
      <c r="E4235" s="198" t="s">
        <v>104</v>
      </c>
      <c r="F4235" s="198">
        <v>108102206</v>
      </c>
      <c r="G4235" s="198">
        <v>0</v>
      </c>
      <c r="H4235" s="198">
        <v>0</v>
      </c>
      <c r="I4235" s="4">
        <v>43460</v>
      </c>
      <c r="J4235" s="198" t="s">
        <v>105</v>
      </c>
      <c r="K4235" s="198">
        <v>22.54</v>
      </c>
      <c r="L4235" s="198" t="s">
        <v>195</v>
      </c>
    </row>
    <row r="4236" spans="1:12" x14ac:dyDescent="0.3">
      <c r="A4236" s="5">
        <v>13650</v>
      </c>
      <c r="B4236" s="5">
        <v>10100501</v>
      </c>
      <c r="C4236" s="5">
        <v>1000</v>
      </c>
      <c r="D4236" s="4">
        <v>43647</v>
      </c>
      <c r="E4236" s="198" t="s">
        <v>104</v>
      </c>
      <c r="F4236" s="198">
        <v>108102206</v>
      </c>
      <c r="G4236" s="198">
        <v>0</v>
      </c>
      <c r="H4236" s="198">
        <v>0</v>
      </c>
      <c r="I4236" s="4">
        <v>43460</v>
      </c>
      <c r="J4236" s="198" t="s">
        <v>105</v>
      </c>
      <c r="K4236" s="198">
        <v>22.54</v>
      </c>
      <c r="L4236" s="198" t="s">
        <v>195</v>
      </c>
    </row>
    <row r="4237" spans="1:12" x14ac:dyDescent="0.3">
      <c r="A4237" s="5">
        <v>13650</v>
      </c>
      <c r="B4237" s="5">
        <v>10100501</v>
      </c>
      <c r="C4237" s="5">
        <v>1000</v>
      </c>
      <c r="D4237" s="4">
        <v>43647</v>
      </c>
      <c r="E4237" s="198" t="s">
        <v>104</v>
      </c>
      <c r="F4237" s="198">
        <v>108102206</v>
      </c>
      <c r="G4237" s="198">
        <v>0</v>
      </c>
      <c r="H4237" s="198">
        <v>0</v>
      </c>
      <c r="I4237" s="4">
        <v>43460</v>
      </c>
      <c r="J4237" s="198" t="s">
        <v>105</v>
      </c>
      <c r="K4237" s="198">
        <v>22.54</v>
      </c>
      <c r="L4237" s="198" t="s">
        <v>195</v>
      </c>
    </row>
    <row r="4238" spans="1:12" x14ac:dyDescent="0.3">
      <c r="A4238" s="5">
        <v>13650</v>
      </c>
      <c r="B4238" s="5">
        <v>10100501</v>
      </c>
      <c r="C4238" s="5">
        <v>1000</v>
      </c>
      <c r="D4238" s="4">
        <v>43647</v>
      </c>
      <c r="E4238" s="198" t="s">
        <v>104</v>
      </c>
      <c r="F4238" s="198">
        <v>108102206</v>
      </c>
      <c r="G4238" s="198">
        <v>0</v>
      </c>
      <c r="H4238" s="198">
        <v>0</v>
      </c>
      <c r="I4238" s="4">
        <v>43460</v>
      </c>
      <c r="J4238" s="198" t="s">
        <v>105</v>
      </c>
      <c r="K4238" s="198">
        <v>1.18</v>
      </c>
      <c r="L4238" s="198" t="s">
        <v>195</v>
      </c>
    </row>
    <row r="4239" spans="1:12" x14ac:dyDescent="0.3">
      <c r="A4239" s="5">
        <v>13640</v>
      </c>
      <c r="B4239" s="5">
        <v>10100501</v>
      </c>
      <c r="C4239" s="5">
        <v>1000</v>
      </c>
      <c r="D4239" s="4">
        <v>43647</v>
      </c>
      <c r="E4239" s="198" t="s">
        <v>104</v>
      </c>
      <c r="F4239" s="198">
        <v>108102690</v>
      </c>
      <c r="G4239" s="198">
        <v>0</v>
      </c>
      <c r="H4239" s="198">
        <v>0</v>
      </c>
      <c r="I4239" s="4">
        <v>43154</v>
      </c>
      <c r="J4239" s="198" t="s">
        <v>105</v>
      </c>
      <c r="K4239" s="198">
        <v>-15.82</v>
      </c>
      <c r="L4239" s="198" t="s">
        <v>194</v>
      </c>
    </row>
    <row r="4240" spans="1:12" x14ac:dyDescent="0.3">
      <c r="A4240" s="5">
        <v>13640</v>
      </c>
      <c r="B4240" s="5">
        <v>10100501</v>
      </c>
      <c r="C4240" s="5">
        <v>1000</v>
      </c>
      <c r="D4240" s="4">
        <v>43647</v>
      </c>
      <c r="E4240" s="198" t="s">
        <v>104</v>
      </c>
      <c r="F4240" s="198">
        <v>108102690</v>
      </c>
      <c r="G4240" s="198">
        <v>0</v>
      </c>
      <c r="H4240" s="198">
        <v>0</v>
      </c>
      <c r="I4240" s="4">
        <v>43154</v>
      </c>
      <c r="J4240" s="198" t="s">
        <v>105</v>
      </c>
      <c r="K4240" s="198">
        <v>-16.440000000000001</v>
      </c>
      <c r="L4240" s="198" t="s">
        <v>194</v>
      </c>
    </row>
    <row r="4241" spans="1:12" x14ac:dyDescent="0.3">
      <c r="A4241" s="5">
        <v>13650</v>
      </c>
      <c r="B4241" s="5">
        <v>10100501</v>
      </c>
      <c r="C4241" s="5">
        <v>1000</v>
      </c>
      <c r="D4241" s="4">
        <v>43647</v>
      </c>
      <c r="E4241" s="198" t="s">
        <v>104</v>
      </c>
      <c r="F4241" s="198">
        <v>108102690</v>
      </c>
      <c r="G4241" s="198">
        <v>0</v>
      </c>
      <c r="H4241" s="198">
        <v>0</v>
      </c>
      <c r="I4241" s="4">
        <v>43154</v>
      </c>
      <c r="J4241" s="198" t="s">
        <v>105</v>
      </c>
      <c r="K4241" s="198">
        <v>-29.52</v>
      </c>
      <c r="L4241" s="198" t="s">
        <v>195</v>
      </c>
    </row>
    <row r="4242" spans="1:12" x14ac:dyDescent="0.3">
      <c r="A4242" s="5">
        <v>13650</v>
      </c>
      <c r="B4242" s="5">
        <v>10100501</v>
      </c>
      <c r="C4242" s="5">
        <v>1000</v>
      </c>
      <c r="D4242" s="4">
        <v>43647</v>
      </c>
      <c r="E4242" s="198" t="s">
        <v>104</v>
      </c>
      <c r="F4242" s="198">
        <v>108102690</v>
      </c>
      <c r="G4242" s="198">
        <v>0</v>
      </c>
      <c r="H4242" s="198">
        <v>0</v>
      </c>
      <c r="I4242" s="4">
        <v>43154</v>
      </c>
      <c r="J4242" s="198" t="s">
        <v>105</v>
      </c>
      <c r="K4242" s="198">
        <v>-29.52</v>
      </c>
      <c r="L4242" s="198" t="s">
        <v>195</v>
      </c>
    </row>
    <row r="4243" spans="1:12" x14ac:dyDescent="0.3">
      <c r="A4243" s="5">
        <v>13640</v>
      </c>
      <c r="B4243" s="5">
        <v>10100501</v>
      </c>
      <c r="C4243" s="5">
        <v>1000</v>
      </c>
      <c r="D4243" s="4">
        <v>43647</v>
      </c>
      <c r="E4243" s="198" t="s">
        <v>104</v>
      </c>
      <c r="F4243" s="198">
        <v>108104041</v>
      </c>
      <c r="G4243" s="198">
        <v>0</v>
      </c>
      <c r="H4243" s="198">
        <v>0</v>
      </c>
      <c r="I4243" s="4">
        <v>43573</v>
      </c>
      <c r="J4243" s="198" t="s">
        <v>105</v>
      </c>
      <c r="K4243" s="198">
        <v>-118.75</v>
      </c>
      <c r="L4243" s="198" t="s">
        <v>194</v>
      </c>
    </row>
    <row r="4244" spans="1:12" x14ac:dyDescent="0.3">
      <c r="A4244" s="5">
        <v>13640</v>
      </c>
      <c r="B4244" s="5">
        <v>10100501</v>
      </c>
      <c r="C4244" s="5">
        <v>1000</v>
      </c>
      <c r="D4244" s="4">
        <v>43647</v>
      </c>
      <c r="E4244" s="198" t="s">
        <v>104</v>
      </c>
      <c r="F4244" s="198">
        <v>108104041</v>
      </c>
      <c r="G4244" s="198">
        <v>0</v>
      </c>
      <c r="H4244" s="198">
        <v>0</v>
      </c>
      <c r="I4244" s="4">
        <v>43573</v>
      </c>
      <c r="J4244" s="198" t="s">
        <v>105</v>
      </c>
      <c r="K4244" s="198">
        <v>-30.48</v>
      </c>
      <c r="L4244" s="198" t="s">
        <v>194</v>
      </c>
    </row>
    <row r="4245" spans="1:12" x14ac:dyDescent="0.3">
      <c r="A4245" s="5">
        <v>13650</v>
      </c>
      <c r="B4245" s="5">
        <v>10100501</v>
      </c>
      <c r="C4245" s="5">
        <v>1000</v>
      </c>
      <c r="D4245" s="4">
        <v>43647</v>
      </c>
      <c r="E4245" s="198" t="s">
        <v>104</v>
      </c>
      <c r="F4245" s="198">
        <v>108104041</v>
      </c>
      <c r="G4245" s="198">
        <v>0</v>
      </c>
      <c r="H4245" s="198">
        <v>0</v>
      </c>
      <c r="I4245" s="4">
        <v>43573</v>
      </c>
      <c r="J4245" s="198" t="s">
        <v>105</v>
      </c>
      <c r="K4245" s="198">
        <v>-124.05</v>
      </c>
      <c r="L4245" s="198" t="s">
        <v>195</v>
      </c>
    </row>
    <row r="4246" spans="1:12" x14ac:dyDescent="0.3">
      <c r="A4246" s="5">
        <v>13650</v>
      </c>
      <c r="B4246" s="5">
        <v>10100501</v>
      </c>
      <c r="C4246" s="5">
        <v>1000</v>
      </c>
      <c r="D4246" s="4">
        <v>43647</v>
      </c>
      <c r="E4246" s="198" t="s">
        <v>104</v>
      </c>
      <c r="F4246" s="198">
        <v>108110249</v>
      </c>
      <c r="G4246" s="198">
        <v>0</v>
      </c>
      <c r="H4246" s="198">
        <v>0</v>
      </c>
      <c r="I4246" s="4">
        <v>43598</v>
      </c>
      <c r="J4246" s="198" t="s">
        <v>105</v>
      </c>
      <c r="K4246" s="198">
        <v>0.39</v>
      </c>
      <c r="L4246" s="198" t="s">
        <v>195</v>
      </c>
    </row>
    <row r="4247" spans="1:12" x14ac:dyDescent="0.3">
      <c r="A4247" s="5">
        <v>13640</v>
      </c>
      <c r="B4247" s="5">
        <v>10100501</v>
      </c>
      <c r="C4247" s="5">
        <v>1000</v>
      </c>
      <c r="D4247" s="4">
        <v>43647</v>
      </c>
      <c r="E4247" s="198" t="s">
        <v>104</v>
      </c>
      <c r="F4247" s="198">
        <v>108110355</v>
      </c>
      <c r="G4247" s="198">
        <v>0</v>
      </c>
      <c r="H4247" s="198">
        <v>0</v>
      </c>
      <c r="I4247" s="4">
        <v>43665</v>
      </c>
      <c r="J4247" s="198" t="s">
        <v>287</v>
      </c>
      <c r="K4247" s="198">
        <v>-226</v>
      </c>
      <c r="L4247" s="198" t="s">
        <v>194</v>
      </c>
    </row>
    <row r="4248" spans="1:12" x14ac:dyDescent="0.3">
      <c r="A4248" s="5">
        <v>13650</v>
      </c>
      <c r="B4248" s="5">
        <v>10100501</v>
      </c>
      <c r="C4248" s="5">
        <v>1000</v>
      </c>
      <c r="D4248" s="4">
        <v>43647</v>
      </c>
      <c r="E4248" s="198" t="s">
        <v>104</v>
      </c>
      <c r="F4248" s="198">
        <v>108110355</v>
      </c>
      <c r="G4248" s="198">
        <v>0</v>
      </c>
      <c r="H4248" s="198">
        <v>0</v>
      </c>
      <c r="I4248" s="4">
        <v>43665</v>
      </c>
      <c r="J4248" s="198" t="s">
        <v>287</v>
      </c>
      <c r="K4248" s="198">
        <v>-59.8</v>
      </c>
      <c r="L4248" s="198" t="s">
        <v>195</v>
      </c>
    </row>
    <row r="4249" spans="1:12" x14ac:dyDescent="0.3">
      <c r="A4249" s="5">
        <v>13640</v>
      </c>
      <c r="B4249" s="5">
        <v>10100501</v>
      </c>
      <c r="C4249" s="5">
        <v>1000</v>
      </c>
      <c r="D4249" s="4">
        <v>43647</v>
      </c>
      <c r="E4249" s="198" t="s">
        <v>104</v>
      </c>
      <c r="F4249" s="198">
        <v>108110441</v>
      </c>
      <c r="G4249" s="198">
        <v>0</v>
      </c>
      <c r="H4249" s="198">
        <v>0</v>
      </c>
      <c r="I4249" s="4">
        <v>43656</v>
      </c>
      <c r="J4249" s="198" t="s">
        <v>105</v>
      </c>
      <c r="K4249" s="198">
        <v>-195.97</v>
      </c>
      <c r="L4249" s="198" t="s">
        <v>194</v>
      </c>
    </row>
    <row r="4250" spans="1:12" x14ac:dyDescent="0.3">
      <c r="A4250" s="5">
        <v>13640</v>
      </c>
      <c r="B4250" s="5">
        <v>10100501</v>
      </c>
      <c r="C4250" s="5">
        <v>1000</v>
      </c>
      <c r="D4250" s="4">
        <v>43647</v>
      </c>
      <c r="E4250" s="198" t="s">
        <v>104</v>
      </c>
      <c r="F4250" s="198">
        <v>108110441</v>
      </c>
      <c r="G4250" s="198">
        <v>0</v>
      </c>
      <c r="H4250" s="198">
        <v>0</v>
      </c>
      <c r="I4250" s="4">
        <v>43656</v>
      </c>
      <c r="J4250" s="198" t="s">
        <v>105</v>
      </c>
      <c r="K4250" s="198">
        <v>-49.24</v>
      </c>
      <c r="L4250" s="198" t="s">
        <v>194</v>
      </c>
    </row>
    <row r="4251" spans="1:12" x14ac:dyDescent="0.3">
      <c r="A4251" s="5">
        <v>13650</v>
      </c>
      <c r="B4251" s="5">
        <v>10100501</v>
      </c>
      <c r="C4251" s="5">
        <v>1000</v>
      </c>
      <c r="D4251" s="4">
        <v>43647</v>
      </c>
      <c r="E4251" s="198" t="s">
        <v>104</v>
      </c>
      <c r="F4251" s="198">
        <v>108110441</v>
      </c>
      <c r="G4251" s="198">
        <v>0</v>
      </c>
      <c r="H4251" s="198">
        <v>0</v>
      </c>
      <c r="I4251" s="4">
        <v>43656</v>
      </c>
      <c r="J4251" s="198" t="s">
        <v>105</v>
      </c>
      <c r="K4251" s="198">
        <v>-272.14</v>
      </c>
      <c r="L4251" s="198" t="s">
        <v>195</v>
      </c>
    </row>
    <row r="4252" spans="1:12" x14ac:dyDescent="0.3">
      <c r="A4252" s="5">
        <v>13650</v>
      </c>
      <c r="B4252" s="5">
        <v>10100501</v>
      </c>
      <c r="C4252" s="5">
        <v>1000</v>
      </c>
      <c r="D4252" s="4">
        <v>43647</v>
      </c>
      <c r="E4252" s="198" t="s">
        <v>104</v>
      </c>
      <c r="F4252" s="198">
        <v>108110441</v>
      </c>
      <c r="G4252" s="198">
        <v>0</v>
      </c>
      <c r="H4252" s="198">
        <v>0</v>
      </c>
      <c r="I4252" s="4">
        <v>43656</v>
      </c>
      <c r="J4252" s="198" t="s">
        <v>105</v>
      </c>
      <c r="K4252" s="198">
        <v>-272.16000000000003</v>
      </c>
      <c r="L4252" s="198" t="s">
        <v>195</v>
      </c>
    </row>
    <row r="4253" spans="1:12" x14ac:dyDescent="0.3">
      <c r="A4253" s="5">
        <v>13650</v>
      </c>
      <c r="B4253" s="5">
        <v>10100501</v>
      </c>
      <c r="C4253" s="5">
        <v>1000</v>
      </c>
      <c r="D4253" s="4">
        <v>43647</v>
      </c>
      <c r="E4253" s="198" t="s">
        <v>104</v>
      </c>
      <c r="F4253" s="198">
        <v>108110441</v>
      </c>
      <c r="G4253" s="198">
        <v>0</v>
      </c>
      <c r="H4253" s="198">
        <v>0</v>
      </c>
      <c r="I4253" s="4">
        <v>43656</v>
      </c>
      <c r="J4253" s="198" t="s">
        <v>105</v>
      </c>
      <c r="K4253" s="198">
        <v>-272.13</v>
      </c>
      <c r="L4253" s="198" t="s">
        <v>195</v>
      </c>
    </row>
    <row r="4254" spans="1:12" x14ac:dyDescent="0.3">
      <c r="A4254" s="5">
        <v>13650</v>
      </c>
      <c r="B4254" s="5">
        <v>10100501</v>
      </c>
      <c r="C4254" s="5">
        <v>1000</v>
      </c>
      <c r="D4254" s="4">
        <v>43647</v>
      </c>
      <c r="E4254" s="198" t="s">
        <v>104</v>
      </c>
      <c r="F4254" s="198">
        <v>108110441</v>
      </c>
      <c r="G4254" s="198">
        <v>0</v>
      </c>
      <c r="H4254" s="198">
        <v>0</v>
      </c>
      <c r="I4254" s="4">
        <v>43656</v>
      </c>
      <c r="J4254" s="198" t="s">
        <v>105</v>
      </c>
      <c r="K4254" s="198">
        <v>-272.16000000000003</v>
      </c>
      <c r="L4254" s="198" t="s">
        <v>195</v>
      </c>
    </row>
    <row r="4255" spans="1:12" x14ac:dyDescent="0.3">
      <c r="A4255" s="5">
        <v>13670</v>
      </c>
      <c r="B4255" s="5">
        <v>10100501</v>
      </c>
      <c r="C4255" s="5">
        <v>1000</v>
      </c>
      <c r="D4255" s="4">
        <v>43647</v>
      </c>
      <c r="E4255" s="198" t="s">
        <v>103</v>
      </c>
      <c r="F4255" s="198">
        <v>108110468</v>
      </c>
      <c r="G4255" s="198">
        <v>-975</v>
      </c>
      <c r="H4255" s="5">
        <v>-3705</v>
      </c>
      <c r="I4255" s="4">
        <v>43677</v>
      </c>
      <c r="J4255" s="198" t="s">
        <v>292</v>
      </c>
      <c r="K4255" s="198">
        <v>0</v>
      </c>
      <c r="L4255" s="198" t="s">
        <v>189</v>
      </c>
    </row>
    <row r="4256" spans="1:12" x14ac:dyDescent="0.3">
      <c r="A4256" s="5">
        <v>13670</v>
      </c>
      <c r="B4256" s="5">
        <v>10100501</v>
      </c>
      <c r="C4256" s="5">
        <v>1000</v>
      </c>
      <c r="D4256" s="4">
        <v>43647</v>
      </c>
      <c r="E4256" s="198" t="s">
        <v>104</v>
      </c>
      <c r="F4256" s="198">
        <v>108110468</v>
      </c>
      <c r="G4256" s="198">
        <v>0</v>
      </c>
      <c r="H4256" s="198">
        <v>0</v>
      </c>
      <c r="I4256" s="4">
        <v>43677</v>
      </c>
      <c r="J4256" s="198" t="s">
        <v>292</v>
      </c>
      <c r="K4256" s="3">
        <v>-1118.5899999999999</v>
      </c>
      <c r="L4256" s="198" t="s">
        <v>189</v>
      </c>
    </row>
    <row r="4257" spans="1:12" x14ac:dyDescent="0.3">
      <c r="A4257" s="5">
        <v>13640</v>
      </c>
      <c r="B4257" s="5">
        <v>10100501</v>
      </c>
      <c r="C4257" s="5">
        <v>1000</v>
      </c>
      <c r="D4257" s="4">
        <v>43647</v>
      </c>
      <c r="E4257" s="198" t="s">
        <v>104</v>
      </c>
      <c r="F4257" s="198">
        <v>108111217</v>
      </c>
      <c r="G4257" s="198">
        <v>0</v>
      </c>
      <c r="H4257" s="198">
        <v>0</v>
      </c>
      <c r="I4257" s="4">
        <v>43643</v>
      </c>
      <c r="J4257" s="198" t="s">
        <v>105</v>
      </c>
      <c r="K4257" s="198">
        <v>-319.42</v>
      </c>
      <c r="L4257" s="198" t="s">
        <v>194</v>
      </c>
    </row>
    <row r="4258" spans="1:12" x14ac:dyDescent="0.3">
      <c r="A4258" s="5">
        <v>13650</v>
      </c>
      <c r="B4258" s="5">
        <v>10100501</v>
      </c>
      <c r="C4258" s="5">
        <v>1000</v>
      </c>
      <c r="D4258" s="4">
        <v>43647</v>
      </c>
      <c r="E4258" s="198" t="s">
        <v>104</v>
      </c>
      <c r="F4258" s="198">
        <v>108111217</v>
      </c>
      <c r="G4258" s="198">
        <v>0</v>
      </c>
      <c r="H4258" s="198">
        <v>0</v>
      </c>
      <c r="I4258" s="4">
        <v>43643</v>
      </c>
      <c r="J4258" s="198" t="s">
        <v>105</v>
      </c>
      <c r="K4258" s="3">
        <v>-1212.3699999999999</v>
      </c>
      <c r="L4258" s="198" t="s">
        <v>195</v>
      </c>
    </row>
    <row r="4259" spans="1:12" x14ac:dyDescent="0.3">
      <c r="A4259" s="5">
        <v>13660</v>
      </c>
      <c r="B4259" s="5">
        <v>10100501</v>
      </c>
      <c r="C4259" s="5">
        <v>1000</v>
      </c>
      <c r="D4259" s="4">
        <v>43647</v>
      </c>
      <c r="E4259" s="198" t="s">
        <v>104</v>
      </c>
      <c r="F4259" s="198">
        <v>108111243</v>
      </c>
      <c r="G4259" s="198">
        <v>0</v>
      </c>
      <c r="H4259" s="198">
        <v>0</v>
      </c>
      <c r="I4259" s="4">
        <v>43630</v>
      </c>
      <c r="J4259" s="198" t="s">
        <v>105</v>
      </c>
      <c r="K4259" s="198">
        <v>0.44</v>
      </c>
      <c r="L4259" s="198" t="s">
        <v>188</v>
      </c>
    </row>
    <row r="4260" spans="1:12" x14ac:dyDescent="0.3">
      <c r="A4260" s="5">
        <v>13670</v>
      </c>
      <c r="B4260" s="5">
        <v>10100501</v>
      </c>
      <c r="C4260" s="5">
        <v>1000</v>
      </c>
      <c r="D4260" s="4">
        <v>43647</v>
      </c>
      <c r="E4260" s="198" t="s">
        <v>104</v>
      </c>
      <c r="F4260" s="198">
        <v>108111243</v>
      </c>
      <c r="G4260" s="198">
        <v>0</v>
      </c>
      <c r="H4260" s="198">
        <v>0</v>
      </c>
      <c r="I4260" s="4">
        <v>43630</v>
      </c>
      <c r="J4260" s="198" t="s">
        <v>105</v>
      </c>
      <c r="K4260" s="198">
        <v>0.34</v>
      </c>
      <c r="L4260" s="198" t="s">
        <v>189</v>
      </c>
    </row>
    <row r="4261" spans="1:12" x14ac:dyDescent="0.3">
      <c r="A4261" s="5">
        <v>13670</v>
      </c>
      <c r="B4261" s="5">
        <v>10100501</v>
      </c>
      <c r="C4261" s="5">
        <v>1000</v>
      </c>
      <c r="D4261" s="4">
        <v>43647</v>
      </c>
      <c r="E4261" s="198" t="s">
        <v>104</v>
      </c>
      <c r="F4261" s="198">
        <v>108111243</v>
      </c>
      <c r="G4261" s="198">
        <v>0</v>
      </c>
      <c r="H4261" s="198">
        <v>0</v>
      </c>
      <c r="I4261" s="4">
        <v>43630</v>
      </c>
      <c r="J4261" s="198" t="s">
        <v>105</v>
      </c>
      <c r="K4261" s="198">
        <v>0.45</v>
      </c>
      <c r="L4261" s="198" t="s">
        <v>189</v>
      </c>
    </row>
    <row r="4262" spans="1:12" x14ac:dyDescent="0.3">
      <c r="A4262" s="5">
        <v>13640</v>
      </c>
      <c r="B4262" s="5">
        <v>10100501</v>
      </c>
      <c r="C4262" s="5">
        <v>1000</v>
      </c>
      <c r="D4262" s="4">
        <v>43647</v>
      </c>
      <c r="E4262" s="198" t="s">
        <v>104</v>
      </c>
      <c r="F4262" s="198">
        <v>108111306</v>
      </c>
      <c r="G4262" s="198">
        <v>0</v>
      </c>
      <c r="H4262" s="198">
        <v>0</v>
      </c>
      <c r="I4262" s="4">
        <v>43616</v>
      </c>
      <c r="J4262" s="198" t="s">
        <v>105</v>
      </c>
      <c r="K4262" s="198">
        <v>-2.34</v>
      </c>
      <c r="L4262" s="198" t="s">
        <v>194</v>
      </c>
    </row>
    <row r="4263" spans="1:12" x14ac:dyDescent="0.3">
      <c r="A4263" s="5">
        <v>13640</v>
      </c>
      <c r="B4263" s="5">
        <v>10100501</v>
      </c>
      <c r="C4263" s="5">
        <v>1000</v>
      </c>
      <c r="D4263" s="4">
        <v>43647</v>
      </c>
      <c r="E4263" s="198" t="s">
        <v>104</v>
      </c>
      <c r="F4263" s="198">
        <v>108111306</v>
      </c>
      <c r="G4263" s="198">
        <v>0</v>
      </c>
      <c r="H4263" s="198">
        <v>0</v>
      </c>
      <c r="I4263" s="4">
        <v>43616</v>
      </c>
      <c r="J4263" s="198" t="s">
        <v>105</v>
      </c>
      <c r="K4263" s="198">
        <v>-0.51</v>
      </c>
      <c r="L4263" s="198" t="s">
        <v>194</v>
      </c>
    </row>
    <row r="4264" spans="1:12" x14ac:dyDescent="0.3">
      <c r="A4264" s="5">
        <v>13650</v>
      </c>
      <c r="B4264" s="5">
        <v>10100501</v>
      </c>
      <c r="C4264" s="5">
        <v>1000</v>
      </c>
      <c r="D4264" s="4">
        <v>43647</v>
      </c>
      <c r="E4264" s="198" t="s">
        <v>104</v>
      </c>
      <c r="F4264" s="198">
        <v>108111306</v>
      </c>
      <c r="G4264" s="198">
        <v>0</v>
      </c>
      <c r="H4264" s="198">
        <v>0</v>
      </c>
      <c r="I4264" s="4">
        <v>43616</v>
      </c>
      <c r="J4264" s="198" t="s">
        <v>105</v>
      </c>
      <c r="K4264" s="198">
        <v>-2.08</v>
      </c>
      <c r="L4264" s="198" t="s">
        <v>195</v>
      </c>
    </row>
    <row r="4265" spans="1:12" x14ac:dyDescent="0.3">
      <c r="A4265" s="5">
        <v>13660</v>
      </c>
      <c r="B4265" s="5">
        <v>10100501</v>
      </c>
      <c r="C4265" s="5">
        <v>1000</v>
      </c>
      <c r="D4265" s="4">
        <v>43647</v>
      </c>
      <c r="E4265" s="198" t="s">
        <v>103</v>
      </c>
      <c r="F4265" s="198">
        <v>108111317</v>
      </c>
      <c r="G4265" s="198">
        <v>-1</v>
      </c>
      <c r="H4265" s="3">
        <v>-1012.24</v>
      </c>
      <c r="I4265" s="4">
        <v>43643</v>
      </c>
      <c r="J4265" s="198" t="s">
        <v>293</v>
      </c>
      <c r="K4265" s="198">
        <v>0</v>
      </c>
      <c r="L4265" s="198" t="s">
        <v>188</v>
      </c>
    </row>
    <row r="4266" spans="1:12" x14ac:dyDescent="0.3">
      <c r="A4266" s="5">
        <v>13660</v>
      </c>
      <c r="B4266" s="5">
        <v>10100501</v>
      </c>
      <c r="C4266" s="5">
        <v>1000</v>
      </c>
      <c r="D4266" s="4">
        <v>43647</v>
      </c>
      <c r="E4266" s="198" t="s">
        <v>104</v>
      </c>
      <c r="F4266" s="198">
        <v>108111317</v>
      </c>
      <c r="G4266" s="198">
        <v>0</v>
      </c>
      <c r="H4266" s="198">
        <v>0</v>
      </c>
      <c r="I4266" s="4">
        <v>43643</v>
      </c>
      <c r="J4266" s="198" t="s">
        <v>293</v>
      </c>
      <c r="K4266" s="3">
        <v>-1444.24</v>
      </c>
      <c r="L4266" s="198" t="s">
        <v>188</v>
      </c>
    </row>
    <row r="4267" spans="1:12" x14ac:dyDescent="0.3">
      <c r="A4267" s="5">
        <v>13670</v>
      </c>
      <c r="B4267" s="5">
        <v>10100501</v>
      </c>
      <c r="C4267" s="5">
        <v>1000</v>
      </c>
      <c r="D4267" s="4">
        <v>43647</v>
      </c>
      <c r="E4267" s="198" t="s">
        <v>103</v>
      </c>
      <c r="F4267" s="198">
        <v>108111317</v>
      </c>
      <c r="G4267" s="198">
        <v>-75</v>
      </c>
      <c r="H4267" s="198">
        <v>-370.5</v>
      </c>
      <c r="I4267" s="4">
        <v>43643</v>
      </c>
      <c r="J4267" s="198" t="s">
        <v>293</v>
      </c>
      <c r="K4267" s="198">
        <v>0</v>
      </c>
      <c r="L4267" s="198" t="s">
        <v>189</v>
      </c>
    </row>
    <row r="4268" spans="1:12" x14ac:dyDescent="0.3">
      <c r="A4268" s="5">
        <v>13670</v>
      </c>
      <c r="B4268" s="5">
        <v>10100501</v>
      </c>
      <c r="C4268" s="5">
        <v>1000</v>
      </c>
      <c r="D4268" s="4">
        <v>43647</v>
      </c>
      <c r="E4268" s="198" t="s">
        <v>104</v>
      </c>
      <c r="F4268" s="198">
        <v>108111317</v>
      </c>
      <c r="G4268" s="198">
        <v>0</v>
      </c>
      <c r="H4268" s="198">
        <v>0</v>
      </c>
      <c r="I4268" s="4">
        <v>43643</v>
      </c>
      <c r="J4268" s="198" t="s">
        <v>293</v>
      </c>
      <c r="K4268" s="198">
        <v>-528.61</v>
      </c>
      <c r="L4268" s="198" t="s">
        <v>189</v>
      </c>
    </row>
    <row r="4269" spans="1:12" x14ac:dyDescent="0.3">
      <c r="A4269" s="5">
        <v>13640</v>
      </c>
      <c r="B4269" s="5">
        <v>10100501</v>
      </c>
      <c r="C4269" s="5">
        <v>1000</v>
      </c>
      <c r="D4269" s="4">
        <v>43647</v>
      </c>
      <c r="E4269" s="198" t="s">
        <v>104</v>
      </c>
      <c r="F4269" s="198">
        <v>108110732</v>
      </c>
      <c r="G4269" s="198">
        <v>0</v>
      </c>
      <c r="H4269" s="198">
        <v>0</v>
      </c>
      <c r="I4269" s="4">
        <v>43647</v>
      </c>
      <c r="J4269" s="198" t="s">
        <v>294</v>
      </c>
      <c r="K4269" s="198">
        <v>-455.28</v>
      </c>
      <c r="L4269" s="198" t="s">
        <v>194</v>
      </c>
    </row>
    <row r="4270" spans="1:12" x14ac:dyDescent="0.3">
      <c r="A4270" s="5">
        <v>13650</v>
      </c>
      <c r="B4270" s="5">
        <v>10100501</v>
      </c>
      <c r="C4270" s="5">
        <v>1000</v>
      </c>
      <c r="D4270" s="4">
        <v>43647</v>
      </c>
      <c r="E4270" s="198" t="s">
        <v>104</v>
      </c>
      <c r="F4270" s="198">
        <v>108109640</v>
      </c>
      <c r="G4270" s="198">
        <v>0</v>
      </c>
      <c r="H4270" s="198">
        <v>0</v>
      </c>
      <c r="I4270" s="4">
        <v>43668</v>
      </c>
      <c r="J4270" s="198" t="s">
        <v>285</v>
      </c>
      <c r="K4270" s="3">
        <v>-2645.93</v>
      </c>
      <c r="L4270" s="198" t="s">
        <v>195</v>
      </c>
    </row>
    <row r="4271" spans="1:12" x14ac:dyDescent="0.3">
      <c r="A4271" s="5">
        <v>13640</v>
      </c>
      <c r="B4271" s="5">
        <v>10100501</v>
      </c>
      <c r="C4271" s="5">
        <v>1000</v>
      </c>
      <c r="D4271" s="4">
        <v>43647</v>
      </c>
      <c r="E4271" s="198" t="s">
        <v>104</v>
      </c>
      <c r="F4271" s="198">
        <v>108109643</v>
      </c>
      <c r="G4271" s="198">
        <v>0</v>
      </c>
      <c r="H4271" s="198">
        <v>0</v>
      </c>
      <c r="I4271" s="4">
        <v>43675</v>
      </c>
      <c r="J4271" s="198" t="s">
        <v>286</v>
      </c>
      <c r="K4271" s="3">
        <v>-3636.26</v>
      </c>
      <c r="L4271" s="198" t="s">
        <v>194</v>
      </c>
    </row>
    <row r="4272" spans="1:12" x14ac:dyDescent="0.3">
      <c r="A4272" s="5">
        <v>13640</v>
      </c>
      <c r="B4272" s="5">
        <v>10100501</v>
      </c>
      <c r="C4272" s="5">
        <v>1000</v>
      </c>
      <c r="D4272" s="4">
        <v>43647</v>
      </c>
      <c r="E4272" s="198" t="s">
        <v>104</v>
      </c>
      <c r="F4272" s="198">
        <v>108109643</v>
      </c>
      <c r="G4272" s="198">
        <v>0</v>
      </c>
      <c r="H4272" s="198">
        <v>0</v>
      </c>
      <c r="I4272" s="4">
        <v>43675</v>
      </c>
      <c r="J4272" s="198" t="s">
        <v>286</v>
      </c>
      <c r="K4272" s="3">
        <v>-1313.5</v>
      </c>
      <c r="L4272" s="198" t="s">
        <v>194</v>
      </c>
    </row>
    <row r="4273" spans="1:12" x14ac:dyDescent="0.3">
      <c r="A4273" s="5">
        <v>13650</v>
      </c>
      <c r="B4273" s="5">
        <v>10100501</v>
      </c>
      <c r="C4273" s="5">
        <v>1000</v>
      </c>
      <c r="D4273" s="4">
        <v>43647</v>
      </c>
      <c r="E4273" s="198" t="s">
        <v>104</v>
      </c>
      <c r="F4273" s="198">
        <v>108109643</v>
      </c>
      <c r="G4273" s="198">
        <v>0</v>
      </c>
      <c r="H4273" s="198">
        <v>0</v>
      </c>
      <c r="I4273" s="4">
        <v>43675</v>
      </c>
      <c r="J4273" s="198" t="s">
        <v>286</v>
      </c>
      <c r="K4273" s="3">
        <v>-1450.12</v>
      </c>
      <c r="L4273" s="198" t="s">
        <v>195</v>
      </c>
    </row>
    <row r="4274" spans="1:12" x14ac:dyDescent="0.3">
      <c r="A4274" s="5">
        <v>13660</v>
      </c>
      <c r="B4274" s="5">
        <v>10100501</v>
      </c>
      <c r="C4274" s="5">
        <v>1000</v>
      </c>
      <c r="D4274" s="4">
        <v>43647</v>
      </c>
      <c r="E4274" s="198" t="s">
        <v>104</v>
      </c>
      <c r="F4274" s="198">
        <v>108109643</v>
      </c>
      <c r="G4274" s="198">
        <v>0</v>
      </c>
      <c r="H4274" s="198">
        <v>0</v>
      </c>
      <c r="I4274" s="4">
        <v>43675</v>
      </c>
      <c r="J4274" s="198" t="s">
        <v>286</v>
      </c>
      <c r="K4274" s="198">
        <v>-67.11</v>
      </c>
      <c r="L4274" s="198" t="s">
        <v>188</v>
      </c>
    </row>
    <row r="4275" spans="1:12" x14ac:dyDescent="0.3">
      <c r="A4275" s="5">
        <v>13670</v>
      </c>
      <c r="B4275" s="5">
        <v>10100501</v>
      </c>
      <c r="C4275" s="5">
        <v>1000</v>
      </c>
      <c r="D4275" s="4">
        <v>43647</v>
      </c>
      <c r="E4275" s="198" t="s">
        <v>104</v>
      </c>
      <c r="F4275" s="198">
        <v>108109643</v>
      </c>
      <c r="G4275" s="198">
        <v>0</v>
      </c>
      <c r="H4275" s="198">
        <v>0</v>
      </c>
      <c r="I4275" s="4">
        <v>43675</v>
      </c>
      <c r="J4275" s="198" t="s">
        <v>286</v>
      </c>
      <c r="K4275" s="3">
        <v>-2177.4</v>
      </c>
      <c r="L4275" s="198" t="s">
        <v>189</v>
      </c>
    </row>
    <row r="4276" spans="1:12" x14ac:dyDescent="0.3">
      <c r="A4276" s="5">
        <v>13640</v>
      </c>
      <c r="B4276" s="5">
        <v>10100501</v>
      </c>
      <c r="C4276" s="5">
        <v>1000</v>
      </c>
      <c r="D4276" s="4">
        <v>43647</v>
      </c>
      <c r="E4276" s="198" t="s">
        <v>104</v>
      </c>
      <c r="F4276" s="198">
        <v>108109911</v>
      </c>
      <c r="G4276" s="198">
        <v>0</v>
      </c>
      <c r="H4276" s="198">
        <v>0</v>
      </c>
      <c r="I4276" s="4">
        <v>43628</v>
      </c>
      <c r="J4276" s="198" t="s">
        <v>105</v>
      </c>
      <c r="K4276" s="198">
        <v>13.61</v>
      </c>
      <c r="L4276" s="198" t="s">
        <v>194</v>
      </c>
    </row>
    <row r="4277" spans="1:12" x14ac:dyDescent="0.3">
      <c r="A4277" s="5">
        <v>13640</v>
      </c>
      <c r="B4277" s="5">
        <v>10100501</v>
      </c>
      <c r="C4277" s="5">
        <v>1000</v>
      </c>
      <c r="D4277" s="4">
        <v>43647</v>
      </c>
      <c r="E4277" s="198" t="s">
        <v>104</v>
      </c>
      <c r="F4277" s="198">
        <v>108109911</v>
      </c>
      <c r="G4277" s="198">
        <v>0</v>
      </c>
      <c r="H4277" s="198">
        <v>0</v>
      </c>
      <c r="I4277" s="4">
        <v>43628</v>
      </c>
      <c r="J4277" s="198" t="s">
        <v>105</v>
      </c>
      <c r="K4277" s="198">
        <v>6.62</v>
      </c>
      <c r="L4277" s="198" t="s">
        <v>194</v>
      </c>
    </row>
    <row r="4278" spans="1:12" x14ac:dyDescent="0.3">
      <c r="A4278" s="5">
        <v>13640</v>
      </c>
      <c r="B4278" s="5">
        <v>10100501</v>
      </c>
      <c r="C4278" s="5">
        <v>1000</v>
      </c>
      <c r="D4278" s="4">
        <v>43647</v>
      </c>
      <c r="E4278" s="198" t="s">
        <v>104</v>
      </c>
      <c r="F4278" s="198">
        <v>108109911</v>
      </c>
      <c r="G4278" s="198">
        <v>0</v>
      </c>
      <c r="H4278" s="198">
        <v>0</v>
      </c>
      <c r="I4278" s="4">
        <v>43628</v>
      </c>
      <c r="J4278" s="198" t="s">
        <v>105</v>
      </c>
      <c r="K4278" s="198">
        <v>14.78</v>
      </c>
      <c r="L4278" s="198" t="s">
        <v>194</v>
      </c>
    </row>
    <row r="4279" spans="1:12" x14ac:dyDescent="0.3">
      <c r="A4279" s="5">
        <v>13640</v>
      </c>
      <c r="B4279" s="5">
        <v>10100501</v>
      </c>
      <c r="C4279" s="5">
        <v>1000</v>
      </c>
      <c r="D4279" s="4">
        <v>43647</v>
      </c>
      <c r="E4279" s="198" t="s">
        <v>104</v>
      </c>
      <c r="F4279" s="198">
        <v>108109990</v>
      </c>
      <c r="G4279" s="198">
        <v>0</v>
      </c>
      <c r="H4279" s="198">
        <v>0</v>
      </c>
      <c r="I4279" s="4">
        <v>43608</v>
      </c>
      <c r="J4279" s="198" t="s">
        <v>105</v>
      </c>
      <c r="K4279" s="198">
        <v>3.01</v>
      </c>
      <c r="L4279" s="198" t="s">
        <v>194</v>
      </c>
    </row>
    <row r="4280" spans="1:12" x14ac:dyDescent="0.3">
      <c r="A4280" s="5">
        <v>13650</v>
      </c>
      <c r="B4280" s="5">
        <v>10100501</v>
      </c>
      <c r="C4280" s="5">
        <v>1000</v>
      </c>
      <c r="D4280" s="4">
        <v>43647</v>
      </c>
      <c r="E4280" s="198" t="s">
        <v>104</v>
      </c>
      <c r="F4280" s="198">
        <v>108109990</v>
      </c>
      <c r="G4280" s="198">
        <v>0</v>
      </c>
      <c r="H4280" s="198">
        <v>0</v>
      </c>
      <c r="I4280" s="4">
        <v>43608</v>
      </c>
      <c r="J4280" s="198" t="s">
        <v>105</v>
      </c>
      <c r="K4280" s="198">
        <v>0.96</v>
      </c>
      <c r="L4280" s="198" t="s">
        <v>195</v>
      </c>
    </row>
    <row r="4281" spans="1:12" x14ac:dyDescent="0.3">
      <c r="A4281" s="5">
        <v>13660</v>
      </c>
      <c r="B4281" s="5">
        <v>10100501</v>
      </c>
      <c r="C4281" s="5">
        <v>1000</v>
      </c>
      <c r="D4281" s="4">
        <v>43647</v>
      </c>
      <c r="E4281" s="198" t="s">
        <v>104</v>
      </c>
      <c r="F4281" s="198">
        <v>108110013</v>
      </c>
      <c r="G4281" s="198">
        <v>0</v>
      </c>
      <c r="H4281" s="198">
        <v>0</v>
      </c>
      <c r="I4281" s="4">
        <v>43675</v>
      </c>
      <c r="J4281" s="198" t="s">
        <v>286</v>
      </c>
      <c r="K4281" s="198">
        <v>-88.1</v>
      </c>
      <c r="L4281" s="198" t="s">
        <v>188</v>
      </c>
    </row>
    <row r="4282" spans="1:12" x14ac:dyDescent="0.3">
      <c r="A4282" s="5">
        <v>13670</v>
      </c>
      <c r="B4282" s="5">
        <v>10100501</v>
      </c>
      <c r="C4282" s="5">
        <v>1000</v>
      </c>
      <c r="D4282" s="4">
        <v>43647</v>
      </c>
      <c r="E4282" s="198" t="s">
        <v>104</v>
      </c>
      <c r="F4282" s="198">
        <v>108110013</v>
      </c>
      <c r="G4282" s="198">
        <v>0</v>
      </c>
      <c r="H4282" s="198">
        <v>0</v>
      </c>
      <c r="I4282" s="4">
        <v>43675</v>
      </c>
      <c r="J4282" s="198" t="s">
        <v>286</v>
      </c>
      <c r="K4282" s="198">
        <v>-9.74</v>
      </c>
      <c r="L4282" s="198" t="s">
        <v>189</v>
      </c>
    </row>
    <row r="4283" spans="1:12" x14ac:dyDescent="0.3">
      <c r="A4283" s="5">
        <v>13640</v>
      </c>
      <c r="B4283" s="5">
        <v>10100501</v>
      </c>
      <c r="C4283" s="5">
        <v>1000</v>
      </c>
      <c r="D4283" s="4">
        <v>43647</v>
      </c>
      <c r="E4283" s="198" t="s">
        <v>104</v>
      </c>
      <c r="F4283" s="198">
        <v>108110249</v>
      </c>
      <c r="G4283" s="198">
        <v>0</v>
      </c>
      <c r="H4283" s="198">
        <v>0</v>
      </c>
      <c r="I4283" s="4">
        <v>43598</v>
      </c>
      <c r="J4283" s="198" t="s">
        <v>105</v>
      </c>
      <c r="K4283" s="198">
        <v>1.48</v>
      </c>
      <c r="L4283" s="198" t="s">
        <v>194</v>
      </c>
    </row>
    <row r="4284" spans="1:12" x14ac:dyDescent="0.3">
      <c r="A4284" s="5">
        <v>13640</v>
      </c>
      <c r="B4284" s="5">
        <v>10100501</v>
      </c>
      <c r="C4284" s="5">
        <v>1000</v>
      </c>
      <c r="D4284" s="4">
        <v>43647</v>
      </c>
      <c r="E4284" s="198" t="s">
        <v>104</v>
      </c>
      <c r="F4284" s="198">
        <v>108110249</v>
      </c>
      <c r="G4284" s="198">
        <v>0</v>
      </c>
      <c r="H4284" s="198">
        <v>0</v>
      </c>
      <c r="I4284" s="4">
        <v>43598</v>
      </c>
      <c r="J4284" s="198" t="s">
        <v>105</v>
      </c>
      <c r="K4284" s="198">
        <v>0.22</v>
      </c>
      <c r="L4284" s="198" t="s">
        <v>194</v>
      </c>
    </row>
    <row r="4285" spans="1:12" x14ac:dyDescent="0.3">
      <c r="A4285" s="5">
        <v>13640</v>
      </c>
      <c r="B4285" s="5">
        <v>10100501</v>
      </c>
      <c r="C4285" s="5">
        <v>1000</v>
      </c>
      <c r="D4285" s="4">
        <v>43647</v>
      </c>
      <c r="E4285" s="198" t="s">
        <v>104</v>
      </c>
      <c r="F4285" s="198">
        <v>108110249</v>
      </c>
      <c r="G4285" s="198">
        <v>0</v>
      </c>
      <c r="H4285" s="198">
        <v>0</v>
      </c>
      <c r="I4285" s="4">
        <v>43598</v>
      </c>
      <c r="J4285" s="198" t="s">
        <v>105</v>
      </c>
      <c r="K4285" s="198">
        <v>0.25</v>
      </c>
      <c r="L4285" s="198" t="s">
        <v>194</v>
      </c>
    </row>
    <row r="4286" spans="1:12" x14ac:dyDescent="0.3">
      <c r="A4286" s="5">
        <v>13650</v>
      </c>
      <c r="B4286" s="5">
        <v>10100501</v>
      </c>
      <c r="C4286" s="5">
        <v>1000</v>
      </c>
      <c r="D4286" s="4">
        <v>43647</v>
      </c>
      <c r="E4286" s="198" t="s">
        <v>104</v>
      </c>
      <c r="F4286" s="198">
        <v>108110249</v>
      </c>
      <c r="G4286" s="198">
        <v>0</v>
      </c>
      <c r="H4286" s="198">
        <v>0</v>
      </c>
      <c r="I4286" s="4">
        <v>43598</v>
      </c>
      <c r="J4286" s="198" t="s">
        <v>105</v>
      </c>
      <c r="K4286" s="198">
        <v>0.12</v>
      </c>
      <c r="L4286" s="198" t="s">
        <v>195</v>
      </c>
    </row>
    <row r="4287" spans="1:12" x14ac:dyDescent="0.3">
      <c r="A4287" s="5">
        <v>13650</v>
      </c>
      <c r="B4287" s="5">
        <v>10100501</v>
      </c>
      <c r="C4287" s="5">
        <v>1000</v>
      </c>
      <c r="D4287" s="4">
        <v>43647</v>
      </c>
      <c r="E4287" s="198" t="s">
        <v>104</v>
      </c>
      <c r="F4287" s="198">
        <v>108113975</v>
      </c>
      <c r="G4287" s="198">
        <v>0</v>
      </c>
      <c r="H4287" s="198">
        <v>0</v>
      </c>
      <c r="I4287" s="4">
        <v>43670</v>
      </c>
      <c r="J4287" s="198" t="s">
        <v>105</v>
      </c>
      <c r="K4287" s="198">
        <v>-92.37</v>
      </c>
      <c r="L4287" s="198" t="s">
        <v>195</v>
      </c>
    </row>
    <row r="4288" spans="1:12" x14ac:dyDescent="0.3">
      <c r="A4288" s="5">
        <v>13640</v>
      </c>
      <c r="B4288" s="5">
        <v>10100501</v>
      </c>
      <c r="C4288" s="5">
        <v>1000</v>
      </c>
      <c r="D4288" s="4">
        <v>43647</v>
      </c>
      <c r="E4288" s="198" t="s">
        <v>104</v>
      </c>
      <c r="F4288" s="198">
        <v>108114151</v>
      </c>
      <c r="G4288" s="198">
        <v>0</v>
      </c>
      <c r="H4288" s="198">
        <v>0</v>
      </c>
      <c r="I4288" s="4">
        <v>43671</v>
      </c>
      <c r="J4288" s="198" t="s">
        <v>138</v>
      </c>
      <c r="K4288" s="198">
        <v>-455.28</v>
      </c>
      <c r="L4288" s="198" t="s">
        <v>194</v>
      </c>
    </row>
    <row r="4289" spans="1:12" x14ac:dyDescent="0.3">
      <c r="A4289" s="5">
        <v>13690</v>
      </c>
      <c r="B4289" s="5">
        <v>10100501</v>
      </c>
      <c r="C4289" s="5">
        <v>1000</v>
      </c>
      <c r="D4289" s="4">
        <v>43647</v>
      </c>
      <c r="E4289" s="198" t="s">
        <v>104</v>
      </c>
      <c r="F4289" s="198">
        <v>108114269</v>
      </c>
      <c r="G4289" s="198">
        <v>0</v>
      </c>
      <c r="H4289" s="198">
        <v>0</v>
      </c>
      <c r="I4289" s="4">
        <v>43627</v>
      </c>
      <c r="J4289" s="198" t="s">
        <v>105</v>
      </c>
      <c r="K4289" s="198">
        <v>8.44</v>
      </c>
      <c r="L4289" s="198" t="s">
        <v>191</v>
      </c>
    </row>
    <row r="4290" spans="1:12" x14ac:dyDescent="0.3">
      <c r="A4290" s="5">
        <v>13640</v>
      </c>
      <c r="B4290" s="5">
        <v>10100501</v>
      </c>
      <c r="C4290" s="5">
        <v>1000</v>
      </c>
      <c r="D4290" s="4">
        <v>43647</v>
      </c>
      <c r="E4290" s="198" t="s">
        <v>104</v>
      </c>
      <c r="F4290" s="198">
        <v>108113561</v>
      </c>
      <c r="G4290" s="198">
        <v>0</v>
      </c>
      <c r="H4290" s="198">
        <v>0</v>
      </c>
      <c r="I4290" s="4">
        <v>43643</v>
      </c>
      <c r="J4290" s="198" t="s">
        <v>105</v>
      </c>
      <c r="K4290" s="198">
        <v>-240.54</v>
      </c>
      <c r="L4290" s="198" t="s">
        <v>194</v>
      </c>
    </row>
    <row r="4291" spans="1:12" x14ac:dyDescent="0.3">
      <c r="A4291" s="5">
        <v>13650</v>
      </c>
      <c r="B4291" s="5">
        <v>10100501</v>
      </c>
      <c r="C4291" s="5">
        <v>1000</v>
      </c>
      <c r="D4291" s="4">
        <v>43647</v>
      </c>
      <c r="E4291" s="198" t="s">
        <v>104</v>
      </c>
      <c r="F4291" s="198">
        <v>108113561</v>
      </c>
      <c r="G4291" s="198">
        <v>0</v>
      </c>
      <c r="H4291" s="198">
        <v>0</v>
      </c>
      <c r="I4291" s="4">
        <v>43643</v>
      </c>
      <c r="J4291" s="198" t="s">
        <v>105</v>
      </c>
      <c r="K4291" s="3">
        <v>-1667.23</v>
      </c>
      <c r="L4291" s="198" t="s">
        <v>195</v>
      </c>
    </row>
    <row r="4292" spans="1:12" x14ac:dyDescent="0.3">
      <c r="A4292" s="5">
        <v>13640</v>
      </c>
      <c r="B4292" s="5">
        <v>10100501</v>
      </c>
      <c r="C4292" s="5">
        <v>1000</v>
      </c>
      <c r="D4292" s="4">
        <v>43647</v>
      </c>
      <c r="E4292" s="198" t="s">
        <v>103</v>
      </c>
      <c r="F4292" s="198">
        <v>108111518</v>
      </c>
      <c r="G4292" s="198">
        <v>-1</v>
      </c>
      <c r="H4292" s="198">
        <v>-268.93</v>
      </c>
      <c r="I4292" s="4">
        <v>43654</v>
      </c>
      <c r="J4292" s="198" t="s">
        <v>280</v>
      </c>
      <c r="K4292" s="198">
        <v>0</v>
      </c>
      <c r="L4292" s="198" t="s">
        <v>194</v>
      </c>
    </row>
    <row r="4293" spans="1:12" x14ac:dyDescent="0.3">
      <c r="A4293" s="5">
        <v>13640</v>
      </c>
      <c r="B4293" s="5">
        <v>10100501</v>
      </c>
      <c r="C4293" s="5">
        <v>1000</v>
      </c>
      <c r="D4293" s="4">
        <v>43647</v>
      </c>
      <c r="E4293" s="198" t="s">
        <v>104</v>
      </c>
      <c r="F4293" s="198">
        <v>108111518</v>
      </c>
      <c r="G4293" s="198">
        <v>0</v>
      </c>
      <c r="H4293" s="198">
        <v>0</v>
      </c>
      <c r="I4293" s="4">
        <v>43654</v>
      </c>
      <c r="J4293" s="198" t="s">
        <v>280</v>
      </c>
      <c r="K4293" s="198">
        <v>-11</v>
      </c>
      <c r="L4293" s="198" t="s">
        <v>194</v>
      </c>
    </row>
    <row r="4294" spans="1:12" x14ac:dyDescent="0.3">
      <c r="A4294" s="5">
        <v>13640</v>
      </c>
      <c r="B4294" s="5">
        <v>10100501</v>
      </c>
      <c r="C4294" s="5">
        <v>1000</v>
      </c>
      <c r="D4294" s="4">
        <v>43647</v>
      </c>
      <c r="E4294" s="198" t="s">
        <v>103</v>
      </c>
      <c r="F4294" s="198">
        <v>108111518</v>
      </c>
      <c r="G4294" s="198">
        <v>-1</v>
      </c>
      <c r="H4294" s="3">
        <v>-2199.19</v>
      </c>
      <c r="I4294" s="4">
        <v>43654</v>
      </c>
      <c r="J4294" s="198" t="s">
        <v>280</v>
      </c>
      <c r="K4294" s="198">
        <v>0</v>
      </c>
      <c r="L4294" s="198" t="s">
        <v>194</v>
      </c>
    </row>
    <row r="4295" spans="1:12" x14ac:dyDescent="0.3">
      <c r="A4295" s="5">
        <v>13640</v>
      </c>
      <c r="B4295" s="5">
        <v>10100501</v>
      </c>
      <c r="C4295" s="5">
        <v>1000</v>
      </c>
      <c r="D4295" s="4">
        <v>43647</v>
      </c>
      <c r="E4295" s="198" t="s">
        <v>104</v>
      </c>
      <c r="F4295" s="198">
        <v>108111518</v>
      </c>
      <c r="G4295" s="198">
        <v>0</v>
      </c>
      <c r="H4295" s="198">
        <v>0</v>
      </c>
      <c r="I4295" s="4">
        <v>43654</v>
      </c>
      <c r="J4295" s="198" t="s">
        <v>280</v>
      </c>
      <c r="K4295" s="198">
        <v>-89.93</v>
      </c>
      <c r="L4295" s="198" t="s">
        <v>194</v>
      </c>
    </row>
    <row r="4296" spans="1:12" x14ac:dyDescent="0.3">
      <c r="A4296" s="5">
        <v>13640</v>
      </c>
      <c r="B4296" s="5">
        <v>10100501</v>
      </c>
      <c r="C4296" s="5">
        <v>1000</v>
      </c>
      <c r="D4296" s="4">
        <v>43647</v>
      </c>
      <c r="E4296" s="198" t="s">
        <v>103</v>
      </c>
      <c r="F4296" s="198">
        <v>108111518</v>
      </c>
      <c r="G4296" s="198">
        <v>-1</v>
      </c>
      <c r="H4296" s="198">
        <v>-330.58</v>
      </c>
      <c r="I4296" s="4">
        <v>43654</v>
      </c>
      <c r="J4296" s="198" t="s">
        <v>280</v>
      </c>
      <c r="K4296" s="198">
        <v>0</v>
      </c>
      <c r="L4296" s="198" t="s">
        <v>194</v>
      </c>
    </row>
    <row r="4297" spans="1:12" x14ac:dyDescent="0.3">
      <c r="A4297" s="5">
        <v>13640</v>
      </c>
      <c r="B4297" s="5">
        <v>10100501</v>
      </c>
      <c r="C4297" s="5">
        <v>1000</v>
      </c>
      <c r="D4297" s="4">
        <v>43647</v>
      </c>
      <c r="E4297" s="198" t="s">
        <v>103</v>
      </c>
      <c r="F4297" s="198">
        <v>108111518</v>
      </c>
      <c r="G4297" s="198">
        <v>-1</v>
      </c>
      <c r="H4297" s="198">
        <v>-631.80999999999995</v>
      </c>
      <c r="I4297" s="4">
        <v>43654</v>
      </c>
      <c r="J4297" s="198" t="s">
        <v>280</v>
      </c>
      <c r="K4297" s="198">
        <v>0</v>
      </c>
      <c r="L4297" s="198" t="s">
        <v>194</v>
      </c>
    </row>
    <row r="4298" spans="1:12" x14ac:dyDescent="0.3">
      <c r="A4298" s="5">
        <v>13640</v>
      </c>
      <c r="B4298" s="5">
        <v>10100501</v>
      </c>
      <c r="C4298" s="5">
        <v>1000</v>
      </c>
      <c r="D4298" s="4">
        <v>43647</v>
      </c>
      <c r="E4298" s="198" t="s">
        <v>103</v>
      </c>
      <c r="F4298" s="198">
        <v>108111518</v>
      </c>
      <c r="G4298" s="198">
        <v>-1</v>
      </c>
      <c r="H4298" s="198">
        <v>-631.80999999999995</v>
      </c>
      <c r="I4298" s="4">
        <v>43654</v>
      </c>
      <c r="J4298" s="198" t="s">
        <v>280</v>
      </c>
      <c r="K4298" s="198">
        <v>0</v>
      </c>
      <c r="L4298" s="198" t="s">
        <v>194</v>
      </c>
    </row>
    <row r="4299" spans="1:12" x14ac:dyDescent="0.3">
      <c r="A4299" s="5">
        <v>13640</v>
      </c>
      <c r="B4299" s="5">
        <v>10100501</v>
      </c>
      <c r="C4299" s="5">
        <v>1000</v>
      </c>
      <c r="D4299" s="4">
        <v>43647</v>
      </c>
      <c r="E4299" s="198" t="s">
        <v>104</v>
      </c>
      <c r="F4299" s="198">
        <v>108111518</v>
      </c>
      <c r="G4299" s="198">
        <v>0</v>
      </c>
      <c r="H4299" s="198">
        <v>0</v>
      </c>
      <c r="I4299" s="4">
        <v>43654</v>
      </c>
      <c r="J4299" s="198" t="s">
        <v>280</v>
      </c>
      <c r="K4299" s="198">
        <v>-13.51</v>
      </c>
      <c r="L4299" s="198" t="s">
        <v>194</v>
      </c>
    </row>
    <row r="4300" spans="1:12" x14ac:dyDescent="0.3">
      <c r="A4300" s="5">
        <v>13640</v>
      </c>
      <c r="B4300" s="5">
        <v>10100501</v>
      </c>
      <c r="C4300" s="5">
        <v>1000</v>
      </c>
      <c r="D4300" s="4">
        <v>43647</v>
      </c>
      <c r="E4300" s="198" t="s">
        <v>104</v>
      </c>
      <c r="F4300" s="198">
        <v>108111518</v>
      </c>
      <c r="G4300" s="198">
        <v>0</v>
      </c>
      <c r="H4300" s="198">
        <v>0</v>
      </c>
      <c r="I4300" s="4">
        <v>43654</v>
      </c>
      <c r="J4300" s="198" t="s">
        <v>280</v>
      </c>
      <c r="K4300" s="198">
        <v>-51.67</v>
      </c>
      <c r="L4300" s="198" t="s">
        <v>194</v>
      </c>
    </row>
    <row r="4301" spans="1:12" x14ac:dyDescent="0.3">
      <c r="A4301" s="5">
        <v>13640</v>
      </c>
      <c r="B4301" s="5">
        <v>10100501</v>
      </c>
      <c r="C4301" s="5">
        <v>1000</v>
      </c>
      <c r="D4301" s="4">
        <v>43647</v>
      </c>
      <c r="E4301" s="198" t="s">
        <v>104</v>
      </c>
      <c r="F4301" s="198">
        <v>108111518</v>
      </c>
      <c r="G4301" s="198">
        <v>0</v>
      </c>
      <c r="H4301" s="198">
        <v>0</v>
      </c>
      <c r="I4301" s="4">
        <v>43654</v>
      </c>
      <c r="J4301" s="198" t="s">
        <v>280</v>
      </c>
      <c r="K4301" s="198">
        <v>-51.67</v>
      </c>
      <c r="L4301" s="198" t="s">
        <v>194</v>
      </c>
    </row>
    <row r="4302" spans="1:12" x14ac:dyDescent="0.3">
      <c r="A4302" s="5">
        <v>13640</v>
      </c>
      <c r="B4302" s="5">
        <v>10100501</v>
      </c>
      <c r="C4302" s="5">
        <v>1000</v>
      </c>
      <c r="D4302" s="4">
        <v>43647</v>
      </c>
      <c r="E4302" s="198" t="s">
        <v>103</v>
      </c>
      <c r="F4302" s="198">
        <v>108111518</v>
      </c>
      <c r="G4302" s="198">
        <v>-1</v>
      </c>
      <c r="H4302" s="3">
        <v>-1667.67</v>
      </c>
      <c r="I4302" s="4">
        <v>43654</v>
      </c>
      <c r="J4302" s="198" t="s">
        <v>280</v>
      </c>
      <c r="K4302" s="198">
        <v>0</v>
      </c>
      <c r="L4302" s="198" t="s">
        <v>194</v>
      </c>
    </row>
    <row r="4303" spans="1:12" x14ac:dyDescent="0.3">
      <c r="A4303" s="5">
        <v>13640</v>
      </c>
      <c r="B4303" s="5">
        <v>10100501</v>
      </c>
      <c r="C4303" s="5">
        <v>1000</v>
      </c>
      <c r="D4303" s="4">
        <v>43647</v>
      </c>
      <c r="E4303" s="198" t="s">
        <v>104</v>
      </c>
      <c r="F4303" s="198">
        <v>108111518</v>
      </c>
      <c r="G4303" s="198">
        <v>0</v>
      </c>
      <c r="H4303" s="198">
        <v>0</v>
      </c>
      <c r="I4303" s="4">
        <v>43654</v>
      </c>
      <c r="J4303" s="198" t="s">
        <v>280</v>
      </c>
      <c r="K4303" s="198">
        <v>-68.19</v>
      </c>
      <c r="L4303" s="198" t="s">
        <v>194</v>
      </c>
    </row>
    <row r="4304" spans="1:12" x14ac:dyDescent="0.3">
      <c r="A4304" s="5">
        <v>13650</v>
      </c>
      <c r="B4304" s="5">
        <v>10100501</v>
      </c>
      <c r="C4304" s="5">
        <v>1000</v>
      </c>
      <c r="D4304" s="4">
        <v>43647</v>
      </c>
      <c r="E4304" s="198" t="s">
        <v>103</v>
      </c>
      <c r="F4304" s="198">
        <v>108111518</v>
      </c>
      <c r="G4304" s="5">
        <v>-1905</v>
      </c>
      <c r="H4304" s="3">
        <v>-4857.75</v>
      </c>
      <c r="I4304" s="4">
        <v>43654</v>
      </c>
      <c r="J4304" s="198" t="s">
        <v>280</v>
      </c>
      <c r="K4304" s="198">
        <v>0</v>
      </c>
      <c r="L4304" s="198" t="s">
        <v>195</v>
      </c>
    </row>
    <row r="4305" spans="1:12" x14ac:dyDescent="0.3">
      <c r="A4305" s="5">
        <v>13650</v>
      </c>
      <c r="B4305" s="5">
        <v>10100501</v>
      </c>
      <c r="C4305" s="5">
        <v>1000</v>
      </c>
      <c r="D4305" s="4">
        <v>43647</v>
      </c>
      <c r="E4305" s="198" t="s">
        <v>103</v>
      </c>
      <c r="F4305" s="198">
        <v>108111518</v>
      </c>
      <c r="G4305" s="198">
        <v>-710</v>
      </c>
      <c r="H4305" s="3">
        <v>-1810.5</v>
      </c>
      <c r="I4305" s="4">
        <v>43654</v>
      </c>
      <c r="J4305" s="198" t="s">
        <v>280</v>
      </c>
      <c r="K4305" s="198">
        <v>0</v>
      </c>
      <c r="L4305" s="198" t="s">
        <v>195</v>
      </c>
    </row>
    <row r="4306" spans="1:12" x14ac:dyDescent="0.3">
      <c r="A4306" s="5">
        <v>13650</v>
      </c>
      <c r="B4306" s="5">
        <v>10100501</v>
      </c>
      <c r="C4306" s="5">
        <v>1000</v>
      </c>
      <c r="D4306" s="4">
        <v>43647</v>
      </c>
      <c r="E4306" s="198" t="s">
        <v>103</v>
      </c>
      <c r="F4306" s="198">
        <v>108111518</v>
      </c>
      <c r="G4306" s="198">
        <v>-170</v>
      </c>
      <c r="H4306" s="198">
        <v>-433.5</v>
      </c>
      <c r="I4306" s="4">
        <v>43654</v>
      </c>
      <c r="J4306" s="198" t="s">
        <v>280</v>
      </c>
      <c r="K4306" s="198">
        <v>0</v>
      </c>
      <c r="L4306" s="198" t="s">
        <v>195</v>
      </c>
    </row>
    <row r="4307" spans="1:12" x14ac:dyDescent="0.3">
      <c r="A4307" s="5">
        <v>13650</v>
      </c>
      <c r="B4307" s="5">
        <v>10100501</v>
      </c>
      <c r="C4307" s="5">
        <v>1000</v>
      </c>
      <c r="D4307" s="4">
        <v>43647</v>
      </c>
      <c r="E4307" s="198" t="s">
        <v>103</v>
      </c>
      <c r="F4307" s="198">
        <v>108111518</v>
      </c>
      <c r="G4307" s="198">
        <v>-90</v>
      </c>
      <c r="H4307" s="198">
        <v>-229.5</v>
      </c>
      <c r="I4307" s="4">
        <v>43654</v>
      </c>
      <c r="J4307" s="198" t="s">
        <v>280</v>
      </c>
      <c r="K4307" s="198">
        <v>0</v>
      </c>
      <c r="L4307" s="198" t="s">
        <v>195</v>
      </c>
    </row>
    <row r="4308" spans="1:12" x14ac:dyDescent="0.3">
      <c r="A4308" s="5">
        <v>13650</v>
      </c>
      <c r="B4308" s="5">
        <v>10100501</v>
      </c>
      <c r="C4308" s="5">
        <v>1000</v>
      </c>
      <c r="D4308" s="4">
        <v>43647</v>
      </c>
      <c r="E4308" s="198" t="s">
        <v>103</v>
      </c>
      <c r="F4308" s="198">
        <v>108111518</v>
      </c>
      <c r="G4308" s="198">
        <v>-180</v>
      </c>
      <c r="H4308" s="198">
        <v>-459</v>
      </c>
      <c r="I4308" s="4">
        <v>43654</v>
      </c>
      <c r="J4308" s="198" t="s">
        <v>280</v>
      </c>
      <c r="K4308" s="198">
        <v>0</v>
      </c>
      <c r="L4308" s="198" t="s">
        <v>195</v>
      </c>
    </row>
    <row r="4309" spans="1:12" x14ac:dyDescent="0.3">
      <c r="A4309" s="5">
        <v>13650</v>
      </c>
      <c r="B4309" s="5">
        <v>10100501</v>
      </c>
      <c r="C4309" s="5">
        <v>1000</v>
      </c>
      <c r="D4309" s="4">
        <v>43647</v>
      </c>
      <c r="E4309" s="198" t="s">
        <v>104</v>
      </c>
      <c r="F4309" s="198">
        <v>108111518</v>
      </c>
      <c r="G4309" s="198">
        <v>0</v>
      </c>
      <c r="H4309" s="198">
        <v>0</v>
      </c>
      <c r="I4309" s="4">
        <v>43654</v>
      </c>
      <c r="J4309" s="198" t="s">
        <v>280</v>
      </c>
      <c r="K4309" s="198">
        <v>-318.57</v>
      </c>
      <c r="L4309" s="198" t="s">
        <v>195</v>
      </c>
    </row>
    <row r="4310" spans="1:12" x14ac:dyDescent="0.3">
      <c r="A4310" s="5">
        <v>13650</v>
      </c>
      <c r="B4310" s="5">
        <v>10100501</v>
      </c>
      <c r="C4310" s="5">
        <v>1000</v>
      </c>
      <c r="D4310" s="4">
        <v>43647</v>
      </c>
      <c r="E4310" s="198" t="s">
        <v>104</v>
      </c>
      <c r="F4310" s="198">
        <v>108111518</v>
      </c>
      <c r="G4310" s="198">
        <v>0</v>
      </c>
      <c r="H4310" s="198">
        <v>0</v>
      </c>
      <c r="I4310" s="4">
        <v>43654</v>
      </c>
      <c r="J4310" s="198" t="s">
        <v>280</v>
      </c>
      <c r="K4310" s="198">
        <v>-318.57</v>
      </c>
      <c r="L4310" s="198" t="s">
        <v>195</v>
      </c>
    </row>
    <row r="4311" spans="1:12" x14ac:dyDescent="0.3">
      <c r="A4311" s="5">
        <v>13650</v>
      </c>
      <c r="B4311" s="5">
        <v>10100501</v>
      </c>
      <c r="C4311" s="5">
        <v>1000</v>
      </c>
      <c r="D4311" s="4">
        <v>43647</v>
      </c>
      <c r="E4311" s="198" t="s">
        <v>104</v>
      </c>
      <c r="F4311" s="198">
        <v>108111518</v>
      </c>
      <c r="G4311" s="198">
        <v>0</v>
      </c>
      <c r="H4311" s="198">
        <v>0</v>
      </c>
      <c r="I4311" s="4">
        <v>43654</v>
      </c>
      <c r="J4311" s="198" t="s">
        <v>280</v>
      </c>
      <c r="K4311" s="198">
        <v>-318.60000000000002</v>
      </c>
      <c r="L4311" s="198" t="s">
        <v>195</v>
      </c>
    </row>
    <row r="4312" spans="1:12" x14ac:dyDescent="0.3">
      <c r="A4312" s="5">
        <v>13650</v>
      </c>
      <c r="B4312" s="5">
        <v>10100501</v>
      </c>
      <c r="C4312" s="5">
        <v>1000</v>
      </c>
      <c r="D4312" s="4">
        <v>43647</v>
      </c>
      <c r="E4312" s="198" t="s">
        <v>104</v>
      </c>
      <c r="F4312" s="198">
        <v>108111518</v>
      </c>
      <c r="G4312" s="198">
        <v>0</v>
      </c>
      <c r="H4312" s="198">
        <v>0</v>
      </c>
      <c r="I4312" s="4">
        <v>43654</v>
      </c>
      <c r="J4312" s="198" t="s">
        <v>280</v>
      </c>
      <c r="K4312" s="198">
        <v>-318.57</v>
      </c>
      <c r="L4312" s="198" t="s">
        <v>195</v>
      </c>
    </row>
    <row r="4313" spans="1:12" x14ac:dyDescent="0.3">
      <c r="A4313" s="5">
        <v>13650</v>
      </c>
      <c r="B4313" s="5">
        <v>10100501</v>
      </c>
      <c r="C4313" s="5">
        <v>1000</v>
      </c>
      <c r="D4313" s="4">
        <v>43647</v>
      </c>
      <c r="E4313" s="198" t="s">
        <v>104</v>
      </c>
      <c r="F4313" s="198">
        <v>108111518</v>
      </c>
      <c r="G4313" s="198">
        <v>0</v>
      </c>
      <c r="H4313" s="198">
        <v>0</v>
      </c>
      <c r="I4313" s="4">
        <v>43654</v>
      </c>
      <c r="J4313" s="198" t="s">
        <v>280</v>
      </c>
      <c r="K4313" s="198">
        <v>-318.57</v>
      </c>
      <c r="L4313" s="198" t="s">
        <v>195</v>
      </c>
    </row>
    <row r="4314" spans="1:12" x14ac:dyDescent="0.3">
      <c r="A4314" s="5">
        <v>13650</v>
      </c>
      <c r="B4314" s="5">
        <v>10100501</v>
      </c>
      <c r="C4314" s="5">
        <v>1000</v>
      </c>
      <c r="D4314" s="4">
        <v>43647</v>
      </c>
      <c r="E4314" s="198" t="s">
        <v>104</v>
      </c>
      <c r="F4314" s="198">
        <v>108098386</v>
      </c>
      <c r="G4314" s="198">
        <v>0</v>
      </c>
      <c r="H4314" s="198">
        <v>0</v>
      </c>
      <c r="I4314" s="4">
        <v>43455</v>
      </c>
      <c r="J4314" s="198" t="s">
        <v>105</v>
      </c>
      <c r="K4314" s="198">
        <v>0</v>
      </c>
      <c r="L4314" s="198" t="s">
        <v>195</v>
      </c>
    </row>
    <row r="4315" spans="1:12" x14ac:dyDescent="0.3">
      <c r="A4315" s="5">
        <v>13640</v>
      </c>
      <c r="B4315" s="5">
        <v>10100501</v>
      </c>
      <c r="C4315" s="5">
        <v>1000</v>
      </c>
      <c r="D4315" s="4">
        <v>43647</v>
      </c>
      <c r="E4315" s="198" t="s">
        <v>104</v>
      </c>
      <c r="F4315" s="198">
        <v>108100381</v>
      </c>
      <c r="G4315" s="198">
        <v>0</v>
      </c>
      <c r="H4315" s="198">
        <v>0</v>
      </c>
      <c r="I4315" s="4">
        <v>43607</v>
      </c>
      <c r="J4315" s="198" t="s">
        <v>105</v>
      </c>
      <c r="K4315" s="198">
        <v>-304.27999999999997</v>
      </c>
      <c r="L4315" s="198" t="s">
        <v>194</v>
      </c>
    </row>
    <row r="4316" spans="1:12" x14ac:dyDescent="0.3">
      <c r="A4316" s="5">
        <v>13640</v>
      </c>
      <c r="B4316" s="5">
        <v>10100501</v>
      </c>
      <c r="C4316" s="5">
        <v>1000</v>
      </c>
      <c r="D4316" s="4">
        <v>43647</v>
      </c>
      <c r="E4316" s="198" t="s">
        <v>104</v>
      </c>
      <c r="F4316" s="198">
        <v>108100381</v>
      </c>
      <c r="G4316" s="198">
        <v>0</v>
      </c>
      <c r="H4316" s="198">
        <v>0</v>
      </c>
      <c r="I4316" s="4">
        <v>43607</v>
      </c>
      <c r="J4316" s="198" t="s">
        <v>105</v>
      </c>
      <c r="K4316" s="198">
        <v>-353.94</v>
      </c>
      <c r="L4316" s="198" t="s">
        <v>194</v>
      </c>
    </row>
    <row r="4317" spans="1:12" x14ac:dyDescent="0.3">
      <c r="A4317" s="5">
        <v>13640</v>
      </c>
      <c r="B4317" s="5">
        <v>10100501</v>
      </c>
      <c r="C4317" s="5">
        <v>1000</v>
      </c>
      <c r="D4317" s="4">
        <v>43647</v>
      </c>
      <c r="E4317" s="198" t="s">
        <v>104</v>
      </c>
      <c r="F4317" s="198">
        <v>108100381</v>
      </c>
      <c r="G4317" s="198">
        <v>0</v>
      </c>
      <c r="H4317" s="198">
        <v>0</v>
      </c>
      <c r="I4317" s="4">
        <v>43607</v>
      </c>
      <c r="J4317" s="198" t="s">
        <v>105</v>
      </c>
      <c r="K4317" s="198">
        <v>-27.56</v>
      </c>
      <c r="L4317" s="198" t="s">
        <v>194</v>
      </c>
    </row>
    <row r="4318" spans="1:12" x14ac:dyDescent="0.3">
      <c r="A4318" s="5">
        <v>13640</v>
      </c>
      <c r="B4318" s="5">
        <v>10100501</v>
      </c>
      <c r="C4318" s="5">
        <v>1000</v>
      </c>
      <c r="D4318" s="4">
        <v>43647</v>
      </c>
      <c r="E4318" s="198" t="s">
        <v>104</v>
      </c>
      <c r="F4318" s="198">
        <v>108100381</v>
      </c>
      <c r="G4318" s="198">
        <v>0</v>
      </c>
      <c r="H4318" s="198">
        <v>0</v>
      </c>
      <c r="I4318" s="4">
        <v>43607</v>
      </c>
      <c r="J4318" s="198" t="s">
        <v>105</v>
      </c>
      <c r="K4318" s="3">
        <v>-1156.8399999999999</v>
      </c>
      <c r="L4318" s="198" t="s">
        <v>194</v>
      </c>
    </row>
    <row r="4319" spans="1:12" x14ac:dyDescent="0.3">
      <c r="A4319" s="5">
        <v>13640</v>
      </c>
      <c r="B4319" s="5">
        <v>10100501</v>
      </c>
      <c r="C4319" s="5">
        <v>1000</v>
      </c>
      <c r="D4319" s="4">
        <v>43647</v>
      </c>
      <c r="E4319" s="198" t="s">
        <v>104</v>
      </c>
      <c r="F4319" s="198">
        <v>108100381</v>
      </c>
      <c r="G4319" s="198">
        <v>0</v>
      </c>
      <c r="H4319" s="198">
        <v>0</v>
      </c>
      <c r="I4319" s="4">
        <v>43607</v>
      </c>
      <c r="J4319" s="198" t="s">
        <v>105</v>
      </c>
      <c r="K4319" s="198">
        <v>-113.1</v>
      </c>
      <c r="L4319" s="198" t="s">
        <v>194</v>
      </c>
    </row>
    <row r="4320" spans="1:12" x14ac:dyDescent="0.3">
      <c r="A4320" s="5">
        <v>13640</v>
      </c>
      <c r="B4320" s="5">
        <v>10100501</v>
      </c>
      <c r="C4320" s="5">
        <v>1000</v>
      </c>
      <c r="D4320" s="4">
        <v>43647</v>
      </c>
      <c r="E4320" s="198" t="s">
        <v>104</v>
      </c>
      <c r="F4320" s="198">
        <v>108100381</v>
      </c>
      <c r="G4320" s="198">
        <v>0</v>
      </c>
      <c r="H4320" s="198">
        <v>0</v>
      </c>
      <c r="I4320" s="4">
        <v>43607</v>
      </c>
      <c r="J4320" s="198" t="s">
        <v>105</v>
      </c>
      <c r="K4320" s="198">
        <v>-304.63</v>
      </c>
      <c r="L4320" s="198" t="s">
        <v>194</v>
      </c>
    </row>
    <row r="4321" spans="1:12" x14ac:dyDescent="0.3">
      <c r="A4321" s="5">
        <v>13650</v>
      </c>
      <c r="B4321" s="5">
        <v>10100501</v>
      </c>
      <c r="C4321" s="5">
        <v>1000</v>
      </c>
      <c r="D4321" s="4">
        <v>43647</v>
      </c>
      <c r="E4321" s="198" t="s">
        <v>104</v>
      </c>
      <c r="F4321" s="198">
        <v>108100381</v>
      </c>
      <c r="G4321" s="198">
        <v>0</v>
      </c>
      <c r="H4321" s="198">
        <v>0</v>
      </c>
      <c r="I4321" s="4">
        <v>43607</v>
      </c>
      <c r="J4321" s="198" t="s">
        <v>105</v>
      </c>
      <c r="K4321" s="198">
        <v>-800.98</v>
      </c>
      <c r="L4321" s="198" t="s">
        <v>195</v>
      </c>
    </row>
    <row r="4322" spans="1:12" x14ac:dyDescent="0.3">
      <c r="A4322" s="5">
        <v>13670</v>
      </c>
      <c r="B4322" s="5">
        <v>10100501</v>
      </c>
      <c r="C4322" s="5">
        <v>1000</v>
      </c>
      <c r="D4322" s="4">
        <v>43647</v>
      </c>
      <c r="E4322" s="198" t="s">
        <v>104</v>
      </c>
      <c r="F4322" s="198">
        <v>108100381</v>
      </c>
      <c r="G4322" s="198">
        <v>0</v>
      </c>
      <c r="H4322" s="198">
        <v>0</v>
      </c>
      <c r="I4322" s="4">
        <v>43607</v>
      </c>
      <c r="J4322" s="198" t="s">
        <v>105</v>
      </c>
      <c r="K4322" s="198">
        <v>-598.91999999999996</v>
      </c>
      <c r="L4322" s="198" t="s">
        <v>189</v>
      </c>
    </row>
    <row r="4323" spans="1:12" x14ac:dyDescent="0.3">
      <c r="A4323" s="5">
        <v>13660</v>
      </c>
      <c r="B4323" s="5">
        <v>10100501</v>
      </c>
      <c r="C4323" s="5">
        <v>1000</v>
      </c>
      <c r="D4323" s="4">
        <v>43647</v>
      </c>
      <c r="E4323" s="198" t="s">
        <v>104</v>
      </c>
      <c r="F4323" s="198">
        <v>108111965</v>
      </c>
      <c r="G4323" s="198">
        <v>0</v>
      </c>
      <c r="H4323" s="198">
        <v>0</v>
      </c>
      <c r="I4323" s="4">
        <v>43614</v>
      </c>
      <c r="J4323" s="198" t="s">
        <v>105</v>
      </c>
      <c r="K4323" s="198">
        <v>-56.45</v>
      </c>
      <c r="L4323" s="198" t="s">
        <v>188</v>
      </c>
    </row>
    <row r="4324" spans="1:12" x14ac:dyDescent="0.3">
      <c r="A4324" s="5">
        <v>13660</v>
      </c>
      <c r="B4324" s="5">
        <v>10100501</v>
      </c>
      <c r="C4324" s="5">
        <v>1000</v>
      </c>
      <c r="D4324" s="4">
        <v>43647</v>
      </c>
      <c r="E4324" s="198" t="s">
        <v>104</v>
      </c>
      <c r="F4324" s="198">
        <v>108111965</v>
      </c>
      <c r="G4324" s="198">
        <v>0</v>
      </c>
      <c r="H4324" s="198">
        <v>0</v>
      </c>
      <c r="I4324" s="4">
        <v>43614</v>
      </c>
      <c r="J4324" s="198" t="s">
        <v>105</v>
      </c>
      <c r="K4324" s="198">
        <v>-570.38</v>
      </c>
      <c r="L4324" s="198" t="s">
        <v>188</v>
      </c>
    </row>
    <row r="4325" spans="1:12" x14ac:dyDescent="0.3">
      <c r="A4325" s="5">
        <v>13670</v>
      </c>
      <c r="B4325" s="5">
        <v>10100501</v>
      </c>
      <c r="C4325" s="5">
        <v>1000</v>
      </c>
      <c r="D4325" s="4">
        <v>43647</v>
      </c>
      <c r="E4325" s="198" t="s">
        <v>104</v>
      </c>
      <c r="F4325" s="198">
        <v>108111965</v>
      </c>
      <c r="G4325" s="198">
        <v>0</v>
      </c>
      <c r="H4325" s="198">
        <v>0</v>
      </c>
      <c r="I4325" s="4">
        <v>43614</v>
      </c>
      <c r="J4325" s="198" t="s">
        <v>105</v>
      </c>
      <c r="K4325" s="198">
        <v>-738.11</v>
      </c>
      <c r="L4325" s="198" t="s">
        <v>189</v>
      </c>
    </row>
    <row r="4326" spans="1:12" x14ac:dyDescent="0.3">
      <c r="A4326" s="5">
        <v>13660</v>
      </c>
      <c r="B4326" s="5">
        <v>10100501</v>
      </c>
      <c r="C4326" s="5">
        <v>1000</v>
      </c>
      <c r="D4326" s="4">
        <v>43647</v>
      </c>
      <c r="E4326" s="198" t="s">
        <v>103</v>
      </c>
      <c r="F4326" s="198">
        <v>108111989</v>
      </c>
      <c r="G4326" s="198">
        <v>-1</v>
      </c>
      <c r="H4326" s="3">
        <v>-1432.19</v>
      </c>
      <c r="I4326" s="4">
        <v>43616</v>
      </c>
      <c r="J4326" s="198" t="s">
        <v>279</v>
      </c>
      <c r="K4326" s="198">
        <v>0</v>
      </c>
      <c r="L4326" s="198" t="s">
        <v>188</v>
      </c>
    </row>
    <row r="4327" spans="1:12" x14ac:dyDescent="0.3">
      <c r="A4327" s="5">
        <v>13660</v>
      </c>
      <c r="B4327" s="5">
        <v>10100501</v>
      </c>
      <c r="C4327" s="5">
        <v>1000</v>
      </c>
      <c r="D4327" s="4">
        <v>43647</v>
      </c>
      <c r="E4327" s="198" t="s">
        <v>104</v>
      </c>
      <c r="F4327" s="198">
        <v>108111989</v>
      </c>
      <c r="G4327" s="198">
        <v>0</v>
      </c>
      <c r="H4327" s="198">
        <v>0</v>
      </c>
      <c r="I4327" s="4">
        <v>43616</v>
      </c>
      <c r="J4327" s="198" t="s">
        <v>279</v>
      </c>
      <c r="K4327" s="198">
        <v>-597.41999999999996</v>
      </c>
      <c r="L4327" s="198" t="s">
        <v>188</v>
      </c>
    </row>
    <row r="4328" spans="1:12" x14ac:dyDescent="0.3">
      <c r="A4328" s="5">
        <v>13650</v>
      </c>
      <c r="B4328" s="5">
        <v>10100501</v>
      </c>
      <c r="C4328" s="5">
        <v>1000</v>
      </c>
      <c r="D4328" s="4">
        <v>43647</v>
      </c>
      <c r="E4328" s="198" t="s">
        <v>103</v>
      </c>
      <c r="F4328" s="198">
        <v>108106152</v>
      </c>
      <c r="G4328" s="198">
        <v>-384</v>
      </c>
      <c r="H4328" s="198">
        <v>-960</v>
      </c>
      <c r="I4328" s="4">
        <v>43648</v>
      </c>
      <c r="J4328" s="198" t="s">
        <v>279</v>
      </c>
      <c r="K4328" s="198">
        <v>0</v>
      </c>
      <c r="L4328" s="198" t="s">
        <v>195</v>
      </c>
    </row>
    <row r="4329" spans="1:12" x14ac:dyDescent="0.3">
      <c r="A4329" s="5">
        <v>13640</v>
      </c>
      <c r="B4329" s="5">
        <v>10100501</v>
      </c>
      <c r="C4329" s="5">
        <v>1000</v>
      </c>
      <c r="D4329" s="4">
        <v>43647</v>
      </c>
      <c r="E4329" s="198" t="s">
        <v>104</v>
      </c>
      <c r="F4329" s="198">
        <v>108106805</v>
      </c>
      <c r="G4329" s="198">
        <v>0</v>
      </c>
      <c r="H4329" s="198">
        <v>0</v>
      </c>
      <c r="I4329" s="4">
        <v>43609</v>
      </c>
      <c r="J4329" s="198" t="s">
        <v>105</v>
      </c>
      <c r="K4329" s="198">
        <v>-253.74</v>
      </c>
      <c r="L4329" s="198" t="s">
        <v>194</v>
      </c>
    </row>
    <row r="4330" spans="1:12" x14ac:dyDescent="0.3">
      <c r="A4330" s="5">
        <v>13640</v>
      </c>
      <c r="B4330" s="5">
        <v>10100501</v>
      </c>
      <c r="C4330" s="5">
        <v>1000</v>
      </c>
      <c r="D4330" s="4">
        <v>43647</v>
      </c>
      <c r="E4330" s="198" t="s">
        <v>104</v>
      </c>
      <c r="F4330" s="198">
        <v>108106805</v>
      </c>
      <c r="G4330" s="198">
        <v>0</v>
      </c>
      <c r="H4330" s="198">
        <v>0</v>
      </c>
      <c r="I4330" s="4">
        <v>43609</v>
      </c>
      <c r="J4330" s="198" t="s">
        <v>105</v>
      </c>
      <c r="K4330" s="3">
        <v>-1852.65</v>
      </c>
      <c r="L4330" s="198" t="s">
        <v>194</v>
      </c>
    </row>
    <row r="4331" spans="1:12" x14ac:dyDescent="0.3">
      <c r="A4331" s="5">
        <v>13650</v>
      </c>
      <c r="B4331" s="5">
        <v>10100501</v>
      </c>
      <c r="C4331" s="5">
        <v>1000</v>
      </c>
      <c r="D4331" s="4">
        <v>43647</v>
      </c>
      <c r="E4331" s="198" t="s">
        <v>104</v>
      </c>
      <c r="F4331" s="198">
        <v>108106805</v>
      </c>
      <c r="G4331" s="198">
        <v>0</v>
      </c>
      <c r="H4331" s="198">
        <v>0</v>
      </c>
      <c r="I4331" s="4">
        <v>43609</v>
      </c>
      <c r="J4331" s="198" t="s">
        <v>105</v>
      </c>
      <c r="K4331" s="198">
        <v>-778.89</v>
      </c>
      <c r="L4331" s="198" t="s">
        <v>195</v>
      </c>
    </row>
    <row r="4332" spans="1:12" x14ac:dyDescent="0.3">
      <c r="A4332" s="5">
        <v>13650</v>
      </c>
      <c r="B4332" s="5">
        <v>10100501</v>
      </c>
      <c r="C4332" s="5">
        <v>1000</v>
      </c>
      <c r="D4332" s="4">
        <v>43647</v>
      </c>
      <c r="E4332" s="198" t="s">
        <v>104</v>
      </c>
      <c r="F4332" s="198">
        <v>108106805</v>
      </c>
      <c r="G4332" s="198">
        <v>0</v>
      </c>
      <c r="H4332" s="198">
        <v>0</v>
      </c>
      <c r="I4332" s="4">
        <v>43609</v>
      </c>
      <c r="J4332" s="198" t="s">
        <v>105</v>
      </c>
      <c r="K4332" s="198">
        <v>-778.89</v>
      </c>
      <c r="L4332" s="198" t="s">
        <v>195</v>
      </c>
    </row>
    <row r="4333" spans="1:12" x14ac:dyDescent="0.3">
      <c r="A4333" s="5">
        <v>13640</v>
      </c>
      <c r="B4333" s="5">
        <v>10100501</v>
      </c>
      <c r="C4333" s="5">
        <v>1000</v>
      </c>
      <c r="D4333" s="4">
        <v>43647</v>
      </c>
      <c r="E4333" s="198" t="s">
        <v>104</v>
      </c>
      <c r="F4333" s="198">
        <v>108107581</v>
      </c>
      <c r="G4333" s="198">
        <v>0</v>
      </c>
      <c r="H4333" s="198">
        <v>0</v>
      </c>
      <c r="I4333" s="4">
        <v>43613</v>
      </c>
      <c r="J4333" s="198" t="s">
        <v>105</v>
      </c>
      <c r="K4333" s="3">
        <v>-2453.61</v>
      </c>
      <c r="L4333" s="198" t="s">
        <v>194</v>
      </c>
    </row>
    <row r="4334" spans="1:12" x14ac:dyDescent="0.3">
      <c r="A4334" s="5">
        <v>13650</v>
      </c>
      <c r="B4334" s="5">
        <v>10100501</v>
      </c>
      <c r="C4334" s="5">
        <v>1000</v>
      </c>
      <c r="D4334" s="4">
        <v>43647</v>
      </c>
      <c r="E4334" s="198" t="s">
        <v>104</v>
      </c>
      <c r="F4334" s="198">
        <v>108107581</v>
      </c>
      <c r="G4334" s="198">
        <v>0</v>
      </c>
      <c r="H4334" s="198">
        <v>0</v>
      </c>
      <c r="I4334" s="4">
        <v>43613</v>
      </c>
      <c r="J4334" s="198" t="s">
        <v>105</v>
      </c>
      <c r="K4334" s="198">
        <v>-737.93</v>
      </c>
      <c r="L4334" s="198" t="s">
        <v>195</v>
      </c>
    </row>
    <row r="4335" spans="1:12" x14ac:dyDescent="0.3">
      <c r="A4335" s="5">
        <v>13640</v>
      </c>
      <c r="B4335" s="5">
        <v>10100501</v>
      </c>
      <c r="C4335" s="5">
        <v>1000</v>
      </c>
      <c r="D4335" s="4">
        <v>43647</v>
      </c>
      <c r="E4335" s="198" t="s">
        <v>103</v>
      </c>
      <c r="F4335" s="198">
        <v>108108321</v>
      </c>
      <c r="G4335" s="198">
        <v>-1</v>
      </c>
      <c r="H4335" s="198">
        <v>-99.47</v>
      </c>
      <c r="I4335" s="4">
        <v>43651</v>
      </c>
      <c r="J4335" s="198" t="s">
        <v>278</v>
      </c>
      <c r="K4335" s="198">
        <v>0</v>
      </c>
      <c r="L4335" s="198" t="s">
        <v>194</v>
      </c>
    </row>
    <row r="4336" spans="1:12" x14ac:dyDescent="0.3">
      <c r="A4336" s="5">
        <v>13640</v>
      </c>
      <c r="B4336" s="5">
        <v>10100501</v>
      </c>
      <c r="C4336" s="5">
        <v>1000</v>
      </c>
      <c r="D4336" s="4">
        <v>43647</v>
      </c>
      <c r="E4336" s="198" t="s">
        <v>104</v>
      </c>
      <c r="F4336" s="198">
        <v>108108321</v>
      </c>
      <c r="G4336" s="198">
        <v>0</v>
      </c>
      <c r="H4336" s="198">
        <v>0</v>
      </c>
      <c r="I4336" s="4">
        <v>43651</v>
      </c>
      <c r="J4336" s="198" t="s">
        <v>278</v>
      </c>
      <c r="K4336" s="198">
        <v>49.02</v>
      </c>
      <c r="L4336" s="198" t="s">
        <v>194</v>
      </c>
    </row>
    <row r="4337" spans="1:12" x14ac:dyDescent="0.3">
      <c r="A4337" s="5">
        <v>13640</v>
      </c>
      <c r="B4337" s="5">
        <v>10100501</v>
      </c>
      <c r="C4337" s="5">
        <v>1000</v>
      </c>
      <c r="D4337" s="4">
        <v>43647</v>
      </c>
      <c r="E4337" s="198" t="s">
        <v>103</v>
      </c>
      <c r="F4337" s="198">
        <v>108108321</v>
      </c>
      <c r="G4337" s="198">
        <v>-1</v>
      </c>
      <c r="H4337" s="198">
        <v>-408.54</v>
      </c>
      <c r="I4337" s="4">
        <v>43651</v>
      </c>
      <c r="J4337" s="198" t="s">
        <v>278</v>
      </c>
      <c r="K4337" s="198">
        <v>0</v>
      </c>
      <c r="L4337" s="198" t="s">
        <v>194</v>
      </c>
    </row>
    <row r="4338" spans="1:12" x14ac:dyDescent="0.3">
      <c r="A4338" s="5">
        <v>13640</v>
      </c>
      <c r="B4338" s="5">
        <v>10100501</v>
      </c>
      <c r="C4338" s="5">
        <v>1000</v>
      </c>
      <c r="D4338" s="4">
        <v>43647</v>
      </c>
      <c r="E4338" s="198" t="s">
        <v>103</v>
      </c>
      <c r="F4338" s="198">
        <v>108108321</v>
      </c>
      <c r="G4338" s="198">
        <v>-2</v>
      </c>
      <c r="H4338" s="3">
        <v>-8667.24</v>
      </c>
      <c r="I4338" s="4">
        <v>43651</v>
      </c>
      <c r="J4338" s="198" t="s">
        <v>278</v>
      </c>
      <c r="K4338" s="198">
        <v>0</v>
      </c>
      <c r="L4338" s="198" t="s">
        <v>194</v>
      </c>
    </row>
    <row r="4339" spans="1:12" x14ac:dyDescent="0.3">
      <c r="A4339" s="5">
        <v>13640</v>
      </c>
      <c r="B4339" s="5">
        <v>10100501</v>
      </c>
      <c r="C4339" s="5">
        <v>1000</v>
      </c>
      <c r="D4339" s="4">
        <v>43647</v>
      </c>
      <c r="E4339" s="198" t="s">
        <v>104</v>
      </c>
      <c r="F4339" s="198">
        <v>108108321</v>
      </c>
      <c r="G4339" s="198">
        <v>0</v>
      </c>
      <c r="H4339" s="198">
        <v>0</v>
      </c>
      <c r="I4339" s="4">
        <v>43651</v>
      </c>
      <c r="J4339" s="198" t="s">
        <v>278</v>
      </c>
      <c r="K4339" s="198">
        <v>201.34</v>
      </c>
      <c r="L4339" s="198" t="s">
        <v>194</v>
      </c>
    </row>
    <row r="4340" spans="1:12" x14ac:dyDescent="0.3">
      <c r="A4340" s="5">
        <v>13640</v>
      </c>
      <c r="B4340" s="5">
        <v>10100501</v>
      </c>
      <c r="C4340" s="5">
        <v>1000</v>
      </c>
      <c r="D4340" s="4">
        <v>43647</v>
      </c>
      <c r="E4340" s="198" t="s">
        <v>104</v>
      </c>
      <c r="F4340" s="198">
        <v>108108321</v>
      </c>
      <c r="G4340" s="198">
        <v>0</v>
      </c>
      <c r="H4340" s="198">
        <v>0</v>
      </c>
      <c r="I4340" s="4">
        <v>43651</v>
      </c>
      <c r="J4340" s="198" t="s">
        <v>278</v>
      </c>
      <c r="K4340" s="3">
        <v>4271.3900000000003</v>
      </c>
      <c r="L4340" s="198" t="s">
        <v>194</v>
      </c>
    </row>
    <row r="4341" spans="1:12" x14ac:dyDescent="0.3">
      <c r="A4341" s="5">
        <v>13650</v>
      </c>
      <c r="B4341" s="5">
        <v>10100501</v>
      </c>
      <c r="C4341" s="5">
        <v>1000</v>
      </c>
      <c r="D4341" s="4">
        <v>43647</v>
      </c>
      <c r="E4341" s="198" t="s">
        <v>103</v>
      </c>
      <c r="F4341" s="198">
        <v>108108321</v>
      </c>
      <c r="G4341" s="198">
        <v>-290</v>
      </c>
      <c r="H4341" s="198">
        <v>-733.7</v>
      </c>
      <c r="I4341" s="4">
        <v>43651</v>
      </c>
      <c r="J4341" s="198" t="s">
        <v>278</v>
      </c>
      <c r="K4341" s="198">
        <v>0</v>
      </c>
      <c r="L4341" s="198" t="s">
        <v>195</v>
      </c>
    </row>
    <row r="4342" spans="1:12" x14ac:dyDescent="0.3">
      <c r="A4342" s="5">
        <v>13650</v>
      </c>
      <c r="B4342" s="5">
        <v>10100501</v>
      </c>
      <c r="C4342" s="5">
        <v>1000</v>
      </c>
      <c r="D4342" s="4">
        <v>43647</v>
      </c>
      <c r="E4342" s="198" t="s">
        <v>103</v>
      </c>
      <c r="F4342" s="198">
        <v>108108321</v>
      </c>
      <c r="G4342" s="198">
        <v>-145</v>
      </c>
      <c r="H4342" s="198">
        <v>-366.85</v>
      </c>
      <c r="I4342" s="4">
        <v>43651</v>
      </c>
      <c r="J4342" s="198" t="s">
        <v>278</v>
      </c>
      <c r="K4342" s="198">
        <v>0</v>
      </c>
      <c r="L4342" s="198" t="s">
        <v>195</v>
      </c>
    </row>
    <row r="4343" spans="1:12" x14ac:dyDescent="0.3">
      <c r="A4343" s="5">
        <v>13650</v>
      </c>
      <c r="B4343" s="5">
        <v>10100501</v>
      </c>
      <c r="C4343" s="5">
        <v>1000</v>
      </c>
      <c r="D4343" s="4">
        <v>43647</v>
      </c>
      <c r="E4343" s="198" t="s">
        <v>104</v>
      </c>
      <c r="F4343" s="198">
        <v>108108321</v>
      </c>
      <c r="G4343" s="198">
        <v>0</v>
      </c>
      <c r="H4343" s="198">
        <v>0</v>
      </c>
      <c r="I4343" s="4">
        <v>43651</v>
      </c>
      <c r="J4343" s="198" t="s">
        <v>278</v>
      </c>
      <c r="K4343" s="198">
        <v>542.37</v>
      </c>
      <c r="L4343" s="198" t="s">
        <v>195</v>
      </c>
    </row>
    <row r="4344" spans="1:12" x14ac:dyDescent="0.3">
      <c r="A4344" s="5">
        <v>13650</v>
      </c>
      <c r="B4344" s="5">
        <v>10100501</v>
      </c>
      <c r="C4344" s="5">
        <v>1000</v>
      </c>
      <c r="D4344" s="4">
        <v>43647</v>
      </c>
      <c r="E4344" s="198" t="s">
        <v>104</v>
      </c>
      <c r="F4344" s="198">
        <v>108108321</v>
      </c>
      <c r="G4344" s="198">
        <v>0</v>
      </c>
      <c r="H4344" s="198">
        <v>0</v>
      </c>
      <c r="I4344" s="4">
        <v>43651</v>
      </c>
      <c r="J4344" s="198" t="s">
        <v>278</v>
      </c>
      <c r="K4344" s="198">
        <v>542.37</v>
      </c>
      <c r="L4344" s="198" t="s">
        <v>195</v>
      </c>
    </row>
    <row r="4345" spans="1:12" x14ac:dyDescent="0.3">
      <c r="A4345" s="5">
        <v>13660</v>
      </c>
      <c r="B4345" s="5">
        <v>10100501</v>
      </c>
      <c r="C4345" s="5">
        <v>1000</v>
      </c>
      <c r="D4345" s="4">
        <v>43647</v>
      </c>
      <c r="E4345" s="198" t="s">
        <v>103</v>
      </c>
      <c r="F4345" s="198">
        <v>108108321</v>
      </c>
      <c r="G4345" s="198">
        <v>-1</v>
      </c>
      <c r="H4345" s="198">
        <v>-443.16</v>
      </c>
      <c r="I4345" s="4">
        <v>43651</v>
      </c>
      <c r="J4345" s="198" t="s">
        <v>278</v>
      </c>
      <c r="K4345" s="198">
        <v>0</v>
      </c>
      <c r="L4345" s="198" t="s">
        <v>188</v>
      </c>
    </row>
    <row r="4346" spans="1:12" x14ac:dyDescent="0.3">
      <c r="A4346" s="5">
        <v>13660</v>
      </c>
      <c r="B4346" s="5">
        <v>10100501</v>
      </c>
      <c r="C4346" s="5">
        <v>1000</v>
      </c>
      <c r="D4346" s="4">
        <v>43647</v>
      </c>
      <c r="E4346" s="198" t="s">
        <v>104</v>
      </c>
      <c r="F4346" s="198">
        <v>108108321</v>
      </c>
      <c r="G4346" s="198">
        <v>0</v>
      </c>
      <c r="H4346" s="198">
        <v>0</v>
      </c>
      <c r="I4346" s="4">
        <v>43651</v>
      </c>
      <c r="J4346" s="198" t="s">
        <v>278</v>
      </c>
      <c r="K4346" s="198">
        <v>218.4</v>
      </c>
      <c r="L4346" s="198" t="s">
        <v>188</v>
      </c>
    </row>
    <row r="4347" spans="1:12" x14ac:dyDescent="0.3">
      <c r="A4347" s="5">
        <v>13670</v>
      </c>
      <c r="B4347" s="5">
        <v>10100501</v>
      </c>
      <c r="C4347" s="5">
        <v>1000</v>
      </c>
      <c r="D4347" s="4">
        <v>43647</v>
      </c>
      <c r="E4347" s="198" t="s">
        <v>103</v>
      </c>
      <c r="F4347" s="198">
        <v>108108321</v>
      </c>
      <c r="G4347" s="198">
        <v>-40</v>
      </c>
      <c r="H4347" s="198">
        <v>-105.2</v>
      </c>
      <c r="I4347" s="4">
        <v>43651</v>
      </c>
      <c r="J4347" s="198" t="s">
        <v>278</v>
      </c>
      <c r="K4347" s="198">
        <v>0</v>
      </c>
      <c r="L4347" s="198" t="s">
        <v>189</v>
      </c>
    </row>
    <row r="4348" spans="1:12" x14ac:dyDescent="0.3">
      <c r="A4348" s="5">
        <v>13670</v>
      </c>
      <c r="B4348" s="5">
        <v>10100501</v>
      </c>
      <c r="C4348" s="5">
        <v>1000</v>
      </c>
      <c r="D4348" s="4">
        <v>43647</v>
      </c>
      <c r="E4348" s="198" t="s">
        <v>104</v>
      </c>
      <c r="F4348" s="198">
        <v>108108321</v>
      </c>
      <c r="G4348" s="198">
        <v>0</v>
      </c>
      <c r="H4348" s="198">
        <v>0</v>
      </c>
      <c r="I4348" s="4">
        <v>43651</v>
      </c>
      <c r="J4348" s="198" t="s">
        <v>278</v>
      </c>
      <c r="K4348" s="198">
        <v>51.84</v>
      </c>
      <c r="L4348" s="198" t="s">
        <v>189</v>
      </c>
    </row>
    <row r="4349" spans="1:12" x14ac:dyDescent="0.3">
      <c r="A4349" s="5">
        <v>13640</v>
      </c>
      <c r="B4349" s="5">
        <v>10100501</v>
      </c>
      <c r="C4349" s="5">
        <v>1000</v>
      </c>
      <c r="D4349" s="4">
        <v>43647</v>
      </c>
      <c r="E4349" s="198" t="s">
        <v>104</v>
      </c>
      <c r="F4349" s="198">
        <v>108108617</v>
      </c>
      <c r="G4349" s="198">
        <v>0</v>
      </c>
      <c r="H4349" s="198">
        <v>0</v>
      </c>
      <c r="I4349" s="4">
        <v>43518</v>
      </c>
      <c r="J4349" s="198" t="s">
        <v>105</v>
      </c>
      <c r="K4349" s="198">
        <v>-324.5</v>
      </c>
      <c r="L4349" s="198" t="s">
        <v>194</v>
      </c>
    </row>
    <row r="4350" spans="1:12" x14ac:dyDescent="0.3">
      <c r="A4350" s="5">
        <v>13640</v>
      </c>
      <c r="B4350" s="5">
        <v>10100501</v>
      </c>
      <c r="C4350" s="5">
        <v>1000</v>
      </c>
      <c r="D4350" s="4">
        <v>43647</v>
      </c>
      <c r="E4350" s="198" t="s">
        <v>104</v>
      </c>
      <c r="F4350" s="198">
        <v>108108764</v>
      </c>
      <c r="G4350" s="198">
        <v>0</v>
      </c>
      <c r="H4350" s="198">
        <v>0</v>
      </c>
      <c r="I4350" s="4">
        <v>43606</v>
      </c>
      <c r="J4350" s="198" t="s">
        <v>105</v>
      </c>
      <c r="K4350" s="198">
        <v>-549.80999999999995</v>
      </c>
      <c r="L4350" s="198" t="s">
        <v>194</v>
      </c>
    </row>
    <row r="4351" spans="1:12" x14ac:dyDescent="0.3">
      <c r="A4351" s="5">
        <v>13650</v>
      </c>
      <c r="B4351" s="5">
        <v>10100501</v>
      </c>
      <c r="C4351" s="5">
        <v>1000</v>
      </c>
      <c r="D4351" s="4">
        <v>43647</v>
      </c>
      <c r="E4351" s="198" t="s">
        <v>104</v>
      </c>
      <c r="F4351" s="198">
        <v>108108764</v>
      </c>
      <c r="G4351" s="198">
        <v>0</v>
      </c>
      <c r="H4351" s="198">
        <v>0</v>
      </c>
      <c r="I4351" s="4">
        <v>43606</v>
      </c>
      <c r="J4351" s="198" t="s">
        <v>105</v>
      </c>
      <c r="K4351" s="198">
        <v>-270.14</v>
      </c>
      <c r="L4351" s="198" t="s">
        <v>195</v>
      </c>
    </row>
    <row r="4352" spans="1:12" x14ac:dyDescent="0.3">
      <c r="A4352" s="5">
        <v>13640</v>
      </c>
      <c r="B4352" s="5">
        <v>10100501</v>
      </c>
      <c r="C4352" s="5">
        <v>1000</v>
      </c>
      <c r="D4352" s="4">
        <v>43647</v>
      </c>
      <c r="E4352" s="198" t="s">
        <v>103</v>
      </c>
      <c r="F4352" s="198">
        <v>108109382</v>
      </c>
      <c r="G4352" s="198">
        <v>-1</v>
      </c>
      <c r="H4352" s="198">
        <v>-100.04</v>
      </c>
      <c r="I4352" s="4">
        <v>43655</v>
      </c>
      <c r="J4352" s="198" t="s">
        <v>290</v>
      </c>
      <c r="K4352" s="198">
        <v>0</v>
      </c>
      <c r="L4352" s="198" t="s">
        <v>194</v>
      </c>
    </row>
    <row r="4353" spans="1:12" x14ac:dyDescent="0.3">
      <c r="A4353" s="5">
        <v>13640</v>
      </c>
      <c r="B4353" s="5">
        <v>10100501</v>
      </c>
      <c r="C4353" s="5">
        <v>1000</v>
      </c>
      <c r="D4353" s="4">
        <v>43647</v>
      </c>
      <c r="E4353" s="198" t="s">
        <v>104</v>
      </c>
      <c r="F4353" s="198">
        <v>108109382</v>
      </c>
      <c r="G4353" s="198">
        <v>0</v>
      </c>
      <c r="H4353" s="198">
        <v>0</v>
      </c>
      <c r="I4353" s="4">
        <v>43655</v>
      </c>
      <c r="J4353" s="198" t="s">
        <v>290</v>
      </c>
      <c r="K4353" s="198">
        <v>-395.34</v>
      </c>
      <c r="L4353" s="198" t="s">
        <v>194</v>
      </c>
    </row>
    <row r="4354" spans="1:12" x14ac:dyDescent="0.3">
      <c r="A4354" s="5">
        <v>13640</v>
      </c>
      <c r="B4354" s="5">
        <v>10100501</v>
      </c>
      <c r="C4354" s="5">
        <v>1000</v>
      </c>
      <c r="D4354" s="4">
        <v>43647</v>
      </c>
      <c r="E4354" s="198" t="s">
        <v>104</v>
      </c>
      <c r="F4354" s="198">
        <v>108109990</v>
      </c>
      <c r="G4354" s="198">
        <v>0</v>
      </c>
      <c r="H4354" s="198">
        <v>0</v>
      </c>
      <c r="I4354" s="4">
        <v>43608</v>
      </c>
      <c r="J4354" s="198" t="s">
        <v>105</v>
      </c>
      <c r="K4354" s="198">
        <v>-617.12</v>
      </c>
      <c r="L4354" s="198" t="s">
        <v>194</v>
      </c>
    </row>
    <row r="4355" spans="1:12" x14ac:dyDescent="0.3">
      <c r="A4355" s="5">
        <v>13650</v>
      </c>
      <c r="B4355" s="5">
        <v>10100501</v>
      </c>
      <c r="C4355" s="5">
        <v>1000</v>
      </c>
      <c r="D4355" s="4">
        <v>43647</v>
      </c>
      <c r="E4355" s="198" t="s">
        <v>104</v>
      </c>
      <c r="F4355" s="198">
        <v>108109990</v>
      </c>
      <c r="G4355" s="198">
        <v>0</v>
      </c>
      <c r="H4355" s="198">
        <v>0</v>
      </c>
      <c r="I4355" s="4">
        <v>43608</v>
      </c>
      <c r="J4355" s="198" t="s">
        <v>105</v>
      </c>
      <c r="K4355" s="198">
        <v>-196.79</v>
      </c>
      <c r="L4355" s="198" t="s">
        <v>195</v>
      </c>
    </row>
    <row r="4356" spans="1:12" x14ac:dyDescent="0.3">
      <c r="A4356" s="5">
        <v>13640</v>
      </c>
      <c r="B4356" s="5">
        <v>10100501</v>
      </c>
      <c r="C4356" s="5">
        <v>1000</v>
      </c>
      <c r="D4356" s="4">
        <v>43647</v>
      </c>
      <c r="E4356" s="198" t="s">
        <v>104</v>
      </c>
      <c r="F4356" s="198">
        <v>108110249</v>
      </c>
      <c r="G4356" s="198">
        <v>0</v>
      </c>
      <c r="H4356" s="198">
        <v>0</v>
      </c>
      <c r="I4356" s="4">
        <v>43598</v>
      </c>
      <c r="J4356" s="198" t="s">
        <v>105</v>
      </c>
      <c r="K4356" s="198">
        <v>-798.34</v>
      </c>
      <c r="L4356" s="198" t="s">
        <v>194</v>
      </c>
    </row>
    <row r="4357" spans="1:12" x14ac:dyDescent="0.3">
      <c r="A4357" s="5">
        <v>13640</v>
      </c>
      <c r="B4357" s="5">
        <v>10100501</v>
      </c>
      <c r="C4357" s="5">
        <v>1000</v>
      </c>
      <c r="D4357" s="4">
        <v>43647</v>
      </c>
      <c r="E4357" s="198" t="s">
        <v>104</v>
      </c>
      <c r="F4357" s="198">
        <v>108110249</v>
      </c>
      <c r="G4357" s="198">
        <v>0</v>
      </c>
      <c r="H4357" s="198">
        <v>0</v>
      </c>
      <c r="I4357" s="4">
        <v>43598</v>
      </c>
      <c r="J4357" s="198" t="s">
        <v>105</v>
      </c>
      <c r="K4357" s="198">
        <v>-119.53</v>
      </c>
      <c r="L4357" s="198" t="s">
        <v>194</v>
      </c>
    </row>
    <row r="4358" spans="1:12" x14ac:dyDescent="0.3">
      <c r="A4358" s="5">
        <v>13640</v>
      </c>
      <c r="B4358" s="5">
        <v>10100501</v>
      </c>
      <c r="C4358" s="5">
        <v>1000</v>
      </c>
      <c r="D4358" s="4">
        <v>43647</v>
      </c>
      <c r="E4358" s="198" t="s">
        <v>104</v>
      </c>
      <c r="F4358" s="198">
        <v>108110249</v>
      </c>
      <c r="G4358" s="198">
        <v>0</v>
      </c>
      <c r="H4358" s="198">
        <v>0</v>
      </c>
      <c r="I4358" s="4">
        <v>43598</v>
      </c>
      <c r="J4358" s="198" t="s">
        <v>105</v>
      </c>
      <c r="K4358" s="198">
        <v>-135.83000000000001</v>
      </c>
      <c r="L4358" s="198" t="s">
        <v>194</v>
      </c>
    </row>
    <row r="4359" spans="1:12" x14ac:dyDescent="0.3">
      <c r="A4359" s="5">
        <v>13650</v>
      </c>
      <c r="B4359" s="5">
        <v>10100501</v>
      </c>
      <c r="C4359" s="5">
        <v>1000</v>
      </c>
      <c r="D4359" s="4">
        <v>43647</v>
      </c>
      <c r="E4359" s="198" t="s">
        <v>104</v>
      </c>
      <c r="F4359" s="198">
        <v>108110249</v>
      </c>
      <c r="G4359" s="198">
        <v>0</v>
      </c>
      <c r="H4359" s="198">
        <v>0</v>
      </c>
      <c r="I4359" s="4">
        <v>43598</v>
      </c>
      <c r="J4359" s="198" t="s">
        <v>105</v>
      </c>
      <c r="K4359" s="198">
        <v>-64.790000000000006</v>
      </c>
      <c r="L4359" s="198" t="s">
        <v>195</v>
      </c>
    </row>
    <row r="4360" spans="1:12" x14ac:dyDescent="0.3">
      <c r="A4360" s="5">
        <v>13650</v>
      </c>
      <c r="B4360" s="5">
        <v>10100501</v>
      </c>
      <c r="C4360" s="5">
        <v>1000</v>
      </c>
      <c r="D4360" s="4">
        <v>43647</v>
      </c>
      <c r="E4360" s="198" t="s">
        <v>104</v>
      </c>
      <c r="F4360" s="198">
        <v>108110249</v>
      </c>
      <c r="G4360" s="198">
        <v>0</v>
      </c>
      <c r="H4360" s="198">
        <v>0</v>
      </c>
      <c r="I4360" s="4">
        <v>43598</v>
      </c>
      <c r="J4360" s="198" t="s">
        <v>105</v>
      </c>
      <c r="K4360" s="198">
        <v>-211.76</v>
      </c>
      <c r="L4360" s="198" t="s">
        <v>195</v>
      </c>
    </row>
    <row r="4361" spans="1:12" x14ac:dyDescent="0.3">
      <c r="A4361" s="5">
        <v>13640</v>
      </c>
      <c r="B4361" s="5">
        <v>10100501</v>
      </c>
      <c r="C4361" s="5">
        <v>1000</v>
      </c>
      <c r="D4361" s="4">
        <v>43647</v>
      </c>
      <c r="E4361" s="198" t="s">
        <v>103</v>
      </c>
      <c r="F4361" s="198">
        <v>108110732</v>
      </c>
      <c r="G4361" s="198">
        <v>-1</v>
      </c>
      <c r="H4361" s="198">
        <v>-99.96</v>
      </c>
      <c r="I4361" s="4">
        <v>43647</v>
      </c>
      <c r="J4361" s="198" t="s">
        <v>294</v>
      </c>
      <c r="K4361" s="198">
        <v>0</v>
      </c>
      <c r="L4361" s="198" t="s">
        <v>194</v>
      </c>
    </row>
    <row r="4362" spans="1:12" x14ac:dyDescent="0.3">
      <c r="A4362" s="5">
        <v>13640</v>
      </c>
      <c r="B4362" s="5">
        <v>10100501</v>
      </c>
      <c r="C4362" s="5">
        <v>1000</v>
      </c>
      <c r="D4362" s="4">
        <v>43647</v>
      </c>
      <c r="E4362" s="198" t="s">
        <v>104</v>
      </c>
      <c r="F4362" s="198">
        <v>108106374</v>
      </c>
      <c r="G4362" s="198">
        <v>0</v>
      </c>
      <c r="H4362" s="198">
        <v>0</v>
      </c>
      <c r="I4362" s="4">
        <v>43662</v>
      </c>
      <c r="J4362" s="198" t="s">
        <v>105</v>
      </c>
      <c r="K4362" s="198">
        <v>-830.51</v>
      </c>
      <c r="L4362" s="198" t="s">
        <v>194</v>
      </c>
    </row>
    <row r="4363" spans="1:12" x14ac:dyDescent="0.3">
      <c r="A4363" s="5">
        <v>13640</v>
      </c>
      <c r="B4363" s="5">
        <v>10100501</v>
      </c>
      <c r="C4363" s="5">
        <v>1000</v>
      </c>
      <c r="D4363" s="4">
        <v>43647</v>
      </c>
      <c r="E4363" s="198" t="s">
        <v>104</v>
      </c>
      <c r="F4363" s="198">
        <v>108098492</v>
      </c>
      <c r="G4363" s="198">
        <v>0</v>
      </c>
      <c r="H4363" s="198">
        <v>0</v>
      </c>
      <c r="I4363" s="4">
        <v>43627</v>
      </c>
      <c r="J4363" s="198" t="s">
        <v>105</v>
      </c>
      <c r="K4363" s="198">
        <v>-224.32</v>
      </c>
      <c r="L4363" s="198" t="s">
        <v>194</v>
      </c>
    </row>
    <row r="4364" spans="1:12" x14ac:dyDescent="0.3">
      <c r="A4364" s="5">
        <v>13650</v>
      </c>
      <c r="B4364" s="5">
        <v>10100501</v>
      </c>
      <c r="C4364" s="5">
        <v>1000</v>
      </c>
      <c r="D4364" s="4">
        <v>43647</v>
      </c>
      <c r="E4364" s="198" t="s">
        <v>104</v>
      </c>
      <c r="F4364" s="198">
        <v>108098492</v>
      </c>
      <c r="G4364" s="198">
        <v>0</v>
      </c>
      <c r="H4364" s="198">
        <v>0</v>
      </c>
      <c r="I4364" s="4">
        <v>43627</v>
      </c>
      <c r="J4364" s="198" t="s">
        <v>105</v>
      </c>
      <c r="K4364" s="198">
        <v>-825.89</v>
      </c>
      <c r="L4364" s="198" t="s">
        <v>195</v>
      </c>
    </row>
    <row r="4365" spans="1:12" x14ac:dyDescent="0.3">
      <c r="A4365" s="5">
        <v>13650</v>
      </c>
      <c r="B4365" s="5">
        <v>10100501</v>
      </c>
      <c r="C4365" s="5">
        <v>1000</v>
      </c>
      <c r="D4365" s="4">
        <v>43647</v>
      </c>
      <c r="E4365" s="198" t="s">
        <v>104</v>
      </c>
      <c r="F4365" s="198">
        <v>108098492</v>
      </c>
      <c r="G4365" s="198">
        <v>0</v>
      </c>
      <c r="H4365" s="198">
        <v>0</v>
      </c>
      <c r="I4365" s="4">
        <v>43627</v>
      </c>
      <c r="J4365" s="198" t="s">
        <v>105</v>
      </c>
      <c r="K4365" s="198">
        <v>-825.92</v>
      </c>
      <c r="L4365" s="198" t="s">
        <v>195</v>
      </c>
    </row>
    <row r="4366" spans="1:12" x14ac:dyDescent="0.3">
      <c r="A4366" s="5">
        <v>13640</v>
      </c>
      <c r="B4366" s="5">
        <v>10100501</v>
      </c>
      <c r="C4366" s="5">
        <v>1000</v>
      </c>
      <c r="D4366" s="4">
        <v>43647</v>
      </c>
      <c r="E4366" s="198" t="s">
        <v>103</v>
      </c>
      <c r="F4366" s="198">
        <v>108100261</v>
      </c>
      <c r="G4366" s="198">
        <v>-1</v>
      </c>
      <c r="H4366" s="198">
        <v>-628.71</v>
      </c>
      <c r="I4366" s="4">
        <v>43675</v>
      </c>
      <c r="J4366" s="198" t="s">
        <v>286</v>
      </c>
      <c r="K4366" s="198">
        <v>0</v>
      </c>
      <c r="L4366" s="198" t="s">
        <v>194</v>
      </c>
    </row>
    <row r="4367" spans="1:12" x14ac:dyDescent="0.3">
      <c r="A4367" s="5">
        <v>13640</v>
      </c>
      <c r="B4367" s="5">
        <v>10100501</v>
      </c>
      <c r="C4367" s="5">
        <v>1000</v>
      </c>
      <c r="D4367" s="4">
        <v>43647</v>
      </c>
      <c r="E4367" s="198" t="s">
        <v>103</v>
      </c>
      <c r="F4367" s="198">
        <v>108100261</v>
      </c>
      <c r="G4367" s="198">
        <v>-1</v>
      </c>
      <c r="H4367" s="198">
        <v>-313.54000000000002</v>
      </c>
      <c r="I4367" s="4">
        <v>43675</v>
      </c>
      <c r="J4367" s="198" t="s">
        <v>286</v>
      </c>
      <c r="K4367" s="198">
        <v>0</v>
      </c>
      <c r="L4367" s="198" t="s">
        <v>194</v>
      </c>
    </row>
    <row r="4368" spans="1:12" x14ac:dyDescent="0.3">
      <c r="A4368" s="5">
        <v>13670</v>
      </c>
      <c r="B4368" s="5">
        <v>10100501</v>
      </c>
      <c r="C4368" s="5">
        <v>1000</v>
      </c>
      <c r="D4368" s="4">
        <v>43647</v>
      </c>
      <c r="E4368" s="198" t="s">
        <v>103</v>
      </c>
      <c r="F4368" s="198">
        <v>108100261</v>
      </c>
      <c r="G4368" s="198">
        <v>-30</v>
      </c>
      <c r="H4368" s="198">
        <v>-147</v>
      </c>
      <c r="I4368" s="4">
        <v>43675</v>
      </c>
      <c r="J4368" s="198" t="s">
        <v>286</v>
      </c>
      <c r="K4368" s="198">
        <v>0</v>
      </c>
      <c r="L4368" s="198" t="s">
        <v>189</v>
      </c>
    </row>
    <row r="4369" spans="1:12" x14ac:dyDescent="0.3">
      <c r="A4369" s="5">
        <v>13660</v>
      </c>
      <c r="B4369" s="5">
        <v>10100501</v>
      </c>
      <c r="C4369" s="5">
        <v>1000</v>
      </c>
      <c r="D4369" s="4">
        <v>43647</v>
      </c>
      <c r="E4369" s="198" t="s">
        <v>104</v>
      </c>
      <c r="F4369" s="198">
        <v>108112277</v>
      </c>
      <c r="G4369" s="198">
        <v>0</v>
      </c>
      <c r="H4369" s="198">
        <v>0</v>
      </c>
      <c r="I4369" s="4">
        <v>43627</v>
      </c>
      <c r="J4369" s="198" t="s">
        <v>105</v>
      </c>
      <c r="K4369" s="198">
        <v>-525.21</v>
      </c>
      <c r="L4369" s="198" t="s">
        <v>188</v>
      </c>
    </row>
    <row r="4370" spans="1:12" x14ac:dyDescent="0.3">
      <c r="A4370" s="5">
        <v>13650</v>
      </c>
      <c r="B4370" s="5">
        <v>10100501</v>
      </c>
      <c r="C4370" s="5">
        <v>1000</v>
      </c>
      <c r="D4370" s="4">
        <v>43647</v>
      </c>
      <c r="E4370" s="198" t="s">
        <v>104</v>
      </c>
      <c r="F4370" s="198">
        <v>108112359</v>
      </c>
      <c r="G4370" s="198">
        <v>0</v>
      </c>
      <c r="H4370" s="198">
        <v>0</v>
      </c>
      <c r="I4370" s="4">
        <v>43628</v>
      </c>
      <c r="J4370" s="198" t="s">
        <v>105</v>
      </c>
      <c r="K4370" s="198">
        <v>-242.42</v>
      </c>
      <c r="L4370" s="198" t="s">
        <v>195</v>
      </c>
    </row>
    <row r="4371" spans="1:12" x14ac:dyDescent="0.3">
      <c r="A4371" s="5">
        <v>13650</v>
      </c>
      <c r="B4371" s="5">
        <v>10100501</v>
      </c>
      <c r="C4371" s="5">
        <v>1000</v>
      </c>
      <c r="D4371" s="4">
        <v>43647</v>
      </c>
      <c r="E4371" s="198" t="s">
        <v>104</v>
      </c>
      <c r="F4371" s="198">
        <v>108112359</v>
      </c>
      <c r="G4371" s="198">
        <v>0</v>
      </c>
      <c r="H4371" s="198">
        <v>0</v>
      </c>
      <c r="I4371" s="4">
        <v>43628</v>
      </c>
      <c r="J4371" s="198" t="s">
        <v>105</v>
      </c>
      <c r="K4371" s="198">
        <v>-242.42</v>
      </c>
      <c r="L4371" s="198" t="s">
        <v>195</v>
      </c>
    </row>
    <row r="4372" spans="1:12" x14ac:dyDescent="0.3">
      <c r="A4372" s="5">
        <v>13660</v>
      </c>
      <c r="B4372" s="5">
        <v>10100501</v>
      </c>
      <c r="C4372" s="5">
        <v>1000</v>
      </c>
      <c r="D4372" s="4">
        <v>43647</v>
      </c>
      <c r="E4372" s="198" t="s">
        <v>104</v>
      </c>
      <c r="F4372" s="198">
        <v>108112361</v>
      </c>
      <c r="G4372" s="198">
        <v>0</v>
      </c>
      <c r="H4372" s="198">
        <v>0</v>
      </c>
      <c r="I4372" s="4">
        <v>43616</v>
      </c>
      <c r="J4372" s="198" t="s">
        <v>105</v>
      </c>
      <c r="K4372" s="3">
        <v>-2268.21</v>
      </c>
      <c r="L4372" s="198" t="s">
        <v>188</v>
      </c>
    </row>
    <row r="4373" spans="1:12" x14ac:dyDescent="0.3">
      <c r="A4373" s="5">
        <v>13670</v>
      </c>
      <c r="B4373" s="5">
        <v>10100501</v>
      </c>
      <c r="C4373" s="5">
        <v>1000</v>
      </c>
      <c r="D4373" s="4">
        <v>43647</v>
      </c>
      <c r="E4373" s="198" t="s">
        <v>104</v>
      </c>
      <c r="F4373" s="198">
        <v>108112361</v>
      </c>
      <c r="G4373" s="198">
        <v>0</v>
      </c>
      <c r="H4373" s="198">
        <v>0</v>
      </c>
      <c r="I4373" s="4">
        <v>43616</v>
      </c>
      <c r="J4373" s="198" t="s">
        <v>105</v>
      </c>
      <c r="K4373" s="3">
        <v>-1540.6</v>
      </c>
      <c r="L4373" s="198" t="s">
        <v>189</v>
      </c>
    </row>
    <row r="4374" spans="1:12" x14ac:dyDescent="0.3">
      <c r="A4374" s="5">
        <v>13640</v>
      </c>
      <c r="B4374" s="5">
        <v>10100501</v>
      </c>
      <c r="C4374" s="5">
        <v>1000</v>
      </c>
      <c r="D4374" s="4">
        <v>43647</v>
      </c>
      <c r="E4374" s="198" t="s">
        <v>104</v>
      </c>
      <c r="F4374" s="198">
        <v>108112402</v>
      </c>
      <c r="G4374" s="198">
        <v>0</v>
      </c>
      <c r="H4374" s="198">
        <v>0</v>
      </c>
      <c r="I4374" s="4">
        <v>43633</v>
      </c>
      <c r="J4374" s="198" t="s">
        <v>105</v>
      </c>
      <c r="K4374" s="198">
        <v>-395.88</v>
      </c>
      <c r="L4374" s="198" t="s">
        <v>194</v>
      </c>
    </row>
    <row r="4375" spans="1:12" x14ac:dyDescent="0.3">
      <c r="A4375" s="5">
        <v>13640</v>
      </c>
      <c r="B4375" s="5">
        <v>10100501</v>
      </c>
      <c r="C4375" s="5">
        <v>1000</v>
      </c>
      <c r="D4375" s="4">
        <v>43647</v>
      </c>
      <c r="E4375" s="198" t="s">
        <v>104</v>
      </c>
      <c r="F4375" s="198">
        <v>108112402</v>
      </c>
      <c r="G4375" s="198">
        <v>0</v>
      </c>
      <c r="H4375" s="198">
        <v>0</v>
      </c>
      <c r="I4375" s="4">
        <v>43633</v>
      </c>
      <c r="J4375" s="198" t="s">
        <v>105</v>
      </c>
      <c r="K4375" s="198">
        <v>-265.44</v>
      </c>
      <c r="L4375" s="198" t="s">
        <v>194</v>
      </c>
    </row>
    <row r="4376" spans="1:12" x14ac:dyDescent="0.3">
      <c r="A4376" s="5">
        <v>13650</v>
      </c>
      <c r="B4376" s="5">
        <v>10100501</v>
      </c>
      <c r="C4376" s="5">
        <v>1000</v>
      </c>
      <c r="D4376" s="4">
        <v>43647</v>
      </c>
      <c r="E4376" s="198" t="s">
        <v>104</v>
      </c>
      <c r="F4376" s="198">
        <v>108112402</v>
      </c>
      <c r="G4376" s="198">
        <v>0</v>
      </c>
      <c r="H4376" s="198">
        <v>0</v>
      </c>
      <c r="I4376" s="4">
        <v>43633</v>
      </c>
      <c r="J4376" s="198" t="s">
        <v>105</v>
      </c>
      <c r="K4376" s="3">
        <v>-2975.3</v>
      </c>
      <c r="L4376" s="198" t="s">
        <v>195</v>
      </c>
    </row>
    <row r="4377" spans="1:12" x14ac:dyDescent="0.3">
      <c r="A4377" s="5">
        <v>13650</v>
      </c>
      <c r="B4377" s="5">
        <v>10100501</v>
      </c>
      <c r="C4377" s="5">
        <v>1000</v>
      </c>
      <c r="D4377" s="4">
        <v>43647</v>
      </c>
      <c r="E4377" s="198" t="s">
        <v>104</v>
      </c>
      <c r="F4377" s="198">
        <v>108112402</v>
      </c>
      <c r="G4377" s="198">
        <v>0</v>
      </c>
      <c r="H4377" s="198">
        <v>0</v>
      </c>
      <c r="I4377" s="4">
        <v>43633</v>
      </c>
      <c r="J4377" s="198" t="s">
        <v>105</v>
      </c>
      <c r="K4377" s="3">
        <v>-2975.3</v>
      </c>
      <c r="L4377" s="198" t="s">
        <v>195</v>
      </c>
    </row>
    <row r="4378" spans="1:12" x14ac:dyDescent="0.3">
      <c r="A4378" s="5">
        <v>13650</v>
      </c>
      <c r="B4378" s="5">
        <v>10100501</v>
      </c>
      <c r="C4378" s="5">
        <v>1000</v>
      </c>
      <c r="D4378" s="4">
        <v>43647</v>
      </c>
      <c r="E4378" s="198" t="s">
        <v>104</v>
      </c>
      <c r="F4378" s="198">
        <v>108112402</v>
      </c>
      <c r="G4378" s="198">
        <v>0</v>
      </c>
      <c r="H4378" s="198">
        <v>0</v>
      </c>
      <c r="I4378" s="4">
        <v>43633</v>
      </c>
      <c r="J4378" s="198" t="s">
        <v>105</v>
      </c>
      <c r="K4378" s="3">
        <v>-2975.32</v>
      </c>
      <c r="L4378" s="198" t="s">
        <v>195</v>
      </c>
    </row>
    <row r="4379" spans="1:12" x14ac:dyDescent="0.3">
      <c r="A4379" s="5">
        <v>13650</v>
      </c>
      <c r="B4379" s="5">
        <v>10100501</v>
      </c>
      <c r="C4379" s="5">
        <v>1000</v>
      </c>
      <c r="D4379" s="4">
        <v>43647</v>
      </c>
      <c r="E4379" s="198" t="s">
        <v>104</v>
      </c>
      <c r="F4379" s="198">
        <v>108112402</v>
      </c>
      <c r="G4379" s="198">
        <v>0</v>
      </c>
      <c r="H4379" s="198">
        <v>0</v>
      </c>
      <c r="I4379" s="4">
        <v>43633</v>
      </c>
      <c r="J4379" s="198" t="s">
        <v>105</v>
      </c>
      <c r="K4379" s="3">
        <v>-2975.3</v>
      </c>
      <c r="L4379" s="198" t="s">
        <v>195</v>
      </c>
    </row>
    <row r="4380" spans="1:12" x14ac:dyDescent="0.3">
      <c r="A4380" s="5">
        <v>13670</v>
      </c>
      <c r="B4380" s="5">
        <v>10100501</v>
      </c>
      <c r="C4380" s="5">
        <v>1000</v>
      </c>
      <c r="D4380" s="4">
        <v>43647</v>
      </c>
      <c r="E4380" s="198" t="s">
        <v>104</v>
      </c>
      <c r="F4380" s="198">
        <v>108112402</v>
      </c>
      <c r="G4380" s="198">
        <v>0</v>
      </c>
      <c r="H4380" s="198">
        <v>0</v>
      </c>
      <c r="I4380" s="4">
        <v>43633</v>
      </c>
      <c r="J4380" s="198" t="s">
        <v>105</v>
      </c>
      <c r="K4380" s="198">
        <v>-748.9</v>
      </c>
      <c r="L4380" s="198" t="s">
        <v>189</v>
      </c>
    </row>
    <row r="4381" spans="1:12" x14ac:dyDescent="0.3">
      <c r="A4381" s="5">
        <v>13640</v>
      </c>
      <c r="B4381" s="5">
        <v>10100501</v>
      </c>
      <c r="C4381" s="5">
        <v>1000</v>
      </c>
      <c r="D4381" s="4">
        <v>43647</v>
      </c>
      <c r="E4381" s="198" t="s">
        <v>103</v>
      </c>
      <c r="F4381" s="198">
        <v>108113561</v>
      </c>
      <c r="G4381" s="198">
        <v>-1</v>
      </c>
      <c r="H4381" s="198">
        <v>-286.99</v>
      </c>
      <c r="I4381" s="4">
        <v>43643</v>
      </c>
      <c r="J4381" s="198" t="s">
        <v>138</v>
      </c>
      <c r="K4381" s="198">
        <v>0</v>
      </c>
      <c r="L4381" s="198" t="s">
        <v>194</v>
      </c>
    </row>
    <row r="4382" spans="1:12" x14ac:dyDescent="0.3">
      <c r="A4382" s="5">
        <v>13640</v>
      </c>
      <c r="B4382" s="5">
        <v>10100501</v>
      </c>
      <c r="C4382" s="5">
        <v>1000</v>
      </c>
      <c r="D4382" s="4">
        <v>43647</v>
      </c>
      <c r="E4382" s="198" t="s">
        <v>104</v>
      </c>
      <c r="F4382" s="198">
        <v>108113561</v>
      </c>
      <c r="G4382" s="198">
        <v>0</v>
      </c>
      <c r="H4382" s="198">
        <v>0</v>
      </c>
      <c r="I4382" s="4">
        <v>43643</v>
      </c>
      <c r="J4382" s="198" t="s">
        <v>138</v>
      </c>
      <c r="K4382" s="198">
        <v>-16.239999999999998</v>
      </c>
      <c r="L4382" s="198" t="s">
        <v>194</v>
      </c>
    </row>
    <row r="4383" spans="1:12" x14ac:dyDescent="0.3">
      <c r="A4383" s="5">
        <v>13650</v>
      </c>
      <c r="B4383" s="5">
        <v>10100501</v>
      </c>
      <c r="C4383" s="5">
        <v>1000</v>
      </c>
      <c r="D4383" s="4">
        <v>43647</v>
      </c>
      <c r="E4383" s="198" t="s">
        <v>103</v>
      </c>
      <c r="F4383" s="198">
        <v>108113561</v>
      </c>
      <c r="G4383" s="198">
        <v>-780</v>
      </c>
      <c r="H4383" s="5">
        <v>-1989</v>
      </c>
      <c r="I4383" s="4">
        <v>43643</v>
      </c>
      <c r="J4383" s="198" t="s">
        <v>138</v>
      </c>
      <c r="K4383" s="198">
        <v>0</v>
      </c>
      <c r="L4383" s="198" t="s">
        <v>195</v>
      </c>
    </row>
    <row r="4384" spans="1:12" x14ac:dyDescent="0.3">
      <c r="A4384" s="5">
        <v>13650</v>
      </c>
      <c r="B4384" s="5">
        <v>10100501</v>
      </c>
      <c r="C4384" s="5">
        <v>1000</v>
      </c>
      <c r="D4384" s="4">
        <v>43647</v>
      </c>
      <c r="E4384" s="198" t="s">
        <v>104</v>
      </c>
      <c r="F4384" s="198">
        <v>108113561</v>
      </c>
      <c r="G4384" s="198">
        <v>0</v>
      </c>
      <c r="H4384" s="198">
        <v>0</v>
      </c>
      <c r="I4384" s="4">
        <v>43643</v>
      </c>
      <c r="J4384" s="198" t="s">
        <v>138</v>
      </c>
      <c r="K4384" s="198">
        <v>-112.56</v>
      </c>
      <c r="L4384" s="198" t="s">
        <v>195</v>
      </c>
    </row>
    <row r="4385" spans="1:12" x14ac:dyDescent="0.3">
      <c r="A4385" s="5">
        <v>13650</v>
      </c>
      <c r="B4385" s="5">
        <v>10100501</v>
      </c>
      <c r="C4385" s="5">
        <v>1000</v>
      </c>
      <c r="D4385" s="4">
        <v>43647</v>
      </c>
      <c r="E4385" s="198" t="s">
        <v>103</v>
      </c>
      <c r="F4385" s="198">
        <v>108113975</v>
      </c>
      <c r="G4385" s="198">
        <v>-95</v>
      </c>
      <c r="H4385" s="198">
        <v>-240.35</v>
      </c>
      <c r="I4385" s="4">
        <v>43670</v>
      </c>
      <c r="J4385" s="198" t="s">
        <v>291</v>
      </c>
      <c r="K4385" s="198">
        <v>0</v>
      </c>
      <c r="L4385" s="198" t="s">
        <v>195</v>
      </c>
    </row>
    <row r="4386" spans="1:12" x14ac:dyDescent="0.3">
      <c r="A4386" s="5">
        <v>13650</v>
      </c>
      <c r="B4386" s="5">
        <v>10100501</v>
      </c>
      <c r="C4386" s="5">
        <v>1000</v>
      </c>
      <c r="D4386" s="4">
        <v>43647</v>
      </c>
      <c r="E4386" s="198" t="s">
        <v>104</v>
      </c>
      <c r="F4386" s="198">
        <v>108113975</v>
      </c>
      <c r="G4386" s="198">
        <v>0</v>
      </c>
      <c r="H4386" s="198">
        <v>0</v>
      </c>
      <c r="I4386" s="4">
        <v>43670</v>
      </c>
      <c r="J4386" s="198" t="s">
        <v>291</v>
      </c>
      <c r="K4386" s="3">
        <v>-1207.33</v>
      </c>
      <c r="L4386" s="198" t="s">
        <v>195</v>
      </c>
    </row>
    <row r="4387" spans="1:12" x14ac:dyDescent="0.3">
      <c r="A4387" s="5">
        <v>13640</v>
      </c>
      <c r="B4387" s="5">
        <v>10100501</v>
      </c>
      <c r="C4387" s="5">
        <v>1000</v>
      </c>
      <c r="D4387" s="4">
        <v>43647</v>
      </c>
      <c r="E4387" s="198" t="s">
        <v>103</v>
      </c>
      <c r="F4387" s="198">
        <v>108112675</v>
      </c>
      <c r="G4387" s="198">
        <v>-1</v>
      </c>
      <c r="H4387" s="198">
        <v>-68.92</v>
      </c>
      <c r="I4387" s="4">
        <v>43671</v>
      </c>
      <c r="J4387" s="198" t="s">
        <v>138</v>
      </c>
      <c r="K4387" s="198">
        <v>0</v>
      </c>
      <c r="L4387" s="198" t="s">
        <v>194</v>
      </c>
    </row>
    <row r="4388" spans="1:12" x14ac:dyDescent="0.3">
      <c r="A4388" s="5">
        <v>13640</v>
      </c>
      <c r="B4388" s="5">
        <v>10100501</v>
      </c>
      <c r="C4388" s="5">
        <v>1000</v>
      </c>
      <c r="D4388" s="4">
        <v>43647</v>
      </c>
      <c r="E4388" s="198" t="s">
        <v>104</v>
      </c>
      <c r="F4388" s="198">
        <v>108112675</v>
      </c>
      <c r="G4388" s="198">
        <v>0</v>
      </c>
      <c r="H4388" s="198">
        <v>0</v>
      </c>
      <c r="I4388" s="4">
        <v>43671</v>
      </c>
      <c r="J4388" s="198" t="s">
        <v>138</v>
      </c>
      <c r="K4388" s="3">
        <v>2079.5700000000002</v>
      </c>
      <c r="L4388" s="198" t="s">
        <v>194</v>
      </c>
    </row>
    <row r="4389" spans="1:12" x14ac:dyDescent="0.3">
      <c r="A4389" s="5">
        <v>13670</v>
      </c>
      <c r="B4389" s="5">
        <v>10100501</v>
      </c>
      <c r="C4389" s="5">
        <v>1000</v>
      </c>
      <c r="D4389" s="4">
        <v>43647</v>
      </c>
      <c r="E4389" s="198" t="s">
        <v>103</v>
      </c>
      <c r="F4389" s="198">
        <v>108112683</v>
      </c>
      <c r="G4389" s="5">
        <v>-1596</v>
      </c>
      <c r="H4389" s="3">
        <v>-4197.4799999999996</v>
      </c>
      <c r="I4389" s="4">
        <v>43665</v>
      </c>
      <c r="J4389" s="198" t="s">
        <v>287</v>
      </c>
      <c r="K4389" s="198">
        <v>0</v>
      </c>
      <c r="L4389" s="198" t="s">
        <v>189</v>
      </c>
    </row>
    <row r="4390" spans="1:12" x14ac:dyDescent="0.3">
      <c r="A4390" s="5">
        <v>13660</v>
      </c>
      <c r="B4390" s="5">
        <v>10100501</v>
      </c>
      <c r="C4390" s="5">
        <v>1000</v>
      </c>
      <c r="D4390" s="4">
        <v>43647</v>
      </c>
      <c r="E4390" s="198" t="s">
        <v>103</v>
      </c>
      <c r="F4390" s="198">
        <v>108112683</v>
      </c>
      <c r="G4390" s="198">
        <v>-532</v>
      </c>
      <c r="H4390" s="3">
        <v>-1867.32</v>
      </c>
      <c r="I4390" s="4">
        <v>43665</v>
      </c>
      <c r="J4390" s="198" t="s">
        <v>287</v>
      </c>
      <c r="K4390" s="198">
        <v>0</v>
      </c>
      <c r="L4390" s="198" t="s">
        <v>188</v>
      </c>
    </row>
    <row r="4391" spans="1:12" x14ac:dyDescent="0.3">
      <c r="A4391" s="5">
        <v>13660</v>
      </c>
      <c r="B4391" s="5">
        <v>10100501</v>
      </c>
      <c r="C4391" s="5">
        <v>1000</v>
      </c>
      <c r="D4391" s="4">
        <v>43647</v>
      </c>
      <c r="E4391" s="198" t="s">
        <v>103</v>
      </c>
      <c r="F4391" s="198">
        <v>108112955</v>
      </c>
      <c r="G4391" s="198">
        <v>-1</v>
      </c>
      <c r="H4391" s="3">
        <v>-1612.62</v>
      </c>
      <c r="I4391" s="4">
        <v>43665</v>
      </c>
      <c r="J4391" s="198" t="s">
        <v>287</v>
      </c>
      <c r="K4391" s="198">
        <v>0</v>
      </c>
      <c r="L4391" s="198" t="s">
        <v>188</v>
      </c>
    </row>
    <row r="4392" spans="1:12" x14ac:dyDescent="0.3">
      <c r="A4392" s="5">
        <v>13660</v>
      </c>
      <c r="B4392" s="5">
        <v>10100501</v>
      </c>
      <c r="C4392" s="5">
        <v>1000</v>
      </c>
      <c r="D4392" s="4">
        <v>43647</v>
      </c>
      <c r="E4392" s="198" t="s">
        <v>104</v>
      </c>
      <c r="F4392" s="198">
        <v>108112955</v>
      </c>
      <c r="G4392" s="198">
        <v>0</v>
      </c>
      <c r="H4392" s="198">
        <v>0</v>
      </c>
      <c r="I4392" s="4">
        <v>43665</v>
      </c>
      <c r="J4392" s="198" t="s">
        <v>287</v>
      </c>
      <c r="K4392" s="198">
        <v>881.96</v>
      </c>
      <c r="L4392" s="198" t="s">
        <v>188</v>
      </c>
    </row>
    <row r="4393" spans="1:12" x14ac:dyDescent="0.3">
      <c r="A4393" s="5">
        <v>13670</v>
      </c>
      <c r="B4393" s="5">
        <v>10100501</v>
      </c>
      <c r="C4393" s="5">
        <v>1000</v>
      </c>
      <c r="D4393" s="4">
        <v>43647</v>
      </c>
      <c r="E4393" s="198" t="s">
        <v>103</v>
      </c>
      <c r="F4393" s="198">
        <v>108112955</v>
      </c>
      <c r="G4393" s="198">
        <v>-170</v>
      </c>
      <c r="H4393" s="198">
        <v>-839.8</v>
      </c>
      <c r="I4393" s="4">
        <v>43665</v>
      </c>
      <c r="J4393" s="198" t="s">
        <v>287</v>
      </c>
      <c r="K4393" s="198">
        <v>0</v>
      </c>
      <c r="L4393" s="198" t="s">
        <v>189</v>
      </c>
    </row>
    <row r="4394" spans="1:12" x14ac:dyDescent="0.3">
      <c r="A4394" s="5">
        <v>13670</v>
      </c>
      <c r="B4394" s="5">
        <v>10100501</v>
      </c>
      <c r="C4394" s="5">
        <v>1000</v>
      </c>
      <c r="D4394" s="4">
        <v>43647</v>
      </c>
      <c r="E4394" s="198" t="s">
        <v>104</v>
      </c>
      <c r="F4394" s="198">
        <v>108112955</v>
      </c>
      <c r="G4394" s="198">
        <v>0</v>
      </c>
      <c r="H4394" s="198">
        <v>0</v>
      </c>
      <c r="I4394" s="4">
        <v>43665</v>
      </c>
      <c r="J4394" s="198" t="s">
        <v>287</v>
      </c>
      <c r="K4394" s="198">
        <v>459.29</v>
      </c>
      <c r="L4394" s="198" t="s">
        <v>189</v>
      </c>
    </row>
    <row r="4395" spans="1:12" x14ac:dyDescent="0.3">
      <c r="A4395" s="5">
        <v>13640</v>
      </c>
      <c r="B4395" s="5">
        <v>10100501</v>
      </c>
      <c r="C4395" s="5">
        <v>1000</v>
      </c>
      <c r="D4395" s="4">
        <v>43647</v>
      </c>
      <c r="E4395" s="198" t="s">
        <v>103</v>
      </c>
      <c r="F4395" s="198">
        <v>108111217</v>
      </c>
      <c r="G4395" s="198">
        <v>-2</v>
      </c>
      <c r="H4395" s="198">
        <v>-666.56</v>
      </c>
      <c r="I4395" s="4">
        <v>43643</v>
      </c>
      <c r="J4395" s="198" t="s">
        <v>288</v>
      </c>
      <c r="K4395" s="198">
        <v>0</v>
      </c>
      <c r="L4395" s="198" t="s">
        <v>194</v>
      </c>
    </row>
    <row r="4396" spans="1:12" x14ac:dyDescent="0.3">
      <c r="A4396" s="5">
        <v>13640</v>
      </c>
      <c r="B4396" s="5">
        <v>10100501</v>
      </c>
      <c r="C4396" s="5">
        <v>1000</v>
      </c>
      <c r="D4396" s="4">
        <v>43647</v>
      </c>
      <c r="E4396" s="198" t="s">
        <v>104</v>
      </c>
      <c r="F4396" s="198">
        <v>108111217</v>
      </c>
      <c r="G4396" s="198">
        <v>0</v>
      </c>
      <c r="H4396" s="198">
        <v>0</v>
      </c>
      <c r="I4396" s="4">
        <v>43643</v>
      </c>
      <c r="J4396" s="198" t="s">
        <v>288</v>
      </c>
      <c r="K4396" s="198">
        <v>208.41</v>
      </c>
      <c r="L4396" s="198" t="s">
        <v>194</v>
      </c>
    </row>
    <row r="4397" spans="1:12" x14ac:dyDescent="0.3">
      <c r="A4397" s="5">
        <v>13650</v>
      </c>
      <c r="B4397" s="5">
        <v>10100501</v>
      </c>
      <c r="C4397" s="5">
        <v>1000</v>
      </c>
      <c r="D4397" s="4">
        <v>43647</v>
      </c>
      <c r="E4397" s="198" t="s">
        <v>103</v>
      </c>
      <c r="F4397" s="198">
        <v>108111217</v>
      </c>
      <c r="G4397" s="5">
        <v>-1000</v>
      </c>
      <c r="H4397" s="5">
        <v>-2530</v>
      </c>
      <c r="I4397" s="4">
        <v>43643</v>
      </c>
      <c r="J4397" s="198" t="s">
        <v>288</v>
      </c>
      <c r="K4397" s="198">
        <v>0</v>
      </c>
      <c r="L4397" s="198" t="s">
        <v>195</v>
      </c>
    </row>
    <row r="4398" spans="1:12" x14ac:dyDescent="0.3">
      <c r="A4398" s="5">
        <v>13650</v>
      </c>
      <c r="B4398" s="5">
        <v>10100501</v>
      </c>
      <c r="C4398" s="5">
        <v>1000</v>
      </c>
      <c r="D4398" s="4">
        <v>43647</v>
      </c>
      <c r="E4398" s="198" t="s">
        <v>104</v>
      </c>
      <c r="F4398" s="198">
        <v>108111217</v>
      </c>
      <c r="G4398" s="198">
        <v>0</v>
      </c>
      <c r="H4398" s="198">
        <v>0</v>
      </c>
      <c r="I4398" s="4">
        <v>43643</v>
      </c>
      <c r="J4398" s="198" t="s">
        <v>288</v>
      </c>
      <c r="K4398" s="198">
        <v>791.03</v>
      </c>
      <c r="L4398" s="198" t="s">
        <v>195</v>
      </c>
    </row>
    <row r="4399" spans="1:12" x14ac:dyDescent="0.3">
      <c r="A4399" s="5">
        <v>13660</v>
      </c>
      <c r="B4399" s="5">
        <v>10100501</v>
      </c>
      <c r="C4399" s="5">
        <v>1000</v>
      </c>
      <c r="D4399" s="4">
        <v>43647</v>
      </c>
      <c r="E4399" s="198" t="s">
        <v>104</v>
      </c>
      <c r="F4399" s="198">
        <v>108111243</v>
      </c>
      <c r="G4399" s="198">
        <v>0</v>
      </c>
      <c r="H4399" s="198">
        <v>0</v>
      </c>
      <c r="I4399" s="4">
        <v>43630</v>
      </c>
      <c r="J4399" s="198" t="s">
        <v>105</v>
      </c>
      <c r="K4399" s="198">
        <v>-598.29</v>
      </c>
      <c r="L4399" s="198" t="s">
        <v>188</v>
      </c>
    </row>
    <row r="4400" spans="1:12" x14ac:dyDescent="0.3">
      <c r="A4400" s="5">
        <v>13670</v>
      </c>
      <c r="B4400" s="5">
        <v>10100501</v>
      </c>
      <c r="C4400" s="5">
        <v>1000</v>
      </c>
      <c r="D4400" s="4">
        <v>43647</v>
      </c>
      <c r="E4400" s="198" t="s">
        <v>104</v>
      </c>
      <c r="F4400" s="198">
        <v>108111243</v>
      </c>
      <c r="G4400" s="198">
        <v>0</v>
      </c>
      <c r="H4400" s="198">
        <v>0</v>
      </c>
      <c r="I4400" s="4">
        <v>43630</v>
      </c>
      <c r="J4400" s="198" t="s">
        <v>105</v>
      </c>
      <c r="K4400" s="198">
        <v>-468.7</v>
      </c>
      <c r="L4400" s="198" t="s">
        <v>189</v>
      </c>
    </row>
    <row r="4401" spans="1:12" x14ac:dyDescent="0.3">
      <c r="A4401" s="5">
        <v>13670</v>
      </c>
      <c r="B4401" s="5">
        <v>10100501</v>
      </c>
      <c r="C4401" s="5">
        <v>1000</v>
      </c>
      <c r="D4401" s="4">
        <v>43647</v>
      </c>
      <c r="E4401" s="198" t="s">
        <v>104</v>
      </c>
      <c r="F4401" s="198">
        <v>108111243</v>
      </c>
      <c r="G4401" s="198">
        <v>0</v>
      </c>
      <c r="H4401" s="198">
        <v>0</v>
      </c>
      <c r="I4401" s="4">
        <v>43630</v>
      </c>
      <c r="J4401" s="198" t="s">
        <v>105</v>
      </c>
      <c r="K4401" s="198">
        <v>-621.42999999999995</v>
      </c>
      <c r="L4401" s="198" t="s">
        <v>189</v>
      </c>
    </row>
    <row r="4402" spans="1:12" x14ac:dyDescent="0.3">
      <c r="A4402" s="5">
        <v>13670</v>
      </c>
      <c r="B4402" s="5">
        <v>10100501</v>
      </c>
      <c r="C4402" s="5">
        <v>1000</v>
      </c>
      <c r="D4402" s="4">
        <v>43647</v>
      </c>
      <c r="E4402" s="198" t="s">
        <v>103</v>
      </c>
      <c r="F4402" s="198">
        <v>108111888</v>
      </c>
      <c r="G4402" s="198">
        <v>-600</v>
      </c>
      <c r="H4402" s="5">
        <v>-2964</v>
      </c>
      <c r="I4402" s="4">
        <v>43668</v>
      </c>
      <c r="J4402" s="198" t="s">
        <v>285</v>
      </c>
      <c r="K4402" s="198">
        <v>0</v>
      </c>
      <c r="L4402" s="198" t="s">
        <v>189</v>
      </c>
    </row>
    <row r="4403" spans="1:12" x14ac:dyDescent="0.3">
      <c r="A4403" s="5">
        <v>13640</v>
      </c>
      <c r="B4403" s="5">
        <v>10100501</v>
      </c>
      <c r="C4403" s="5">
        <v>1000</v>
      </c>
      <c r="D4403" s="4">
        <v>43647</v>
      </c>
      <c r="E4403" s="198" t="s">
        <v>104</v>
      </c>
      <c r="F4403" s="198">
        <v>108111997</v>
      </c>
      <c r="G4403" s="198">
        <v>0</v>
      </c>
      <c r="H4403" s="198">
        <v>0</v>
      </c>
      <c r="I4403" s="4">
        <v>43619</v>
      </c>
      <c r="J4403" s="198" t="s">
        <v>105</v>
      </c>
      <c r="K4403" s="198">
        <v>-525.34</v>
      </c>
      <c r="L4403" s="198" t="s">
        <v>194</v>
      </c>
    </row>
    <row r="4404" spans="1:12" x14ac:dyDescent="0.3">
      <c r="A4404" s="5">
        <v>13660</v>
      </c>
      <c r="B4404" s="5">
        <v>10100501</v>
      </c>
      <c r="C4404" s="5">
        <v>1000</v>
      </c>
      <c r="D4404" s="4">
        <v>43647</v>
      </c>
      <c r="E4404" s="198" t="s">
        <v>103</v>
      </c>
      <c r="F4404" s="198">
        <v>108111997</v>
      </c>
      <c r="G4404" s="198">
        <v>-30</v>
      </c>
      <c r="H4404" s="198">
        <v>-106.2</v>
      </c>
      <c r="I4404" s="4">
        <v>43619</v>
      </c>
      <c r="J4404" s="198" t="s">
        <v>291</v>
      </c>
      <c r="K4404" s="198">
        <v>0</v>
      </c>
      <c r="L4404" s="198" t="s">
        <v>188</v>
      </c>
    </row>
    <row r="4405" spans="1:12" x14ac:dyDescent="0.3">
      <c r="A4405" s="5">
        <v>13650</v>
      </c>
      <c r="B4405" s="5">
        <v>10100501</v>
      </c>
      <c r="C4405" s="5">
        <v>1000</v>
      </c>
      <c r="D4405" s="4">
        <v>43647</v>
      </c>
      <c r="E4405" s="198" t="s">
        <v>103</v>
      </c>
      <c r="F4405" s="198">
        <v>108112004</v>
      </c>
      <c r="G4405" s="198">
        <v>-110</v>
      </c>
      <c r="H4405" s="198">
        <v>-278.3</v>
      </c>
      <c r="I4405" s="4">
        <v>43673</v>
      </c>
      <c r="J4405" s="198" t="s">
        <v>295</v>
      </c>
      <c r="K4405" s="198">
        <v>0</v>
      </c>
      <c r="L4405" s="198" t="s">
        <v>195</v>
      </c>
    </row>
    <row r="4406" spans="1:12" x14ac:dyDescent="0.3">
      <c r="A4406" s="5">
        <v>13640</v>
      </c>
      <c r="B4406" s="5">
        <v>10100501</v>
      </c>
      <c r="C4406" s="5">
        <v>1000</v>
      </c>
      <c r="D4406" s="4">
        <v>43647</v>
      </c>
      <c r="E4406" s="198" t="s">
        <v>103</v>
      </c>
      <c r="F4406" s="198">
        <v>108112004</v>
      </c>
      <c r="G4406" s="198">
        <v>-1</v>
      </c>
      <c r="H4406" s="198">
        <v>-118.38</v>
      </c>
      <c r="I4406" s="4">
        <v>43673</v>
      </c>
      <c r="J4406" s="198" t="s">
        <v>295</v>
      </c>
      <c r="K4406" s="198">
        <v>0</v>
      </c>
      <c r="L4406" s="198" t="s">
        <v>194</v>
      </c>
    </row>
    <row r="4407" spans="1:12" x14ac:dyDescent="0.3">
      <c r="A4407" s="5">
        <v>13640</v>
      </c>
      <c r="B4407" s="5">
        <v>10100501</v>
      </c>
      <c r="C4407" s="5">
        <v>1000</v>
      </c>
      <c r="D4407" s="4">
        <v>43647</v>
      </c>
      <c r="E4407" s="198" t="s">
        <v>103</v>
      </c>
      <c r="F4407" s="198">
        <v>108112004</v>
      </c>
      <c r="G4407" s="198">
        <v>-1</v>
      </c>
      <c r="H4407" s="3">
        <v>-1228.8800000000001</v>
      </c>
      <c r="I4407" s="4">
        <v>43673</v>
      </c>
      <c r="J4407" s="198" t="s">
        <v>295</v>
      </c>
      <c r="K4407" s="198">
        <v>0</v>
      </c>
      <c r="L4407" s="198" t="s">
        <v>194</v>
      </c>
    </row>
    <row r="4408" spans="1:12" x14ac:dyDescent="0.3">
      <c r="A4408" s="5">
        <v>13640</v>
      </c>
      <c r="B4408" s="5">
        <v>10100501</v>
      </c>
      <c r="C4408" s="5">
        <v>1000</v>
      </c>
      <c r="D4408" s="4">
        <v>43647</v>
      </c>
      <c r="E4408" s="198" t="s">
        <v>103</v>
      </c>
      <c r="F4408" s="198">
        <v>108112004</v>
      </c>
      <c r="G4408" s="198">
        <v>-2</v>
      </c>
      <c r="H4408" s="198">
        <v>-700.7</v>
      </c>
      <c r="I4408" s="4">
        <v>43673</v>
      </c>
      <c r="J4408" s="198" t="s">
        <v>295</v>
      </c>
      <c r="K4408" s="198">
        <v>0</v>
      </c>
      <c r="L4408" s="198" t="s">
        <v>194</v>
      </c>
    </row>
    <row r="4409" spans="1:12" x14ac:dyDescent="0.3">
      <c r="A4409" s="5">
        <v>13670</v>
      </c>
      <c r="B4409" s="5">
        <v>10100501</v>
      </c>
      <c r="C4409" s="5">
        <v>1000</v>
      </c>
      <c r="D4409" s="4">
        <v>43647</v>
      </c>
      <c r="E4409" s="198" t="s">
        <v>103</v>
      </c>
      <c r="F4409" s="198">
        <v>108112004</v>
      </c>
      <c r="G4409" s="198">
        <v>-15</v>
      </c>
      <c r="H4409" s="198">
        <v>-48.9</v>
      </c>
      <c r="I4409" s="4">
        <v>43673</v>
      </c>
      <c r="J4409" s="198" t="s">
        <v>295</v>
      </c>
      <c r="K4409" s="198">
        <v>0</v>
      </c>
      <c r="L4409" s="198" t="s">
        <v>189</v>
      </c>
    </row>
    <row r="4410" spans="1:12" x14ac:dyDescent="0.3">
      <c r="A4410" s="5">
        <v>13650</v>
      </c>
      <c r="B4410" s="5">
        <v>10100501</v>
      </c>
      <c r="C4410" s="5">
        <v>1000</v>
      </c>
      <c r="D4410" s="4">
        <v>43647</v>
      </c>
      <c r="E4410" s="198" t="s">
        <v>103</v>
      </c>
      <c r="F4410" s="198">
        <v>108112004</v>
      </c>
      <c r="G4410" s="198">
        <v>-50</v>
      </c>
      <c r="H4410" s="198">
        <v>-126.5</v>
      </c>
      <c r="I4410" s="4">
        <v>43673</v>
      </c>
      <c r="J4410" s="198" t="s">
        <v>295</v>
      </c>
      <c r="K4410" s="198">
        <v>0</v>
      </c>
      <c r="L4410" s="198" t="s">
        <v>195</v>
      </c>
    </row>
    <row r="4411" spans="1:12" x14ac:dyDescent="0.3">
      <c r="A4411" s="5">
        <v>13660</v>
      </c>
      <c r="B4411" s="5">
        <v>10100501</v>
      </c>
      <c r="C4411" s="5">
        <v>1000</v>
      </c>
      <c r="D4411" s="4">
        <v>43647</v>
      </c>
      <c r="E4411" s="198" t="s">
        <v>103</v>
      </c>
      <c r="F4411" s="198">
        <v>108112004</v>
      </c>
      <c r="G4411" s="198">
        <v>-1</v>
      </c>
      <c r="H4411" s="3">
        <v>-1432.2</v>
      </c>
      <c r="I4411" s="4">
        <v>43673</v>
      </c>
      <c r="J4411" s="198" t="s">
        <v>295</v>
      </c>
      <c r="K4411" s="198">
        <v>0</v>
      </c>
      <c r="L4411" s="198" t="s">
        <v>188</v>
      </c>
    </row>
    <row r="4412" spans="1:12" x14ac:dyDescent="0.3">
      <c r="A4412" s="5">
        <v>13640</v>
      </c>
      <c r="B4412" s="5">
        <v>10100501</v>
      </c>
      <c r="C4412" s="5">
        <v>1000</v>
      </c>
      <c r="D4412" s="4">
        <v>43647</v>
      </c>
      <c r="E4412" s="198" t="s">
        <v>103</v>
      </c>
      <c r="F4412" s="198">
        <v>108112004</v>
      </c>
      <c r="G4412" s="198">
        <v>-1</v>
      </c>
      <c r="H4412" s="3">
        <v>-1228.8800000000001</v>
      </c>
      <c r="I4412" s="4">
        <v>43673</v>
      </c>
      <c r="J4412" s="198" t="s">
        <v>295</v>
      </c>
      <c r="K4412" s="198">
        <v>0</v>
      </c>
      <c r="L4412" s="198" t="s">
        <v>194</v>
      </c>
    </row>
    <row r="4413" spans="1:12" x14ac:dyDescent="0.3">
      <c r="A4413" s="5">
        <v>13640</v>
      </c>
      <c r="B4413" s="5">
        <v>10100501</v>
      </c>
      <c r="C4413" s="5">
        <v>1000</v>
      </c>
      <c r="D4413" s="4">
        <v>43647</v>
      </c>
      <c r="E4413" s="198" t="s">
        <v>103</v>
      </c>
      <c r="F4413" s="198">
        <v>108112004</v>
      </c>
      <c r="G4413" s="198">
        <v>-1</v>
      </c>
      <c r="H4413" s="198">
        <v>-276.8</v>
      </c>
      <c r="I4413" s="4">
        <v>43673</v>
      </c>
      <c r="J4413" s="198" t="s">
        <v>295</v>
      </c>
      <c r="K4413" s="198">
        <v>0</v>
      </c>
      <c r="L4413" s="198" t="s">
        <v>194</v>
      </c>
    </row>
    <row r="4414" spans="1:12" x14ac:dyDescent="0.3">
      <c r="A4414" s="5">
        <v>13650</v>
      </c>
      <c r="B4414" s="5">
        <v>10100501</v>
      </c>
      <c r="C4414" s="5">
        <v>1000</v>
      </c>
      <c r="D4414" s="4">
        <v>43647</v>
      </c>
      <c r="E4414" s="198" t="s">
        <v>103</v>
      </c>
      <c r="F4414" s="198">
        <v>108112004</v>
      </c>
      <c r="G4414" s="198">
        <v>-25</v>
      </c>
      <c r="H4414" s="198">
        <v>-63.25</v>
      </c>
      <c r="I4414" s="4">
        <v>43673</v>
      </c>
      <c r="J4414" s="198" t="s">
        <v>295</v>
      </c>
      <c r="K4414" s="198">
        <v>0</v>
      </c>
      <c r="L4414" s="198" t="s">
        <v>195</v>
      </c>
    </row>
    <row r="4415" spans="1:12" x14ac:dyDescent="0.3">
      <c r="A4415" s="5">
        <v>13650</v>
      </c>
      <c r="B4415" s="5">
        <v>10100501</v>
      </c>
      <c r="C4415" s="5">
        <v>1000</v>
      </c>
      <c r="D4415" s="4">
        <v>43647</v>
      </c>
      <c r="E4415" s="198" t="s">
        <v>103</v>
      </c>
      <c r="F4415" s="198">
        <v>108112004</v>
      </c>
      <c r="G4415" s="198">
        <v>-50</v>
      </c>
      <c r="H4415" s="198">
        <v>-126.5</v>
      </c>
      <c r="I4415" s="4">
        <v>43673</v>
      </c>
      <c r="J4415" s="198" t="s">
        <v>295</v>
      </c>
      <c r="K4415" s="198">
        <v>0</v>
      </c>
      <c r="L4415" s="198" t="s">
        <v>195</v>
      </c>
    </row>
    <row r="4416" spans="1:12" x14ac:dyDescent="0.3">
      <c r="A4416" s="5">
        <v>13650</v>
      </c>
      <c r="B4416" s="5">
        <v>10100501</v>
      </c>
      <c r="C4416" s="5">
        <v>1000</v>
      </c>
      <c r="D4416" s="4">
        <v>43647</v>
      </c>
      <c r="E4416" s="198" t="s">
        <v>103</v>
      </c>
      <c r="F4416" s="198">
        <v>108112007</v>
      </c>
      <c r="G4416" s="198">
        <v>-190</v>
      </c>
      <c r="H4416" s="198">
        <v>-480.7</v>
      </c>
      <c r="I4416" s="4">
        <v>43672</v>
      </c>
      <c r="J4416" s="198" t="s">
        <v>288</v>
      </c>
      <c r="K4416" s="198">
        <v>0</v>
      </c>
      <c r="L4416" s="198" t="s">
        <v>195</v>
      </c>
    </row>
    <row r="4417" spans="1:12" x14ac:dyDescent="0.3">
      <c r="A4417" s="5">
        <v>13640</v>
      </c>
      <c r="B4417" s="5">
        <v>10100501</v>
      </c>
      <c r="C4417" s="5">
        <v>1000</v>
      </c>
      <c r="D4417" s="4">
        <v>43647</v>
      </c>
      <c r="E4417" s="198" t="s">
        <v>103</v>
      </c>
      <c r="F4417" s="198">
        <v>108112007</v>
      </c>
      <c r="G4417" s="198">
        <v>-1</v>
      </c>
      <c r="H4417" s="198">
        <v>-99.47</v>
      </c>
      <c r="I4417" s="4">
        <v>43672</v>
      </c>
      <c r="J4417" s="198" t="s">
        <v>288</v>
      </c>
      <c r="K4417" s="198">
        <v>0</v>
      </c>
      <c r="L4417" s="198" t="s">
        <v>194</v>
      </c>
    </row>
    <row r="4418" spans="1:12" x14ac:dyDescent="0.3">
      <c r="A4418" s="5">
        <v>13640</v>
      </c>
      <c r="B4418" s="5">
        <v>10100501</v>
      </c>
      <c r="C4418" s="5">
        <v>1000</v>
      </c>
      <c r="D4418" s="4">
        <v>43647</v>
      </c>
      <c r="E4418" s="198" t="s">
        <v>104</v>
      </c>
      <c r="F4418" s="198">
        <v>108104295</v>
      </c>
      <c r="G4418" s="198">
        <v>0</v>
      </c>
      <c r="H4418" s="198">
        <v>0</v>
      </c>
      <c r="I4418" s="4">
        <v>43622</v>
      </c>
      <c r="J4418" s="198" t="s">
        <v>105</v>
      </c>
      <c r="K4418" s="198">
        <v>0.12</v>
      </c>
      <c r="L4418" s="198" t="s">
        <v>194</v>
      </c>
    </row>
    <row r="4419" spans="1:12" x14ac:dyDescent="0.3">
      <c r="A4419" s="5">
        <v>13640</v>
      </c>
      <c r="B4419" s="5">
        <v>10100501</v>
      </c>
      <c r="C4419" s="5">
        <v>1000</v>
      </c>
      <c r="D4419" s="4">
        <v>43647</v>
      </c>
      <c r="E4419" s="198" t="s">
        <v>104</v>
      </c>
      <c r="F4419" s="198">
        <v>108104295</v>
      </c>
      <c r="G4419" s="198">
        <v>0</v>
      </c>
      <c r="H4419" s="198">
        <v>0</v>
      </c>
      <c r="I4419" s="4">
        <v>43622</v>
      </c>
      <c r="J4419" s="198" t="s">
        <v>105</v>
      </c>
      <c r="K4419" s="198">
        <v>0.15</v>
      </c>
      <c r="L4419" s="198" t="s">
        <v>194</v>
      </c>
    </row>
    <row r="4420" spans="1:12" x14ac:dyDescent="0.3">
      <c r="A4420" s="5">
        <v>13640</v>
      </c>
      <c r="B4420" s="5">
        <v>10100501</v>
      </c>
      <c r="C4420" s="5">
        <v>1000</v>
      </c>
      <c r="D4420" s="4">
        <v>43647</v>
      </c>
      <c r="E4420" s="198" t="s">
        <v>104</v>
      </c>
      <c r="F4420" s="198">
        <v>108104295</v>
      </c>
      <c r="G4420" s="198">
        <v>0</v>
      </c>
      <c r="H4420" s="198">
        <v>0</v>
      </c>
      <c r="I4420" s="4">
        <v>43622</v>
      </c>
      <c r="J4420" s="198" t="s">
        <v>105</v>
      </c>
      <c r="K4420" s="198">
        <v>0.25</v>
      </c>
      <c r="L4420" s="198" t="s">
        <v>194</v>
      </c>
    </row>
    <row r="4421" spans="1:12" x14ac:dyDescent="0.3">
      <c r="A4421" s="5">
        <v>13640</v>
      </c>
      <c r="B4421" s="5">
        <v>10100501</v>
      </c>
      <c r="C4421" s="5">
        <v>1000</v>
      </c>
      <c r="D4421" s="4">
        <v>43647</v>
      </c>
      <c r="E4421" s="198" t="s">
        <v>104</v>
      </c>
      <c r="F4421" s="198">
        <v>108104295</v>
      </c>
      <c r="G4421" s="198">
        <v>0</v>
      </c>
      <c r="H4421" s="198">
        <v>0</v>
      </c>
      <c r="I4421" s="4">
        <v>43622</v>
      </c>
      <c r="J4421" s="198" t="s">
        <v>105</v>
      </c>
      <c r="K4421" s="198">
        <v>0.06</v>
      </c>
      <c r="L4421" s="198" t="s">
        <v>194</v>
      </c>
    </row>
    <row r="4422" spans="1:12" x14ac:dyDescent="0.3">
      <c r="A4422" s="5">
        <v>13640</v>
      </c>
      <c r="B4422" s="5">
        <v>10100501</v>
      </c>
      <c r="C4422" s="5">
        <v>1000</v>
      </c>
      <c r="D4422" s="4">
        <v>43647</v>
      </c>
      <c r="E4422" s="198" t="s">
        <v>104</v>
      </c>
      <c r="F4422" s="198">
        <v>108104295</v>
      </c>
      <c r="G4422" s="198">
        <v>0</v>
      </c>
      <c r="H4422" s="198">
        <v>0</v>
      </c>
      <c r="I4422" s="4">
        <v>43622</v>
      </c>
      <c r="J4422" s="198" t="s">
        <v>105</v>
      </c>
      <c r="K4422" s="198">
        <v>0.19</v>
      </c>
      <c r="L4422" s="198" t="s">
        <v>194</v>
      </c>
    </row>
    <row r="4423" spans="1:12" x14ac:dyDescent="0.3">
      <c r="A4423" s="5">
        <v>13640</v>
      </c>
      <c r="B4423" s="5">
        <v>10100501</v>
      </c>
      <c r="C4423" s="5">
        <v>1000</v>
      </c>
      <c r="D4423" s="4">
        <v>43647</v>
      </c>
      <c r="E4423" s="198" t="s">
        <v>104</v>
      </c>
      <c r="F4423" s="198">
        <v>108104295</v>
      </c>
      <c r="G4423" s="198">
        <v>0</v>
      </c>
      <c r="H4423" s="198">
        <v>0</v>
      </c>
      <c r="I4423" s="4">
        <v>43622</v>
      </c>
      <c r="J4423" s="198" t="s">
        <v>105</v>
      </c>
      <c r="K4423" s="198">
        <v>0.49</v>
      </c>
      <c r="L4423" s="198" t="s">
        <v>194</v>
      </c>
    </row>
    <row r="4424" spans="1:12" x14ac:dyDescent="0.3">
      <c r="A4424" s="5">
        <v>13640</v>
      </c>
      <c r="B4424" s="5">
        <v>10100501</v>
      </c>
      <c r="C4424" s="5">
        <v>1000</v>
      </c>
      <c r="D4424" s="4">
        <v>43647</v>
      </c>
      <c r="E4424" s="198" t="s">
        <v>104</v>
      </c>
      <c r="F4424" s="198">
        <v>108104295</v>
      </c>
      <c r="G4424" s="198">
        <v>0</v>
      </c>
      <c r="H4424" s="198">
        <v>0</v>
      </c>
      <c r="I4424" s="4">
        <v>43622</v>
      </c>
      <c r="J4424" s="198" t="s">
        <v>105</v>
      </c>
      <c r="K4424" s="198">
        <v>0.26</v>
      </c>
      <c r="L4424" s="198" t="s">
        <v>194</v>
      </c>
    </row>
    <row r="4425" spans="1:12" x14ac:dyDescent="0.3">
      <c r="A4425" s="5">
        <v>13650</v>
      </c>
      <c r="B4425" s="5">
        <v>10100501</v>
      </c>
      <c r="C4425" s="5">
        <v>1000</v>
      </c>
      <c r="D4425" s="4">
        <v>43647</v>
      </c>
      <c r="E4425" s="198" t="s">
        <v>104</v>
      </c>
      <c r="F4425" s="198">
        <v>108104295</v>
      </c>
      <c r="G4425" s="198">
        <v>0</v>
      </c>
      <c r="H4425" s="198">
        <v>0</v>
      </c>
      <c r="I4425" s="4">
        <v>43622</v>
      </c>
      <c r="J4425" s="198" t="s">
        <v>105</v>
      </c>
      <c r="K4425" s="198">
        <v>0.91</v>
      </c>
      <c r="L4425" s="198" t="s">
        <v>195</v>
      </c>
    </row>
    <row r="4426" spans="1:12" x14ac:dyDescent="0.3">
      <c r="A4426" s="5">
        <v>13650</v>
      </c>
      <c r="B4426" s="5">
        <v>10100501</v>
      </c>
      <c r="C4426" s="5">
        <v>1000</v>
      </c>
      <c r="D4426" s="4">
        <v>43647</v>
      </c>
      <c r="E4426" s="198" t="s">
        <v>104</v>
      </c>
      <c r="F4426" s="198">
        <v>108104295</v>
      </c>
      <c r="G4426" s="198">
        <v>0</v>
      </c>
      <c r="H4426" s="198">
        <v>0</v>
      </c>
      <c r="I4426" s="4">
        <v>43622</v>
      </c>
      <c r="J4426" s="198" t="s">
        <v>105</v>
      </c>
      <c r="K4426" s="198">
        <v>0.91</v>
      </c>
      <c r="L4426" s="198" t="s">
        <v>195</v>
      </c>
    </row>
    <row r="4427" spans="1:12" x14ac:dyDescent="0.3">
      <c r="A4427" s="5">
        <v>13640</v>
      </c>
      <c r="B4427" s="5">
        <v>10100501</v>
      </c>
      <c r="C4427" s="5">
        <v>1000</v>
      </c>
      <c r="D4427" s="4">
        <v>43647</v>
      </c>
      <c r="E4427" s="198" t="s">
        <v>104</v>
      </c>
      <c r="F4427" s="198">
        <v>108104446</v>
      </c>
      <c r="G4427" s="198">
        <v>0</v>
      </c>
      <c r="H4427" s="198">
        <v>0</v>
      </c>
      <c r="I4427" s="4">
        <v>43530</v>
      </c>
      <c r="J4427" s="198" t="s">
        <v>105</v>
      </c>
      <c r="K4427" s="198">
        <v>-65.430000000000007</v>
      </c>
      <c r="L4427" s="198" t="s">
        <v>194</v>
      </c>
    </row>
    <row r="4428" spans="1:12" x14ac:dyDescent="0.3">
      <c r="A4428" s="5">
        <v>13640</v>
      </c>
      <c r="B4428" s="5">
        <v>10100501</v>
      </c>
      <c r="C4428" s="5">
        <v>1000</v>
      </c>
      <c r="D4428" s="4">
        <v>43647</v>
      </c>
      <c r="E4428" s="198" t="s">
        <v>104</v>
      </c>
      <c r="F4428" s="198">
        <v>108104446</v>
      </c>
      <c r="G4428" s="198">
        <v>0</v>
      </c>
      <c r="H4428" s="198">
        <v>0</v>
      </c>
      <c r="I4428" s="4">
        <v>43530</v>
      </c>
      <c r="J4428" s="198" t="s">
        <v>105</v>
      </c>
      <c r="K4428" s="198">
        <v>-65.430000000000007</v>
      </c>
      <c r="L4428" s="198" t="s">
        <v>194</v>
      </c>
    </row>
    <row r="4429" spans="1:12" x14ac:dyDescent="0.3">
      <c r="A4429" s="5">
        <v>13640</v>
      </c>
      <c r="B4429" s="5">
        <v>10100501</v>
      </c>
      <c r="C4429" s="5">
        <v>1000</v>
      </c>
      <c r="D4429" s="4">
        <v>43647</v>
      </c>
      <c r="E4429" s="198" t="s">
        <v>104</v>
      </c>
      <c r="F4429" s="198">
        <v>108104446</v>
      </c>
      <c r="G4429" s="198">
        <v>0</v>
      </c>
      <c r="H4429" s="198">
        <v>0</v>
      </c>
      <c r="I4429" s="4">
        <v>43530</v>
      </c>
      <c r="J4429" s="198" t="s">
        <v>105</v>
      </c>
      <c r="K4429" s="198">
        <v>-160.74</v>
      </c>
      <c r="L4429" s="198" t="s">
        <v>194</v>
      </c>
    </row>
    <row r="4430" spans="1:12" x14ac:dyDescent="0.3">
      <c r="A4430" s="5">
        <v>13650</v>
      </c>
      <c r="B4430" s="5">
        <v>10100501</v>
      </c>
      <c r="C4430" s="5">
        <v>1000</v>
      </c>
      <c r="D4430" s="4">
        <v>43647</v>
      </c>
      <c r="E4430" s="198" t="s">
        <v>104</v>
      </c>
      <c r="F4430" s="198">
        <v>108104446</v>
      </c>
      <c r="G4430" s="198">
        <v>0</v>
      </c>
      <c r="H4430" s="198">
        <v>0</v>
      </c>
      <c r="I4430" s="4">
        <v>43530</v>
      </c>
      <c r="J4430" s="198" t="s">
        <v>105</v>
      </c>
      <c r="K4430" s="198">
        <v>-421.16</v>
      </c>
      <c r="L4430" s="198" t="s">
        <v>195</v>
      </c>
    </row>
    <row r="4431" spans="1:12" x14ac:dyDescent="0.3">
      <c r="A4431" s="5">
        <v>13650</v>
      </c>
      <c r="B4431" s="5">
        <v>10100501</v>
      </c>
      <c r="C4431" s="5">
        <v>1000</v>
      </c>
      <c r="D4431" s="4">
        <v>43647</v>
      </c>
      <c r="E4431" s="198" t="s">
        <v>104</v>
      </c>
      <c r="F4431" s="198">
        <v>108104446</v>
      </c>
      <c r="G4431" s="198">
        <v>0</v>
      </c>
      <c r="H4431" s="198">
        <v>0</v>
      </c>
      <c r="I4431" s="4">
        <v>43530</v>
      </c>
      <c r="J4431" s="198" t="s">
        <v>105</v>
      </c>
      <c r="K4431" s="198">
        <v>-421.17</v>
      </c>
      <c r="L4431" s="198" t="s">
        <v>195</v>
      </c>
    </row>
    <row r="4432" spans="1:12" x14ac:dyDescent="0.3">
      <c r="A4432" s="5">
        <v>13650</v>
      </c>
      <c r="B4432" s="5">
        <v>10100501</v>
      </c>
      <c r="C4432" s="5">
        <v>1000</v>
      </c>
      <c r="D4432" s="4">
        <v>43647</v>
      </c>
      <c r="E4432" s="198" t="s">
        <v>104</v>
      </c>
      <c r="F4432" s="198">
        <v>108104446</v>
      </c>
      <c r="G4432" s="198">
        <v>0</v>
      </c>
      <c r="H4432" s="198">
        <v>0</v>
      </c>
      <c r="I4432" s="4">
        <v>43530</v>
      </c>
      <c r="J4432" s="198" t="s">
        <v>105</v>
      </c>
      <c r="K4432" s="198">
        <v>-421.17</v>
      </c>
      <c r="L4432" s="198" t="s">
        <v>195</v>
      </c>
    </row>
    <row r="4433" spans="1:12" x14ac:dyDescent="0.3">
      <c r="A4433" s="5">
        <v>13650</v>
      </c>
      <c r="B4433" s="5">
        <v>10100501</v>
      </c>
      <c r="C4433" s="5">
        <v>1000</v>
      </c>
      <c r="D4433" s="4">
        <v>43647</v>
      </c>
      <c r="E4433" s="198" t="s">
        <v>104</v>
      </c>
      <c r="F4433" s="198">
        <v>108104446</v>
      </c>
      <c r="G4433" s="198">
        <v>0</v>
      </c>
      <c r="H4433" s="198">
        <v>0</v>
      </c>
      <c r="I4433" s="4">
        <v>43530</v>
      </c>
      <c r="J4433" s="198" t="s">
        <v>105</v>
      </c>
      <c r="K4433" s="198">
        <v>-421.17</v>
      </c>
      <c r="L4433" s="198" t="s">
        <v>195</v>
      </c>
    </row>
    <row r="4434" spans="1:12" x14ac:dyDescent="0.3">
      <c r="A4434" s="5">
        <v>13650</v>
      </c>
      <c r="B4434" s="5">
        <v>10100501</v>
      </c>
      <c r="C4434" s="5">
        <v>1000</v>
      </c>
      <c r="D4434" s="4">
        <v>43647</v>
      </c>
      <c r="E4434" s="198" t="s">
        <v>104</v>
      </c>
      <c r="F4434" s="198">
        <v>108104446</v>
      </c>
      <c r="G4434" s="198">
        <v>0</v>
      </c>
      <c r="H4434" s="198">
        <v>0</v>
      </c>
      <c r="I4434" s="4">
        <v>43530</v>
      </c>
      <c r="J4434" s="198" t="s">
        <v>105</v>
      </c>
      <c r="K4434" s="198">
        <v>-421.16</v>
      </c>
      <c r="L4434" s="198" t="s">
        <v>195</v>
      </c>
    </row>
    <row r="4435" spans="1:12" x14ac:dyDescent="0.3">
      <c r="A4435" s="5">
        <v>13650</v>
      </c>
      <c r="B4435" s="5">
        <v>10100501</v>
      </c>
      <c r="C4435" s="5">
        <v>1000</v>
      </c>
      <c r="D4435" s="4">
        <v>43647</v>
      </c>
      <c r="E4435" s="198" t="s">
        <v>104</v>
      </c>
      <c r="F4435" s="198">
        <v>108104446</v>
      </c>
      <c r="G4435" s="198">
        <v>0</v>
      </c>
      <c r="H4435" s="198">
        <v>0</v>
      </c>
      <c r="I4435" s="4">
        <v>43530</v>
      </c>
      <c r="J4435" s="198" t="s">
        <v>105</v>
      </c>
      <c r="K4435" s="198">
        <v>-421.17</v>
      </c>
      <c r="L4435" s="198" t="s">
        <v>195</v>
      </c>
    </row>
    <row r="4436" spans="1:12" x14ac:dyDescent="0.3">
      <c r="A4436" s="5">
        <v>13640</v>
      </c>
      <c r="B4436" s="5">
        <v>10100501</v>
      </c>
      <c r="C4436" s="5">
        <v>1000</v>
      </c>
      <c r="D4436" s="4">
        <v>43647</v>
      </c>
      <c r="E4436" s="198" t="s">
        <v>104</v>
      </c>
      <c r="F4436" s="198">
        <v>108108617</v>
      </c>
      <c r="G4436" s="198">
        <v>0</v>
      </c>
      <c r="H4436" s="198">
        <v>0</v>
      </c>
      <c r="I4436" s="4">
        <v>43518</v>
      </c>
      <c r="J4436" s="198" t="s">
        <v>105</v>
      </c>
      <c r="K4436" s="198">
        <v>-0.97</v>
      </c>
      <c r="L4436" s="198" t="s">
        <v>194</v>
      </c>
    </row>
    <row r="4437" spans="1:12" x14ac:dyDescent="0.3">
      <c r="A4437" s="5">
        <v>13670</v>
      </c>
      <c r="B4437" s="5">
        <v>10100501</v>
      </c>
      <c r="C4437" s="5">
        <v>1000</v>
      </c>
      <c r="D4437" s="4">
        <v>43647</v>
      </c>
      <c r="E4437" s="198" t="s">
        <v>104</v>
      </c>
      <c r="F4437" s="198">
        <v>108109257</v>
      </c>
      <c r="G4437" s="198">
        <v>0</v>
      </c>
      <c r="H4437" s="198">
        <v>0</v>
      </c>
      <c r="I4437" s="4">
        <v>43676</v>
      </c>
      <c r="J4437" s="198" t="s">
        <v>284</v>
      </c>
      <c r="K4437" s="3">
        <v>-8148.85</v>
      </c>
      <c r="L4437" s="198" t="s">
        <v>189</v>
      </c>
    </row>
    <row r="4438" spans="1:12" x14ac:dyDescent="0.3">
      <c r="A4438" s="5">
        <v>13660</v>
      </c>
      <c r="B4438" s="5">
        <v>10100501</v>
      </c>
      <c r="C4438" s="5">
        <v>1000</v>
      </c>
      <c r="D4438" s="4">
        <v>43647</v>
      </c>
      <c r="E4438" s="198" t="s">
        <v>104</v>
      </c>
      <c r="F4438" s="198">
        <v>108109348</v>
      </c>
      <c r="G4438" s="198">
        <v>0</v>
      </c>
      <c r="H4438" s="198">
        <v>0</v>
      </c>
      <c r="I4438" s="4">
        <v>43623</v>
      </c>
      <c r="J4438" s="198" t="s">
        <v>105</v>
      </c>
      <c r="K4438" s="198">
        <v>-3.67</v>
      </c>
      <c r="L4438" s="198" t="s">
        <v>188</v>
      </c>
    </row>
    <row r="4439" spans="1:12" x14ac:dyDescent="0.3">
      <c r="A4439" s="5">
        <v>13660</v>
      </c>
      <c r="B4439" s="5">
        <v>10100501</v>
      </c>
      <c r="C4439" s="5">
        <v>1000</v>
      </c>
      <c r="D4439" s="4">
        <v>43647</v>
      </c>
      <c r="E4439" s="198" t="s">
        <v>104</v>
      </c>
      <c r="F4439" s="198">
        <v>108109484</v>
      </c>
      <c r="G4439" s="198">
        <v>0</v>
      </c>
      <c r="H4439" s="198">
        <v>0</v>
      </c>
      <c r="I4439" s="4">
        <v>43636</v>
      </c>
      <c r="J4439" s="198" t="s">
        <v>105</v>
      </c>
      <c r="K4439" s="3">
        <v>12685.49</v>
      </c>
      <c r="L4439" s="198" t="s">
        <v>188</v>
      </c>
    </row>
    <row r="4440" spans="1:12" x14ac:dyDescent="0.3">
      <c r="A4440" s="5">
        <v>13640</v>
      </c>
      <c r="B4440" s="5">
        <v>10100501</v>
      </c>
      <c r="C4440" s="5">
        <v>1000</v>
      </c>
      <c r="D4440" s="4">
        <v>43647</v>
      </c>
      <c r="E4440" s="198" t="s">
        <v>104</v>
      </c>
      <c r="F4440" s="198">
        <v>108108764</v>
      </c>
      <c r="G4440" s="198">
        <v>0</v>
      </c>
      <c r="H4440" s="198">
        <v>0</v>
      </c>
      <c r="I4440" s="4">
        <v>43606</v>
      </c>
      <c r="J4440" s="198" t="s">
        <v>105</v>
      </c>
      <c r="K4440" s="198">
        <v>1.02</v>
      </c>
      <c r="L4440" s="198" t="s">
        <v>194</v>
      </c>
    </row>
    <row r="4441" spans="1:12" x14ac:dyDescent="0.3">
      <c r="A4441" s="5">
        <v>13650</v>
      </c>
      <c r="B4441" s="5">
        <v>10100501</v>
      </c>
      <c r="C4441" s="5">
        <v>1000</v>
      </c>
      <c r="D4441" s="4">
        <v>43647</v>
      </c>
      <c r="E4441" s="198" t="s">
        <v>104</v>
      </c>
      <c r="F4441" s="198">
        <v>108108764</v>
      </c>
      <c r="G4441" s="198">
        <v>0</v>
      </c>
      <c r="H4441" s="198">
        <v>0</v>
      </c>
      <c r="I4441" s="4">
        <v>43606</v>
      </c>
      <c r="J4441" s="198" t="s">
        <v>105</v>
      </c>
      <c r="K4441" s="198">
        <v>0.5</v>
      </c>
      <c r="L4441" s="198" t="s">
        <v>195</v>
      </c>
    </row>
    <row r="4442" spans="1:12" x14ac:dyDescent="0.3">
      <c r="A4442" s="5">
        <v>13640</v>
      </c>
      <c r="B4442" s="5">
        <v>10100501</v>
      </c>
      <c r="C4442" s="5">
        <v>1000</v>
      </c>
      <c r="D4442" s="4">
        <v>43647</v>
      </c>
      <c r="E4442" s="198" t="s">
        <v>104</v>
      </c>
      <c r="F4442" s="198">
        <v>108106374</v>
      </c>
      <c r="G4442" s="198">
        <v>0</v>
      </c>
      <c r="H4442" s="198">
        <v>0</v>
      </c>
      <c r="I4442" s="4">
        <v>43662</v>
      </c>
      <c r="J4442" s="198" t="s">
        <v>105</v>
      </c>
      <c r="K4442" s="198">
        <v>-2.77</v>
      </c>
      <c r="L4442" s="198" t="s">
        <v>194</v>
      </c>
    </row>
    <row r="4443" spans="1:12" x14ac:dyDescent="0.3">
      <c r="A4443" s="5">
        <v>13640</v>
      </c>
      <c r="B4443" s="5">
        <v>10100501</v>
      </c>
      <c r="C4443" s="5">
        <v>1000</v>
      </c>
      <c r="D4443" s="4">
        <v>43647</v>
      </c>
      <c r="E4443" s="198" t="s">
        <v>104</v>
      </c>
      <c r="F4443" s="198">
        <v>108106418</v>
      </c>
      <c r="G4443" s="198">
        <v>0</v>
      </c>
      <c r="H4443" s="198">
        <v>0</v>
      </c>
      <c r="I4443" s="4">
        <v>43626</v>
      </c>
      <c r="J4443" s="198" t="s">
        <v>105</v>
      </c>
      <c r="K4443" s="198">
        <v>0.04</v>
      </c>
      <c r="L4443" s="198" t="s">
        <v>194</v>
      </c>
    </row>
    <row r="4444" spans="1:12" x14ac:dyDescent="0.3">
      <c r="A4444" s="5">
        <v>13650</v>
      </c>
      <c r="B4444" s="5">
        <v>10100501</v>
      </c>
      <c r="C4444" s="5">
        <v>1000</v>
      </c>
      <c r="D4444" s="4">
        <v>43647</v>
      </c>
      <c r="E4444" s="198" t="s">
        <v>104</v>
      </c>
      <c r="F4444" s="198">
        <v>108106418</v>
      </c>
      <c r="G4444" s="198">
        <v>0</v>
      </c>
      <c r="H4444" s="198">
        <v>0</v>
      </c>
      <c r="I4444" s="4">
        <v>43626</v>
      </c>
      <c r="J4444" s="198" t="s">
        <v>105</v>
      </c>
      <c r="K4444" s="198">
        <v>0.05</v>
      </c>
      <c r="L4444" s="198" t="s">
        <v>195</v>
      </c>
    </row>
    <row r="4445" spans="1:12" x14ac:dyDescent="0.3">
      <c r="A4445" s="5">
        <v>13650</v>
      </c>
      <c r="B4445" s="5">
        <v>10100501</v>
      </c>
      <c r="C4445" s="5">
        <v>1000</v>
      </c>
      <c r="D4445" s="4">
        <v>43647</v>
      </c>
      <c r="E4445" s="198" t="s">
        <v>104</v>
      </c>
      <c r="F4445" s="198">
        <v>108106418</v>
      </c>
      <c r="G4445" s="198">
        <v>0</v>
      </c>
      <c r="H4445" s="198">
        <v>0</v>
      </c>
      <c r="I4445" s="4">
        <v>43626</v>
      </c>
      <c r="J4445" s="198" t="s">
        <v>105</v>
      </c>
      <c r="K4445" s="198">
        <v>0.05</v>
      </c>
      <c r="L4445" s="198" t="s">
        <v>195</v>
      </c>
    </row>
    <row r="4446" spans="1:12" x14ac:dyDescent="0.3">
      <c r="A4446" s="5">
        <v>13650</v>
      </c>
      <c r="B4446" s="5">
        <v>10100501</v>
      </c>
      <c r="C4446" s="5">
        <v>1000</v>
      </c>
      <c r="D4446" s="4">
        <v>43647</v>
      </c>
      <c r="E4446" s="198" t="s">
        <v>104</v>
      </c>
      <c r="F4446" s="198">
        <v>108106418</v>
      </c>
      <c r="G4446" s="198">
        <v>0</v>
      </c>
      <c r="H4446" s="198">
        <v>0</v>
      </c>
      <c r="I4446" s="4">
        <v>43626</v>
      </c>
      <c r="J4446" s="198" t="s">
        <v>105</v>
      </c>
      <c r="K4446" s="198">
        <v>0.05</v>
      </c>
      <c r="L4446" s="198" t="s">
        <v>195</v>
      </c>
    </row>
    <row r="4447" spans="1:12" x14ac:dyDescent="0.3">
      <c r="A4447" s="5">
        <v>13640</v>
      </c>
      <c r="B4447" s="5">
        <v>10100501</v>
      </c>
      <c r="C4447" s="5">
        <v>1000</v>
      </c>
      <c r="D4447" s="4">
        <v>43647</v>
      </c>
      <c r="E4447" s="198" t="s">
        <v>104</v>
      </c>
      <c r="F4447" s="198">
        <v>108106805</v>
      </c>
      <c r="G4447" s="198">
        <v>0</v>
      </c>
      <c r="H4447" s="198">
        <v>0</v>
      </c>
      <c r="I4447" s="4">
        <v>43609</v>
      </c>
      <c r="J4447" s="198" t="s">
        <v>105</v>
      </c>
      <c r="K4447" s="198">
        <v>-0.75</v>
      </c>
      <c r="L4447" s="198" t="s">
        <v>194</v>
      </c>
    </row>
    <row r="4448" spans="1:12" x14ac:dyDescent="0.3">
      <c r="A4448" s="5">
        <v>13640</v>
      </c>
      <c r="B4448" s="5">
        <v>10100501</v>
      </c>
      <c r="C4448" s="5">
        <v>1000</v>
      </c>
      <c r="D4448" s="4">
        <v>43647</v>
      </c>
      <c r="E4448" s="198" t="s">
        <v>104</v>
      </c>
      <c r="F4448" s="198">
        <v>108106805</v>
      </c>
      <c r="G4448" s="198">
        <v>0</v>
      </c>
      <c r="H4448" s="198">
        <v>0</v>
      </c>
      <c r="I4448" s="4">
        <v>43609</v>
      </c>
      <c r="J4448" s="198" t="s">
        <v>105</v>
      </c>
      <c r="K4448" s="198">
        <v>-5.51</v>
      </c>
      <c r="L4448" s="198" t="s">
        <v>194</v>
      </c>
    </row>
    <row r="4449" spans="1:12" x14ac:dyDescent="0.3">
      <c r="A4449" s="5">
        <v>13650</v>
      </c>
      <c r="B4449" s="5">
        <v>10100501</v>
      </c>
      <c r="C4449" s="5">
        <v>1000</v>
      </c>
      <c r="D4449" s="4">
        <v>43647</v>
      </c>
      <c r="E4449" s="198" t="s">
        <v>104</v>
      </c>
      <c r="F4449" s="198">
        <v>108106805</v>
      </c>
      <c r="G4449" s="198">
        <v>0</v>
      </c>
      <c r="H4449" s="198">
        <v>0</v>
      </c>
      <c r="I4449" s="4">
        <v>43609</v>
      </c>
      <c r="J4449" s="198" t="s">
        <v>105</v>
      </c>
      <c r="K4449" s="198">
        <v>-2.31</v>
      </c>
      <c r="L4449" s="198" t="s">
        <v>195</v>
      </c>
    </row>
    <row r="4450" spans="1:12" x14ac:dyDescent="0.3">
      <c r="A4450" s="5">
        <v>13650</v>
      </c>
      <c r="B4450" s="5">
        <v>10100501</v>
      </c>
      <c r="C4450" s="5">
        <v>1000</v>
      </c>
      <c r="D4450" s="4">
        <v>43647</v>
      </c>
      <c r="E4450" s="198" t="s">
        <v>104</v>
      </c>
      <c r="F4450" s="198">
        <v>108106805</v>
      </c>
      <c r="G4450" s="198">
        <v>0</v>
      </c>
      <c r="H4450" s="198">
        <v>0</v>
      </c>
      <c r="I4450" s="4">
        <v>43609</v>
      </c>
      <c r="J4450" s="198" t="s">
        <v>105</v>
      </c>
      <c r="K4450" s="198">
        <v>-2.31</v>
      </c>
      <c r="L4450" s="198" t="s">
        <v>195</v>
      </c>
    </row>
    <row r="4451" spans="1:12" x14ac:dyDescent="0.3">
      <c r="A4451" s="5">
        <v>13640</v>
      </c>
      <c r="B4451" s="5">
        <v>10100501</v>
      </c>
      <c r="C4451" s="5">
        <v>1000</v>
      </c>
      <c r="D4451" s="4">
        <v>43647</v>
      </c>
      <c r="E4451" s="198" t="s">
        <v>104</v>
      </c>
      <c r="F4451" s="198">
        <v>108106916</v>
      </c>
      <c r="G4451" s="198">
        <v>0</v>
      </c>
      <c r="H4451" s="198">
        <v>0</v>
      </c>
      <c r="I4451" s="4">
        <v>43643</v>
      </c>
      <c r="J4451" s="198" t="s">
        <v>105</v>
      </c>
      <c r="K4451" s="3">
        <v>-1015.32</v>
      </c>
      <c r="L4451" s="198" t="s">
        <v>194</v>
      </c>
    </row>
    <row r="4452" spans="1:12" x14ac:dyDescent="0.3">
      <c r="A4452" s="5">
        <v>13640</v>
      </c>
      <c r="B4452" s="5">
        <v>10100501</v>
      </c>
      <c r="C4452" s="5">
        <v>1000</v>
      </c>
      <c r="D4452" s="4">
        <v>43647</v>
      </c>
      <c r="E4452" s="198" t="s">
        <v>104</v>
      </c>
      <c r="F4452" s="198">
        <v>108106916</v>
      </c>
      <c r="G4452" s="198">
        <v>0</v>
      </c>
      <c r="H4452" s="198">
        <v>0</v>
      </c>
      <c r="I4452" s="4">
        <v>43643</v>
      </c>
      <c r="J4452" s="198" t="s">
        <v>105</v>
      </c>
      <c r="K4452" s="3">
        <v>-1050.77</v>
      </c>
      <c r="L4452" s="198" t="s">
        <v>194</v>
      </c>
    </row>
    <row r="4453" spans="1:12" x14ac:dyDescent="0.3">
      <c r="A4453" s="5">
        <v>13640</v>
      </c>
      <c r="B4453" s="5">
        <v>10100501</v>
      </c>
      <c r="C4453" s="5">
        <v>1000</v>
      </c>
      <c r="D4453" s="4">
        <v>43647</v>
      </c>
      <c r="E4453" s="198" t="s">
        <v>104</v>
      </c>
      <c r="F4453" s="198">
        <v>108106930</v>
      </c>
      <c r="G4453" s="198">
        <v>0</v>
      </c>
      <c r="H4453" s="198">
        <v>0</v>
      </c>
      <c r="I4453" s="4">
        <v>43530</v>
      </c>
      <c r="J4453" s="198" t="s">
        <v>105</v>
      </c>
      <c r="K4453" s="198">
        <v>-87.05</v>
      </c>
      <c r="L4453" s="198" t="s">
        <v>194</v>
      </c>
    </row>
    <row r="4454" spans="1:12" x14ac:dyDescent="0.3">
      <c r="A4454" s="5">
        <v>13640</v>
      </c>
      <c r="B4454" s="5">
        <v>10100501</v>
      </c>
      <c r="C4454" s="5">
        <v>1000</v>
      </c>
      <c r="D4454" s="4">
        <v>43647</v>
      </c>
      <c r="E4454" s="198" t="s">
        <v>104</v>
      </c>
      <c r="F4454" s="198">
        <v>108106930</v>
      </c>
      <c r="G4454" s="198">
        <v>0</v>
      </c>
      <c r="H4454" s="198">
        <v>0</v>
      </c>
      <c r="I4454" s="4">
        <v>43530</v>
      </c>
      <c r="J4454" s="198" t="s">
        <v>105</v>
      </c>
      <c r="K4454" s="198">
        <v>-216.05</v>
      </c>
      <c r="L4454" s="198" t="s">
        <v>194</v>
      </c>
    </row>
    <row r="4455" spans="1:12" x14ac:dyDescent="0.3">
      <c r="A4455" s="5">
        <v>13640</v>
      </c>
      <c r="B4455" s="5">
        <v>10100501</v>
      </c>
      <c r="C4455" s="5">
        <v>1000</v>
      </c>
      <c r="D4455" s="4">
        <v>43647</v>
      </c>
      <c r="E4455" s="198" t="s">
        <v>104</v>
      </c>
      <c r="F4455" s="198">
        <v>108106930</v>
      </c>
      <c r="G4455" s="198">
        <v>0</v>
      </c>
      <c r="H4455" s="198">
        <v>0</v>
      </c>
      <c r="I4455" s="4">
        <v>43530</v>
      </c>
      <c r="J4455" s="198" t="s">
        <v>105</v>
      </c>
      <c r="K4455" s="198">
        <v>-216.06</v>
      </c>
      <c r="L4455" s="198" t="s">
        <v>194</v>
      </c>
    </row>
    <row r="4456" spans="1:12" x14ac:dyDescent="0.3">
      <c r="A4456" s="5">
        <v>13670</v>
      </c>
      <c r="B4456" s="5">
        <v>10100501</v>
      </c>
      <c r="C4456" s="5">
        <v>1000</v>
      </c>
      <c r="D4456" s="4">
        <v>43647</v>
      </c>
      <c r="E4456" s="198" t="s">
        <v>104</v>
      </c>
      <c r="F4456" s="198">
        <v>108106930</v>
      </c>
      <c r="G4456" s="198">
        <v>0</v>
      </c>
      <c r="H4456" s="198">
        <v>0</v>
      </c>
      <c r="I4456" s="4">
        <v>43530</v>
      </c>
      <c r="J4456" s="198" t="s">
        <v>105</v>
      </c>
      <c r="K4456" s="198">
        <v>-4.0599999999999996</v>
      </c>
      <c r="L4456" s="198" t="s">
        <v>189</v>
      </c>
    </row>
    <row r="4457" spans="1:12" x14ac:dyDescent="0.3">
      <c r="A4457" s="5">
        <v>13670</v>
      </c>
      <c r="B4457" s="5">
        <v>10100501</v>
      </c>
      <c r="C4457" s="5">
        <v>1000</v>
      </c>
      <c r="D4457" s="4">
        <v>43647</v>
      </c>
      <c r="E4457" s="198" t="s">
        <v>104</v>
      </c>
      <c r="F4457" s="198">
        <v>108106930</v>
      </c>
      <c r="G4457" s="198">
        <v>0</v>
      </c>
      <c r="H4457" s="198">
        <v>0</v>
      </c>
      <c r="I4457" s="4">
        <v>43530</v>
      </c>
      <c r="J4457" s="198" t="s">
        <v>105</v>
      </c>
      <c r="K4457" s="198">
        <v>-22.83</v>
      </c>
      <c r="L4457" s="198" t="s">
        <v>189</v>
      </c>
    </row>
    <row r="4458" spans="1:12" x14ac:dyDescent="0.3">
      <c r="A4458" s="5">
        <v>13640</v>
      </c>
      <c r="B4458" s="5">
        <v>10100501</v>
      </c>
      <c r="C4458" s="5">
        <v>1000</v>
      </c>
      <c r="D4458" s="4">
        <v>43647</v>
      </c>
      <c r="E4458" s="198" t="s">
        <v>104</v>
      </c>
      <c r="F4458" s="198">
        <v>108106999</v>
      </c>
      <c r="G4458" s="198">
        <v>0</v>
      </c>
      <c r="H4458" s="198">
        <v>0</v>
      </c>
      <c r="I4458" s="4">
        <v>43641</v>
      </c>
      <c r="J4458" s="198" t="s">
        <v>105</v>
      </c>
      <c r="K4458" s="198">
        <v>-323.82</v>
      </c>
      <c r="L4458" s="198" t="s">
        <v>194</v>
      </c>
    </row>
    <row r="4459" spans="1:12" x14ac:dyDescent="0.3">
      <c r="A4459" s="5">
        <v>13640</v>
      </c>
      <c r="B4459" s="5">
        <v>10100501</v>
      </c>
      <c r="C4459" s="5">
        <v>1000</v>
      </c>
      <c r="D4459" s="4">
        <v>43647</v>
      </c>
      <c r="E4459" s="198" t="s">
        <v>104</v>
      </c>
      <c r="F4459" s="198">
        <v>108107581</v>
      </c>
      <c r="G4459" s="198">
        <v>0</v>
      </c>
      <c r="H4459" s="198">
        <v>0</v>
      </c>
      <c r="I4459" s="4">
        <v>43613</v>
      </c>
      <c r="J4459" s="198" t="s">
        <v>105</v>
      </c>
      <c r="K4459" s="198">
        <v>4.54</v>
      </c>
      <c r="L4459" s="198" t="s">
        <v>194</v>
      </c>
    </row>
    <row r="4460" spans="1:12" x14ac:dyDescent="0.3">
      <c r="A4460" s="5">
        <v>13650</v>
      </c>
      <c r="B4460" s="5">
        <v>10100501</v>
      </c>
      <c r="C4460" s="5">
        <v>1000</v>
      </c>
      <c r="D4460" s="4">
        <v>43647</v>
      </c>
      <c r="E4460" s="198" t="s">
        <v>104</v>
      </c>
      <c r="F4460" s="198">
        <v>108107581</v>
      </c>
      <c r="G4460" s="198">
        <v>0</v>
      </c>
      <c r="H4460" s="198">
        <v>0</v>
      </c>
      <c r="I4460" s="4">
        <v>43613</v>
      </c>
      <c r="J4460" s="198" t="s">
        <v>105</v>
      </c>
      <c r="K4460" s="198">
        <v>1.37</v>
      </c>
      <c r="L4460" s="198" t="s">
        <v>195</v>
      </c>
    </row>
    <row r="4461" spans="1:12" x14ac:dyDescent="0.3">
      <c r="A4461" s="5">
        <v>13640</v>
      </c>
      <c r="B4461" s="5">
        <v>10100501</v>
      </c>
      <c r="C4461" s="5">
        <v>1000</v>
      </c>
      <c r="D4461" s="4">
        <v>43647</v>
      </c>
      <c r="E4461" s="198" t="s">
        <v>104</v>
      </c>
      <c r="F4461" s="198">
        <v>108108104</v>
      </c>
      <c r="G4461" s="198">
        <v>0</v>
      </c>
      <c r="H4461" s="198">
        <v>0</v>
      </c>
      <c r="I4461" s="4">
        <v>43642</v>
      </c>
      <c r="J4461" s="198" t="s">
        <v>105</v>
      </c>
      <c r="K4461" s="198">
        <v>-50.24</v>
      </c>
      <c r="L4461" s="198" t="s">
        <v>194</v>
      </c>
    </row>
    <row r="4462" spans="1:12" x14ac:dyDescent="0.3">
      <c r="A4462" s="5">
        <v>13640</v>
      </c>
      <c r="B4462" s="5">
        <v>10100501</v>
      </c>
      <c r="C4462" s="5">
        <v>1000</v>
      </c>
      <c r="D4462" s="4">
        <v>43647</v>
      </c>
      <c r="E4462" s="198" t="s">
        <v>104</v>
      </c>
      <c r="F4462" s="198">
        <v>108108104</v>
      </c>
      <c r="G4462" s="198">
        <v>0</v>
      </c>
      <c r="H4462" s="198">
        <v>0</v>
      </c>
      <c r="I4462" s="4">
        <v>43642</v>
      </c>
      <c r="J4462" s="198" t="s">
        <v>105</v>
      </c>
      <c r="K4462" s="198">
        <v>-717.93</v>
      </c>
      <c r="L4462" s="198" t="s">
        <v>194</v>
      </c>
    </row>
    <row r="4463" spans="1:12" x14ac:dyDescent="0.3">
      <c r="A4463" s="5">
        <v>13640</v>
      </c>
      <c r="B4463" s="5">
        <v>10100501</v>
      </c>
      <c r="C4463" s="5">
        <v>1000</v>
      </c>
      <c r="D4463" s="4">
        <v>43647</v>
      </c>
      <c r="E4463" s="198" t="s">
        <v>104</v>
      </c>
      <c r="F4463" s="198">
        <v>108108104</v>
      </c>
      <c r="G4463" s="198">
        <v>0</v>
      </c>
      <c r="H4463" s="198">
        <v>0</v>
      </c>
      <c r="I4463" s="4">
        <v>43642</v>
      </c>
      <c r="J4463" s="198" t="s">
        <v>105</v>
      </c>
      <c r="K4463" s="198">
        <v>-97.59</v>
      </c>
      <c r="L4463" s="198" t="s">
        <v>194</v>
      </c>
    </row>
    <row r="4464" spans="1:12" x14ac:dyDescent="0.3">
      <c r="A4464" s="5">
        <v>13640</v>
      </c>
      <c r="B4464" s="5">
        <v>10100501</v>
      </c>
      <c r="C4464" s="5">
        <v>1000</v>
      </c>
      <c r="D4464" s="4">
        <v>43647</v>
      </c>
      <c r="E4464" s="198" t="s">
        <v>104</v>
      </c>
      <c r="F4464" s="198">
        <v>108108104</v>
      </c>
      <c r="G4464" s="198">
        <v>0</v>
      </c>
      <c r="H4464" s="198">
        <v>0</v>
      </c>
      <c r="I4464" s="4">
        <v>43642</v>
      </c>
      <c r="J4464" s="198" t="s">
        <v>105</v>
      </c>
      <c r="K4464" s="198">
        <v>-717.91</v>
      </c>
      <c r="L4464" s="198" t="s">
        <v>194</v>
      </c>
    </row>
    <row r="4465" spans="1:12" x14ac:dyDescent="0.3">
      <c r="A4465" s="5">
        <v>13640</v>
      </c>
      <c r="B4465" s="5">
        <v>10100501</v>
      </c>
      <c r="C4465" s="5">
        <v>1000</v>
      </c>
      <c r="D4465" s="4">
        <v>43647</v>
      </c>
      <c r="E4465" s="198" t="s">
        <v>104</v>
      </c>
      <c r="F4465" s="198">
        <v>108108104</v>
      </c>
      <c r="G4465" s="198">
        <v>0</v>
      </c>
      <c r="H4465" s="198">
        <v>0</v>
      </c>
      <c r="I4465" s="4">
        <v>43642</v>
      </c>
      <c r="J4465" s="198" t="s">
        <v>105</v>
      </c>
      <c r="K4465" s="198">
        <v>-50.24</v>
      </c>
      <c r="L4465" s="198" t="s">
        <v>194</v>
      </c>
    </row>
    <row r="4466" spans="1:12" x14ac:dyDescent="0.3">
      <c r="A4466" s="5">
        <v>13660</v>
      </c>
      <c r="B4466" s="5">
        <v>10100501</v>
      </c>
      <c r="C4466" s="5">
        <v>1000</v>
      </c>
      <c r="D4466" s="4">
        <v>43647</v>
      </c>
      <c r="E4466" s="198" t="s">
        <v>104</v>
      </c>
      <c r="F4466" s="198">
        <v>108112955</v>
      </c>
      <c r="G4466" s="198">
        <v>0</v>
      </c>
      <c r="H4466" s="198">
        <v>0</v>
      </c>
      <c r="I4466" s="4">
        <v>43665</v>
      </c>
      <c r="J4466" s="198" t="s">
        <v>105</v>
      </c>
      <c r="K4466" s="198">
        <v>-622.23</v>
      </c>
      <c r="L4466" s="198" t="s">
        <v>188</v>
      </c>
    </row>
    <row r="4467" spans="1:12" x14ac:dyDescent="0.3">
      <c r="A4467" s="5">
        <v>13670</v>
      </c>
      <c r="B4467" s="5">
        <v>10100501</v>
      </c>
      <c r="C4467" s="5">
        <v>1000</v>
      </c>
      <c r="D4467" s="4">
        <v>43647</v>
      </c>
      <c r="E4467" s="198" t="s">
        <v>104</v>
      </c>
      <c r="F4467" s="198">
        <v>108112955</v>
      </c>
      <c r="G4467" s="198">
        <v>0</v>
      </c>
      <c r="H4467" s="198">
        <v>0</v>
      </c>
      <c r="I4467" s="4">
        <v>43665</v>
      </c>
      <c r="J4467" s="198" t="s">
        <v>105</v>
      </c>
      <c r="K4467" s="198">
        <v>-324.02999999999997</v>
      </c>
      <c r="L4467" s="198" t="s">
        <v>189</v>
      </c>
    </row>
    <row r="4468" spans="1:12" x14ac:dyDescent="0.3">
      <c r="A4468" s="5">
        <v>13660</v>
      </c>
      <c r="B4468" s="5">
        <v>10100501</v>
      </c>
      <c r="C4468" s="5">
        <v>1000</v>
      </c>
      <c r="D4468" s="4">
        <v>43647</v>
      </c>
      <c r="E4468" s="198" t="s">
        <v>104</v>
      </c>
      <c r="F4468" s="198">
        <v>108113071</v>
      </c>
      <c r="G4468" s="198">
        <v>0</v>
      </c>
      <c r="H4468" s="198">
        <v>0</v>
      </c>
      <c r="I4468" s="4">
        <v>43616</v>
      </c>
      <c r="J4468" s="198" t="s">
        <v>105</v>
      </c>
      <c r="K4468" s="3">
        <v>-1127.32</v>
      </c>
      <c r="L4468" s="198" t="s">
        <v>188</v>
      </c>
    </row>
    <row r="4469" spans="1:12" x14ac:dyDescent="0.3">
      <c r="A4469" s="5">
        <v>13670</v>
      </c>
      <c r="B4469" s="5">
        <v>10100501</v>
      </c>
      <c r="C4469" s="5">
        <v>1000</v>
      </c>
      <c r="D4469" s="4">
        <v>43647</v>
      </c>
      <c r="E4469" s="198" t="s">
        <v>104</v>
      </c>
      <c r="F4469" s="198">
        <v>108113071</v>
      </c>
      <c r="G4469" s="198">
        <v>0</v>
      </c>
      <c r="H4469" s="198">
        <v>0</v>
      </c>
      <c r="I4469" s="4">
        <v>43616</v>
      </c>
      <c r="J4469" s="198" t="s">
        <v>105</v>
      </c>
      <c r="K4469" s="3">
        <v>-1207.92</v>
      </c>
      <c r="L4469" s="198" t="s">
        <v>189</v>
      </c>
    </row>
    <row r="4470" spans="1:12" x14ac:dyDescent="0.3">
      <c r="A4470" s="5">
        <v>13640</v>
      </c>
      <c r="B4470" s="5">
        <v>10100501</v>
      </c>
      <c r="C4470" s="5">
        <v>1000</v>
      </c>
      <c r="D4470" s="4">
        <v>43647</v>
      </c>
      <c r="E4470" s="198" t="s">
        <v>104</v>
      </c>
      <c r="F4470" s="198">
        <v>108113414</v>
      </c>
      <c r="G4470" s="198">
        <v>0</v>
      </c>
      <c r="H4470" s="198">
        <v>0</v>
      </c>
      <c r="I4470" s="4">
        <v>43655</v>
      </c>
      <c r="J4470" s="198" t="s">
        <v>290</v>
      </c>
      <c r="K4470" s="198">
        <v>-455.28</v>
      </c>
      <c r="L4470" s="198" t="s">
        <v>194</v>
      </c>
    </row>
    <row r="4471" spans="1:12" x14ac:dyDescent="0.3">
      <c r="A4471" s="5">
        <v>13640</v>
      </c>
      <c r="B4471" s="5">
        <v>10100501</v>
      </c>
      <c r="C4471" s="5">
        <v>1000</v>
      </c>
      <c r="D4471" s="4">
        <v>43647</v>
      </c>
      <c r="E4471" s="198" t="s">
        <v>104</v>
      </c>
      <c r="F4471" s="198">
        <v>108113419</v>
      </c>
      <c r="G4471" s="198">
        <v>0</v>
      </c>
      <c r="H4471" s="198">
        <v>0</v>
      </c>
      <c r="I4471" s="4">
        <v>43672</v>
      </c>
      <c r="J4471" s="198" t="s">
        <v>288</v>
      </c>
      <c r="K4471" s="198">
        <v>-455.28</v>
      </c>
      <c r="L4471" s="198" t="s">
        <v>194</v>
      </c>
    </row>
    <row r="4472" spans="1:12" x14ac:dyDescent="0.3">
      <c r="A4472" s="5">
        <v>13640</v>
      </c>
      <c r="B4472" s="5">
        <v>10100501</v>
      </c>
      <c r="C4472" s="5">
        <v>1000</v>
      </c>
      <c r="D4472" s="4">
        <v>43647</v>
      </c>
      <c r="E4472" s="198" t="s">
        <v>104</v>
      </c>
      <c r="F4472" s="198">
        <v>108113125</v>
      </c>
      <c r="G4472" s="198">
        <v>0</v>
      </c>
      <c r="H4472" s="198">
        <v>0</v>
      </c>
      <c r="I4472" s="4">
        <v>43616</v>
      </c>
      <c r="J4472" s="198" t="s">
        <v>105</v>
      </c>
      <c r="K4472" s="198">
        <v>-2.37</v>
      </c>
      <c r="L4472" s="198" t="s">
        <v>194</v>
      </c>
    </row>
    <row r="4473" spans="1:12" x14ac:dyDescent="0.3">
      <c r="A4473" s="5">
        <v>13650</v>
      </c>
      <c r="B4473" s="5">
        <v>10100501</v>
      </c>
      <c r="C4473" s="5">
        <v>1000</v>
      </c>
      <c r="D4473" s="4">
        <v>43647</v>
      </c>
      <c r="E4473" s="198" t="s">
        <v>104</v>
      </c>
      <c r="F4473" s="198">
        <v>108113125</v>
      </c>
      <c r="G4473" s="198">
        <v>0</v>
      </c>
      <c r="H4473" s="198">
        <v>0</v>
      </c>
      <c r="I4473" s="4">
        <v>43616</v>
      </c>
      <c r="J4473" s="198" t="s">
        <v>105</v>
      </c>
      <c r="K4473" s="198">
        <v>-0.4</v>
      </c>
      <c r="L4473" s="198" t="s">
        <v>195</v>
      </c>
    </row>
    <row r="4474" spans="1:12" x14ac:dyDescent="0.3">
      <c r="A4474" s="5">
        <v>13670</v>
      </c>
      <c r="B4474" s="5">
        <v>10100501</v>
      </c>
      <c r="C4474" s="5">
        <v>1000</v>
      </c>
      <c r="D4474" s="4">
        <v>43647</v>
      </c>
      <c r="E4474" s="198" t="s">
        <v>104</v>
      </c>
      <c r="F4474" s="198">
        <v>108112654</v>
      </c>
      <c r="G4474" s="198">
        <v>0</v>
      </c>
      <c r="H4474" s="198">
        <v>0</v>
      </c>
      <c r="I4474" s="4">
        <v>43616</v>
      </c>
      <c r="J4474" s="198" t="s">
        <v>105</v>
      </c>
      <c r="K4474" s="3">
        <v>-4405.0600000000004</v>
      </c>
      <c r="L4474" s="198" t="s">
        <v>189</v>
      </c>
    </row>
    <row r="4475" spans="1:12" x14ac:dyDescent="0.3">
      <c r="A4475" s="5">
        <v>13640</v>
      </c>
      <c r="B4475" s="5">
        <v>10100501</v>
      </c>
      <c r="C4475" s="5">
        <v>1000</v>
      </c>
      <c r="D4475" s="4">
        <v>43647</v>
      </c>
      <c r="E4475" s="198" t="s">
        <v>104</v>
      </c>
      <c r="F4475" s="198">
        <v>108112675</v>
      </c>
      <c r="G4475" s="198">
        <v>0</v>
      </c>
      <c r="H4475" s="198">
        <v>0</v>
      </c>
      <c r="I4475" s="4">
        <v>43671</v>
      </c>
      <c r="J4475" s="198" t="s">
        <v>105</v>
      </c>
      <c r="K4475" s="198">
        <v>-455.28</v>
      </c>
      <c r="L4475" s="198" t="s">
        <v>194</v>
      </c>
    </row>
    <row r="4476" spans="1:12" x14ac:dyDescent="0.3">
      <c r="A4476" s="5">
        <v>13660</v>
      </c>
      <c r="B4476" s="5">
        <v>10100501</v>
      </c>
      <c r="C4476" s="5">
        <v>1000</v>
      </c>
      <c r="D4476" s="4">
        <v>43647</v>
      </c>
      <c r="E4476" s="198" t="s">
        <v>104</v>
      </c>
      <c r="F4476" s="198">
        <v>108112683</v>
      </c>
      <c r="G4476" s="198">
        <v>0</v>
      </c>
      <c r="H4476" s="198">
        <v>0</v>
      </c>
      <c r="I4476" s="4">
        <v>43665</v>
      </c>
      <c r="J4476" s="198" t="s">
        <v>287</v>
      </c>
      <c r="K4476" s="3">
        <v>-1204.01</v>
      </c>
      <c r="L4476" s="198" t="s">
        <v>188</v>
      </c>
    </row>
    <row r="4477" spans="1:12" x14ac:dyDescent="0.3">
      <c r="A4477" s="5">
        <v>13670</v>
      </c>
      <c r="B4477" s="5">
        <v>10100501</v>
      </c>
      <c r="C4477" s="5">
        <v>1000</v>
      </c>
      <c r="D4477" s="4">
        <v>43647</v>
      </c>
      <c r="E4477" s="198" t="s">
        <v>104</v>
      </c>
      <c r="F4477" s="198">
        <v>108112683</v>
      </c>
      <c r="G4477" s="198">
        <v>0</v>
      </c>
      <c r="H4477" s="198">
        <v>0</v>
      </c>
      <c r="I4477" s="4">
        <v>43665</v>
      </c>
      <c r="J4477" s="198" t="s">
        <v>287</v>
      </c>
      <c r="K4477" s="3">
        <v>-2706.44</v>
      </c>
      <c r="L4477" s="198" t="s">
        <v>189</v>
      </c>
    </row>
    <row r="4478" spans="1:12" x14ac:dyDescent="0.3">
      <c r="A4478" s="5">
        <v>13640</v>
      </c>
      <c r="B4478" s="5">
        <v>10100501</v>
      </c>
      <c r="C4478" s="5">
        <v>1000</v>
      </c>
      <c r="D4478" s="4">
        <v>43647</v>
      </c>
      <c r="E4478" s="198" t="s">
        <v>103</v>
      </c>
      <c r="F4478" s="198">
        <v>108112872</v>
      </c>
      <c r="G4478" s="198">
        <v>-1</v>
      </c>
      <c r="H4478" s="3">
        <v>-1874.85</v>
      </c>
      <c r="I4478" s="4">
        <v>43643</v>
      </c>
      <c r="J4478" s="198" t="s">
        <v>296</v>
      </c>
      <c r="K4478" s="198">
        <v>0</v>
      </c>
      <c r="L4478" s="198" t="s">
        <v>194</v>
      </c>
    </row>
    <row r="4479" spans="1:12" x14ac:dyDescent="0.3">
      <c r="A4479" s="5">
        <v>13640</v>
      </c>
      <c r="B4479" s="5">
        <v>10100501</v>
      </c>
      <c r="C4479" s="5">
        <v>1000</v>
      </c>
      <c r="D4479" s="4">
        <v>43647</v>
      </c>
      <c r="E4479" s="198" t="s">
        <v>104</v>
      </c>
      <c r="F4479" s="198">
        <v>108112872</v>
      </c>
      <c r="G4479" s="198">
        <v>0</v>
      </c>
      <c r="H4479" s="198">
        <v>0</v>
      </c>
      <c r="I4479" s="4">
        <v>43643</v>
      </c>
      <c r="J4479" s="198" t="s">
        <v>296</v>
      </c>
      <c r="K4479" s="198">
        <v>699.08</v>
      </c>
      <c r="L4479" s="198" t="s">
        <v>194</v>
      </c>
    </row>
    <row r="4480" spans="1:12" x14ac:dyDescent="0.3">
      <c r="A4480" s="5">
        <v>13690</v>
      </c>
      <c r="B4480" s="5">
        <v>10100501</v>
      </c>
      <c r="C4480" s="5">
        <v>1000</v>
      </c>
      <c r="D4480" s="4">
        <v>43647</v>
      </c>
      <c r="E4480" s="198" t="s">
        <v>104</v>
      </c>
      <c r="F4480" s="198">
        <v>108112872</v>
      </c>
      <c r="G4480" s="198">
        <v>0</v>
      </c>
      <c r="H4480" s="198">
        <v>0</v>
      </c>
      <c r="I4480" s="4">
        <v>43643</v>
      </c>
      <c r="J4480" s="198" t="s">
        <v>278</v>
      </c>
      <c r="K4480" s="198">
        <v>38.729999999999997</v>
      </c>
      <c r="L4480" s="198" t="s">
        <v>191</v>
      </c>
    </row>
    <row r="4481" spans="1:12" x14ac:dyDescent="0.3">
      <c r="A4481" s="5">
        <v>13690</v>
      </c>
      <c r="B4481" s="5">
        <v>10100501</v>
      </c>
      <c r="C4481" s="5">
        <v>1000</v>
      </c>
      <c r="D4481" s="4">
        <v>43647</v>
      </c>
      <c r="E4481" s="198" t="s">
        <v>104</v>
      </c>
      <c r="F4481" s="198">
        <v>108112872</v>
      </c>
      <c r="G4481" s="198">
        <v>0</v>
      </c>
      <c r="H4481" s="198">
        <v>0</v>
      </c>
      <c r="I4481" s="4">
        <v>43643</v>
      </c>
      <c r="J4481" s="198" t="s">
        <v>280</v>
      </c>
      <c r="K4481" s="198">
        <v>-56.07</v>
      </c>
      <c r="L4481" s="198" t="s">
        <v>191</v>
      </c>
    </row>
    <row r="4482" spans="1:12" x14ac:dyDescent="0.3">
      <c r="A4482" s="5">
        <v>13650</v>
      </c>
      <c r="B4482" s="5">
        <v>10100501</v>
      </c>
      <c r="C4482" s="5">
        <v>1000</v>
      </c>
      <c r="D4482" s="4">
        <v>43678</v>
      </c>
      <c r="E4482" s="198" t="s">
        <v>104</v>
      </c>
      <c r="F4482" s="198">
        <v>108113519</v>
      </c>
      <c r="G4482" s="198">
        <v>0</v>
      </c>
      <c r="H4482" s="198">
        <v>0</v>
      </c>
      <c r="I4482" s="4">
        <v>43677</v>
      </c>
      <c r="J4482" s="198" t="s">
        <v>105</v>
      </c>
      <c r="K4482" s="198">
        <v>-680.18</v>
      </c>
      <c r="L4482" s="198" t="s">
        <v>195</v>
      </c>
    </row>
    <row r="4483" spans="1:12" x14ac:dyDescent="0.3">
      <c r="A4483" s="5">
        <v>13640</v>
      </c>
      <c r="B4483" s="5">
        <v>10100501</v>
      </c>
      <c r="C4483" s="5">
        <v>1000</v>
      </c>
      <c r="D4483" s="4">
        <v>43678</v>
      </c>
      <c r="E4483" s="198" t="s">
        <v>104</v>
      </c>
      <c r="F4483" s="198">
        <v>108113561</v>
      </c>
      <c r="G4483" s="198">
        <v>0</v>
      </c>
      <c r="H4483" s="198">
        <v>0</v>
      </c>
      <c r="I4483" s="4">
        <v>43643</v>
      </c>
      <c r="J4483" s="198" t="s">
        <v>105</v>
      </c>
      <c r="K4483" s="198">
        <v>-204.76</v>
      </c>
      <c r="L4483" s="198" t="s">
        <v>194</v>
      </c>
    </row>
    <row r="4484" spans="1:12" x14ac:dyDescent="0.3">
      <c r="A4484" s="5">
        <v>13650</v>
      </c>
      <c r="B4484" s="5">
        <v>10100501</v>
      </c>
      <c r="C4484" s="5">
        <v>1000</v>
      </c>
      <c r="D4484" s="4">
        <v>43678</v>
      </c>
      <c r="E4484" s="198" t="s">
        <v>104</v>
      </c>
      <c r="F4484" s="198">
        <v>108113561</v>
      </c>
      <c r="G4484" s="198">
        <v>0</v>
      </c>
      <c r="H4484" s="198">
        <v>0</v>
      </c>
      <c r="I4484" s="4">
        <v>43643</v>
      </c>
      <c r="J4484" s="198" t="s">
        <v>105</v>
      </c>
      <c r="K4484" s="3">
        <v>-1419.19</v>
      </c>
      <c r="L4484" s="198" t="s">
        <v>195</v>
      </c>
    </row>
    <row r="4485" spans="1:12" x14ac:dyDescent="0.3">
      <c r="A4485" s="5">
        <v>13660</v>
      </c>
      <c r="B4485" s="5">
        <v>10100501</v>
      </c>
      <c r="C4485" s="5">
        <v>1000</v>
      </c>
      <c r="D4485" s="4">
        <v>43678</v>
      </c>
      <c r="E4485" s="198" t="s">
        <v>104</v>
      </c>
      <c r="F4485" s="198">
        <v>108113929</v>
      </c>
      <c r="G4485" s="198">
        <v>0</v>
      </c>
      <c r="H4485" s="198">
        <v>0</v>
      </c>
      <c r="I4485" s="4">
        <v>43677</v>
      </c>
      <c r="J4485" s="198" t="s">
        <v>105</v>
      </c>
      <c r="K4485" s="198">
        <v>-171.18</v>
      </c>
      <c r="L4485" s="198" t="s">
        <v>188</v>
      </c>
    </row>
    <row r="4486" spans="1:12" x14ac:dyDescent="0.3">
      <c r="A4486" s="5">
        <v>13660</v>
      </c>
      <c r="B4486" s="5">
        <v>10100501</v>
      </c>
      <c r="C4486" s="5">
        <v>1000</v>
      </c>
      <c r="D4486" s="4">
        <v>43678</v>
      </c>
      <c r="E4486" s="198" t="s">
        <v>104</v>
      </c>
      <c r="F4486" s="198">
        <v>108113929</v>
      </c>
      <c r="G4486" s="198">
        <v>0</v>
      </c>
      <c r="H4486" s="198">
        <v>0</v>
      </c>
      <c r="I4486" s="4">
        <v>43677</v>
      </c>
      <c r="J4486" s="198" t="s">
        <v>105</v>
      </c>
      <c r="K4486" s="198">
        <v>-611.83000000000004</v>
      </c>
      <c r="L4486" s="198" t="s">
        <v>188</v>
      </c>
    </row>
    <row r="4487" spans="1:12" x14ac:dyDescent="0.3">
      <c r="A4487" s="5">
        <v>13670</v>
      </c>
      <c r="B4487" s="5">
        <v>10100501</v>
      </c>
      <c r="C4487" s="5">
        <v>1000</v>
      </c>
      <c r="D4487" s="4">
        <v>43678</v>
      </c>
      <c r="E4487" s="198" t="s">
        <v>104</v>
      </c>
      <c r="F4487" s="198">
        <v>108113929</v>
      </c>
      <c r="G4487" s="198">
        <v>0</v>
      </c>
      <c r="H4487" s="198">
        <v>0</v>
      </c>
      <c r="I4487" s="4">
        <v>43677</v>
      </c>
      <c r="J4487" s="198" t="s">
        <v>105</v>
      </c>
      <c r="K4487" s="198">
        <v>-287.41000000000003</v>
      </c>
      <c r="L4487" s="198" t="s">
        <v>189</v>
      </c>
    </row>
    <row r="4488" spans="1:12" x14ac:dyDescent="0.3">
      <c r="A4488" s="5">
        <v>13640</v>
      </c>
      <c r="B4488" s="5">
        <v>10100501</v>
      </c>
      <c r="C4488" s="5">
        <v>1000</v>
      </c>
      <c r="D4488" s="4">
        <v>43678</v>
      </c>
      <c r="E4488" s="198" t="s">
        <v>103</v>
      </c>
      <c r="F4488" s="198">
        <v>108113934</v>
      </c>
      <c r="G4488" s="198">
        <v>-1</v>
      </c>
      <c r="H4488" s="3">
        <v>-2770.95</v>
      </c>
      <c r="I4488" s="4">
        <v>43707</v>
      </c>
      <c r="J4488" s="198" t="s">
        <v>297</v>
      </c>
      <c r="K4488" s="198">
        <v>0</v>
      </c>
      <c r="L4488" s="198" t="s">
        <v>194</v>
      </c>
    </row>
    <row r="4489" spans="1:12" x14ac:dyDescent="0.3">
      <c r="A4489" s="5">
        <v>13640</v>
      </c>
      <c r="B4489" s="5">
        <v>10100501</v>
      </c>
      <c r="C4489" s="5">
        <v>1000</v>
      </c>
      <c r="D4489" s="4">
        <v>43678</v>
      </c>
      <c r="E4489" s="198" t="s">
        <v>104</v>
      </c>
      <c r="F4489" s="198">
        <v>108113934</v>
      </c>
      <c r="G4489" s="198">
        <v>0</v>
      </c>
      <c r="H4489" s="198">
        <v>0</v>
      </c>
      <c r="I4489" s="4">
        <v>43707</v>
      </c>
      <c r="J4489" s="198" t="s">
        <v>297</v>
      </c>
      <c r="K4489" s="3">
        <v>2416.64</v>
      </c>
      <c r="L4489" s="198" t="s">
        <v>194</v>
      </c>
    </row>
    <row r="4490" spans="1:12" x14ac:dyDescent="0.3">
      <c r="A4490" s="5">
        <v>13650</v>
      </c>
      <c r="B4490" s="5">
        <v>10100501</v>
      </c>
      <c r="C4490" s="5">
        <v>1000</v>
      </c>
      <c r="D4490" s="4">
        <v>43678</v>
      </c>
      <c r="E4490" s="198" t="s">
        <v>103</v>
      </c>
      <c r="F4490" s="198">
        <v>108113934</v>
      </c>
      <c r="G4490" s="198">
        <v>-150</v>
      </c>
      <c r="H4490" s="198">
        <v>-379.5</v>
      </c>
      <c r="I4490" s="4">
        <v>43707</v>
      </c>
      <c r="J4490" s="198" t="s">
        <v>297</v>
      </c>
      <c r="K4490" s="198">
        <v>0</v>
      </c>
      <c r="L4490" s="198" t="s">
        <v>195</v>
      </c>
    </row>
    <row r="4491" spans="1:12" x14ac:dyDescent="0.3">
      <c r="A4491" s="5">
        <v>13650</v>
      </c>
      <c r="B4491" s="5">
        <v>10100501</v>
      </c>
      <c r="C4491" s="5">
        <v>1000</v>
      </c>
      <c r="D4491" s="4">
        <v>43678</v>
      </c>
      <c r="E4491" s="198" t="s">
        <v>104</v>
      </c>
      <c r="F4491" s="198">
        <v>108113934</v>
      </c>
      <c r="G4491" s="198">
        <v>0</v>
      </c>
      <c r="H4491" s="198">
        <v>0</v>
      </c>
      <c r="I4491" s="4">
        <v>43707</v>
      </c>
      <c r="J4491" s="198" t="s">
        <v>297</v>
      </c>
      <c r="K4491" s="198">
        <v>330.98</v>
      </c>
      <c r="L4491" s="198" t="s">
        <v>195</v>
      </c>
    </row>
    <row r="4492" spans="1:12" x14ac:dyDescent="0.3">
      <c r="A4492" s="5">
        <v>13650</v>
      </c>
      <c r="B4492" s="5">
        <v>10100501</v>
      </c>
      <c r="C4492" s="5">
        <v>1000</v>
      </c>
      <c r="D4492" s="4">
        <v>43678</v>
      </c>
      <c r="E4492" s="198" t="s">
        <v>104</v>
      </c>
      <c r="F4492" s="198">
        <v>108113975</v>
      </c>
      <c r="G4492" s="198">
        <v>0</v>
      </c>
      <c r="H4492" s="198">
        <v>0</v>
      </c>
      <c r="I4492" s="4">
        <v>43670</v>
      </c>
      <c r="J4492" s="198" t="s">
        <v>105</v>
      </c>
      <c r="K4492" s="198">
        <v>-0.26</v>
      </c>
      <c r="L4492" s="198" t="s">
        <v>195</v>
      </c>
    </row>
    <row r="4493" spans="1:12" x14ac:dyDescent="0.3">
      <c r="A4493" s="5">
        <v>13650</v>
      </c>
      <c r="B4493" s="5">
        <v>10100501</v>
      </c>
      <c r="C4493" s="5">
        <v>1000</v>
      </c>
      <c r="D4493" s="4">
        <v>43678</v>
      </c>
      <c r="E4493" s="198" t="s">
        <v>104</v>
      </c>
      <c r="F4493" s="198">
        <v>108114010</v>
      </c>
      <c r="G4493" s="198">
        <v>0</v>
      </c>
      <c r="H4493" s="198">
        <v>0</v>
      </c>
      <c r="I4493" s="4">
        <v>43677</v>
      </c>
      <c r="J4493" s="198" t="s">
        <v>105</v>
      </c>
      <c r="K4493" s="198">
        <v>-380.62</v>
      </c>
      <c r="L4493" s="198" t="s">
        <v>195</v>
      </c>
    </row>
    <row r="4494" spans="1:12" x14ac:dyDescent="0.3">
      <c r="A4494" s="5">
        <v>13660</v>
      </c>
      <c r="B4494" s="5">
        <v>10100501</v>
      </c>
      <c r="C4494" s="5">
        <v>1000</v>
      </c>
      <c r="D4494" s="4">
        <v>43678</v>
      </c>
      <c r="E4494" s="198" t="s">
        <v>104</v>
      </c>
      <c r="F4494" s="198">
        <v>108114010</v>
      </c>
      <c r="G4494" s="198">
        <v>0</v>
      </c>
      <c r="H4494" s="198">
        <v>0</v>
      </c>
      <c r="I4494" s="4">
        <v>43677</v>
      </c>
      <c r="J4494" s="198" t="s">
        <v>105</v>
      </c>
      <c r="K4494" s="3">
        <v>-1064.93</v>
      </c>
      <c r="L4494" s="198" t="s">
        <v>188</v>
      </c>
    </row>
    <row r="4495" spans="1:12" x14ac:dyDescent="0.3">
      <c r="A4495" s="5">
        <v>13670</v>
      </c>
      <c r="B4495" s="5">
        <v>10100501</v>
      </c>
      <c r="C4495" s="5">
        <v>1000</v>
      </c>
      <c r="D4495" s="4">
        <v>43678</v>
      </c>
      <c r="E4495" s="198" t="s">
        <v>104</v>
      </c>
      <c r="F4495" s="198">
        <v>108114010</v>
      </c>
      <c r="G4495" s="198">
        <v>0</v>
      </c>
      <c r="H4495" s="198">
        <v>0</v>
      </c>
      <c r="I4495" s="4">
        <v>43677</v>
      </c>
      <c r="J4495" s="198" t="s">
        <v>105</v>
      </c>
      <c r="K4495" s="3">
        <v>-1203.5899999999999</v>
      </c>
      <c r="L4495" s="198" t="s">
        <v>189</v>
      </c>
    </row>
    <row r="4496" spans="1:12" x14ac:dyDescent="0.3">
      <c r="A4496" s="5">
        <v>13640</v>
      </c>
      <c r="B4496" s="5">
        <v>10100501</v>
      </c>
      <c r="C4496" s="5">
        <v>1000</v>
      </c>
      <c r="D4496" s="4">
        <v>43678</v>
      </c>
      <c r="E4496" s="198" t="s">
        <v>104</v>
      </c>
      <c r="F4496" s="198">
        <v>108112872</v>
      </c>
      <c r="G4496" s="198">
        <v>0</v>
      </c>
      <c r="H4496" s="198">
        <v>0</v>
      </c>
      <c r="I4496" s="4">
        <v>43643</v>
      </c>
      <c r="J4496" s="198" t="s">
        <v>105</v>
      </c>
      <c r="K4496" s="198">
        <v>-62.55</v>
      </c>
      <c r="L4496" s="198" t="s">
        <v>194</v>
      </c>
    </row>
    <row r="4497" spans="1:12" x14ac:dyDescent="0.3">
      <c r="A4497" s="5">
        <v>13690</v>
      </c>
      <c r="B4497" s="5">
        <v>10100501</v>
      </c>
      <c r="C4497" s="5">
        <v>1000</v>
      </c>
      <c r="D4497" s="4">
        <v>43678</v>
      </c>
      <c r="E4497" s="198" t="s">
        <v>104</v>
      </c>
      <c r="F4497" s="198">
        <v>108112872</v>
      </c>
      <c r="G4497" s="198">
        <v>0</v>
      </c>
      <c r="H4497" s="198">
        <v>0</v>
      </c>
      <c r="I4497" s="4">
        <v>43643</v>
      </c>
      <c r="J4497" s="198" t="s">
        <v>105</v>
      </c>
      <c r="K4497" s="198">
        <v>-3.46</v>
      </c>
      <c r="L4497" s="198" t="s">
        <v>191</v>
      </c>
    </row>
    <row r="4498" spans="1:12" x14ac:dyDescent="0.3">
      <c r="A4498" s="5">
        <v>13690</v>
      </c>
      <c r="B4498" s="5">
        <v>10100501</v>
      </c>
      <c r="C4498" s="5">
        <v>1000</v>
      </c>
      <c r="D4498" s="4">
        <v>43678</v>
      </c>
      <c r="E4498" s="198" t="s">
        <v>104</v>
      </c>
      <c r="F4498" s="198">
        <v>108112872</v>
      </c>
      <c r="G4498" s="198">
        <v>0</v>
      </c>
      <c r="H4498" s="198">
        <v>0</v>
      </c>
      <c r="I4498" s="4">
        <v>43643</v>
      </c>
      <c r="J4498" s="198" t="s">
        <v>105</v>
      </c>
      <c r="K4498" s="198">
        <v>5.0199999999999996</v>
      </c>
      <c r="L4498" s="198" t="s">
        <v>191</v>
      </c>
    </row>
    <row r="4499" spans="1:12" x14ac:dyDescent="0.3">
      <c r="A4499" s="5">
        <v>13660</v>
      </c>
      <c r="B4499" s="5">
        <v>10100501</v>
      </c>
      <c r="C4499" s="5">
        <v>1000</v>
      </c>
      <c r="D4499" s="4">
        <v>43678</v>
      </c>
      <c r="E4499" s="198" t="s">
        <v>104</v>
      </c>
      <c r="F4499" s="198">
        <v>108112928</v>
      </c>
      <c r="G4499" s="198">
        <v>0</v>
      </c>
      <c r="H4499" s="198">
        <v>0</v>
      </c>
      <c r="I4499" s="4">
        <v>43677</v>
      </c>
      <c r="J4499" s="198" t="s">
        <v>105</v>
      </c>
      <c r="K4499" s="198">
        <v>-107.32</v>
      </c>
      <c r="L4499" s="198" t="s">
        <v>188</v>
      </c>
    </row>
    <row r="4500" spans="1:12" x14ac:dyDescent="0.3">
      <c r="A4500" s="5">
        <v>13670</v>
      </c>
      <c r="B4500" s="5">
        <v>10100501</v>
      </c>
      <c r="C4500" s="5">
        <v>1000</v>
      </c>
      <c r="D4500" s="4">
        <v>43678</v>
      </c>
      <c r="E4500" s="198" t="s">
        <v>104</v>
      </c>
      <c r="F4500" s="198">
        <v>108112928</v>
      </c>
      <c r="G4500" s="198">
        <v>0</v>
      </c>
      <c r="H4500" s="198">
        <v>0</v>
      </c>
      <c r="I4500" s="4">
        <v>43677</v>
      </c>
      <c r="J4500" s="198" t="s">
        <v>105</v>
      </c>
      <c r="K4500" s="198">
        <v>-399.26</v>
      </c>
      <c r="L4500" s="198" t="s">
        <v>189</v>
      </c>
    </row>
    <row r="4501" spans="1:12" x14ac:dyDescent="0.3">
      <c r="A4501" s="5">
        <v>13660</v>
      </c>
      <c r="B4501" s="5">
        <v>10100501</v>
      </c>
      <c r="C4501" s="5">
        <v>1000</v>
      </c>
      <c r="D4501" s="4">
        <v>43678</v>
      </c>
      <c r="E4501" s="198" t="s">
        <v>104</v>
      </c>
      <c r="F4501" s="198">
        <v>108112955</v>
      </c>
      <c r="G4501" s="198">
        <v>0</v>
      </c>
      <c r="H4501" s="198">
        <v>0</v>
      </c>
      <c r="I4501" s="4">
        <v>43665</v>
      </c>
      <c r="J4501" s="198" t="s">
        <v>105</v>
      </c>
      <c r="K4501" s="198">
        <v>-1.3</v>
      </c>
      <c r="L4501" s="198" t="s">
        <v>188</v>
      </c>
    </row>
    <row r="4502" spans="1:12" x14ac:dyDescent="0.3">
      <c r="A4502" s="5">
        <v>13670</v>
      </c>
      <c r="B4502" s="5">
        <v>10100501</v>
      </c>
      <c r="C4502" s="5">
        <v>1000</v>
      </c>
      <c r="D4502" s="4">
        <v>43678</v>
      </c>
      <c r="E4502" s="198" t="s">
        <v>104</v>
      </c>
      <c r="F4502" s="198">
        <v>108112955</v>
      </c>
      <c r="G4502" s="198">
        <v>0</v>
      </c>
      <c r="H4502" s="198">
        <v>0</v>
      </c>
      <c r="I4502" s="4">
        <v>43665</v>
      </c>
      <c r="J4502" s="198" t="s">
        <v>105</v>
      </c>
      <c r="K4502" s="198">
        <v>-0.68</v>
      </c>
      <c r="L4502" s="198" t="s">
        <v>189</v>
      </c>
    </row>
    <row r="4503" spans="1:12" x14ac:dyDescent="0.3">
      <c r="A4503" s="5">
        <v>13640</v>
      </c>
      <c r="B4503" s="5">
        <v>10100501</v>
      </c>
      <c r="C4503" s="5">
        <v>1000</v>
      </c>
      <c r="D4503" s="4">
        <v>43678</v>
      </c>
      <c r="E4503" s="198" t="s">
        <v>104</v>
      </c>
      <c r="F4503" s="198">
        <v>108112990</v>
      </c>
      <c r="G4503" s="198">
        <v>0</v>
      </c>
      <c r="H4503" s="198">
        <v>0</v>
      </c>
      <c r="I4503" s="4">
        <v>43686</v>
      </c>
      <c r="J4503" s="198" t="s">
        <v>298</v>
      </c>
      <c r="K4503" s="198">
        <v>-19.22</v>
      </c>
      <c r="L4503" s="198" t="s">
        <v>194</v>
      </c>
    </row>
    <row r="4504" spans="1:12" x14ac:dyDescent="0.3">
      <c r="A4504" s="5">
        <v>13640</v>
      </c>
      <c r="B4504" s="5">
        <v>10100501</v>
      </c>
      <c r="C4504" s="5">
        <v>1000</v>
      </c>
      <c r="D4504" s="4">
        <v>43678</v>
      </c>
      <c r="E4504" s="198" t="s">
        <v>104</v>
      </c>
      <c r="F4504" s="198">
        <v>108112990</v>
      </c>
      <c r="G4504" s="198">
        <v>0</v>
      </c>
      <c r="H4504" s="198">
        <v>0</v>
      </c>
      <c r="I4504" s="4">
        <v>43686</v>
      </c>
      <c r="J4504" s="198" t="s">
        <v>298</v>
      </c>
      <c r="K4504" s="198">
        <v>-37.58</v>
      </c>
      <c r="L4504" s="198" t="s">
        <v>194</v>
      </c>
    </row>
    <row r="4505" spans="1:12" x14ac:dyDescent="0.3">
      <c r="A4505" s="5">
        <v>13640</v>
      </c>
      <c r="B4505" s="5">
        <v>10100501</v>
      </c>
      <c r="C4505" s="5">
        <v>1000</v>
      </c>
      <c r="D4505" s="4">
        <v>43678</v>
      </c>
      <c r="E4505" s="198" t="s">
        <v>104</v>
      </c>
      <c r="F4505" s="198">
        <v>108112990</v>
      </c>
      <c r="G4505" s="198">
        <v>0</v>
      </c>
      <c r="H4505" s="198">
        <v>0</v>
      </c>
      <c r="I4505" s="4">
        <v>43686</v>
      </c>
      <c r="J4505" s="198" t="s">
        <v>298</v>
      </c>
      <c r="K4505" s="198">
        <v>-7.2</v>
      </c>
      <c r="L4505" s="198" t="s">
        <v>194</v>
      </c>
    </row>
    <row r="4506" spans="1:12" x14ac:dyDescent="0.3">
      <c r="A4506" s="5">
        <v>13650</v>
      </c>
      <c r="B4506" s="5">
        <v>10100501</v>
      </c>
      <c r="C4506" s="5">
        <v>1000</v>
      </c>
      <c r="D4506" s="4">
        <v>43678</v>
      </c>
      <c r="E4506" s="198" t="s">
        <v>104</v>
      </c>
      <c r="F4506" s="198">
        <v>108112990</v>
      </c>
      <c r="G4506" s="198">
        <v>0</v>
      </c>
      <c r="H4506" s="198">
        <v>0</v>
      </c>
      <c r="I4506" s="4">
        <v>43686</v>
      </c>
      <c r="J4506" s="198" t="s">
        <v>298</v>
      </c>
      <c r="K4506" s="198">
        <v>-725.9</v>
      </c>
      <c r="L4506" s="198" t="s">
        <v>195</v>
      </c>
    </row>
    <row r="4507" spans="1:12" x14ac:dyDescent="0.3">
      <c r="A4507" s="5">
        <v>13650</v>
      </c>
      <c r="B4507" s="5">
        <v>10100501</v>
      </c>
      <c r="C4507" s="5">
        <v>1000</v>
      </c>
      <c r="D4507" s="4">
        <v>43678</v>
      </c>
      <c r="E4507" s="198" t="s">
        <v>104</v>
      </c>
      <c r="F4507" s="198">
        <v>108112990</v>
      </c>
      <c r="G4507" s="198">
        <v>0</v>
      </c>
      <c r="H4507" s="198">
        <v>0</v>
      </c>
      <c r="I4507" s="4">
        <v>43686</v>
      </c>
      <c r="J4507" s="198" t="s">
        <v>298</v>
      </c>
      <c r="K4507" s="198">
        <v>-725.91</v>
      </c>
      <c r="L4507" s="198" t="s">
        <v>195</v>
      </c>
    </row>
    <row r="4508" spans="1:12" x14ac:dyDescent="0.3">
      <c r="A4508" s="5">
        <v>13650</v>
      </c>
      <c r="B4508" s="5">
        <v>10100501</v>
      </c>
      <c r="C4508" s="5">
        <v>1000</v>
      </c>
      <c r="D4508" s="4">
        <v>43678</v>
      </c>
      <c r="E4508" s="198" t="s">
        <v>104</v>
      </c>
      <c r="F4508" s="198">
        <v>108112990</v>
      </c>
      <c r="G4508" s="198">
        <v>0</v>
      </c>
      <c r="H4508" s="198">
        <v>0</v>
      </c>
      <c r="I4508" s="4">
        <v>43686</v>
      </c>
      <c r="J4508" s="198" t="s">
        <v>298</v>
      </c>
      <c r="K4508" s="198">
        <v>-725.91</v>
      </c>
      <c r="L4508" s="198" t="s">
        <v>195</v>
      </c>
    </row>
    <row r="4509" spans="1:12" x14ac:dyDescent="0.3">
      <c r="A4509" s="5">
        <v>13650</v>
      </c>
      <c r="B4509" s="5">
        <v>10100501</v>
      </c>
      <c r="C4509" s="5">
        <v>1000</v>
      </c>
      <c r="D4509" s="4">
        <v>43678</v>
      </c>
      <c r="E4509" s="198" t="s">
        <v>104</v>
      </c>
      <c r="F4509" s="198">
        <v>108112990</v>
      </c>
      <c r="G4509" s="198">
        <v>0</v>
      </c>
      <c r="H4509" s="198">
        <v>0</v>
      </c>
      <c r="I4509" s="4">
        <v>43686</v>
      </c>
      <c r="J4509" s="198" t="s">
        <v>298</v>
      </c>
      <c r="K4509" s="198">
        <v>-725.91</v>
      </c>
      <c r="L4509" s="198" t="s">
        <v>195</v>
      </c>
    </row>
    <row r="4510" spans="1:12" x14ac:dyDescent="0.3">
      <c r="A4510" s="5">
        <v>13650</v>
      </c>
      <c r="B4510" s="5">
        <v>10100501</v>
      </c>
      <c r="C4510" s="5">
        <v>1000</v>
      </c>
      <c r="D4510" s="4">
        <v>43678</v>
      </c>
      <c r="E4510" s="198" t="s">
        <v>104</v>
      </c>
      <c r="F4510" s="198">
        <v>108112990</v>
      </c>
      <c r="G4510" s="198">
        <v>0</v>
      </c>
      <c r="H4510" s="198">
        <v>0</v>
      </c>
      <c r="I4510" s="4">
        <v>43686</v>
      </c>
      <c r="J4510" s="198" t="s">
        <v>298</v>
      </c>
      <c r="K4510" s="198">
        <v>-725.91</v>
      </c>
      <c r="L4510" s="198" t="s">
        <v>195</v>
      </c>
    </row>
    <row r="4511" spans="1:12" x14ac:dyDescent="0.3">
      <c r="A4511" s="5">
        <v>13660</v>
      </c>
      <c r="B4511" s="5">
        <v>10100501</v>
      </c>
      <c r="C4511" s="5">
        <v>1000</v>
      </c>
      <c r="D4511" s="4">
        <v>43678</v>
      </c>
      <c r="E4511" s="198" t="s">
        <v>104</v>
      </c>
      <c r="F4511" s="198">
        <v>108113071</v>
      </c>
      <c r="G4511" s="198">
        <v>0</v>
      </c>
      <c r="H4511" s="198">
        <v>0</v>
      </c>
      <c r="I4511" s="4">
        <v>43616</v>
      </c>
      <c r="J4511" s="198" t="s">
        <v>105</v>
      </c>
      <c r="K4511" s="198">
        <v>3.55</v>
      </c>
      <c r="L4511" s="198" t="s">
        <v>188</v>
      </c>
    </row>
    <row r="4512" spans="1:12" x14ac:dyDescent="0.3">
      <c r="A4512" s="5">
        <v>13670</v>
      </c>
      <c r="B4512" s="5">
        <v>10100501</v>
      </c>
      <c r="C4512" s="5">
        <v>1000</v>
      </c>
      <c r="D4512" s="4">
        <v>43678</v>
      </c>
      <c r="E4512" s="198" t="s">
        <v>104</v>
      </c>
      <c r="F4512" s="198">
        <v>108113071</v>
      </c>
      <c r="G4512" s="198">
        <v>0</v>
      </c>
      <c r="H4512" s="198">
        <v>0</v>
      </c>
      <c r="I4512" s="4">
        <v>43616</v>
      </c>
      <c r="J4512" s="198" t="s">
        <v>105</v>
      </c>
      <c r="K4512" s="198">
        <v>3.8</v>
      </c>
      <c r="L4512" s="198" t="s">
        <v>189</v>
      </c>
    </row>
    <row r="4513" spans="1:12" x14ac:dyDescent="0.3">
      <c r="A4513" s="5">
        <v>13660</v>
      </c>
      <c r="B4513" s="5">
        <v>10100501</v>
      </c>
      <c r="C4513" s="5">
        <v>1000</v>
      </c>
      <c r="D4513" s="4">
        <v>43678</v>
      </c>
      <c r="E4513" s="198" t="s">
        <v>104</v>
      </c>
      <c r="F4513" s="198">
        <v>108113095</v>
      </c>
      <c r="G4513" s="198">
        <v>0</v>
      </c>
      <c r="H4513" s="198">
        <v>0</v>
      </c>
      <c r="I4513" s="4">
        <v>43691</v>
      </c>
      <c r="J4513" s="198" t="s">
        <v>105</v>
      </c>
      <c r="K4513" s="198">
        <v>-23.14</v>
      </c>
      <c r="L4513" s="198" t="s">
        <v>188</v>
      </c>
    </row>
    <row r="4514" spans="1:12" x14ac:dyDescent="0.3">
      <c r="A4514" s="5">
        <v>13660</v>
      </c>
      <c r="B4514" s="5">
        <v>10100501</v>
      </c>
      <c r="C4514" s="5">
        <v>1000</v>
      </c>
      <c r="D4514" s="4">
        <v>43678</v>
      </c>
      <c r="E4514" s="198" t="s">
        <v>104</v>
      </c>
      <c r="F4514" s="198">
        <v>108113095</v>
      </c>
      <c r="G4514" s="198">
        <v>0</v>
      </c>
      <c r="H4514" s="198">
        <v>0</v>
      </c>
      <c r="I4514" s="4">
        <v>43691</v>
      </c>
      <c r="J4514" s="198" t="s">
        <v>105</v>
      </c>
      <c r="K4514" s="198">
        <v>-222.53</v>
      </c>
      <c r="L4514" s="198" t="s">
        <v>188</v>
      </c>
    </row>
    <row r="4515" spans="1:12" x14ac:dyDescent="0.3">
      <c r="A4515" s="5">
        <v>13640</v>
      </c>
      <c r="B4515" s="5">
        <v>10100501</v>
      </c>
      <c r="C4515" s="5">
        <v>1000</v>
      </c>
      <c r="D4515" s="4">
        <v>43678</v>
      </c>
      <c r="E4515" s="198" t="s">
        <v>104</v>
      </c>
      <c r="F4515" s="198">
        <v>108113111</v>
      </c>
      <c r="G4515" s="198">
        <v>0</v>
      </c>
      <c r="H4515" s="198">
        <v>0</v>
      </c>
      <c r="I4515" s="4">
        <v>43690</v>
      </c>
      <c r="J4515" s="198" t="s">
        <v>299</v>
      </c>
      <c r="K4515" s="198">
        <v>-909.17</v>
      </c>
      <c r="L4515" s="198" t="s">
        <v>194</v>
      </c>
    </row>
    <row r="4516" spans="1:12" x14ac:dyDescent="0.3">
      <c r="A4516" s="5">
        <v>13640</v>
      </c>
      <c r="B4516" s="5">
        <v>10100501</v>
      </c>
      <c r="C4516" s="5">
        <v>1000</v>
      </c>
      <c r="D4516" s="4">
        <v>43678</v>
      </c>
      <c r="E4516" s="198" t="s">
        <v>104</v>
      </c>
      <c r="F4516" s="198">
        <v>108113111</v>
      </c>
      <c r="G4516" s="198">
        <v>0</v>
      </c>
      <c r="H4516" s="198">
        <v>0</v>
      </c>
      <c r="I4516" s="4">
        <v>43690</v>
      </c>
      <c r="J4516" s="198" t="s">
        <v>299</v>
      </c>
      <c r="K4516" s="198">
        <v>-120.93</v>
      </c>
      <c r="L4516" s="198" t="s">
        <v>194</v>
      </c>
    </row>
    <row r="4517" spans="1:12" x14ac:dyDescent="0.3">
      <c r="A4517" s="5">
        <v>13670</v>
      </c>
      <c r="B4517" s="5">
        <v>10100501</v>
      </c>
      <c r="C4517" s="5">
        <v>1000</v>
      </c>
      <c r="D4517" s="4">
        <v>43678</v>
      </c>
      <c r="E4517" s="198" t="s">
        <v>104</v>
      </c>
      <c r="F4517" s="198">
        <v>108113111</v>
      </c>
      <c r="G4517" s="198">
        <v>0</v>
      </c>
      <c r="H4517" s="198">
        <v>0</v>
      </c>
      <c r="I4517" s="4">
        <v>43690</v>
      </c>
      <c r="J4517" s="198" t="s">
        <v>299</v>
      </c>
      <c r="K4517" s="198">
        <v>-54.16</v>
      </c>
      <c r="L4517" s="198" t="s">
        <v>189</v>
      </c>
    </row>
    <row r="4518" spans="1:12" x14ac:dyDescent="0.3">
      <c r="A4518" s="5">
        <v>13660</v>
      </c>
      <c r="B4518" s="5">
        <v>10100501</v>
      </c>
      <c r="C4518" s="5">
        <v>1000</v>
      </c>
      <c r="D4518" s="4">
        <v>43678</v>
      </c>
      <c r="E4518" s="198" t="s">
        <v>104</v>
      </c>
      <c r="F4518" s="198">
        <v>108113211</v>
      </c>
      <c r="G4518" s="198">
        <v>0</v>
      </c>
      <c r="H4518" s="198">
        <v>0</v>
      </c>
      <c r="I4518" s="4">
        <v>43692</v>
      </c>
      <c r="J4518" s="198" t="s">
        <v>105</v>
      </c>
      <c r="K4518" s="198">
        <v>31.12</v>
      </c>
      <c r="L4518" s="198" t="s">
        <v>188</v>
      </c>
    </row>
    <row r="4519" spans="1:12" x14ac:dyDescent="0.3">
      <c r="A4519" s="5">
        <v>13670</v>
      </c>
      <c r="B4519" s="5">
        <v>10100501</v>
      </c>
      <c r="C4519" s="5">
        <v>1000</v>
      </c>
      <c r="D4519" s="4">
        <v>43678</v>
      </c>
      <c r="E4519" s="198" t="s">
        <v>104</v>
      </c>
      <c r="F4519" s="198">
        <v>108113211</v>
      </c>
      <c r="G4519" s="198">
        <v>0</v>
      </c>
      <c r="H4519" s="198">
        <v>0</v>
      </c>
      <c r="I4519" s="4">
        <v>43692</v>
      </c>
      <c r="J4519" s="198" t="s">
        <v>105</v>
      </c>
      <c r="K4519" s="3">
        <v>1243.51</v>
      </c>
      <c r="L4519" s="198" t="s">
        <v>189</v>
      </c>
    </row>
    <row r="4520" spans="1:12" x14ac:dyDescent="0.3">
      <c r="A4520" s="5">
        <v>13640</v>
      </c>
      <c r="B4520" s="5">
        <v>10100501</v>
      </c>
      <c r="C4520" s="5">
        <v>1000</v>
      </c>
      <c r="D4520" s="4">
        <v>43678</v>
      </c>
      <c r="E4520" s="198" t="s">
        <v>104</v>
      </c>
      <c r="F4520" s="198">
        <v>108113256</v>
      </c>
      <c r="G4520" s="198">
        <v>0</v>
      </c>
      <c r="H4520" s="198">
        <v>0</v>
      </c>
      <c r="I4520" s="4">
        <v>43698</v>
      </c>
      <c r="J4520" s="198" t="s">
        <v>105</v>
      </c>
      <c r="K4520" s="198">
        <v>-455.04</v>
      </c>
      <c r="L4520" s="198" t="s">
        <v>194</v>
      </c>
    </row>
    <row r="4521" spans="1:12" x14ac:dyDescent="0.3">
      <c r="A4521" s="5">
        <v>13640</v>
      </c>
      <c r="B4521" s="5">
        <v>10100501</v>
      </c>
      <c r="C4521" s="5">
        <v>1000</v>
      </c>
      <c r="D4521" s="4">
        <v>43678</v>
      </c>
      <c r="E4521" s="198" t="s">
        <v>104</v>
      </c>
      <c r="F4521" s="198">
        <v>108113414</v>
      </c>
      <c r="G4521" s="198">
        <v>0</v>
      </c>
      <c r="H4521" s="198">
        <v>0</v>
      </c>
      <c r="I4521" s="4">
        <v>43655</v>
      </c>
      <c r="J4521" s="198" t="s">
        <v>105</v>
      </c>
      <c r="K4521" s="198">
        <v>1.46</v>
      </c>
      <c r="L4521" s="198" t="s">
        <v>194</v>
      </c>
    </row>
    <row r="4522" spans="1:12" x14ac:dyDescent="0.3">
      <c r="A4522" s="5">
        <v>13640</v>
      </c>
      <c r="B4522" s="5">
        <v>10100501</v>
      </c>
      <c r="C4522" s="5">
        <v>1000</v>
      </c>
      <c r="D4522" s="4">
        <v>43678</v>
      </c>
      <c r="E4522" s="198" t="s">
        <v>104</v>
      </c>
      <c r="F4522" s="198">
        <v>108113419</v>
      </c>
      <c r="G4522" s="198">
        <v>0</v>
      </c>
      <c r="H4522" s="198">
        <v>0</v>
      </c>
      <c r="I4522" s="4">
        <v>43672</v>
      </c>
      <c r="J4522" s="198" t="s">
        <v>105</v>
      </c>
      <c r="K4522" s="198">
        <v>-323.57</v>
      </c>
      <c r="L4522" s="198" t="s">
        <v>194</v>
      </c>
    </row>
    <row r="4523" spans="1:12" x14ac:dyDescent="0.3">
      <c r="A4523" s="5">
        <v>13650</v>
      </c>
      <c r="B4523" s="5">
        <v>10100501</v>
      </c>
      <c r="C4523" s="5">
        <v>1000</v>
      </c>
      <c r="D4523" s="4">
        <v>43678</v>
      </c>
      <c r="E4523" s="198" t="s">
        <v>104</v>
      </c>
      <c r="F4523" s="198">
        <v>108113428</v>
      </c>
      <c r="G4523" s="198">
        <v>0</v>
      </c>
      <c r="H4523" s="198">
        <v>0</v>
      </c>
      <c r="I4523" s="4">
        <v>43643</v>
      </c>
      <c r="J4523" s="198" t="s">
        <v>105</v>
      </c>
      <c r="K4523" s="198">
        <v>-78.3</v>
      </c>
      <c r="L4523" s="198" t="s">
        <v>195</v>
      </c>
    </row>
    <row r="4524" spans="1:12" x14ac:dyDescent="0.3">
      <c r="A4524" s="5">
        <v>13640</v>
      </c>
      <c r="B4524" s="5">
        <v>10100501</v>
      </c>
      <c r="C4524" s="5">
        <v>1000</v>
      </c>
      <c r="D4524" s="4">
        <v>43678</v>
      </c>
      <c r="E4524" s="198" t="s">
        <v>104</v>
      </c>
      <c r="F4524" s="198">
        <v>108113519</v>
      </c>
      <c r="G4524" s="198">
        <v>0</v>
      </c>
      <c r="H4524" s="198">
        <v>0</v>
      </c>
      <c r="I4524" s="4">
        <v>43677</v>
      </c>
      <c r="J4524" s="198" t="s">
        <v>105</v>
      </c>
      <c r="K4524" s="198">
        <v>-351.51</v>
      </c>
      <c r="L4524" s="198" t="s">
        <v>194</v>
      </c>
    </row>
    <row r="4525" spans="1:12" x14ac:dyDescent="0.3">
      <c r="A4525" s="5">
        <v>13650</v>
      </c>
      <c r="B4525" s="5">
        <v>10100501</v>
      </c>
      <c r="C4525" s="5">
        <v>1000</v>
      </c>
      <c r="D4525" s="4">
        <v>43678</v>
      </c>
      <c r="E4525" s="198" t="s">
        <v>104</v>
      </c>
      <c r="F4525" s="198">
        <v>108113519</v>
      </c>
      <c r="G4525" s="198">
        <v>0</v>
      </c>
      <c r="H4525" s="198">
        <v>0</v>
      </c>
      <c r="I4525" s="4">
        <v>43677</v>
      </c>
      <c r="J4525" s="198" t="s">
        <v>105</v>
      </c>
      <c r="K4525" s="198">
        <v>-680.18</v>
      </c>
      <c r="L4525" s="198" t="s">
        <v>195</v>
      </c>
    </row>
    <row r="4526" spans="1:12" x14ac:dyDescent="0.3">
      <c r="A4526" s="5">
        <v>13640</v>
      </c>
      <c r="B4526" s="5">
        <v>10100501</v>
      </c>
      <c r="C4526" s="5">
        <v>1000</v>
      </c>
      <c r="D4526" s="4">
        <v>43678</v>
      </c>
      <c r="E4526" s="198" t="s">
        <v>104</v>
      </c>
      <c r="F4526" s="198">
        <v>108112132</v>
      </c>
      <c r="G4526" s="198">
        <v>0</v>
      </c>
      <c r="H4526" s="198">
        <v>0</v>
      </c>
      <c r="I4526" s="4">
        <v>43677</v>
      </c>
      <c r="J4526" s="198" t="s">
        <v>105</v>
      </c>
      <c r="K4526" s="3">
        <v>-1363.14</v>
      </c>
      <c r="L4526" s="198" t="s">
        <v>194</v>
      </c>
    </row>
    <row r="4527" spans="1:12" x14ac:dyDescent="0.3">
      <c r="A4527" s="5">
        <v>13650</v>
      </c>
      <c r="B4527" s="5">
        <v>10100501</v>
      </c>
      <c r="C4527" s="5">
        <v>1000</v>
      </c>
      <c r="D4527" s="4">
        <v>43678</v>
      </c>
      <c r="E4527" s="198" t="s">
        <v>104</v>
      </c>
      <c r="F4527" s="198">
        <v>108112132</v>
      </c>
      <c r="G4527" s="198">
        <v>0</v>
      </c>
      <c r="H4527" s="198">
        <v>0</v>
      </c>
      <c r="I4527" s="4">
        <v>43677</v>
      </c>
      <c r="J4527" s="198" t="s">
        <v>105</v>
      </c>
      <c r="K4527" s="198">
        <v>-569.84</v>
      </c>
      <c r="L4527" s="198" t="s">
        <v>195</v>
      </c>
    </row>
    <row r="4528" spans="1:12" x14ac:dyDescent="0.3">
      <c r="A4528" s="5">
        <v>13640</v>
      </c>
      <c r="B4528" s="5">
        <v>10100501</v>
      </c>
      <c r="C4528" s="5">
        <v>1000</v>
      </c>
      <c r="D4528" s="4">
        <v>43678</v>
      </c>
      <c r="E4528" s="198" t="s">
        <v>104</v>
      </c>
      <c r="F4528" s="198">
        <v>108112155</v>
      </c>
      <c r="G4528" s="198">
        <v>0</v>
      </c>
      <c r="H4528" s="198">
        <v>0</v>
      </c>
      <c r="I4528" s="4">
        <v>43616</v>
      </c>
      <c r="J4528" s="198" t="s">
        <v>105</v>
      </c>
      <c r="K4528" s="198">
        <v>0.67</v>
      </c>
      <c r="L4528" s="198" t="s">
        <v>194</v>
      </c>
    </row>
    <row r="4529" spans="1:12" x14ac:dyDescent="0.3">
      <c r="A4529" s="5">
        <v>13650</v>
      </c>
      <c r="B4529" s="5">
        <v>10100501</v>
      </c>
      <c r="C4529" s="5">
        <v>1000</v>
      </c>
      <c r="D4529" s="4">
        <v>43678</v>
      </c>
      <c r="E4529" s="198" t="s">
        <v>104</v>
      </c>
      <c r="F4529" s="198">
        <v>108112155</v>
      </c>
      <c r="G4529" s="198">
        <v>0</v>
      </c>
      <c r="H4529" s="198">
        <v>0</v>
      </c>
      <c r="I4529" s="4">
        <v>43616</v>
      </c>
      <c r="J4529" s="198" t="s">
        <v>105</v>
      </c>
      <c r="K4529" s="198">
        <v>1.64</v>
      </c>
      <c r="L4529" s="198" t="s">
        <v>195</v>
      </c>
    </row>
    <row r="4530" spans="1:12" x14ac:dyDescent="0.3">
      <c r="A4530" s="5">
        <v>13660</v>
      </c>
      <c r="B4530" s="5">
        <v>10100501</v>
      </c>
      <c r="C4530" s="5">
        <v>1000</v>
      </c>
      <c r="D4530" s="4">
        <v>43678</v>
      </c>
      <c r="E4530" s="198" t="s">
        <v>104</v>
      </c>
      <c r="F4530" s="198">
        <v>108112155</v>
      </c>
      <c r="G4530" s="198">
        <v>0</v>
      </c>
      <c r="H4530" s="198">
        <v>0</v>
      </c>
      <c r="I4530" s="4">
        <v>43616</v>
      </c>
      <c r="J4530" s="198" t="s">
        <v>105</v>
      </c>
      <c r="K4530" s="198">
        <v>0.59</v>
      </c>
      <c r="L4530" s="198" t="s">
        <v>188</v>
      </c>
    </row>
    <row r="4531" spans="1:12" x14ac:dyDescent="0.3">
      <c r="A4531" s="5">
        <v>13670</v>
      </c>
      <c r="B4531" s="5">
        <v>10100501</v>
      </c>
      <c r="C4531" s="5">
        <v>1000</v>
      </c>
      <c r="D4531" s="4">
        <v>43678</v>
      </c>
      <c r="E4531" s="198" t="s">
        <v>104</v>
      </c>
      <c r="F4531" s="198">
        <v>108112155</v>
      </c>
      <c r="G4531" s="198">
        <v>0</v>
      </c>
      <c r="H4531" s="198">
        <v>0</v>
      </c>
      <c r="I4531" s="4">
        <v>43616</v>
      </c>
      <c r="J4531" s="198" t="s">
        <v>105</v>
      </c>
      <c r="K4531" s="198">
        <v>1.28</v>
      </c>
      <c r="L4531" s="198" t="s">
        <v>189</v>
      </c>
    </row>
    <row r="4532" spans="1:12" x14ac:dyDescent="0.3">
      <c r="A4532" s="5">
        <v>13640</v>
      </c>
      <c r="B4532" s="5">
        <v>10100501</v>
      </c>
      <c r="C4532" s="5">
        <v>1000</v>
      </c>
      <c r="D4532" s="4">
        <v>43678</v>
      </c>
      <c r="E4532" s="198" t="s">
        <v>104</v>
      </c>
      <c r="F4532" s="198">
        <v>108112248</v>
      </c>
      <c r="G4532" s="198">
        <v>0</v>
      </c>
      <c r="H4532" s="198">
        <v>0</v>
      </c>
      <c r="I4532" s="4">
        <v>43661</v>
      </c>
      <c r="J4532" s="198" t="s">
        <v>105</v>
      </c>
      <c r="K4532" s="198">
        <v>2.61</v>
      </c>
      <c r="L4532" s="198" t="s">
        <v>194</v>
      </c>
    </row>
    <row r="4533" spans="1:12" x14ac:dyDescent="0.3">
      <c r="A4533" s="5">
        <v>13640</v>
      </c>
      <c r="B4533" s="5">
        <v>10100501</v>
      </c>
      <c r="C4533" s="5">
        <v>1000</v>
      </c>
      <c r="D4533" s="4">
        <v>43678</v>
      </c>
      <c r="E4533" s="198" t="s">
        <v>104</v>
      </c>
      <c r="F4533" s="198">
        <v>108112248</v>
      </c>
      <c r="G4533" s="198">
        <v>0</v>
      </c>
      <c r="H4533" s="198">
        <v>0</v>
      </c>
      <c r="I4533" s="4">
        <v>43661</v>
      </c>
      <c r="J4533" s="198" t="s">
        <v>105</v>
      </c>
      <c r="K4533" s="198">
        <v>0.8</v>
      </c>
      <c r="L4533" s="198" t="s">
        <v>194</v>
      </c>
    </row>
    <row r="4534" spans="1:12" x14ac:dyDescent="0.3">
      <c r="A4534" s="5">
        <v>13640</v>
      </c>
      <c r="B4534" s="5">
        <v>10100501</v>
      </c>
      <c r="C4534" s="5">
        <v>1000</v>
      </c>
      <c r="D4534" s="4">
        <v>43678</v>
      </c>
      <c r="E4534" s="198" t="s">
        <v>104</v>
      </c>
      <c r="F4534" s="198">
        <v>108112248</v>
      </c>
      <c r="G4534" s="198">
        <v>0</v>
      </c>
      <c r="H4534" s="198">
        <v>0</v>
      </c>
      <c r="I4534" s="4">
        <v>43661</v>
      </c>
      <c r="J4534" s="198" t="s">
        <v>105</v>
      </c>
      <c r="K4534" s="198">
        <v>3.41</v>
      </c>
      <c r="L4534" s="198" t="s">
        <v>194</v>
      </c>
    </row>
    <row r="4535" spans="1:12" x14ac:dyDescent="0.3">
      <c r="A4535" s="5">
        <v>13640</v>
      </c>
      <c r="B4535" s="5">
        <v>10100501</v>
      </c>
      <c r="C4535" s="5">
        <v>1000</v>
      </c>
      <c r="D4535" s="4">
        <v>43678</v>
      </c>
      <c r="E4535" s="198" t="s">
        <v>104</v>
      </c>
      <c r="F4535" s="198">
        <v>108112248</v>
      </c>
      <c r="G4535" s="198">
        <v>0</v>
      </c>
      <c r="H4535" s="198">
        <v>0</v>
      </c>
      <c r="I4535" s="4">
        <v>43661</v>
      </c>
      <c r="J4535" s="198" t="s">
        <v>105</v>
      </c>
      <c r="K4535" s="198">
        <v>0.78</v>
      </c>
      <c r="L4535" s="198" t="s">
        <v>194</v>
      </c>
    </row>
    <row r="4536" spans="1:12" x14ac:dyDescent="0.3">
      <c r="A4536" s="5">
        <v>13640</v>
      </c>
      <c r="B4536" s="5">
        <v>10100501</v>
      </c>
      <c r="C4536" s="5">
        <v>1000</v>
      </c>
      <c r="D4536" s="4">
        <v>43678</v>
      </c>
      <c r="E4536" s="198" t="s">
        <v>104</v>
      </c>
      <c r="F4536" s="198">
        <v>108112248</v>
      </c>
      <c r="G4536" s="198">
        <v>0</v>
      </c>
      <c r="H4536" s="198">
        <v>0</v>
      </c>
      <c r="I4536" s="4">
        <v>43661</v>
      </c>
      <c r="J4536" s="198" t="s">
        <v>105</v>
      </c>
      <c r="K4536" s="198">
        <v>1.85</v>
      </c>
      <c r="L4536" s="198" t="s">
        <v>194</v>
      </c>
    </row>
    <row r="4537" spans="1:12" x14ac:dyDescent="0.3">
      <c r="A4537" s="5">
        <v>13640</v>
      </c>
      <c r="B4537" s="5">
        <v>10100501</v>
      </c>
      <c r="C4537" s="5">
        <v>1000</v>
      </c>
      <c r="D4537" s="4">
        <v>43678</v>
      </c>
      <c r="E4537" s="198" t="s">
        <v>104</v>
      </c>
      <c r="F4537" s="198">
        <v>108112452</v>
      </c>
      <c r="G4537" s="198">
        <v>0</v>
      </c>
      <c r="H4537" s="198">
        <v>0</v>
      </c>
      <c r="I4537" s="4">
        <v>43684</v>
      </c>
      <c r="J4537" s="198" t="s">
        <v>300</v>
      </c>
      <c r="K4537" s="3">
        <v>-1394.06</v>
      </c>
      <c r="L4537" s="198" t="s">
        <v>194</v>
      </c>
    </row>
    <row r="4538" spans="1:12" x14ac:dyDescent="0.3">
      <c r="A4538" s="5">
        <v>13640</v>
      </c>
      <c r="B4538" s="5">
        <v>10100501</v>
      </c>
      <c r="C4538" s="5">
        <v>1000</v>
      </c>
      <c r="D4538" s="4">
        <v>43678</v>
      </c>
      <c r="E4538" s="198" t="s">
        <v>104</v>
      </c>
      <c r="F4538" s="198">
        <v>108112486</v>
      </c>
      <c r="G4538" s="198">
        <v>0</v>
      </c>
      <c r="H4538" s="198">
        <v>0</v>
      </c>
      <c r="I4538" s="4">
        <v>43616</v>
      </c>
      <c r="J4538" s="198" t="s">
        <v>105</v>
      </c>
      <c r="K4538" s="198">
        <v>1.73</v>
      </c>
      <c r="L4538" s="198" t="s">
        <v>194</v>
      </c>
    </row>
    <row r="4539" spans="1:12" x14ac:dyDescent="0.3">
      <c r="A4539" s="5">
        <v>13640</v>
      </c>
      <c r="B4539" s="5">
        <v>10100501</v>
      </c>
      <c r="C4539" s="5">
        <v>1000</v>
      </c>
      <c r="D4539" s="4">
        <v>43678</v>
      </c>
      <c r="E4539" s="198" t="s">
        <v>104</v>
      </c>
      <c r="F4539" s="198">
        <v>108112486</v>
      </c>
      <c r="G4539" s="198">
        <v>0</v>
      </c>
      <c r="H4539" s="198">
        <v>0</v>
      </c>
      <c r="I4539" s="4">
        <v>43616</v>
      </c>
      <c r="J4539" s="198" t="s">
        <v>105</v>
      </c>
      <c r="K4539" s="198">
        <v>1.86</v>
      </c>
      <c r="L4539" s="198" t="s">
        <v>194</v>
      </c>
    </row>
    <row r="4540" spans="1:12" x14ac:dyDescent="0.3">
      <c r="A4540" s="5">
        <v>13650</v>
      </c>
      <c r="B4540" s="5">
        <v>10100501</v>
      </c>
      <c r="C4540" s="5">
        <v>1000</v>
      </c>
      <c r="D4540" s="4">
        <v>43678</v>
      </c>
      <c r="E4540" s="198" t="s">
        <v>104</v>
      </c>
      <c r="F4540" s="198">
        <v>108112486</v>
      </c>
      <c r="G4540" s="198">
        <v>0</v>
      </c>
      <c r="H4540" s="198">
        <v>0</v>
      </c>
      <c r="I4540" s="4">
        <v>43616</v>
      </c>
      <c r="J4540" s="198" t="s">
        <v>105</v>
      </c>
      <c r="K4540" s="198">
        <v>4.0999999999999996</v>
      </c>
      <c r="L4540" s="198" t="s">
        <v>195</v>
      </c>
    </row>
    <row r="4541" spans="1:12" x14ac:dyDescent="0.3">
      <c r="A4541" s="5">
        <v>13670</v>
      </c>
      <c r="B4541" s="5">
        <v>10100501</v>
      </c>
      <c r="C4541" s="5">
        <v>1000</v>
      </c>
      <c r="D4541" s="4">
        <v>43678</v>
      </c>
      <c r="E4541" s="198" t="s">
        <v>104</v>
      </c>
      <c r="F4541" s="198">
        <v>108112654</v>
      </c>
      <c r="G4541" s="198">
        <v>0</v>
      </c>
      <c r="H4541" s="198">
        <v>0</v>
      </c>
      <c r="I4541" s="4">
        <v>43616</v>
      </c>
      <c r="J4541" s="198" t="s">
        <v>105</v>
      </c>
      <c r="K4541" s="198">
        <v>-14.62</v>
      </c>
      <c r="L4541" s="198" t="s">
        <v>189</v>
      </c>
    </row>
    <row r="4542" spans="1:12" x14ac:dyDescent="0.3">
      <c r="A4542" s="5">
        <v>13640</v>
      </c>
      <c r="B4542" s="5">
        <v>10100501</v>
      </c>
      <c r="C4542" s="5">
        <v>1000</v>
      </c>
      <c r="D4542" s="4">
        <v>43678</v>
      </c>
      <c r="E4542" s="198" t="s">
        <v>104</v>
      </c>
      <c r="F4542" s="198">
        <v>108112675</v>
      </c>
      <c r="G4542" s="198">
        <v>0</v>
      </c>
      <c r="H4542" s="198">
        <v>0</v>
      </c>
      <c r="I4542" s="4">
        <v>43671</v>
      </c>
      <c r="J4542" s="198" t="s">
        <v>105</v>
      </c>
      <c r="K4542" s="198">
        <v>-323.57</v>
      </c>
      <c r="L4542" s="198" t="s">
        <v>194</v>
      </c>
    </row>
    <row r="4543" spans="1:12" x14ac:dyDescent="0.3">
      <c r="A4543" s="5">
        <v>13660</v>
      </c>
      <c r="B4543" s="5">
        <v>10100501</v>
      </c>
      <c r="C4543" s="5">
        <v>1000</v>
      </c>
      <c r="D4543" s="4">
        <v>43678</v>
      </c>
      <c r="E4543" s="198" t="s">
        <v>104</v>
      </c>
      <c r="F4543" s="198">
        <v>108112683</v>
      </c>
      <c r="G4543" s="198">
        <v>0</v>
      </c>
      <c r="H4543" s="198">
        <v>0</v>
      </c>
      <c r="I4543" s="4">
        <v>43665</v>
      </c>
      <c r="J4543" s="198" t="s">
        <v>105</v>
      </c>
      <c r="K4543" s="198">
        <v>3.96</v>
      </c>
      <c r="L4543" s="198" t="s">
        <v>188</v>
      </c>
    </row>
    <row r="4544" spans="1:12" x14ac:dyDescent="0.3">
      <c r="A4544" s="5">
        <v>13670</v>
      </c>
      <c r="B4544" s="5">
        <v>10100501</v>
      </c>
      <c r="C4544" s="5">
        <v>1000</v>
      </c>
      <c r="D4544" s="4">
        <v>43678</v>
      </c>
      <c r="E4544" s="198" t="s">
        <v>104</v>
      </c>
      <c r="F4544" s="198">
        <v>108112683</v>
      </c>
      <c r="G4544" s="198">
        <v>0</v>
      </c>
      <c r="H4544" s="198">
        <v>0</v>
      </c>
      <c r="I4544" s="4">
        <v>43665</v>
      </c>
      <c r="J4544" s="198" t="s">
        <v>105</v>
      </c>
      <c r="K4544" s="198">
        <v>8.9</v>
      </c>
      <c r="L4544" s="198" t="s">
        <v>189</v>
      </c>
    </row>
    <row r="4545" spans="1:12" x14ac:dyDescent="0.3">
      <c r="A4545" s="5">
        <v>13640</v>
      </c>
      <c r="B4545" s="5">
        <v>10100501</v>
      </c>
      <c r="C4545" s="5">
        <v>1000</v>
      </c>
      <c r="D4545" s="4">
        <v>43678</v>
      </c>
      <c r="E4545" s="198" t="s">
        <v>104</v>
      </c>
      <c r="F4545" s="198">
        <v>108112691</v>
      </c>
      <c r="G4545" s="198">
        <v>0</v>
      </c>
      <c r="H4545" s="198">
        <v>0</v>
      </c>
      <c r="I4545" s="4">
        <v>43700</v>
      </c>
      <c r="J4545" s="198" t="s">
        <v>105</v>
      </c>
      <c r="K4545" s="3">
        <v>-1064.74</v>
      </c>
      <c r="L4545" s="198" t="s">
        <v>194</v>
      </c>
    </row>
    <row r="4546" spans="1:12" x14ac:dyDescent="0.3">
      <c r="A4546" s="5">
        <v>13650</v>
      </c>
      <c r="B4546" s="5">
        <v>10100501</v>
      </c>
      <c r="C4546" s="5">
        <v>1000</v>
      </c>
      <c r="D4546" s="4">
        <v>43678</v>
      </c>
      <c r="E4546" s="198" t="s">
        <v>104</v>
      </c>
      <c r="F4546" s="198">
        <v>108112691</v>
      </c>
      <c r="G4546" s="198">
        <v>0</v>
      </c>
      <c r="H4546" s="198">
        <v>0</v>
      </c>
      <c r="I4546" s="4">
        <v>43700</v>
      </c>
      <c r="J4546" s="198" t="s">
        <v>105</v>
      </c>
      <c r="K4546" s="198">
        <v>-343.5</v>
      </c>
      <c r="L4546" s="198" t="s">
        <v>195</v>
      </c>
    </row>
    <row r="4547" spans="1:12" x14ac:dyDescent="0.3">
      <c r="A4547" s="5">
        <v>13660</v>
      </c>
      <c r="B4547" s="5">
        <v>10100501</v>
      </c>
      <c r="C4547" s="5">
        <v>1000</v>
      </c>
      <c r="D4547" s="4">
        <v>43678</v>
      </c>
      <c r="E4547" s="198" t="s">
        <v>104</v>
      </c>
      <c r="F4547" s="198">
        <v>108112691</v>
      </c>
      <c r="G4547" s="198">
        <v>0</v>
      </c>
      <c r="H4547" s="198">
        <v>0</v>
      </c>
      <c r="I4547" s="4">
        <v>43700</v>
      </c>
      <c r="J4547" s="198" t="s">
        <v>105</v>
      </c>
      <c r="K4547" s="198">
        <v>-24.44</v>
      </c>
      <c r="L4547" s="198" t="s">
        <v>188</v>
      </c>
    </row>
    <row r="4548" spans="1:12" x14ac:dyDescent="0.3">
      <c r="A4548" s="5">
        <v>13640</v>
      </c>
      <c r="B4548" s="5">
        <v>10100501</v>
      </c>
      <c r="C4548" s="5">
        <v>1000</v>
      </c>
      <c r="D4548" s="4">
        <v>43678</v>
      </c>
      <c r="E4548" s="198" t="s">
        <v>104</v>
      </c>
      <c r="F4548" s="198">
        <v>108111518</v>
      </c>
      <c r="G4548" s="198">
        <v>0</v>
      </c>
      <c r="H4548" s="198">
        <v>0</v>
      </c>
      <c r="I4548" s="4">
        <v>43654</v>
      </c>
      <c r="J4548" s="198" t="s">
        <v>105</v>
      </c>
      <c r="K4548" s="198">
        <v>0.2</v>
      </c>
      <c r="L4548" s="198" t="s">
        <v>194</v>
      </c>
    </row>
    <row r="4549" spans="1:12" x14ac:dyDescent="0.3">
      <c r="A4549" s="5">
        <v>13640</v>
      </c>
      <c r="B4549" s="5">
        <v>10100501</v>
      </c>
      <c r="C4549" s="5">
        <v>1000</v>
      </c>
      <c r="D4549" s="4">
        <v>43678</v>
      </c>
      <c r="E4549" s="198" t="s">
        <v>104</v>
      </c>
      <c r="F4549" s="198">
        <v>108111518</v>
      </c>
      <c r="G4549" s="198">
        <v>0</v>
      </c>
      <c r="H4549" s="198">
        <v>0</v>
      </c>
      <c r="I4549" s="4">
        <v>43654</v>
      </c>
      <c r="J4549" s="198" t="s">
        <v>105</v>
      </c>
      <c r="K4549" s="198">
        <v>1.62</v>
      </c>
      <c r="L4549" s="198" t="s">
        <v>194</v>
      </c>
    </row>
    <row r="4550" spans="1:12" x14ac:dyDescent="0.3">
      <c r="A4550" s="5">
        <v>13640</v>
      </c>
      <c r="B4550" s="5">
        <v>10100501</v>
      </c>
      <c r="C4550" s="5">
        <v>1000</v>
      </c>
      <c r="D4550" s="4">
        <v>43678</v>
      </c>
      <c r="E4550" s="198" t="s">
        <v>104</v>
      </c>
      <c r="F4550" s="198">
        <v>108111518</v>
      </c>
      <c r="G4550" s="198">
        <v>0</v>
      </c>
      <c r="H4550" s="198">
        <v>0</v>
      </c>
      <c r="I4550" s="4">
        <v>43654</v>
      </c>
      <c r="J4550" s="198" t="s">
        <v>105</v>
      </c>
      <c r="K4550" s="198">
        <v>0.24</v>
      </c>
      <c r="L4550" s="198" t="s">
        <v>194</v>
      </c>
    </row>
    <row r="4551" spans="1:12" x14ac:dyDescent="0.3">
      <c r="A4551" s="5">
        <v>13640</v>
      </c>
      <c r="B4551" s="5">
        <v>10100501</v>
      </c>
      <c r="C4551" s="5">
        <v>1000</v>
      </c>
      <c r="D4551" s="4">
        <v>43678</v>
      </c>
      <c r="E4551" s="198" t="s">
        <v>104</v>
      </c>
      <c r="F4551" s="198">
        <v>108111518</v>
      </c>
      <c r="G4551" s="198">
        <v>0</v>
      </c>
      <c r="H4551" s="198">
        <v>0</v>
      </c>
      <c r="I4551" s="4">
        <v>43654</v>
      </c>
      <c r="J4551" s="198" t="s">
        <v>105</v>
      </c>
      <c r="K4551" s="198">
        <v>0.93</v>
      </c>
      <c r="L4551" s="198" t="s">
        <v>194</v>
      </c>
    </row>
    <row r="4552" spans="1:12" x14ac:dyDescent="0.3">
      <c r="A4552" s="5">
        <v>13640</v>
      </c>
      <c r="B4552" s="5">
        <v>10100501</v>
      </c>
      <c r="C4552" s="5">
        <v>1000</v>
      </c>
      <c r="D4552" s="4">
        <v>43678</v>
      </c>
      <c r="E4552" s="198" t="s">
        <v>104</v>
      </c>
      <c r="F4552" s="198">
        <v>108111518</v>
      </c>
      <c r="G4552" s="198">
        <v>0</v>
      </c>
      <c r="H4552" s="198">
        <v>0</v>
      </c>
      <c r="I4552" s="4">
        <v>43654</v>
      </c>
      <c r="J4552" s="198" t="s">
        <v>105</v>
      </c>
      <c r="K4552" s="198">
        <v>0.93</v>
      </c>
      <c r="L4552" s="198" t="s">
        <v>194</v>
      </c>
    </row>
    <row r="4553" spans="1:12" x14ac:dyDescent="0.3">
      <c r="A4553" s="5">
        <v>13640</v>
      </c>
      <c r="B4553" s="5">
        <v>10100501</v>
      </c>
      <c r="C4553" s="5">
        <v>1000</v>
      </c>
      <c r="D4553" s="4">
        <v>43678</v>
      </c>
      <c r="E4553" s="198" t="s">
        <v>104</v>
      </c>
      <c r="F4553" s="198">
        <v>108111518</v>
      </c>
      <c r="G4553" s="198">
        <v>0</v>
      </c>
      <c r="H4553" s="198">
        <v>0</v>
      </c>
      <c r="I4553" s="4">
        <v>43654</v>
      </c>
      <c r="J4553" s="198" t="s">
        <v>105</v>
      </c>
      <c r="K4553" s="198">
        <v>1.23</v>
      </c>
      <c r="L4553" s="198" t="s">
        <v>194</v>
      </c>
    </row>
    <row r="4554" spans="1:12" x14ac:dyDescent="0.3">
      <c r="A4554" s="5">
        <v>13650</v>
      </c>
      <c r="B4554" s="5">
        <v>10100501</v>
      </c>
      <c r="C4554" s="5">
        <v>1000</v>
      </c>
      <c r="D4554" s="4">
        <v>43678</v>
      </c>
      <c r="E4554" s="198" t="s">
        <v>104</v>
      </c>
      <c r="F4554" s="198">
        <v>108111518</v>
      </c>
      <c r="G4554" s="198">
        <v>0</v>
      </c>
      <c r="H4554" s="198">
        <v>0</v>
      </c>
      <c r="I4554" s="4">
        <v>43654</v>
      </c>
      <c r="J4554" s="198" t="s">
        <v>105</v>
      </c>
      <c r="K4554" s="198">
        <v>5.72</v>
      </c>
      <c r="L4554" s="198" t="s">
        <v>195</v>
      </c>
    </row>
    <row r="4555" spans="1:12" x14ac:dyDescent="0.3">
      <c r="A4555" s="5">
        <v>13650</v>
      </c>
      <c r="B4555" s="5">
        <v>10100501</v>
      </c>
      <c r="C4555" s="5">
        <v>1000</v>
      </c>
      <c r="D4555" s="4">
        <v>43678</v>
      </c>
      <c r="E4555" s="198" t="s">
        <v>104</v>
      </c>
      <c r="F4555" s="198">
        <v>108111518</v>
      </c>
      <c r="G4555" s="198">
        <v>0</v>
      </c>
      <c r="H4555" s="198">
        <v>0</v>
      </c>
      <c r="I4555" s="4">
        <v>43654</v>
      </c>
      <c r="J4555" s="198" t="s">
        <v>105</v>
      </c>
      <c r="K4555" s="198">
        <v>5.72</v>
      </c>
      <c r="L4555" s="198" t="s">
        <v>195</v>
      </c>
    </row>
    <row r="4556" spans="1:12" x14ac:dyDescent="0.3">
      <c r="A4556" s="5">
        <v>13650</v>
      </c>
      <c r="B4556" s="5">
        <v>10100501</v>
      </c>
      <c r="C4556" s="5">
        <v>1000</v>
      </c>
      <c r="D4556" s="4">
        <v>43678</v>
      </c>
      <c r="E4556" s="198" t="s">
        <v>104</v>
      </c>
      <c r="F4556" s="198">
        <v>108111518</v>
      </c>
      <c r="G4556" s="198">
        <v>0</v>
      </c>
      <c r="H4556" s="198">
        <v>0</v>
      </c>
      <c r="I4556" s="4">
        <v>43654</v>
      </c>
      <c r="J4556" s="198" t="s">
        <v>105</v>
      </c>
      <c r="K4556" s="198">
        <v>5.72</v>
      </c>
      <c r="L4556" s="198" t="s">
        <v>195</v>
      </c>
    </row>
    <row r="4557" spans="1:12" x14ac:dyDescent="0.3">
      <c r="A4557" s="5">
        <v>13650</v>
      </c>
      <c r="B4557" s="5">
        <v>10100501</v>
      </c>
      <c r="C4557" s="5">
        <v>1000</v>
      </c>
      <c r="D4557" s="4">
        <v>43678</v>
      </c>
      <c r="E4557" s="198" t="s">
        <v>104</v>
      </c>
      <c r="F4557" s="198">
        <v>108111518</v>
      </c>
      <c r="G4557" s="198">
        <v>0</v>
      </c>
      <c r="H4557" s="198">
        <v>0</v>
      </c>
      <c r="I4557" s="4">
        <v>43654</v>
      </c>
      <c r="J4557" s="198" t="s">
        <v>105</v>
      </c>
      <c r="K4557" s="198">
        <v>5.73</v>
      </c>
      <c r="L4557" s="198" t="s">
        <v>195</v>
      </c>
    </row>
    <row r="4558" spans="1:12" x14ac:dyDescent="0.3">
      <c r="A4558" s="5">
        <v>13650</v>
      </c>
      <c r="B4558" s="5">
        <v>10100501</v>
      </c>
      <c r="C4558" s="5">
        <v>1000</v>
      </c>
      <c r="D4558" s="4">
        <v>43678</v>
      </c>
      <c r="E4558" s="198" t="s">
        <v>104</v>
      </c>
      <c r="F4558" s="198">
        <v>108111518</v>
      </c>
      <c r="G4558" s="198">
        <v>0</v>
      </c>
      <c r="H4558" s="198">
        <v>0</v>
      </c>
      <c r="I4558" s="4">
        <v>43654</v>
      </c>
      <c r="J4558" s="198" t="s">
        <v>105</v>
      </c>
      <c r="K4558" s="198">
        <v>5.72</v>
      </c>
      <c r="L4558" s="198" t="s">
        <v>195</v>
      </c>
    </row>
    <row r="4559" spans="1:12" x14ac:dyDescent="0.3">
      <c r="A4559" s="5">
        <v>13640</v>
      </c>
      <c r="B4559" s="5">
        <v>10100501</v>
      </c>
      <c r="C4559" s="5">
        <v>1000</v>
      </c>
      <c r="D4559" s="4">
        <v>43678</v>
      </c>
      <c r="E4559" s="198" t="s">
        <v>104</v>
      </c>
      <c r="F4559" s="198">
        <v>108111874</v>
      </c>
      <c r="G4559" s="198">
        <v>0</v>
      </c>
      <c r="H4559" s="198">
        <v>0</v>
      </c>
      <c r="I4559" s="4">
        <v>43691</v>
      </c>
      <c r="J4559" s="198" t="s">
        <v>105</v>
      </c>
      <c r="K4559" s="198">
        <v>-765.19</v>
      </c>
      <c r="L4559" s="198" t="s">
        <v>194</v>
      </c>
    </row>
    <row r="4560" spans="1:12" x14ac:dyDescent="0.3">
      <c r="A4560" s="5">
        <v>13660</v>
      </c>
      <c r="B4560" s="5">
        <v>10100501</v>
      </c>
      <c r="C4560" s="5">
        <v>1000</v>
      </c>
      <c r="D4560" s="4">
        <v>43678</v>
      </c>
      <c r="E4560" s="198" t="s">
        <v>104</v>
      </c>
      <c r="F4560" s="198">
        <v>108111874</v>
      </c>
      <c r="G4560" s="198">
        <v>0</v>
      </c>
      <c r="H4560" s="198">
        <v>0</v>
      </c>
      <c r="I4560" s="4">
        <v>43691</v>
      </c>
      <c r="J4560" s="198" t="s">
        <v>105</v>
      </c>
      <c r="K4560" s="198">
        <v>-99.28</v>
      </c>
      <c r="L4560" s="198" t="s">
        <v>188</v>
      </c>
    </row>
    <row r="4561" spans="1:12" x14ac:dyDescent="0.3">
      <c r="A4561" s="5">
        <v>13670</v>
      </c>
      <c r="B4561" s="5">
        <v>10100501</v>
      </c>
      <c r="C4561" s="5">
        <v>1000</v>
      </c>
      <c r="D4561" s="4">
        <v>43678</v>
      </c>
      <c r="E4561" s="198" t="s">
        <v>104</v>
      </c>
      <c r="F4561" s="198">
        <v>108111874</v>
      </c>
      <c r="G4561" s="198">
        <v>0</v>
      </c>
      <c r="H4561" s="198">
        <v>0</v>
      </c>
      <c r="I4561" s="4">
        <v>43691</v>
      </c>
      <c r="J4561" s="198" t="s">
        <v>105</v>
      </c>
      <c r="K4561" s="198">
        <v>-221.49</v>
      </c>
      <c r="L4561" s="198" t="s">
        <v>189</v>
      </c>
    </row>
    <row r="4562" spans="1:12" x14ac:dyDescent="0.3">
      <c r="A4562" s="5">
        <v>13670</v>
      </c>
      <c r="B4562" s="5">
        <v>10100501</v>
      </c>
      <c r="C4562" s="5">
        <v>1000</v>
      </c>
      <c r="D4562" s="4">
        <v>43678</v>
      </c>
      <c r="E4562" s="198" t="s">
        <v>104</v>
      </c>
      <c r="F4562" s="198">
        <v>108111888</v>
      </c>
      <c r="G4562" s="198">
        <v>0</v>
      </c>
      <c r="H4562" s="198">
        <v>0</v>
      </c>
      <c r="I4562" s="4">
        <v>43668</v>
      </c>
      <c r="J4562" s="198" t="s">
        <v>105</v>
      </c>
      <c r="K4562" s="198">
        <v>-1.39</v>
      </c>
      <c r="L4562" s="198" t="s">
        <v>189</v>
      </c>
    </row>
    <row r="4563" spans="1:12" x14ac:dyDescent="0.3">
      <c r="A4563" s="5">
        <v>13640</v>
      </c>
      <c r="B4563" s="5">
        <v>10100501</v>
      </c>
      <c r="C4563" s="5">
        <v>1000</v>
      </c>
      <c r="D4563" s="4">
        <v>43678</v>
      </c>
      <c r="E4563" s="198" t="s">
        <v>104</v>
      </c>
      <c r="F4563" s="198">
        <v>108111928</v>
      </c>
      <c r="G4563" s="198">
        <v>0</v>
      </c>
      <c r="H4563" s="198">
        <v>0</v>
      </c>
      <c r="I4563" s="4">
        <v>43696</v>
      </c>
      <c r="J4563" s="198" t="s">
        <v>301</v>
      </c>
      <c r="K4563" s="198">
        <v>-285.64999999999998</v>
      </c>
      <c r="L4563" s="198" t="s">
        <v>194</v>
      </c>
    </row>
    <row r="4564" spans="1:12" x14ac:dyDescent="0.3">
      <c r="A4564" s="5">
        <v>13660</v>
      </c>
      <c r="B4564" s="5">
        <v>10100501</v>
      </c>
      <c r="C4564" s="5">
        <v>1000</v>
      </c>
      <c r="D4564" s="4">
        <v>43678</v>
      </c>
      <c r="E4564" s="198" t="s">
        <v>104</v>
      </c>
      <c r="F4564" s="198">
        <v>108111965</v>
      </c>
      <c r="G4564" s="198">
        <v>0</v>
      </c>
      <c r="H4564" s="198">
        <v>0</v>
      </c>
      <c r="I4564" s="4">
        <v>43614</v>
      </c>
      <c r="J4564" s="198" t="s">
        <v>105</v>
      </c>
      <c r="K4564" s="198">
        <v>-1.19</v>
      </c>
      <c r="L4564" s="198" t="s">
        <v>188</v>
      </c>
    </row>
    <row r="4565" spans="1:12" x14ac:dyDescent="0.3">
      <c r="A4565" s="5">
        <v>13660</v>
      </c>
      <c r="B4565" s="5">
        <v>10100501</v>
      </c>
      <c r="C4565" s="5">
        <v>1000</v>
      </c>
      <c r="D4565" s="4">
        <v>43678</v>
      </c>
      <c r="E4565" s="198" t="s">
        <v>104</v>
      </c>
      <c r="F4565" s="198">
        <v>108111965</v>
      </c>
      <c r="G4565" s="198">
        <v>0</v>
      </c>
      <c r="H4565" s="198">
        <v>0</v>
      </c>
      <c r="I4565" s="4">
        <v>43614</v>
      </c>
      <c r="J4565" s="198" t="s">
        <v>105</v>
      </c>
      <c r="K4565" s="198">
        <v>-12.01</v>
      </c>
      <c r="L4565" s="198" t="s">
        <v>188</v>
      </c>
    </row>
    <row r="4566" spans="1:12" x14ac:dyDescent="0.3">
      <c r="A4566" s="5">
        <v>13670</v>
      </c>
      <c r="B4566" s="5">
        <v>10100501</v>
      </c>
      <c r="C4566" s="5">
        <v>1000</v>
      </c>
      <c r="D4566" s="4">
        <v>43678</v>
      </c>
      <c r="E4566" s="198" t="s">
        <v>104</v>
      </c>
      <c r="F4566" s="198">
        <v>108111965</v>
      </c>
      <c r="G4566" s="198">
        <v>0</v>
      </c>
      <c r="H4566" s="198">
        <v>0</v>
      </c>
      <c r="I4566" s="4">
        <v>43614</v>
      </c>
      <c r="J4566" s="198" t="s">
        <v>105</v>
      </c>
      <c r="K4566" s="198">
        <v>-15.55</v>
      </c>
      <c r="L4566" s="198" t="s">
        <v>189</v>
      </c>
    </row>
    <row r="4567" spans="1:12" x14ac:dyDescent="0.3">
      <c r="A4567" s="5">
        <v>13660</v>
      </c>
      <c r="B4567" s="5">
        <v>10100501</v>
      </c>
      <c r="C4567" s="5">
        <v>1000</v>
      </c>
      <c r="D4567" s="4">
        <v>43678</v>
      </c>
      <c r="E4567" s="198" t="s">
        <v>104</v>
      </c>
      <c r="F4567" s="198">
        <v>108111989</v>
      </c>
      <c r="G4567" s="198">
        <v>0</v>
      </c>
      <c r="H4567" s="198">
        <v>0</v>
      </c>
      <c r="I4567" s="4">
        <v>43616</v>
      </c>
      <c r="J4567" s="198" t="s">
        <v>105</v>
      </c>
      <c r="K4567" s="198">
        <v>1.78</v>
      </c>
      <c r="L4567" s="198" t="s">
        <v>188</v>
      </c>
    </row>
    <row r="4568" spans="1:12" x14ac:dyDescent="0.3">
      <c r="A4568" s="5">
        <v>13670</v>
      </c>
      <c r="B4568" s="5">
        <v>10100501</v>
      </c>
      <c r="C4568" s="5">
        <v>1000</v>
      </c>
      <c r="D4568" s="4">
        <v>43678</v>
      </c>
      <c r="E4568" s="198" t="s">
        <v>104</v>
      </c>
      <c r="F4568" s="198">
        <v>108111989</v>
      </c>
      <c r="G4568" s="198">
        <v>0</v>
      </c>
      <c r="H4568" s="198">
        <v>0</v>
      </c>
      <c r="I4568" s="4">
        <v>43616</v>
      </c>
      <c r="J4568" s="198" t="s">
        <v>105</v>
      </c>
      <c r="K4568" s="198">
        <v>5.57</v>
      </c>
      <c r="L4568" s="198" t="s">
        <v>189</v>
      </c>
    </row>
    <row r="4569" spans="1:12" x14ac:dyDescent="0.3">
      <c r="A4569" s="5">
        <v>13640</v>
      </c>
      <c r="B4569" s="5">
        <v>10100501</v>
      </c>
      <c r="C4569" s="5">
        <v>1000</v>
      </c>
      <c r="D4569" s="4">
        <v>43678</v>
      </c>
      <c r="E4569" s="198" t="s">
        <v>104</v>
      </c>
      <c r="F4569" s="198">
        <v>108112004</v>
      </c>
      <c r="G4569" s="198">
        <v>0</v>
      </c>
      <c r="H4569" s="198">
        <v>0</v>
      </c>
      <c r="I4569" s="4">
        <v>43673</v>
      </c>
      <c r="J4569" s="198" t="s">
        <v>105</v>
      </c>
      <c r="K4569" s="198">
        <v>-185.21</v>
      </c>
      <c r="L4569" s="198" t="s">
        <v>194</v>
      </c>
    </row>
    <row r="4570" spans="1:12" x14ac:dyDescent="0.3">
      <c r="A4570" s="5">
        <v>13640</v>
      </c>
      <c r="B4570" s="5">
        <v>10100501</v>
      </c>
      <c r="C4570" s="5">
        <v>1000</v>
      </c>
      <c r="D4570" s="4">
        <v>43678</v>
      </c>
      <c r="E4570" s="198" t="s">
        <v>104</v>
      </c>
      <c r="F4570" s="198">
        <v>108112004</v>
      </c>
      <c r="G4570" s="198">
        <v>0</v>
      </c>
      <c r="H4570" s="198">
        <v>0</v>
      </c>
      <c r="I4570" s="4">
        <v>43673</v>
      </c>
      <c r="J4570" s="198" t="s">
        <v>105</v>
      </c>
      <c r="K4570" s="198">
        <v>-649.70000000000005</v>
      </c>
      <c r="L4570" s="198" t="s">
        <v>194</v>
      </c>
    </row>
    <row r="4571" spans="1:12" x14ac:dyDescent="0.3">
      <c r="A4571" s="5">
        <v>13640</v>
      </c>
      <c r="B4571" s="5">
        <v>10100501</v>
      </c>
      <c r="C4571" s="5">
        <v>1000</v>
      </c>
      <c r="D4571" s="4">
        <v>43678</v>
      </c>
      <c r="E4571" s="198" t="s">
        <v>104</v>
      </c>
      <c r="F4571" s="198">
        <v>108112004</v>
      </c>
      <c r="G4571" s="198">
        <v>0</v>
      </c>
      <c r="H4571" s="198">
        <v>0</v>
      </c>
      <c r="I4571" s="4">
        <v>43673</v>
      </c>
      <c r="J4571" s="198" t="s">
        <v>105</v>
      </c>
      <c r="K4571" s="198">
        <v>-649.65</v>
      </c>
      <c r="L4571" s="198" t="s">
        <v>194</v>
      </c>
    </row>
    <row r="4572" spans="1:12" x14ac:dyDescent="0.3">
      <c r="A4572" s="5">
        <v>13640</v>
      </c>
      <c r="B4572" s="5">
        <v>10100501</v>
      </c>
      <c r="C4572" s="5">
        <v>1000</v>
      </c>
      <c r="D4572" s="4">
        <v>43678</v>
      </c>
      <c r="E4572" s="198" t="s">
        <v>104</v>
      </c>
      <c r="F4572" s="198">
        <v>108112004</v>
      </c>
      <c r="G4572" s="198">
        <v>0</v>
      </c>
      <c r="H4572" s="198">
        <v>0</v>
      </c>
      <c r="I4572" s="4">
        <v>43673</v>
      </c>
      <c r="J4572" s="198" t="s">
        <v>105</v>
      </c>
      <c r="K4572" s="198">
        <v>-73.16</v>
      </c>
      <c r="L4572" s="198" t="s">
        <v>194</v>
      </c>
    </row>
    <row r="4573" spans="1:12" x14ac:dyDescent="0.3">
      <c r="A4573" s="5">
        <v>13640</v>
      </c>
      <c r="B4573" s="5">
        <v>10100501</v>
      </c>
      <c r="C4573" s="5">
        <v>1000</v>
      </c>
      <c r="D4573" s="4">
        <v>43678</v>
      </c>
      <c r="E4573" s="198" t="s">
        <v>104</v>
      </c>
      <c r="F4573" s="198">
        <v>108112004</v>
      </c>
      <c r="G4573" s="198">
        <v>0</v>
      </c>
      <c r="H4573" s="198">
        <v>0</v>
      </c>
      <c r="I4573" s="4">
        <v>43673</v>
      </c>
      <c r="J4573" s="198" t="s">
        <v>105</v>
      </c>
      <c r="K4573" s="198">
        <v>-31.28</v>
      </c>
      <c r="L4573" s="198" t="s">
        <v>194</v>
      </c>
    </row>
    <row r="4574" spans="1:12" x14ac:dyDescent="0.3">
      <c r="A4574" s="5">
        <v>13650</v>
      </c>
      <c r="B4574" s="5">
        <v>10100501</v>
      </c>
      <c r="C4574" s="5">
        <v>1000</v>
      </c>
      <c r="D4574" s="4">
        <v>43678</v>
      </c>
      <c r="E4574" s="198" t="s">
        <v>104</v>
      </c>
      <c r="F4574" s="198">
        <v>108112004</v>
      </c>
      <c r="G4574" s="198">
        <v>0</v>
      </c>
      <c r="H4574" s="198">
        <v>0</v>
      </c>
      <c r="I4574" s="4">
        <v>43673</v>
      </c>
      <c r="J4574" s="198" t="s">
        <v>105</v>
      </c>
      <c r="K4574" s="198">
        <v>-157.15</v>
      </c>
      <c r="L4574" s="198" t="s">
        <v>195</v>
      </c>
    </row>
    <row r="4575" spans="1:12" x14ac:dyDescent="0.3">
      <c r="A4575" s="5">
        <v>13650</v>
      </c>
      <c r="B4575" s="5">
        <v>10100501</v>
      </c>
      <c r="C4575" s="5">
        <v>1000</v>
      </c>
      <c r="D4575" s="4">
        <v>43678</v>
      </c>
      <c r="E4575" s="198" t="s">
        <v>104</v>
      </c>
      <c r="F4575" s="198">
        <v>108112004</v>
      </c>
      <c r="G4575" s="198">
        <v>0</v>
      </c>
      <c r="H4575" s="198">
        <v>0</v>
      </c>
      <c r="I4575" s="4">
        <v>43673</v>
      </c>
      <c r="J4575" s="198" t="s">
        <v>105</v>
      </c>
      <c r="K4575" s="198">
        <v>-157.15</v>
      </c>
      <c r="L4575" s="198" t="s">
        <v>195</v>
      </c>
    </row>
    <row r="4576" spans="1:12" x14ac:dyDescent="0.3">
      <c r="A4576" s="5">
        <v>13650</v>
      </c>
      <c r="B4576" s="5">
        <v>10100501</v>
      </c>
      <c r="C4576" s="5">
        <v>1000</v>
      </c>
      <c r="D4576" s="4">
        <v>43678</v>
      </c>
      <c r="E4576" s="198" t="s">
        <v>104</v>
      </c>
      <c r="F4576" s="198">
        <v>108112004</v>
      </c>
      <c r="G4576" s="198">
        <v>0</v>
      </c>
      <c r="H4576" s="198">
        <v>0</v>
      </c>
      <c r="I4576" s="4">
        <v>43673</v>
      </c>
      <c r="J4576" s="198" t="s">
        <v>105</v>
      </c>
      <c r="K4576" s="198">
        <v>-157.15</v>
      </c>
      <c r="L4576" s="198" t="s">
        <v>195</v>
      </c>
    </row>
    <row r="4577" spans="1:12" x14ac:dyDescent="0.3">
      <c r="A4577" s="5">
        <v>13650</v>
      </c>
      <c r="B4577" s="5">
        <v>10100501</v>
      </c>
      <c r="C4577" s="5">
        <v>1000</v>
      </c>
      <c r="D4577" s="4">
        <v>43678</v>
      </c>
      <c r="E4577" s="198" t="s">
        <v>104</v>
      </c>
      <c r="F4577" s="198">
        <v>108112004</v>
      </c>
      <c r="G4577" s="198">
        <v>0</v>
      </c>
      <c r="H4577" s="198">
        <v>0</v>
      </c>
      <c r="I4577" s="4">
        <v>43673</v>
      </c>
      <c r="J4577" s="198" t="s">
        <v>105</v>
      </c>
      <c r="K4577" s="198">
        <v>-157.15</v>
      </c>
      <c r="L4577" s="198" t="s">
        <v>195</v>
      </c>
    </row>
    <row r="4578" spans="1:12" x14ac:dyDescent="0.3">
      <c r="A4578" s="5">
        <v>13660</v>
      </c>
      <c r="B4578" s="5">
        <v>10100501</v>
      </c>
      <c r="C4578" s="5">
        <v>1000</v>
      </c>
      <c r="D4578" s="4">
        <v>43678</v>
      </c>
      <c r="E4578" s="198" t="s">
        <v>104</v>
      </c>
      <c r="F4578" s="198">
        <v>108112004</v>
      </c>
      <c r="G4578" s="198">
        <v>0</v>
      </c>
      <c r="H4578" s="198">
        <v>0</v>
      </c>
      <c r="I4578" s="4">
        <v>43673</v>
      </c>
      <c r="J4578" s="198" t="s">
        <v>105</v>
      </c>
      <c r="K4578" s="198">
        <v>-378.57</v>
      </c>
      <c r="L4578" s="198" t="s">
        <v>188</v>
      </c>
    </row>
    <row r="4579" spans="1:12" x14ac:dyDescent="0.3">
      <c r="A4579" s="5">
        <v>13670</v>
      </c>
      <c r="B4579" s="5">
        <v>10100501</v>
      </c>
      <c r="C4579" s="5">
        <v>1000</v>
      </c>
      <c r="D4579" s="4">
        <v>43678</v>
      </c>
      <c r="E4579" s="198" t="s">
        <v>104</v>
      </c>
      <c r="F4579" s="198">
        <v>108112004</v>
      </c>
      <c r="G4579" s="198">
        <v>0</v>
      </c>
      <c r="H4579" s="198">
        <v>0</v>
      </c>
      <c r="I4579" s="4">
        <v>43673</v>
      </c>
      <c r="J4579" s="198" t="s">
        <v>105</v>
      </c>
      <c r="K4579" s="198">
        <v>-12.93</v>
      </c>
      <c r="L4579" s="198" t="s">
        <v>189</v>
      </c>
    </row>
    <row r="4580" spans="1:12" x14ac:dyDescent="0.3">
      <c r="A4580" s="5">
        <v>13640</v>
      </c>
      <c r="B4580" s="5">
        <v>10100501</v>
      </c>
      <c r="C4580" s="5">
        <v>1000</v>
      </c>
      <c r="D4580" s="4">
        <v>43678</v>
      </c>
      <c r="E4580" s="198" t="s">
        <v>104</v>
      </c>
      <c r="F4580" s="198">
        <v>108112007</v>
      </c>
      <c r="G4580" s="198">
        <v>0</v>
      </c>
      <c r="H4580" s="198">
        <v>0</v>
      </c>
      <c r="I4580" s="4">
        <v>43672</v>
      </c>
      <c r="J4580" s="198" t="s">
        <v>105</v>
      </c>
      <c r="K4580" s="198">
        <v>-244.26</v>
      </c>
      <c r="L4580" s="198" t="s">
        <v>194</v>
      </c>
    </row>
    <row r="4581" spans="1:12" x14ac:dyDescent="0.3">
      <c r="A4581" s="5">
        <v>13650</v>
      </c>
      <c r="B4581" s="5">
        <v>10100501</v>
      </c>
      <c r="C4581" s="5">
        <v>1000</v>
      </c>
      <c r="D4581" s="4">
        <v>43678</v>
      </c>
      <c r="E4581" s="198" t="s">
        <v>104</v>
      </c>
      <c r="F4581" s="198">
        <v>108112007</v>
      </c>
      <c r="G4581" s="198">
        <v>0</v>
      </c>
      <c r="H4581" s="198">
        <v>0</v>
      </c>
      <c r="I4581" s="4">
        <v>43672</v>
      </c>
      <c r="J4581" s="198" t="s">
        <v>105</v>
      </c>
      <c r="K4581" s="3">
        <v>-1180.44</v>
      </c>
      <c r="L4581" s="198" t="s">
        <v>195</v>
      </c>
    </row>
    <row r="4582" spans="1:12" x14ac:dyDescent="0.3">
      <c r="A4582" s="5">
        <v>13640</v>
      </c>
      <c r="B4582" s="5">
        <v>10100501</v>
      </c>
      <c r="C4582" s="5">
        <v>1000</v>
      </c>
      <c r="D4582" s="4">
        <v>43678</v>
      </c>
      <c r="E4582" s="198" t="s">
        <v>104</v>
      </c>
      <c r="F4582" s="198">
        <v>108110732</v>
      </c>
      <c r="G4582" s="198">
        <v>0</v>
      </c>
      <c r="H4582" s="198">
        <v>0</v>
      </c>
      <c r="I4582" s="4">
        <v>43647</v>
      </c>
      <c r="J4582" s="198" t="s">
        <v>105</v>
      </c>
      <c r="K4582" s="198">
        <v>0.61</v>
      </c>
      <c r="L4582" s="198" t="s">
        <v>194</v>
      </c>
    </row>
    <row r="4583" spans="1:12" x14ac:dyDescent="0.3">
      <c r="A4583" s="5">
        <v>13640</v>
      </c>
      <c r="B4583" s="5">
        <v>10100501</v>
      </c>
      <c r="C4583" s="5">
        <v>1000</v>
      </c>
      <c r="D4583" s="4">
        <v>43678</v>
      </c>
      <c r="E4583" s="198" t="s">
        <v>104</v>
      </c>
      <c r="F4583" s="198">
        <v>108111217</v>
      </c>
      <c r="G4583" s="198">
        <v>0</v>
      </c>
      <c r="H4583" s="198">
        <v>0</v>
      </c>
      <c r="I4583" s="4">
        <v>43643</v>
      </c>
      <c r="J4583" s="198" t="s">
        <v>105</v>
      </c>
      <c r="K4583" s="198">
        <v>-326.13</v>
      </c>
      <c r="L4583" s="198" t="s">
        <v>194</v>
      </c>
    </row>
    <row r="4584" spans="1:12" x14ac:dyDescent="0.3">
      <c r="A4584" s="5">
        <v>13650</v>
      </c>
      <c r="B4584" s="5">
        <v>10100501</v>
      </c>
      <c r="C4584" s="5">
        <v>1000</v>
      </c>
      <c r="D4584" s="4">
        <v>43678</v>
      </c>
      <c r="E4584" s="198" t="s">
        <v>104</v>
      </c>
      <c r="F4584" s="198">
        <v>108111217</v>
      </c>
      <c r="G4584" s="198">
        <v>0</v>
      </c>
      <c r="H4584" s="198">
        <v>0</v>
      </c>
      <c r="I4584" s="4">
        <v>43643</v>
      </c>
      <c r="J4584" s="198" t="s">
        <v>105</v>
      </c>
      <c r="K4584" s="3">
        <v>-1237.8499999999999</v>
      </c>
      <c r="L4584" s="198" t="s">
        <v>195</v>
      </c>
    </row>
    <row r="4585" spans="1:12" x14ac:dyDescent="0.3">
      <c r="A4585" s="5">
        <v>13640</v>
      </c>
      <c r="B4585" s="5">
        <v>10100501</v>
      </c>
      <c r="C4585" s="5">
        <v>1000</v>
      </c>
      <c r="D4585" s="4">
        <v>43678</v>
      </c>
      <c r="E4585" s="198" t="s">
        <v>104</v>
      </c>
      <c r="F4585" s="198">
        <v>108111311</v>
      </c>
      <c r="G4585" s="198">
        <v>0</v>
      </c>
      <c r="H4585" s="198">
        <v>0</v>
      </c>
      <c r="I4585" s="4">
        <v>43691</v>
      </c>
      <c r="J4585" s="198" t="s">
        <v>105</v>
      </c>
      <c r="K4585" s="198">
        <v>-509.45</v>
      </c>
      <c r="L4585" s="198" t="s">
        <v>194</v>
      </c>
    </row>
    <row r="4586" spans="1:12" x14ac:dyDescent="0.3">
      <c r="A4586" s="5">
        <v>13650</v>
      </c>
      <c r="B4586" s="5">
        <v>10100501</v>
      </c>
      <c r="C4586" s="5">
        <v>1000</v>
      </c>
      <c r="D4586" s="4">
        <v>43678</v>
      </c>
      <c r="E4586" s="198" t="s">
        <v>104</v>
      </c>
      <c r="F4586" s="198">
        <v>108111311</v>
      </c>
      <c r="G4586" s="198">
        <v>0</v>
      </c>
      <c r="H4586" s="198">
        <v>0</v>
      </c>
      <c r="I4586" s="4">
        <v>43691</v>
      </c>
      <c r="J4586" s="198" t="s">
        <v>105</v>
      </c>
      <c r="K4586" s="198">
        <v>-963.51</v>
      </c>
      <c r="L4586" s="198" t="s">
        <v>195</v>
      </c>
    </row>
    <row r="4587" spans="1:12" x14ac:dyDescent="0.3">
      <c r="A4587" s="5">
        <v>13660</v>
      </c>
      <c r="B4587" s="5">
        <v>10100501</v>
      </c>
      <c r="C4587" s="5">
        <v>1000</v>
      </c>
      <c r="D4587" s="4">
        <v>43678</v>
      </c>
      <c r="E4587" s="198" t="s">
        <v>104</v>
      </c>
      <c r="F4587" s="198">
        <v>108111317</v>
      </c>
      <c r="G4587" s="198">
        <v>0</v>
      </c>
      <c r="H4587" s="198">
        <v>0</v>
      </c>
      <c r="I4587" s="4">
        <v>43643</v>
      </c>
      <c r="J4587" s="198" t="s">
        <v>105</v>
      </c>
      <c r="K4587" s="3">
        <v>-1261.6099999999999</v>
      </c>
      <c r="L4587" s="198" t="s">
        <v>188</v>
      </c>
    </row>
    <row r="4588" spans="1:12" x14ac:dyDescent="0.3">
      <c r="A4588" s="5">
        <v>13670</v>
      </c>
      <c r="B4588" s="5">
        <v>10100501</v>
      </c>
      <c r="C4588" s="5">
        <v>1000</v>
      </c>
      <c r="D4588" s="4">
        <v>43678</v>
      </c>
      <c r="E4588" s="198" t="s">
        <v>104</v>
      </c>
      <c r="F4588" s="198">
        <v>108111317</v>
      </c>
      <c r="G4588" s="198">
        <v>0</v>
      </c>
      <c r="H4588" s="198">
        <v>0</v>
      </c>
      <c r="I4588" s="4">
        <v>43643</v>
      </c>
      <c r="J4588" s="198" t="s">
        <v>105</v>
      </c>
      <c r="K4588" s="198">
        <v>-461.76</v>
      </c>
      <c r="L4588" s="198" t="s">
        <v>189</v>
      </c>
    </row>
    <row r="4589" spans="1:12" x14ac:dyDescent="0.3">
      <c r="A4589" s="5">
        <v>13670</v>
      </c>
      <c r="B4589" s="5">
        <v>10100501</v>
      </c>
      <c r="C4589" s="5">
        <v>1000</v>
      </c>
      <c r="D4589" s="4">
        <v>43678</v>
      </c>
      <c r="E4589" s="198" t="s">
        <v>104</v>
      </c>
      <c r="F4589" s="198">
        <v>108111351</v>
      </c>
      <c r="G4589" s="198">
        <v>0</v>
      </c>
      <c r="H4589" s="198">
        <v>0</v>
      </c>
      <c r="I4589" s="4">
        <v>43679</v>
      </c>
      <c r="J4589" s="198" t="s">
        <v>105</v>
      </c>
      <c r="K4589" s="198">
        <v>-741.75</v>
      </c>
      <c r="L4589" s="198" t="s">
        <v>189</v>
      </c>
    </row>
    <row r="4590" spans="1:12" x14ac:dyDescent="0.3">
      <c r="A4590" s="5">
        <v>13670</v>
      </c>
      <c r="B4590" s="5">
        <v>10100501</v>
      </c>
      <c r="C4590" s="5">
        <v>1000</v>
      </c>
      <c r="D4590" s="4">
        <v>43678</v>
      </c>
      <c r="E4590" s="198" t="s">
        <v>104</v>
      </c>
      <c r="F4590" s="198">
        <v>108111389</v>
      </c>
      <c r="G4590" s="198">
        <v>0</v>
      </c>
      <c r="H4590" s="198">
        <v>0</v>
      </c>
      <c r="I4590" s="4">
        <v>43685</v>
      </c>
      <c r="J4590" s="198" t="s">
        <v>302</v>
      </c>
      <c r="K4590" s="3">
        <v>-1892.5</v>
      </c>
      <c r="L4590" s="198" t="s">
        <v>189</v>
      </c>
    </row>
    <row r="4591" spans="1:12" x14ac:dyDescent="0.3">
      <c r="A4591" s="5">
        <v>13650</v>
      </c>
      <c r="B4591" s="5">
        <v>10100501</v>
      </c>
      <c r="C4591" s="5">
        <v>1000</v>
      </c>
      <c r="D4591" s="4">
        <v>43678</v>
      </c>
      <c r="E4591" s="198" t="s">
        <v>103</v>
      </c>
      <c r="F4591" s="198">
        <v>108111407</v>
      </c>
      <c r="G4591" s="198">
        <v>-450</v>
      </c>
      <c r="H4591" s="5">
        <v>-1152</v>
      </c>
      <c r="I4591" s="4">
        <v>43704</v>
      </c>
      <c r="J4591" s="198" t="s">
        <v>303</v>
      </c>
      <c r="K4591" s="198">
        <v>0</v>
      </c>
      <c r="L4591" s="198" t="s">
        <v>195</v>
      </c>
    </row>
    <row r="4592" spans="1:12" x14ac:dyDescent="0.3">
      <c r="A4592" s="5">
        <v>13650</v>
      </c>
      <c r="B4592" s="5">
        <v>10100501</v>
      </c>
      <c r="C4592" s="5">
        <v>1000</v>
      </c>
      <c r="D4592" s="4">
        <v>43678</v>
      </c>
      <c r="E4592" s="198" t="s">
        <v>104</v>
      </c>
      <c r="F4592" s="198">
        <v>108111407</v>
      </c>
      <c r="G4592" s="198">
        <v>0</v>
      </c>
      <c r="H4592" s="198">
        <v>0</v>
      </c>
      <c r="I4592" s="4">
        <v>43704</v>
      </c>
      <c r="J4592" s="198" t="s">
        <v>303</v>
      </c>
      <c r="K4592" s="3">
        <v>-3635.91</v>
      </c>
      <c r="L4592" s="198" t="s">
        <v>195</v>
      </c>
    </row>
    <row r="4593" spans="1:12" x14ac:dyDescent="0.3">
      <c r="A4593" s="5">
        <v>13660</v>
      </c>
      <c r="B4593" s="5">
        <v>10100501</v>
      </c>
      <c r="C4593" s="5">
        <v>1000</v>
      </c>
      <c r="D4593" s="4">
        <v>43678</v>
      </c>
      <c r="E4593" s="198" t="s">
        <v>103</v>
      </c>
      <c r="F4593" s="198">
        <v>108111407</v>
      </c>
      <c r="G4593" s="198">
        <v>-30</v>
      </c>
      <c r="H4593" s="198">
        <v>-105.9</v>
      </c>
      <c r="I4593" s="4">
        <v>43704</v>
      </c>
      <c r="J4593" s="198" t="s">
        <v>303</v>
      </c>
      <c r="K4593" s="198">
        <v>0</v>
      </c>
      <c r="L4593" s="198" t="s">
        <v>188</v>
      </c>
    </row>
    <row r="4594" spans="1:12" x14ac:dyDescent="0.3">
      <c r="A4594" s="5">
        <v>13660</v>
      </c>
      <c r="B4594" s="5">
        <v>10100501</v>
      </c>
      <c r="C4594" s="5">
        <v>1000</v>
      </c>
      <c r="D4594" s="4">
        <v>43678</v>
      </c>
      <c r="E4594" s="198" t="s">
        <v>104</v>
      </c>
      <c r="F4594" s="198">
        <v>108111407</v>
      </c>
      <c r="G4594" s="198">
        <v>0</v>
      </c>
      <c r="H4594" s="198">
        <v>0</v>
      </c>
      <c r="I4594" s="4">
        <v>43704</v>
      </c>
      <c r="J4594" s="198" t="s">
        <v>303</v>
      </c>
      <c r="K4594" s="198">
        <v>-334.24</v>
      </c>
      <c r="L4594" s="198" t="s">
        <v>188</v>
      </c>
    </row>
    <row r="4595" spans="1:12" x14ac:dyDescent="0.3">
      <c r="A4595" s="5">
        <v>13660</v>
      </c>
      <c r="B4595" s="5">
        <v>10100501</v>
      </c>
      <c r="C4595" s="5">
        <v>1000</v>
      </c>
      <c r="D4595" s="4">
        <v>43678</v>
      </c>
      <c r="E4595" s="198" t="s">
        <v>103</v>
      </c>
      <c r="F4595" s="198">
        <v>108111407</v>
      </c>
      <c r="G4595" s="198">
        <v>-2</v>
      </c>
      <c r="H4595" s="198">
        <v>-226.58</v>
      </c>
      <c r="I4595" s="4">
        <v>43704</v>
      </c>
      <c r="J4595" s="198" t="s">
        <v>303</v>
      </c>
      <c r="K4595" s="198">
        <v>0</v>
      </c>
      <c r="L4595" s="198" t="s">
        <v>188</v>
      </c>
    </row>
    <row r="4596" spans="1:12" x14ac:dyDescent="0.3">
      <c r="A4596" s="5">
        <v>13660</v>
      </c>
      <c r="B4596" s="5">
        <v>10100501</v>
      </c>
      <c r="C4596" s="5">
        <v>1000</v>
      </c>
      <c r="D4596" s="4">
        <v>43678</v>
      </c>
      <c r="E4596" s="198" t="s">
        <v>104</v>
      </c>
      <c r="F4596" s="198">
        <v>108111407</v>
      </c>
      <c r="G4596" s="198">
        <v>0</v>
      </c>
      <c r="H4596" s="198">
        <v>0</v>
      </c>
      <c r="I4596" s="4">
        <v>43704</v>
      </c>
      <c r="J4596" s="198" t="s">
        <v>303</v>
      </c>
      <c r="K4596" s="198">
        <v>-715.12</v>
      </c>
      <c r="L4596" s="198" t="s">
        <v>188</v>
      </c>
    </row>
    <row r="4597" spans="1:12" x14ac:dyDescent="0.3">
      <c r="A4597" s="5">
        <v>13660</v>
      </c>
      <c r="B4597" s="5">
        <v>10100501</v>
      </c>
      <c r="C4597" s="5">
        <v>1000</v>
      </c>
      <c r="D4597" s="4">
        <v>43678</v>
      </c>
      <c r="E4597" s="198" t="s">
        <v>103</v>
      </c>
      <c r="F4597" s="198">
        <v>108111407</v>
      </c>
      <c r="G4597" s="198">
        <v>-2</v>
      </c>
      <c r="H4597" s="5">
        <v>-4828</v>
      </c>
      <c r="I4597" s="4">
        <v>43704</v>
      </c>
      <c r="J4597" s="198" t="s">
        <v>303</v>
      </c>
      <c r="K4597" s="198">
        <v>0</v>
      </c>
      <c r="L4597" s="198" t="s">
        <v>188</v>
      </c>
    </row>
    <row r="4598" spans="1:12" x14ac:dyDescent="0.3">
      <c r="A4598" s="5">
        <v>13660</v>
      </c>
      <c r="B4598" s="5">
        <v>10100501</v>
      </c>
      <c r="C4598" s="5">
        <v>1000</v>
      </c>
      <c r="D4598" s="4">
        <v>43678</v>
      </c>
      <c r="E4598" s="198" t="s">
        <v>104</v>
      </c>
      <c r="F4598" s="198">
        <v>108111407</v>
      </c>
      <c r="G4598" s="198">
        <v>0</v>
      </c>
      <c r="H4598" s="198">
        <v>0</v>
      </c>
      <c r="I4598" s="4">
        <v>43704</v>
      </c>
      <c r="J4598" s="198" t="s">
        <v>303</v>
      </c>
      <c r="K4598" s="3">
        <v>-15237.99</v>
      </c>
      <c r="L4598" s="198" t="s">
        <v>188</v>
      </c>
    </row>
    <row r="4599" spans="1:12" x14ac:dyDescent="0.3">
      <c r="A4599" s="5">
        <v>13670</v>
      </c>
      <c r="B4599" s="5">
        <v>10100501</v>
      </c>
      <c r="C4599" s="5">
        <v>1000</v>
      </c>
      <c r="D4599" s="4">
        <v>43678</v>
      </c>
      <c r="E4599" s="198" t="s">
        <v>103</v>
      </c>
      <c r="F4599" s="198">
        <v>108111407</v>
      </c>
      <c r="G4599" s="198">
        <v>-30</v>
      </c>
      <c r="H4599" s="198">
        <v>-684.9</v>
      </c>
      <c r="I4599" s="4">
        <v>43704</v>
      </c>
      <c r="J4599" s="198" t="s">
        <v>303</v>
      </c>
      <c r="K4599" s="198">
        <v>0</v>
      </c>
      <c r="L4599" s="198" t="s">
        <v>189</v>
      </c>
    </row>
    <row r="4600" spans="1:12" x14ac:dyDescent="0.3">
      <c r="A4600" s="5">
        <v>13670</v>
      </c>
      <c r="B4600" s="5">
        <v>10100501</v>
      </c>
      <c r="C4600" s="5">
        <v>1000</v>
      </c>
      <c r="D4600" s="4">
        <v>43678</v>
      </c>
      <c r="E4600" s="198" t="s">
        <v>103</v>
      </c>
      <c r="F4600" s="198">
        <v>108111407</v>
      </c>
      <c r="G4600" s="198">
        <v>-365</v>
      </c>
      <c r="H4600" s="3">
        <v>-1244.6500000000001</v>
      </c>
      <c r="I4600" s="4">
        <v>43704</v>
      </c>
      <c r="J4600" s="198" t="s">
        <v>303</v>
      </c>
      <c r="K4600" s="198">
        <v>0</v>
      </c>
      <c r="L4600" s="198" t="s">
        <v>189</v>
      </c>
    </row>
    <row r="4601" spans="1:12" x14ac:dyDescent="0.3">
      <c r="A4601" s="5">
        <v>13670</v>
      </c>
      <c r="B4601" s="5">
        <v>10100501</v>
      </c>
      <c r="C4601" s="5">
        <v>1000</v>
      </c>
      <c r="D4601" s="4">
        <v>43678</v>
      </c>
      <c r="E4601" s="198" t="s">
        <v>104</v>
      </c>
      <c r="F4601" s="198">
        <v>108111407</v>
      </c>
      <c r="G4601" s="198">
        <v>0</v>
      </c>
      <c r="H4601" s="198">
        <v>0</v>
      </c>
      <c r="I4601" s="4">
        <v>43704</v>
      </c>
      <c r="J4601" s="198" t="s">
        <v>303</v>
      </c>
      <c r="K4601" s="3">
        <v>-2161.67</v>
      </c>
      <c r="L4601" s="198" t="s">
        <v>189</v>
      </c>
    </row>
    <row r="4602" spans="1:12" x14ac:dyDescent="0.3">
      <c r="A4602" s="5">
        <v>13670</v>
      </c>
      <c r="B4602" s="5">
        <v>10100501</v>
      </c>
      <c r="C4602" s="5">
        <v>1000</v>
      </c>
      <c r="D4602" s="4">
        <v>43678</v>
      </c>
      <c r="E4602" s="198" t="s">
        <v>104</v>
      </c>
      <c r="F4602" s="198">
        <v>108111407</v>
      </c>
      <c r="G4602" s="198">
        <v>0</v>
      </c>
      <c r="H4602" s="198">
        <v>0</v>
      </c>
      <c r="I4602" s="4">
        <v>43704</v>
      </c>
      <c r="J4602" s="198" t="s">
        <v>303</v>
      </c>
      <c r="K4602" s="3">
        <v>-3928.33</v>
      </c>
      <c r="L4602" s="198" t="s">
        <v>189</v>
      </c>
    </row>
    <row r="4603" spans="1:12" x14ac:dyDescent="0.3">
      <c r="A4603" s="5">
        <v>13670</v>
      </c>
      <c r="B4603" s="5">
        <v>10100501</v>
      </c>
      <c r="C4603" s="5">
        <v>1000</v>
      </c>
      <c r="D4603" s="4">
        <v>43678</v>
      </c>
      <c r="E4603" s="198" t="s">
        <v>104</v>
      </c>
      <c r="F4603" s="198">
        <v>108109257</v>
      </c>
      <c r="G4603" s="198">
        <v>0</v>
      </c>
      <c r="H4603" s="198">
        <v>0</v>
      </c>
      <c r="I4603" s="4">
        <v>43676</v>
      </c>
      <c r="J4603" s="198" t="s">
        <v>105</v>
      </c>
      <c r="K4603" s="3">
        <v>-5791.38</v>
      </c>
      <c r="L4603" s="198" t="s">
        <v>189</v>
      </c>
    </row>
    <row r="4604" spans="1:12" x14ac:dyDescent="0.3">
      <c r="A4604" s="5">
        <v>13650</v>
      </c>
      <c r="B4604" s="5">
        <v>10100501</v>
      </c>
      <c r="C4604" s="5">
        <v>1000</v>
      </c>
      <c r="D4604" s="4">
        <v>43678</v>
      </c>
      <c r="E4604" s="198" t="s">
        <v>104</v>
      </c>
      <c r="F4604" s="198">
        <v>108109640</v>
      </c>
      <c r="G4604" s="198">
        <v>0</v>
      </c>
      <c r="H4604" s="198">
        <v>0</v>
      </c>
      <c r="I4604" s="4">
        <v>43668</v>
      </c>
      <c r="J4604" s="198" t="s">
        <v>105</v>
      </c>
      <c r="K4604" s="198">
        <v>-0.65</v>
      </c>
      <c r="L4604" s="198" t="s">
        <v>195</v>
      </c>
    </row>
    <row r="4605" spans="1:12" x14ac:dyDescent="0.3">
      <c r="A4605" s="5">
        <v>13640</v>
      </c>
      <c r="B4605" s="5">
        <v>10100501</v>
      </c>
      <c r="C4605" s="5">
        <v>1000</v>
      </c>
      <c r="D4605" s="4">
        <v>43678</v>
      </c>
      <c r="E4605" s="198" t="s">
        <v>104</v>
      </c>
      <c r="F4605" s="198">
        <v>108109643</v>
      </c>
      <c r="G4605" s="198">
        <v>0</v>
      </c>
      <c r="H4605" s="198">
        <v>0</v>
      </c>
      <c r="I4605" s="4">
        <v>43675</v>
      </c>
      <c r="J4605" s="198" t="s">
        <v>105</v>
      </c>
      <c r="K4605" s="3">
        <v>-2584.27</v>
      </c>
      <c r="L4605" s="198" t="s">
        <v>194</v>
      </c>
    </row>
    <row r="4606" spans="1:12" x14ac:dyDescent="0.3">
      <c r="A4606" s="5">
        <v>13640</v>
      </c>
      <c r="B4606" s="5">
        <v>10100501</v>
      </c>
      <c r="C4606" s="5">
        <v>1000</v>
      </c>
      <c r="D4606" s="4">
        <v>43678</v>
      </c>
      <c r="E4606" s="198" t="s">
        <v>104</v>
      </c>
      <c r="F4606" s="198">
        <v>108109643</v>
      </c>
      <c r="G4606" s="198">
        <v>0</v>
      </c>
      <c r="H4606" s="198">
        <v>0</v>
      </c>
      <c r="I4606" s="4">
        <v>43675</v>
      </c>
      <c r="J4606" s="198" t="s">
        <v>105</v>
      </c>
      <c r="K4606" s="198">
        <v>-933.51</v>
      </c>
      <c r="L4606" s="198" t="s">
        <v>194</v>
      </c>
    </row>
    <row r="4607" spans="1:12" x14ac:dyDescent="0.3">
      <c r="A4607" s="5">
        <v>13650</v>
      </c>
      <c r="B4607" s="5">
        <v>10100501</v>
      </c>
      <c r="C4607" s="5">
        <v>1000</v>
      </c>
      <c r="D4607" s="4">
        <v>43678</v>
      </c>
      <c r="E4607" s="198" t="s">
        <v>104</v>
      </c>
      <c r="F4607" s="198">
        <v>108109643</v>
      </c>
      <c r="G4607" s="198">
        <v>0</v>
      </c>
      <c r="H4607" s="198">
        <v>0</v>
      </c>
      <c r="I4607" s="4">
        <v>43675</v>
      </c>
      <c r="J4607" s="198" t="s">
        <v>105</v>
      </c>
      <c r="K4607" s="3">
        <v>-1030.6099999999999</v>
      </c>
      <c r="L4607" s="198" t="s">
        <v>195</v>
      </c>
    </row>
    <row r="4608" spans="1:12" x14ac:dyDescent="0.3">
      <c r="A4608" s="5">
        <v>13660</v>
      </c>
      <c r="B4608" s="5">
        <v>10100501</v>
      </c>
      <c r="C4608" s="5">
        <v>1000</v>
      </c>
      <c r="D4608" s="4">
        <v>43678</v>
      </c>
      <c r="E4608" s="198" t="s">
        <v>104</v>
      </c>
      <c r="F4608" s="198">
        <v>108109643</v>
      </c>
      <c r="G4608" s="198">
        <v>0</v>
      </c>
      <c r="H4608" s="198">
        <v>0</v>
      </c>
      <c r="I4608" s="4">
        <v>43675</v>
      </c>
      <c r="J4608" s="198" t="s">
        <v>105</v>
      </c>
      <c r="K4608" s="198">
        <v>-47.7</v>
      </c>
      <c r="L4608" s="198" t="s">
        <v>188</v>
      </c>
    </row>
    <row r="4609" spans="1:12" x14ac:dyDescent="0.3">
      <c r="A4609" s="5">
        <v>13670</v>
      </c>
      <c r="B4609" s="5">
        <v>10100501</v>
      </c>
      <c r="C4609" s="5">
        <v>1000</v>
      </c>
      <c r="D4609" s="4">
        <v>43678</v>
      </c>
      <c r="E4609" s="198" t="s">
        <v>104</v>
      </c>
      <c r="F4609" s="198">
        <v>108109643</v>
      </c>
      <c r="G4609" s="198">
        <v>0</v>
      </c>
      <c r="H4609" s="198">
        <v>0</v>
      </c>
      <c r="I4609" s="4">
        <v>43675</v>
      </c>
      <c r="J4609" s="198" t="s">
        <v>105</v>
      </c>
      <c r="K4609" s="3">
        <v>-1547.48</v>
      </c>
      <c r="L4609" s="198" t="s">
        <v>189</v>
      </c>
    </row>
    <row r="4610" spans="1:12" x14ac:dyDescent="0.3">
      <c r="A4610" s="5">
        <v>13660</v>
      </c>
      <c r="B4610" s="5">
        <v>10100501</v>
      </c>
      <c r="C4610" s="5">
        <v>1000</v>
      </c>
      <c r="D4610" s="4">
        <v>43678</v>
      </c>
      <c r="E4610" s="198" t="s">
        <v>104</v>
      </c>
      <c r="F4610" s="198">
        <v>108110013</v>
      </c>
      <c r="G4610" s="198">
        <v>0</v>
      </c>
      <c r="H4610" s="198">
        <v>0</v>
      </c>
      <c r="I4610" s="4">
        <v>43675</v>
      </c>
      <c r="J4610" s="198" t="s">
        <v>105</v>
      </c>
      <c r="K4610" s="198">
        <v>-62.61</v>
      </c>
      <c r="L4610" s="198" t="s">
        <v>188</v>
      </c>
    </row>
    <row r="4611" spans="1:12" x14ac:dyDescent="0.3">
      <c r="A4611" s="5">
        <v>13670</v>
      </c>
      <c r="B4611" s="5">
        <v>10100501</v>
      </c>
      <c r="C4611" s="5">
        <v>1000</v>
      </c>
      <c r="D4611" s="4">
        <v>43678</v>
      </c>
      <c r="E4611" s="198" t="s">
        <v>104</v>
      </c>
      <c r="F4611" s="198">
        <v>108110013</v>
      </c>
      <c r="G4611" s="198">
        <v>0</v>
      </c>
      <c r="H4611" s="198">
        <v>0</v>
      </c>
      <c r="I4611" s="4">
        <v>43675</v>
      </c>
      <c r="J4611" s="198" t="s">
        <v>105</v>
      </c>
      <c r="K4611" s="198">
        <v>-6.92</v>
      </c>
      <c r="L4611" s="198" t="s">
        <v>189</v>
      </c>
    </row>
    <row r="4612" spans="1:12" x14ac:dyDescent="0.3">
      <c r="A4612" s="5">
        <v>13640</v>
      </c>
      <c r="B4612" s="5">
        <v>10100501</v>
      </c>
      <c r="C4612" s="5">
        <v>1000</v>
      </c>
      <c r="D4612" s="4">
        <v>43678</v>
      </c>
      <c r="E4612" s="198" t="s">
        <v>104</v>
      </c>
      <c r="F4612" s="198">
        <v>108110355</v>
      </c>
      <c r="G4612" s="198">
        <v>0</v>
      </c>
      <c r="H4612" s="198">
        <v>0</v>
      </c>
      <c r="I4612" s="4">
        <v>43665</v>
      </c>
      <c r="J4612" s="198" t="s">
        <v>105</v>
      </c>
      <c r="K4612" s="198">
        <v>0.13</v>
      </c>
      <c r="L4612" s="198" t="s">
        <v>194</v>
      </c>
    </row>
    <row r="4613" spans="1:12" x14ac:dyDescent="0.3">
      <c r="A4613" s="5">
        <v>13650</v>
      </c>
      <c r="B4613" s="5">
        <v>10100501</v>
      </c>
      <c r="C4613" s="5">
        <v>1000</v>
      </c>
      <c r="D4613" s="4">
        <v>43678</v>
      </c>
      <c r="E4613" s="198" t="s">
        <v>104</v>
      </c>
      <c r="F4613" s="198">
        <v>108110355</v>
      </c>
      <c r="G4613" s="198">
        <v>0</v>
      </c>
      <c r="H4613" s="198">
        <v>0</v>
      </c>
      <c r="I4613" s="4">
        <v>43665</v>
      </c>
      <c r="J4613" s="198" t="s">
        <v>105</v>
      </c>
      <c r="K4613" s="198">
        <v>0.03</v>
      </c>
      <c r="L4613" s="198" t="s">
        <v>195</v>
      </c>
    </row>
    <row r="4614" spans="1:12" x14ac:dyDescent="0.3">
      <c r="A4614" s="5">
        <v>13640</v>
      </c>
      <c r="B4614" s="5">
        <v>10100501</v>
      </c>
      <c r="C4614" s="5">
        <v>1000</v>
      </c>
      <c r="D4614" s="4">
        <v>43678</v>
      </c>
      <c r="E4614" s="198" t="s">
        <v>104</v>
      </c>
      <c r="F4614" s="198">
        <v>108110441</v>
      </c>
      <c r="G4614" s="198">
        <v>0</v>
      </c>
      <c r="H4614" s="198">
        <v>0</v>
      </c>
      <c r="I4614" s="4">
        <v>43656</v>
      </c>
      <c r="J4614" s="198" t="s">
        <v>105</v>
      </c>
      <c r="K4614" s="198">
        <v>-0.36</v>
      </c>
      <c r="L4614" s="198" t="s">
        <v>194</v>
      </c>
    </row>
    <row r="4615" spans="1:12" x14ac:dyDescent="0.3">
      <c r="A4615" s="5">
        <v>13640</v>
      </c>
      <c r="B4615" s="5">
        <v>10100501</v>
      </c>
      <c r="C4615" s="5">
        <v>1000</v>
      </c>
      <c r="D4615" s="4">
        <v>43678</v>
      </c>
      <c r="E4615" s="198" t="s">
        <v>104</v>
      </c>
      <c r="F4615" s="198">
        <v>108110441</v>
      </c>
      <c r="G4615" s="198">
        <v>0</v>
      </c>
      <c r="H4615" s="198">
        <v>0</v>
      </c>
      <c r="I4615" s="4">
        <v>43656</v>
      </c>
      <c r="J4615" s="198" t="s">
        <v>105</v>
      </c>
      <c r="K4615" s="198">
        <v>-0.09</v>
      </c>
      <c r="L4615" s="198" t="s">
        <v>194</v>
      </c>
    </row>
    <row r="4616" spans="1:12" x14ac:dyDescent="0.3">
      <c r="A4616" s="5">
        <v>13650</v>
      </c>
      <c r="B4616" s="5">
        <v>10100501</v>
      </c>
      <c r="C4616" s="5">
        <v>1000</v>
      </c>
      <c r="D4616" s="4">
        <v>43678</v>
      </c>
      <c r="E4616" s="198" t="s">
        <v>104</v>
      </c>
      <c r="F4616" s="198">
        <v>108110441</v>
      </c>
      <c r="G4616" s="198">
        <v>0</v>
      </c>
      <c r="H4616" s="198">
        <v>0</v>
      </c>
      <c r="I4616" s="4">
        <v>43656</v>
      </c>
      <c r="J4616" s="198" t="s">
        <v>105</v>
      </c>
      <c r="K4616" s="198">
        <v>-0.5</v>
      </c>
      <c r="L4616" s="198" t="s">
        <v>195</v>
      </c>
    </row>
    <row r="4617" spans="1:12" x14ac:dyDescent="0.3">
      <c r="A4617" s="5">
        <v>13650</v>
      </c>
      <c r="B4617" s="5">
        <v>10100501</v>
      </c>
      <c r="C4617" s="5">
        <v>1000</v>
      </c>
      <c r="D4617" s="4">
        <v>43678</v>
      </c>
      <c r="E4617" s="198" t="s">
        <v>104</v>
      </c>
      <c r="F4617" s="198">
        <v>108110441</v>
      </c>
      <c r="G4617" s="198">
        <v>0</v>
      </c>
      <c r="H4617" s="198">
        <v>0</v>
      </c>
      <c r="I4617" s="4">
        <v>43656</v>
      </c>
      <c r="J4617" s="198" t="s">
        <v>105</v>
      </c>
      <c r="K4617" s="198">
        <v>-0.5</v>
      </c>
      <c r="L4617" s="198" t="s">
        <v>195</v>
      </c>
    </row>
    <row r="4618" spans="1:12" x14ac:dyDescent="0.3">
      <c r="A4618" s="5">
        <v>13650</v>
      </c>
      <c r="B4618" s="5">
        <v>10100501</v>
      </c>
      <c r="C4618" s="5">
        <v>1000</v>
      </c>
      <c r="D4618" s="4">
        <v>43678</v>
      </c>
      <c r="E4618" s="198" t="s">
        <v>104</v>
      </c>
      <c r="F4618" s="198">
        <v>108110441</v>
      </c>
      <c r="G4618" s="198">
        <v>0</v>
      </c>
      <c r="H4618" s="198">
        <v>0</v>
      </c>
      <c r="I4618" s="4">
        <v>43656</v>
      </c>
      <c r="J4618" s="198" t="s">
        <v>105</v>
      </c>
      <c r="K4618" s="198">
        <v>-0.49</v>
      </c>
      <c r="L4618" s="198" t="s">
        <v>195</v>
      </c>
    </row>
    <row r="4619" spans="1:12" x14ac:dyDescent="0.3">
      <c r="A4619" s="5">
        <v>13650</v>
      </c>
      <c r="B4619" s="5">
        <v>10100501</v>
      </c>
      <c r="C4619" s="5">
        <v>1000</v>
      </c>
      <c r="D4619" s="4">
        <v>43678</v>
      </c>
      <c r="E4619" s="198" t="s">
        <v>104</v>
      </c>
      <c r="F4619" s="198">
        <v>108110441</v>
      </c>
      <c r="G4619" s="198">
        <v>0</v>
      </c>
      <c r="H4619" s="198">
        <v>0</v>
      </c>
      <c r="I4619" s="4">
        <v>43656</v>
      </c>
      <c r="J4619" s="198" t="s">
        <v>105</v>
      </c>
      <c r="K4619" s="198">
        <v>-0.5</v>
      </c>
      <c r="L4619" s="198" t="s">
        <v>195</v>
      </c>
    </row>
    <row r="4620" spans="1:12" x14ac:dyDescent="0.3">
      <c r="A4620" s="5">
        <v>13670</v>
      </c>
      <c r="B4620" s="5">
        <v>10100501</v>
      </c>
      <c r="C4620" s="5">
        <v>1000</v>
      </c>
      <c r="D4620" s="4">
        <v>43678</v>
      </c>
      <c r="E4620" s="198" t="s">
        <v>104</v>
      </c>
      <c r="F4620" s="198">
        <v>108110468</v>
      </c>
      <c r="G4620" s="198">
        <v>0</v>
      </c>
      <c r="H4620" s="198">
        <v>0</v>
      </c>
      <c r="I4620" s="4">
        <v>43677</v>
      </c>
      <c r="J4620" s="198" t="s">
        <v>105</v>
      </c>
      <c r="K4620" s="198">
        <v>-794.98</v>
      </c>
      <c r="L4620" s="198" t="s">
        <v>189</v>
      </c>
    </row>
    <row r="4621" spans="1:12" x14ac:dyDescent="0.3">
      <c r="A4621" s="5">
        <v>13660</v>
      </c>
      <c r="B4621" s="5">
        <v>10100501</v>
      </c>
      <c r="C4621" s="5">
        <v>1000</v>
      </c>
      <c r="D4621" s="4">
        <v>43678</v>
      </c>
      <c r="E4621" s="198" t="s">
        <v>104</v>
      </c>
      <c r="F4621" s="198">
        <v>108110502</v>
      </c>
      <c r="G4621" s="198">
        <v>0</v>
      </c>
      <c r="H4621" s="198">
        <v>0</v>
      </c>
      <c r="I4621" s="4">
        <v>43679</v>
      </c>
      <c r="J4621" s="198" t="s">
        <v>105</v>
      </c>
      <c r="K4621" s="3">
        <v>-2731.55</v>
      </c>
      <c r="L4621" s="198" t="s">
        <v>188</v>
      </c>
    </row>
    <row r="4622" spans="1:12" x14ac:dyDescent="0.3">
      <c r="A4622" s="5">
        <v>13660</v>
      </c>
      <c r="B4622" s="5">
        <v>10100501</v>
      </c>
      <c r="C4622" s="5">
        <v>1000</v>
      </c>
      <c r="D4622" s="4">
        <v>43678</v>
      </c>
      <c r="E4622" s="198" t="s">
        <v>104</v>
      </c>
      <c r="F4622" s="198">
        <v>108110502</v>
      </c>
      <c r="G4622" s="198">
        <v>0</v>
      </c>
      <c r="H4622" s="198">
        <v>0</v>
      </c>
      <c r="I4622" s="4">
        <v>43679</v>
      </c>
      <c r="J4622" s="198" t="s">
        <v>105</v>
      </c>
      <c r="K4622" s="3">
        <v>-2731.55</v>
      </c>
      <c r="L4622" s="198" t="s">
        <v>188</v>
      </c>
    </row>
    <row r="4623" spans="1:12" x14ac:dyDescent="0.3">
      <c r="A4623" s="5">
        <v>13670</v>
      </c>
      <c r="B4623" s="5">
        <v>10100501</v>
      </c>
      <c r="C4623" s="5">
        <v>1000</v>
      </c>
      <c r="D4623" s="4">
        <v>43678</v>
      </c>
      <c r="E4623" s="198" t="s">
        <v>104</v>
      </c>
      <c r="F4623" s="198">
        <v>108110502</v>
      </c>
      <c r="G4623" s="198">
        <v>0</v>
      </c>
      <c r="H4623" s="198">
        <v>0</v>
      </c>
      <c r="I4623" s="4">
        <v>43679</v>
      </c>
      <c r="J4623" s="198" t="s">
        <v>105</v>
      </c>
      <c r="K4623" s="3">
        <v>-11377.53</v>
      </c>
      <c r="L4623" s="198" t="s">
        <v>189</v>
      </c>
    </row>
    <row r="4624" spans="1:12" x14ac:dyDescent="0.3">
      <c r="A4624" s="5">
        <v>13640</v>
      </c>
      <c r="B4624" s="5">
        <v>10100501</v>
      </c>
      <c r="C4624" s="5">
        <v>1000</v>
      </c>
      <c r="D4624" s="4">
        <v>43678</v>
      </c>
      <c r="E4624" s="198" t="s">
        <v>104</v>
      </c>
      <c r="F4624" s="198">
        <v>108108104</v>
      </c>
      <c r="G4624" s="198">
        <v>0</v>
      </c>
      <c r="H4624" s="198">
        <v>0</v>
      </c>
      <c r="I4624" s="4">
        <v>43642</v>
      </c>
      <c r="J4624" s="198" t="s">
        <v>105</v>
      </c>
      <c r="K4624" s="198">
        <v>-98.3</v>
      </c>
      <c r="L4624" s="198" t="s">
        <v>194</v>
      </c>
    </row>
    <row r="4625" spans="1:12" x14ac:dyDescent="0.3">
      <c r="A4625" s="5">
        <v>13640</v>
      </c>
      <c r="B4625" s="5">
        <v>10100501</v>
      </c>
      <c r="C4625" s="5">
        <v>1000</v>
      </c>
      <c r="D4625" s="4">
        <v>43678</v>
      </c>
      <c r="E4625" s="198" t="s">
        <v>104</v>
      </c>
      <c r="F4625" s="198">
        <v>108108104</v>
      </c>
      <c r="G4625" s="198">
        <v>0</v>
      </c>
      <c r="H4625" s="198">
        <v>0</v>
      </c>
      <c r="I4625" s="4">
        <v>43642</v>
      </c>
      <c r="J4625" s="198" t="s">
        <v>105</v>
      </c>
      <c r="K4625" s="198">
        <v>-50.61</v>
      </c>
      <c r="L4625" s="198" t="s">
        <v>194</v>
      </c>
    </row>
    <row r="4626" spans="1:12" x14ac:dyDescent="0.3">
      <c r="A4626" s="5">
        <v>13640</v>
      </c>
      <c r="B4626" s="5">
        <v>10100501</v>
      </c>
      <c r="C4626" s="5">
        <v>1000</v>
      </c>
      <c r="D4626" s="4">
        <v>43678</v>
      </c>
      <c r="E4626" s="198" t="s">
        <v>104</v>
      </c>
      <c r="F4626" s="198">
        <v>108108104</v>
      </c>
      <c r="G4626" s="198">
        <v>0</v>
      </c>
      <c r="H4626" s="198">
        <v>0</v>
      </c>
      <c r="I4626" s="4">
        <v>43642</v>
      </c>
      <c r="J4626" s="198" t="s">
        <v>105</v>
      </c>
      <c r="K4626" s="198">
        <v>-723.09</v>
      </c>
      <c r="L4626" s="198" t="s">
        <v>194</v>
      </c>
    </row>
    <row r="4627" spans="1:12" x14ac:dyDescent="0.3">
      <c r="A4627" s="5">
        <v>13640</v>
      </c>
      <c r="B4627" s="5">
        <v>10100501</v>
      </c>
      <c r="C4627" s="5">
        <v>1000</v>
      </c>
      <c r="D4627" s="4">
        <v>43678</v>
      </c>
      <c r="E4627" s="198" t="s">
        <v>104</v>
      </c>
      <c r="F4627" s="198">
        <v>108108104</v>
      </c>
      <c r="G4627" s="198">
        <v>0</v>
      </c>
      <c r="H4627" s="198">
        <v>0</v>
      </c>
      <c r="I4627" s="4">
        <v>43642</v>
      </c>
      <c r="J4627" s="198" t="s">
        <v>105</v>
      </c>
      <c r="K4627" s="198">
        <v>-723.08</v>
      </c>
      <c r="L4627" s="198" t="s">
        <v>194</v>
      </c>
    </row>
    <row r="4628" spans="1:12" x14ac:dyDescent="0.3">
      <c r="A4628" s="5">
        <v>13640</v>
      </c>
      <c r="B4628" s="5">
        <v>10100501</v>
      </c>
      <c r="C4628" s="5">
        <v>1000</v>
      </c>
      <c r="D4628" s="4">
        <v>43678</v>
      </c>
      <c r="E4628" s="198" t="s">
        <v>104</v>
      </c>
      <c r="F4628" s="198">
        <v>108108104</v>
      </c>
      <c r="G4628" s="198">
        <v>0</v>
      </c>
      <c r="H4628" s="198">
        <v>0</v>
      </c>
      <c r="I4628" s="4">
        <v>43642</v>
      </c>
      <c r="J4628" s="198" t="s">
        <v>105</v>
      </c>
      <c r="K4628" s="198">
        <v>-50.61</v>
      </c>
      <c r="L4628" s="198" t="s">
        <v>194</v>
      </c>
    </row>
    <row r="4629" spans="1:12" x14ac:dyDescent="0.3">
      <c r="A4629" s="5">
        <v>13670</v>
      </c>
      <c r="B4629" s="5">
        <v>10100501</v>
      </c>
      <c r="C4629" s="5">
        <v>1000</v>
      </c>
      <c r="D4629" s="4">
        <v>43678</v>
      </c>
      <c r="E4629" s="198" t="s">
        <v>104</v>
      </c>
      <c r="F4629" s="198">
        <v>108108104</v>
      </c>
      <c r="G4629" s="198">
        <v>0</v>
      </c>
      <c r="H4629" s="198">
        <v>0</v>
      </c>
      <c r="I4629" s="4">
        <v>43642</v>
      </c>
      <c r="J4629" s="198" t="s">
        <v>105</v>
      </c>
      <c r="K4629" s="198">
        <v>-1.73</v>
      </c>
      <c r="L4629" s="198" t="s">
        <v>189</v>
      </c>
    </row>
    <row r="4630" spans="1:12" x14ac:dyDescent="0.3">
      <c r="A4630" s="5">
        <v>13660</v>
      </c>
      <c r="B4630" s="5">
        <v>10100501</v>
      </c>
      <c r="C4630" s="5">
        <v>1000</v>
      </c>
      <c r="D4630" s="4">
        <v>43678</v>
      </c>
      <c r="E4630" s="198" t="s">
        <v>103</v>
      </c>
      <c r="F4630" s="198">
        <v>108108319</v>
      </c>
      <c r="G4630" s="198">
        <v>-2</v>
      </c>
      <c r="H4630" s="3">
        <v>-4532.8999999999996</v>
      </c>
      <c r="I4630" s="4">
        <v>43684</v>
      </c>
      <c r="J4630" s="198" t="s">
        <v>300</v>
      </c>
      <c r="K4630" s="198">
        <v>0</v>
      </c>
      <c r="L4630" s="198" t="s">
        <v>188</v>
      </c>
    </row>
    <row r="4631" spans="1:12" x14ac:dyDescent="0.3">
      <c r="A4631" s="5">
        <v>13670</v>
      </c>
      <c r="B4631" s="5">
        <v>10100501</v>
      </c>
      <c r="C4631" s="5">
        <v>1000</v>
      </c>
      <c r="D4631" s="4">
        <v>43678</v>
      </c>
      <c r="E4631" s="198" t="s">
        <v>103</v>
      </c>
      <c r="F4631" s="198">
        <v>108108319</v>
      </c>
      <c r="G4631" s="198">
        <v>-325</v>
      </c>
      <c r="H4631" s="3">
        <v>-1605.5</v>
      </c>
      <c r="I4631" s="4">
        <v>43684</v>
      </c>
      <c r="J4631" s="198" t="s">
        <v>300</v>
      </c>
      <c r="K4631" s="198">
        <v>0</v>
      </c>
      <c r="L4631" s="198" t="s">
        <v>189</v>
      </c>
    </row>
    <row r="4632" spans="1:12" x14ac:dyDescent="0.3">
      <c r="A4632" s="5">
        <v>13670</v>
      </c>
      <c r="B4632" s="5">
        <v>10100501</v>
      </c>
      <c r="C4632" s="5">
        <v>1000</v>
      </c>
      <c r="D4632" s="4">
        <v>43678</v>
      </c>
      <c r="E4632" s="198" t="s">
        <v>103</v>
      </c>
      <c r="F4632" s="198">
        <v>108108319</v>
      </c>
      <c r="G4632" s="5">
        <v>-5020</v>
      </c>
      <c r="H4632" s="3">
        <v>-16264.8</v>
      </c>
      <c r="I4632" s="4">
        <v>43684</v>
      </c>
      <c r="J4632" s="198" t="s">
        <v>300</v>
      </c>
      <c r="K4632" s="198">
        <v>0</v>
      </c>
      <c r="L4632" s="198" t="s">
        <v>189</v>
      </c>
    </row>
    <row r="4633" spans="1:12" x14ac:dyDescent="0.3">
      <c r="A4633" s="5">
        <v>13670</v>
      </c>
      <c r="B4633" s="5">
        <v>10100501</v>
      </c>
      <c r="C4633" s="5">
        <v>1000</v>
      </c>
      <c r="D4633" s="4">
        <v>43678</v>
      </c>
      <c r="E4633" s="198" t="s">
        <v>103</v>
      </c>
      <c r="F4633" s="198">
        <v>108108319</v>
      </c>
      <c r="G4633" s="5">
        <v>-5117</v>
      </c>
      <c r="H4633" s="3">
        <v>-24970.959999999999</v>
      </c>
      <c r="I4633" s="4">
        <v>43684</v>
      </c>
      <c r="J4633" s="198" t="s">
        <v>300</v>
      </c>
      <c r="K4633" s="198">
        <v>0</v>
      </c>
      <c r="L4633" s="198" t="s">
        <v>189</v>
      </c>
    </row>
    <row r="4634" spans="1:12" x14ac:dyDescent="0.3">
      <c r="A4634" s="5">
        <v>13660</v>
      </c>
      <c r="B4634" s="5">
        <v>10100501</v>
      </c>
      <c r="C4634" s="5">
        <v>1000</v>
      </c>
      <c r="D4634" s="4">
        <v>43678</v>
      </c>
      <c r="E4634" s="198" t="s">
        <v>103</v>
      </c>
      <c r="F4634" s="198">
        <v>108110502</v>
      </c>
      <c r="G4634" s="5">
        <v>-1980</v>
      </c>
      <c r="H4634" s="3">
        <v>-6949.8</v>
      </c>
      <c r="I4634" s="4">
        <v>43679</v>
      </c>
      <c r="J4634" s="198" t="s">
        <v>293</v>
      </c>
      <c r="K4634" s="198">
        <v>0</v>
      </c>
      <c r="L4634" s="198" t="s">
        <v>188</v>
      </c>
    </row>
    <row r="4635" spans="1:12" x14ac:dyDescent="0.3">
      <c r="A4635" s="5">
        <v>13660</v>
      </c>
      <c r="B4635" s="5">
        <v>10100501</v>
      </c>
      <c r="C4635" s="5">
        <v>1000</v>
      </c>
      <c r="D4635" s="4">
        <v>43678</v>
      </c>
      <c r="E4635" s="198" t="s">
        <v>103</v>
      </c>
      <c r="F4635" s="198">
        <v>108110502</v>
      </c>
      <c r="G4635" s="5">
        <v>-1980</v>
      </c>
      <c r="H4635" s="3">
        <v>-6949.8</v>
      </c>
      <c r="I4635" s="4">
        <v>43679</v>
      </c>
      <c r="J4635" s="198" t="s">
        <v>293</v>
      </c>
      <c r="K4635" s="198">
        <v>0</v>
      </c>
      <c r="L4635" s="198" t="s">
        <v>188</v>
      </c>
    </row>
    <row r="4636" spans="1:12" x14ac:dyDescent="0.3">
      <c r="A4636" s="5">
        <v>13660</v>
      </c>
      <c r="B4636" s="5">
        <v>10100501</v>
      </c>
      <c r="C4636" s="5">
        <v>1000</v>
      </c>
      <c r="D4636" s="4">
        <v>43678</v>
      </c>
      <c r="E4636" s="198" t="s">
        <v>104</v>
      </c>
      <c r="F4636" s="198">
        <v>108110502</v>
      </c>
      <c r="G4636" s="198">
        <v>0</v>
      </c>
      <c r="H4636" s="198">
        <v>0</v>
      </c>
      <c r="I4636" s="4">
        <v>43679</v>
      </c>
      <c r="J4636" s="198" t="s">
        <v>293</v>
      </c>
      <c r="K4636" s="3">
        <v>2373.08</v>
      </c>
      <c r="L4636" s="198" t="s">
        <v>188</v>
      </c>
    </row>
    <row r="4637" spans="1:12" x14ac:dyDescent="0.3">
      <c r="A4637" s="5">
        <v>13660</v>
      </c>
      <c r="B4637" s="5">
        <v>10100501</v>
      </c>
      <c r="C4637" s="5">
        <v>1000</v>
      </c>
      <c r="D4637" s="4">
        <v>43678</v>
      </c>
      <c r="E4637" s="198" t="s">
        <v>104</v>
      </c>
      <c r="F4637" s="198">
        <v>108110502</v>
      </c>
      <c r="G4637" s="198">
        <v>0</v>
      </c>
      <c r="H4637" s="198">
        <v>0</v>
      </c>
      <c r="I4637" s="4">
        <v>43679</v>
      </c>
      <c r="J4637" s="198" t="s">
        <v>293</v>
      </c>
      <c r="K4637" s="3">
        <v>2373.08</v>
      </c>
      <c r="L4637" s="198" t="s">
        <v>188</v>
      </c>
    </row>
    <row r="4638" spans="1:12" x14ac:dyDescent="0.3">
      <c r="A4638" s="5">
        <v>13670</v>
      </c>
      <c r="B4638" s="5">
        <v>10100501</v>
      </c>
      <c r="C4638" s="5">
        <v>1000</v>
      </c>
      <c r="D4638" s="4">
        <v>43678</v>
      </c>
      <c r="E4638" s="198" t="s">
        <v>103</v>
      </c>
      <c r="F4638" s="198">
        <v>108110502</v>
      </c>
      <c r="G4638" s="5">
        <v>-3960</v>
      </c>
      <c r="H4638" s="3">
        <v>-57895.199999999997</v>
      </c>
      <c r="I4638" s="4">
        <v>43679</v>
      </c>
      <c r="J4638" s="198" t="s">
        <v>293</v>
      </c>
      <c r="K4638" s="198">
        <v>0</v>
      </c>
      <c r="L4638" s="198" t="s">
        <v>189</v>
      </c>
    </row>
    <row r="4639" spans="1:12" x14ac:dyDescent="0.3">
      <c r="A4639" s="5">
        <v>13670</v>
      </c>
      <c r="B4639" s="5">
        <v>10100501</v>
      </c>
      <c r="C4639" s="5">
        <v>1000</v>
      </c>
      <c r="D4639" s="4">
        <v>43678</v>
      </c>
      <c r="E4639" s="198" t="s">
        <v>104</v>
      </c>
      <c r="F4639" s="198">
        <v>108110502</v>
      </c>
      <c r="G4639" s="198">
        <v>0</v>
      </c>
      <c r="H4639" s="198">
        <v>0</v>
      </c>
      <c r="I4639" s="4">
        <v>43679</v>
      </c>
      <c r="J4639" s="198" t="s">
        <v>293</v>
      </c>
      <c r="K4639" s="3">
        <v>9884.43</v>
      </c>
      <c r="L4639" s="198" t="s">
        <v>189</v>
      </c>
    </row>
    <row r="4640" spans="1:12" x14ac:dyDescent="0.3">
      <c r="A4640" s="5">
        <v>13640</v>
      </c>
      <c r="B4640" s="5">
        <v>10100501</v>
      </c>
      <c r="C4640" s="5">
        <v>1000</v>
      </c>
      <c r="D4640" s="4">
        <v>43678</v>
      </c>
      <c r="E4640" s="198" t="s">
        <v>104</v>
      </c>
      <c r="F4640" s="198">
        <v>108110732</v>
      </c>
      <c r="G4640" s="198">
        <v>0</v>
      </c>
      <c r="H4640" s="198">
        <v>0</v>
      </c>
      <c r="I4640" s="4">
        <v>43647</v>
      </c>
      <c r="J4640" s="198" t="s">
        <v>105</v>
      </c>
      <c r="K4640" s="198">
        <v>-322.31</v>
      </c>
      <c r="L4640" s="198" t="s">
        <v>194</v>
      </c>
    </row>
    <row r="4641" spans="1:12" x14ac:dyDescent="0.3">
      <c r="A4641" s="5">
        <v>13670</v>
      </c>
      <c r="B4641" s="5">
        <v>10100501</v>
      </c>
      <c r="C4641" s="5">
        <v>1000</v>
      </c>
      <c r="D4641" s="4">
        <v>43678</v>
      </c>
      <c r="E4641" s="198" t="s">
        <v>103</v>
      </c>
      <c r="F4641" s="198">
        <v>108111351</v>
      </c>
      <c r="G4641" s="198">
        <v>-260</v>
      </c>
      <c r="H4641" s="198">
        <v>-683.8</v>
      </c>
      <c r="I4641" s="4">
        <v>43679</v>
      </c>
      <c r="J4641" s="198" t="s">
        <v>293</v>
      </c>
      <c r="K4641" s="198">
        <v>0</v>
      </c>
      <c r="L4641" s="198" t="s">
        <v>189</v>
      </c>
    </row>
    <row r="4642" spans="1:12" x14ac:dyDescent="0.3">
      <c r="A4642" s="5">
        <v>13670</v>
      </c>
      <c r="B4642" s="5">
        <v>10100501</v>
      </c>
      <c r="C4642" s="5">
        <v>1000</v>
      </c>
      <c r="D4642" s="4">
        <v>43678</v>
      </c>
      <c r="E4642" s="198" t="s">
        <v>104</v>
      </c>
      <c r="F4642" s="198">
        <v>108111351</v>
      </c>
      <c r="G4642" s="198">
        <v>0</v>
      </c>
      <c r="H4642" s="198">
        <v>0</v>
      </c>
      <c r="I4642" s="4">
        <v>43679</v>
      </c>
      <c r="J4642" s="198" t="s">
        <v>293</v>
      </c>
      <c r="K4642" s="198">
        <v>904.84</v>
      </c>
      <c r="L4642" s="198" t="s">
        <v>189</v>
      </c>
    </row>
    <row r="4643" spans="1:12" x14ac:dyDescent="0.3">
      <c r="A4643" s="5">
        <v>13640</v>
      </c>
      <c r="B4643" s="5">
        <v>10100501</v>
      </c>
      <c r="C4643" s="5">
        <v>1000</v>
      </c>
      <c r="D4643" s="4">
        <v>43678</v>
      </c>
      <c r="E4643" s="198" t="s">
        <v>104</v>
      </c>
      <c r="F4643" s="198">
        <v>108112004</v>
      </c>
      <c r="G4643" s="198">
        <v>0</v>
      </c>
      <c r="H4643" s="198">
        <v>0</v>
      </c>
      <c r="I4643" s="4">
        <v>43673</v>
      </c>
      <c r="J4643" s="198" t="s">
        <v>295</v>
      </c>
      <c r="K4643" s="198">
        <v>-914.1</v>
      </c>
      <c r="L4643" s="198" t="s">
        <v>194</v>
      </c>
    </row>
    <row r="4644" spans="1:12" x14ac:dyDescent="0.3">
      <c r="A4644" s="5">
        <v>13640</v>
      </c>
      <c r="B4644" s="5">
        <v>10100501</v>
      </c>
      <c r="C4644" s="5">
        <v>1000</v>
      </c>
      <c r="D4644" s="4">
        <v>43678</v>
      </c>
      <c r="E4644" s="198" t="s">
        <v>104</v>
      </c>
      <c r="F4644" s="198">
        <v>108112004</v>
      </c>
      <c r="G4644" s="198">
        <v>0</v>
      </c>
      <c r="H4644" s="198">
        <v>0</v>
      </c>
      <c r="I4644" s="4">
        <v>43673</v>
      </c>
      <c r="J4644" s="198" t="s">
        <v>295</v>
      </c>
      <c r="K4644" s="198">
        <v>-914.15</v>
      </c>
      <c r="L4644" s="198" t="s">
        <v>194</v>
      </c>
    </row>
    <row r="4645" spans="1:12" x14ac:dyDescent="0.3">
      <c r="A4645" s="5">
        <v>13640</v>
      </c>
      <c r="B4645" s="5">
        <v>10100501</v>
      </c>
      <c r="C4645" s="5">
        <v>1000</v>
      </c>
      <c r="D4645" s="4">
        <v>43678</v>
      </c>
      <c r="E4645" s="198" t="s">
        <v>104</v>
      </c>
      <c r="F4645" s="198">
        <v>108112004</v>
      </c>
      <c r="G4645" s="198">
        <v>0</v>
      </c>
      <c r="H4645" s="198">
        <v>0</v>
      </c>
      <c r="I4645" s="4">
        <v>43673</v>
      </c>
      <c r="J4645" s="198" t="s">
        <v>295</v>
      </c>
      <c r="K4645" s="198">
        <v>-102.95</v>
      </c>
      <c r="L4645" s="198" t="s">
        <v>194</v>
      </c>
    </row>
    <row r="4646" spans="1:12" x14ac:dyDescent="0.3">
      <c r="A4646" s="5">
        <v>13640</v>
      </c>
      <c r="B4646" s="5">
        <v>10100501</v>
      </c>
      <c r="C4646" s="5">
        <v>1000</v>
      </c>
      <c r="D4646" s="4">
        <v>43678</v>
      </c>
      <c r="E4646" s="198" t="s">
        <v>104</v>
      </c>
      <c r="F4646" s="198">
        <v>108112004</v>
      </c>
      <c r="G4646" s="198">
        <v>0</v>
      </c>
      <c r="H4646" s="198">
        <v>0</v>
      </c>
      <c r="I4646" s="4">
        <v>43673</v>
      </c>
      <c r="J4646" s="198" t="s">
        <v>295</v>
      </c>
      <c r="K4646" s="198">
        <v>-260.60000000000002</v>
      </c>
      <c r="L4646" s="198" t="s">
        <v>194</v>
      </c>
    </row>
    <row r="4647" spans="1:12" x14ac:dyDescent="0.3">
      <c r="A4647" s="5">
        <v>13640</v>
      </c>
      <c r="B4647" s="5">
        <v>10100501</v>
      </c>
      <c r="C4647" s="5">
        <v>1000</v>
      </c>
      <c r="D4647" s="4">
        <v>43678</v>
      </c>
      <c r="E4647" s="198" t="s">
        <v>104</v>
      </c>
      <c r="F4647" s="198">
        <v>108112004</v>
      </c>
      <c r="G4647" s="198">
        <v>0</v>
      </c>
      <c r="H4647" s="198">
        <v>0</v>
      </c>
      <c r="I4647" s="4">
        <v>43673</v>
      </c>
      <c r="J4647" s="198" t="s">
        <v>295</v>
      </c>
      <c r="K4647" s="198">
        <v>-44.02</v>
      </c>
      <c r="L4647" s="198" t="s">
        <v>194</v>
      </c>
    </row>
    <row r="4648" spans="1:12" x14ac:dyDescent="0.3">
      <c r="A4648" s="5">
        <v>13650</v>
      </c>
      <c r="B4648" s="5">
        <v>10100501</v>
      </c>
      <c r="C4648" s="5">
        <v>1000</v>
      </c>
      <c r="D4648" s="4">
        <v>43678</v>
      </c>
      <c r="E4648" s="198" t="s">
        <v>104</v>
      </c>
      <c r="F4648" s="198">
        <v>108112004</v>
      </c>
      <c r="G4648" s="198">
        <v>0</v>
      </c>
      <c r="H4648" s="198">
        <v>0</v>
      </c>
      <c r="I4648" s="4">
        <v>43673</v>
      </c>
      <c r="J4648" s="198" t="s">
        <v>295</v>
      </c>
      <c r="K4648" s="198">
        <v>-221.12</v>
      </c>
      <c r="L4648" s="198" t="s">
        <v>195</v>
      </c>
    </row>
    <row r="4649" spans="1:12" x14ac:dyDescent="0.3">
      <c r="A4649" s="5">
        <v>13650</v>
      </c>
      <c r="B4649" s="5">
        <v>10100501</v>
      </c>
      <c r="C4649" s="5">
        <v>1000</v>
      </c>
      <c r="D4649" s="4">
        <v>43678</v>
      </c>
      <c r="E4649" s="198" t="s">
        <v>104</v>
      </c>
      <c r="F4649" s="198">
        <v>108112004</v>
      </c>
      <c r="G4649" s="198">
        <v>0</v>
      </c>
      <c r="H4649" s="198">
        <v>0</v>
      </c>
      <c r="I4649" s="4">
        <v>43673</v>
      </c>
      <c r="J4649" s="198" t="s">
        <v>295</v>
      </c>
      <c r="K4649" s="198">
        <v>-221.12</v>
      </c>
      <c r="L4649" s="198" t="s">
        <v>195</v>
      </c>
    </row>
    <row r="4650" spans="1:12" x14ac:dyDescent="0.3">
      <c r="A4650" s="5">
        <v>13650</v>
      </c>
      <c r="B4650" s="5">
        <v>10100501</v>
      </c>
      <c r="C4650" s="5">
        <v>1000</v>
      </c>
      <c r="D4650" s="4">
        <v>43678</v>
      </c>
      <c r="E4650" s="198" t="s">
        <v>104</v>
      </c>
      <c r="F4650" s="198">
        <v>108112004</v>
      </c>
      <c r="G4650" s="198">
        <v>0</v>
      </c>
      <c r="H4650" s="198">
        <v>0</v>
      </c>
      <c r="I4650" s="4">
        <v>43673</v>
      </c>
      <c r="J4650" s="198" t="s">
        <v>295</v>
      </c>
      <c r="K4650" s="198">
        <v>-221.12</v>
      </c>
      <c r="L4650" s="198" t="s">
        <v>195</v>
      </c>
    </row>
    <row r="4651" spans="1:12" x14ac:dyDescent="0.3">
      <c r="A4651" s="5">
        <v>13650</v>
      </c>
      <c r="B4651" s="5">
        <v>10100501</v>
      </c>
      <c r="C4651" s="5">
        <v>1000</v>
      </c>
      <c r="D4651" s="4">
        <v>43678</v>
      </c>
      <c r="E4651" s="198" t="s">
        <v>104</v>
      </c>
      <c r="F4651" s="198">
        <v>108112004</v>
      </c>
      <c r="G4651" s="198">
        <v>0</v>
      </c>
      <c r="H4651" s="198">
        <v>0</v>
      </c>
      <c r="I4651" s="4">
        <v>43673</v>
      </c>
      <c r="J4651" s="198" t="s">
        <v>295</v>
      </c>
      <c r="K4651" s="198">
        <v>-221.12</v>
      </c>
      <c r="L4651" s="198" t="s">
        <v>195</v>
      </c>
    </row>
    <row r="4652" spans="1:12" x14ac:dyDescent="0.3">
      <c r="A4652" s="5">
        <v>13660</v>
      </c>
      <c r="B4652" s="5">
        <v>10100501</v>
      </c>
      <c r="C4652" s="5">
        <v>1000</v>
      </c>
      <c r="D4652" s="4">
        <v>43678</v>
      </c>
      <c r="E4652" s="198" t="s">
        <v>104</v>
      </c>
      <c r="F4652" s="198">
        <v>108112004</v>
      </c>
      <c r="G4652" s="198">
        <v>0</v>
      </c>
      <c r="H4652" s="198">
        <v>0</v>
      </c>
      <c r="I4652" s="4">
        <v>43673</v>
      </c>
      <c r="J4652" s="198" t="s">
        <v>295</v>
      </c>
      <c r="K4652" s="198">
        <v>-532.66999999999996</v>
      </c>
      <c r="L4652" s="198" t="s">
        <v>188</v>
      </c>
    </row>
    <row r="4653" spans="1:12" x14ac:dyDescent="0.3">
      <c r="A4653" s="5">
        <v>13670</v>
      </c>
      <c r="B4653" s="5">
        <v>10100501</v>
      </c>
      <c r="C4653" s="5">
        <v>1000</v>
      </c>
      <c r="D4653" s="4">
        <v>43678</v>
      </c>
      <c r="E4653" s="198" t="s">
        <v>104</v>
      </c>
      <c r="F4653" s="198">
        <v>108112004</v>
      </c>
      <c r="G4653" s="198">
        <v>0</v>
      </c>
      <c r="H4653" s="198">
        <v>0</v>
      </c>
      <c r="I4653" s="4">
        <v>43673</v>
      </c>
      <c r="J4653" s="198" t="s">
        <v>295</v>
      </c>
      <c r="K4653" s="198">
        <v>-18.190000000000001</v>
      </c>
      <c r="L4653" s="198" t="s">
        <v>189</v>
      </c>
    </row>
    <row r="4654" spans="1:12" x14ac:dyDescent="0.3">
      <c r="A4654" s="5">
        <v>13640</v>
      </c>
      <c r="B4654" s="5">
        <v>10100501</v>
      </c>
      <c r="C4654" s="5">
        <v>1000</v>
      </c>
      <c r="D4654" s="4">
        <v>43678</v>
      </c>
      <c r="E4654" s="198" t="s">
        <v>103</v>
      </c>
      <c r="F4654" s="198">
        <v>108112452</v>
      </c>
      <c r="G4654" s="198">
        <v>-1</v>
      </c>
      <c r="H4654" s="198">
        <v>-285.18</v>
      </c>
      <c r="I4654" s="4">
        <v>43684</v>
      </c>
      <c r="J4654" s="198" t="s">
        <v>300</v>
      </c>
      <c r="K4654" s="198">
        <v>0</v>
      </c>
      <c r="L4654" s="198" t="s">
        <v>194</v>
      </c>
    </row>
    <row r="4655" spans="1:12" x14ac:dyDescent="0.3">
      <c r="A4655" s="5">
        <v>13670</v>
      </c>
      <c r="B4655" s="5">
        <v>10100501</v>
      </c>
      <c r="C4655" s="5">
        <v>1000</v>
      </c>
      <c r="D4655" s="4">
        <v>43678</v>
      </c>
      <c r="E4655" s="198" t="s">
        <v>104</v>
      </c>
      <c r="F4655" s="198">
        <v>108112654</v>
      </c>
      <c r="G4655" s="198">
        <v>0</v>
      </c>
      <c r="H4655" s="198">
        <v>0</v>
      </c>
      <c r="I4655" s="4">
        <v>43616</v>
      </c>
      <c r="J4655" s="198" t="s">
        <v>105</v>
      </c>
      <c r="K4655" s="3">
        <v>-4440.88</v>
      </c>
      <c r="L4655" s="198" t="s">
        <v>189</v>
      </c>
    </row>
    <row r="4656" spans="1:12" x14ac:dyDescent="0.3">
      <c r="A4656" s="5">
        <v>13640</v>
      </c>
      <c r="B4656" s="5">
        <v>10100501</v>
      </c>
      <c r="C4656" s="5">
        <v>1000</v>
      </c>
      <c r="D4656" s="4">
        <v>43678</v>
      </c>
      <c r="E4656" s="198" t="s">
        <v>104</v>
      </c>
      <c r="F4656" s="198">
        <v>108105336</v>
      </c>
      <c r="G4656" s="198">
        <v>0</v>
      </c>
      <c r="H4656" s="198">
        <v>0</v>
      </c>
      <c r="I4656" s="4">
        <v>43616</v>
      </c>
      <c r="J4656" s="198" t="s">
        <v>105</v>
      </c>
      <c r="K4656" s="198">
        <v>-41.87</v>
      </c>
      <c r="L4656" s="198" t="s">
        <v>194</v>
      </c>
    </row>
    <row r="4657" spans="1:12" x14ac:dyDescent="0.3">
      <c r="A4657" s="5">
        <v>13640</v>
      </c>
      <c r="B4657" s="5">
        <v>10100501</v>
      </c>
      <c r="C4657" s="5">
        <v>1000</v>
      </c>
      <c r="D4657" s="4">
        <v>43678</v>
      </c>
      <c r="E4657" s="198" t="s">
        <v>104</v>
      </c>
      <c r="F4657" s="198">
        <v>108105336</v>
      </c>
      <c r="G4657" s="198">
        <v>0</v>
      </c>
      <c r="H4657" s="198">
        <v>0</v>
      </c>
      <c r="I4657" s="4">
        <v>43616</v>
      </c>
      <c r="J4657" s="198" t="s">
        <v>105</v>
      </c>
      <c r="K4657" s="3">
        <v>-1148.68</v>
      </c>
      <c r="L4657" s="198" t="s">
        <v>194</v>
      </c>
    </row>
    <row r="4658" spans="1:12" x14ac:dyDescent="0.3">
      <c r="A4658" s="5">
        <v>13650</v>
      </c>
      <c r="B4658" s="5">
        <v>10100501</v>
      </c>
      <c r="C4658" s="5">
        <v>1000</v>
      </c>
      <c r="D4658" s="4">
        <v>43678</v>
      </c>
      <c r="E4658" s="198" t="s">
        <v>104</v>
      </c>
      <c r="F4658" s="198">
        <v>108105336</v>
      </c>
      <c r="G4658" s="198">
        <v>0</v>
      </c>
      <c r="H4658" s="198">
        <v>0</v>
      </c>
      <c r="I4658" s="4">
        <v>43616</v>
      </c>
      <c r="J4658" s="198" t="s">
        <v>105</v>
      </c>
      <c r="K4658" s="198">
        <v>-536.75</v>
      </c>
      <c r="L4658" s="198" t="s">
        <v>195</v>
      </c>
    </row>
    <row r="4659" spans="1:12" x14ac:dyDescent="0.3">
      <c r="A4659" s="5">
        <v>13670</v>
      </c>
      <c r="B4659" s="5">
        <v>10100501</v>
      </c>
      <c r="C4659" s="5">
        <v>1000</v>
      </c>
      <c r="D4659" s="4">
        <v>43678</v>
      </c>
      <c r="E4659" s="198" t="s">
        <v>104</v>
      </c>
      <c r="F4659" s="198">
        <v>108105336</v>
      </c>
      <c r="G4659" s="198">
        <v>0</v>
      </c>
      <c r="H4659" s="198">
        <v>0</v>
      </c>
      <c r="I4659" s="4">
        <v>43616</v>
      </c>
      <c r="J4659" s="198" t="s">
        <v>105</v>
      </c>
      <c r="K4659" s="198">
        <v>-287.12</v>
      </c>
      <c r="L4659" s="198" t="s">
        <v>189</v>
      </c>
    </row>
    <row r="4660" spans="1:12" x14ac:dyDescent="0.3">
      <c r="A4660" s="5">
        <v>13640</v>
      </c>
      <c r="B4660" s="5">
        <v>10100501</v>
      </c>
      <c r="C4660" s="5">
        <v>1000</v>
      </c>
      <c r="D4660" s="4">
        <v>43678</v>
      </c>
      <c r="E4660" s="198" t="s">
        <v>104</v>
      </c>
      <c r="F4660" s="198">
        <v>108106860</v>
      </c>
      <c r="G4660" s="198">
        <v>0</v>
      </c>
      <c r="H4660" s="198">
        <v>0</v>
      </c>
      <c r="I4660" s="4">
        <v>43468</v>
      </c>
      <c r="J4660" s="198" t="s">
        <v>105</v>
      </c>
      <c r="K4660" s="198">
        <v>-648.01</v>
      </c>
      <c r="L4660" s="198" t="s">
        <v>194</v>
      </c>
    </row>
    <row r="4661" spans="1:12" x14ac:dyDescent="0.3">
      <c r="A4661" s="5">
        <v>13640</v>
      </c>
      <c r="B4661" s="5">
        <v>10100501</v>
      </c>
      <c r="C4661" s="5">
        <v>1000</v>
      </c>
      <c r="D4661" s="4">
        <v>43678</v>
      </c>
      <c r="E4661" s="198" t="s">
        <v>104</v>
      </c>
      <c r="F4661" s="198">
        <v>108106916</v>
      </c>
      <c r="G4661" s="198">
        <v>0</v>
      </c>
      <c r="H4661" s="198">
        <v>0</v>
      </c>
      <c r="I4661" s="4">
        <v>43643</v>
      </c>
      <c r="J4661" s="198" t="s">
        <v>105</v>
      </c>
      <c r="K4661" s="3">
        <v>-1022.65</v>
      </c>
      <c r="L4661" s="198" t="s">
        <v>194</v>
      </c>
    </row>
    <row r="4662" spans="1:12" x14ac:dyDescent="0.3">
      <c r="A4662" s="5">
        <v>13640</v>
      </c>
      <c r="B4662" s="5">
        <v>10100501</v>
      </c>
      <c r="C4662" s="5">
        <v>1000</v>
      </c>
      <c r="D4662" s="4">
        <v>43678</v>
      </c>
      <c r="E4662" s="198" t="s">
        <v>104</v>
      </c>
      <c r="F4662" s="198">
        <v>108106916</v>
      </c>
      <c r="G4662" s="198">
        <v>0</v>
      </c>
      <c r="H4662" s="198">
        <v>0</v>
      </c>
      <c r="I4662" s="4">
        <v>43643</v>
      </c>
      <c r="J4662" s="198" t="s">
        <v>105</v>
      </c>
      <c r="K4662" s="3">
        <v>-1058.3399999999999</v>
      </c>
      <c r="L4662" s="198" t="s">
        <v>194</v>
      </c>
    </row>
    <row r="4663" spans="1:12" x14ac:dyDescent="0.3">
      <c r="A4663" s="5">
        <v>13640</v>
      </c>
      <c r="B4663" s="5">
        <v>10100501</v>
      </c>
      <c r="C4663" s="5">
        <v>1000</v>
      </c>
      <c r="D4663" s="4">
        <v>43678</v>
      </c>
      <c r="E4663" s="198" t="s">
        <v>104</v>
      </c>
      <c r="F4663" s="198">
        <v>108106999</v>
      </c>
      <c r="G4663" s="198">
        <v>0</v>
      </c>
      <c r="H4663" s="198">
        <v>0</v>
      </c>
      <c r="I4663" s="4">
        <v>43641</v>
      </c>
      <c r="J4663" s="198" t="s">
        <v>105</v>
      </c>
      <c r="K4663" s="198">
        <v>-326.16000000000003</v>
      </c>
      <c r="L4663" s="198" t="s">
        <v>194</v>
      </c>
    </row>
    <row r="4664" spans="1:12" x14ac:dyDescent="0.3">
      <c r="A4664" s="5">
        <v>13670</v>
      </c>
      <c r="B4664" s="5">
        <v>10100501</v>
      </c>
      <c r="C4664" s="5">
        <v>1000</v>
      </c>
      <c r="D4664" s="4">
        <v>43678</v>
      </c>
      <c r="E4664" s="198" t="s">
        <v>103</v>
      </c>
      <c r="F4664" s="198">
        <v>108107281</v>
      </c>
      <c r="G4664" s="5">
        <v>2400</v>
      </c>
      <c r="H4664" s="5">
        <v>11856</v>
      </c>
      <c r="I4664" s="4">
        <v>43521</v>
      </c>
      <c r="J4664" s="198" t="s">
        <v>304</v>
      </c>
      <c r="K4664" s="198">
        <v>0</v>
      </c>
      <c r="L4664" s="198" t="s">
        <v>189</v>
      </c>
    </row>
    <row r="4665" spans="1:12" x14ac:dyDescent="0.3">
      <c r="A4665" s="5">
        <v>13670</v>
      </c>
      <c r="B4665" s="5">
        <v>10100501</v>
      </c>
      <c r="C4665" s="5">
        <v>1000</v>
      </c>
      <c r="D4665" s="4">
        <v>43678</v>
      </c>
      <c r="E4665" s="198" t="s">
        <v>103</v>
      </c>
      <c r="F4665" s="198">
        <v>108107281</v>
      </c>
      <c r="G4665" s="5">
        <v>-1800</v>
      </c>
      <c r="H4665" s="5">
        <v>-8892</v>
      </c>
      <c r="I4665" s="4">
        <v>43521</v>
      </c>
      <c r="J4665" s="198" t="s">
        <v>304</v>
      </c>
      <c r="K4665" s="198">
        <v>0</v>
      </c>
      <c r="L4665" s="198" t="s">
        <v>189</v>
      </c>
    </row>
    <row r="4666" spans="1:12" x14ac:dyDescent="0.3">
      <c r="A4666" s="5">
        <v>13650</v>
      </c>
      <c r="B4666" s="5">
        <v>10100501</v>
      </c>
      <c r="C4666" s="5">
        <v>1000</v>
      </c>
      <c r="D4666" s="4">
        <v>43678</v>
      </c>
      <c r="E4666" s="198" t="s">
        <v>103</v>
      </c>
      <c r="F4666" s="198">
        <v>108107281</v>
      </c>
      <c r="G4666" s="198">
        <v>-600</v>
      </c>
      <c r="H4666" s="5">
        <v>-2622</v>
      </c>
      <c r="I4666" s="4">
        <v>43521</v>
      </c>
      <c r="J4666" s="198" t="s">
        <v>304</v>
      </c>
      <c r="K4666" s="198">
        <v>0</v>
      </c>
      <c r="L4666" s="198" t="s">
        <v>195</v>
      </c>
    </row>
    <row r="4667" spans="1:12" x14ac:dyDescent="0.3">
      <c r="A4667" s="5">
        <v>13640</v>
      </c>
      <c r="B4667" s="5">
        <v>10100501</v>
      </c>
      <c r="C4667" s="5">
        <v>1000</v>
      </c>
      <c r="D4667" s="4">
        <v>43678</v>
      </c>
      <c r="E4667" s="198" t="s">
        <v>104</v>
      </c>
      <c r="F4667" s="198">
        <v>108096647</v>
      </c>
      <c r="G4667" s="198">
        <v>0</v>
      </c>
      <c r="H4667" s="198">
        <v>0</v>
      </c>
      <c r="I4667" s="4">
        <v>43397</v>
      </c>
      <c r="J4667" s="198" t="s">
        <v>105</v>
      </c>
      <c r="K4667" s="3">
        <v>1530.42</v>
      </c>
      <c r="L4667" s="198" t="s">
        <v>194</v>
      </c>
    </row>
    <row r="4668" spans="1:12" x14ac:dyDescent="0.3">
      <c r="A4668" s="5">
        <v>13650</v>
      </c>
      <c r="B4668" s="5">
        <v>10100501</v>
      </c>
      <c r="C4668" s="5">
        <v>1000</v>
      </c>
      <c r="D4668" s="4">
        <v>43678</v>
      </c>
      <c r="E4668" s="198" t="s">
        <v>104</v>
      </c>
      <c r="F4668" s="198">
        <v>108096647</v>
      </c>
      <c r="G4668" s="198">
        <v>0</v>
      </c>
      <c r="H4668" s="198">
        <v>0</v>
      </c>
      <c r="I4668" s="4">
        <v>43397</v>
      </c>
      <c r="J4668" s="198" t="s">
        <v>105</v>
      </c>
      <c r="K4668" s="3">
        <v>1925.46</v>
      </c>
      <c r="L4668" s="198" t="s">
        <v>195</v>
      </c>
    </row>
    <row r="4669" spans="1:12" x14ac:dyDescent="0.3">
      <c r="A4669" s="5">
        <v>13640</v>
      </c>
      <c r="B4669" s="5">
        <v>10100501</v>
      </c>
      <c r="C4669" s="5">
        <v>1000</v>
      </c>
      <c r="D4669" s="4">
        <v>43678</v>
      </c>
      <c r="E4669" s="198" t="s">
        <v>103</v>
      </c>
      <c r="F4669" s="198">
        <v>108098527</v>
      </c>
      <c r="G4669" s="198">
        <v>-1</v>
      </c>
      <c r="H4669" s="198">
        <v>-791.88</v>
      </c>
      <c r="I4669" s="4">
        <v>43683</v>
      </c>
      <c r="J4669" s="198" t="s">
        <v>305</v>
      </c>
      <c r="K4669" s="198">
        <v>0</v>
      </c>
      <c r="L4669" s="198" t="s">
        <v>194</v>
      </c>
    </row>
    <row r="4670" spans="1:12" x14ac:dyDescent="0.3">
      <c r="A4670" s="5">
        <v>13640</v>
      </c>
      <c r="B4670" s="5">
        <v>10100501</v>
      </c>
      <c r="C4670" s="5">
        <v>1000</v>
      </c>
      <c r="D4670" s="4">
        <v>43678</v>
      </c>
      <c r="E4670" s="198" t="s">
        <v>103</v>
      </c>
      <c r="F4670" s="198">
        <v>108098527</v>
      </c>
      <c r="G4670" s="198">
        <v>-1</v>
      </c>
      <c r="H4670" s="198">
        <v>-358.76</v>
      </c>
      <c r="I4670" s="4">
        <v>43683</v>
      </c>
      <c r="J4670" s="198" t="s">
        <v>305</v>
      </c>
      <c r="K4670" s="198">
        <v>0</v>
      </c>
      <c r="L4670" s="198" t="s">
        <v>194</v>
      </c>
    </row>
    <row r="4671" spans="1:12" x14ac:dyDescent="0.3">
      <c r="A4671" s="5">
        <v>13640</v>
      </c>
      <c r="B4671" s="5">
        <v>10100501</v>
      </c>
      <c r="C4671" s="5">
        <v>1000</v>
      </c>
      <c r="D4671" s="4">
        <v>43678</v>
      </c>
      <c r="E4671" s="198" t="s">
        <v>103</v>
      </c>
      <c r="F4671" s="198">
        <v>108098527</v>
      </c>
      <c r="G4671" s="198">
        <v>-1</v>
      </c>
      <c r="H4671" s="198">
        <v>-642.05999999999995</v>
      </c>
      <c r="I4671" s="4">
        <v>43683</v>
      </c>
      <c r="J4671" s="198" t="s">
        <v>305</v>
      </c>
      <c r="K4671" s="198">
        <v>0</v>
      </c>
      <c r="L4671" s="198" t="s">
        <v>194</v>
      </c>
    </row>
    <row r="4672" spans="1:12" x14ac:dyDescent="0.3">
      <c r="A4672" s="5">
        <v>13650</v>
      </c>
      <c r="B4672" s="5">
        <v>10100501</v>
      </c>
      <c r="C4672" s="5">
        <v>1000</v>
      </c>
      <c r="D4672" s="4">
        <v>43678</v>
      </c>
      <c r="E4672" s="198" t="s">
        <v>103</v>
      </c>
      <c r="F4672" s="198">
        <v>108098527</v>
      </c>
      <c r="G4672" s="198">
        <v>-90</v>
      </c>
      <c r="H4672" s="198">
        <v>-227.7</v>
      </c>
      <c r="I4672" s="4">
        <v>43683</v>
      </c>
      <c r="J4672" s="198" t="s">
        <v>305</v>
      </c>
      <c r="K4672" s="198">
        <v>0</v>
      </c>
      <c r="L4672" s="198" t="s">
        <v>195</v>
      </c>
    </row>
    <row r="4673" spans="1:12" x14ac:dyDescent="0.3">
      <c r="A4673" s="5">
        <v>13650</v>
      </c>
      <c r="B4673" s="5">
        <v>10100501</v>
      </c>
      <c r="C4673" s="5">
        <v>1000</v>
      </c>
      <c r="D4673" s="4">
        <v>43678</v>
      </c>
      <c r="E4673" s="198" t="s">
        <v>103</v>
      </c>
      <c r="F4673" s="198">
        <v>108098527</v>
      </c>
      <c r="G4673" s="5">
        <v>-1150</v>
      </c>
      <c r="H4673" s="3">
        <v>-2909.5</v>
      </c>
      <c r="I4673" s="4">
        <v>43683</v>
      </c>
      <c r="J4673" s="198" t="s">
        <v>305</v>
      </c>
      <c r="K4673" s="198">
        <v>0</v>
      </c>
      <c r="L4673" s="198" t="s">
        <v>195</v>
      </c>
    </row>
    <row r="4674" spans="1:12" x14ac:dyDescent="0.3">
      <c r="A4674" s="5">
        <v>13650</v>
      </c>
      <c r="B4674" s="5">
        <v>10100501</v>
      </c>
      <c r="C4674" s="5">
        <v>1000</v>
      </c>
      <c r="D4674" s="4">
        <v>43678</v>
      </c>
      <c r="E4674" s="198" t="s">
        <v>103</v>
      </c>
      <c r="F4674" s="198">
        <v>108098527</v>
      </c>
      <c r="G4674" s="198">
        <v>-140</v>
      </c>
      <c r="H4674" s="198">
        <v>-354.2</v>
      </c>
      <c r="I4674" s="4">
        <v>43683</v>
      </c>
      <c r="J4674" s="198" t="s">
        <v>305</v>
      </c>
      <c r="K4674" s="198">
        <v>0</v>
      </c>
      <c r="L4674" s="198" t="s">
        <v>195</v>
      </c>
    </row>
    <row r="4675" spans="1:12" x14ac:dyDescent="0.3">
      <c r="A4675" s="5">
        <v>13650</v>
      </c>
      <c r="B4675" s="5">
        <v>10100501</v>
      </c>
      <c r="C4675" s="5">
        <v>1000</v>
      </c>
      <c r="D4675" s="4">
        <v>43678</v>
      </c>
      <c r="E4675" s="198" t="s">
        <v>103</v>
      </c>
      <c r="F4675" s="198">
        <v>108098527</v>
      </c>
      <c r="G4675" s="5">
        <v>-1455</v>
      </c>
      <c r="H4675" s="3">
        <v>-3681.15</v>
      </c>
      <c r="I4675" s="4">
        <v>43683</v>
      </c>
      <c r="J4675" s="198" t="s">
        <v>305</v>
      </c>
      <c r="K4675" s="198">
        <v>0</v>
      </c>
      <c r="L4675" s="198" t="s">
        <v>195</v>
      </c>
    </row>
    <row r="4676" spans="1:12" x14ac:dyDescent="0.3">
      <c r="A4676" s="5">
        <v>13650</v>
      </c>
      <c r="B4676" s="5">
        <v>10100501</v>
      </c>
      <c r="C4676" s="5">
        <v>1000</v>
      </c>
      <c r="D4676" s="4">
        <v>43678</v>
      </c>
      <c r="E4676" s="198" t="s">
        <v>103</v>
      </c>
      <c r="F4676" s="198">
        <v>108098527</v>
      </c>
      <c r="G4676" s="5">
        <v>-2690</v>
      </c>
      <c r="H4676" s="3">
        <v>-6805.7</v>
      </c>
      <c r="I4676" s="4">
        <v>43683</v>
      </c>
      <c r="J4676" s="198" t="s">
        <v>305</v>
      </c>
      <c r="K4676" s="198">
        <v>0</v>
      </c>
      <c r="L4676" s="198" t="s">
        <v>195</v>
      </c>
    </row>
    <row r="4677" spans="1:12" x14ac:dyDescent="0.3">
      <c r="A4677" s="5">
        <v>13650</v>
      </c>
      <c r="B4677" s="5">
        <v>10100501</v>
      </c>
      <c r="C4677" s="5">
        <v>1000</v>
      </c>
      <c r="D4677" s="4">
        <v>43678</v>
      </c>
      <c r="E4677" s="198" t="s">
        <v>103</v>
      </c>
      <c r="F4677" s="198">
        <v>108098527</v>
      </c>
      <c r="G4677" s="5">
        <v>-8070</v>
      </c>
      <c r="H4677" s="3">
        <v>-20417.099999999999</v>
      </c>
      <c r="I4677" s="4">
        <v>43683</v>
      </c>
      <c r="J4677" s="198" t="s">
        <v>305</v>
      </c>
      <c r="K4677" s="198">
        <v>0</v>
      </c>
      <c r="L4677" s="198" t="s">
        <v>195</v>
      </c>
    </row>
    <row r="4678" spans="1:12" x14ac:dyDescent="0.3">
      <c r="A4678" s="5">
        <v>13640</v>
      </c>
      <c r="B4678" s="5">
        <v>10100501</v>
      </c>
      <c r="C4678" s="5">
        <v>1000</v>
      </c>
      <c r="D4678" s="4">
        <v>43678</v>
      </c>
      <c r="E4678" s="198" t="s">
        <v>103</v>
      </c>
      <c r="F4678" s="198">
        <v>108098527</v>
      </c>
      <c r="G4678" s="198">
        <v>-1</v>
      </c>
      <c r="H4678" s="198">
        <v>-358.76</v>
      </c>
      <c r="I4678" s="4">
        <v>43683</v>
      </c>
      <c r="J4678" s="198" t="s">
        <v>305</v>
      </c>
      <c r="K4678" s="198">
        <v>0</v>
      </c>
      <c r="L4678" s="198" t="s">
        <v>194</v>
      </c>
    </row>
    <row r="4679" spans="1:12" x14ac:dyDescent="0.3">
      <c r="A4679" s="5">
        <v>13640</v>
      </c>
      <c r="B4679" s="5">
        <v>10100501</v>
      </c>
      <c r="C4679" s="5">
        <v>1000</v>
      </c>
      <c r="D4679" s="4">
        <v>43678</v>
      </c>
      <c r="E4679" s="198" t="s">
        <v>103</v>
      </c>
      <c r="F4679" s="198">
        <v>108098527</v>
      </c>
      <c r="G4679" s="198">
        <v>-1</v>
      </c>
      <c r="H4679" s="198">
        <v>-276.19</v>
      </c>
      <c r="I4679" s="4">
        <v>43683</v>
      </c>
      <c r="J4679" s="198" t="s">
        <v>305</v>
      </c>
      <c r="K4679" s="198">
        <v>0</v>
      </c>
      <c r="L4679" s="198" t="s">
        <v>194</v>
      </c>
    </row>
    <row r="4680" spans="1:12" x14ac:dyDescent="0.3">
      <c r="A4680" s="5">
        <v>13640</v>
      </c>
      <c r="B4680" s="5">
        <v>10100501</v>
      </c>
      <c r="C4680" s="5">
        <v>1000</v>
      </c>
      <c r="D4680" s="4">
        <v>43678</v>
      </c>
      <c r="E4680" s="198" t="s">
        <v>103</v>
      </c>
      <c r="F4680" s="198">
        <v>108098527</v>
      </c>
      <c r="G4680" s="198">
        <v>-2</v>
      </c>
      <c r="H4680" s="198">
        <v>-666.56</v>
      </c>
      <c r="I4680" s="4">
        <v>43683</v>
      </c>
      <c r="J4680" s="198" t="s">
        <v>305</v>
      </c>
      <c r="K4680" s="198">
        <v>0</v>
      </c>
      <c r="L4680" s="198" t="s">
        <v>194</v>
      </c>
    </row>
    <row r="4681" spans="1:12" x14ac:dyDescent="0.3">
      <c r="A4681" s="5">
        <v>13640</v>
      </c>
      <c r="B4681" s="5">
        <v>10100501</v>
      </c>
      <c r="C4681" s="5">
        <v>1000</v>
      </c>
      <c r="D4681" s="4">
        <v>43678</v>
      </c>
      <c r="E4681" s="198" t="s">
        <v>103</v>
      </c>
      <c r="F4681" s="198">
        <v>108098527</v>
      </c>
      <c r="G4681" s="198">
        <v>-1</v>
      </c>
      <c r="H4681" s="198">
        <v>-322.25</v>
      </c>
      <c r="I4681" s="4">
        <v>43683</v>
      </c>
      <c r="J4681" s="198" t="s">
        <v>305</v>
      </c>
      <c r="K4681" s="198">
        <v>0</v>
      </c>
      <c r="L4681" s="198" t="s">
        <v>194</v>
      </c>
    </row>
    <row r="4682" spans="1:12" x14ac:dyDescent="0.3">
      <c r="A4682" s="5">
        <v>13640</v>
      </c>
      <c r="B4682" s="5">
        <v>10100501</v>
      </c>
      <c r="C4682" s="5">
        <v>1000</v>
      </c>
      <c r="D4682" s="4">
        <v>43678</v>
      </c>
      <c r="E4682" s="198" t="s">
        <v>103</v>
      </c>
      <c r="F4682" s="198">
        <v>108098527</v>
      </c>
      <c r="G4682" s="198">
        <v>-1</v>
      </c>
      <c r="H4682" s="3">
        <v>-5182.16</v>
      </c>
      <c r="I4682" s="4">
        <v>43683</v>
      </c>
      <c r="J4682" s="198" t="s">
        <v>305</v>
      </c>
      <c r="K4682" s="198">
        <v>0</v>
      </c>
      <c r="L4682" s="198" t="s">
        <v>194</v>
      </c>
    </row>
    <row r="4683" spans="1:12" x14ac:dyDescent="0.3">
      <c r="A4683" s="5">
        <v>13640</v>
      </c>
      <c r="B4683" s="5">
        <v>10100501</v>
      </c>
      <c r="C4683" s="5">
        <v>1000</v>
      </c>
      <c r="D4683" s="4">
        <v>43678</v>
      </c>
      <c r="E4683" s="198" t="s">
        <v>103</v>
      </c>
      <c r="F4683" s="198">
        <v>108098527</v>
      </c>
      <c r="G4683" s="198">
        <v>-1</v>
      </c>
      <c r="H4683" s="198">
        <v>-99.47</v>
      </c>
      <c r="I4683" s="4">
        <v>43683</v>
      </c>
      <c r="J4683" s="198" t="s">
        <v>305</v>
      </c>
      <c r="K4683" s="198">
        <v>0</v>
      </c>
      <c r="L4683" s="198" t="s">
        <v>194</v>
      </c>
    </row>
    <row r="4684" spans="1:12" x14ac:dyDescent="0.3">
      <c r="A4684" s="5">
        <v>13650</v>
      </c>
      <c r="B4684" s="5">
        <v>10100501</v>
      </c>
      <c r="C4684" s="5">
        <v>1000</v>
      </c>
      <c r="D4684" s="4">
        <v>43678</v>
      </c>
      <c r="E4684" s="198" t="s">
        <v>103</v>
      </c>
      <c r="F4684" s="198">
        <v>108098527</v>
      </c>
      <c r="G4684" s="198">
        <v>-80</v>
      </c>
      <c r="H4684" s="198">
        <v>-202.4</v>
      </c>
      <c r="I4684" s="4">
        <v>43683</v>
      </c>
      <c r="J4684" s="198" t="s">
        <v>305</v>
      </c>
      <c r="K4684" s="198">
        <v>0</v>
      </c>
      <c r="L4684" s="198" t="s">
        <v>195</v>
      </c>
    </row>
    <row r="4685" spans="1:12" x14ac:dyDescent="0.3">
      <c r="A4685" s="5">
        <v>13650</v>
      </c>
      <c r="B4685" s="5">
        <v>10100501</v>
      </c>
      <c r="C4685" s="5">
        <v>1000</v>
      </c>
      <c r="D4685" s="4">
        <v>43678</v>
      </c>
      <c r="E4685" s="198" t="s">
        <v>103</v>
      </c>
      <c r="F4685" s="198">
        <v>108098527</v>
      </c>
      <c r="G4685" s="198">
        <v>-330</v>
      </c>
      <c r="H4685" s="198">
        <v>-834.9</v>
      </c>
      <c r="I4685" s="4">
        <v>43683</v>
      </c>
      <c r="J4685" s="198" t="s">
        <v>305</v>
      </c>
      <c r="K4685" s="198">
        <v>0</v>
      </c>
      <c r="L4685" s="198" t="s">
        <v>195</v>
      </c>
    </row>
    <row r="4686" spans="1:12" x14ac:dyDescent="0.3">
      <c r="A4686" s="5">
        <v>13670</v>
      </c>
      <c r="B4686" s="5">
        <v>10100501</v>
      </c>
      <c r="C4686" s="5">
        <v>1000</v>
      </c>
      <c r="D4686" s="4">
        <v>43678</v>
      </c>
      <c r="E4686" s="198" t="s">
        <v>103</v>
      </c>
      <c r="F4686" s="198">
        <v>108098527</v>
      </c>
      <c r="G4686" s="198">
        <v>-275</v>
      </c>
      <c r="H4686" s="3">
        <v>-1311.75</v>
      </c>
      <c r="I4686" s="4">
        <v>43683</v>
      </c>
      <c r="J4686" s="198" t="s">
        <v>305</v>
      </c>
      <c r="K4686" s="198">
        <v>0</v>
      </c>
      <c r="L4686" s="198" t="s">
        <v>189</v>
      </c>
    </row>
    <row r="4687" spans="1:12" x14ac:dyDescent="0.3">
      <c r="A4687" s="5">
        <v>13660</v>
      </c>
      <c r="B4687" s="5">
        <v>10100501</v>
      </c>
      <c r="C4687" s="5">
        <v>1000</v>
      </c>
      <c r="D4687" s="4">
        <v>43678</v>
      </c>
      <c r="E4687" s="198" t="s">
        <v>103</v>
      </c>
      <c r="F4687" s="198">
        <v>108098527</v>
      </c>
      <c r="G4687" s="198">
        <v>-275</v>
      </c>
      <c r="H4687" s="5">
        <v>-2200</v>
      </c>
      <c r="I4687" s="4">
        <v>43683</v>
      </c>
      <c r="J4687" s="198" t="s">
        <v>305</v>
      </c>
      <c r="K4687" s="198">
        <v>0</v>
      </c>
      <c r="L4687" s="198" t="s">
        <v>188</v>
      </c>
    </row>
    <row r="4688" spans="1:12" x14ac:dyDescent="0.3">
      <c r="A4688" s="5">
        <v>13670</v>
      </c>
      <c r="B4688" s="5">
        <v>10100501</v>
      </c>
      <c r="C4688" s="5">
        <v>1000</v>
      </c>
      <c r="D4688" s="4">
        <v>43678</v>
      </c>
      <c r="E4688" s="198" t="s">
        <v>103</v>
      </c>
      <c r="F4688" s="198">
        <v>108098527</v>
      </c>
      <c r="G4688" s="198">
        <v>-345</v>
      </c>
      <c r="H4688" s="3">
        <v>-4654.05</v>
      </c>
      <c r="I4688" s="4">
        <v>43683</v>
      </c>
      <c r="J4688" s="198" t="s">
        <v>305</v>
      </c>
      <c r="K4688" s="198">
        <v>0</v>
      </c>
      <c r="L4688" s="198" t="s">
        <v>189</v>
      </c>
    </row>
    <row r="4689" spans="1:12" x14ac:dyDescent="0.3">
      <c r="A4689" s="5">
        <v>13650</v>
      </c>
      <c r="B4689" s="5">
        <v>10100501</v>
      </c>
      <c r="C4689" s="5">
        <v>1000</v>
      </c>
      <c r="D4689" s="4">
        <v>43678</v>
      </c>
      <c r="E4689" s="198" t="s">
        <v>103</v>
      </c>
      <c r="F4689" s="198">
        <v>108098527</v>
      </c>
      <c r="G4689" s="198">
        <v>-115</v>
      </c>
      <c r="H4689" s="3">
        <v>-1092.5</v>
      </c>
      <c r="I4689" s="4">
        <v>43683</v>
      </c>
      <c r="J4689" s="198" t="s">
        <v>305</v>
      </c>
      <c r="K4689" s="198">
        <v>0</v>
      </c>
      <c r="L4689" s="198" t="s">
        <v>195</v>
      </c>
    </row>
    <row r="4690" spans="1:12" x14ac:dyDescent="0.3">
      <c r="A4690" s="5">
        <v>13670</v>
      </c>
      <c r="B4690" s="5">
        <v>10100501</v>
      </c>
      <c r="C4690" s="5">
        <v>1000</v>
      </c>
      <c r="D4690" s="4">
        <v>43678</v>
      </c>
      <c r="E4690" s="198" t="s">
        <v>103</v>
      </c>
      <c r="F4690" s="198">
        <v>108098527</v>
      </c>
      <c r="G4690" s="198">
        <v>-60</v>
      </c>
      <c r="H4690" s="198">
        <v>-176.4</v>
      </c>
      <c r="I4690" s="4">
        <v>43683</v>
      </c>
      <c r="J4690" s="198" t="s">
        <v>305</v>
      </c>
      <c r="K4690" s="198">
        <v>0</v>
      </c>
      <c r="L4690" s="198" t="s">
        <v>189</v>
      </c>
    </row>
    <row r="4691" spans="1:12" x14ac:dyDescent="0.3">
      <c r="A4691" s="5">
        <v>13670</v>
      </c>
      <c r="B4691" s="5">
        <v>10100501</v>
      </c>
      <c r="C4691" s="5">
        <v>1000</v>
      </c>
      <c r="D4691" s="4">
        <v>43678</v>
      </c>
      <c r="E4691" s="198" t="s">
        <v>103</v>
      </c>
      <c r="F4691" s="198">
        <v>108098527</v>
      </c>
      <c r="G4691" s="198">
        <v>-150</v>
      </c>
      <c r="H4691" s="198">
        <v>-540</v>
      </c>
      <c r="I4691" s="4">
        <v>43683</v>
      </c>
      <c r="J4691" s="198" t="s">
        <v>305</v>
      </c>
      <c r="K4691" s="198">
        <v>0</v>
      </c>
      <c r="L4691" s="198" t="s">
        <v>189</v>
      </c>
    </row>
    <row r="4692" spans="1:12" x14ac:dyDescent="0.3">
      <c r="A4692" s="5">
        <v>13670</v>
      </c>
      <c r="B4692" s="5">
        <v>10100501</v>
      </c>
      <c r="C4692" s="5">
        <v>1000</v>
      </c>
      <c r="D4692" s="4">
        <v>43678</v>
      </c>
      <c r="E4692" s="198" t="s">
        <v>103</v>
      </c>
      <c r="F4692" s="198">
        <v>108098527</v>
      </c>
      <c r="G4692" s="198">
        <v>-550</v>
      </c>
      <c r="H4692" s="5">
        <v>-6248</v>
      </c>
      <c r="I4692" s="4">
        <v>43683</v>
      </c>
      <c r="J4692" s="198" t="s">
        <v>305</v>
      </c>
      <c r="K4692" s="198">
        <v>0</v>
      </c>
      <c r="L4692" s="198" t="s">
        <v>189</v>
      </c>
    </row>
    <row r="4693" spans="1:12" x14ac:dyDescent="0.3">
      <c r="A4693" s="5">
        <v>13660</v>
      </c>
      <c r="B4693" s="5">
        <v>10100501</v>
      </c>
      <c r="C4693" s="5">
        <v>1000</v>
      </c>
      <c r="D4693" s="4">
        <v>43678</v>
      </c>
      <c r="E4693" s="198" t="s">
        <v>103</v>
      </c>
      <c r="F4693" s="198">
        <v>108098527</v>
      </c>
      <c r="G4693" s="198">
        <v>-150</v>
      </c>
      <c r="H4693" s="198">
        <v>-891</v>
      </c>
      <c r="I4693" s="4">
        <v>43683</v>
      </c>
      <c r="J4693" s="198" t="s">
        <v>305</v>
      </c>
      <c r="K4693" s="198">
        <v>0</v>
      </c>
      <c r="L4693" s="198" t="s">
        <v>188</v>
      </c>
    </row>
    <row r="4694" spans="1:12" x14ac:dyDescent="0.3">
      <c r="A4694" s="5">
        <v>13660</v>
      </c>
      <c r="B4694" s="5">
        <v>10100501</v>
      </c>
      <c r="C4694" s="5">
        <v>1000</v>
      </c>
      <c r="D4694" s="4">
        <v>43678</v>
      </c>
      <c r="E4694" s="198" t="s">
        <v>103</v>
      </c>
      <c r="F4694" s="198">
        <v>108098527</v>
      </c>
      <c r="G4694" s="198">
        <v>-550</v>
      </c>
      <c r="H4694" s="3">
        <v>-6231.5</v>
      </c>
      <c r="I4694" s="4">
        <v>43683</v>
      </c>
      <c r="J4694" s="198" t="s">
        <v>305</v>
      </c>
      <c r="K4694" s="198">
        <v>0</v>
      </c>
      <c r="L4694" s="198" t="s">
        <v>188</v>
      </c>
    </row>
    <row r="4695" spans="1:12" x14ac:dyDescent="0.3">
      <c r="A4695" s="5">
        <v>13670</v>
      </c>
      <c r="B4695" s="5">
        <v>10100501</v>
      </c>
      <c r="C4695" s="5">
        <v>1000</v>
      </c>
      <c r="D4695" s="4">
        <v>43678</v>
      </c>
      <c r="E4695" s="198" t="s">
        <v>103</v>
      </c>
      <c r="F4695" s="198">
        <v>108098527</v>
      </c>
      <c r="G4695" s="198">
        <v>-530</v>
      </c>
      <c r="H4695" s="3">
        <v>-6020.8</v>
      </c>
      <c r="I4695" s="4">
        <v>43683</v>
      </c>
      <c r="J4695" s="198" t="s">
        <v>305</v>
      </c>
      <c r="K4695" s="198">
        <v>0</v>
      </c>
      <c r="L4695" s="198" t="s">
        <v>189</v>
      </c>
    </row>
    <row r="4696" spans="1:12" x14ac:dyDescent="0.3">
      <c r="A4696" s="5">
        <v>13660</v>
      </c>
      <c r="B4696" s="5">
        <v>10100501</v>
      </c>
      <c r="C4696" s="5">
        <v>1000</v>
      </c>
      <c r="D4696" s="4">
        <v>43678</v>
      </c>
      <c r="E4696" s="198" t="s">
        <v>103</v>
      </c>
      <c r="F4696" s="198">
        <v>108098527</v>
      </c>
      <c r="G4696" s="198">
        <v>-530</v>
      </c>
      <c r="H4696" s="3">
        <v>-6004.9</v>
      </c>
      <c r="I4696" s="4">
        <v>43683</v>
      </c>
      <c r="J4696" s="198" t="s">
        <v>305</v>
      </c>
      <c r="K4696" s="198">
        <v>0</v>
      </c>
      <c r="L4696" s="198" t="s">
        <v>188</v>
      </c>
    </row>
    <row r="4697" spans="1:12" x14ac:dyDescent="0.3">
      <c r="A4697" s="5">
        <v>13670</v>
      </c>
      <c r="B4697" s="5">
        <v>10100501</v>
      </c>
      <c r="C4697" s="5">
        <v>1000</v>
      </c>
      <c r="D4697" s="4">
        <v>43678</v>
      </c>
      <c r="E4697" s="198" t="s">
        <v>103</v>
      </c>
      <c r="F4697" s="198">
        <v>108098527</v>
      </c>
      <c r="G4697" s="5">
        <v>-1155</v>
      </c>
      <c r="H4697" s="3">
        <v>-25063.5</v>
      </c>
      <c r="I4697" s="4">
        <v>43683</v>
      </c>
      <c r="J4697" s="198" t="s">
        <v>305</v>
      </c>
      <c r="K4697" s="198">
        <v>0</v>
      </c>
      <c r="L4697" s="198" t="s">
        <v>189</v>
      </c>
    </row>
    <row r="4698" spans="1:12" x14ac:dyDescent="0.3">
      <c r="A4698" s="5">
        <v>13670</v>
      </c>
      <c r="B4698" s="5">
        <v>10100501</v>
      </c>
      <c r="C4698" s="5">
        <v>1000</v>
      </c>
      <c r="D4698" s="4">
        <v>43678</v>
      </c>
      <c r="E4698" s="198" t="s">
        <v>103</v>
      </c>
      <c r="F4698" s="198">
        <v>108098527</v>
      </c>
      <c r="G4698" s="5">
        <v>-3015</v>
      </c>
      <c r="H4698" s="3">
        <v>-65425.5</v>
      </c>
      <c r="I4698" s="4">
        <v>43683</v>
      </c>
      <c r="J4698" s="198" t="s">
        <v>305</v>
      </c>
      <c r="K4698" s="198">
        <v>0</v>
      </c>
      <c r="L4698" s="198" t="s">
        <v>189</v>
      </c>
    </row>
    <row r="4699" spans="1:12" x14ac:dyDescent="0.3">
      <c r="A4699" s="5">
        <v>13640</v>
      </c>
      <c r="B4699" s="5">
        <v>10100501</v>
      </c>
      <c r="C4699" s="5">
        <v>1000</v>
      </c>
      <c r="D4699" s="4">
        <v>43678</v>
      </c>
      <c r="E4699" s="198" t="s">
        <v>103</v>
      </c>
      <c r="F4699" s="198">
        <v>108098527</v>
      </c>
      <c r="G4699" s="198">
        <v>-1</v>
      </c>
      <c r="H4699" s="3">
        <v>-5650.4</v>
      </c>
      <c r="I4699" s="4">
        <v>43683</v>
      </c>
      <c r="J4699" s="198" t="s">
        <v>305</v>
      </c>
      <c r="K4699" s="198">
        <v>0</v>
      </c>
      <c r="L4699" s="198" t="s">
        <v>194</v>
      </c>
    </row>
    <row r="4700" spans="1:12" x14ac:dyDescent="0.3">
      <c r="A4700" s="5">
        <v>13640</v>
      </c>
      <c r="B4700" s="5">
        <v>10100501</v>
      </c>
      <c r="C4700" s="5">
        <v>1000</v>
      </c>
      <c r="D4700" s="4">
        <v>43678</v>
      </c>
      <c r="E4700" s="198" t="s">
        <v>103</v>
      </c>
      <c r="F4700" s="198">
        <v>108098527</v>
      </c>
      <c r="G4700" s="198">
        <v>-3</v>
      </c>
      <c r="H4700" s="3">
        <v>-16951.2</v>
      </c>
      <c r="I4700" s="4">
        <v>43683</v>
      </c>
      <c r="J4700" s="198" t="s">
        <v>305</v>
      </c>
      <c r="K4700" s="198">
        <v>0</v>
      </c>
      <c r="L4700" s="198" t="s">
        <v>194</v>
      </c>
    </row>
    <row r="4701" spans="1:12" x14ac:dyDescent="0.3">
      <c r="A4701" s="5">
        <v>13640</v>
      </c>
      <c r="B4701" s="5">
        <v>10100501</v>
      </c>
      <c r="C4701" s="5">
        <v>1000</v>
      </c>
      <c r="D4701" s="4">
        <v>43678</v>
      </c>
      <c r="E4701" s="198" t="s">
        <v>103</v>
      </c>
      <c r="F4701" s="198">
        <v>108098527</v>
      </c>
      <c r="G4701" s="198">
        <v>-1</v>
      </c>
      <c r="H4701" s="3">
        <v>-5222.95</v>
      </c>
      <c r="I4701" s="4">
        <v>43683</v>
      </c>
      <c r="J4701" s="198" t="s">
        <v>305</v>
      </c>
      <c r="K4701" s="198">
        <v>0</v>
      </c>
      <c r="L4701" s="198" t="s">
        <v>194</v>
      </c>
    </row>
    <row r="4702" spans="1:12" x14ac:dyDescent="0.3">
      <c r="A4702" s="5">
        <v>13640</v>
      </c>
      <c r="B4702" s="5">
        <v>10100501</v>
      </c>
      <c r="C4702" s="5">
        <v>1000</v>
      </c>
      <c r="D4702" s="4">
        <v>43678</v>
      </c>
      <c r="E4702" s="198" t="s">
        <v>103</v>
      </c>
      <c r="F4702" s="198">
        <v>108098527</v>
      </c>
      <c r="G4702" s="198">
        <v>-1</v>
      </c>
      <c r="H4702" s="198">
        <v>-791.88</v>
      </c>
      <c r="I4702" s="4">
        <v>43683</v>
      </c>
      <c r="J4702" s="198" t="s">
        <v>305</v>
      </c>
      <c r="K4702" s="198">
        <v>0</v>
      </c>
      <c r="L4702" s="198" t="s">
        <v>194</v>
      </c>
    </row>
    <row r="4703" spans="1:12" x14ac:dyDescent="0.3">
      <c r="A4703" s="5">
        <v>13640</v>
      </c>
      <c r="B4703" s="5">
        <v>10100501</v>
      </c>
      <c r="C4703" s="5">
        <v>1000</v>
      </c>
      <c r="D4703" s="4">
        <v>43678</v>
      </c>
      <c r="E4703" s="198" t="s">
        <v>103</v>
      </c>
      <c r="F4703" s="198">
        <v>108098527</v>
      </c>
      <c r="G4703" s="198">
        <v>-1</v>
      </c>
      <c r="H4703" s="198">
        <v>-312.42</v>
      </c>
      <c r="I4703" s="4">
        <v>43683</v>
      </c>
      <c r="J4703" s="198" t="s">
        <v>305</v>
      </c>
      <c r="K4703" s="198">
        <v>0</v>
      </c>
      <c r="L4703" s="198" t="s">
        <v>194</v>
      </c>
    </row>
    <row r="4704" spans="1:12" x14ac:dyDescent="0.3">
      <c r="A4704" s="5">
        <v>13640</v>
      </c>
      <c r="B4704" s="5">
        <v>10100501</v>
      </c>
      <c r="C4704" s="5">
        <v>1000</v>
      </c>
      <c r="D4704" s="4">
        <v>43678</v>
      </c>
      <c r="E4704" s="198" t="s">
        <v>103</v>
      </c>
      <c r="F4704" s="198">
        <v>108098527</v>
      </c>
      <c r="G4704" s="198">
        <v>-1</v>
      </c>
      <c r="H4704" s="198">
        <v>-408.29</v>
      </c>
      <c r="I4704" s="4">
        <v>43683</v>
      </c>
      <c r="J4704" s="198" t="s">
        <v>305</v>
      </c>
      <c r="K4704" s="198">
        <v>0</v>
      </c>
      <c r="L4704" s="198" t="s">
        <v>194</v>
      </c>
    </row>
    <row r="4705" spans="1:12" x14ac:dyDescent="0.3">
      <c r="A4705" s="5">
        <v>13640</v>
      </c>
      <c r="B4705" s="5">
        <v>10100501</v>
      </c>
      <c r="C4705" s="5">
        <v>1000</v>
      </c>
      <c r="D4705" s="4">
        <v>43678</v>
      </c>
      <c r="E4705" s="198" t="s">
        <v>103</v>
      </c>
      <c r="F4705" s="198">
        <v>108098527</v>
      </c>
      <c r="G4705" s="198">
        <v>-1</v>
      </c>
      <c r="H4705" s="198">
        <v>-358.76</v>
      </c>
      <c r="I4705" s="4">
        <v>43683</v>
      </c>
      <c r="J4705" s="198" t="s">
        <v>305</v>
      </c>
      <c r="K4705" s="198">
        <v>0</v>
      </c>
      <c r="L4705" s="198" t="s">
        <v>194</v>
      </c>
    </row>
    <row r="4706" spans="1:12" x14ac:dyDescent="0.3">
      <c r="A4706" s="5">
        <v>13640</v>
      </c>
      <c r="B4706" s="5">
        <v>10100501</v>
      </c>
      <c r="C4706" s="5">
        <v>1000</v>
      </c>
      <c r="D4706" s="4">
        <v>43678</v>
      </c>
      <c r="E4706" s="198" t="s">
        <v>103</v>
      </c>
      <c r="F4706" s="198">
        <v>108098527</v>
      </c>
      <c r="G4706" s="198">
        <v>-1</v>
      </c>
      <c r="H4706" s="198">
        <v>-791.88</v>
      </c>
      <c r="I4706" s="4">
        <v>43683</v>
      </c>
      <c r="J4706" s="198" t="s">
        <v>305</v>
      </c>
      <c r="K4706" s="198">
        <v>0</v>
      </c>
      <c r="L4706" s="198" t="s">
        <v>194</v>
      </c>
    </row>
    <row r="4707" spans="1:12" x14ac:dyDescent="0.3">
      <c r="A4707" s="5">
        <v>13640</v>
      </c>
      <c r="B4707" s="5">
        <v>10100501</v>
      </c>
      <c r="C4707" s="5">
        <v>1000</v>
      </c>
      <c r="D4707" s="4">
        <v>43678</v>
      </c>
      <c r="E4707" s="198" t="s">
        <v>103</v>
      </c>
      <c r="F4707" s="198">
        <v>108098527</v>
      </c>
      <c r="G4707" s="198">
        <v>-1</v>
      </c>
      <c r="H4707" s="3">
        <v>-1585.31</v>
      </c>
      <c r="I4707" s="4">
        <v>43683</v>
      </c>
      <c r="J4707" s="198" t="s">
        <v>305</v>
      </c>
      <c r="K4707" s="198">
        <v>0</v>
      </c>
      <c r="L4707" s="198" t="s">
        <v>194</v>
      </c>
    </row>
    <row r="4708" spans="1:12" x14ac:dyDescent="0.3">
      <c r="A4708" s="5">
        <v>13640</v>
      </c>
      <c r="B4708" s="5">
        <v>10100501</v>
      </c>
      <c r="C4708" s="5">
        <v>1000</v>
      </c>
      <c r="D4708" s="4">
        <v>43678</v>
      </c>
      <c r="E4708" s="198" t="s">
        <v>103</v>
      </c>
      <c r="F4708" s="198">
        <v>108098527</v>
      </c>
      <c r="G4708" s="198">
        <v>-1</v>
      </c>
      <c r="H4708" s="198">
        <v>-312.42</v>
      </c>
      <c r="I4708" s="4">
        <v>43683</v>
      </c>
      <c r="J4708" s="198" t="s">
        <v>305</v>
      </c>
      <c r="K4708" s="198">
        <v>0</v>
      </c>
      <c r="L4708" s="198" t="s">
        <v>194</v>
      </c>
    </row>
    <row r="4709" spans="1:12" x14ac:dyDescent="0.3">
      <c r="A4709" s="5">
        <v>13640</v>
      </c>
      <c r="B4709" s="5">
        <v>10100501</v>
      </c>
      <c r="C4709" s="5">
        <v>1000</v>
      </c>
      <c r="D4709" s="4">
        <v>43678</v>
      </c>
      <c r="E4709" s="198" t="s">
        <v>103</v>
      </c>
      <c r="F4709" s="198">
        <v>108098527</v>
      </c>
      <c r="G4709" s="198">
        <v>-2</v>
      </c>
      <c r="H4709" s="3">
        <v>-1583.76</v>
      </c>
      <c r="I4709" s="4">
        <v>43683</v>
      </c>
      <c r="J4709" s="198" t="s">
        <v>305</v>
      </c>
      <c r="K4709" s="198">
        <v>0</v>
      </c>
      <c r="L4709" s="198" t="s">
        <v>194</v>
      </c>
    </row>
    <row r="4710" spans="1:12" x14ac:dyDescent="0.3">
      <c r="A4710" s="5">
        <v>13640</v>
      </c>
      <c r="B4710" s="5">
        <v>10100501</v>
      </c>
      <c r="C4710" s="5">
        <v>1000</v>
      </c>
      <c r="D4710" s="4">
        <v>43678</v>
      </c>
      <c r="E4710" s="198" t="s">
        <v>103</v>
      </c>
      <c r="F4710" s="198">
        <v>108098527</v>
      </c>
      <c r="G4710" s="198">
        <v>-1</v>
      </c>
      <c r="H4710" s="198">
        <v>-408.29</v>
      </c>
      <c r="I4710" s="4">
        <v>43683</v>
      </c>
      <c r="J4710" s="198" t="s">
        <v>305</v>
      </c>
      <c r="K4710" s="198">
        <v>0</v>
      </c>
      <c r="L4710" s="198" t="s">
        <v>194</v>
      </c>
    </row>
    <row r="4711" spans="1:12" x14ac:dyDescent="0.3">
      <c r="A4711" s="5">
        <v>13640</v>
      </c>
      <c r="B4711" s="5">
        <v>10100501</v>
      </c>
      <c r="C4711" s="5">
        <v>1000</v>
      </c>
      <c r="D4711" s="4">
        <v>43678</v>
      </c>
      <c r="E4711" s="198" t="s">
        <v>103</v>
      </c>
      <c r="F4711" s="198">
        <v>108098527</v>
      </c>
      <c r="G4711" s="198">
        <v>-1</v>
      </c>
      <c r="H4711" s="198">
        <v>-327.81</v>
      </c>
      <c r="I4711" s="4">
        <v>43683</v>
      </c>
      <c r="J4711" s="198" t="s">
        <v>305</v>
      </c>
      <c r="K4711" s="198">
        <v>0</v>
      </c>
      <c r="L4711" s="198" t="s">
        <v>194</v>
      </c>
    </row>
    <row r="4712" spans="1:12" x14ac:dyDescent="0.3">
      <c r="A4712" s="5">
        <v>13660</v>
      </c>
      <c r="B4712" s="5">
        <v>10100501</v>
      </c>
      <c r="C4712" s="5">
        <v>1000</v>
      </c>
      <c r="D4712" s="4">
        <v>43678</v>
      </c>
      <c r="E4712" s="198" t="s">
        <v>103</v>
      </c>
      <c r="F4712" s="198">
        <v>108098527</v>
      </c>
      <c r="G4712" s="198">
        <v>-2</v>
      </c>
      <c r="H4712" s="3">
        <v>-3732.34</v>
      </c>
      <c r="I4712" s="4">
        <v>43683</v>
      </c>
      <c r="J4712" s="198" t="s">
        <v>299</v>
      </c>
      <c r="K4712" s="198">
        <v>0</v>
      </c>
      <c r="L4712" s="198" t="s">
        <v>188</v>
      </c>
    </row>
    <row r="4713" spans="1:12" x14ac:dyDescent="0.3">
      <c r="A4713" s="5">
        <v>13640</v>
      </c>
      <c r="B4713" s="5">
        <v>10100501</v>
      </c>
      <c r="C4713" s="5">
        <v>1000</v>
      </c>
      <c r="D4713" s="4">
        <v>43678</v>
      </c>
      <c r="E4713" s="198" t="s">
        <v>103</v>
      </c>
      <c r="F4713" s="198">
        <v>108098527</v>
      </c>
      <c r="G4713" s="198">
        <v>-1</v>
      </c>
      <c r="H4713" s="3">
        <v>-3741.14</v>
      </c>
      <c r="I4713" s="4">
        <v>43683</v>
      </c>
      <c r="J4713" s="198" t="s">
        <v>305</v>
      </c>
      <c r="K4713" s="198">
        <v>0</v>
      </c>
      <c r="L4713" s="198" t="s">
        <v>194</v>
      </c>
    </row>
    <row r="4714" spans="1:12" x14ac:dyDescent="0.3">
      <c r="A4714" s="5">
        <v>13660</v>
      </c>
      <c r="B4714" s="5">
        <v>10100501</v>
      </c>
      <c r="C4714" s="5">
        <v>1000</v>
      </c>
      <c r="D4714" s="4">
        <v>43678</v>
      </c>
      <c r="E4714" s="198" t="s">
        <v>103</v>
      </c>
      <c r="F4714" s="198">
        <v>108098527</v>
      </c>
      <c r="G4714" s="198">
        <v>-2</v>
      </c>
      <c r="H4714" s="198">
        <v>-886.32</v>
      </c>
      <c r="I4714" s="4">
        <v>43683</v>
      </c>
      <c r="J4714" s="198" t="s">
        <v>305</v>
      </c>
      <c r="K4714" s="198">
        <v>0</v>
      </c>
      <c r="L4714" s="198" t="s">
        <v>188</v>
      </c>
    </row>
    <row r="4715" spans="1:12" x14ac:dyDescent="0.3">
      <c r="A4715" s="5">
        <v>13670</v>
      </c>
      <c r="B4715" s="5">
        <v>10100501</v>
      </c>
      <c r="C4715" s="5">
        <v>1000</v>
      </c>
      <c r="D4715" s="4">
        <v>43678</v>
      </c>
      <c r="E4715" s="198" t="s">
        <v>103</v>
      </c>
      <c r="F4715" s="198">
        <v>108098527</v>
      </c>
      <c r="G4715" s="198">
        <v>-195</v>
      </c>
      <c r="H4715" s="198">
        <v>-684.45</v>
      </c>
      <c r="I4715" s="4">
        <v>43683</v>
      </c>
      <c r="J4715" s="198" t="s">
        <v>305</v>
      </c>
      <c r="K4715" s="198">
        <v>0</v>
      </c>
      <c r="L4715" s="198" t="s">
        <v>189</v>
      </c>
    </row>
    <row r="4716" spans="1:12" x14ac:dyDescent="0.3">
      <c r="A4716" s="5">
        <v>13640</v>
      </c>
      <c r="B4716" s="5">
        <v>10100501</v>
      </c>
      <c r="C4716" s="5">
        <v>1000</v>
      </c>
      <c r="D4716" s="4">
        <v>43678</v>
      </c>
      <c r="E4716" s="198" t="s">
        <v>104</v>
      </c>
      <c r="F4716" s="198">
        <v>108100310</v>
      </c>
      <c r="G4716" s="198">
        <v>0</v>
      </c>
      <c r="H4716" s="198">
        <v>0</v>
      </c>
      <c r="I4716" s="4">
        <v>43643</v>
      </c>
      <c r="J4716" s="198" t="s">
        <v>105</v>
      </c>
      <c r="K4716" s="198">
        <v>-100.21</v>
      </c>
      <c r="L4716" s="198" t="s">
        <v>194</v>
      </c>
    </row>
    <row r="4717" spans="1:12" x14ac:dyDescent="0.3">
      <c r="A4717" s="5">
        <v>13650</v>
      </c>
      <c r="B4717" s="5">
        <v>10100501</v>
      </c>
      <c r="C4717" s="5">
        <v>1000</v>
      </c>
      <c r="D4717" s="4">
        <v>43678</v>
      </c>
      <c r="E4717" s="198" t="s">
        <v>104</v>
      </c>
      <c r="F4717" s="198">
        <v>108100310</v>
      </c>
      <c r="G4717" s="198">
        <v>0</v>
      </c>
      <c r="H4717" s="198">
        <v>0</v>
      </c>
      <c r="I4717" s="4">
        <v>43643</v>
      </c>
      <c r="J4717" s="198" t="s">
        <v>105</v>
      </c>
      <c r="K4717" s="198">
        <v>-240.66</v>
      </c>
      <c r="L4717" s="198" t="s">
        <v>195</v>
      </c>
    </row>
    <row r="4718" spans="1:12" x14ac:dyDescent="0.3">
      <c r="A4718" s="5">
        <v>13650</v>
      </c>
      <c r="B4718" s="5">
        <v>10100501</v>
      </c>
      <c r="C4718" s="5">
        <v>1000</v>
      </c>
      <c r="D4718" s="4">
        <v>43678</v>
      </c>
      <c r="E4718" s="198" t="s">
        <v>104</v>
      </c>
      <c r="F4718" s="198">
        <v>108100310</v>
      </c>
      <c r="G4718" s="198">
        <v>0</v>
      </c>
      <c r="H4718" s="198">
        <v>0</v>
      </c>
      <c r="I4718" s="4">
        <v>43643</v>
      </c>
      <c r="J4718" s="198" t="s">
        <v>105</v>
      </c>
      <c r="K4718" s="198">
        <v>-240.67</v>
      </c>
      <c r="L4718" s="198" t="s">
        <v>195</v>
      </c>
    </row>
    <row r="4719" spans="1:12" x14ac:dyDescent="0.3">
      <c r="A4719" s="5">
        <v>13650</v>
      </c>
      <c r="B4719" s="5">
        <v>10100501</v>
      </c>
      <c r="C4719" s="5">
        <v>1000</v>
      </c>
      <c r="D4719" s="4">
        <v>43678</v>
      </c>
      <c r="E4719" s="198" t="s">
        <v>104</v>
      </c>
      <c r="F4719" s="198">
        <v>108100310</v>
      </c>
      <c r="G4719" s="198">
        <v>0</v>
      </c>
      <c r="H4719" s="198">
        <v>0</v>
      </c>
      <c r="I4719" s="4">
        <v>43643</v>
      </c>
      <c r="J4719" s="198" t="s">
        <v>105</v>
      </c>
      <c r="K4719" s="198">
        <v>-240.67</v>
      </c>
      <c r="L4719" s="198" t="s">
        <v>195</v>
      </c>
    </row>
    <row r="4720" spans="1:12" x14ac:dyDescent="0.3">
      <c r="A4720" s="5">
        <v>13640</v>
      </c>
      <c r="B4720" s="5">
        <v>10100501</v>
      </c>
      <c r="C4720" s="5">
        <v>1000</v>
      </c>
      <c r="D4720" s="4">
        <v>43678</v>
      </c>
      <c r="E4720" s="198" t="s">
        <v>104</v>
      </c>
      <c r="F4720" s="198">
        <v>108111217</v>
      </c>
      <c r="G4720" s="198">
        <v>0</v>
      </c>
      <c r="H4720" s="198">
        <v>0</v>
      </c>
      <c r="I4720" s="4">
        <v>43643</v>
      </c>
      <c r="J4720" s="198" t="s">
        <v>105</v>
      </c>
      <c r="K4720" s="198">
        <v>326.38</v>
      </c>
      <c r="L4720" s="198" t="s">
        <v>194</v>
      </c>
    </row>
    <row r="4721" spans="1:12" x14ac:dyDescent="0.3">
      <c r="A4721" s="5">
        <v>13650</v>
      </c>
      <c r="B4721" s="5">
        <v>10100501</v>
      </c>
      <c r="C4721" s="5">
        <v>1000</v>
      </c>
      <c r="D4721" s="4">
        <v>43678</v>
      </c>
      <c r="E4721" s="198" t="s">
        <v>104</v>
      </c>
      <c r="F4721" s="198">
        <v>108111217</v>
      </c>
      <c r="G4721" s="198">
        <v>0</v>
      </c>
      <c r="H4721" s="198">
        <v>0</v>
      </c>
      <c r="I4721" s="4">
        <v>43643</v>
      </c>
      <c r="J4721" s="198" t="s">
        <v>105</v>
      </c>
      <c r="K4721" s="3">
        <v>1238.79</v>
      </c>
      <c r="L4721" s="198" t="s">
        <v>195</v>
      </c>
    </row>
    <row r="4722" spans="1:12" x14ac:dyDescent="0.3">
      <c r="A4722" s="5">
        <v>13640</v>
      </c>
      <c r="B4722" s="5">
        <v>10100501</v>
      </c>
      <c r="C4722" s="5">
        <v>1000</v>
      </c>
      <c r="D4722" s="4">
        <v>43678</v>
      </c>
      <c r="E4722" s="198" t="s">
        <v>103</v>
      </c>
      <c r="F4722" s="198">
        <v>108111311</v>
      </c>
      <c r="G4722" s="198">
        <v>-1</v>
      </c>
      <c r="H4722" s="198">
        <v>-593.24</v>
      </c>
      <c r="I4722" s="4">
        <v>43691</v>
      </c>
      <c r="J4722" s="198" t="s">
        <v>306</v>
      </c>
      <c r="K4722" s="198">
        <v>0</v>
      </c>
      <c r="L4722" s="198" t="s">
        <v>194</v>
      </c>
    </row>
    <row r="4723" spans="1:12" x14ac:dyDescent="0.3">
      <c r="A4723" s="5">
        <v>13640</v>
      </c>
      <c r="B4723" s="5">
        <v>10100501</v>
      </c>
      <c r="C4723" s="5">
        <v>1000</v>
      </c>
      <c r="D4723" s="4">
        <v>43678</v>
      </c>
      <c r="E4723" s="198" t="s">
        <v>104</v>
      </c>
      <c r="F4723" s="198">
        <v>108111311</v>
      </c>
      <c r="G4723" s="198">
        <v>0</v>
      </c>
      <c r="H4723" s="198">
        <v>0</v>
      </c>
      <c r="I4723" s="4">
        <v>43691</v>
      </c>
      <c r="J4723" s="198" t="s">
        <v>306</v>
      </c>
      <c r="K4723" s="3">
        <v>1927.59</v>
      </c>
      <c r="L4723" s="198" t="s">
        <v>194</v>
      </c>
    </row>
    <row r="4724" spans="1:12" x14ac:dyDescent="0.3">
      <c r="A4724" s="5">
        <v>13650</v>
      </c>
      <c r="B4724" s="5">
        <v>10100501</v>
      </c>
      <c r="C4724" s="5">
        <v>1000</v>
      </c>
      <c r="D4724" s="4">
        <v>43678</v>
      </c>
      <c r="E4724" s="198" t="s">
        <v>103</v>
      </c>
      <c r="F4724" s="198">
        <v>108111311</v>
      </c>
      <c r="G4724" s="198">
        <v>-440</v>
      </c>
      <c r="H4724" s="5">
        <v>-1122</v>
      </c>
      <c r="I4724" s="4">
        <v>43691</v>
      </c>
      <c r="J4724" s="198" t="s">
        <v>306</v>
      </c>
      <c r="K4724" s="198">
        <v>0</v>
      </c>
      <c r="L4724" s="198" t="s">
        <v>195</v>
      </c>
    </row>
    <row r="4725" spans="1:12" x14ac:dyDescent="0.3">
      <c r="A4725" s="5">
        <v>13650</v>
      </c>
      <c r="B4725" s="5">
        <v>10100501</v>
      </c>
      <c r="C4725" s="5">
        <v>1000</v>
      </c>
      <c r="D4725" s="4">
        <v>43678</v>
      </c>
      <c r="E4725" s="198" t="s">
        <v>104</v>
      </c>
      <c r="F4725" s="198">
        <v>108111311</v>
      </c>
      <c r="G4725" s="198">
        <v>0</v>
      </c>
      <c r="H4725" s="198">
        <v>0</v>
      </c>
      <c r="I4725" s="4">
        <v>43691</v>
      </c>
      <c r="J4725" s="198" t="s">
        <v>306</v>
      </c>
      <c r="K4725" s="3">
        <v>3645.68</v>
      </c>
      <c r="L4725" s="198" t="s">
        <v>195</v>
      </c>
    </row>
    <row r="4726" spans="1:12" x14ac:dyDescent="0.3">
      <c r="A4726" s="5">
        <v>13660</v>
      </c>
      <c r="B4726" s="5">
        <v>10100501</v>
      </c>
      <c r="C4726" s="5">
        <v>1000</v>
      </c>
      <c r="D4726" s="4">
        <v>43678</v>
      </c>
      <c r="E4726" s="198" t="s">
        <v>104</v>
      </c>
      <c r="F4726" s="198">
        <v>108111317</v>
      </c>
      <c r="G4726" s="198">
        <v>0</v>
      </c>
      <c r="H4726" s="198">
        <v>0</v>
      </c>
      <c r="I4726" s="4">
        <v>43643</v>
      </c>
      <c r="J4726" s="198" t="s">
        <v>105</v>
      </c>
      <c r="K4726" s="3">
        <v>2189.1999999999998</v>
      </c>
      <c r="L4726" s="198" t="s">
        <v>188</v>
      </c>
    </row>
    <row r="4727" spans="1:12" x14ac:dyDescent="0.3">
      <c r="A4727" s="5">
        <v>13670</v>
      </c>
      <c r="B4727" s="5">
        <v>10100501</v>
      </c>
      <c r="C4727" s="5">
        <v>1000</v>
      </c>
      <c r="D4727" s="4">
        <v>43678</v>
      </c>
      <c r="E4727" s="198" t="s">
        <v>104</v>
      </c>
      <c r="F4727" s="198">
        <v>108111317</v>
      </c>
      <c r="G4727" s="198">
        <v>0</v>
      </c>
      <c r="H4727" s="198">
        <v>0</v>
      </c>
      <c r="I4727" s="4">
        <v>43643</v>
      </c>
      <c r="J4727" s="198" t="s">
        <v>105</v>
      </c>
      <c r="K4727" s="198">
        <v>801.28</v>
      </c>
      <c r="L4727" s="198" t="s">
        <v>189</v>
      </c>
    </row>
    <row r="4728" spans="1:12" x14ac:dyDescent="0.3">
      <c r="A4728" s="5">
        <v>13640</v>
      </c>
      <c r="B4728" s="5">
        <v>10100501</v>
      </c>
      <c r="C4728" s="5">
        <v>1000</v>
      </c>
      <c r="D4728" s="4">
        <v>43678</v>
      </c>
      <c r="E4728" s="198" t="s">
        <v>103</v>
      </c>
      <c r="F4728" s="198">
        <v>108111874</v>
      </c>
      <c r="G4728" s="198">
        <v>-1</v>
      </c>
      <c r="H4728" s="3">
        <v>-1637.12</v>
      </c>
      <c r="I4728" s="4">
        <v>43691</v>
      </c>
      <c r="J4728" s="198" t="s">
        <v>306</v>
      </c>
      <c r="K4728" s="198">
        <v>0</v>
      </c>
      <c r="L4728" s="198" t="s">
        <v>194</v>
      </c>
    </row>
    <row r="4729" spans="1:12" x14ac:dyDescent="0.3">
      <c r="A4729" s="5">
        <v>13640</v>
      </c>
      <c r="B4729" s="5">
        <v>10100501</v>
      </c>
      <c r="C4729" s="5">
        <v>1000</v>
      </c>
      <c r="D4729" s="4">
        <v>43678</v>
      </c>
      <c r="E4729" s="198" t="s">
        <v>104</v>
      </c>
      <c r="F4729" s="198">
        <v>108111874</v>
      </c>
      <c r="G4729" s="198">
        <v>0</v>
      </c>
      <c r="H4729" s="198">
        <v>0</v>
      </c>
      <c r="I4729" s="4">
        <v>43691</v>
      </c>
      <c r="J4729" s="198" t="s">
        <v>306</v>
      </c>
      <c r="K4729" s="198">
        <v>261.66000000000003</v>
      </c>
      <c r="L4729" s="198" t="s">
        <v>194</v>
      </c>
    </row>
    <row r="4730" spans="1:12" x14ac:dyDescent="0.3">
      <c r="A4730" s="5">
        <v>13660</v>
      </c>
      <c r="B4730" s="5">
        <v>10100501</v>
      </c>
      <c r="C4730" s="5">
        <v>1000</v>
      </c>
      <c r="D4730" s="4">
        <v>43678</v>
      </c>
      <c r="E4730" s="198" t="s">
        <v>103</v>
      </c>
      <c r="F4730" s="198">
        <v>108111874</v>
      </c>
      <c r="G4730" s="198">
        <v>-60</v>
      </c>
      <c r="H4730" s="198">
        <v>-212.4</v>
      </c>
      <c r="I4730" s="4">
        <v>43691</v>
      </c>
      <c r="J4730" s="198" t="s">
        <v>306</v>
      </c>
      <c r="K4730" s="198">
        <v>0</v>
      </c>
      <c r="L4730" s="198" t="s">
        <v>188</v>
      </c>
    </row>
    <row r="4731" spans="1:12" x14ac:dyDescent="0.3">
      <c r="A4731" s="5">
        <v>13660</v>
      </c>
      <c r="B4731" s="5">
        <v>10100501</v>
      </c>
      <c r="C4731" s="5">
        <v>1000</v>
      </c>
      <c r="D4731" s="4">
        <v>43678</v>
      </c>
      <c r="E4731" s="198" t="s">
        <v>104</v>
      </c>
      <c r="F4731" s="198">
        <v>108111874</v>
      </c>
      <c r="G4731" s="198">
        <v>0</v>
      </c>
      <c r="H4731" s="198">
        <v>0</v>
      </c>
      <c r="I4731" s="4">
        <v>43691</v>
      </c>
      <c r="J4731" s="198" t="s">
        <v>306</v>
      </c>
      <c r="K4731" s="198">
        <v>33.950000000000003</v>
      </c>
      <c r="L4731" s="198" t="s">
        <v>188</v>
      </c>
    </row>
    <row r="4732" spans="1:12" x14ac:dyDescent="0.3">
      <c r="A4732" s="5">
        <v>13670</v>
      </c>
      <c r="B4732" s="5">
        <v>10100501</v>
      </c>
      <c r="C4732" s="5">
        <v>1000</v>
      </c>
      <c r="D4732" s="4">
        <v>43678</v>
      </c>
      <c r="E4732" s="198" t="s">
        <v>103</v>
      </c>
      <c r="F4732" s="198">
        <v>108111874</v>
      </c>
      <c r="G4732" s="198">
        <v>-135</v>
      </c>
      <c r="H4732" s="198">
        <v>-473.85</v>
      </c>
      <c r="I4732" s="4">
        <v>43691</v>
      </c>
      <c r="J4732" s="198" t="s">
        <v>306</v>
      </c>
      <c r="K4732" s="198">
        <v>0</v>
      </c>
      <c r="L4732" s="198" t="s">
        <v>189</v>
      </c>
    </row>
    <row r="4733" spans="1:12" x14ac:dyDescent="0.3">
      <c r="A4733" s="5">
        <v>13670</v>
      </c>
      <c r="B4733" s="5">
        <v>10100501</v>
      </c>
      <c r="C4733" s="5">
        <v>1000</v>
      </c>
      <c r="D4733" s="4">
        <v>43678</v>
      </c>
      <c r="E4733" s="198" t="s">
        <v>104</v>
      </c>
      <c r="F4733" s="198">
        <v>108111874</v>
      </c>
      <c r="G4733" s="198">
        <v>0</v>
      </c>
      <c r="H4733" s="198">
        <v>0</v>
      </c>
      <c r="I4733" s="4">
        <v>43691</v>
      </c>
      <c r="J4733" s="198" t="s">
        <v>306</v>
      </c>
      <c r="K4733" s="198">
        <v>75.739999999999995</v>
      </c>
      <c r="L4733" s="198" t="s">
        <v>189</v>
      </c>
    </row>
    <row r="4734" spans="1:12" x14ac:dyDescent="0.3">
      <c r="A4734" s="5">
        <v>13670</v>
      </c>
      <c r="B4734" s="5">
        <v>10100501</v>
      </c>
      <c r="C4734" s="5">
        <v>1000</v>
      </c>
      <c r="D4734" s="4">
        <v>43678</v>
      </c>
      <c r="E4734" s="198" t="s">
        <v>104</v>
      </c>
      <c r="F4734" s="198">
        <v>108111888</v>
      </c>
      <c r="G4734" s="198">
        <v>0</v>
      </c>
      <c r="H4734" s="198">
        <v>0</v>
      </c>
      <c r="I4734" s="4">
        <v>43668</v>
      </c>
      <c r="J4734" s="198" t="s">
        <v>105</v>
      </c>
      <c r="K4734" s="198">
        <v>472.89</v>
      </c>
      <c r="L4734" s="198" t="s">
        <v>189</v>
      </c>
    </row>
    <row r="4735" spans="1:12" x14ac:dyDescent="0.3">
      <c r="A4735" s="5">
        <v>13660</v>
      </c>
      <c r="B4735" s="5">
        <v>10100501</v>
      </c>
      <c r="C4735" s="5">
        <v>1000</v>
      </c>
      <c r="D4735" s="4">
        <v>43678</v>
      </c>
      <c r="E4735" s="198" t="s">
        <v>104</v>
      </c>
      <c r="F4735" s="198">
        <v>108111989</v>
      </c>
      <c r="G4735" s="198">
        <v>0</v>
      </c>
      <c r="H4735" s="198">
        <v>0</v>
      </c>
      <c r="I4735" s="4">
        <v>43616</v>
      </c>
      <c r="J4735" s="198" t="s">
        <v>105</v>
      </c>
      <c r="K4735" s="198">
        <v>787.63</v>
      </c>
      <c r="L4735" s="198" t="s">
        <v>188</v>
      </c>
    </row>
    <row r="4736" spans="1:12" x14ac:dyDescent="0.3">
      <c r="A4736" s="5">
        <v>13640</v>
      </c>
      <c r="B4736" s="5">
        <v>10100501</v>
      </c>
      <c r="C4736" s="5">
        <v>1000</v>
      </c>
      <c r="D4736" s="4">
        <v>43678</v>
      </c>
      <c r="E4736" s="198" t="s">
        <v>104</v>
      </c>
      <c r="F4736" s="198">
        <v>108111518</v>
      </c>
      <c r="G4736" s="198">
        <v>0</v>
      </c>
      <c r="H4736" s="198">
        <v>0</v>
      </c>
      <c r="I4736" s="4">
        <v>43654</v>
      </c>
      <c r="J4736" s="198" t="s">
        <v>105</v>
      </c>
      <c r="K4736" s="198">
        <v>40.67</v>
      </c>
      <c r="L4736" s="198" t="s">
        <v>194</v>
      </c>
    </row>
    <row r="4737" spans="1:12" x14ac:dyDescent="0.3">
      <c r="A4737" s="5">
        <v>13640</v>
      </c>
      <c r="B4737" s="5">
        <v>10100501</v>
      </c>
      <c r="C4737" s="5">
        <v>1000</v>
      </c>
      <c r="D4737" s="4">
        <v>43678</v>
      </c>
      <c r="E4737" s="198" t="s">
        <v>104</v>
      </c>
      <c r="F4737" s="198">
        <v>108111518</v>
      </c>
      <c r="G4737" s="198">
        <v>0</v>
      </c>
      <c r="H4737" s="198">
        <v>0</v>
      </c>
      <c r="I4737" s="4">
        <v>43654</v>
      </c>
      <c r="J4737" s="198" t="s">
        <v>105</v>
      </c>
      <c r="K4737" s="198">
        <v>332.46</v>
      </c>
      <c r="L4737" s="198" t="s">
        <v>194</v>
      </c>
    </row>
    <row r="4738" spans="1:12" x14ac:dyDescent="0.3">
      <c r="A4738" s="5">
        <v>13640</v>
      </c>
      <c r="B4738" s="5">
        <v>10100501</v>
      </c>
      <c r="C4738" s="5">
        <v>1000</v>
      </c>
      <c r="D4738" s="4">
        <v>43678</v>
      </c>
      <c r="E4738" s="198" t="s">
        <v>104</v>
      </c>
      <c r="F4738" s="198">
        <v>108111518</v>
      </c>
      <c r="G4738" s="198">
        <v>0</v>
      </c>
      <c r="H4738" s="198">
        <v>0</v>
      </c>
      <c r="I4738" s="4">
        <v>43654</v>
      </c>
      <c r="J4738" s="198" t="s">
        <v>105</v>
      </c>
      <c r="K4738" s="198">
        <v>191.02</v>
      </c>
      <c r="L4738" s="198" t="s">
        <v>194</v>
      </c>
    </row>
    <row r="4739" spans="1:12" x14ac:dyDescent="0.3">
      <c r="A4739" s="5">
        <v>13640</v>
      </c>
      <c r="B4739" s="5">
        <v>10100501</v>
      </c>
      <c r="C4739" s="5">
        <v>1000</v>
      </c>
      <c r="D4739" s="4">
        <v>43678</v>
      </c>
      <c r="E4739" s="198" t="s">
        <v>104</v>
      </c>
      <c r="F4739" s="198">
        <v>108111518</v>
      </c>
      <c r="G4739" s="198">
        <v>0</v>
      </c>
      <c r="H4739" s="198">
        <v>0</v>
      </c>
      <c r="I4739" s="4">
        <v>43654</v>
      </c>
      <c r="J4739" s="198" t="s">
        <v>105</v>
      </c>
      <c r="K4739" s="198">
        <v>191.02</v>
      </c>
      <c r="L4739" s="198" t="s">
        <v>194</v>
      </c>
    </row>
    <row r="4740" spans="1:12" x14ac:dyDescent="0.3">
      <c r="A4740" s="5">
        <v>13640</v>
      </c>
      <c r="B4740" s="5">
        <v>10100501</v>
      </c>
      <c r="C4740" s="5">
        <v>1000</v>
      </c>
      <c r="D4740" s="4">
        <v>43678</v>
      </c>
      <c r="E4740" s="198" t="s">
        <v>104</v>
      </c>
      <c r="F4740" s="198">
        <v>108111518</v>
      </c>
      <c r="G4740" s="198">
        <v>0</v>
      </c>
      <c r="H4740" s="198">
        <v>0</v>
      </c>
      <c r="I4740" s="4">
        <v>43654</v>
      </c>
      <c r="J4740" s="198" t="s">
        <v>105</v>
      </c>
      <c r="K4740" s="198">
        <v>49.94</v>
      </c>
      <c r="L4740" s="198" t="s">
        <v>194</v>
      </c>
    </row>
    <row r="4741" spans="1:12" x14ac:dyDescent="0.3">
      <c r="A4741" s="5">
        <v>13640</v>
      </c>
      <c r="B4741" s="5">
        <v>10100501</v>
      </c>
      <c r="C4741" s="5">
        <v>1000</v>
      </c>
      <c r="D4741" s="4">
        <v>43678</v>
      </c>
      <c r="E4741" s="198" t="s">
        <v>104</v>
      </c>
      <c r="F4741" s="198">
        <v>108111518</v>
      </c>
      <c r="G4741" s="198">
        <v>0</v>
      </c>
      <c r="H4741" s="198">
        <v>0</v>
      </c>
      <c r="I4741" s="4">
        <v>43654</v>
      </c>
      <c r="J4741" s="198" t="s">
        <v>105</v>
      </c>
      <c r="K4741" s="198">
        <v>252.09</v>
      </c>
      <c r="L4741" s="198" t="s">
        <v>194</v>
      </c>
    </row>
    <row r="4742" spans="1:12" x14ac:dyDescent="0.3">
      <c r="A4742" s="5">
        <v>13650</v>
      </c>
      <c r="B4742" s="5">
        <v>10100501</v>
      </c>
      <c r="C4742" s="5">
        <v>1000</v>
      </c>
      <c r="D4742" s="4">
        <v>43678</v>
      </c>
      <c r="E4742" s="198" t="s">
        <v>104</v>
      </c>
      <c r="F4742" s="198">
        <v>108111518</v>
      </c>
      <c r="G4742" s="198">
        <v>0</v>
      </c>
      <c r="H4742" s="198">
        <v>0</v>
      </c>
      <c r="I4742" s="4">
        <v>43654</v>
      </c>
      <c r="J4742" s="198" t="s">
        <v>105</v>
      </c>
      <c r="K4742" s="3">
        <v>1177.71</v>
      </c>
      <c r="L4742" s="198" t="s">
        <v>195</v>
      </c>
    </row>
    <row r="4743" spans="1:12" x14ac:dyDescent="0.3">
      <c r="A4743" s="5">
        <v>13650</v>
      </c>
      <c r="B4743" s="5">
        <v>10100501</v>
      </c>
      <c r="C4743" s="5">
        <v>1000</v>
      </c>
      <c r="D4743" s="4">
        <v>43678</v>
      </c>
      <c r="E4743" s="198" t="s">
        <v>104</v>
      </c>
      <c r="F4743" s="198">
        <v>108111518</v>
      </c>
      <c r="G4743" s="198">
        <v>0</v>
      </c>
      <c r="H4743" s="198">
        <v>0</v>
      </c>
      <c r="I4743" s="4">
        <v>43654</v>
      </c>
      <c r="J4743" s="198" t="s">
        <v>105</v>
      </c>
      <c r="K4743" s="3">
        <v>1177.71</v>
      </c>
      <c r="L4743" s="198" t="s">
        <v>195</v>
      </c>
    </row>
    <row r="4744" spans="1:12" x14ac:dyDescent="0.3">
      <c r="A4744" s="5">
        <v>13650</v>
      </c>
      <c r="B4744" s="5">
        <v>10100501</v>
      </c>
      <c r="C4744" s="5">
        <v>1000</v>
      </c>
      <c r="D4744" s="4">
        <v>43678</v>
      </c>
      <c r="E4744" s="198" t="s">
        <v>104</v>
      </c>
      <c r="F4744" s="198">
        <v>108111518</v>
      </c>
      <c r="G4744" s="198">
        <v>0</v>
      </c>
      <c r="H4744" s="198">
        <v>0</v>
      </c>
      <c r="I4744" s="4">
        <v>43654</v>
      </c>
      <c r="J4744" s="198" t="s">
        <v>105</v>
      </c>
      <c r="K4744" s="3">
        <v>1177.71</v>
      </c>
      <c r="L4744" s="198" t="s">
        <v>195</v>
      </c>
    </row>
    <row r="4745" spans="1:12" x14ac:dyDescent="0.3">
      <c r="A4745" s="5">
        <v>13650</v>
      </c>
      <c r="B4745" s="5">
        <v>10100501</v>
      </c>
      <c r="C4745" s="5">
        <v>1000</v>
      </c>
      <c r="D4745" s="4">
        <v>43678</v>
      </c>
      <c r="E4745" s="198" t="s">
        <v>104</v>
      </c>
      <c r="F4745" s="198">
        <v>108111518</v>
      </c>
      <c r="G4745" s="198">
        <v>0</v>
      </c>
      <c r="H4745" s="198">
        <v>0</v>
      </c>
      <c r="I4745" s="4">
        <v>43654</v>
      </c>
      <c r="J4745" s="198" t="s">
        <v>105</v>
      </c>
      <c r="K4745" s="3">
        <v>1177.71</v>
      </c>
      <c r="L4745" s="198" t="s">
        <v>195</v>
      </c>
    </row>
    <row r="4746" spans="1:12" x14ac:dyDescent="0.3">
      <c r="A4746" s="5">
        <v>13650</v>
      </c>
      <c r="B4746" s="5">
        <v>10100501</v>
      </c>
      <c r="C4746" s="5">
        <v>1000</v>
      </c>
      <c r="D4746" s="4">
        <v>43678</v>
      </c>
      <c r="E4746" s="198" t="s">
        <v>104</v>
      </c>
      <c r="F4746" s="198">
        <v>108111518</v>
      </c>
      <c r="G4746" s="198">
        <v>0</v>
      </c>
      <c r="H4746" s="198">
        <v>0</v>
      </c>
      <c r="I4746" s="4">
        <v>43654</v>
      </c>
      <c r="J4746" s="198" t="s">
        <v>105</v>
      </c>
      <c r="K4746" s="3">
        <v>1177.82</v>
      </c>
      <c r="L4746" s="198" t="s">
        <v>195</v>
      </c>
    </row>
    <row r="4747" spans="1:12" x14ac:dyDescent="0.3">
      <c r="A4747" s="5">
        <v>13670</v>
      </c>
      <c r="B4747" s="5">
        <v>10100501</v>
      </c>
      <c r="C4747" s="5">
        <v>1000</v>
      </c>
      <c r="D4747" s="4">
        <v>43678</v>
      </c>
      <c r="E4747" s="198" t="s">
        <v>104</v>
      </c>
      <c r="F4747" s="198">
        <v>108108358</v>
      </c>
      <c r="G4747" s="198">
        <v>0</v>
      </c>
      <c r="H4747" s="198">
        <v>0</v>
      </c>
      <c r="I4747" s="4">
        <v>43661</v>
      </c>
      <c r="J4747" s="198" t="s">
        <v>105</v>
      </c>
      <c r="K4747" s="198">
        <v>3.88</v>
      </c>
      <c r="L4747" s="198" t="s">
        <v>189</v>
      </c>
    </row>
    <row r="4748" spans="1:12" x14ac:dyDescent="0.3">
      <c r="A4748" s="5">
        <v>13670</v>
      </c>
      <c r="B4748" s="5">
        <v>10100501</v>
      </c>
      <c r="C4748" s="5">
        <v>1000</v>
      </c>
      <c r="D4748" s="4">
        <v>43678</v>
      </c>
      <c r="E4748" s="198" t="s">
        <v>104</v>
      </c>
      <c r="F4748" s="198">
        <v>108109257</v>
      </c>
      <c r="G4748" s="198">
        <v>0</v>
      </c>
      <c r="H4748" s="198">
        <v>0</v>
      </c>
      <c r="I4748" s="4">
        <v>43676</v>
      </c>
      <c r="J4748" s="198" t="s">
        <v>105</v>
      </c>
      <c r="K4748" s="3">
        <v>5795.77</v>
      </c>
      <c r="L4748" s="198" t="s">
        <v>189</v>
      </c>
    </row>
    <row r="4749" spans="1:12" x14ac:dyDescent="0.3">
      <c r="A4749" s="5">
        <v>13650</v>
      </c>
      <c r="B4749" s="5">
        <v>10100501</v>
      </c>
      <c r="C4749" s="5">
        <v>1000</v>
      </c>
      <c r="D4749" s="4">
        <v>43678</v>
      </c>
      <c r="E4749" s="198" t="s">
        <v>104</v>
      </c>
      <c r="F4749" s="198">
        <v>108109640</v>
      </c>
      <c r="G4749" s="198">
        <v>0</v>
      </c>
      <c r="H4749" s="198">
        <v>0</v>
      </c>
      <c r="I4749" s="4">
        <v>43668</v>
      </c>
      <c r="J4749" s="198" t="s">
        <v>105</v>
      </c>
      <c r="K4749" s="198">
        <v>-1.6</v>
      </c>
      <c r="L4749" s="198" t="s">
        <v>195</v>
      </c>
    </row>
    <row r="4750" spans="1:12" x14ac:dyDescent="0.3">
      <c r="A4750" s="5">
        <v>13640</v>
      </c>
      <c r="B4750" s="5">
        <v>10100501</v>
      </c>
      <c r="C4750" s="5">
        <v>1000</v>
      </c>
      <c r="D4750" s="4">
        <v>43678</v>
      </c>
      <c r="E4750" s="198" t="s">
        <v>104</v>
      </c>
      <c r="F4750" s="198">
        <v>108109643</v>
      </c>
      <c r="G4750" s="198">
        <v>0</v>
      </c>
      <c r="H4750" s="198">
        <v>0</v>
      </c>
      <c r="I4750" s="4">
        <v>43675</v>
      </c>
      <c r="J4750" s="198" t="s">
        <v>105</v>
      </c>
      <c r="K4750" s="3">
        <v>2586.2399999999998</v>
      </c>
      <c r="L4750" s="198" t="s">
        <v>194</v>
      </c>
    </row>
    <row r="4751" spans="1:12" x14ac:dyDescent="0.3">
      <c r="A4751" s="5">
        <v>13640</v>
      </c>
      <c r="B4751" s="5">
        <v>10100501</v>
      </c>
      <c r="C4751" s="5">
        <v>1000</v>
      </c>
      <c r="D4751" s="4">
        <v>43678</v>
      </c>
      <c r="E4751" s="198" t="s">
        <v>104</v>
      </c>
      <c r="F4751" s="198">
        <v>108109643</v>
      </c>
      <c r="G4751" s="198">
        <v>0</v>
      </c>
      <c r="H4751" s="198">
        <v>0</v>
      </c>
      <c r="I4751" s="4">
        <v>43675</v>
      </c>
      <c r="J4751" s="198" t="s">
        <v>105</v>
      </c>
      <c r="K4751" s="198">
        <v>934.21</v>
      </c>
      <c r="L4751" s="198" t="s">
        <v>194</v>
      </c>
    </row>
    <row r="4752" spans="1:12" x14ac:dyDescent="0.3">
      <c r="A4752" s="5">
        <v>13650</v>
      </c>
      <c r="B4752" s="5">
        <v>10100501</v>
      </c>
      <c r="C4752" s="5">
        <v>1000</v>
      </c>
      <c r="D4752" s="4">
        <v>43678</v>
      </c>
      <c r="E4752" s="198" t="s">
        <v>104</v>
      </c>
      <c r="F4752" s="198">
        <v>108109643</v>
      </c>
      <c r="G4752" s="198">
        <v>0</v>
      </c>
      <c r="H4752" s="198">
        <v>0</v>
      </c>
      <c r="I4752" s="4">
        <v>43675</v>
      </c>
      <c r="J4752" s="198" t="s">
        <v>105</v>
      </c>
      <c r="K4752" s="3">
        <v>1031.3800000000001</v>
      </c>
      <c r="L4752" s="198" t="s">
        <v>195</v>
      </c>
    </row>
    <row r="4753" spans="1:12" x14ac:dyDescent="0.3">
      <c r="A4753" s="5">
        <v>13660</v>
      </c>
      <c r="B4753" s="5">
        <v>10100501</v>
      </c>
      <c r="C4753" s="5">
        <v>1000</v>
      </c>
      <c r="D4753" s="4">
        <v>43678</v>
      </c>
      <c r="E4753" s="198" t="s">
        <v>104</v>
      </c>
      <c r="F4753" s="198">
        <v>108109643</v>
      </c>
      <c r="G4753" s="198">
        <v>0</v>
      </c>
      <c r="H4753" s="198">
        <v>0</v>
      </c>
      <c r="I4753" s="4">
        <v>43675</v>
      </c>
      <c r="J4753" s="198" t="s">
        <v>105</v>
      </c>
      <c r="K4753" s="198">
        <v>47.73</v>
      </c>
      <c r="L4753" s="198" t="s">
        <v>188</v>
      </c>
    </row>
    <row r="4754" spans="1:12" x14ac:dyDescent="0.3">
      <c r="A4754" s="5">
        <v>13670</v>
      </c>
      <c r="B4754" s="5">
        <v>10100501</v>
      </c>
      <c r="C4754" s="5">
        <v>1000</v>
      </c>
      <c r="D4754" s="4">
        <v>43678</v>
      </c>
      <c r="E4754" s="198" t="s">
        <v>104</v>
      </c>
      <c r="F4754" s="198">
        <v>108109643</v>
      </c>
      <c r="G4754" s="198">
        <v>0</v>
      </c>
      <c r="H4754" s="198">
        <v>0</v>
      </c>
      <c r="I4754" s="4">
        <v>43675</v>
      </c>
      <c r="J4754" s="198" t="s">
        <v>105</v>
      </c>
      <c r="K4754" s="3">
        <v>1548.65</v>
      </c>
      <c r="L4754" s="198" t="s">
        <v>189</v>
      </c>
    </row>
    <row r="4755" spans="1:12" x14ac:dyDescent="0.3">
      <c r="A4755" s="5">
        <v>13660</v>
      </c>
      <c r="B4755" s="5">
        <v>10100501</v>
      </c>
      <c r="C4755" s="5">
        <v>1000</v>
      </c>
      <c r="D4755" s="4">
        <v>43678</v>
      </c>
      <c r="E4755" s="198" t="s">
        <v>104</v>
      </c>
      <c r="F4755" s="198">
        <v>108110013</v>
      </c>
      <c r="G4755" s="198">
        <v>0</v>
      </c>
      <c r="H4755" s="198">
        <v>0</v>
      </c>
      <c r="I4755" s="4">
        <v>43675</v>
      </c>
      <c r="J4755" s="198" t="s">
        <v>105</v>
      </c>
      <c r="K4755" s="198">
        <v>62.66</v>
      </c>
      <c r="L4755" s="198" t="s">
        <v>188</v>
      </c>
    </row>
    <row r="4756" spans="1:12" x14ac:dyDescent="0.3">
      <c r="A4756" s="5">
        <v>13670</v>
      </c>
      <c r="B4756" s="5">
        <v>10100501</v>
      </c>
      <c r="C4756" s="5">
        <v>1000</v>
      </c>
      <c r="D4756" s="4">
        <v>43678</v>
      </c>
      <c r="E4756" s="198" t="s">
        <v>104</v>
      </c>
      <c r="F4756" s="198">
        <v>108110013</v>
      </c>
      <c r="G4756" s="198">
        <v>0</v>
      </c>
      <c r="H4756" s="198">
        <v>0</v>
      </c>
      <c r="I4756" s="4">
        <v>43675</v>
      </c>
      <c r="J4756" s="198" t="s">
        <v>105</v>
      </c>
      <c r="K4756" s="198">
        <v>6.93</v>
      </c>
      <c r="L4756" s="198" t="s">
        <v>189</v>
      </c>
    </row>
    <row r="4757" spans="1:12" x14ac:dyDescent="0.3">
      <c r="A4757" s="5">
        <v>13640</v>
      </c>
      <c r="B4757" s="5">
        <v>10100501</v>
      </c>
      <c r="C4757" s="5">
        <v>1000</v>
      </c>
      <c r="D4757" s="4">
        <v>43678</v>
      </c>
      <c r="E4757" s="198" t="s">
        <v>104</v>
      </c>
      <c r="F4757" s="198">
        <v>108110355</v>
      </c>
      <c r="G4757" s="198">
        <v>0</v>
      </c>
      <c r="H4757" s="198">
        <v>0</v>
      </c>
      <c r="I4757" s="4">
        <v>43665</v>
      </c>
      <c r="J4757" s="198" t="s">
        <v>105</v>
      </c>
      <c r="K4757" s="198">
        <v>160.74</v>
      </c>
      <c r="L4757" s="198" t="s">
        <v>194</v>
      </c>
    </row>
    <row r="4758" spans="1:12" x14ac:dyDescent="0.3">
      <c r="A4758" s="5">
        <v>13650</v>
      </c>
      <c r="B4758" s="5">
        <v>10100501</v>
      </c>
      <c r="C4758" s="5">
        <v>1000</v>
      </c>
      <c r="D4758" s="4">
        <v>43678</v>
      </c>
      <c r="E4758" s="198" t="s">
        <v>104</v>
      </c>
      <c r="F4758" s="198">
        <v>108110355</v>
      </c>
      <c r="G4758" s="198">
        <v>0</v>
      </c>
      <c r="H4758" s="198">
        <v>0</v>
      </c>
      <c r="I4758" s="4">
        <v>43665</v>
      </c>
      <c r="J4758" s="198" t="s">
        <v>105</v>
      </c>
      <c r="K4758" s="198">
        <v>42.53</v>
      </c>
      <c r="L4758" s="198" t="s">
        <v>195</v>
      </c>
    </row>
    <row r="4759" spans="1:12" x14ac:dyDescent="0.3">
      <c r="A4759" s="5">
        <v>13640</v>
      </c>
      <c r="B4759" s="5">
        <v>10100501</v>
      </c>
      <c r="C4759" s="5">
        <v>1000</v>
      </c>
      <c r="D4759" s="4">
        <v>43678</v>
      </c>
      <c r="E4759" s="198" t="s">
        <v>104</v>
      </c>
      <c r="F4759" s="198">
        <v>108110441</v>
      </c>
      <c r="G4759" s="198">
        <v>0</v>
      </c>
      <c r="H4759" s="198">
        <v>0</v>
      </c>
      <c r="I4759" s="4">
        <v>43656</v>
      </c>
      <c r="J4759" s="198" t="s">
        <v>105</v>
      </c>
      <c r="K4759" s="198">
        <v>139.38</v>
      </c>
      <c r="L4759" s="198" t="s">
        <v>194</v>
      </c>
    </row>
    <row r="4760" spans="1:12" x14ac:dyDescent="0.3">
      <c r="A4760" s="5">
        <v>13640</v>
      </c>
      <c r="B4760" s="5">
        <v>10100501</v>
      </c>
      <c r="C4760" s="5">
        <v>1000</v>
      </c>
      <c r="D4760" s="4">
        <v>43678</v>
      </c>
      <c r="E4760" s="198" t="s">
        <v>104</v>
      </c>
      <c r="F4760" s="198">
        <v>108110441</v>
      </c>
      <c r="G4760" s="198">
        <v>0</v>
      </c>
      <c r="H4760" s="198">
        <v>0</v>
      </c>
      <c r="I4760" s="4">
        <v>43656</v>
      </c>
      <c r="J4760" s="198" t="s">
        <v>105</v>
      </c>
      <c r="K4760" s="198">
        <v>35.020000000000003</v>
      </c>
      <c r="L4760" s="198" t="s">
        <v>194</v>
      </c>
    </row>
    <row r="4761" spans="1:12" x14ac:dyDescent="0.3">
      <c r="A4761" s="5">
        <v>13650</v>
      </c>
      <c r="B4761" s="5">
        <v>10100501</v>
      </c>
      <c r="C4761" s="5">
        <v>1000</v>
      </c>
      <c r="D4761" s="4">
        <v>43678</v>
      </c>
      <c r="E4761" s="198" t="s">
        <v>104</v>
      </c>
      <c r="F4761" s="198">
        <v>108110441</v>
      </c>
      <c r="G4761" s="198">
        <v>0</v>
      </c>
      <c r="H4761" s="198">
        <v>0</v>
      </c>
      <c r="I4761" s="4">
        <v>43656</v>
      </c>
      <c r="J4761" s="198" t="s">
        <v>105</v>
      </c>
      <c r="K4761" s="198">
        <v>193.57</v>
      </c>
      <c r="L4761" s="198" t="s">
        <v>195</v>
      </c>
    </row>
    <row r="4762" spans="1:12" x14ac:dyDescent="0.3">
      <c r="A4762" s="5">
        <v>13650</v>
      </c>
      <c r="B4762" s="5">
        <v>10100501</v>
      </c>
      <c r="C4762" s="5">
        <v>1000</v>
      </c>
      <c r="D4762" s="4">
        <v>43678</v>
      </c>
      <c r="E4762" s="198" t="s">
        <v>104</v>
      </c>
      <c r="F4762" s="198">
        <v>108110441</v>
      </c>
      <c r="G4762" s="198">
        <v>0</v>
      </c>
      <c r="H4762" s="198">
        <v>0</v>
      </c>
      <c r="I4762" s="4">
        <v>43656</v>
      </c>
      <c r="J4762" s="198" t="s">
        <v>105</v>
      </c>
      <c r="K4762" s="198">
        <v>193.55</v>
      </c>
      <c r="L4762" s="198" t="s">
        <v>195</v>
      </c>
    </row>
    <row r="4763" spans="1:12" x14ac:dyDescent="0.3">
      <c r="A4763" s="5">
        <v>13650</v>
      </c>
      <c r="B4763" s="5">
        <v>10100501</v>
      </c>
      <c r="C4763" s="5">
        <v>1000</v>
      </c>
      <c r="D4763" s="4">
        <v>43678</v>
      </c>
      <c r="E4763" s="198" t="s">
        <v>104</v>
      </c>
      <c r="F4763" s="198">
        <v>108110441</v>
      </c>
      <c r="G4763" s="198">
        <v>0</v>
      </c>
      <c r="H4763" s="198">
        <v>0</v>
      </c>
      <c r="I4763" s="4">
        <v>43656</v>
      </c>
      <c r="J4763" s="198" t="s">
        <v>105</v>
      </c>
      <c r="K4763" s="198">
        <v>193.57</v>
      </c>
      <c r="L4763" s="198" t="s">
        <v>195</v>
      </c>
    </row>
    <row r="4764" spans="1:12" x14ac:dyDescent="0.3">
      <c r="A4764" s="5">
        <v>13650</v>
      </c>
      <c r="B4764" s="5">
        <v>10100501</v>
      </c>
      <c r="C4764" s="5">
        <v>1000</v>
      </c>
      <c r="D4764" s="4">
        <v>43678</v>
      </c>
      <c r="E4764" s="198" t="s">
        <v>104</v>
      </c>
      <c r="F4764" s="198">
        <v>108110441</v>
      </c>
      <c r="G4764" s="198">
        <v>0</v>
      </c>
      <c r="H4764" s="198">
        <v>0</v>
      </c>
      <c r="I4764" s="4">
        <v>43656</v>
      </c>
      <c r="J4764" s="198" t="s">
        <v>105</v>
      </c>
      <c r="K4764" s="198">
        <v>193.56</v>
      </c>
      <c r="L4764" s="198" t="s">
        <v>195</v>
      </c>
    </row>
    <row r="4765" spans="1:12" x14ac:dyDescent="0.3">
      <c r="A4765" s="5">
        <v>13670</v>
      </c>
      <c r="B4765" s="5">
        <v>10100501</v>
      </c>
      <c r="C4765" s="5">
        <v>1000</v>
      </c>
      <c r="D4765" s="4">
        <v>43678</v>
      </c>
      <c r="E4765" s="198" t="s">
        <v>104</v>
      </c>
      <c r="F4765" s="198">
        <v>108110468</v>
      </c>
      <c r="G4765" s="198">
        <v>0</v>
      </c>
      <c r="H4765" s="198">
        <v>0</v>
      </c>
      <c r="I4765" s="4">
        <v>43677</v>
      </c>
      <c r="J4765" s="198" t="s">
        <v>105</v>
      </c>
      <c r="K4765" s="198">
        <v>795.58</v>
      </c>
      <c r="L4765" s="198" t="s">
        <v>189</v>
      </c>
    </row>
    <row r="4766" spans="1:12" x14ac:dyDescent="0.3">
      <c r="A4766" s="5">
        <v>13640</v>
      </c>
      <c r="B4766" s="5">
        <v>10100501</v>
      </c>
      <c r="C4766" s="5">
        <v>1000</v>
      </c>
      <c r="D4766" s="4">
        <v>43678</v>
      </c>
      <c r="E4766" s="198" t="s">
        <v>104</v>
      </c>
      <c r="F4766" s="198">
        <v>108110732</v>
      </c>
      <c r="G4766" s="198">
        <v>0</v>
      </c>
      <c r="H4766" s="198">
        <v>0</v>
      </c>
      <c r="I4766" s="4">
        <v>43647</v>
      </c>
      <c r="J4766" s="198" t="s">
        <v>105</v>
      </c>
      <c r="K4766" s="198">
        <v>323.81</v>
      </c>
      <c r="L4766" s="198" t="s">
        <v>194</v>
      </c>
    </row>
    <row r="4767" spans="1:12" x14ac:dyDescent="0.3">
      <c r="A4767" s="5">
        <v>13640</v>
      </c>
      <c r="B4767" s="5">
        <v>10100501</v>
      </c>
      <c r="C4767" s="5">
        <v>1000</v>
      </c>
      <c r="D4767" s="4">
        <v>43678</v>
      </c>
      <c r="E4767" s="198" t="s">
        <v>104</v>
      </c>
      <c r="F4767" s="198">
        <v>108108340</v>
      </c>
      <c r="G4767" s="198">
        <v>0</v>
      </c>
      <c r="H4767" s="198">
        <v>0</v>
      </c>
      <c r="I4767" s="4">
        <v>43529</v>
      </c>
      <c r="J4767" s="198" t="s">
        <v>105</v>
      </c>
      <c r="K4767" s="198">
        <v>-3.32</v>
      </c>
      <c r="L4767" s="198" t="s">
        <v>194</v>
      </c>
    </row>
    <row r="4768" spans="1:12" x14ac:dyDescent="0.3">
      <c r="A4768" s="5">
        <v>13650</v>
      </c>
      <c r="B4768" s="5">
        <v>10100501</v>
      </c>
      <c r="C4768" s="5">
        <v>1000</v>
      </c>
      <c r="D4768" s="4">
        <v>43678</v>
      </c>
      <c r="E4768" s="198" t="s">
        <v>104</v>
      </c>
      <c r="F4768" s="198">
        <v>108108340</v>
      </c>
      <c r="G4768" s="198">
        <v>0</v>
      </c>
      <c r="H4768" s="198">
        <v>0</v>
      </c>
      <c r="I4768" s="4">
        <v>43529</v>
      </c>
      <c r="J4768" s="198" t="s">
        <v>105</v>
      </c>
      <c r="K4768" s="198">
        <v>-0.28000000000000003</v>
      </c>
      <c r="L4768" s="198" t="s">
        <v>195</v>
      </c>
    </row>
    <row r="4769" spans="1:12" x14ac:dyDescent="0.3">
      <c r="A4769" s="5">
        <v>13670</v>
      </c>
      <c r="B4769" s="5">
        <v>10100501</v>
      </c>
      <c r="C4769" s="5">
        <v>1000</v>
      </c>
      <c r="D4769" s="4">
        <v>43678</v>
      </c>
      <c r="E4769" s="198" t="s">
        <v>104</v>
      </c>
      <c r="F4769" s="198">
        <v>108108358</v>
      </c>
      <c r="G4769" s="198">
        <v>0</v>
      </c>
      <c r="H4769" s="198">
        <v>0</v>
      </c>
      <c r="I4769" s="4">
        <v>43661</v>
      </c>
      <c r="J4769" s="198" t="s">
        <v>105</v>
      </c>
      <c r="K4769" s="198">
        <v>1.58</v>
      </c>
      <c r="L4769" s="198" t="s">
        <v>189</v>
      </c>
    </row>
    <row r="4770" spans="1:12" x14ac:dyDescent="0.3">
      <c r="A4770" s="5">
        <v>13640</v>
      </c>
      <c r="B4770" s="5">
        <v>10100501</v>
      </c>
      <c r="C4770" s="5">
        <v>1000</v>
      </c>
      <c r="D4770" s="4">
        <v>43678</v>
      </c>
      <c r="E4770" s="198" t="s">
        <v>103</v>
      </c>
      <c r="F4770" s="198">
        <v>108108753</v>
      </c>
      <c r="G4770" s="198">
        <v>-1</v>
      </c>
      <c r="H4770" s="3">
        <v>-1637.12</v>
      </c>
      <c r="I4770" s="4">
        <v>43492</v>
      </c>
      <c r="J4770" s="198" t="s">
        <v>297</v>
      </c>
      <c r="K4770" s="198">
        <v>0</v>
      </c>
      <c r="L4770" s="198" t="s">
        <v>194</v>
      </c>
    </row>
    <row r="4771" spans="1:12" x14ac:dyDescent="0.3">
      <c r="A4771" s="5">
        <v>13640</v>
      </c>
      <c r="B4771" s="5">
        <v>10100501</v>
      </c>
      <c r="C4771" s="5">
        <v>1000</v>
      </c>
      <c r="D4771" s="4">
        <v>43678</v>
      </c>
      <c r="E4771" s="198" t="s">
        <v>104</v>
      </c>
      <c r="F4771" s="198">
        <v>108108753</v>
      </c>
      <c r="G4771" s="198">
        <v>0</v>
      </c>
      <c r="H4771" s="198">
        <v>0</v>
      </c>
      <c r="I4771" s="4">
        <v>43492</v>
      </c>
      <c r="J4771" s="198" t="s">
        <v>297</v>
      </c>
      <c r="K4771" s="198">
        <v>-400</v>
      </c>
      <c r="L4771" s="198" t="s">
        <v>194</v>
      </c>
    </row>
    <row r="4772" spans="1:12" x14ac:dyDescent="0.3">
      <c r="A4772" s="5">
        <v>13640</v>
      </c>
      <c r="B4772" s="5">
        <v>10100501</v>
      </c>
      <c r="C4772" s="5">
        <v>1000</v>
      </c>
      <c r="D4772" s="4">
        <v>43678</v>
      </c>
      <c r="E4772" s="198" t="s">
        <v>104</v>
      </c>
      <c r="F4772" s="198">
        <v>108108849</v>
      </c>
      <c r="G4772" s="198">
        <v>0</v>
      </c>
      <c r="H4772" s="198">
        <v>0</v>
      </c>
      <c r="I4772" s="4">
        <v>43685</v>
      </c>
      <c r="J4772" s="198" t="s">
        <v>302</v>
      </c>
      <c r="K4772" s="198">
        <v>-535.12</v>
      </c>
      <c r="L4772" s="198" t="s">
        <v>194</v>
      </c>
    </row>
    <row r="4773" spans="1:12" x14ac:dyDescent="0.3">
      <c r="A4773" s="5">
        <v>13640</v>
      </c>
      <c r="B4773" s="5">
        <v>10100501</v>
      </c>
      <c r="C4773" s="5">
        <v>1000</v>
      </c>
      <c r="D4773" s="4">
        <v>43678</v>
      </c>
      <c r="E4773" s="198" t="s">
        <v>104</v>
      </c>
      <c r="F4773" s="198">
        <v>108108849</v>
      </c>
      <c r="G4773" s="198">
        <v>0</v>
      </c>
      <c r="H4773" s="198">
        <v>0</v>
      </c>
      <c r="I4773" s="4">
        <v>43685</v>
      </c>
      <c r="J4773" s="198" t="s">
        <v>302</v>
      </c>
      <c r="K4773" s="198">
        <v>-662.47</v>
      </c>
      <c r="L4773" s="198" t="s">
        <v>194</v>
      </c>
    </row>
    <row r="4774" spans="1:12" x14ac:dyDescent="0.3">
      <c r="A4774" s="5">
        <v>13650</v>
      </c>
      <c r="B4774" s="5">
        <v>10100501</v>
      </c>
      <c r="C4774" s="5">
        <v>1000</v>
      </c>
      <c r="D4774" s="4">
        <v>43678</v>
      </c>
      <c r="E4774" s="198" t="s">
        <v>104</v>
      </c>
      <c r="F4774" s="198">
        <v>108108849</v>
      </c>
      <c r="G4774" s="198">
        <v>0</v>
      </c>
      <c r="H4774" s="198">
        <v>0</v>
      </c>
      <c r="I4774" s="4">
        <v>43685</v>
      </c>
      <c r="J4774" s="198" t="s">
        <v>302</v>
      </c>
      <c r="K4774" s="198">
        <v>-144.02000000000001</v>
      </c>
      <c r="L4774" s="198" t="s">
        <v>195</v>
      </c>
    </row>
    <row r="4775" spans="1:12" x14ac:dyDescent="0.3">
      <c r="A4775" s="5">
        <v>13660</v>
      </c>
      <c r="B4775" s="5">
        <v>10100501</v>
      </c>
      <c r="C4775" s="5">
        <v>1000</v>
      </c>
      <c r="D4775" s="4">
        <v>43678</v>
      </c>
      <c r="E4775" s="198" t="s">
        <v>104</v>
      </c>
      <c r="F4775" s="198">
        <v>108108849</v>
      </c>
      <c r="G4775" s="198">
        <v>0</v>
      </c>
      <c r="H4775" s="198">
        <v>0</v>
      </c>
      <c r="I4775" s="4">
        <v>43685</v>
      </c>
      <c r="J4775" s="198" t="s">
        <v>302</v>
      </c>
      <c r="K4775" s="198">
        <v>-36.74</v>
      </c>
      <c r="L4775" s="198" t="s">
        <v>188</v>
      </c>
    </row>
    <row r="4776" spans="1:12" x14ac:dyDescent="0.3">
      <c r="A4776" s="5">
        <v>13670</v>
      </c>
      <c r="B4776" s="5">
        <v>10100501</v>
      </c>
      <c r="C4776" s="5">
        <v>1000</v>
      </c>
      <c r="D4776" s="4">
        <v>43678</v>
      </c>
      <c r="E4776" s="198" t="s">
        <v>104</v>
      </c>
      <c r="F4776" s="198">
        <v>108108849</v>
      </c>
      <c r="G4776" s="198">
        <v>0</v>
      </c>
      <c r="H4776" s="198">
        <v>0</v>
      </c>
      <c r="I4776" s="4">
        <v>43685</v>
      </c>
      <c r="J4776" s="198" t="s">
        <v>302</v>
      </c>
      <c r="K4776" s="198">
        <v>-56.03</v>
      </c>
      <c r="L4776" s="198" t="s">
        <v>189</v>
      </c>
    </row>
    <row r="4777" spans="1:12" x14ac:dyDescent="0.3">
      <c r="A4777" s="5">
        <v>13670</v>
      </c>
      <c r="B4777" s="5">
        <v>10100501</v>
      </c>
      <c r="C4777" s="5">
        <v>1000</v>
      </c>
      <c r="D4777" s="4">
        <v>43678</v>
      </c>
      <c r="E4777" s="198" t="s">
        <v>104</v>
      </c>
      <c r="F4777" s="198">
        <v>108109011</v>
      </c>
      <c r="G4777" s="198">
        <v>0</v>
      </c>
      <c r="H4777" s="198">
        <v>0</v>
      </c>
      <c r="I4777" s="4">
        <v>43706</v>
      </c>
      <c r="J4777" s="198" t="s">
        <v>307</v>
      </c>
      <c r="K4777" s="198">
        <v>-636.84</v>
      </c>
      <c r="L4777" s="198" t="s">
        <v>189</v>
      </c>
    </row>
    <row r="4778" spans="1:12" x14ac:dyDescent="0.3">
      <c r="A4778" s="5">
        <v>13670</v>
      </c>
      <c r="B4778" s="5">
        <v>10100501</v>
      </c>
      <c r="C4778" s="5">
        <v>1000</v>
      </c>
      <c r="D4778" s="4">
        <v>43678</v>
      </c>
      <c r="E4778" s="198" t="s">
        <v>104</v>
      </c>
      <c r="F4778" s="198">
        <v>108109011</v>
      </c>
      <c r="G4778" s="198">
        <v>0</v>
      </c>
      <c r="H4778" s="198">
        <v>0</v>
      </c>
      <c r="I4778" s="4">
        <v>43706</v>
      </c>
      <c r="J4778" s="198" t="s">
        <v>307</v>
      </c>
      <c r="K4778" s="198">
        <v>-636.84</v>
      </c>
      <c r="L4778" s="198" t="s">
        <v>189</v>
      </c>
    </row>
    <row r="4779" spans="1:12" x14ac:dyDescent="0.3">
      <c r="A4779" s="5">
        <v>13670</v>
      </c>
      <c r="B4779" s="5">
        <v>10100501</v>
      </c>
      <c r="C4779" s="5">
        <v>1000</v>
      </c>
      <c r="D4779" s="4">
        <v>43678</v>
      </c>
      <c r="E4779" s="198" t="s">
        <v>104</v>
      </c>
      <c r="F4779" s="198">
        <v>108109011</v>
      </c>
      <c r="G4779" s="198">
        <v>0</v>
      </c>
      <c r="H4779" s="198">
        <v>0</v>
      </c>
      <c r="I4779" s="4">
        <v>43706</v>
      </c>
      <c r="J4779" s="198" t="s">
        <v>307</v>
      </c>
      <c r="K4779" s="198">
        <v>-636.84</v>
      </c>
      <c r="L4779" s="198" t="s">
        <v>189</v>
      </c>
    </row>
    <row r="4780" spans="1:12" x14ac:dyDescent="0.3">
      <c r="A4780" s="5">
        <v>13670</v>
      </c>
      <c r="B4780" s="5">
        <v>10100501</v>
      </c>
      <c r="C4780" s="5">
        <v>1000</v>
      </c>
      <c r="D4780" s="4">
        <v>43678</v>
      </c>
      <c r="E4780" s="198" t="s">
        <v>104</v>
      </c>
      <c r="F4780" s="198">
        <v>108109011</v>
      </c>
      <c r="G4780" s="198">
        <v>0</v>
      </c>
      <c r="H4780" s="198">
        <v>0</v>
      </c>
      <c r="I4780" s="4">
        <v>43706</v>
      </c>
      <c r="J4780" s="198" t="s">
        <v>307</v>
      </c>
      <c r="K4780" s="198">
        <v>-636.83000000000004</v>
      </c>
      <c r="L4780" s="198" t="s">
        <v>189</v>
      </c>
    </row>
    <row r="4781" spans="1:12" x14ac:dyDescent="0.3">
      <c r="A4781" s="5">
        <v>13640</v>
      </c>
      <c r="B4781" s="5">
        <v>10100501</v>
      </c>
      <c r="C4781" s="5">
        <v>1000</v>
      </c>
      <c r="D4781" s="4">
        <v>43678</v>
      </c>
      <c r="E4781" s="198" t="s">
        <v>104</v>
      </c>
      <c r="F4781" s="198">
        <v>108106999</v>
      </c>
      <c r="G4781" s="198">
        <v>0</v>
      </c>
      <c r="H4781" s="198">
        <v>0</v>
      </c>
      <c r="I4781" s="4">
        <v>43641</v>
      </c>
      <c r="J4781" s="198" t="s">
        <v>105</v>
      </c>
      <c r="K4781" s="198">
        <v>-0.95</v>
      </c>
      <c r="L4781" s="198" t="s">
        <v>194</v>
      </c>
    </row>
    <row r="4782" spans="1:12" x14ac:dyDescent="0.3">
      <c r="A4782" s="5">
        <v>13660</v>
      </c>
      <c r="B4782" s="5">
        <v>10100501</v>
      </c>
      <c r="C4782" s="5">
        <v>1000</v>
      </c>
      <c r="D4782" s="4">
        <v>43678</v>
      </c>
      <c r="E4782" s="198" t="s">
        <v>104</v>
      </c>
      <c r="F4782" s="198">
        <v>108107065</v>
      </c>
      <c r="G4782" s="198">
        <v>0</v>
      </c>
      <c r="H4782" s="198">
        <v>0</v>
      </c>
      <c r="I4782" s="4">
        <v>43500</v>
      </c>
      <c r="J4782" s="198" t="s">
        <v>105</v>
      </c>
      <c r="K4782" s="198">
        <v>-65.06</v>
      </c>
      <c r="L4782" s="198" t="s">
        <v>188</v>
      </c>
    </row>
    <row r="4783" spans="1:12" x14ac:dyDescent="0.3">
      <c r="A4783" s="5">
        <v>13660</v>
      </c>
      <c r="B4783" s="5">
        <v>10100501</v>
      </c>
      <c r="C4783" s="5">
        <v>1000</v>
      </c>
      <c r="D4783" s="4">
        <v>43678</v>
      </c>
      <c r="E4783" s="198" t="s">
        <v>104</v>
      </c>
      <c r="F4783" s="198">
        <v>108107065</v>
      </c>
      <c r="G4783" s="198">
        <v>0</v>
      </c>
      <c r="H4783" s="198">
        <v>0</v>
      </c>
      <c r="I4783" s="4">
        <v>43500</v>
      </c>
      <c r="J4783" s="198" t="s">
        <v>105</v>
      </c>
      <c r="K4783" s="198">
        <v>-212.96</v>
      </c>
      <c r="L4783" s="198" t="s">
        <v>188</v>
      </c>
    </row>
    <row r="4784" spans="1:12" x14ac:dyDescent="0.3">
      <c r="A4784" s="5">
        <v>13670</v>
      </c>
      <c r="B4784" s="5">
        <v>10100501</v>
      </c>
      <c r="C4784" s="5">
        <v>1000</v>
      </c>
      <c r="D4784" s="4">
        <v>43678</v>
      </c>
      <c r="E4784" s="198" t="s">
        <v>104</v>
      </c>
      <c r="F4784" s="198">
        <v>108107065</v>
      </c>
      <c r="G4784" s="198">
        <v>0</v>
      </c>
      <c r="H4784" s="198">
        <v>0</v>
      </c>
      <c r="I4784" s="4">
        <v>43500</v>
      </c>
      <c r="J4784" s="198" t="s">
        <v>105</v>
      </c>
      <c r="K4784" s="3">
        <v>-1768.45</v>
      </c>
      <c r="L4784" s="198" t="s">
        <v>189</v>
      </c>
    </row>
    <row r="4785" spans="1:12" x14ac:dyDescent="0.3">
      <c r="A4785" s="5">
        <v>13640</v>
      </c>
      <c r="B4785" s="5">
        <v>10100501</v>
      </c>
      <c r="C4785" s="5">
        <v>1000</v>
      </c>
      <c r="D4785" s="4">
        <v>43678</v>
      </c>
      <c r="E4785" s="198" t="s">
        <v>104</v>
      </c>
      <c r="F4785" s="198">
        <v>108106860</v>
      </c>
      <c r="G4785" s="198">
        <v>0</v>
      </c>
      <c r="H4785" s="198">
        <v>0</v>
      </c>
      <c r="I4785" s="4">
        <v>43468</v>
      </c>
      <c r="J4785" s="198" t="s">
        <v>105</v>
      </c>
      <c r="K4785" s="198">
        <v>-263.08999999999997</v>
      </c>
      <c r="L4785" s="198" t="s">
        <v>194</v>
      </c>
    </row>
    <row r="4786" spans="1:12" x14ac:dyDescent="0.3">
      <c r="A4786" s="5">
        <v>13640</v>
      </c>
      <c r="B4786" s="5">
        <v>10100501</v>
      </c>
      <c r="C4786" s="5">
        <v>1000</v>
      </c>
      <c r="D4786" s="4">
        <v>43678</v>
      </c>
      <c r="E4786" s="198" t="s">
        <v>104</v>
      </c>
      <c r="F4786" s="198">
        <v>108106916</v>
      </c>
      <c r="G4786" s="198">
        <v>0</v>
      </c>
      <c r="H4786" s="198">
        <v>0</v>
      </c>
      <c r="I4786" s="4">
        <v>43643</v>
      </c>
      <c r="J4786" s="198" t="s">
        <v>105</v>
      </c>
      <c r="K4786" s="3">
        <v>-2771.76</v>
      </c>
      <c r="L4786" s="198" t="s">
        <v>194</v>
      </c>
    </row>
    <row r="4787" spans="1:12" x14ac:dyDescent="0.3">
      <c r="A4787" s="5">
        <v>13640</v>
      </c>
      <c r="B4787" s="5">
        <v>10100501</v>
      </c>
      <c r="C4787" s="5">
        <v>1000</v>
      </c>
      <c r="D4787" s="4">
        <v>43678</v>
      </c>
      <c r="E4787" s="198" t="s">
        <v>104</v>
      </c>
      <c r="F4787" s="198">
        <v>108106916</v>
      </c>
      <c r="G4787" s="198">
        <v>0</v>
      </c>
      <c r="H4787" s="198">
        <v>0</v>
      </c>
      <c r="I4787" s="4">
        <v>43643</v>
      </c>
      <c r="J4787" s="198" t="s">
        <v>105</v>
      </c>
      <c r="K4787" s="3">
        <v>-2868.48</v>
      </c>
      <c r="L4787" s="198" t="s">
        <v>194</v>
      </c>
    </row>
    <row r="4788" spans="1:12" x14ac:dyDescent="0.3">
      <c r="A4788" s="5">
        <v>13640</v>
      </c>
      <c r="B4788" s="5">
        <v>10100501</v>
      </c>
      <c r="C4788" s="5">
        <v>1000</v>
      </c>
      <c r="D4788" s="4">
        <v>43678</v>
      </c>
      <c r="E4788" s="198" t="s">
        <v>104</v>
      </c>
      <c r="F4788" s="198">
        <v>108108104</v>
      </c>
      <c r="G4788" s="198">
        <v>0</v>
      </c>
      <c r="H4788" s="198">
        <v>0</v>
      </c>
      <c r="I4788" s="4">
        <v>43642</v>
      </c>
      <c r="J4788" s="198" t="s">
        <v>105</v>
      </c>
      <c r="K4788" s="198">
        <v>-2.11</v>
      </c>
      <c r="L4788" s="198" t="s">
        <v>194</v>
      </c>
    </row>
    <row r="4789" spans="1:12" x14ac:dyDescent="0.3">
      <c r="A4789" s="5">
        <v>13640</v>
      </c>
      <c r="B4789" s="5">
        <v>10100501</v>
      </c>
      <c r="C4789" s="5">
        <v>1000</v>
      </c>
      <c r="D4789" s="4">
        <v>43678</v>
      </c>
      <c r="E4789" s="198" t="s">
        <v>104</v>
      </c>
      <c r="F4789" s="198">
        <v>108108104</v>
      </c>
      <c r="G4789" s="198">
        <v>0</v>
      </c>
      <c r="H4789" s="198">
        <v>0</v>
      </c>
      <c r="I4789" s="4">
        <v>43642</v>
      </c>
      <c r="J4789" s="198" t="s">
        <v>105</v>
      </c>
      <c r="K4789" s="198">
        <v>-0.28999999999999998</v>
      </c>
      <c r="L4789" s="198" t="s">
        <v>194</v>
      </c>
    </row>
    <row r="4790" spans="1:12" x14ac:dyDescent="0.3">
      <c r="A4790" s="5">
        <v>13640</v>
      </c>
      <c r="B4790" s="5">
        <v>10100501</v>
      </c>
      <c r="C4790" s="5">
        <v>1000</v>
      </c>
      <c r="D4790" s="4">
        <v>43678</v>
      </c>
      <c r="E4790" s="198" t="s">
        <v>104</v>
      </c>
      <c r="F4790" s="198">
        <v>108108104</v>
      </c>
      <c r="G4790" s="198">
        <v>0</v>
      </c>
      <c r="H4790" s="198">
        <v>0</v>
      </c>
      <c r="I4790" s="4">
        <v>43642</v>
      </c>
      <c r="J4790" s="198" t="s">
        <v>105</v>
      </c>
      <c r="K4790" s="198">
        <v>-0.15</v>
      </c>
      <c r="L4790" s="198" t="s">
        <v>194</v>
      </c>
    </row>
    <row r="4791" spans="1:12" x14ac:dyDescent="0.3">
      <c r="A4791" s="5">
        <v>13640</v>
      </c>
      <c r="B4791" s="5">
        <v>10100501</v>
      </c>
      <c r="C4791" s="5">
        <v>1000</v>
      </c>
      <c r="D4791" s="4">
        <v>43678</v>
      </c>
      <c r="E4791" s="198" t="s">
        <v>104</v>
      </c>
      <c r="F4791" s="198">
        <v>108108104</v>
      </c>
      <c r="G4791" s="198">
        <v>0</v>
      </c>
      <c r="H4791" s="198">
        <v>0</v>
      </c>
      <c r="I4791" s="4">
        <v>43642</v>
      </c>
      <c r="J4791" s="198" t="s">
        <v>105</v>
      </c>
      <c r="K4791" s="198">
        <v>-2.1</v>
      </c>
      <c r="L4791" s="198" t="s">
        <v>194</v>
      </c>
    </row>
    <row r="4792" spans="1:12" x14ac:dyDescent="0.3">
      <c r="A4792" s="5">
        <v>13640</v>
      </c>
      <c r="B4792" s="5">
        <v>10100501</v>
      </c>
      <c r="C4792" s="5">
        <v>1000</v>
      </c>
      <c r="D4792" s="4">
        <v>43678</v>
      </c>
      <c r="E4792" s="198" t="s">
        <v>104</v>
      </c>
      <c r="F4792" s="198">
        <v>108108104</v>
      </c>
      <c r="G4792" s="198">
        <v>0</v>
      </c>
      <c r="H4792" s="198">
        <v>0</v>
      </c>
      <c r="I4792" s="4">
        <v>43642</v>
      </c>
      <c r="J4792" s="198" t="s">
        <v>105</v>
      </c>
      <c r="K4792" s="198">
        <v>-0.15</v>
      </c>
      <c r="L4792" s="198" t="s">
        <v>194</v>
      </c>
    </row>
    <row r="4793" spans="1:12" x14ac:dyDescent="0.3">
      <c r="A4793" s="5">
        <v>13670</v>
      </c>
      <c r="B4793" s="5">
        <v>10100501</v>
      </c>
      <c r="C4793" s="5">
        <v>1000</v>
      </c>
      <c r="D4793" s="4">
        <v>43678</v>
      </c>
      <c r="E4793" s="198" t="s">
        <v>104</v>
      </c>
      <c r="F4793" s="198">
        <v>108108104</v>
      </c>
      <c r="G4793" s="198">
        <v>0</v>
      </c>
      <c r="H4793" s="198">
        <v>0</v>
      </c>
      <c r="I4793" s="4">
        <v>43642</v>
      </c>
      <c r="J4793" s="198" t="s">
        <v>105</v>
      </c>
      <c r="K4793" s="198">
        <v>-0.01</v>
      </c>
      <c r="L4793" s="198" t="s">
        <v>189</v>
      </c>
    </row>
    <row r="4794" spans="1:12" x14ac:dyDescent="0.3">
      <c r="A4794" s="5">
        <v>13660</v>
      </c>
      <c r="B4794" s="5">
        <v>10100501</v>
      </c>
      <c r="C4794" s="5">
        <v>1000</v>
      </c>
      <c r="D4794" s="4">
        <v>43678</v>
      </c>
      <c r="E4794" s="198" t="s">
        <v>104</v>
      </c>
      <c r="F4794" s="198">
        <v>108108319</v>
      </c>
      <c r="G4794" s="198">
        <v>0</v>
      </c>
      <c r="H4794" s="198">
        <v>0</v>
      </c>
      <c r="I4794" s="4">
        <v>43684</v>
      </c>
      <c r="J4794" s="198" t="s">
        <v>300</v>
      </c>
      <c r="K4794" s="3">
        <v>-2312.1</v>
      </c>
      <c r="L4794" s="198" t="s">
        <v>188</v>
      </c>
    </row>
    <row r="4795" spans="1:12" x14ac:dyDescent="0.3">
      <c r="A4795" s="5">
        <v>13670</v>
      </c>
      <c r="B4795" s="5">
        <v>10100501</v>
      </c>
      <c r="C4795" s="5">
        <v>1000</v>
      </c>
      <c r="D4795" s="4">
        <v>43678</v>
      </c>
      <c r="E4795" s="198" t="s">
        <v>104</v>
      </c>
      <c r="F4795" s="198">
        <v>108108319</v>
      </c>
      <c r="G4795" s="198">
        <v>0</v>
      </c>
      <c r="H4795" s="198">
        <v>0</v>
      </c>
      <c r="I4795" s="4">
        <v>43684</v>
      </c>
      <c r="J4795" s="198" t="s">
        <v>300</v>
      </c>
      <c r="K4795" s="3">
        <v>-12736.96</v>
      </c>
      <c r="L4795" s="198" t="s">
        <v>189</v>
      </c>
    </row>
    <row r="4796" spans="1:12" x14ac:dyDescent="0.3">
      <c r="A4796" s="5">
        <v>13670</v>
      </c>
      <c r="B4796" s="5">
        <v>10100501</v>
      </c>
      <c r="C4796" s="5">
        <v>1000</v>
      </c>
      <c r="D4796" s="4">
        <v>43678</v>
      </c>
      <c r="E4796" s="198" t="s">
        <v>104</v>
      </c>
      <c r="F4796" s="198">
        <v>108108319</v>
      </c>
      <c r="G4796" s="198">
        <v>0</v>
      </c>
      <c r="H4796" s="198">
        <v>0</v>
      </c>
      <c r="I4796" s="4">
        <v>43684</v>
      </c>
      <c r="J4796" s="198" t="s">
        <v>300</v>
      </c>
      <c r="K4796" s="198">
        <v>-818.92</v>
      </c>
      <c r="L4796" s="198" t="s">
        <v>189</v>
      </c>
    </row>
    <row r="4797" spans="1:12" x14ac:dyDescent="0.3">
      <c r="A4797" s="5">
        <v>13670</v>
      </c>
      <c r="B4797" s="5">
        <v>10100501</v>
      </c>
      <c r="C4797" s="5">
        <v>1000</v>
      </c>
      <c r="D4797" s="4">
        <v>43678</v>
      </c>
      <c r="E4797" s="198" t="s">
        <v>104</v>
      </c>
      <c r="F4797" s="198">
        <v>108108319</v>
      </c>
      <c r="G4797" s="198">
        <v>0</v>
      </c>
      <c r="H4797" s="198">
        <v>0</v>
      </c>
      <c r="I4797" s="4">
        <v>43684</v>
      </c>
      <c r="J4797" s="198" t="s">
        <v>300</v>
      </c>
      <c r="K4797" s="3">
        <v>-8296.2000000000007</v>
      </c>
      <c r="L4797" s="198" t="s">
        <v>189</v>
      </c>
    </row>
    <row r="4798" spans="1:12" x14ac:dyDescent="0.3">
      <c r="A4798" s="5">
        <v>13640</v>
      </c>
      <c r="B4798" s="5">
        <v>10100501</v>
      </c>
      <c r="C4798" s="5">
        <v>1000</v>
      </c>
      <c r="D4798" s="4">
        <v>43678</v>
      </c>
      <c r="E4798" s="198" t="s">
        <v>104</v>
      </c>
      <c r="F4798" s="198">
        <v>108108321</v>
      </c>
      <c r="G4798" s="198">
        <v>0</v>
      </c>
      <c r="H4798" s="198">
        <v>0</v>
      </c>
      <c r="I4798" s="4">
        <v>43651</v>
      </c>
      <c r="J4798" s="198" t="s">
        <v>105</v>
      </c>
      <c r="K4798" s="198">
        <v>-0.1</v>
      </c>
      <c r="L4798" s="198" t="s">
        <v>194</v>
      </c>
    </row>
    <row r="4799" spans="1:12" x14ac:dyDescent="0.3">
      <c r="A4799" s="5">
        <v>13640</v>
      </c>
      <c r="B4799" s="5">
        <v>10100501</v>
      </c>
      <c r="C4799" s="5">
        <v>1000</v>
      </c>
      <c r="D4799" s="4">
        <v>43678</v>
      </c>
      <c r="E4799" s="198" t="s">
        <v>104</v>
      </c>
      <c r="F4799" s="198">
        <v>108108321</v>
      </c>
      <c r="G4799" s="198">
        <v>0</v>
      </c>
      <c r="H4799" s="198">
        <v>0</v>
      </c>
      <c r="I4799" s="4">
        <v>43651</v>
      </c>
      <c r="J4799" s="198" t="s">
        <v>105</v>
      </c>
      <c r="K4799" s="198">
        <v>-0.4</v>
      </c>
      <c r="L4799" s="198" t="s">
        <v>194</v>
      </c>
    </row>
    <row r="4800" spans="1:12" x14ac:dyDescent="0.3">
      <c r="A4800" s="5">
        <v>13640</v>
      </c>
      <c r="B4800" s="5">
        <v>10100501</v>
      </c>
      <c r="C4800" s="5">
        <v>1000</v>
      </c>
      <c r="D4800" s="4">
        <v>43678</v>
      </c>
      <c r="E4800" s="198" t="s">
        <v>104</v>
      </c>
      <c r="F4800" s="198">
        <v>108108321</v>
      </c>
      <c r="G4800" s="198">
        <v>0</v>
      </c>
      <c r="H4800" s="198">
        <v>0</v>
      </c>
      <c r="I4800" s="4">
        <v>43651</v>
      </c>
      <c r="J4800" s="198" t="s">
        <v>105</v>
      </c>
      <c r="K4800" s="198">
        <v>-8.39</v>
      </c>
      <c r="L4800" s="198" t="s">
        <v>194</v>
      </c>
    </row>
    <row r="4801" spans="1:12" x14ac:dyDescent="0.3">
      <c r="A4801" s="5">
        <v>13650</v>
      </c>
      <c r="B4801" s="5">
        <v>10100501</v>
      </c>
      <c r="C4801" s="5">
        <v>1000</v>
      </c>
      <c r="D4801" s="4">
        <v>43678</v>
      </c>
      <c r="E4801" s="198" t="s">
        <v>104</v>
      </c>
      <c r="F4801" s="198">
        <v>108108321</v>
      </c>
      <c r="G4801" s="198">
        <v>0</v>
      </c>
      <c r="H4801" s="198">
        <v>0</v>
      </c>
      <c r="I4801" s="4">
        <v>43651</v>
      </c>
      <c r="J4801" s="198" t="s">
        <v>105</v>
      </c>
      <c r="K4801" s="198">
        <v>-1.07</v>
      </c>
      <c r="L4801" s="198" t="s">
        <v>195</v>
      </c>
    </row>
    <row r="4802" spans="1:12" x14ac:dyDescent="0.3">
      <c r="A4802" s="5">
        <v>13650</v>
      </c>
      <c r="B4802" s="5">
        <v>10100501</v>
      </c>
      <c r="C4802" s="5">
        <v>1000</v>
      </c>
      <c r="D4802" s="4">
        <v>43678</v>
      </c>
      <c r="E4802" s="198" t="s">
        <v>104</v>
      </c>
      <c r="F4802" s="198">
        <v>108108321</v>
      </c>
      <c r="G4802" s="198">
        <v>0</v>
      </c>
      <c r="H4802" s="198">
        <v>0</v>
      </c>
      <c r="I4802" s="4">
        <v>43651</v>
      </c>
      <c r="J4802" s="198" t="s">
        <v>105</v>
      </c>
      <c r="K4802" s="198">
        <v>-1.07</v>
      </c>
      <c r="L4802" s="198" t="s">
        <v>195</v>
      </c>
    </row>
    <row r="4803" spans="1:12" x14ac:dyDescent="0.3">
      <c r="A4803" s="5">
        <v>13660</v>
      </c>
      <c r="B4803" s="5">
        <v>10100501</v>
      </c>
      <c r="C4803" s="5">
        <v>1000</v>
      </c>
      <c r="D4803" s="4">
        <v>43678</v>
      </c>
      <c r="E4803" s="198" t="s">
        <v>104</v>
      </c>
      <c r="F4803" s="198">
        <v>108108321</v>
      </c>
      <c r="G4803" s="198">
        <v>0</v>
      </c>
      <c r="H4803" s="198">
        <v>0</v>
      </c>
      <c r="I4803" s="4">
        <v>43651</v>
      </c>
      <c r="J4803" s="198" t="s">
        <v>105</v>
      </c>
      <c r="K4803" s="198">
        <v>-0.43</v>
      </c>
      <c r="L4803" s="198" t="s">
        <v>188</v>
      </c>
    </row>
    <row r="4804" spans="1:12" x14ac:dyDescent="0.3">
      <c r="A4804" s="5">
        <v>13670</v>
      </c>
      <c r="B4804" s="5">
        <v>10100501</v>
      </c>
      <c r="C4804" s="5">
        <v>1000</v>
      </c>
      <c r="D4804" s="4">
        <v>43678</v>
      </c>
      <c r="E4804" s="198" t="s">
        <v>104</v>
      </c>
      <c r="F4804" s="198">
        <v>108108321</v>
      </c>
      <c r="G4804" s="198">
        <v>0</v>
      </c>
      <c r="H4804" s="198">
        <v>0</v>
      </c>
      <c r="I4804" s="4">
        <v>43651</v>
      </c>
      <c r="J4804" s="198" t="s">
        <v>105</v>
      </c>
      <c r="K4804" s="198">
        <v>-0.1</v>
      </c>
      <c r="L4804" s="198" t="s">
        <v>189</v>
      </c>
    </row>
    <row r="4805" spans="1:12" x14ac:dyDescent="0.3">
      <c r="A4805" s="5">
        <v>13640</v>
      </c>
      <c r="B4805" s="5">
        <v>10100501</v>
      </c>
      <c r="C4805" s="5">
        <v>1000</v>
      </c>
      <c r="D4805" s="4">
        <v>43678</v>
      </c>
      <c r="E4805" s="198" t="s">
        <v>103</v>
      </c>
      <c r="F4805" s="198">
        <v>108100274</v>
      </c>
      <c r="G4805" s="198">
        <v>-1</v>
      </c>
      <c r="H4805" s="198">
        <v>-286.74</v>
      </c>
      <c r="I4805" s="4">
        <v>43683</v>
      </c>
      <c r="J4805" s="198" t="s">
        <v>304</v>
      </c>
      <c r="K4805" s="198">
        <v>0</v>
      </c>
      <c r="L4805" s="198" t="s">
        <v>194</v>
      </c>
    </row>
    <row r="4806" spans="1:12" x14ac:dyDescent="0.3">
      <c r="A4806" s="5">
        <v>13640</v>
      </c>
      <c r="B4806" s="5">
        <v>10100501</v>
      </c>
      <c r="C4806" s="5">
        <v>1000</v>
      </c>
      <c r="D4806" s="4">
        <v>43678</v>
      </c>
      <c r="E4806" s="198" t="s">
        <v>103</v>
      </c>
      <c r="F4806" s="198">
        <v>108100310</v>
      </c>
      <c r="G4806" s="198">
        <v>-1</v>
      </c>
      <c r="H4806" s="198">
        <v>-79.95</v>
      </c>
      <c r="I4806" s="4">
        <v>43643</v>
      </c>
      <c r="J4806" s="198" t="s">
        <v>304</v>
      </c>
      <c r="K4806" s="198">
        <v>0</v>
      </c>
      <c r="L4806" s="198" t="s">
        <v>194</v>
      </c>
    </row>
    <row r="4807" spans="1:12" x14ac:dyDescent="0.3">
      <c r="A4807" s="5">
        <v>13640</v>
      </c>
      <c r="B4807" s="5">
        <v>10100501</v>
      </c>
      <c r="C4807" s="5">
        <v>1000</v>
      </c>
      <c r="D4807" s="4">
        <v>43678</v>
      </c>
      <c r="E4807" s="198" t="s">
        <v>104</v>
      </c>
      <c r="F4807" s="198">
        <v>108100310</v>
      </c>
      <c r="G4807" s="198">
        <v>0</v>
      </c>
      <c r="H4807" s="198">
        <v>0</v>
      </c>
      <c r="I4807" s="4">
        <v>43643</v>
      </c>
      <c r="J4807" s="198" t="s">
        <v>304</v>
      </c>
      <c r="K4807" s="198">
        <v>-437.91</v>
      </c>
      <c r="L4807" s="198" t="s">
        <v>194</v>
      </c>
    </row>
    <row r="4808" spans="1:12" x14ac:dyDescent="0.3">
      <c r="A4808" s="5">
        <v>13650</v>
      </c>
      <c r="B4808" s="5">
        <v>10100501</v>
      </c>
      <c r="C4808" s="5">
        <v>1000</v>
      </c>
      <c r="D4808" s="4">
        <v>43678</v>
      </c>
      <c r="E4808" s="198" t="s">
        <v>103</v>
      </c>
      <c r="F4808" s="198">
        <v>108100310</v>
      </c>
      <c r="G4808" s="198">
        <v>75</v>
      </c>
      <c r="H4808" s="198">
        <v>192</v>
      </c>
      <c r="I4808" s="4">
        <v>43643</v>
      </c>
      <c r="J4808" s="198" t="s">
        <v>304</v>
      </c>
      <c r="K4808" s="198">
        <v>0</v>
      </c>
      <c r="L4808" s="198" t="s">
        <v>195</v>
      </c>
    </row>
    <row r="4809" spans="1:12" x14ac:dyDescent="0.3">
      <c r="A4809" s="5">
        <v>13650</v>
      </c>
      <c r="B4809" s="5">
        <v>10100501</v>
      </c>
      <c r="C4809" s="5">
        <v>1000</v>
      </c>
      <c r="D4809" s="4">
        <v>43678</v>
      </c>
      <c r="E4809" s="198" t="s">
        <v>103</v>
      </c>
      <c r="F4809" s="198">
        <v>108100310</v>
      </c>
      <c r="G4809" s="198">
        <v>-75</v>
      </c>
      <c r="H4809" s="198">
        <v>-192</v>
      </c>
      <c r="I4809" s="4">
        <v>43643</v>
      </c>
      <c r="J4809" s="198" t="s">
        <v>304</v>
      </c>
      <c r="K4809" s="198">
        <v>0</v>
      </c>
      <c r="L4809" s="198" t="s">
        <v>195</v>
      </c>
    </row>
    <row r="4810" spans="1:12" x14ac:dyDescent="0.3">
      <c r="A4810" s="5">
        <v>13650</v>
      </c>
      <c r="B4810" s="5">
        <v>10100501</v>
      </c>
      <c r="C4810" s="5">
        <v>1000</v>
      </c>
      <c r="D4810" s="4">
        <v>43678</v>
      </c>
      <c r="E4810" s="198" t="s">
        <v>103</v>
      </c>
      <c r="F4810" s="198">
        <v>108100310</v>
      </c>
      <c r="G4810" s="198">
        <v>-75</v>
      </c>
      <c r="H4810" s="198">
        <v>-192</v>
      </c>
      <c r="I4810" s="4">
        <v>43643</v>
      </c>
      <c r="J4810" s="198" t="s">
        <v>304</v>
      </c>
      <c r="K4810" s="198">
        <v>0</v>
      </c>
      <c r="L4810" s="198" t="s">
        <v>195</v>
      </c>
    </row>
    <row r="4811" spans="1:12" x14ac:dyDescent="0.3">
      <c r="A4811" s="5">
        <v>13650</v>
      </c>
      <c r="B4811" s="5">
        <v>10100501</v>
      </c>
      <c r="C4811" s="5">
        <v>1000</v>
      </c>
      <c r="D4811" s="4">
        <v>43678</v>
      </c>
      <c r="E4811" s="198" t="s">
        <v>104</v>
      </c>
      <c r="F4811" s="198">
        <v>108100310</v>
      </c>
      <c r="G4811" s="198">
        <v>0</v>
      </c>
      <c r="H4811" s="198">
        <v>0</v>
      </c>
      <c r="I4811" s="4">
        <v>43643</v>
      </c>
      <c r="J4811" s="198" t="s">
        <v>304</v>
      </c>
      <c r="K4811" s="3">
        <v>-1051.6199999999999</v>
      </c>
      <c r="L4811" s="198" t="s">
        <v>195</v>
      </c>
    </row>
    <row r="4812" spans="1:12" x14ac:dyDescent="0.3">
      <c r="A4812" s="5">
        <v>13650</v>
      </c>
      <c r="B4812" s="5">
        <v>10100501</v>
      </c>
      <c r="C4812" s="5">
        <v>1000</v>
      </c>
      <c r="D4812" s="4">
        <v>43678</v>
      </c>
      <c r="E4812" s="198" t="s">
        <v>104</v>
      </c>
      <c r="F4812" s="198">
        <v>108100310</v>
      </c>
      <c r="G4812" s="198">
        <v>0</v>
      </c>
      <c r="H4812" s="198">
        <v>0</v>
      </c>
      <c r="I4812" s="4">
        <v>43643</v>
      </c>
      <c r="J4812" s="198" t="s">
        <v>304</v>
      </c>
      <c r="K4812" s="3">
        <v>-1051.6600000000001</v>
      </c>
      <c r="L4812" s="198" t="s">
        <v>195</v>
      </c>
    </row>
    <row r="4813" spans="1:12" x14ac:dyDescent="0.3">
      <c r="A4813" s="5">
        <v>13650</v>
      </c>
      <c r="B4813" s="5">
        <v>10100501</v>
      </c>
      <c r="C4813" s="5">
        <v>1000</v>
      </c>
      <c r="D4813" s="4">
        <v>43678</v>
      </c>
      <c r="E4813" s="198" t="s">
        <v>104</v>
      </c>
      <c r="F4813" s="198">
        <v>108100310</v>
      </c>
      <c r="G4813" s="198">
        <v>0</v>
      </c>
      <c r="H4813" s="198">
        <v>0</v>
      </c>
      <c r="I4813" s="4">
        <v>43643</v>
      </c>
      <c r="J4813" s="198" t="s">
        <v>304</v>
      </c>
      <c r="K4813" s="3">
        <v>-1051.6600000000001</v>
      </c>
      <c r="L4813" s="198" t="s">
        <v>195</v>
      </c>
    </row>
    <row r="4814" spans="1:12" x14ac:dyDescent="0.3">
      <c r="A4814" s="5">
        <v>13640</v>
      </c>
      <c r="B4814" s="5">
        <v>10100501</v>
      </c>
      <c r="C4814" s="5">
        <v>1000</v>
      </c>
      <c r="D4814" s="4">
        <v>43678</v>
      </c>
      <c r="E4814" s="198" t="s">
        <v>104</v>
      </c>
      <c r="F4814" s="198">
        <v>108100928</v>
      </c>
      <c r="G4814" s="198">
        <v>0</v>
      </c>
      <c r="H4814" s="198">
        <v>0</v>
      </c>
      <c r="I4814" s="4">
        <v>42914</v>
      </c>
      <c r="J4814" s="198" t="s">
        <v>105</v>
      </c>
      <c r="K4814" s="198">
        <v>56.7</v>
      </c>
      <c r="L4814" s="198" t="s">
        <v>194</v>
      </c>
    </row>
    <row r="4815" spans="1:12" x14ac:dyDescent="0.3">
      <c r="A4815" s="5">
        <v>13640</v>
      </c>
      <c r="B4815" s="5">
        <v>10100501</v>
      </c>
      <c r="C4815" s="5">
        <v>1000</v>
      </c>
      <c r="D4815" s="4">
        <v>43678</v>
      </c>
      <c r="E4815" s="198" t="s">
        <v>104</v>
      </c>
      <c r="F4815" s="198">
        <v>108097918</v>
      </c>
      <c r="G4815" s="198">
        <v>0</v>
      </c>
      <c r="H4815" s="198">
        <v>0</v>
      </c>
      <c r="I4815" s="4">
        <v>43678</v>
      </c>
      <c r="J4815" s="198" t="s">
        <v>105</v>
      </c>
      <c r="K4815" s="198">
        <v>-297.67</v>
      </c>
      <c r="L4815" s="198" t="s">
        <v>194</v>
      </c>
    </row>
    <row r="4816" spans="1:12" x14ac:dyDescent="0.3">
      <c r="A4816" s="5">
        <v>13670</v>
      </c>
      <c r="B4816" s="5">
        <v>10100501</v>
      </c>
      <c r="C4816" s="5">
        <v>1000</v>
      </c>
      <c r="D4816" s="4">
        <v>43678</v>
      </c>
      <c r="E4816" s="198" t="s">
        <v>104</v>
      </c>
      <c r="F4816" s="198">
        <v>108097918</v>
      </c>
      <c r="G4816" s="198">
        <v>0</v>
      </c>
      <c r="H4816" s="198">
        <v>0</v>
      </c>
      <c r="I4816" s="4">
        <v>43678</v>
      </c>
      <c r="J4816" s="198" t="s">
        <v>105</v>
      </c>
      <c r="K4816" s="198">
        <v>-193.07</v>
      </c>
      <c r="L4816" s="198" t="s">
        <v>189</v>
      </c>
    </row>
    <row r="4817" spans="1:12" x14ac:dyDescent="0.3">
      <c r="A4817" s="5">
        <v>13650</v>
      </c>
      <c r="B4817" s="5">
        <v>10100501</v>
      </c>
      <c r="C4817" s="5">
        <v>1000</v>
      </c>
      <c r="D4817" s="4">
        <v>43678</v>
      </c>
      <c r="E4817" s="198" t="s">
        <v>103</v>
      </c>
      <c r="F4817" s="198">
        <v>108100107</v>
      </c>
      <c r="G4817" s="198">
        <v>-755</v>
      </c>
      <c r="H4817" s="3">
        <v>-1910.15</v>
      </c>
      <c r="I4817" s="4">
        <v>43438</v>
      </c>
      <c r="J4817" s="198" t="s">
        <v>304</v>
      </c>
      <c r="K4817" s="198">
        <v>0</v>
      </c>
      <c r="L4817" s="198" t="s">
        <v>195</v>
      </c>
    </row>
    <row r="4818" spans="1:12" x14ac:dyDescent="0.3">
      <c r="A4818" s="5">
        <v>13650</v>
      </c>
      <c r="B4818" s="5">
        <v>10100501</v>
      </c>
      <c r="C4818" s="5">
        <v>1000</v>
      </c>
      <c r="D4818" s="4">
        <v>43678</v>
      </c>
      <c r="E4818" s="198" t="s">
        <v>104</v>
      </c>
      <c r="F4818" s="198">
        <v>108100107</v>
      </c>
      <c r="G4818" s="198">
        <v>0</v>
      </c>
      <c r="H4818" s="198">
        <v>0</v>
      </c>
      <c r="I4818" s="4">
        <v>43438</v>
      </c>
      <c r="J4818" s="198" t="s">
        <v>304</v>
      </c>
      <c r="K4818" s="3">
        <v>2547.9</v>
      </c>
      <c r="L4818" s="198" t="s">
        <v>195</v>
      </c>
    </row>
    <row r="4819" spans="1:12" x14ac:dyDescent="0.3">
      <c r="A4819" s="5">
        <v>13640</v>
      </c>
      <c r="B4819" s="5">
        <v>10100501</v>
      </c>
      <c r="C4819" s="5">
        <v>1000</v>
      </c>
      <c r="D4819" s="4">
        <v>43678</v>
      </c>
      <c r="E4819" s="198" t="s">
        <v>103</v>
      </c>
      <c r="F4819" s="198">
        <v>108100274</v>
      </c>
      <c r="G4819" s="198">
        <v>-2</v>
      </c>
      <c r="H4819" s="3">
        <v>-2437.2199999999998</v>
      </c>
      <c r="I4819" s="4">
        <v>43683</v>
      </c>
      <c r="J4819" s="198" t="s">
        <v>304</v>
      </c>
      <c r="K4819" s="198">
        <v>0</v>
      </c>
      <c r="L4819" s="198" t="s">
        <v>194</v>
      </c>
    </row>
    <row r="4820" spans="1:12" x14ac:dyDescent="0.3">
      <c r="A4820" s="5">
        <v>13650</v>
      </c>
      <c r="B4820" s="5">
        <v>10100501</v>
      </c>
      <c r="C4820" s="5">
        <v>1000</v>
      </c>
      <c r="D4820" s="4">
        <v>43678</v>
      </c>
      <c r="E4820" s="198" t="s">
        <v>103</v>
      </c>
      <c r="F4820" s="198">
        <v>108113428</v>
      </c>
      <c r="G4820" s="198">
        <v>-95</v>
      </c>
      <c r="H4820" s="198">
        <v>-380</v>
      </c>
      <c r="I4820" s="4">
        <v>43643</v>
      </c>
      <c r="J4820" s="198" t="s">
        <v>299</v>
      </c>
      <c r="K4820" s="198">
        <v>0</v>
      </c>
      <c r="L4820" s="198" t="s">
        <v>195</v>
      </c>
    </row>
    <row r="4821" spans="1:12" x14ac:dyDescent="0.3">
      <c r="A4821" s="5">
        <v>13650</v>
      </c>
      <c r="B4821" s="5">
        <v>10100501</v>
      </c>
      <c r="C4821" s="5">
        <v>1000</v>
      </c>
      <c r="D4821" s="4">
        <v>43678</v>
      </c>
      <c r="E4821" s="198" t="s">
        <v>104</v>
      </c>
      <c r="F4821" s="198">
        <v>108113428</v>
      </c>
      <c r="G4821" s="198">
        <v>0</v>
      </c>
      <c r="H4821" s="198">
        <v>0</v>
      </c>
      <c r="I4821" s="4">
        <v>43643</v>
      </c>
      <c r="J4821" s="198" t="s">
        <v>299</v>
      </c>
      <c r="K4821" s="3">
        <v>-4926.97</v>
      </c>
      <c r="L4821" s="198" t="s">
        <v>195</v>
      </c>
    </row>
    <row r="4822" spans="1:12" x14ac:dyDescent="0.3">
      <c r="A4822" s="5">
        <v>13660</v>
      </c>
      <c r="B4822" s="5">
        <v>10100501</v>
      </c>
      <c r="C4822" s="5">
        <v>1000</v>
      </c>
      <c r="D4822" s="4">
        <v>43678</v>
      </c>
      <c r="E4822" s="198" t="s">
        <v>103</v>
      </c>
      <c r="F4822" s="198">
        <v>108113929</v>
      </c>
      <c r="G4822" s="198">
        <v>-80</v>
      </c>
      <c r="H4822" s="198">
        <v>-283.2</v>
      </c>
      <c r="I4822" s="4">
        <v>43677</v>
      </c>
      <c r="J4822" s="198" t="s">
        <v>299</v>
      </c>
      <c r="K4822" s="198">
        <v>0</v>
      </c>
      <c r="L4822" s="198" t="s">
        <v>188</v>
      </c>
    </row>
    <row r="4823" spans="1:12" x14ac:dyDescent="0.3">
      <c r="A4823" s="5">
        <v>13660</v>
      </c>
      <c r="B4823" s="5">
        <v>10100501</v>
      </c>
      <c r="C4823" s="5">
        <v>1000</v>
      </c>
      <c r="D4823" s="4">
        <v>43678</v>
      </c>
      <c r="E4823" s="198" t="s">
        <v>104</v>
      </c>
      <c r="F4823" s="198">
        <v>108113929</v>
      </c>
      <c r="G4823" s="198">
        <v>0</v>
      </c>
      <c r="H4823" s="198">
        <v>0</v>
      </c>
      <c r="I4823" s="4">
        <v>43677</v>
      </c>
      <c r="J4823" s="198" t="s">
        <v>299</v>
      </c>
      <c r="K4823" s="198">
        <v>427.48</v>
      </c>
      <c r="L4823" s="198" t="s">
        <v>188</v>
      </c>
    </row>
    <row r="4824" spans="1:12" x14ac:dyDescent="0.3">
      <c r="A4824" s="5">
        <v>13660</v>
      </c>
      <c r="B4824" s="5">
        <v>10100501</v>
      </c>
      <c r="C4824" s="5">
        <v>1000</v>
      </c>
      <c r="D4824" s="4">
        <v>43678</v>
      </c>
      <c r="E4824" s="198" t="s">
        <v>103</v>
      </c>
      <c r="F4824" s="198">
        <v>108113929</v>
      </c>
      <c r="G4824" s="198">
        <v>-1</v>
      </c>
      <c r="H4824" s="3">
        <v>-1012.24</v>
      </c>
      <c r="I4824" s="4">
        <v>43677</v>
      </c>
      <c r="J4824" s="198" t="s">
        <v>299</v>
      </c>
      <c r="K4824" s="198">
        <v>0</v>
      </c>
      <c r="L4824" s="198" t="s">
        <v>188</v>
      </c>
    </row>
    <row r="4825" spans="1:12" x14ac:dyDescent="0.3">
      <c r="A4825" s="5">
        <v>13660</v>
      </c>
      <c r="B4825" s="5">
        <v>10100501</v>
      </c>
      <c r="C4825" s="5">
        <v>1000</v>
      </c>
      <c r="D4825" s="4">
        <v>43678</v>
      </c>
      <c r="E4825" s="198" t="s">
        <v>104</v>
      </c>
      <c r="F4825" s="198">
        <v>108113929</v>
      </c>
      <c r="G4825" s="198">
        <v>0</v>
      </c>
      <c r="H4825" s="198">
        <v>0</v>
      </c>
      <c r="I4825" s="4">
        <v>43677</v>
      </c>
      <c r="J4825" s="198" t="s">
        <v>299</v>
      </c>
      <c r="K4825" s="3">
        <v>1527.92</v>
      </c>
      <c r="L4825" s="198" t="s">
        <v>188</v>
      </c>
    </row>
    <row r="4826" spans="1:12" x14ac:dyDescent="0.3">
      <c r="A4826" s="5">
        <v>13670</v>
      </c>
      <c r="B4826" s="5">
        <v>10100501</v>
      </c>
      <c r="C4826" s="5">
        <v>1000</v>
      </c>
      <c r="D4826" s="4">
        <v>43678</v>
      </c>
      <c r="E4826" s="198" t="s">
        <v>103</v>
      </c>
      <c r="F4826" s="198">
        <v>108113929</v>
      </c>
      <c r="G4826" s="198">
        <v>-150</v>
      </c>
      <c r="H4826" s="198">
        <v>-475.5</v>
      </c>
      <c r="I4826" s="4">
        <v>43677</v>
      </c>
      <c r="J4826" s="198" t="s">
        <v>299</v>
      </c>
      <c r="K4826" s="198">
        <v>0</v>
      </c>
      <c r="L4826" s="198" t="s">
        <v>189</v>
      </c>
    </row>
    <row r="4827" spans="1:12" x14ac:dyDescent="0.3">
      <c r="A4827" s="5">
        <v>13670</v>
      </c>
      <c r="B4827" s="5">
        <v>10100501</v>
      </c>
      <c r="C4827" s="5">
        <v>1000</v>
      </c>
      <c r="D4827" s="4">
        <v>43678</v>
      </c>
      <c r="E4827" s="198" t="s">
        <v>104</v>
      </c>
      <c r="F4827" s="198">
        <v>108113929</v>
      </c>
      <c r="G4827" s="198">
        <v>0</v>
      </c>
      <c r="H4827" s="198">
        <v>0</v>
      </c>
      <c r="I4827" s="4">
        <v>43677</v>
      </c>
      <c r="J4827" s="198" t="s">
        <v>299</v>
      </c>
      <c r="K4827" s="198">
        <v>717.74</v>
      </c>
      <c r="L4827" s="198" t="s">
        <v>189</v>
      </c>
    </row>
    <row r="4828" spans="1:12" x14ac:dyDescent="0.3">
      <c r="A4828" s="5">
        <v>13650</v>
      </c>
      <c r="B4828" s="5">
        <v>10100501</v>
      </c>
      <c r="C4828" s="5">
        <v>1000</v>
      </c>
      <c r="D4828" s="4">
        <v>43678</v>
      </c>
      <c r="E4828" s="198" t="s">
        <v>103</v>
      </c>
      <c r="F4828" s="198">
        <v>108114010</v>
      </c>
      <c r="G4828" s="198">
        <v>-143</v>
      </c>
      <c r="H4828" s="198">
        <v>-361.79</v>
      </c>
      <c r="I4828" s="4">
        <v>43677</v>
      </c>
      <c r="J4828" s="198" t="s">
        <v>305</v>
      </c>
      <c r="K4828" s="198">
        <v>0</v>
      </c>
      <c r="L4828" s="198" t="s">
        <v>195</v>
      </c>
    </row>
    <row r="4829" spans="1:12" x14ac:dyDescent="0.3">
      <c r="A4829" s="5">
        <v>13650</v>
      </c>
      <c r="B4829" s="5">
        <v>10100501</v>
      </c>
      <c r="C4829" s="5">
        <v>1000</v>
      </c>
      <c r="D4829" s="4">
        <v>43678</v>
      </c>
      <c r="E4829" s="198" t="s">
        <v>104</v>
      </c>
      <c r="F4829" s="198">
        <v>108114010</v>
      </c>
      <c r="G4829" s="198">
        <v>0</v>
      </c>
      <c r="H4829" s="198">
        <v>0</v>
      </c>
      <c r="I4829" s="4">
        <v>43677</v>
      </c>
      <c r="J4829" s="198" t="s">
        <v>305</v>
      </c>
      <c r="K4829" s="198">
        <v>-535.41999999999996</v>
      </c>
      <c r="L4829" s="198" t="s">
        <v>195</v>
      </c>
    </row>
    <row r="4830" spans="1:12" x14ac:dyDescent="0.3">
      <c r="A4830" s="5">
        <v>13660</v>
      </c>
      <c r="B4830" s="5">
        <v>10100501</v>
      </c>
      <c r="C4830" s="5">
        <v>1000</v>
      </c>
      <c r="D4830" s="4">
        <v>43678</v>
      </c>
      <c r="E4830" s="198" t="s">
        <v>103</v>
      </c>
      <c r="F4830" s="198">
        <v>108114010</v>
      </c>
      <c r="G4830" s="198">
        <v>-1</v>
      </c>
      <c r="H4830" s="3">
        <v>-1012.24</v>
      </c>
      <c r="I4830" s="4">
        <v>43677</v>
      </c>
      <c r="J4830" s="198" t="s">
        <v>305</v>
      </c>
      <c r="K4830" s="198">
        <v>0</v>
      </c>
      <c r="L4830" s="198" t="s">
        <v>188</v>
      </c>
    </row>
    <row r="4831" spans="1:12" x14ac:dyDescent="0.3">
      <c r="A4831" s="5">
        <v>13660</v>
      </c>
      <c r="B4831" s="5">
        <v>10100501</v>
      </c>
      <c r="C4831" s="5">
        <v>1000</v>
      </c>
      <c r="D4831" s="4">
        <v>43678</v>
      </c>
      <c r="E4831" s="198" t="s">
        <v>104</v>
      </c>
      <c r="F4831" s="198">
        <v>108114010</v>
      </c>
      <c r="G4831" s="198">
        <v>0</v>
      </c>
      <c r="H4831" s="198">
        <v>0</v>
      </c>
      <c r="I4831" s="4">
        <v>43677</v>
      </c>
      <c r="J4831" s="198" t="s">
        <v>305</v>
      </c>
      <c r="K4831" s="3">
        <v>-1498.06</v>
      </c>
      <c r="L4831" s="198" t="s">
        <v>188</v>
      </c>
    </row>
    <row r="4832" spans="1:12" x14ac:dyDescent="0.3">
      <c r="A4832" s="5">
        <v>13670</v>
      </c>
      <c r="B4832" s="5">
        <v>10100501</v>
      </c>
      <c r="C4832" s="5">
        <v>1000</v>
      </c>
      <c r="D4832" s="4">
        <v>43678</v>
      </c>
      <c r="E4832" s="198" t="s">
        <v>103</v>
      </c>
      <c r="F4832" s="198">
        <v>108114010</v>
      </c>
      <c r="G4832" s="198">
        <v>-435</v>
      </c>
      <c r="H4832" s="3">
        <v>-1144.05</v>
      </c>
      <c r="I4832" s="4">
        <v>43677</v>
      </c>
      <c r="J4832" s="198" t="s">
        <v>305</v>
      </c>
      <c r="K4832" s="198">
        <v>0</v>
      </c>
      <c r="L4832" s="198" t="s">
        <v>189</v>
      </c>
    </row>
    <row r="4833" spans="1:12" x14ac:dyDescent="0.3">
      <c r="A4833" s="5">
        <v>13670</v>
      </c>
      <c r="B4833" s="5">
        <v>10100501</v>
      </c>
      <c r="C4833" s="5">
        <v>1000</v>
      </c>
      <c r="D4833" s="4">
        <v>43678</v>
      </c>
      <c r="E4833" s="198" t="s">
        <v>104</v>
      </c>
      <c r="F4833" s="198">
        <v>108114010</v>
      </c>
      <c r="G4833" s="198">
        <v>0</v>
      </c>
      <c r="H4833" s="198">
        <v>0</v>
      </c>
      <c r="I4833" s="4">
        <v>43677</v>
      </c>
      <c r="J4833" s="198" t="s">
        <v>305</v>
      </c>
      <c r="K4833" s="3">
        <v>-1693.12</v>
      </c>
      <c r="L4833" s="198" t="s">
        <v>189</v>
      </c>
    </row>
    <row r="4834" spans="1:12" x14ac:dyDescent="0.3">
      <c r="A4834" s="5">
        <v>13690</v>
      </c>
      <c r="B4834" s="5">
        <v>10100501</v>
      </c>
      <c r="C4834" s="5">
        <v>1000</v>
      </c>
      <c r="D4834" s="4">
        <v>43678</v>
      </c>
      <c r="E4834" s="198" t="s">
        <v>103</v>
      </c>
      <c r="F4834" s="198">
        <v>108115444</v>
      </c>
      <c r="G4834" s="198">
        <v>-3</v>
      </c>
      <c r="H4834" s="3">
        <v>-1066.26</v>
      </c>
      <c r="I4834" s="4">
        <v>43689</v>
      </c>
      <c r="J4834" s="198" t="s">
        <v>305</v>
      </c>
      <c r="K4834" s="198">
        <v>0</v>
      </c>
      <c r="L4834" s="198" t="s">
        <v>191</v>
      </c>
    </row>
    <row r="4835" spans="1:12" x14ac:dyDescent="0.3">
      <c r="A4835" s="5">
        <v>13690</v>
      </c>
      <c r="B4835" s="5">
        <v>10100501</v>
      </c>
      <c r="C4835" s="5">
        <v>1000</v>
      </c>
      <c r="D4835" s="4">
        <v>43678</v>
      </c>
      <c r="E4835" s="198" t="s">
        <v>103</v>
      </c>
      <c r="F4835" s="198">
        <v>108115444</v>
      </c>
      <c r="G4835" s="198">
        <v>-1</v>
      </c>
      <c r="H4835" s="198">
        <v>-355.42</v>
      </c>
      <c r="I4835" s="4">
        <v>43689</v>
      </c>
      <c r="J4835" s="198" t="s">
        <v>305</v>
      </c>
      <c r="K4835" s="198">
        <v>0</v>
      </c>
      <c r="L4835" s="198" t="s">
        <v>191</v>
      </c>
    </row>
    <row r="4836" spans="1:12" x14ac:dyDescent="0.3">
      <c r="A4836" s="5">
        <v>13640</v>
      </c>
      <c r="B4836" s="5">
        <v>10100501</v>
      </c>
      <c r="C4836" s="5">
        <v>1000</v>
      </c>
      <c r="D4836" s="4">
        <v>43678</v>
      </c>
      <c r="E4836" s="198" t="s">
        <v>104</v>
      </c>
      <c r="F4836" s="198">
        <v>108105991</v>
      </c>
      <c r="G4836" s="198">
        <v>0</v>
      </c>
      <c r="H4836" s="198">
        <v>0</v>
      </c>
      <c r="I4836" s="4">
        <v>43656</v>
      </c>
      <c r="J4836" s="198" t="s">
        <v>105</v>
      </c>
      <c r="K4836" s="198">
        <v>384.61</v>
      </c>
      <c r="L4836" s="198" t="s">
        <v>194</v>
      </c>
    </row>
    <row r="4837" spans="1:12" x14ac:dyDescent="0.3">
      <c r="A4837" s="5">
        <v>13640</v>
      </c>
      <c r="B4837" s="5">
        <v>10100501</v>
      </c>
      <c r="C4837" s="5">
        <v>1000</v>
      </c>
      <c r="D4837" s="4">
        <v>43678</v>
      </c>
      <c r="E4837" s="198" t="s">
        <v>104</v>
      </c>
      <c r="F4837" s="198">
        <v>108105991</v>
      </c>
      <c r="G4837" s="198">
        <v>0</v>
      </c>
      <c r="H4837" s="198">
        <v>0</v>
      </c>
      <c r="I4837" s="4">
        <v>43656</v>
      </c>
      <c r="J4837" s="198" t="s">
        <v>105</v>
      </c>
      <c r="K4837" s="198">
        <v>384.61</v>
      </c>
      <c r="L4837" s="198" t="s">
        <v>194</v>
      </c>
    </row>
    <row r="4838" spans="1:12" x14ac:dyDescent="0.3">
      <c r="A4838" s="5">
        <v>13640</v>
      </c>
      <c r="B4838" s="5">
        <v>10100501</v>
      </c>
      <c r="C4838" s="5">
        <v>1000</v>
      </c>
      <c r="D4838" s="4">
        <v>43678</v>
      </c>
      <c r="E4838" s="198" t="s">
        <v>104</v>
      </c>
      <c r="F4838" s="198">
        <v>108105991</v>
      </c>
      <c r="G4838" s="198">
        <v>0</v>
      </c>
      <c r="H4838" s="198">
        <v>0</v>
      </c>
      <c r="I4838" s="4">
        <v>43656</v>
      </c>
      <c r="J4838" s="198" t="s">
        <v>105</v>
      </c>
      <c r="K4838" s="198">
        <v>384.61</v>
      </c>
      <c r="L4838" s="198" t="s">
        <v>194</v>
      </c>
    </row>
    <row r="4839" spans="1:12" x14ac:dyDescent="0.3">
      <c r="A4839" s="5">
        <v>13640</v>
      </c>
      <c r="B4839" s="5">
        <v>10100501</v>
      </c>
      <c r="C4839" s="5">
        <v>1000</v>
      </c>
      <c r="D4839" s="4">
        <v>43678</v>
      </c>
      <c r="E4839" s="198" t="s">
        <v>104</v>
      </c>
      <c r="F4839" s="198">
        <v>108105991</v>
      </c>
      <c r="G4839" s="198">
        <v>0</v>
      </c>
      <c r="H4839" s="198">
        <v>0</v>
      </c>
      <c r="I4839" s="4">
        <v>43656</v>
      </c>
      <c r="J4839" s="198" t="s">
        <v>105</v>
      </c>
      <c r="K4839" s="198">
        <v>145.44999999999999</v>
      </c>
      <c r="L4839" s="198" t="s">
        <v>194</v>
      </c>
    </row>
    <row r="4840" spans="1:12" x14ac:dyDescent="0.3">
      <c r="A4840" s="5">
        <v>13650</v>
      </c>
      <c r="B4840" s="5">
        <v>10100501</v>
      </c>
      <c r="C4840" s="5">
        <v>1000</v>
      </c>
      <c r="D4840" s="4">
        <v>43678</v>
      </c>
      <c r="E4840" s="198" t="s">
        <v>104</v>
      </c>
      <c r="F4840" s="198">
        <v>108105991</v>
      </c>
      <c r="G4840" s="198">
        <v>0</v>
      </c>
      <c r="H4840" s="198">
        <v>0</v>
      </c>
      <c r="I4840" s="4">
        <v>43656</v>
      </c>
      <c r="J4840" s="198" t="s">
        <v>105</v>
      </c>
      <c r="K4840" s="3">
        <v>1166.8599999999999</v>
      </c>
      <c r="L4840" s="198" t="s">
        <v>195</v>
      </c>
    </row>
    <row r="4841" spans="1:12" x14ac:dyDescent="0.3">
      <c r="A4841" s="5">
        <v>13650</v>
      </c>
      <c r="B4841" s="5">
        <v>10100501</v>
      </c>
      <c r="C4841" s="5">
        <v>1000</v>
      </c>
      <c r="D4841" s="4">
        <v>43678</v>
      </c>
      <c r="E4841" s="198" t="s">
        <v>104</v>
      </c>
      <c r="F4841" s="198">
        <v>108105991</v>
      </c>
      <c r="G4841" s="198">
        <v>0</v>
      </c>
      <c r="H4841" s="198">
        <v>0</v>
      </c>
      <c r="I4841" s="4">
        <v>43656</v>
      </c>
      <c r="J4841" s="198" t="s">
        <v>105</v>
      </c>
      <c r="K4841" s="3">
        <v>1166.8599999999999</v>
      </c>
      <c r="L4841" s="198" t="s">
        <v>195</v>
      </c>
    </row>
    <row r="4842" spans="1:12" x14ac:dyDescent="0.3">
      <c r="A4842" s="5">
        <v>13650</v>
      </c>
      <c r="B4842" s="5">
        <v>10100501</v>
      </c>
      <c r="C4842" s="5">
        <v>1000</v>
      </c>
      <c r="D4842" s="4">
        <v>43678</v>
      </c>
      <c r="E4842" s="198" t="s">
        <v>104</v>
      </c>
      <c r="F4842" s="198">
        <v>108105991</v>
      </c>
      <c r="G4842" s="198">
        <v>0</v>
      </c>
      <c r="H4842" s="198">
        <v>0</v>
      </c>
      <c r="I4842" s="4">
        <v>43656</v>
      </c>
      <c r="J4842" s="198" t="s">
        <v>105</v>
      </c>
      <c r="K4842" s="3">
        <v>1166.8599999999999</v>
      </c>
      <c r="L4842" s="198" t="s">
        <v>195</v>
      </c>
    </row>
    <row r="4843" spans="1:12" x14ac:dyDescent="0.3">
      <c r="A4843" s="5">
        <v>13650</v>
      </c>
      <c r="B4843" s="5">
        <v>10100501</v>
      </c>
      <c r="C4843" s="5">
        <v>1000</v>
      </c>
      <c r="D4843" s="4">
        <v>43678</v>
      </c>
      <c r="E4843" s="198" t="s">
        <v>104</v>
      </c>
      <c r="F4843" s="198">
        <v>108105991</v>
      </c>
      <c r="G4843" s="198">
        <v>0</v>
      </c>
      <c r="H4843" s="198">
        <v>0</v>
      </c>
      <c r="I4843" s="4">
        <v>43656</v>
      </c>
      <c r="J4843" s="198" t="s">
        <v>105</v>
      </c>
      <c r="K4843" s="3">
        <v>1166.8599999999999</v>
      </c>
      <c r="L4843" s="198" t="s">
        <v>195</v>
      </c>
    </row>
    <row r="4844" spans="1:12" x14ac:dyDescent="0.3">
      <c r="A4844" s="5">
        <v>13650</v>
      </c>
      <c r="B4844" s="5">
        <v>10100501</v>
      </c>
      <c r="C4844" s="5">
        <v>1000</v>
      </c>
      <c r="D4844" s="4">
        <v>43678</v>
      </c>
      <c r="E4844" s="198" t="s">
        <v>104</v>
      </c>
      <c r="F4844" s="198">
        <v>108105991</v>
      </c>
      <c r="G4844" s="198">
        <v>0</v>
      </c>
      <c r="H4844" s="198">
        <v>0</v>
      </c>
      <c r="I4844" s="4">
        <v>43656</v>
      </c>
      <c r="J4844" s="198" t="s">
        <v>105</v>
      </c>
      <c r="K4844" s="3">
        <v>1166.8599999999999</v>
      </c>
      <c r="L4844" s="198" t="s">
        <v>195</v>
      </c>
    </row>
    <row r="4845" spans="1:12" x14ac:dyDescent="0.3">
      <c r="A4845" s="5">
        <v>13650</v>
      </c>
      <c r="B4845" s="5">
        <v>10100501</v>
      </c>
      <c r="C4845" s="5">
        <v>1000</v>
      </c>
      <c r="D4845" s="4">
        <v>43678</v>
      </c>
      <c r="E4845" s="198" t="s">
        <v>104</v>
      </c>
      <c r="F4845" s="198">
        <v>108105991</v>
      </c>
      <c r="G4845" s="198">
        <v>0</v>
      </c>
      <c r="H4845" s="198">
        <v>0</v>
      </c>
      <c r="I4845" s="4">
        <v>43656</v>
      </c>
      <c r="J4845" s="198" t="s">
        <v>105</v>
      </c>
      <c r="K4845" s="3">
        <v>1166.8399999999999</v>
      </c>
      <c r="L4845" s="198" t="s">
        <v>195</v>
      </c>
    </row>
    <row r="4846" spans="1:12" x14ac:dyDescent="0.3">
      <c r="A4846" s="5">
        <v>13650</v>
      </c>
      <c r="B4846" s="5">
        <v>10100501</v>
      </c>
      <c r="C4846" s="5">
        <v>1000</v>
      </c>
      <c r="D4846" s="4">
        <v>43678</v>
      </c>
      <c r="E4846" s="198" t="s">
        <v>104</v>
      </c>
      <c r="F4846" s="198">
        <v>108106152</v>
      </c>
      <c r="G4846" s="198">
        <v>0</v>
      </c>
      <c r="H4846" s="198">
        <v>0</v>
      </c>
      <c r="I4846" s="4">
        <v>43648</v>
      </c>
      <c r="J4846" s="198" t="s">
        <v>105</v>
      </c>
      <c r="K4846" s="3">
        <v>3962.92</v>
      </c>
      <c r="L4846" s="198" t="s">
        <v>195</v>
      </c>
    </row>
    <row r="4847" spans="1:12" x14ac:dyDescent="0.3">
      <c r="A4847" s="5">
        <v>13640</v>
      </c>
      <c r="B4847" s="5">
        <v>10100501</v>
      </c>
      <c r="C4847" s="5">
        <v>1000</v>
      </c>
      <c r="D4847" s="4">
        <v>43678</v>
      </c>
      <c r="E4847" s="198" t="s">
        <v>104</v>
      </c>
      <c r="F4847" s="198">
        <v>108093722</v>
      </c>
      <c r="G4847" s="198">
        <v>0</v>
      </c>
      <c r="H4847" s="198">
        <v>0</v>
      </c>
      <c r="I4847" s="4">
        <v>43662</v>
      </c>
      <c r="J4847" s="198" t="s">
        <v>105</v>
      </c>
      <c r="K4847" s="198">
        <v>823.77</v>
      </c>
      <c r="L4847" s="198" t="s">
        <v>194</v>
      </c>
    </row>
    <row r="4848" spans="1:12" x14ac:dyDescent="0.3">
      <c r="A4848" s="5">
        <v>13640</v>
      </c>
      <c r="B4848" s="5">
        <v>10100501</v>
      </c>
      <c r="C4848" s="5">
        <v>1000</v>
      </c>
      <c r="D4848" s="4">
        <v>43678</v>
      </c>
      <c r="E4848" s="198" t="s">
        <v>104</v>
      </c>
      <c r="F4848" s="198">
        <v>108096647</v>
      </c>
      <c r="G4848" s="198">
        <v>0</v>
      </c>
      <c r="H4848" s="198">
        <v>0</v>
      </c>
      <c r="I4848" s="4">
        <v>43397</v>
      </c>
      <c r="J4848" s="198" t="s">
        <v>105</v>
      </c>
      <c r="K4848" s="198">
        <v>-133.81</v>
      </c>
      <c r="L4848" s="198" t="s">
        <v>194</v>
      </c>
    </row>
    <row r="4849" spans="1:12" x14ac:dyDescent="0.3">
      <c r="A4849" s="5">
        <v>13650</v>
      </c>
      <c r="B4849" s="5">
        <v>10100501</v>
      </c>
      <c r="C4849" s="5">
        <v>1000</v>
      </c>
      <c r="D4849" s="4">
        <v>43678</v>
      </c>
      <c r="E4849" s="198" t="s">
        <v>104</v>
      </c>
      <c r="F4849" s="198">
        <v>108096647</v>
      </c>
      <c r="G4849" s="198">
        <v>0</v>
      </c>
      <c r="H4849" s="198">
        <v>0</v>
      </c>
      <c r="I4849" s="4">
        <v>43397</v>
      </c>
      <c r="J4849" s="198" t="s">
        <v>105</v>
      </c>
      <c r="K4849" s="198">
        <v>-168.35</v>
      </c>
      <c r="L4849" s="198" t="s">
        <v>195</v>
      </c>
    </row>
    <row r="4850" spans="1:12" x14ac:dyDescent="0.3">
      <c r="A4850" s="5">
        <v>13640</v>
      </c>
      <c r="B4850" s="5">
        <v>10100501</v>
      </c>
      <c r="C4850" s="5">
        <v>1000</v>
      </c>
      <c r="D4850" s="4">
        <v>43678</v>
      </c>
      <c r="E4850" s="198" t="s">
        <v>104</v>
      </c>
      <c r="F4850" s="198">
        <v>108097918</v>
      </c>
      <c r="G4850" s="198">
        <v>0</v>
      </c>
      <c r="H4850" s="198">
        <v>0</v>
      </c>
      <c r="I4850" s="4">
        <v>43678</v>
      </c>
      <c r="J4850" s="198" t="s">
        <v>105</v>
      </c>
      <c r="K4850" s="198">
        <v>297.67</v>
      </c>
      <c r="L4850" s="198" t="s">
        <v>194</v>
      </c>
    </row>
    <row r="4851" spans="1:12" x14ac:dyDescent="0.3">
      <c r="A4851" s="5">
        <v>13670</v>
      </c>
      <c r="B4851" s="5">
        <v>10100501</v>
      </c>
      <c r="C4851" s="5">
        <v>1000</v>
      </c>
      <c r="D4851" s="4">
        <v>43678</v>
      </c>
      <c r="E4851" s="198" t="s">
        <v>104</v>
      </c>
      <c r="F4851" s="198">
        <v>108097918</v>
      </c>
      <c r="G4851" s="198">
        <v>0</v>
      </c>
      <c r="H4851" s="198">
        <v>0</v>
      </c>
      <c r="I4851" s="4">
        <v>43678</v>
      </c>
      <c r="J4851" s="198" t="s">
        <v>105</v>
      </c>
      <c r="K4851" s="198">
        <v>193.07</v>
      </c>
      <c r="L4851" s="198" t="s">
        <v>189</v>
      </c>
    </row>
    <row r="4852" spans="1:12" x14ac:dyDescent="0.3">
      <c r="A4852" s="5">
        <v>13640</v>
      </c>
      <c r="B4852" s="5">
        <v>10100501</v>
      </c>
      <c r="C4852" s="5">
        <v>1000</v>
      </c>
      <c r="D4852" s="4">
        <v>43678</v>
      </c>
      <c r="E4852" s="198" t="s">
        <v>104</v>
      </c>
      <c r="F4852" s="198">
        <v>108100261</v>
      </c>
      <c r="G4852" s="198">
        <v>0</v>
      </c>
      <c r="H4852" s="198">
        <v>0</v>
      </c>
      <c r="I4852" s="4">
        <v>43675</v>
      </c>
      <c r="J4852" s="198" t="s">
        <v>105</v>
      </c>
      <c r="K4852" s="198">
        <v>186.41</v>
      </c>
      <c r="L4852" s="198" t="s">
        <v>194</v>
      </c>
    </row>
    <row r="4853" spans="1:12" x14ac:dyDescent="0.3">
      <c r="A4853" s="5">
        <v>13640</v>
      </c>
      <c r="B4853" s="5">
        <v>10100501</v>
      </c>
      <c r="C4853" s="5">
        <v>1000</v>
      </c>
      <c r="D4853" s="4">
        <v>43678</v>
      </c>
      <c r="E4853" s="198" t="s">
        <v>104</v>
      </c>
      <c r="F4853" s="198">
        <v>108100261</v>
      </c>
      <c r="G4853" s="198">
        <v>0</v>
      </c>
      <c r="H4853" s="198">
        <v>0</v>
      </c>
      <c r="I4853" s="4">
        <v>43675</v>
      </c>
      <c r="J4853" s="198" t="s">
        <v>105</v>
      </c>
      <c r="K4853" s="198">
        <v>373.8</v>
      </c>
      <c r="L4853" s="198" t="s">
        <v>194</v>
      </c>
    </row>
    <row r="4854" spans="1:12" x14ac:dyDescent="0.3">
      <c r="A4854" s="5">
        <v>13670</v>
      </c>
      <c r="B4854" s="5">
        <v>10100501</v>
      </c>
      <c r="C4854" s="5">
        <v>1000</v>
      </c>
      <c r="D4854" s="4">
        <v>43678</v>
      </c>
      <c r="E4854" s="198" t="s">
        <v>104</v>
      </c>
      <c r="F4854" s="198">
        <v>108100261</v>
      </c>
      <c r="G4854" s="198">
        <v>0</v>
      </c>
      <c r="H4854" s="198">
        <v>0</v>
      </c>
      <c r="I4854" s="4">
        <v>43675</v>
      </c>
      <c r="J4854" s="198" t="s">
        <v>105</v>
      </c>
      <c r="K4854" s="198">
        <v>87.4</v>
      </c>
      <c r="L4854" s="198" t="s">
        <v>189</v>
      </c>
    </row>
    <row r="4855" spans="1:12" x14ac:dyDescent="0.3">
      <c r="A4855" s="5">
        <v>13640</v>
      </c>
      <c r="B4855" s="5">
        <v>10100501</v>
      </c>
      <c r="C4855" s="5">
        <v>1000</v>
      </c>
      <c r="D4855" s="4">
        <v>43678</v>
      </c>
      <c r="E4855" s="198" t="s">
        <v>104</v>
      </c>
      <c r="F4855" s="198">
        <v>108100310</v>
      </c>
      <c r="G4855" s="198">
        <v>0</v>
      </c>
      <c r="H4855" s="198">
        <v>0</v>
      </c>
      <c r="I4855" s="4">
        <v>43643</v>
      </c>
      <c r="J4855" s="198" t="s">
        <v>105</v>
      </c>
      <c r="K4855" s="198">
        <v>144.22999999999999</v>
      </c>
      <c r="L4855" s="198" t="s">
        <v>194</v>
      </c>
    </row>
    <row r="4856" spans="1:12" x14ac:dyDescent="0.3">
      <c r="A4856" s="5">
        <v>13650</v>
      </c>
      <c r="B4856" s="5">
        <v>10100501</v>
      </c>
      <c r="C4856" s="5">
        <v>1000</v>
      </c>
      <c r="D4856" s="4">
        <v>43678</v>
      </c>
      <c r="E4856" s="198" t="s">
        <v>104</v>
      </c>
      <c r="F4856" s="198">
        <v>108100310</v>
      </c>
      <c r="G4856" s="198">
        <v>0</v>
      </c>
      <c r="H4856" s="198">
        <v>0</v>
      </c>
      <c r="I4856" s="4">
        <v>43643</v>
      </c>
      <c r="J4856" s="198" t="s">
        <v>105</v>
      </c>
      <c r="K4856" s="198">
        <v>346.35</v>
      </c>
      <c r="L4856" s="198" t="s">
        <v>195</v>
      </c>
    </row>
    <row r="4857" spans="1:12" x14ac:dyDescent="0.3">
      <c r="A4857" s="5">
        <v>13650</v>
      </c>
      <c r="B4857" s="5">
        <v>10100501</v>
      </c>
      <c r="C4857" s="5">
        <v>1000</v>
      </c>
      <c r="D4857" s="4">
        <v>43678</v>
      </c>
      <c r="E4857" s="198" t="s">
        <v>104</v>
      </c>
      <c r="F4857" s="198">
        <v>108100310</v>
      </c>
      <c r="G4857" s="198">
        <v>0</v>
      </c>
      <c r="H4857" s="198">
        <v>0</v>
      </c>
      <c r="I4857" s="4">
        <v>43643</v>
      </c>
      <c r="J4857" s="198" t="s">
        <v>105</v>
      </c>
      <c r="K4857" s="198">
        <v>346.36</v>
      </c>
      <c r="L4857" s="198" t="s">
        <v>195</v>
      </c>
    </row>
    <row r="4858" spans="1:12" x14ac:dyDescent="0.3">
      <c r="A4858" s="5">
        <v>13650</v>
      </c>
      <c r="B4858" s="5">
        <v>10100501</v>
      </c>
      <c r="C4858" s="5">
        <v>1000</v>
      </c>
      <c r="D4858" s="4">
        <v>43678</v>
      </c>
      <c r="E4858" s="198" t="s">
        <v>104</v>
      </c>
      <c r="F4858" s="198">
        <v>108100310</v>
      </c>
      <c r="G4858" s="198">
        <v>0</v>
      </c>
      <c r="H4858" s="198">
        <v>0</v>
      </c>
      <c r="I4858" s="4">
        <v>43643</v>
      </c>
      <c r="J4858" s="198" t="s">
        <v>105</v>
      </c>
      <c r="K4858" s="198">
        <v>346.37</v>
      </c>
      <c r="L4858" s="198" t="s">
        <v>195</v>
      </c>
    </row>
    <row r="4859" spans="1:12" x14ac:dyDescent="0.3">
      <c r="A4859" s="5">
        <v>13670</v>
      </c>
      <c r="B4859" s="5">
        <v>10100501</v>
      </c>
      <c r="C4859" s="5">
        <v>1000</v>
      </c>
      <c r="D4859" s="4">
        <v>43678</v>
      </c>
      <c r="E4859" s="198" t="s">
        <v>103</v>
      </c>
      <c r="F4859" s="198">
        <v>108100331</v>
      </c>
      <c r="G4859" s="198">
        <v>-120</v>
      </c>
      <c r="H4859" s="198">
        <v>-592.79999999999995</v>
      </c>
      <c r="I4859" s="4">
        <v>43692</v>
      </c>
      <c r="J4859" s="198" t="s">
        <v>308</v>
      </c>
      <c r="K4859" s="198">
        <v>0</v>
      </c>
      <c r="L4859" s="198" t="s">
        <v>189</v>
      </c>
    </row>
    <row r="4860" spans="1:12" x14ac:dyDescent="0.3">
      <c r="A4860" s="5">
        <v>13660</v>
      </c>
      <c r="B4860" s="5">
        <v>10100501</v>
      </c>
      <c r="C4860" s="5">
        <v>1000</v>
      </c>
      <c r="D4860" s="4">
        <v>43678</v>
      </c>
      <c r="E4860" s="198" t="s">
        <v>103</v>
      </c>
      <c r="F4860" s="198">
        <v>108100331</v>
      </c>
      <c r="G4860" s="198">
        <v>-30</v>
      </c>
      <c r="H4860" s="198">
        <v>-106.2</v>
      </c>
      <c r="I4860" s="4">
        <v>43692</v>
      </c>
      <c r="J4860" s="198" t="s">
        <v>308</v>
      </c>
      <c r="K4860" s="198">
        <v>0</v>
      </c>
      <c r="L4860" s="198" t="s">
        <v>188</v>
      </c>
    </row>
    <row r="4861" spans="1:12" x14ac:dyDescent="0.3">
      <c r="A4861" s="5">
        <v>13640</v>
      </c>
      <c r="B4861" s="5">
        <v>10100501</v>
      </c>
      <c r="C4861" s="5">
        <v>1000</v>
      </c>
      <c r="D4861" s="4">
        <v>43678</v>
      </c>
      <c r="E4861" s="198" t="s">
        <v>103</v>
      </c>
      <c r="F4861" s="198">
        <v>108100331</v>
      </c>
      <c r="G4861" s="198">
        <v>-2</v>
      </c>
      <c r="H4861" s="3">
        <v>-2503.8000000000002</v>
      </c>
      <c r="I4861" s="4">
        <v>43692</v>
      </c>
      <c r="J4861" s="198" t="s">
        <v>308</v>
      </c>
      <c r="K4861" s="198">
        <v>0</v>
      </c>
      <c r="L4861" s="198" t="s">
        <v>194</v>
      </c>
    </row>
    <row r="4862" spans="1:12" x14ac:dyDescent="0.3">
      <c r="A4862" s="5">
        <v>13640</v>
      </c>
      <c r="B4862" s="5">
        <v>10100501</v>
      </c>
      <c r="C4862" s="5">
        <v>1000</v>
      </c>
      <c r="D4862" s="4">
        <v>43678</v>
      </c>
      <c r="E4862" s="198" t="s">
        <v>103</v>
      </c>
      <c r="F4862" s="198">
        <v>108100331</v>
      </c>
      <c r="G4862" s="198">
        <v>-1</v>
      </c>
      <c r="H4862" s="198">
        <v>-322.25</v>
      </c>
      <c r="I4862" s="4">
        <v>43692</v>
      </c>
      <c r="J4862" s="198" t="s">
        <v>308</v>
      </c>
      <c r="K4862" s="198">
        <v>0</v>
      </c>
      <c r="L4862" s="198" t="s">
        <v>194</v>
      </c>
    </row>
    <row r="4863" spans="1:12" x14ac:dyDescent="0.3">
      <c r="A4863" s="5">
        <v>13640</v>
      </c>
      <c r="B4863" s="5">
        <v>10100501</v>
      </c>
      <c r="C4863" s="5">
        <v>1000</v>
      </c>
      <c r="D4863" s="4">
        <v>43678</v>
      </c>
      <c r="E4863" s="198" t="s">
        <v>103</v>
      </c>
      <c r="F4863" s="198">
        <v>108100331</v>
      </c>
      <c r="G4863" s="198">
        <v>-2</v>
      </c>
      <c r="H4863" s="3">
        <v>-2437.2199999999998</v>
      </c>
      <c r="I4863" s="4">
        <v>43692</v>
      </c>
      <c r="J4863" s="198" t="s">
        <v>308</v>
      </c>
      <c r="K4863" s="198">
        <v>0</v>
      </c>
      <c r="L4863" s="198" t="s">
        <v>194</v>
      </c>
    </row>
    <row r="4864" spans="1:12" x14ac:dyDescent="0.3">
      <c r="A4864" s="5">
        <v>13650</v>
      </c>
      <c r="B4864" s="5">
        <v>10100501</v>
      </c>
      <c r="C4864" s="5">
        <v>1000</v>
      </c>
      <c r="D4864" s="4">
        <v>43678</v>
      </c>
      <c r="E4864" s="198" t="s">
        <v>103</v>
      </c>
      <c r="F4864" s="198">
        <v>108100331</v>
      </c>
      <c r="G4864" s="198">
        <v>-300</v>
      </c>
      <c r="H4864" s="198">
        <v>-759</v>
      </c>
      <c r="I4864" s="4">
        <v>43692</v>
      </c>
      <c r="J4864" s="198" t="s">
        <v>308</v>
      </c>
      <c r="K4864" s="198">
        <v>0</v>
      </c>
      <c r="L4864" s="198" t="s">
        <v>195</v>
      </c>
    </row>
    <row r="4865" spans="1:12" x14ac:dyDescent="0.3">
      <c r="A4865" s="5">
        <v>13650</v>
      </c>
      <c r="B4865" s="5">
        <v>10100501</v>
      </c>
      <c r="C4865" s="5">
        <v>1000</v>
      </c>
      <c r="D4865" s="4">
        <v>43678</v>
      </c>
      <c r="E4865" s="198" t="s">
        <v>103</v>
      </c>
      <c r="F4865" s="198">
        <v>108100331</v>
      </c>
      <c r="G4865" s="198">
        <v>-300</v>
      </c>
      <c r="H4865" s="198">
        <v>-759</v>
      </c>
      <c r="I4865" s="4">
        <v>43692</v>
      </c>
      <c r="J4865" s="198" t="s">
        <v>308</v>
      </c>
      <c r="K4865" s="198">
        <v>0</v>
      </c>
      <c r="L4865" s="198" t="s">
        <v>195</v>
      </c>
    </row>
    <row r="4866" spans="1:12" x14ac:dyDescent="0.3">
      <c r="A4866" s="5">
        <v>13640</v>
      </c>
      <c r="B4866" s="5">
        <v>10100501</v>
      </c>
      <c r="C4866" s="5">
        <v>1000</v>
      </c>
      <c r="D4866" s="4">
        <v>43678</v>
      </c>
      <c r="E4866" s="198" t="s">
        <v>103</v>
      </c>
      <c r="F4866" s="198">
        <v>108101492</v>
      </c>
      <c r="G4866" s="198">
        <v>-1</v>
      </c>
      <c r="H4866" s="3">
        <v>-1637.12</v>
      </c>
      <c r="I4866" s="4">
        <v>43691</v>
      </c>
      <c r="J4866" s="198" t="s">
        <v>306</v>
      </c>
      <c r="K4866" s="198">
        <v>0</v>
      </c>
      <c r="L4866" s="198" t="s">
        <v>194</v>
      </c>
    </row>
    <row r="4867" spans="1:12" x14ac:dyDescent="0.3">
      <c r="A4867" s="5">
        <v>13640</v>
      </c>
      <c r="B4867" s="5">
        <v>10100501</v>
      </c>
      <c r="C4867" s="5">
        <v>1000</v>
      </c>
      <c r="D4867" s="4">
        <v>43678</v>
      </c>
      <c r="E4867" s="198" t="s">
        <v>104</v>
      </c>
      <c r="F4867" s="198">
        <v>108101492</v>
      </c>
      <c r="G4867" s="198">
        <v>0</v>
      </c>
      <c r="H4867" s="198">
        <v>0</v>
      </c>
      <c r="I4867" s="4">
        <v>43691</v>
      </c>
      <c r="J4867" s="198" t="s">
        <v>306</v>
      </c>
      <c r="K4867" s="3">
        <v>2269.7800000000002</v>
      </c>
      <c r="L4867" s="198" t="s">
        <v>194</v>
      </c>
    </row>
    <row r="4868" spans="1:12" x14ac:dyDescent="0.3">
      <c r="A4868" s="5">
        <v>13650</v>
      </c>
      <c r="B4868" s="5">
        <v>10100501</v>
      </c>
      <c r="C4868" s="5">
        <v>1000</v>
      </c>
      <c r="D4868" s="4">
        <v>43678</v>
      </c>
      <c r="E4868" s="198" t="s">
        <v>103</v>
      </c>
      <c r="F4868" s="198">
        <v>108101492</v>
      </c>
      <c r="G4868" s="198">
        <v>-150</v>
      </c>
      <c r="H4868" s="198">
        <v>-379.5</v>
      </c>
      <c r="I4868" s="4">
        <v>43691</v>
      </c>
      <c r="J4868" s="198" t="s">
        <v>306</v>
      </c>
      <c r="K4868" s="198">
        <v>0</v>
      </c>
      <c r="L4868" s="198" t="s">
        <v>195</v>
      </c>
    </row>
    <row r="4869" spans="1:12" x14ac:dyDescent="0.3">
      <c r="A4869" s="5">
        <v>13650</v>
      </c>
      <c r="B4869" s="5">
        <v>10100501</v>
      </c>
      <c r="C4869" s="5">
        <v>1000</v>
      </c>
      <c r="D4869" s="4">
        <v>43678</v>
      </c>
      <c r="E4869" s="198" t="s">
        <v>103</v>
      </c>
      <c r="F4869" s="198">
        <v>108101492</v>
      </c>
      <c r="G4869" s="198">
        <v>-520</v>
      </c>
      <c r="H4869" s="3">
        <v>-1315.6</v>
      </c>
      <c r="I4869" s="4">
        <v>43691</v>
      </c>
      <c r="J4869" s="198" t="s">
        <v>306</v>
      </c>
      <c r="K4869" s="198">
        <v>0</v>
      </c>
      <c r="L4869" s="198" t="s">
        <v>195</v>
      </c>
    </row>
    <row r="4870" spans="1:12" x14ac:dyDescent="0.3">
      <c r="A4870" s="5">
        <v>13650</v>
      </c>
      <c r="B4870" s="5">
        <v>10100501</v>
      </c>
      <c r="C4870" s="5">
        <v>1000</v>
      </c>
      <c r="D4870" s="4">
        <v>43678</v>
      </c>
      <c r="E4870" s="198" t="s">
        <v>104</v>
      </c>
      <c r="F4870" s="198">
        <v>108101492</v>
      </c>
      <c r="G4870" s="198">
        <v>0</v>
      </c>
      <c r="H4870" s="198">
        <v>0</v>
      </c>
      <c r="I4870" s="4">
        <v>43691</v>
      </c>
      <c r="J4870" s="198" t="s">
        <v>306</v>
      </c>
      <c r="K4870" s="3">
        <v>2350.16</v>
      </c>
      <c r="L4870" s="198" t="s">
        <v>195</v>
      </c>
    </row>
    <row r="4871" spans="1:12" x14ac:dyDescent="0.3">
      <c r="A4871" s="5">
        <v>13650</v>
      </c>
      <c r="B4871" s="5">
        <v>10100501</v>
      </c>
      <c r="C4871" s="5">
        <v>1000</v>
      </c>
      <c r="D4871" s="4">
        <v>43678</v>
      </c>
      <c r="E4871" s="198" t="s">
        <v>104</v>
      </c>
      <c r="F4871" s="198">
        <v>108101492</v>
      </c>
      <c r="G4871" s="198">
        <v>0</v>
      </c>
      <c r="H4871" s="198">
        <v>0</v>
      </c>
      <c r="I4871" s="4">
        <v>43691</v>
      </c>
      <c r="J4871" s="198" t="s">
        <v>306</v>
      </c>
      <c r="K4871" s="3">
        <v>2350.17</v>
      </c>
      <c r="L4871" s="198" t="s">
        <v>195</v>
      </c>
    </row>
    <row r="4872" spans="1:12" x14ac:dyDescent="0.3">
      <c r="A4872" s="5">
        <v>13650</v>
      </c>
      <c r="B4872" s="5">
        <v>10100501</v>
      </c>
      <c r="C4872" s="5">
        <v>1000</v>
      </c>
      <c r="D4872" s="4">
        <v>43678</v>
      </c>
      <c r="E4872" s="198" t="s">
        <v>104</v>
      </c>
      <c r="F4872" s="198">
        <v>108102516</v>
      </c>
      <c r="G4872" s="198">
        <v>0</v>
      </c>
      <c r="H4872" s="198">
        <v>0</v>
      </c>
      <c r="I4872" s="4">
        <v>43481</v>
      </c>
      <c r="J4872" s="198" t="s">
        <v>105</v>
      </c>
      <c r="K4872" s="3">
        <v>3615.05</v>
      </c>
      <c r="L4872" s="198" t="s">
        <v>195</v>
      </c>
    </row>
    <row r="4873" spans="1:12" x14ac:dyDescent="0.3">
      <c r="A4873" s="5">
        <v>13660</v>
      </c>
      <c r="B4873" s="5">
        <v>10100501</v>
      </c>
      <c r="C4873" s="5">
        <v>1000</v>
      </c>
      <c r="D4873" s="4">
        <v>43678</v>
      </c>
      <c r="E4873" s="198" t="s">
        <v>103</v>
      </c>
      <c r="F4873" s="198">
        <v>108102516</v>
      </c>
      <c r="G4873" s="198">
        <v>-45</v>
      </c>
      <c r="H4873" s="198">
        <v>-159.30000000000001</v>
      </c>
      <c r="I4873" s="4">
        <v>43481</v>
      </c>
      <c r="J4873" s="198" t="s">
        <v>306</v>
      </c>
      <c r="K4873" s="198">
        <v>0</v>
      </c>
      <c r="L4873" s="198" t="s">
        <v>188</v>
      </c>
    </row>
    <row r="4874" spans="1:12" x14ac:dyDescent="0.3">
      <c r="A4874" s="5">
        <v>13660</v>
      </c>
      <c r="B4874" s="5">
        <v>10100501</v>
      </c>
      <c r="C4874" s="5">
        <v>1000</v>
      </c>
      <c r="D4874" s="4">
        <v>43678</v>
      </c>
      <c r="E4874" s="198" t="s">
        <v>104</v>
      </c>
      <c r="F4874" s="198">
        <v>108102516</v>
      </c>
      <c r="G4874" s="198">
        <v>0</v>
      </c>
      <c r="H4874" s="198">
        <v>0</v>
      </c>
      <c r="I4874" s="4">
        <v>43481</v>
      </c>
      <c r="J4874" s="198" t="s">
        <v>105</v>
      </c>
      <c r="K4874" s="3">
        <v>3729.66</v>
      </c>
      <c r="L4874" s="198" t="s">
        <v>188</v>
      </c>
    </row>
    <row r="4875" spans="1:12" x14ac:dyDescent="0.3">
      <c r="A4875" s="5">
        <v>13660</v>
      </c>
      <c r="B4875" s="5">
        <v>10100501</v>
      </c>
      <c r="C4875" s="5">
        <v>1000</v>
      </c>
      <c r="D4875" s="4">
        <v>43678</v>
      </c>
      <c r="E4875" s="198" t="s">
        <v>104</v>
      </c>
      <c r="F4875" s="198">
        <v>108102516</v>
      </c>
      <c r="G4875" s="198">
        <v>0</v>
      </c>
      <c r="H4875" s="198">
        <v>0</v>
      </c>
      <c r="I4875" s="4">
        <v>43481</v>
      </c>
      <c r="J4875" s="198" t="s">
        <v>105</v>
      </c>
      <c r="K4875" s="198">
        <v>396.14</v>
      </c>
      <c r="L4875" s="198" t="s">
        <v>188</v>
      </c>
    </row>
    <row r="4876" spans="1:12" x14ac:dyDescent="0.3">
      <c r="A4876" s="5">
        <v>13660</v>
      </c>
      <c r="B4876" s="5">
        <v>10100501</v>
      </c>
      <c r="C4876" s="5">
        <v>1000</v>
      </c>
      <c r="D4876" s="4">
        <v>43678</v>
      </c>
      <c r="E4876" s="198" t="s">
        <v>104</v>
      </c>
      <c r="F4876" s="198">
        <v>108102516</v>
      </c>
      <c r="G4876" s="198">
        <v>0</v>
      </c>
      <c r="H4876" s="198">
        <v>0</v>
      </c>
      <c r="I4876" s="4">
        <v>43481</v>
      </c>
      <c r="J4876" s="198" t="s">
        <v>105</v>
      </c>
      <c r="K4876" s="198">
        <v>396.14</v>
      </c>
      <c r="L4876" s="198" t="s">
        <v>188</v>
      </c>
    </row>
    <row r="4877" spans="1:12" x14ac:dyDescent="0.3">
      <c r="A4877" s="5">
        <v>13660</v>
      </c>
      <c r="B4877" s="5">
        <v>10100501</v>
      </c>
      <c r="C4877" s="5">
        <v>1000</v>
      </c>
      <c r="D4877" s="4">
        <v>43678</v>
      </c>
      <c r="E4877" s="198" t="s">
        <v>104</v>
      </c>
      <c r="F4877" s="198">
        <v>108102516</v>
      </c>
      <c r="G4877" s="198">
        <v>0</v>
      </c>
      <c r="H4877" s="198">
        <v>0</v>
      </c>
      <c r="I4877" s="4">
        <v>43481</v>
      </c>
      <c r="J4877" s="198" t="s">
        <v>105</v>
      </c>
      <c r="K4877" s="198">
        <v>100.3</v>
      </c>
      <c r="L4877" s="198" t="s">
        <v>188</v>
      </c>
    </row>
    <row r="4878" spans="1:12" x14ac:dyDescent="0.3">
      <c r="A4878" s="5">
        <v>13660</v>
      </c>
      <c r="B4878" s="5">
        <v>10100501</v>
      </c>
      <c r="C4878" s="5">
        <v>1000</v>
      </c>
      <c r="D4878" s="4">
        <v>43678</v>
      </c>
      <c r="E4878" s="198" t="s">
        <v>103</v>
      </c>
      <c r="F4878" s="198">
        <v>108102516</v>
      </c>
      <c r="G4878" s="198">
        <v>1</v>
      </c>
      <c r="H4878" s="3">
        <v>1886.66</v>
      </c>
      <c r="I4878" s="4">
        <v>43481</v>
      </c>
      <c r="J4878" s="198" t="s">
        <v>306</v>
      </c>
      <c r="K4878" s="198">
        <v>0</v>
      </c>
      <c r="L4878" s="198" t="s">
        <v>188</v>
      </c>
    </row>
    <row r="4879" spans="1:12" x14ac:dyDescent="0.3">
      <c r="A4879" s="5">
        <v>13660</v>
      </c>
      <c r="B4879" s="5">
        <v>10100501</v>
      </c>
      <c r="C4879" s="5">
        <v>1000</v>
      </c>
      <c r="D4879" s="4">
        <v>43678</v>
      </c>
      <c r="E4879" s="198" t="s">
        <v>104</v>
      </c>
      <c r="F4879" s="198">
        <v>108102516</v>
      </c>
      <c r="G4879" s="198">
        <v>0</v>
      </c>
      <c r="H4879" s="198">
        <v>0</v>
      </c>
      <c r="I4879" s="4">
        <v>43481</v>
      </c>
      <c r="J4879" s="198" t="s">
        <v>105</v>
      </c>
      <c r="K4879" s="3">
        <v>1281.03</v>
      </c>
      <c r="L4879" s="198" t="s">
        <v>188</v>
      </c>
    </row>
    <row r="4880" spans="1:12" x14ac:dyDescent="0.3">
      <c r="A4880" s="5">
        <v>13670</v>
      </c>
      <c r="B4880" s="5">
        <v>10100501</v>
      </c>
      <c r="C4880" s="5">
        <v>1000</v>
      </c>
      <c r="D4880" s="4">
        <v>43678</v>
      </c>
      <c r="E4880" s="198" t="s">
        <v>104</v>
      </c>
      <c r="F4880" s="198">
        <v>108102516</v>
      </c>
      <c r="G4880" s="198">
        <v>0</v>
      </c>
      <c r="H4880" s="198">
        <v>0</v>
      </c>
      <c r="I4880" s="4">
        <v>43481</v>
      </c>
      <c r="J4880" s="198" t="s">
        <v>105</v>
      </c>
      <c r="K4880" s="3">
        <v>12108.81</v>
      </c>
      <c r="L4880" s="198" t="s">
        <v>189</v>
      </c>
    </row>
    <row r="4881" spans="1:12" x14ac:dyDescent="0.3">
      <c r="A4881" s="5">
        <v>13670</v>
      </c>
      <c r="B4881" s="5">
        <v>10100501</v>
      </c>
      <c r="C4881" s="5">
        <v>1000</v>
      </c>
      <c r="D4881" s="4">
        <v>43678</v>
      </c>
      <c r="E4881" s="198" t="s">
        <v>104</v>
      </c>
      <c r="F4881" s="198">
        <v>108102516</v>
      </c>
      <c r="G4881" s="198">
        <v>0</v>
      </c>
      <c r="H4881" s="198">
        <v>0</v>
      </c>
      <c r="I4881" s="4">
        <v>43481</v>
      </c>
      <c r="J4881" s="198" t="s">
        <v>105</v>
      </c>
      <c r="K4881" s="3">
        <v>12108.8</v>
      </c>
      <c r="L4881" s="198" t="s">
        <v>189</v>
      </c>
    </row>
    <row r="4882" spans="1:12" x14ac:dyDescent="0.3">
      <c r="A4882" s="5">
        <v>13670</v>
      </c>
      <c r="B4882" s="5">
        <v>10100501</v>
      </c>
      <c r="C4882" s="5">
        <v>1000</v>
      </c>
      <c r="D4882" s="4">
        <v>43678</v>
      </c>
      <c r="E4882" s="198" t="s">
        <v>104</v>
      </c>
      <c r="F4882" s="198">
        <v>108102516</v>
      </c>
      <c r="G4882" s="198">
        <v>0</v>
      </c>
      <c r="H4882" s="198">
        <v>0</v>
      </c>
      <c r="I4882" s="4">
        <v>43481</v>
      </c>
      <c r="J4882" s="198" t="s">
        <v>105</v>
      </c>
      <c r="K4882" s="3">
        <v>6280.38</v>
      </c>
      <c r="L4882" s="198" t="s">
        <v>189</v>
      </c>
    </row>
    <row r="4883" spans="1:12" x14ac:dyDescent="0.3">
      <c r="A4883" s="5">
        <v>13670</v>
      </c>
      <c r="B4883" s="5">
        <v>10100501</v>
      </c>
      <c r="C4883" s="5">
        <v>1000</v>
      </c>
      <c r="D4883" s="4">
        <v>43678</v>
      </c>
      <c r="E4883" s="198" t="s">
        <v>104</v>
      </c>
      <c r="F4883" s="198">
        <v>108102516</v>
      </c>
      <c r="G4883" s="198">
        <v>0</v>
      </c>
      <c r="H4883" s="198">
        <v>0</v>
      </c>
      <c r="I4883" s="4">
        <v>43481</v>
      </c>
      <c r="J4883" s="198" t="s">
        <v>105</v>
      </c>
      <c r="K4883" s="3">
        <v>1347.4</v>
      </c>
      <c r="L4883" s="198" t="s">
        <v>189</v>
      </c>
    </row>
    <row r="4884" spans="1:12" x14ac:dyDescent="0.3">
      <c r="A4884" s="5">
        <v>13670</v>
      </c>
      <c r="B4884" s="5">
        <v>10100501</v>
      </c>
      <c r="C4884" s="5">
        <v>1000</v>
      </c>
      <c r="D4884" s="4">
        <v>43678</v>
      </c>
      <c r="E4884" s="198" t="s">
        <v>104</v>
      </c>
      <c r="F4884" s="198">
        <v>108102516</v>
      </c>
      <c r="G4884" s="198">
        <v>0</v>
      </c>
      <c r="H4884" s="198">
        <v>0</v>
      </c>
      <c r="I4884" s="4">
        <v>43481</v>
      </c>
      <c r="J4884" s="198" t="s">
        <v>105</v>
      </c>
      <c r="K4884" s="3">
        <v>3606.29</v>
      </c>
      <c r="L4884" s="198" t="s">
        <v>189</v>
      </c>
    </row>
    <row r="4885" spans="1:12" x14ac:dyDescent="0.3">
      <c r="A4885" s="5">
        <v>13640</v>
      </c>
      <c r="B4885" s="5">
        <v>10100501</v>
      </c>
      <c r="C4885" s="5">
        <v>1000</v>
      </c>
      <c r="D4885" s="4">
        <v>43678</v>
      </c>
      <c r="E4885" s="198" t="s">
        <v>104</v>
      </c>
      <c r="F4885" s="198">
        <v>108104446</v>
      </c>
      <c r="G4885" s="198">
        <v>0</v>
      </c>
      <c r="H4885" s="198">
        <v>0</v>
      </c>
      <c r="I4885" s="4">
        <v>43530</v>
      </c>
      <c r="J4885" s="198" t="s">
        <v>105</v>
      </c>
      <c r="K4885" s="198">
        <v>114.32</v>
      </c>
      <c r="L4885" s="198" t="s">
        <v>194</v>
      </c>
    </row>
    <row r="4886" spans="1:12" x14ac:dyDescent="0.3">
      <c r="A4886" s="5">
        <v>13640</v>
      </c>
      <c r="B4886" s="5">
        <v>10100501</v>
      </c>
      <c r="C4886" s="5">
        <v>1000</v>
      </c>
      <c r="D4886" s="4">
        <v>43678</v>
      </c>
      <c r="E4886" s="198" t="s">
        <v>104</v>
      </c>
      <c r="F4886" s="198">
        <v>108104446</v>
      </c>
      <c r="G4886" s="198">
        <v>0</v>
      </c>
      <c r="H4886" s="198">
        <v>0</v>
      </c>
      <c r="I4886" s="4">
        <v>43530</v>
      </c>
      <c r="J4886" s="198" t="s">
        <v>105</v>
      </c>
      <c r="K4886" s="198">
        <v>46.54</v>
      </c>
      <c r="L4886" s="198" t="s">
        <v>194</v>
      </c>
    </row>
    <row r="4887" spans="1:12" x14ac:dyDescent="0.3">
      <c r="A4887" s="5">
        <v>13640</v>
      </c>
      <c r="B4887" s="5">
        <v>10100501</v>
      </c>
      <c r="C4887" s="5">
        <v>1000</v>
      </c>
      <c r="D4887" s="4">
        <v>43678</v>
      </c>
      <c r="E4887" s="198" t="s">
        <v>104</v>
      </c>
      <c r="F4887" s="198">
        <v>108104446</v>
      </c>
      <c r="G4887" s="198">
        <v>0</v>
      </c>
      <c r="H4887" s="198">
        <v>0</v>
      </c>
      <c r="I4887" s="4">
        <v>43530</v>
      </c>
      <c r="J4887" s="198" t="s">
        <v>105</v>
      </c>
      <c r="K4887" s="198">
        <v>46.54</v>
      </c>
      <c r="L4887" s="198" t="s">
        <v>194</v>
      </c>
    </row>
    <row r="4888" spans="1:12" x14ac:dyDescent="0.3">
      <c r="A4888" s="5">
        <v>13650</v>
      </c>
      <c r="B4888" s="5">
        <v>10100501</v>
      </c>
      <c r="C4888" s="5">
        <v>1000</v>
      </c>
      <c r="D4888" s="4">
        <v>43678</v>
      </c>
      <c r="E4888" s="198" t="s">
        <v>104</v>
      </c>
      <c r="F4888" s="198">
        <v>108104446</v>
      </c>
      <c r="G4888" s="198">
        <v>0</v>
      </c>
      <c r="H4888" s="198">
        <v>0</v>
      </c>
      <c r="I4888" s="4">
        <v>43530</v>
      </c>
      <c r="J4888" s="198" t="s">
        <v>105</v>
      </c>
      <c r="K4888" s="198">
        <v>299.55</v>
      </c>
      <c r="L4888" s="198" t="s">
        <v>195</v>
      </c>
    </row>
    <row r="4889" spans="1:12" x14ac:dyDescent="0.3">
      <c r="A4889" s="5">
        <v>13650</v>
      </c>
      <c r="B4889" s="5">
        <v>10100501</v>
      </c>
      <c r="C4889" s="5">
        <v>1000</v>
      </c>
      <c r="D4889" s="4">
        <v>43678</v>
      </c>
      <c r="E4889" s="198" t="s">
        <v>104</v>
      </c>
      <c r="F4889" s="198">
        <v>108104446</v>
      </c>
      <c r="G4889" s="198">
        <v>0</v>
      </c>
      <c r="H4889" s="198">
        <v>0</v>
      </c>
      <c r="I4889" s="4">
        <v>43530</v>
      </c>
      <c r="J4889" s="198" t="s">
        <v>105</v>
      </c>
      <c r="K4889" s="198">
        <v>299.55</v>
      </c>
      <c r="L4889" s="198" t="s">
        <v>195</v>
      </c>
    </row>
    <row r="4890" spans="1:12" x14ac:dyDescent="0.3">
      <c r="A4890" s="5">
        <v>13650</v>
      </c>
      <c r="B4890" s="5">
        <v>10100501</v>
      </c>
      <c r="C4890" s="5">
        <v>1000</v>
      </c>
      <c r="D4890" s="4">
        <v>43678</v>
      </c>
      <c r="E4890" s="198" t="s">
        <v>104</v>
      </c>
      <c r="F4890" s="198">
        <v>108104446</v>
      </c>
      <c r="G4890" s="198">
        <v>0</v>
      </c>
      <c r="H4890" s="198">
        <v>0</v>
      </c>
      <c r="I4890" s="4">
        <v>43530</v>
      </c>
      <c r="J4890" s="198" t="s">
        <v>105</v>
      </c>
      <c r="K4890" s="198">
        <v>299.54000000000002</v>
      </c>
      <c r="L4890" s="198" t="s">
        <v>195</v>
      </c>
    </row>
    <row r="4891" spans="1:12" x14ac:dyDescent="0.3">
      <c r="A4891" s="5">
        <v>13650</v>
      </c>
      <c r="B4891" s="5">
        <v>10100501</v>
      </c>
      <c r="C4891" s="5">
        <v>1000</v>
      </c>
      <c r="D4891" s="4">
        <v>43678</v>
      </c>
      <c r="E4891" s="198" t="s">
        <v>104</v>
      </c>
      <c r="F4891" s="198">
        <v>108104446</v>
      </c>
      <c r="G4891" s="198">
        <v>0</v>
      </c>
      <c r="H4891" s="198">
        <v>0</v>
      </c>
      <c r="I4891" s="4">
        <v>43530</v>
      </c>
      <c r="J4891" s="198" t="s">
        <v>105</v>
      </c>
      <c r="K4891" s="198">
        <v>299.55</v>
      </c>
      <c r="L4891" s="198" t="s">
        <v>195</v>
      </c>
    </row>
    <row r="4892" spans="1:12" x14ac:dyDescent="0.3">
      <c r="A4892" s="5">
        <v>13650</v>
      </c>
      <c r="B4892" s="5">
        <v>10100501</v>
      </c>
      <c r="C4892" s="5">
        <v>1000</v>
      </c>
      <c r="D4892" s="4">
        <v>43678</v>
      </c>
      <c r="E4892" s="198" t="s">
        <v>104</v>
      </c>
      <c r="F4892" s="198">
        <v>108104446</v>
      </c>
      <c r="G4892" s="198">
        <v>0</v>
      </c>
      <c r="H4892" s="198">
        <v>0</v>
      </c>
      <c r="I4892" s="4">
        <v>43530</v>
      </c>
      <c r="J4892" s="198" t="s">
        <v>105</v>
      </c>
      <c r="K4892" s="198">
        <v>299.55</v>
      </c>
      <c r="L4892" s="198" t="s">
        <v>195</v>
      </c>
    </row>
    <row r="4893" spans="1:12" x14ac:dyDescent="0.3">
      <c r="A4893" s="5">
        <v>13650</v>
      </c>
      <c r="B4893" s="5">
        <v>10100501</v>
      </c>
      <c r="C4893" s="5">
        <v>1000</v>
      </c>
      <c r="D4893" s="4">
        <v>43678</v>
      </c>
      <c r="E4893" s="198" t="s">
        <v>104</v>
      </c>
      <c r="F4893" s="198">
        <v>108104446</v>
      </c>
      <c r="G4893" s="198">
        <v>0</v>
      </c>
      <c r="H4893" s="198">
        <v>0</v>
      </c>
      <c r="I4893" s="4">
        <v>43530</v>
      </c>
      <c r="J4893" s="198" t="s">
        <v>105</v>
      </c>
      <c r="K4893" s="198">
        <v>299.55</v>
      </c>
      <c r="L4893" s="198" t="s">
        <v>195</v>
      </c>
    </row>
    <row r="4894" spans="1:12" x14ac:dyDescent="0.3">
      <c r="A4894" s="5">
        <v>13640</v>
      </c>
      <c r="B4894" s="5">
        <v>10100501</v>
      </c>
      <c r="C4894" s="5">
        <v>1000</v>
      </c>
      <c r="D4894" s="4">
        <v>43678</v>
      </c>
      <c r="E4894" s="198" t="s">
        <v>104</v>
      </c>
      <c r="F4894" s="198">
        <v>108105336</v>
      </c>
      <c r="G4894" s="198">
        <v>0</v>
      </c>
      <c r="H4894" s="198">
        <v>0</v>
      </c>
      <c r="I4894" s="4">
        <v>43616</v>
      </c>
      <c r="J4894" s="198" t="s">
        <v>105</v>
      </c>
      <c r="K4894" s="198">
        <v>41.57</v>
      </c>
      <c r="L4894" s="198" t="s">
        <v>194</v>
      </c>
    </row>
    <row r="4895" spans="1:12" x14ac:dyDescent="0.3">
      <c r="A4895" s="5">
        <v>13640</v>
      </c>
      <c r="B4895" s="5">
        <v>10100501</v>
      </c>
      <c r="C4895" s="5">
        <v>1000</v>
      </c>
      <c r="D4895" s="4">
        <v>43678</v>
      </c>
      <c r="E4895" s="198" t="s">
        <v>104</v>
      </c>
      <c r="F4895" s="198">
        <v>108105336</v>
      </c>
      <c r="G4895" s="198">
        <v>0</v>
      </c>
      <c r="H4895" s="198">
        <v>0</v>
      </c>
      <c r="I4895" s="4">
        <v>43616</v>
      </c>
      <c r="J4895" s="198" t="s">
        <v>105</v>
      </c>
      <c r="K4895" s="3">
        <v>1140.3900000000001</v>
      </c>
      <c r="L4895" s="198" t="s">
        <v>194</v>
      </c>
    </row>
    <row r="4896" spans="1:12" x14ac:dyDescent="0.3">
      <c r="A4896" s="5">
        <v>13650</v>
      </c>
      <c r="B4896" s="5">
        <v>10100501</v>
      </c>
      <c r="C4896" s="5">
        <v>1000</v>
      </c>
      <c r="D4896" s="4">
        <v>43678</v>
      </c>
      <c r="E4896" s="198" t="s">
        <v>104</v>
      </c>
      <c r="F4896" s="198">
        <v>108105336</v>
      </c>
      <c r="G4896" s="198">
        <v>0</v>
      </c>
      <c r="H4896" s="198">
        <v>0</v>
      </c>
      <c r="I4896" s="4">
        <v>43616</v>
      </c>
      <c r="J4896" s="198" t="s">
        <v>105</v>
      </c>
      <c r="K4896" s="198">
        <v>532.88</v>
      </c>
      <c r="L4896" s="198" t="s">
        <v>195</v>
      </c>
    </row>
    <row r="4897" spans="1:12" x14ac:dyDescent="0.3">
      <c r="A4897" s="5">
        <v>13670</v>
      </c>
      <c r="B4897" s="5">
        <v>10100501</v>
      </c>
      <c r="C4897" s="5">
        <v>1000</v>
      </c>
      <c r="D4897" s="4">
        <v>43678</v>
      </c>
      <c r="E4897" s="198" t="s">
        <v>104</v>
      </c>
      <c r="F4897" s="198">
        <v>108105336</v>
      </c>
      <c r="G4897" s="198">
        <v>0</v>
      </c>
      <c r="H4897" s="198">
        <v>0</v>
      </c>
      <c r="I4897" s="4">
        <v>43616</v>
      </c>
      <c r="J4897" s="198" t="s">
        <v>105</v>
      </c>
      <c r="K4897" s="198">
        <v>285.05</v>
      </c>
      <c r="L4897" s="198" t="s">
        <v>189</v>
      </c>
    </row>
    <row r="4898" spans="1:12" x14ac:dyDescent="0.3">
      <c r="A4898" s="5">
        <v>13690</v>
      </c>
      <c r="B4898" s="5">
        <v>10100501</v>
      </c>
      <c r="C4898" s="5">
        <v>1000</v>
      </c>
      <c r="D4898" s="4">
        <v>43678</v>
      </c>
      <c r="E4898" s="198" t="s">
        <v>104</v>
      </c>
      <c r="F4898" s="198">
        <v>108114660</v>
      </c>
      <c r="G4898" s="198">
        <v>0</v>
      </c>
      <c r="H4898" s="198">
        <v>0</v>
      </c>
      <c r="I4898" s="4">
        <v>43656</v>
      </c>
      <c r="J4898" s="198" t="s">
        <v>105</v>
      </c>
      <c r="K4898" s="3">
        <v>8300.42</v>
      </c>
      <c r="L4898" s="198" t="s">
        <v>191</v>
      </c>
    </row>
    <row r="4899" spans="1:12" x14ac:dyDescent="0.3">
      <c r="A4899" s="5">
        <v>13650</v>
      </c>
      <c r="B4899" s="5">
        <v>10100501</v>
      </c>
      <c r="C4899" s="5">
        <v>1000</v>
      </c>
      <c r="D4899" s="4">
        <v>43678</v>
      </c>
      <c r="E4899" s="198" t="s">
        <v>104</v>
      </c>
      <c r="F4899" s="198">
        <v>108113975</v>
      </c>
      <c r="G4899" s="198">
        <v>0</v>
      </c>
      <c r="H4899" s="198">
        <v>0</v>
      </c>
      <c r="I4899" s="4">
        <v>43670</v>
      </c>
      <c r="J4899" s="198" t="s">
        <v>105</v>
      </c>
      <c r="K4899" s="198">
        <v>89.89</v>
      </c>
      <c r="L4899" s="198" t="s">
        <v>195</v>
      </c>
    </row>
    <row r="4900" spans="1:12" x14ac:dyDescent="0.3">
      <c r="A4900" s="5">
        <v>13650</v>
      </c>
      <c r="B4900" s="5">
        <v>10100501</v>
      </c>
      <c r="C4900" s="5">
        <v>1000</v>
      </c>
      <c r="D4900" s="4">
        <v>43678</v>
      </c>
      <c r="E4900" s="198" t="s">
        <v>104</v>
      </c>
      <c r="F4900" s="198">
        <v>108114010</v>
      </c>
      <c r="G4900" s="198">
        <v>0</v>
      </c>
      <c r="H4900" s="198">
        <v>0</v>
      </c>
      <c r="I4900" s="4">
        <v>43677</v>
      </c>
      <c r="J4900" s="198" t="s">
        <v>105</v>
      </c>
      <c r="K4900" s="198">
        <v>744.63</v>
      </c>
      <c r="L4900" s="198" t="s">
        <v>195</v>
      </c>
    </row>
    <row r="4901" spans="1:12" x14ac:dyDescent="0.3">
      <c r="A4901" s="5">
        <v>13660</v>
      </c>
      <c r="B4901" s="5">
        <v>10100501</v>
      </c>
      <c r="C4901" s="5">
        <v>1000</v>
      </c>
      <c r="D4901" s="4">
        <v>43678</v>
      </c>
      <c r="E4901" s="198" t="s">
        <v>104</v>
      </c>
      <c r="F4901" s="198">
        <v>108114010</v>
      </c>
      <c r="G4901" s="198">
        <v>0</v>
      </c>
      <c r="H4901" s="198">
        <v>0</v>
      </c>
      <c r="I4901" s="4">
        <v>43677</v>
      </c>
      <c r="J4901" s="198" t="s">
        <v>105</v>
      </c>
      <c r="K4901" s="3">
        <v>2083.42</v>
      </c>
      <c r="L4901" s="198" t="s">
        <v>188</v>
      </c>
    </row>
    <row r="4902" spans="1:12" x14ac:dyDescent="0.3">
      <c r="A4902" s="5">
        <v>13670</v>
      </c>
      <c r="B4902" s="5">
        <v>10100501</v>
      </c>
      <c r="C4902" s="5">
        <v>1000</v>
      </c>
      <c r="D4902" s="4">
        <v>43678</v>
      </c>
      <c r="E4902" s="198" t="s">
        <v>104</v>
      </c>
      <c r="F4902" s="198">
        <v>108114010</v>
      </c>
      <c r="G4902" s="198">
        <v>0</v>
      </c>
      <c r="H4902" s="198">
        <v>0</v>
      </c>
      <c r="I4902" s="4">
        <v>43677</v>
      </c>
      <c r="J4902" s="198" t="s">
        <v>105</v>
      </c>
      <c r="K4902" s="3">
        <v>2354.71</v>
      </c>
      <c r="L4902" s="198" t="s">
        <v>189</v>
      </c>
    </row>
    <row r="4903" spans="1:12" x14ac:dyDescent="0.3">
      <c r="A4903" s="5">
        <v>13660</v>
      </c>
      <c r="B4903" s="5">
        <v>10100501</v>
      </c>
      <c r="C4903" s="5">
        <v>1000</v>
      </c>
      <c r="D4903" s="4">
        <v>43678</v>
      </c>
      <c r="E4903" s="198" t="s">
        <v>103</v>
      </c>
      <c r="F4903" s="198">
        <v>108114117</v>
      </c>
      <c r="G4903" s="198">
        <v>-1</v>
      </c>
      <c r="H4903" s="198">
        <v>-113.29</v>
      </c>
      <c r="I4903" s="4">
        <v>43643</v>
      </c>
      <c r="J4903" s="198" t="s">
        <v>308</v>
      </c>
      <c r="K4903" s="198">
        <v>0</v>
      </c>
      <c r="L4903" s="198" t="s">
        <v>188</v>
      </c>
    </row>
    <row r="4904" spans="1:12" x14ac:dyDescent="0.3">
      <c r="A4904" s="5">
        <v>13660</v>
      </c>
      <c r="B4904" s="5">
        <v>10100501</v>
      </c>
      <c r="C4904" s="5">
        <v>1000</v>
      </c>
      <c r="D4904" s="4">
        <v>43678</v>
      </c>
      <c r="E4904" s="198" t="s">
        <v>104</v>
      </c>
      <c r="F4904" s="198">
        <v>108114117</v>
      </c>
      <c r="G4904" s="198">
        <v>0</v>
      </c>
      <c r="H4904" s="198">
        <v>0</v>
      </c>
      <c r="I4904" s="4">
        <v>43643</v>
      </c>
      <c r="J4904" s="198" t="s">
        <v>308</v>
      </c>
      <c r="K4904" s="3">
        <v>-4017.29</v>
      </c>
      <c r="L4904" s="198" t="s">
        <v>188</v>
      </c>
    </row>
    <row r="4905" spans="1:12" x14ac:dyDescent="0.3">
      <c r="A4905" s="5">
        <v>13640</v>
      </c>
      <c r="B4905" s="5">
        <v>10100501</v>
      </c>
      <c r="C4905" s="5">
        <v>1000</v>
      </c>
      <c r="D4905" s="4">
        <v>43678</v>
      </c>
      <c r="E4905" s="198" t="s">
        <v>104</v>
      </c>
      <c r="F4905" s="198">
        <v>108114151</v>
      </c>
      <c r="G4905" s="198">
        <v>0</v>
      </c>
      <c r="H4905" s="198">
        <v>0</v>
      </c>
      <c r="I4905" s="4">
        <v>43671</v>
      </c>
      <c r="J4905" s="198" t="s">
        <v>105</v>
      </c>
      <c r="K4905" s="198">
        <v>323.81</v>
      </c>
      <c r="L4905" s="198" t="s">
        <v>194</v>
      </c>
    </row>
    <row r="4906" spans="1:12" x14ac:dyDescent="0.3">
      <c r="A4906" s="5">
        <v>13640</v>
      </c>
      <c r="B4906" s="5">
        <v>10100501</v>
      </c>
      <c r="C4906" s="5">
        <v>1000</v>
      </c>
      <c r="D4906" s="4">
        <v>43678</v>
      </c>
      <c r="E4906" s="198" t="s">
        <v>104</v>
      </c>
      <c r="F4906" s="198">
        <v>108114161</v>
      </c>
      <c r="G4906" s="198">
        <v>0</v>
      </c>
      <c r="H4906" s="198">
        <v>0</v>
      </c>
      <c r="I4906" s="4">
        <v>43683</v>
      </c>
      <c r="J4906" s="198" t="s">
        <v>105</v>
      </c>
      <c r="K4906" s="198">
        <v>726.8</v>
      </c>
      <c r="L4906" s="198" t="s">
        <v>194</v>
      </c>
    </row>
    <row r="4907" spans="1:12" x14ac:dyDescent="0.3">
      <c r="A4907" s="5">
        <v>13650</v>
      </c>
      <c r="B4907" s="5">
        <v>10100501</v>
      </c>
      <c r="C4907" s="5">
        <v>1000</v>
      </c>
      <c r="D4907" s="4">
        <v>43678</v>
      </c>
      <c r="E4907" s="198" t="s">
        <v>104</v>
      </c>
      <c r="F4907" s="198">
        <v>108114161</v>
      </c>
      <c r="G4907" s="198">
        <v>0</v>
      </c>
      <c r="H4907" s="198">
        <v>0</v>
      </c>
      <c r="I4907" s="4">
        <v>43683</v>
      </c>
      <c r="J4907" s="198" t="s">
        <v>105</v>
      </c>
      <c r="K4907" s="3">
        <v>2074.36</v>
      </c>
      <c r="L4907" s="198" t="s">
        <v>195</v>
      </c>
    </row>
    <row r="4908" spans="1:12" x14ac:dyDescent="0.3">
      <c r="A4908" s="5">
        <v>13660</v>
      </c>
      <c r="B4908" s="5">
        <v>10100501</v>
      </c>
      <c r="C4908" s="5">
        <v>1000</v>
      </c>
      <c r="D4908" s="4">
        <v>43678</v>
      </c>
      <c r="E4908" s="198" t="s">
        <v>103</v>
      </c>
      <c r="F4908" s="198">
        <v>108114171</v>
      </c>
      <c r="G4908" s="198">
        <v>-1</v>
      </c>
      <c r="H4908" s="3">
        <v>-1012.2</v>
      </c>
      <c r="I4908" s="4">
        <v>43692</v>
      </c>
      <c r="J4908" s="198" t="s">
        <v>308</v>
      </c>
      <c r="K4908" s="198">
        <v>0</v>
      </c>
      <c r="L4908" s="198" t="s">
        <v>188</v>
      </c>
    </row>
    <row r="4909" spans="1:12" x14ac:dyDescent="0.3">
      <c r="A4909" s="5">
        <v>13660</v>
      </c>
      <c r="B4909" s="5">
        <v>10100501</v>
      </c>
      <c r="C4909" s="5">
        <v>1000</v>
      </c>
      <c r="D4909" s="4">
        <v>43678</v>
      </c>
      <c r="E4909" s="198" t="s">
        <v>104</v>
      </c>
      <c r="F4909" s="198">
        <v>108114171</v>
      </c>
      <c r="G4909" s="198">
        <v>0</v>
      </c>
      <c r="H4909" s="198">
        <v>0</v>
      </c>
      <c r="I4909" s="4">
        <v>43692</v>
      </c>
      <c r="J4909" s="198" t="s">
        <v>308</v>
      </c>
      <c r="K4909" s="198">
        <v>-651.22</v>
      </c>
      <c r="L4909" s="198" t="s">
        <v>188</v>
      </c>
    </row>
    <row r="4910" spans="1:12" x14ac:dyDescent="0.3">
      <c r="A4910" s="5">
        <v>13670</v>
      </c>
      <c r="B4910" s="5">
        <v>10100501</v>
      </c>
      <c r="C4910" s="5">
        <v>1000</v>
      </c>
      <c r="D4910" s="4">
        <v>43678</v>
      </c>
      <c r="E4910" s="198" t="s">
        <v>103</v>
      </c>
      <c r="F4910" s="198">
        <v>108114171</v>
      </c>
      <c r="G4910" s="198">
        <v>-120</v>
      </c>
      <c r="H4910" s="3">
        <v>-3002.4</v>
      </c>
      <c r="I4910" s="4">
        <v>43692</v>
      </c>
      <c r="J4910" s="198" t="s">
        <v>308</v>
      </c>
      <c r="K4910" s="198">
        <v>0</v>
      </c>
      <c r="L4910" s="198" t="s">
        <v>189</v>
      </c>
    </row>
    <row r="4911" spans="1:12" x14ac:dyDescent="0.3">
      <c r="A4911" s="5">
        <v>13670</v>
      </c>
      <c r="B4911" s="5">
        <v>10100501</v>
      </c>
      <c r="C4911" s="5">
        <v>1000</v>
      </c>
      <c r="D4911" s="4">
        <v>43678</v>
      </c>
      <c r="E4911" s="198" t="s">
        <v>104</v>
      </c>
      <c r="F4911" s="198">
        <v>108114171</v>
      </c>
      <c r="G4911" s="198">
        <v>0</v>
      </c>
      <c r="H4911" s="198">
        <v>0</v>
      </c>
      <c r="I4911" s="4">
        <v>43692</v>
      </c>
      <c r="J4911" s="198" t="s">
        <v>308</v>
      </c>
      <c r="K4911" s="3">
        <v>-1931.65</v>
      </c>
      <c r="L4911" s="198" t="s">
        <v>189</v>
      </c>
    </row>
    <row r="4912" spans="1:12" x14ac:dyDescent="0.3">
      <c r="A4912" s="5">
        <v>13660</v>
      </c>
      <c r="B4912" s="5">
        <v>10100501</v>
      </c>
      <c r="C4912" s="5">
        <v>1000</v>
      </c>
      <c r="D4912" s="4">
        <v>43678</v>
      </c>
      <c r="E4912" s="198" t="s">
        <v>104</v>
      </c>
      <c r="F4912" s="198">
        <v>108105747</v>
      </c>
      <c r="G4912" s="198">
        <v>0</v>
      </c>
      <c r="H4912" s="198">
        <v>0</v>
      </c>
      <c r="I4912" s="4">
        <v>43686</v>
      </c>
      <c r="J4912" s="198" t="s">
        <v>105</v>
      </c>
      <c r="K4912" s="198">
        <v>-511.69</v>
      </c>
      <c r="L4912" s="198" t="s">
        <v>188</v>
      </c>
    </row>
    <row r="4913" spans="1:12" x14ac:dyDescent="0.3">
      <c r="A4913" s="5">
        <v>13640</v>
      </c>
      <c r="B4913" s="5">
        <v>10100501</v>
      </c>
      <c r="C4913" s="5">
        <v>1000</v>
      </c>
      <c r="D4913" s="4">
        <v>43678</v>
      </c>
      <c r="E4913" s="198" t="s">
        <v>104</v>
      </c>
      <c r="F4913" s="198">
        <v>108105991</v>
      </c>
      <c r="G4913" s="198">
        <v>0</v>
      </c>
      <c r="H4913" s="198">
        <v>0</v>
      </c>
      <c r="I4913" s="4">
        <v>43656</v>
      </c>
      <c r="J4913" s="198" t="s">
        <v>105</v>
      </c>
      <c r="K4913" s="198">
        <v>0.73</v>
      </c>
      <c r="L4913" s="198" t="s">
        <v>194</v>
      </c>
    </row>
    <row r="4914" spans="1:12" x14ac:dyDescent="0.3">
      <c r="A4914" s="5">
        <v>13640</v>
      </c>
      <c r="B4914" s="5">
        <v>10100501</v>
      </c>
      <c r="C4914" s="5">
        <v>1000</v>
      </c>
      <c r="D4914" s="4">
        <v>43678</v>
      </c>
      <c r="E4914" s="198" t="s">
        <v>104</v>
      </c>
      <c r="F4914" s="198">
        <v>108105991</v>
      </c>
      <c r="G4914" s="198">
        <v>0</v>
      </c>
      <c r="H4914" s="198">
        <v>0</v>
      </c>
      <c r="I4914" s="4">
        <v>43656</v>
      </c>
      <c r="J4914" s="198" t="s">
        <v>105</v>
      </c>
      <c r="K4914" s="198">
        <v>0.73</v>
      </c>
      <c r="L4914" s="198" t="s">
        <v>194</v>
      </c>
    </row>
    <row r="4915" spans="1:12" x14ac:dyDescent="0.3">
      <c r="A4915" s="5">
        <v>13640</v>
      </c>
      <c r="B4915" s="5">
        <v>10100501</v>
      </c>
      <c r="C4915" s="5">
        <v>1000</v>
      </c>
      <c r="D4915" s="4">
        <v>43678</v>
      </c>
      <c r="E4915" s="198" t="s">
        <v>104</v>
      </c>
      <c r="F4915" s="198">
        <v>108105991</v>
      </c>
      <c r="G4915" s="198">
        <v>0</v>
      </c>
      <c r="H4915" s="198">
        <v>0</v>
      </c>
      <c r="I4915" s="4">
        <v>43656</v>
      </c>
      <c r="J4915" s="198" t="s">
        <v>105</v>
      </c>
      <c r="K4915" s="198">
        <v>0.73</v>
      </c>
      <c r="L4915" s="198" t="s">
        <v>194</v>
      </c>
    </row>
    <row r="4916" spans="1:12" x14ac:dyDescent="0.3">
      <c r="A4916" s="5">
        <v>13640</v>
      </c>
      <c r="B4916" s="5">
        <v>10100501</v>
      </c>
      <c r="C4916" s="5">
        <v>1000</v>
      </c>
      <c r="D4916" s="4">
        <v>43678</v>
      </c>
      <c r="E4916" s="198" t="s">
        <v>104</v>
      </c>
      <c r="F4916" s="198">
        <v>108105991</v>
      </c>
      <c r="G4916" s="198">
        <v>0</v>
      </c>
      <c r="H4916" s="198">
        <v>0</v>
      </c>
      <c r="I4916" s="4">
        <v>43656</v>
      </c>
      <c r="J4916" s="198" t="s">
        <v>105</v>
      </c>
      <c r="K4916" s="198">
        <v>0.27</v>
      </c>
      <c r="L4916" s="198" t="s">
        <v>194</v>
      </c>
    </row>
    <row r="4917" spans="1:12" x14ac:dyDescent="0.3">
      <c r="A4917" s="5">
        <v>13650</v>
      </c>
      <c r="B4917" s="5">
        <v>10100501</v>
      </c>
      <c r="C4917" s="5">
        <v>1000</v>
      </c>
      <c r="D4917" s="4">
        <v>43678</v>
      </c>
      <c r="E4917" s="198" t="s">
        <v>104</v>
      </c>
      <c r="F4917" s="198">
        <v>108105991</v>
      </c>
      <c r="G4917" s="198">
        <v>0</v>
      </c>
      <c r="H4917" s="198">
        <v>0</v>
      </c>
      <c r="I4917" s="4">
        <v>43656</v>
      </c>
      <c r="J4917" s="198" t="s">
        <v>105</v>
      </c>
      <c r="K4917" s="198">
        <v>2.2000000000000002</v>
      </c>
      <c r="L4917" s="198" t="s">
        <v>195</v>
      </c>
    </row>
    <row r="4918" spans="1:12" x14ac:dyDescent="0.3">
      <c r="A4918" s="5">
        <v>13650</v>
      </c>
      <c r="B4918" s="5">
        <v>10100501</v>
      </c>
      <c r="C4918" s="5">
        <v>1000</v>
      </c>
      <c r="D4918" s="4">
        <v>43678</v>
      </c>
      <c r="E4918" s="198" t="s">
        <v>104</v>
      </c>
      <c r="F4918" s="198">
        <v>108105991</v>
      </c>
      <c r="G4918" s="198">
        <v>0</v>
      </c>
      <c r="H4918" s="198">
        <v>0</v>
      </c>
      <c r="I4918" s="4">
        <v>43656</v>
      </c>
      <c r="J4918" s="198" t="s">
        <v>105</v>
      </c>
      <c r="K4918" s="198">
        <v>2.2000000000000002</v>
      </c>
      <c r="L4918" s="198" t="s">
        <v>195</v>
      </c>
    </row>
    <row r="4919" spans="1:12" x14ac:dyDescent="0.3">
      <c r="A4919" s="5">
        <v>13650</v>
      </c>
      <c r="B4919" s="5">
        <v>10100501</v>
      </c>
      <c r="C4919" s="5">
        <v>1000</v>
      </c>
      <c r="D4919" s="4">
        <v>43678</v>
      </c>
      <c r="E4919" s="198" t="s">
        <v>104</v>
      </c>
      <c r="F4919" s="198">
        <v>108105991</v>
      </c>
      <c r="G4919" s="198">
        <v>0</v>
      </c>
      <c r="H4919" s="198">
        <v>0</v>
      </c>
      <c r="I4919" s="4">
        <v>43656</v>
      </c>
      <c r="J4919" s="198" t="s">
        <v>105</v>
      </c>
      <c r="K4919" s="198">
        <v>2.2000000000000002</v>
      </c>
      <c r="L4919" s="198" t="s">
        <v>195</v>
      </c>
    </row>
    <row r="4920" spans="1:12" x14ac:dyDescent="0.3">
      <c r="A4920" s="5">
        <v>13650</v>
      </c>
      <c r="B4920" s="5">
        <v>10100501</v>
      </c>
      <c r="C4920" s="5">
        <v>1000</v>
      </c>
      <c r="D4920" s="4">
        <v>43678</v>
      </c>
      <c r="E4920" s="198" t="s">
        <v>104</v>
      </c>
      <c r="F4920" s="198">
        <v>108105991</v>
      </c>
      <c r="G4920" s="198">
        <v>0</v>
      </c>
      <c r="H4920" s="198">
        <v>0</v>
      </c>
      <c r="I4920" s="4">
        <v>43656</v>
      </c>
      <c r="J4920" s="198" t="s">
        <v>105</v>
      </c>
      <c r="K4920" s="198">
        <v>2.2000000000000002</v>
      </c>
      <c r="L4920" s="198" t="s">
        <v>195</v>
      </c>
    </row>
    <row r="4921" spans="1:12" x14ac:dyDescent="0.3">
      <c r="A4921" s="5">
        <v>13650</v>
      </c>
      <c r="B4921" s="5">
        <v>10100501</v>
      </c>
      <c r="C4921" s="5">
        <v>1000</v>
      </c>
      <c r="D4921" s="4">
        <v>43678</v>
      </c>
      <c r="E4921" s="198" t="s">
        <v>104</v>
      </c>
      <c r="F4921" s="198">
        <v>108105991</v>
      </c>
      <c r="G4921" s="198">
        <v>0</v>
      </c>
      <c r="H4921" s="198">
        <v>0</v>
      </c>
      <c r="I4921" s="4">
        <v>43656</v>
      </c>
      <c r="J4921" s="198" t="s">
        <v>105</v>
      </c>
      <c r="K4921" s="198">
        <v>2.2000000000000002</v>
      </c>
      <c r="L4921" s="198" t="s">
        <v>195</v>
      </c>
    </row>
    <row r="4922" spans="1:12" x14ac:dyDescent="0.3">
      <c r="A4922" s="5">
        <v>13650</v>
      </c>
      <c r="B4922" s="5">
        <v>10100501</v>
      </c>
      <c r="C4922" s="5">
        <v>1000</v>
      </c>
      <c r="D4922" s="4">
        <v>43678</v>
      </c>
      <c r="E4922" s="198" t="s">
        <v>104</v>
      </c>
      <c r="F4922" s="198">
        <v>108105991</v>
      </c>
      <c r="G4922" s="198">
        <v>0</v>
      </c>
      <c r="H4922" s="198">
        <v>0</v>
      </c>
      <c r="I4922" s="4">
        <v>43656</v>
      </c>
      <c r="J4922" s="198" t="s">
        <v>105</v>
      </c>
      <c r="K4922" s="198">
        <v>2.2000000000000002</v>
      </c>
      <c r="L4922" s="198" t="s">
        <v>195</v>
      </c>
    </row>
    <row r="4923" spans="1:12" x14ac:dyDescent="0.3">
      <c r="A4923" s="5">
        <v>13650</v>
      </c>
      <c r="B4923" s="5">
        <v>10100501</v>
      </c>
      <c r="C4923" s="5">
        <v>1000</v>
      </c>
      <c r="D4923" s="4">
        <v>43678</v>
      </c>
      <c r="E4923" s="198" t="s">
        <v>104</v>
      </c>
      <c r="F4923" s="198">
        <v>108106152</v>
      </c>
      <c r="G4923" s="198">
        <v>0</v>
      </c>
      <c r="H4923" s="198">
        <v>0</v>
      </c>
      <c r="I4923" s="4">
        <v>43648</v>
      </c>
      <c r="J4923" s="198" t="s">
        <v>105</v>
      </c>
      <c r="K4923" s="198">
        <v>10.42</v>
      </c>
      <c r="L4923" s="198" t="s">
        <v>195</v>
      </c>
    </row>
    <row r="4924" spans="1:12" x14ac:dyDescent="0.3">
      <c r="A4924" s="5">
        <v>13640</v>
      </c>
      <c r="B4924" s="5">
        <v>10100501</v>
      </c>
      <c r="C4924" s="5">
        <v>1000</v>
      </c>
      <c r="D4924" s="4">
        <v>43678</v>
      </c>
      <c r="E4924" s="198" t="s">
        <v>104</v>
      </c>
      <c r="F4924" s="198">
        <v>108104446</v>
      </c>
      <c r="G4924" s="198">
        <v>0</v>
      </c>
      <c r="H4924" s="198">
        <v>0</v>
      </c>
      <c r="I4924" s="4">
        <v>43530</v>
      </c>
      <c r="J4924" s="198" t="s">
        <v>105</v>
      </c>
      <c r="K4924" s="198">
        <v>0.23</v>
      </c>
      <c r="L4924" s="198" t="s">
        <v>194</v>
      </c>
    </row>
    <row r="4925" spans="1:12" x14ac:dyDescent="0.3">
      <c r="A4925" s="5">
        <v>13640</v>
      </c>
      <c r="B4925" s="5">
        <v>10100501</v>
      </c>
      <c r="C4925" s="5">
        <v>1000</v>
      </c>
      <c r="D4925" s="4">
        <v>43678</v>
      </c>
      <c r="E4925" s="198" t="s">
        <v>104</v>
      </c>
      <c r="F4925" s="198">
        <v>108104446</v>
      </c>
      <c r="G4925" s="198">
        <v>0</v>
      </c>
      <c r="H4925" s="198">
        <v>0</v>
      </c>
      <c r="I4925" s="4">
        <v>43530</v>
      </c>
      <c r="J4925" s="198" t="s">
        <v>105</v>
      </c>
      <c r="K4925" s="198">
        <v>0.56000000000000005</v>
      </c>
      <c r="L4925" s="198" t="s">
        <v>194</v>
      </c>
    </row>
    <row r="4926" spans="1:12" x14ac:dyDescent="0.3">
      <c r="A4926" s="5">
        <v>13640</v>
      </c>
      <c r="B4926" s="5">
        <v>10100501</v>
      </c>
      <c r="C4926" s="5">
        <v>1000</v>
      </c>
      <c r="D4926" s="4">
        <v>43678</v>
      </c>
      <c r="E4926" s="198" t="s">
        <v>104</v>
      </c>
      <c r="F4926" s="198">
        <v>108104446</v>
      </c>
      <c r="G4926" s="198">
        <v>0</v>
      </c>
      <c r="H4926" s="198">
        <v>0</v>
      </c>
      <c r="I4926" s="4">
        <v>43530</v>
      </c>
      <c r="J4926" s="198" t="s">
        <v>105</v>
      </c>
      <c r="K4926" s="198">
        <v>0.23</v>
      </c>
      <c r="L4926" s="198" t="s">
        <v>194</v>
      </c>
    </row>
    <row r="4927" spans="1:12" x14ac:dyDescent="0.3">
      <c r="A4927" s="5">
        <v>13650</v>
      </c>
      <c r="B4927" s="5">
        <v>10100501</v>
      </c>
      <c r="C4927" s="5">
        <v>1000</v>
      </c>
      <c r="D4927" s="4">
        <v>43678</v>
      </c>
      <c r="E4927" s="198" t="s">
        <v>104</v>
      </c>
      <c r="F4927" s="198">
        <v>108104446</v>
      </c>
      <c r="G4927" s="198">
        <v>0</v>
      </c>
      <c r="H4927" s="198">
        <v>0</v>
      </c>
      <c r="I4927" s="4">
        <v>43530</v>
      </c>
      <c r="J4927" s="198" t="s">
        <v>105</v>
      </c>
      <c r="K4927" s="198">
        <v>1.46</v>
      </c>
      <c r="L4927" s="198" t="s">
        <v>195</v>
      </c>
    </row>
    <row r="4928" spans="1:12" x14ac:dyDescent="0.3">
      <c r="A4928" s="5">
        <v>13650</v>
      </c>
      <c r="B4928" s="5">
        <v>10100501</v>
      </c>
      <c r="C4928" s="5">
        <v>1000</v>
      </c>
      <c r="D4928" s="4">
        <v>43678</v>
      </c>
      <c r="E4928" s="198" t="s">
        <v>104</v>
      </c>
      <c r="F4928" s="198">
        <v>108104446</v>
      </c>
      <c r="G4928" s="198">
        <v>0</v>
      </c>
      <c r="H4928" s="198">
        <v>0</v>
      </c>
      <c r="I4928" s="4">
        <v>43530</v>
      </c>
      <c r="J4928" s="198" t="s">
        <v>105</v>
      </c>
      <c r="K4928" s="198">
        <v>1.46</v>
      </c>
      <c r="L4928" s="198" t="s">
        <v>195</v>
      </c>
    </row>
    <row r="4929" spans="1:12" x14ac:dyDescent="0.3">
      <c r="A4929" s="5">
        <v>13650</v>
      </c>
      <c r="B4929" s="5">
        <v>10100501</v>
      </c>
      <c r="C4929" s="5">
        <v>1000</v>
      </c>
      <c r="D4929" s="4">
        <v>43678</v>
      </c>
      <c r="E4929" s="198" t="s">
        <v>104</v>
      </c>
      <c r="F4929" s="198">
        <v>108104446</v>
      </c>
      <c r="G4929" s="198">
        <v>0</v>
      </c>
      <c r="H4929" s="198">
        <v>0</v>
      </c>
      <c r="I4929" s="4">
        <v>43530</v>
      </c>
      <c r="J4929" s="198" t="s">
        <v>105</v>
      </c>
      <c r="K4929" s="198">
        <v>1.46</v>
      </c>
      <c r="L4929" s="198" t="s">
        <v>195</v>
      </c>
    </row>
    <row r="4930" spans="1:12" x14ac:dyDescent="0.3">
      <c r="A4930" s="5">
        <v>13650</v>
      </c>
      <c r="B4930" s="5">
        <v>10100501</v>
      </c>
      <c r="C4930" s="5">
        <v>1000</v>
      </c>
      <c r="D4930" s="4">
        <v>43678</v>
      </c>
      <c r="E4930" s="198" t="s">
        <v>104</v>
      </c>
      <c r="F4930" s="198">
        <v>108104446</v>
      </c>
      <c r="G4930" s="198">
        <v>0</v>
      </c>
      <c r="H4930" s="198">
        <v>0</v>
      </c>
      <c r="I4930" s="4">
        <v>43530</v>
      </c>
      <c r="J4930" s="198" t="s">
        <v>105</v>
      </c>
      <c r="K4930" s="198">
        <v>1.46</v>
      </c>
      <c r="L4930" s="198" t="s">
        <v>195</v>
      </c>
    </row>
    <row r="4931" spans="1:12" x14ac:dyDescent="0.3">
      <c r="A4931" s="5">
        <v>13650</v>
      </c>
      <c r="B4931" s="5">
        <v>10100501</v>
      </c>
      <c r="C4931" s="5">
        <v>1000</v>
      </c>
      <c r="D4931" s="4">
        <v>43678</v>
      </c>
      <c r="E4931" s="198" t="s">
        <v>104</v>
      </c>
      <c r="F4931" s="198">
        <v>108104446</v>
      </c>
      <c r="G4931" s="198">
        <v>0</v>
      </c>
      <c r="H4931" s="198">
        <v>0</v>
      </c>
      <c r="I4931" s="4">
        <v>43530</v>
      </c>
      <c r="J4931" s="198" t="s">
        <v>105</v>
      </c>
      <c r="K4931" s="198">
        <v>1.42</v>
      </c>
      <c r="L4931" s="198" t="s">
        <v>195</v>
      </c>
    </row>
    <row r="4932" spans="1:12" x14ac:dyDescent="0.3">
      <c r="A4932" s="5">
        <v>13650</v>
      </c>
      <c r="B4932" s="5">
        <v>10100501</v>
      </c>
      <c r="C4932" s="5">
        <v>1000</v>
      </c>
      <c r="D4932" s="4">
        <v>43678</v>
      </c>
      <c r="E4932" s="198" t="s">
        <v>104</v>
      </c>
      <c r="F4932" s="198">
        <v>108104446</v>
      </c>
      <c r="G4932" s="198">
        <v>0</v>
      </c>
      <c r="H4932" s="198">
        <v>0</v>
      </c>
      <c r="I4932" s="4">
        <v>43530</v>
      </c>
      <c r="J4932" s="198" t="s">
        <v>105</v>
      </c>
      <c r="K4932" s="198">
        <v>1.46</v>
      </c>
      <c r="L4932" s="198" t="s">
        <v>195</v>
      </c>
    </row>
    <row r="4933" spans="1:12" x14ac:dyDescent="0.3">
      <c r="A4933" s="5">
        <v>13660</v>
      </c>
      <c r="B4933" s="5">
        <v>10100501</v>
      </c>
      <c r="C4933" s="5">
        <v>1000</v>
      </c>
      <c r="D4933" s="4">
        <v>43678</v>
      </c>
      <c r="E4933" s="198" t="s">
        <v>104</v>
      </c>
      <c r="F4933" s="198">
        <v>108105047</v>
      </c>
      <c r="G4933" s="198">
        <v>0</v>
      </c>
      <c r="H4933" s="198">
        <v>0</v>
      </c>
      <c r="I4933" s="4">
        <v>43515</v>
      </c>
      <c r="J4933" s="198" t="s">
        <v>105</v>
      </c>
      <c r="K4933" s="3">
        <v>-2627.06</v>
      </c>
      <c r="L4933" s="198" t="s">
        <v>188</v>
      </c>
    </row>
    <row r="4934" spans="1:12" x14ac:dyDescent="0.3">
      <c r="A4934" s="5">
        <v>13640</v>
      </c>
      <c r="B4934" s="5">
        <v>10100501</v>
      </c>
      <c r="C4934" s="5">
        <v>1000</v>
      </c>
      <c r="D4934" s="4">
        <v>43678</v>
      </c>
      <c r="E4934" s="198" t="s">
        <v>104</v>
      </c>
      <c r="F4934" s="198">
        <v>108105336</v>
      </c>
      <c r="G4934" s="198">
        <v>0</v>
      </c>
      <c r="H4934" s="198">
        <v>0</v>
      </c>
      <c r="I4934" s="4">
        <v>43616</v>
      </c>
      <c r="J4934" s="198" t="s">
        <v>105</v>
      </c>
      <c r="K4934" s="198">
        <v>-0.12</v>
      </c>
      <c r="L4934" s="198" t="s">
        <v>194</v>
      </c>
    </row>
    <row r="4935" spans="1:12" x14ac:dyDescent="0.3">
      <c r="A4935" s="5">
        <v>13640</v>
      </c>
      <c r="B4935" s="5">
        <v>10100501</v>
      </c>
      <c r="C4935" s="5">
        <v>1000</v>
      </c>
      <c r="D4935" s="4">
        <v>43678</v>
      </c>
      <c r="E4935" s="198" t="s">
        <v>104</v>
      </c>
      <c r="F4935" s="198">
        <v>108105336</v>
      </c>
      <c r="G4935" s="198">
        <v>0</v>
      </c>
      <c r="H4935" s="198">
        <v>0</v>
      </c>
      <c r="I4935" s="4">
        <v>43616</v>
      </c>
      <c r="J4935" s="198" t="s">
        <v>105</v>
      </c>
      <c r="K4935" s="198">
        <v>-3.37</v>
      </c>
      <c r="L4935" s="198" t="s">
        <v>194</v>
      </c>
    </row>
    <row r="4936" spans="1:12" x14ac:dyDescent="0.3">
      <c r="A4936" s="5">
        <v>13650</v>
      </c>
      <c r="B4936" s="5">
        <v>10100501</v>
      </c>
      <c r="C4936" s="5">
        <v>1000</v>
      </c>
      <c r="D4936" s="4">
        <v>43678</v>
      </c>
      <c r="E4936" s="198" t="s">
        <v>104</v>
      </c>
      <c r="F4936" s="198">
        <v>108105336</v>
      </c>
      <c r="G4936" s="198">
        <v>0</v>
      </c>
      <c r="H4936" s="198">
        <v>0</v>
      </c>
      <c r="I4936" s="4">
        <v>43616</v>
      </c>
      <c r="J4936" s="198" t="s">
        <v>105</v>
      </c>
      <c r="K4936" s="198">
        <v>-1.57</v>
      </c>
      <c r="L4936" s="198" t="s">
        <v>195</v>
      </c>
    </row>
    <row r="4937" spans="1:12" x14ac:dyDescent="0.3">
      <c r="A4937" s="5">
        <v>13670</v>
      </c>
      <c r="B4937" s="5">
        <v>10100501</v>
      </c>
      <c r="C4937" s="5">
        <v>1000</v>
      </c>
      <c r="D4937" s="4">
        <v>43678</v>
      </c>
      <c r="E4937" s="198" t="s">
        <v>104</v>
      </c>
      <c r="F4937" s="198">
        <v>108105336</v>
      </c>
      <c r="G4937" s="198">
        <v>0</v>
      </c>
      <c r="H4937" s="198">
        <v>0</v>
      </c>
      <c r="I4937" s="4">
        <v>43616</v>
      </c>
      <c r="J4937" s="198" t="s">
        <v>105</v>
      </c>
      <c r="K4937" s="198">
        <v>-0.84</v>
      </c>
      <c r="L4937" s="198" t="s">
        <v>189</v>
      </c>
    </row>
    <row r="4938" spans="1:12" x14ac:dyDescent="0.3">
      <c r="A4938" s="5">
        <v>13640</v>
      </c>
      <c r="B4938" s="5">
        <v>10100501</v>
      </c>
      <c r="C4938" s="5">
        <v>1000</v>
      </c>
      <c r="D4938" s="4">
        <v>43678</v>
      </c>
      <c r="E4938" s="198" t="s">
        <v>104</v>
      </c>
      <c r="F4938" s="198">
        <v>108105747</v>
      </c>
      <c r="G4938" s="198">
        <v>0</v>
      </c>
      <c r="H4938" s="198">
        <v>0</v>
      </c>
      <c r="I4938" s="4">
        <v>43686</v>
      </c>
      <c r="J4938" s="198" t="s">
        <v>105</v>
      </c>
      <c r="K4938" s="198">
        <v>-692.23</v>
      </c>
      <c r="L4938" s="198" t="s">
        <v>194</v>
      </c>
    </row>
    <row r="4939" spans="1:12" x14ac:dyDescent="0.3">
      <c r="A4939" s="5">
        <v>13640</v>
      </c>
      <c r="B4939" s="5">
        <v>10100501</v>
      </c>
      <c r="C4939" s="5">
        <v>1000</v>
      </c>
      <c r="D4939" s="4">
        <v>43678</v>
      </c>
      <c r="E4939" s="198" t="s">
        <v>104</v>
      </c>
      <c r="F4939" s="198">
        <v>108105747</v>
      </c>
      <c r="G4939" s="198">
        <v>0</v>
      </c>
      <c r="H4939" s="198">
        <v>0</v>
      </c>
      <c r="I4939" s="4">
        <v>43686</v>
      </c>
      <c r="J4939" s="198" t="s">
        <v>105</v>
      </c>
      <c r="K4939" s="198">
        <v>-87.24</v>
      </c>
      <c r="L4939" s="198" t="s">
        <v>194</v>
      </c>
    </row>
    <row r="4940" spans="1:12" x14ac:dyDescent="0.3">
      <c r="A4940" s="5">
        <v>13640</v>
      </c>
      <c r="B4940" s="5">
        <v>10100501</v>
      </c>
      <c r="C4940" s="5">
        <v>1000</v>
      </c>
      <c r="D4940" s="4">
        <v>43678</v>
      </c>
      <c r="E4940" s="198" t="s">
        <v>104</v>
      </c>
      <c r="F4940" s="198">
        <v>108105747</v>
      </c>
      <c r="G4940" s="198">
        <v>0</v>
      </c>
      <c r="H4940" s="198">
        <v>0</v>
      </c>
      <c r="I4940" s="4">
        <v>43686</v>
      </c>
      <c r="J4940" s="198" t="s">
        <v>105</v>
      </c>
      <c r="K4940" s="198">
        <v>-632.24</v>
      </c>
      <c r="L4940" s="198" t="s">
        <v>194</v>
      </c>
    </row>
    <row r="4941" spans="1:12" x14ac:dyDescent="0.3">
      <c r="A4941" s="5">
        <v>13650</v>
      </c>
      <c r="B4941" s="5">
        <v>10100501</v>
      </c>
      <c r="C4941" s="5">
        <v>1000</v>
      </c>
      <c r="D4941" s="4">
        <v>43678</v>
      </c>
      <c r="E4941" s="198" t="s">
        <v>104</v>
      </c>
      <c r="F4941" s="198">
        <v>108105747</v>
      </c>
      <c r="G4941" s="198">
        <v>0</v>
      </c>
      <c r="H4941" s="198">
        <v>0</v>
      </c>
      <c r="I4941" s="4">
        <v>43686</v>
      </c>
      <c r="J4941" s="198" t="s">
        <v>105</v>
      </c>
      <c r="K4941" s="198">
        <v>-7.28</v>
      </c>
      <c r="L4941" s="198" t="s">
        <v>195</v>
      </c>
    </row>
    <row r="4942" spans="1:12" x14ac:dyDescent="0.3">
      <c r="A4942" s="5">
        <v>13640</v>
      </c>
      <c r="B4942" s="5">
        <v>10100501</v>
      </c>
      <c r="C4942" s="5">
        <v>1000</v>
      </c>
      <c r="D4942" s="4">
        <v>43678</v>
      </c>
      <c r="E4942" s="198" t="s">
        <v>104</v>
      </c>
      <c r="F4942" s="198">
        <v>108113561</v>
      </c>
      <c r="G4942" s="198">
        <v>0</v>
      </c>
      <c r="H4942" s="198">
        <v>0</v>
      </c>
      <c r="I4942" s="4">
        <v>43643</v>
      </c>
      <c r="J4942" s="198" t="s">
        <v>105</v>
      </c>
      <c r="K4942" s="198">
        <v>-45.37</v>
      </c>
      <c r="L4942" s="198" t="s">
        <v>194</v>
      </c>
    </row>
    <row r="4943" spans="1:12" x14ac:dyDescent="0.3">
      <c r="A4943" s="5">
        <v>13650</v>
      </c>
      <c r="B4943" s="5">
        <v>10100501</v>
      </c>
      <c r="C4943" s="5">
        <v>1000</v>
      </c>
      <c r="D4943" s="4">
        <v>43678</v>
      </c>
      <c r="E4943" s="198" t="s">
        <v>104</v>
      </c>
      <c r="F4943" s="198">
        <v>108113561</v>
      </c>
      <c r="G4943" s="198">
        <v>0</v>
      </c>
      <c r="H4943" s="198">
        <v>0</v>
      </c>
      <c r="I4943" s="4">
        <v>43643</v>
      </c>
      <c r="J4943" s="198" t="s">
        <v>105</v>
      </c>
      <c r="K4943" s="198">
        <v>-314.48</v>
      </c>
      <c r="L4943" s="198" t="s">
        <v>195</v>
      </c>
    </row>
    <row r="4944" spans="1:12" x14ac:dyDescent="0.3">
      <c r="A4944" s="5">
        <v>13650</v>
      </c>
      <c r="B4944" s="5">
        <v>10100501</v>
      </c>
      <c r="C4944" s="5">
        <v>1000</v>
      </c>
      <c r="D4944" s="4">
        <v>43678</v>
      </c>
      <c r="E4944" s="198" t="s">
        <v>104</v>
      </c>
      <c r="F4944" s="198">
        <v>108113975</v>
      </c>
      <c r="G4944" s="198">
        <v>0</v>
      </c>
      <c r="H4944" s="198">
        <v>0</v>
      </c>
      <c r="I4944" s="4">
        <v>43670</v>
      </c>
      <c r="J4944" s="198" t="s">
        <v>105</v>
      </c>
      <c r="K4944" s="198">
        <v>-90.54</v>
      </c>
      <c r="L4944" s="198" t="s">
        <v>195</v>
      </c>
    </row>
    <row r="4945" spans="1:12" x14ac:dyDescent="0.3">
      <c r="A4945" s="5">
        <v>13640</v>
      </c>
      <c r="B4945" s="5">
        <v>10100501</v>
      </c>
      <c r="C4945" s="5">
        <v>1000</v>
      </c>
      <c r="D4945" s="4">
        <v>43678</v>
      </c>
      <c r="E4945" s="198" t="s">
        <v>103</v>
      </c>
      <c r="F4945" s="198">
        <v>108114161</v>
      </c>
      <c r="G4945" s="198">
        <v>-1</v>
      </c>
      <c r="H4945" s="198">
        <v>-265.93</v>
      </c>
      <c r="I4945" s="4">
        <v>43683</v>
      </c>
      <c r="J4945" s="198" t="s">
        <v>304</v>
      </c>
      <c r="K4945" s="198">
        <v>0</v>
      </c>
      <c r="L4945" s="198" t="s">
        <v>194</v>
      </c>
    </row>
    <row r="4946" spans="1:12" x14ac:dyDescent="0.3">
      <c r="A4946" s="5">
        <v>13640</v>
      </c>
      <c r="B4946" s="5">
        <v>10100501</v>
      </c>
      <c r="C4946" s="5">
        <v>1000</v>
      </c>
      <c r="D4946" s="4">
        <v>43678</v>
      </c>
      <c r="E4946" s="198" t="s">
        <v>104</v>
      </c>
      <c r="F4946" s="198">
        <v>108114161</v>
      </c>
      <c r="G4946" s="198">
        <v>0</v>
      </c>
      <c r="H4946" s="198">
        <v>0</v>
      </c>
      <c r="I4946" s="4">
        <v>43683</v>
      </c>
      <c r="J4946" s="198" t="s">
        <v>304</v>
      </c>
      <c r="K4946" s="198">
        <v>-701.61</v>
      </c>
      <c r="L4946" s="198" t="s">
        <v>194</v>
      </c>
    </row>
    <row r="4947" spans="1:12" x14ac:dyDescent="0.3">
      <c r="A4947" s="5">
        <v>13650</v>
      </c>
      <c r="B4947" s="5">
        <v>10100501</v>
      </c>
      <c r="C4947" s="5">
        <v>1000</v>
      </c>
      <c r="D4947" s="4">
        <v>43678</v>
      </c>
      <c r="E4947" s="198" t="s">
        <v>103</v>
      </c>
      <c r="F4947" s="198">
        <v>108114161</v>
      </c>
      <c r="G4947" s="198">
        <v>-300</v>
      </c>
      <c r="H4947" s="198">
        <v>-759</v>
      </c>
      <c r="I4947" s="4">
        <v>43683</v>
      </c>
      <c r="J4947" s="198" t="s">
        <v>304</v>
      </c>
      <c r="K4947" s="198">
        <v>0</v>
      </c>
      <c r="L4947" s="198" t="s">
        <v>195</v>
      </c>
    </row>
    <row r="4948" spans="1:12" x14ac:dyDescent="0.3">
      <c r="A4948" s="5">
        <v>13650</v>
      </c>
      <c r="B4948" s="5">
        <v>10100501</v>
      </c>
      <c r="C4948" s="5">
        <v>1000</v>
      </c>
      <c r="D4948" s="4">
        <v>43678</v>
      </c>
      <c r="E4948" s="198" t="s">
        <v>104</v>
      </c>
      <c r="F4948" s="198">
        <v>108114161</v>
      </c>
      <c r="G4948" s="198">
        <v>0</v>
      </c>
      <c r="H4948" s="198">
        <v>0</v>
      </c>
      <c r="I4948" s="4">
        <v>43683</v>
      </c>
      <c r="J4948" s="198" t="s">
        <v>304</v>
      </c>
      <c r="K4948" s="3">
        <v>-2002.47</v>
      </c>
      <c r="L4948" s="198" t="s">
        <v>195</v>
      </c>
    </row>
    <row r="4949" spans="1:12" x14ac:dyDescent="0.3">
      <c r="A4949" s="5">
        <v>13640</v>
      </c>
      <c r="B4949" s="5">
        <v>10100501</v>
      </c>
      <c r="C4949" s="5">
        <v>1000</v>
      </c>
      <c r="D4949" s="4">
        <v>43678</v>
      </c>
      <c r="E4949" s="198" t="s">
        <v>103</v>
      </c>
      <c r="F4949" s="198">
        <v>108113111</v>
      </c>
      <c r="G4949" s="198">
        <v>-1</v>
      </c>
      <c r="H4949" s="3">
        <v>-2084.8000000000002</v>
      </c>
      <c r="I4949" s="4">
        <v>43690</v>
      </c>
      <c r="J4949" s="198" t="s">
        <v>299</v>
      </c>
      <c r="K4949" s="198">
        <v>0</v>
      </c>
      <c r="L4949" s="198" t="s">
        <v>194</v>
      </c>
    </row>
    <row r="4950" spans="1:12" x14ac:dyDescent="0.3">
      <c r="A4950" s="5">
        <v>13670</v>
      </c>
      <c r="B4950" s="5">
        <v>10100501</v>
      </c>
      <c r="C4950" s="5">
        <v>1000</v>
      </c>
      <c r="D4950" s="4">
        <v>43678</v>
      </c>
      <c r="E4950" s="198" t="s">
        <v>103</v>
      </c>
      <c r="F4950" s="198">
        <v>108113111</v>
      </c>
      <c r="G4950" s="198">
        <v>-45</v>
      </c>
      <c r="H4950" s="198">
        <v>-124.2</v>
      </c>
      <c r="I4950" s="4">
        <v>43690</v>
      </c>
      <c r="J4950" s="198" t="s">
        <v>299</v>
      </c>
      <c r="K4950" s="198">
        <v>0</v>
      </c>
      <c r="L4950" s="198" t="s">
        <v>189</v>
      </c>
    </row>
    <row r="4951" spans="1:12" x14ac:dyDescent="0.3">
      <c r="A4951" s="5">
        <v>13640</v>
      </c>
      <c r="B4951" s="5">
        <v>10100501</v>
      </c>
      <c r="C4951" s="5">
        <v>1000</v>
      </c>
      <c r="D4951" s="4">
        <v>43678</v>
      </c>
      <c r="E4951" s="198" t="s">
        <v>103</v>
      </c>
      <c r="F4951" s="198">
        <v>108113111</v>
      </c>
      <c r="G4951" s="198">
        <v>-1</v>
      </c>
      <c r="H4951" s="198">
        <v>-277.31</v>
      </c>
      <c r="I4951" s="4">
        <v>43690</v>
      </c>
      <c r="J4951" s="198" t="s">
        <v>299</v>
      </c>
      <c r="K4951" s="198">
        <v>0</v>
      </c>
      <c r="L4951" s="198" t="s">
        <v>194</v>
      </c>
    </row>
    <row r="4952" spans="1:12" x14ac:dyDescent="0.3">
      <c r="A4952" s="5">
        <v>13640</v>
      </c>
      <c r="B4952" s="5">
        <v>10100501</v>
      </c>
      <c r="C4952" s="5">
        <v>1000</v>
      </c>
      <c r="D4952" s="4">
        <v>43678</v>
      </c>
      <c r="E4952" s="198" t="s">
        <v>103</v>
      </c>
      <c r="F4952" s="198">
        <v>108105747</v>
      </c>
      <c r="G4952" s="198">
        <v>-1</v>
      </c>
      <c r="H4952" s="198">
        <v>-613.41</v>
      </c>
      <c r="I4952" s="4">
        <v>43686</v>
      </c>
      <c r="J4952" s="198" t="s">
        <v>298</v>
      </c>
      <c r="K4952" s="198">
        <v>0</v>
      </c>
      <c r="L4952" s="198" t="s">
        <v>194</v>
      </c>
    </row>
    <row r="4953" spans="1:12" x14ac:dyDescent="0.3">
      <c r="A4953" s="5">
        <v>13640</v>
      </c>
      <c r="B4953" s="5">
        <v>10100501</v>
      </c>
      <c r="C4953" s="5">
        <v>1000</v>
      </c>
      <c r="D4953" s="4">
        <v>43678</v>
      </c>
      <c r="E4953" s="198" t="s">
        <v>103</v>
      </c>
      <c r="F4953" s="198">
        <v>108105747</v>
      </c>
      <c r="G4953" s="198">
        <v>-1</v>
      </c>
      <c r="H4953" s="3">
        <v>-4445.2299999999996</v>
      </c>
      <c r="I4953" s="4">
        <v>43686</v>
      </c>
      <c r="J4953" s="198" t="s">
        <v>298</v>
      </c>
      <c r="K4953" s="198">
        <v>0</v>
      </c>
      <c r="L4953" s="198" t="s">
        <v>194</v>
      </c>
    </row>
    <row r="4954" spans="1:12" x14ac:dyDescent="0.3">
      <c r="A4954" s="5">
        <v>13640</v>
      </c>
      <c r="B4954" s="5">
        <v>10100501</v>
      </c>
      <c r="C4954" s="5">
        <v>1000</v>
      </c>
      <c r="D4954" s="4">
        <v>43678</v>
      </c>
      <c r="E4954" s="198" t="s">
        <v>103</v>
      </c>
      <c r="F4954" s="198">
        <v>108105747</v>
      </c>
      <c r="G4954" s="198">
        <v>-1</v>
      </c>
      <c r="H4954" s="3">
        <v>-4867.03</v>
      </c>
      <c r="I4954" s="4">
        <v>43686</v>
      </c>
      <c r="J4954" s="198" t="s">
        <v>298</v>
      </c>
      <c r="K4954" s="198">
        <v>0</v>
      </c>
      <c r="L4954" s="198" t="s">
        <v>194</v>
      </c>
    </row>
    <row r="4955" spans="1:12" x14ac:dyDescent="0.3">
      <c r="A4955" s="5">
        <v>13640</v>
      </c>
      <c r="B4955" s="5">
        <v>10100501</v>
      </c>
      <c r="C4955" s="5">
        <v>1000</v>
      </c>
      <c r="D4955" s="4">
        <v>43678</v>
      </c>
      <c r="E4955" s="198" t="s">
        <v>104</v>
      </c>
      <c r="F4955" s="198">
        <v>108105747</v>
      </c>
      <c r="G4955" s="198">
        <v>0</v>
      </c>
      <c r="H4955" s="198">
        <v>0</v>
      </c>
      <c r="I4955" s="4">
        <v>43686</v>
      </c>
      <c r="J4955" s="198" t="s">
        <v>298</v>
      </c>
      <c r="K4955" s="198">
        <v>-211.87</v>
      </c>
      <c r="L4955" s="198" t="s">
        <v>194</v>
      </c>
    </row>
    <row r="4956" spans="1:12" x14ac:dyDescent="0.3">
      <c r="A4956" s="5">
        <v>13640</v>
      </c>
      <c r="B4956" s="5">
        <v>10100501</v>
      </c>
      <c r="C4956" s="5">
        <v>1000</v>
      </c>
      <c r="D4956" s="4">
        <v>43678</v>
      </c>
      <c r="E4956" s="198" t="s">
        <v>104</v>
      </c>
      <c r="F4956" s="198">
        <v>108105747</v>
      </c>
      <c r="G4956" s="198">
        <v>0</v>
      </c>
      <c r="H4956" s="198">
        <v>0</v>
      </c>
      <c r="I4956" s="4">
        <v>43686</v>
      </c>
      <c r="J4956" s="198" t="s">
        <v>298</v>
      </c>
      <c r="K4956" s="3">
        <v>-1681.11</v>
      </c>
      <c r="L4956" s="198" t="s">
        <v>194</v>
      </c>
    </row>
    <row r="4957" spans="1:12" x14ac:dyDescent="0.3">
      <c r="A4957" s="5">
        <v>13640</v>
      </c>
      <c r="B4957" s="5">
        <v>10100501</v>
      </c>
      <c r="C4957" s="5">
        <v>1000</v>
      </c>
      <c r="D4957" s="4">
        <v>43678</v>
      </c>
      <c r="E4957" s="198" t="s">
        <v>104</v>
      </c>
      <c r="F4957" s="198">
        <v>108105747</v>
      </c>
      <c r="G4957" s="198">
        <v>0</v>
      </c>
      <c r="H4957" s="198">
        <v>0</v>
      </c>
      <c r="I4957" s="4">
        <v>43686</v>
      </c>
      <c r="J4957" s="198" t="s">
        <v>298</v>
      </c>
      <c r="K4957" s="3">
        <v>-1535.42</v>
      </c>
      <c r="L4957" s="198" t="s">
        <v>194</v>
      </c>
    </row>
    <row r="4958" spans="1:12" x14ac:dyDescent="0.3">
      <c r="A4958" s="5">
        <v>13650</v>
      </c>
      <c r="B4958" s="5">
        <v>10100501</v>
      </c>
      <c r="C4958" s="5">
        <v>1000</v>
      </c>
      <c r="D4958" s="4">
        <v>43678</v>
      </c>
      <c r="E4958" s="198" t="s">
        <v>103</v>
      </c>
      <c r="F4958" s="198">
        <v>108105747</v>
      </c>
      <c r="G4958" s="198">
        <v>-40</v>
      </c>
      <c r="H4958" s="198">
        <v>-51.2</v>
      </c>
      <c r="I4958" s="4">
        <v>43686</v>
      </c>
      <c r="J4958" s="198" t="s">
        <v>298</v>
      </c>
      <c r="K4958" s="198">
        <v>0</v>
      </c>
      <c r="L4958" s="198" t="s">
        <v>195</v>
      </c>
    </row>
    <row r="4959" spans="1:12" x14ac:dyDescent="0.3">
      <c r="A4959" s="5">
        <v>13650</v>
      </c>
      <c r="B4959" s="5">
        <v>10100501</v>
      </c>
      <c r="C4959" s="5">
        <v>1000</v>
      </c>
      <c r="D4959" s="4">
        <v>43678</v>
      </c>
      <c r="E4959" s="198" t="s">
        <v>104</v>
      </c>
      <c r="F4959" s="198">
        <v>108105747</v>
      </c>
      <c r="G4959" s="198">
        <v>0</v>
      </c>
      <c r="H4959" s="198">
        <v>0</v>
      </c>
      <c r="I4959" s="4">
        <v>43686</v>
      </c>
      <c r="J4959" s="198" t="s">
        <v>298</v>
      </c>
      <c r="K4959" s="198">
        <v>-17.690000000000001</v>
      </c>
      <c r="L4959" s="198" t="s">
        <v>195</v>
      </c>
    </row>
    <row r="4960" spans="1:12" x14ac:dyDescent="0.3">
      <c r="A4960" s="5">
        <v>13660</v>
      </c>
      <c r="B4960" s="5">
        <v>10100501</v>
      </c>
      <c r="C4960" s="5">
        <v>1000</v>
      </c>
      <c r="D4960" s="4">
        <v>43678</v>
      </c>
      <c r="E4960" s="198" t="s">
        <v>103</v>
      </c>
      <c r="F4960" s="198">
        <v>108105747</v>
      </c>
      <c r="G4960" s="198">
        <v>-40</v>
      </c>
      <c r="H4960" s="3">
        <v>-3597.6</v>
      </c>
      <c r="I4960" s="4">
        <v>43686</v>
      </c>
      <c r="J4960" s="198" t="s">
        <v>298</v>
      </c>
      <c r="K4960" s="198">
        <v>0</v>
      </c>
      <c r="L4960" s="198" t="s">
        <v>188</v>
      </c>
    </row>
    <row r="4961" spans="1:12" x14ac:dyDescent="0.3">
      <c r="A4961" s="5">
        <v>13660</v>
      </c>
      <c r="B4961" s="5">
        <v>10100501</v>
      </c>
      <c r="C4961" s="5">
        <v>1000</v>
      </c>
      <c r="D4961" s="4">
        <v>43678</v>
      </c>
      <c r="E4961" s="198" t="s">
        <v>104</v>
      </c>
      <c r="F4961" s="198">
        <v>108105747</v>
      </c>
      <c r="G4961" s="198">
        <v>0</v>
      </c>
      <c r="H4961" s="198">
        <v>0</v>
      </c>
      <c r="I4961" s="4">
        <v>43686</v>
      </c>
      <c r="J4961" s="198" t="s">
        <v>298</v>
      </c>
      <c r="K4961" s="3">
        <v>-1242.6400000000001</v>
      </c>
      <c r="L4961" s="198" t="s">
        <v>188</v>
      </c>
    </row>
    <row r="4962" spans="1:12" x14ac:dyDescent="0.3">
      <c r="A4962" s="5">
        <v>13650</v>
      </c>
      <c r="B4962" s="5">
        <v>10100501</v>
      </c>
      <c r="C4962" s="5">
        <v>1000</v>
      </c>
      <c r="D4962" s="4">
        <v>43678</v>
      </c>
      <c r="E4962" s="198" t="s">
        <v>104</v>
      </c>
      <c r="F4962" s="198">
        <v>108106152</v>
      </c>
      <c r="G4962" s="198">
        <v>0</v>
      </c>
      <c r="H4962" s="198">
        <v>0</v>
      </c>
      <c r="I4962" s="4">
        <v>43648</v>
      </c>
      <c r="J4962" s="198" t="s">
        <v>105</v>
      </c>
      <c r="K4962" s="3">
        <v>-3937.25</v>
      </c>
      <c r="L4962" s="198" t="s">
        <v>195</v>
      </c>
    </row>
    <row r="4963" spans="1:12" x14ac:dyDescent="0.3">
      <c r="A4963" s="5">
        <v>13650</v>
      </c>
      <c r="B4963" s="5">
        <v>10100501</v>
      </c>
      <c r="C4963" s="5">
        <v>1000</v>
      </c>
      <c r="D4963" s="4">
        <v>43678</v>
      </c>
      <c r="E4963" s="198" t="s">
        <v>103</v>
      </c>
      <c r="F4963" s="198">
        <v>108106648</v>
      </c>
      <c r="G4963" s="198">
        <v>445</v>
      </c>
      <c r="H4963" s="3">
        <v>1139.2</v>
      </c>
      <c r="I4963" s="4">
        <v>43460</v>
      </c>
      <c r="J4963" s="198" t="s">
        <v>298</v>
      </c>
      <c r="K4963" s="198">
        <v>0</v>
      </c>
      <c r="L4963" s="198" t="s">
        <v>195</v>
      </c>
    </row>
    <row r="4964" spans="1:12" x14ac:dyDescent="0.3">
      <c r="A4964" s="5">
        <v>13650</v>
      </c>
      <c r="B4964" s="5">
        <v>10100501</v>
      </c>
      <c r="C4964" s="5">
        <v>1000</v>
      </c>
      <c r="D4964" s="4">
        <v>43678</v>
      </c>
      <c r="E4964" s="198" t="s">
        <v>103</v>
      </c>
      <c r="F4964" s="198">
        <v>108106648</v>
      </c>
      <c r="G4964" s="198">
        <v>-45</v>
      </c>
      <c r="H4964" s="198">
        <v>-115.2</v>
      </c>
      <c r="I4964" s="4">
        <v>43460</v>
      </c>
      <c r="J4964" s="198" t="s">
        <v>298</v>
      </c>
      <c r="K4964" s="198">
        <v>0</v>
      </c>
      <c r="L4964" s="198" t="s">
        <v>195</v>
      </c>
    </row>
    <row r="4965" spans="1:12" x14ac:dyDescent="0.3">
      <c r="A4965" s="5">
        <v>13650</v>
      </c>
      <c r="B4965" s="5">
        <v>10100501</v>
      </c>
      <c r="C4965" s="5">
        <v>1000</v>
      </c>
      <c r="D4965" s="4">
        <v>43678</v>
      </c>
      <c r="E4965" s="198" t="s">
        <v>103</v>
      </c>
      <c r="F4965" s="198">
        <v>108106648</v>
      </c>
      <c r="G4965" s="198">
        <v>-445</v>
      </c>
      <c r="H4965" s="3">
        <v>-1139.2</v>
      </c>
      <c r="I4965" s="4">
        <v>43460</v>
      </c>
      <c r="J4965" s="198" t="s">
        <v>298</v>
      </c>
      <c r="K4965" s="198">
        <v>0</v>
      </c>
      <c r="L4965" s="198" t="s">
        <v>195</v>
      </c>
    </row>
    <row r="4966" spans="1:12" x14ac:dyDescent="0.3">
      <c r="A4966" s="5">
        <v>13640</v>
      </c>
      <c r="B4966" s="5">
        <v>10100501</v>
      </c>
      <c r="C4966" s="5">
        <v>1000</v>
      </c>
      <c r="D4966" s="4">
        <v>43678</v>
      </c>
      <c r="E4966" s="198" t="s">
        <v>103</v>
      </c>
      <c r="F4966" s="198">
        <v>108106648</v>
      </c>
      <c r="G4966" s="198">
        <v>1</v>
      </c>
      <c r="H4966" s="3">
        <v>4867.03</v>
      </c>
      <c r="I4966" s="4">
        <v>43460</v>
      </c>
      <c r="J4966" s="198" t="s">
        <v>298</v>
      </c>
      <c r="K4966" s="198">
        <v>0</v>
      </c>
      <c r="L4966" s="198" t="s">
        <v>194</v>
      </c>
    </row>
    <row r="4967" spans="1:12" x14ac:dyDescent="0.3">
      <c r="A4967" s="5">
        <v>13650</v>
      </c>
      <c r="B4967" s="5">
        <v>10100501</v>
      </c>
      <c r="C4967" s="5">
        <v>1000</v>
      </c>
      <c r="D4967" s="4">
        <v>43678</v>
      </c>
      <c r="E4967" s="198" t="s">
        <v>103</v>
      </c>
      <c r="F4967" s="198">
        <v>108106648</v>
      </c>
      <c r="G4967" s="198">
        <v>45</v>
      </c>
      <c r="H4967" s="198">
        <v>115.2</v>
      </c>
      <c r="I4967" s="4">
        <v>43460</v>
      </c>
      <c r="J4967" s="198" t="s">
        <v>298</v>
      </c>
      <c r="K4967" s="198">
        <v>0</v>
      </c>
      <c r="L4967" s="198" t="s">
        <v>195</v>
      </c>
    </row>
    <row r="4968" spans="1:12" x14ac:dyDescent="0.3">
      <c r="A4968" s="5">
        <v>13650</v>
      </c>
      <c r="B4968" s="5">
        <v>10100501</v>
      </c>
      <c r="C4968" s="5">
        <v>1000</v>
      </c>
      <c r="D4968" s="4">
        <v>43678</v>
      </c>
      <c r="E4968" s="198" t="s">
        <v>103</v>
      </c>
      <c r="F4968" s="198">
        <v>108108091</v>
      </c>
      <c r="G4968" s="5">
        <v>1462</v>
      </c>
      <c r="H4968" s="3">
        <v>3713.48</v>
      </c>
      <c r="I4968" s="4">
        <v>43496</v>
      </c>
      <c r="J4968" s="198" t="s">
        <v>298</v>
      </c>
      <c r="K4968" s="198">
        <v>0</v>
      </c>
      <c r="L4968" s="198" t="s">
        <v>195</v>
      </c>
    </row>
    <row r="4969" spans="1:12" x14ac:dyDescent="0.3">
      <c r="A4969" s="5">
        <v>13650</v>
      </c>
      <c r="B4969" s="5">
        <v>10100501</v>
      </c>
      <c r="C4969" s="5">
        <v>1000</v>
      </c>
      <c r="D4969" s="4">
        <v>43678</v>
      </c>
      <c r="E4969" s="198" t="s">
        <v>103</v>
      </c>
      <c r="F4969" s="198">
        <v>108108091</v>
      </c>
      <c r="G4969" s="5">
        <v>-1462</v>
      </c>
      <c r="H4969" s="3">
        <v>-3713.48</v>
      </c>
      <c r="I4969" s="4">
        <v>43496</v>
      </c>
      <c r="J4969" s="198" t="s">
        <v>298</v>
      </c>
      <c r="K4969" s="198">
        <v>0</v>
      </c>
      <c r="L4969" s="198" t="s">
        <v>195</v>
      </c>
    </row>
    <row r="4970" spans="1:12" x14ac:dyDescent="0.3">
      <c r="A4970" s="5">
        <v>13640</v>
      </c>
      <c r="B4970" s="5">
        <v>10100501</v>
      </c>
      <c r="C4970" s="5">
        <v>1000</v>
      </c>
      <c r="D4970" s="4">
        <v>43678</v>
      </c>
      <c r="E4970" s="198" t="s">
        <v>104</v>
      </c>
      <c r="F4970" s="198">
        <v>108108321</v>
      </c>
      <c r="G4970" s="198">
        <v>0</v>
      </c>
      <c r="H4970" s="198">
        <v>0</v>
      </c>
      <c r="I4970" s="4">
        <v>43651</v>
      </c>
      <c r="J4970" s="198" t="s">
        <v>105</v>
      </c>
      <c r="K4970" s="198">
        <v>-32.94</v>
      </c>
      <c r="L4970" s="198" t="s">
        <v>194</v>
      </c>
    </row>
    <row r="4971" spans="1:12" x14ac:dyDescent="0.3">
      <c r="A4971" s="5">
        <v>13640</v>
      </c>
      <c r="B4971" s="5">
        <v>10100501</v>
      </c>
      <c r="C4971" s="5">
        <v>1000</v>
      </c>
      <c r="D4971" s="4">
        <v>43678</v>
      </c>
      <c r="E4971" s="198" t="s">
        <v>104</v>
      </c>
      <c r="F4971" s="198">
        <v>108108321</v>
      </c>
      <c r="G4971" s="198">
        <v>0</v>
      </c>
      <c r="H4971" s="198">
        <v>0</v>
      </c>
      <c r="I4971" s="4">
        <v>43651</v>
      </c>
      <c r="J4971" s="198" t="s">
        <v>105</v>
      </c>
      <c r="K4971" s="3">
        <v>-2870.55</v>
      </c>
      <c r="L4971" s="198" t="s">
        <v>194</v>
      </c>
    </row>
    <row r="4972" spans="1:12" x14ac:dyDescent="0.3">
      <c r="A4972" s="5">
        <v>13640</v>
      </c>
      <c r="B4972" s="5">
        <v>10100501</v>
      </c>
      <c r="C4972" s="5">
        <v>1000</v>
      </c>
      <c r="D4972" s="4">
        <v>43678</v>
      </c>
      <c r="E4972" s="198" t="s">
        <v>104</v>
      </c>
      <c r="F4972" s="198">
        <v>108108321</v>
      </c>
      <c r="G4972" s="198">
        <v>0</v>
      </c>
      <c r="H4972" s="198">
        <v>0</v>
      </c>
      <c r="I4972" s="4">
        <v>43651</v>
      </c>
      <c r="J4972" s="198" t="s">
        <v>105</v>
      </c>
      <c r="K4972" s="198">
        <v>-135.31</v>
      </c>
      <c r="L4972" s="198" t="s">
        <v>194</v>
      </c>
    </row>
    <row r="4973" spans="1:12" x14ac:dyDescent="0.3">
      <c r="A4973" s="5">
        <v>13650</v>
      </c>
      <c r="B4973" s="5">
        <v>10100501</v>
      </c>
      <c r="C4973" s="5">
        <v>1000</v>
      </c>
      <c r="D4973" s="4">
        <v>43678</v>
      </c>
      <c r="E4973" s="198" t="s">
        <v>104</v>
      </c>
      <c r="F4973" s="198">
        <v>108108321</v>
      </c>
      <c r="G4973" s="198">
        <v>0</v>
      </c>
      <c r="H4973" s="198">
        <v>0</v>
      </c>
      <c r="I4973" s="4">
        <v>43651</v>
      </c>
      <c r="J4973" s="198" t="s">
        <v>105</v>
      </c>
      <c r="K4973" s="198">
        <v>-364.5</v>
      </c>
      <c r="L4973" s="198" t="s">
        <v>195</v>
      </c>
    </row>
    <row r="4974" spans="1:12" x14ac:dyDescent="0.3">
      <c r="A4974" s="5">
        <v>13650</v>
      </c>
      <c r="B4974" s="5">
        <v>10100501</v>
      </c>
      <c r="C4974" s="5">
        <v>1000</v>
      </c>
      <c r="D4974" s="4">
        <v>43678</v>
      </c>
      <c r="E4974" s="198" t="s">
        <v>104</v>
      </c>
      <c r="F4974" s="198">
        <v>108108321</v>
      </c>
      <c r="G4974" s="198">
        <v>0</v>
      </c>
      <c r="H4974" s="198">
        <v>0</v>
      </c>
      <c r="I4974" s="4">
        <v>43651</v>
      </c>
      <c r="J4974" s="198" t="s">
        <v>105</v>
      </c>
      <c r="K4974" s="198">
        <v>-364.5</v>
      </c>
      <c r="L4974" s="198" t="s">
        <v>195</v>
      </c>
    </row>
    <row r="4975" spans="1:12" x14ac:dyDescent="0.3">
      <c r="A4975" s="5">
        <v>13660</v>
      </c>
      <c r="B4975" s="5">
        <v>10100501</v>
      </c>
      <c r="C4975" s="5">
        <v>1000</v>
      </c>
      <c r="D4975" s="4">
        <v>43678</v>
      </c>
      <c r="E4975" s="198" t="s">
        <v>104</v>
      </c>
      <c r="F4975" s="198">
        <v>108108321</v>
      </c>
      <c r="G4975" s="198">
        <v>0</v>
      </c>
      <c r="H4975" s="198">
        <v>0</v>
      </c>
      <c r="I4975" s="4">
        <v>43651</v>
      </c>
      <c r="J4975" s="198" t="s">
        <v>105</v>
      </c>
      <c r="K4975" s="198">
        <v>-146.77000000000001</v>
      </c>
      <c r="L4975" s="198" t="s">
        <v>188</v>
      </c>
    </row>
    <row r="4976" spans="1:12" x14ac:dyDescent="0.3">
      <c r="A4976" s="5">
        <v>13670</v>
      </c>
      <c r="B4976" s="5">
        <v>10100501</v>
      </c>
      <c r="C4976" s="5">
        <v>1000</v>
      </c>
      <c r="D4976" s="4">
        <v>43678</v>
      </c>
      <c r="E4976" s="198" t="s">
        <v>104</v>
      </c>
      <c r="F4976" s="198">
        <v>108108321</v>
      </c>
      <c r="G4976" s="198">
        <v>0</v>
      </c>
      <c r="H4976" s="198">
        <v>0</v>
      </c>
      <c r="I4976" s="4">
        <v>43651</v>
      </c>
      <c r="J4976" s="198" t="s">
        <v>105</v>
      </c>
      <c r="K4976" s="198">
        <v>-34.840000000000003</v>
      </c>
      <c r="L4976" s="198" t="s">
        <v>189</v>
      </c>
    </row>
    <row r="4977" spans="1:12" x14ac:dyDescent="0.3">
      <c r="A4977" s="5">
        <v>13670</v>
      </c>
      <c r="B4977" s="5">
        <v>10100501</v>
      </c>
      <c r="C4977" s="5">
        <v>1000</v>
      </c>
      <c r="D4977" s="4">
        <v>43678</v>
      </c>
      <c r="E4977" s="198" t="s">
        <v>103</v>
      </c>
      <c r="F4977" s="198">
        <v>108108849</v>
      </c>
      <c r="G4977" s="198">
        <v>-32</v>
      </c>
      <c r="H4977" s="198">
        <v>-158.72</v>
      </c>
      <c r="I4977" s="4">
        <v>43685</v>
      </c>
      <c r="J4977" s="198" t="s">
        <v>302</v>
      </c>
      <c r="K4977" s="198">
        <v>0</v>
      </c>
      <c r="L4977" s="198" t="s">
        <v>189</v>
      </c>
    </row>
    <row r="4978" spans="1:12" x14ac:dyDescent="0.3">
      <c r="A4978" s="5">
        <v>13660</v>
      </c>
      <c r="B4978" s="5">
        <v>10100501</v>
      </c>
      <c r="C4978" s="5">
        <v>1000</v>
      </c>
      <c r="D4978" s="4">
        <v>43678</v>
      </c>
      <c r="E4978" s="198" t="s">
        <v>103</v>
      </c>
      <c r="F4978" s="198">
        <v>108108849</v>
      </c>
      <c r="G4978" s="198">
        <v>-30</v>
      </c>
      <c r="H4978" s="198">
        <v>-104.1</v>
      </c>
      <c r="I4978" s="4">
        <v>43685</v>
      </c>
      <c r="J4978" s="198" t="s">
        <v>302</v>
      </c>
      <c r="K4978" s="198">
        <v>0</v>
      </c>
      <c r="L4978" s="198" t="s">
        <v>188</v>
      </c>
    </row>
    <row r="4979" spans="1:12" x14ac:dyDescent="0.3">
      <c r="A4979" s="5">
        <v>13640</v>
      </c>
      <c r="B4979" s="5">
        <v>10100501</v>
      </c>
      <c r="C4979" s="5">
        <v>1000</v>
      </c>
      <c r="D4979" s="4">
        <v>43678</v>
      </c>
      <c r="E4979" s="198" t="s">
        <v>103</v>
      </c>
      <c r="F4979" s="198">
        <v>108108849</v>
      </c>
      <c r="G4979" s="198">
        <v>-1</v>
      </c>
      <c r="H4979" s="5">
        <v>-1516</v>
      </c>
      <c r="I4979" s="4">
        <v>43685</v>
      </c>
      <c r="J4979" s="198" t="s">
        <v>302</v>
      </c>
      <c r="K4979" s="198">
        <v>0</v>
      </c>
      <c r="L4979" s="198" t="s">
        <v>194</v>
      </c>
    </row>
    <row r="4980" spans="1:12" x14ac:dyDescent="0.3">
      <c r="A4980" s="5">
        <v>13650</v>
      </c>
      <c r="B4980" s="5">
        <v>10100501</v>
      </c>
      <c r="C4980" s="5">
        <v>1000</v>
      </c>
      <c r="D4980" s="4">
        <v>43678</v>
      </c>
      <c r="E4980" s="198" t="s">
        <v>103</v>
      </c>
      <c r="F4980" s="198">
        <v>108108849</v>
      </c>
      <c r="G4980" s="198">
        <v>-100</v>
      </c>
      <c r="H4980" s="198">
        <v>-408</v>
      </c>
      <c r="I4980" s="4">
        <v>43685</v>
      </c>
      <c r="J4980" s="198" t="s">
        <v>302</v>
      </c>
      <c r="K4980" s="198">
        <v>0</v>
      </c>
      <c r="L4980" s="198" t="s">
        <v>195</v>
      </c>
    </row>
    <row r="4981" spans="1:12" x14ac:dyDescent="0.3">
      <c r="A4981" s="5">
        <v>13640</v>
      </c>
      <c r="B4981" s="5">
        <v>10100501</v>
      </c>
      <c r="C4981" s="5">
        <v>1000</v>
      </c>
      <c r="D4981" s="4">
        <v>43678</v>
      </c>
      <c r="E4981" s="198" t="s">
        <v>103</v>
      </c>
      <c r="F4981" s="198">
        <v>108108849</v>
      </c>
      <c r="G4981" s="198">
        <v>-1</v>
      </c>
      <c r="H4981" s="3">
        <v>-1876.8</v>
      </c>
      <c r="I4981" s="4">
        <v>43685</v>
      </c>
      <c r="J4981" s="198" t="s">
        <v>302</v>
      </c>
      <c r="K4981" s="198">
        <v>0</v>
      </c>
      <c r="L4981" s="198" t="s">
        <v>194</v>
      </c>
    </row>
    <row r="4982" spans="1:12" x14ac:dyDescent="0.3">
      <c r="A4982" s="5">
        <v>13670</v>
      </c>
      <c r="B4982" s="5">
        <v>10100501</v>
      </c>
      <c r="C4982" s="5">
        <v>1000</v>
      </c>
      <c r="D4982" s="4">
        <v>43678</v>
      </c>
      <c r="E4982" s="198" t="s">
        <v>103</v>
      </c>
      <c r="F4982" s="198">
        <v>108111389</v>
      </c>
      <c r="G4982" s="198">
        <v>-489</v>
      </c>
      <c r="H4982" s="3">
        <v>-9286.11</v>
      </c>
      <c r="I4982" s="4">
        <v>43685</v>
      </c>
      <c r="J4982" s="198" t="s">
        <v>302</v>
      </c>
      <c r="K4982" s="198">
        <v>0</v>
      </c>
      <c r="L4982" s="198" t="s">
        <v>189</v>
      </c>
    </row>
    <row r="4983" spans="1:12" x14ac:dyDescent="0.3">
      <c r="A4983" s="5">
        <v>13640</v>
      </c>
      <c r="B4983" s="5">
        <v>10100501</v>
      </c>
      <c r="C4983" s="5">
        <v>1000</v>
      </c>
      <c r="D4983" s="4">
        <v>43678</v>
      </c>
      <c r="E4983" s="198" t="s">
        <v>104</v>
      </c>
      <c r="F4983" s="198">
        <v>108111518</v>
      </c>
      <c r="G4983" s="198">
        <v>0</v>
      </c>
      <c r="H4983" s="198">
        <v>0</v>
      </c>
      <c r="I4983" s="4">
        <v>43654</v>
      </c>
      <c r="J4983" s="198" t="s">
        <v>105</v>
      </c>
      <c r="K4983" s="198">
        <v>-40.18</v>
      </c>
      <c r="L4983" s="198" t="s">
        <v>194</v>
      </c>
    </row>
    <row r="4984" spans="1:12" x14ac:dyDescent="0.3">
      <c r="A4984" s="5">
        <v>13640</v>
      </c>
      <c r="B4984" s="5">
        <v>10100501</v>
      </c>
      <c r="C4984" s="5">
        <v>1000</v>
      </c>
      <c r="D4984" s="4">
        <v>43678</v>
      </c>
      <c r="E4984" s="198" t="s">
        <v>104</v>
      </c>
      <c r="F4984" s="198">
        <v>108111518</v>
      </c>
      <c r="G4984" s="198">
        <v>0</v>
      </c>
      <c r="H4984" s="198">
        <v>0</v>
      </c>
      <c r="I4984" s="4">
        <v>43654</v>
      </c>
      <c r="J4984" s="198" t="s">
        <v>105</v>
      </c>
      <c r="K4984" s="198">
        <v>-328.48</v>
      </c>
      <c r="L4984" s="198" t="s">
        <v>194</v>
      </c>
    </row>
    <row r="4985" spans="1:12" x14ac:dyDescent="0.3">
      <c r="A4985" s="5">
        <v>13640</v>
      </c>
      <c r="B4985" s="5">
        <v>10100501</v>
      </c>
      <c r="C4985" s="5">
        <v>1000</v>
      </c>
      <c r="D4985" s="4">
        <v>43678</v>
      </c>
      <c r="E4985" s="198" t="s">
        <v>104</v>
      </c>
      <c r="F4985" s="198">
        <v>108111518</v>
      </c>
      <c r="G4985" s="198">
        <v>0</v>
      </c>
      <c r="H4985" s="198">
        <v>0</v>
      </c>
      <c r="I4985" s="4">
        <v>43654</v>
      </c>
      <c r="J4985" s="198" t="s">
        <v>105</v>
      </c>
      <c r="K4985" s="198">
        <v>-188.73</v>
      </c>
      <c r="L4985" s="198" t="s">
        <v>194</v>
      </c>
    </row>
    <row r="4986" spans="1:12" x14ac:dyDescent="0.3">
      <c r="A4986" s="5">
        <v>13640</v>
      </c>
      <c r="B4986" s="5">
        <v>10100501</v>
      </c>
      <c r="C4986" s="5">
        <v>1000</v>
      </c>
      <c r="D4986" s="4">
        <v>43678</v>
      </c>
      <c r="E4986" s="198" t="s">
        <v>104</v>
      </c>
      <c r="F4986" s="198">
        <v>108111518</v>
      </c>
      <c r="G4986" s="198">
        <v>0</v>
      </c>
      <c r="H4986" s="198">
        <v>0</v>
      </c>
      <c r="I4986" s="4">
        <v>43654</v>
      </c>
      <c r="J4986" s="198" t="s">
        <v>105</v>
      </c>
      <c r="K4986" s="198">
        <v>-49.35</v>
      </c>
      <c r="L4986" s="198" t="s">
        <v>194</v>
      </c>
    </row>
    <row r="4987" spans="1:12" x14ac:dyDescent="0.3">
      <c r="A4987" s="5">
        <v>13640</v>
      </c>
      <c r="B4987" s="5">
        <v>10100501</v>
      </c>
      <c r="C4987" s="5">
        <v>1000</v>
      </c>
      <c r="D4987" s="4">
        <v>43678</v>
      </c>
      <c r="E4987" s="198" t="s">
        <v>104</v>
      </c>
      <c r="F4987" s="198">
        <v>108111518</v>
      </c>
      <c r="G4987" s="198">
        <v>0</v>
      </c>
      <c r="H4987" s="198">
        <v>0</v>
      </c>
      <c r="I4987" s="4">
        <v>43654</v>
      </c>
      <c r="J4987" s="198" t="s">
        <v>105</v>
      </c>
      <c r="K4987" s="198">
        <v>-188.73</v>
      </c>
      <c r="L4987" s="198" t="s">
        <v>194</v>
      </c>
    </row>
    <row r="4988" spans="1:12" x14ac:dyDescent="0.3">
      <c r="A4988" s="5">
        <v>13640</v>
      </c>
      <c r="B4988" s="5">
        <v>10100501</v>
      </c>
      <c r="C4988" s="5">
        <v>1000</v>
      </c>
      <c r="D4988" s="4">
        <v>43678</v>
      </c>
      <c r="E4988" s="198" t="s">
        <v>104</v>
      </c>
      <c r="F4988" s="198">
        <v>108111518</v>
      </c>
      <c r="G4988" s="198">
        <v>0</v>
      </c>
      <c r="H4988" s="198">
        <v>0</v>
      </c>
      <c r="I4988" s="4">
        <v>43654</v>
      </c>
      <c r="J4988" s="198" t="s">
        <v>105</v>
      </c>
      <c r="K4988" s="198">
        <v>-249.07</v>
      </c>
      <c r="L4988" s="198" t="s">
        <v>194</v>
      </c>
    </row>
    <row r="4989" spans="1:12" x14ac:dyDescent="0.3">
      <c r="A4989" s="5">
        <v>13650</v>
      </c>
      <c r="B4989" s="5">
        <v>10100501</v>
      </c>
      <c r="C4989" s="5">
        <v>1000</v>
      </c>
      <c r="D4989" s="4">
        <v>43678</v>
      </c>
      <c r="E4989" s="198" t="s">
        <v>104</v>
      </c>
      <c r="F4989" s="198">
        <v>108111518</v>
      </c>
      <c r="G4989" s="198">
        <v>0</v>
      </c>
      <c r="H4989" s="198">
        <v>0</v>
      </c>
      <c r="I4989" s="4">
        <v>43654</v>
      </c>
      <c r="J4989" s="198" t="s">
        <v>105</v>
      </c>
      <c r="K4989" s="3">
        <v>-1163.6099999999999</v>
      </c>
      <c r="L4989" s="198" t="s">
        <v>195</v>
      </c>
    </row>
    <row r="4990" spans="1:12" x14ac:dyDescent="0.3">
      <c r="A4990" s="5">
        <v>13650</v>
      </c>
      <c r="B4990" s="5">
        <v>10100501</v>
      </c>
      <c r="C4990" s="5">
        <v>1000</v>
      </c>
      <c r="D4990" s="4">
        <v>43678</v>
      </c>
      <c r="E4990" s="198" t="s">
        <v>104</v>
      </c>
      <c r="F4990" s="198">
        <v>108111518</v>
      </c>
      <c r="G4990" s="198">
        <v>0</v>
      </c>
      <c r="H4990" s="198">
        <v>0</v>
      </c>
      <c r="I4990" s="4">
        <v>43654</v>
      </c>
      <c r="J4990" s="198" t="s">
        <v>105</v>
      </c>
      <c r="K4990" s="3">
        <v>-1163.73</v>
      </c>
      <c r="L4990" s="198" t="s">
        <v>195</v>
      </c>
    </row>
    <row r="4991" spans="1:12" x14ac:dyDescent="0.3">
      <c r="A4991" s="5">
        <v>13650</v>
      </c>
      <c r="B4991" s="5">
        <v>10100501</v>
      </c>
      <c r="C4991" s="5">
        <v>1000</v>
      </c>
      <c r="D4991" s="4">
        <v>43678</v>
      </c>
      <c r="E4991" s="198" t="s">
        <v>104</v>
      </c>
      <c r="F4991" s="198">
        <v>108111518</v>
      </c>
      <c r="G4991" s="198">
        <v>0</v>
      </c>
      <c r="H4991" s="198">
        <v>0</v>
      </c>
      <c r="I4991" s="4">
        <v>43654</v>
      </c>
      <c r="J4991" s="198" t="s">
        <v>105</v>
      </c>
      <c r="K4991" s="3">
        <v>-1163.6099999999999</v>
      </c>
      <c r="L4991" s="198" t="s">
        <v>195</v>
      </c>
    </row>
    <row r="4992" spans="1:12" x14ac:dyDescent="0.3">
      <c r="A4992" s="5">
        <v>13650</v>
      </c>
      <c r="B4992" s="5">
        <v>10100501</v>
      </c>
      <c r="C4992" s="5">
        <v>1000</v>
      </c>
      <c r="D4992" s="4">
        <v>43678</v>
      </c>
      <c r="E4992" s="198" t="s">
        <v>104</v>
      </c>
      <c r="F4992" s="198">
        <v>108111518</v>
      </c>
      <c r="G4992" s="198">
        <v>0</v>
      </c>
      <c r="H4992" s="198">
        <v>0</v>
      </c>
      <c r="I4992" s="4">
        <v>43654</v>
      </c>
      <c r="J4992" s="198" t="s">
        <v>105</v>
      </c>
      <c r="K4992" s="3">
        <v>-1163.6099999999999</v>
      </c>
      <c r="L4992" s="198" t="s">
        <v>195</v>
      </c>
    </row>
    <row r="4993" spans="1:12" x14ac:dyDescent="0.3">
      <c r="A4993" s="5">
        <v>13650</v>
      </c>
      <c r="B4993" s="5">
        <v>10100501</v>
      </c>
      <c r="C4993" s="5">
        <v>1000</v>
      </c>
      <c r="D4993" s="4">
        <v>43678</v>
      </c>
      <c r="E4993" s="198" t="s">
        <v>104</v>
      </c>
      <c r="F4993" s="198">
        <v>108111518</v>
      </c>
      <c r="G4993" s="198">
        <v>0</v>
      </c>
      <c r="H4993" s="198">
        <v>0</v>
      </c>
      <c r="I4993" s="4">
        <v>43654</v>
      </c>
      <c r="J4993" s="198" t="s">
        <v>105</v>
      </c>
      <c r="K4993" s="3">
        <v>-1163.6099999999999</v>
      </c>
      <c r="L4993" s="198" t="s">
        <v>195</v>
      </c>
    </row>
    <row r="4994" spans="1:12" x14ac:dyDescent="0.3">
      <c r="A4994" s="5">
        <v>13660</v>
      </c>
      <c r="B4994" s="5">
        <v>10100501</v>
      </c>
      <c r="C4994" s="5">
        <v>1000</v>
      </c>
      <c r="D4994" s="4">
        <v>43678</v>
      </c>
      <c r="E4994" s="198" t="s">
        <v>104</v>
      </c>
      <c r="F4994" s="198">
        <v>108111965</v>
      </c>
      <c r="G4994" s="198">
        <v>0</v>
      </c>
      <c r="H4994" s="198">
        <v>0</v>
      </c>
      <c r="I4994" s="4">
        <v>43614</v>
      </c>
      <c r="J4994" s="198" t="s">
        <v>105</v>
      </c>
      <c r="K4994" s="198">
        <v>-9.51</v>
      </c>
      <c r="L4994" s="198" t="s">
        <v>188</v>
      </c>
    </row>
    <row r="4995" spans="1:12" x14ac:dyDescent="0.3">
      <c r="A4995" s="5">
        <v>13660</v>
      </c>
      <c r="B4995" s="5">
        <v>10100501</v>
      </c>
      <c r="C4995" s="5">
        <v>1000</v>
      </c>
      <c r="D4995" s="4">
        <v>43678</v>
      </c>
      <c r="E4995" s="198" t="s">
        <v>104</v>
      </c>
      <c r="F4995" s="198">
        <v>108111965</v>
      </c>
      <c r="G4995" s="198">
        <v>0</v>
      </c>
      <c r="H4995" s="198">
        <v>0</v>
      </c>
      <c r="I4995" s="4">
        <v>43614</v>
      </c>
      <c r="J4995" s="198" t="s">
        <v>105</v>
      </c>
      <c r="K4995" s="198">
        <v>-96.11</v>
      </c>
      <c r="L4995" s="198" t="s">
        <v>188</v>
      </c>
    </row>
    <row r="4996" spans="1:12" x14ac:dyDescent="0.3">
      <c r="A4996" s="5">
        <v>13670</v>
      </c>
      <c r="B4996" s="5">
        <v>10100501</v>
      </c>
      <c r="C4996" s="5">
        <v>1000</v>
      </c>
      <c r="D4996" s="4">
        <v>43678</v>
      </c>
      <c r="E4996" s="198" t="s">
        <v>104</v>
      </c>
      <c r="F4996" s="198">
        <v>108111965</v>
      </c>
      <c r="G4996" s="198">
        <v>0</v>
      </c>
      <c r="H4996" s="198">
        <v>0</v>
      </c>
      <c r="I4996" s="4">
        <v>43614</v>
      </c>
      <c r="J4996" s="198" t="s">
        <v>105</v>
      </c>
      <c r="K4996" s="198">
        <v>-124.38</v>
      </c>
      <c r="L4996" s="198" t="s">
        <v>189</v>
      </c>
    </row>
    <row r="4997" spans="1:12" x14ac:dyDescent="0.3">
      <c r="A4997" s="5">
        <v>13660</v>
      </c>
      <c r="B4997" s="5">
        <v>10100501</v>
      </c>
      <c r="C4997" s="5">
        <v>1000</v>
      </c>
      <c r="D4997" s="4">
        <v>43678</v>
      </c>
      <c r="E4997" s="198" t="s">
        <v>104</v>
      </c>
      <c r="F4997" s="198">
        <v>108111989</v>
      </c>
      <c r="G4997" s="198">
        <v>0</v>
      </c>
      <c r="H4997" s="198">
        <v>0</v>
      </c>
      <c r="I4997" s="4">
        <v>43616</v>
      </c>
      <c r="J4997" s="198" t="s">
        <v>105</v>
      </c>
      <c r="K4997" s="198">
        <v>-783.25</v>
      </c>
      <c r="L4997" s="198" t="s">
        <v>188</v>
      </c>
    </row>
    <row r="4998" spans="1:12" x14ac:dyDescent="0.3">
      <c r="A4998" s="5">
        <v>13670</v>
      </c>
      <c r="B4998" s="5">
        <v>10100501</v>
      </c>
      <c r="C4998" s="5">
        <v>1000</v>
      </c>
      <c r="D4998" s="4">
        <v>43678</v>
      </c>
      <c r="E4998" s="198" t="s">
        <v>104</v>
      </c>
      <c r="F4998" s="198">
        <v>108111989</v>
      </c>
      <c r="G4998" s="198">
        <v>0</v>
      </c>
      <c r="H4998" s="198">
        <v>0</v>
      </c>
      <c r="I4998" s="4">
        <v>43616</v>
      </c>
      <c r="J4998" s="198" t="s">
        <v>105</v>
      </c>
      <c r="K4998" s="3">
        <v>-2452.7800000000002</v>
      </c>
      <c r="L4998" s="198" t="s">
        <v>189</v>
      </c>
    </row>
    <row r="4999" spans="1:12" x14ac:dyDescent="0.3">
      <c r="A4999" s="5">
        <v>13640</v>
      </c>
      <c r="B4999" s="5">
        <v>10100501</v>
      </c>
      <c r="C4999" s="5">
        <v>1000</v>
      </c>
      <c r="D4999" s="4">
        <v>43678</v>
      </c>
      <c r="E4999" s="198" t="s">
        <v>103</v>
      </c>
      <c r="F4999" s="198">
        <v>108112132</v>
      </c>
      <c r="G4999" s="198">
        <v>-1</v>
      </c>
      <c r="H4999" s="198">
        <v>-918.58</v>
      </c>
      <c r="I4999" s="4">
        <v>43677</v>
      </c>
      <c r="J4999" s="198" t="s">
        <v>299</v>
      </c>
      <c r="K4999" s="198">
        <v>0</v>
      </c>
      <c r="L4999" s="198" t="s">
        <v>194</v>
      </c>
    </row>
    <row r="5000" spans="1:12" x14ac:dyDescent="0.3">
      <c r="A5000" s="5">
        <v>13640</v>
      </c>
      <c r="B5000" s="5">
        <v>10100501</v>
      </c>
      <c r="C5000" s="5">
        <v>1000</v>
      </c>
      <c r="D5000" s="4">
        <v>43678</v>
      </c>
      <c r="E5000" s="198" t="s">
        <v>104</v>
      </c>
      <c r="F5000" s="198">
        <v>108112132</v>
      </c>
      <c r="G5000" s="198">
        <v>0</v>
      </c>
      <c r="H5000" s="198">
        <v>0</v>
      </c>
      <c r="I5000" s="4">
        <v>43677</v>
      </c>
      <c r="J5000" s="198" t="s">
        <v>299</v>
      </c>
      <c r="K5000" s="3">
        <v>-1135.8699999999999</v>
      </c>
      <c r="L5000" s="198" t="s">
        <v>194</v>
      </c>
    </row>
    <row r="5001" spans="1:12" x14ac:dyDescent="0.3">
      <c r="A5001" s="5">
        <v>13650</v>
      </c>
      <c r="B5001" s="5">
        <v>10100501</v>
      </c>
      <c r="C5001" s="5">
        <v>1000</v>
      </c>
      <c r="D5001" s="4">
        <v>43678</v>
      </c>
      <c r="E5001" s="198" t="s">
        <v>103</v>
      </c>
      <c r="F5001" s="198">
        <v>108112132</v>
      </c>
      <c r="G5001" s="198">
        <v>-150</v>
      </c>
      <c r="H5001" s="198">
        <v>-384</v>
      </c>
      <c r="I5001" s="4">
        <v>43677</v>
      </c>
      <c r="J5001" s="198" t="s">
        <v>299</v>
      </c>
      <c r="K5001" s="198">
        <v>0</v>
      </c>
      <c r="L5001" s="198" t="s">
        <v>195</v>
      </c>
    </row>
    <row r="5002" spans="1:12" x14ac:dyDescent="0.3">
      <c r="A5002" s="5">
        <v>13650</v>
      </c>
      <c r="B5002" s="5">
        <v>10100501</v>
      </c>
      <c r="C5002" s="5">
        <v>1000</v>
      </c>
      <c r="D5002" s="4">
        <v>43678</v>
      </c>
      <c r="E5002" s="198" t="s">
        <v>104</v>
      </c>
      <c r="F5002" s="198">
        <v>108112132</v>
      </c>
      <c r="G5002" s="198">
        <v>0</v>
      </c>
      <c r="H5002" s="198">
        <v>0</v>
      </c>
      <c r="I5002" s="4">
        <v>43677</v>
      </c>
      <c r="J5002" s="198" t="s">
        <v>299</v>
      </c>
      <c r="K5002" s="198">
        <v>-474.83</v>
      </c>
      <c r="L5002" s="198" t="s">
        <v>195</v>
      </c>
    </row>
    <row r="5003" spans="1:12" x14ac:dyDescent="0.3">
      <c r="A5003" s="5">
        <v>13640</v>
      </c>
      <c r="B5003" s="5">
        <v>10100501</v>
      </c>
      <c r="C5003" s="5">
        <v>1000</v>
      </c>
      <c r="D5003" s="4">
        <v>43678</v>
      </c>
      <c r="E5003" s="198" t="s">
        <v>104</v>
      </c>
      <c r="F5003" s="198">
        <v>108112486</v>
      </c>
      <c r="G5003" s="198">
        <v>0</v>
      </c>
      <c r="H5003" s="198">
        <v>0</v>
      </c>
      <c r="I5003" s="4">
        <v>43616</v>
      </c>
      <c r="J5003" s="198" t="s">
        <v>105</v>
      </c>
      <c r="K5003" s="198">
        <v>-981.09</v>
      </c>
      <c r="L5003" s="198" t="s">
        <v>194</v>
      </c>
    </row>
    <row r="5004" spans="1:12" x14ac:dyDescent="0.3">
      <c r="A5004" s="5">
        <v>13640</v>
      </c>
      <c r="B5004" s="5">
        <v>10100501</v>
      </c>
      <c r="C5004" s="5">
        <v>1000</v>
      </c>
      <c r="D5004" s="4">
        <v>43678</v>
      </c>
      <c r="E5004" s="198" t="s">
        <v>104</v>
      </c>
      <c r="F5004" s="198">
        <v>108112486</v>
      </c>
      <c r="G5004" s="198">
        <v>0</v>
      </c>
      <c r="H5004" s="198">
        <v>0</v>
      </c>
      <c r="I5004" s="4">
        <v>43616</v>
      </c>
      <c r="J5004" s="198" t="s">
        <v>105</v>
      </c>
      <c r="K5004" s="198">
        <v>-913.26</v>
      </c>
      <c r="L5004" s="198" t="s">
        <v>194</v>
      </c>
    </row>
    <row r="5005" spans="1:12" x14ac:dyDescent="0.3">
      <c r="A5005" s="5">
        <v>13650</v>
      </c>
      <c r="B5005" s="5">
        <v>10100501</v>
      </c>
      <c r="C5005" s="5">
        <v>1000</v>
      </c>
      <c r="D5005" s="4">
        <v>43678</v>
      </c>
      <c r="E5005" s="198" t="s">
        <v>104</v>
      </c>
      <c r="F5005" s="198">
        <v>108112486</v>
      </c>
      <c r="G5005" s="198">
        <v>0</v>
      </c>
      <c r="H5005" s="198">
        <v>0</v>
      </c>
      <c r="I5005" s="4">
        <v>43616</v>
      </c>
      <c r="J5005" s="198" t="s">
        <v>105</v>
      </c>
      <c r="K5005" s="3">
        <v>-2164.37</v>
      </c>
      <c r="L5005" s="198" t="s">
        <v>195</v>
      </c>
    </row>
    <row r="5006" spans="1:12" x14ac:dyDescent="0.3">
      <c r="A5006" s="5">
        <v>13640</v>
      </c>
      <c r="B5006" s="5">
        <v>10100501</v>
      </c>
      <c r="C5006" s="5">
        <v>1000</v>
      </c>
      <c r="D5006" s="4">
        <v>43678</v>
      </c>
      <c r="E5006" s="198" t="s">
        <v>104</v>
      </c>
      <c r="F5006" s="198">
        <v>108112872</v>
      </c>
      <c r="G5006" s="198">
        <v>0</v>
      </c>
      <c r="H5006" s="198">
        <v>0</v>
      </c>
      <c r="I5006" s="4">
        <v>43643</v>
      </c>
      <c r="J5006" s="198" t="s">
        <v>105</v>
      </c>
      <c r="K5006" s="198">
        <v>-839.25</v>
      </c>
      <c r="L5006" s="198" t="s">
        <v>194</v>
      </c>
    </row>
    <row r="5007" spans="1:12" x14ac:dyDescent="0.3">
      <c r="A5007" s="5">
        <v>13690</v>
      </c>
      <c r="B5007" s="5">
        <v>10100501</v>
      </c>
      <c r="C5007" s="5">
        <v>1000</v>
      </c>
      <c r="D5007" s="4">
        <v>43678</v>
      </c>
      <c r="E5007" s="198" t="s">
        <v>104</v>
      </c>
      <c r="F5007" s="198">
        <v>108112872</v>
      </c>
      <c r="G5007" s="198">
        <v>0</v>
      </c>
      <c r="H5007" s="198">
        <v>0</v>
      </c>
      <c r="I5007" s="4">
        <v>43643</v>
      </c>
      <c r="J5007" s="198" t="s">
        <v>105</v>
      </c>
      <c r="K5007" s="198">
        <v>67.31</v>
      </c>
      <c r="L5007" s="198" t="s">
        <v>191</v>
      </c>
    </row>
    <row r="5008" spans="1:12" x14ac:dyDescent="0.3">
      <c r="A5008" s="5">
        <v>13690</v>
      </c>
      <c r="B5008" s="5">
        <v>10100501</v>
      </c>
      <c r="C5008" s="5">
        <v>1000</v>
      </c>
      <c r="D5008" s="4">
        <v>43678</v>
      </c>
      <c r="E5008" s="198" t="s">
        <v>104</v>
      </c>
      <c r="F5008" s="198">
        <v>108112872</v>
      </c>
      <c r="G5008" s="198">
        <v>0</v>
      </c>
      <c r="H5008" s="198">
        <v>0</v>
      </c>
      <c r="I5008" s="4">
        <v>43643</v>
      </c>
      <c r="J5008" s="198" t="s">
        <v>105</v>
      </c>
      <c r="K5008" s="198">
        <v>-46.5</v>
      </c>
      <c r="L5008" s="198" t="s">
        <v>191</v>
      </c>
    </row>
    <row r="5009" spans="1:12" x14ac:dyDescent="0.3">
      <c r="A5009" s="5">
        <v>13640</v>
      </c>
      <c r="B5009" s="5">
        <v>10100501</v>
      </c>
      <c r="C5009" s="5">
        <v>1000</v>
      </c>
      <c r="D5009" s="4">
        <v>43678</v>
      </c>
      <c r="E5009" s="198" t="s">
        <v>103</v>
      </c>
      <c r="F5009" s="198">
        <v>108112990</v>
      </c>
      <c r="G5009" s="198">
        <v>-1</v>
      </c>
      <c r="H5009" s="198">
        <v>-266.33999999999997</v>
      </c>
      <c r="I5009" s="4">
        <v>43686</v>
      </c>
      <c r="J5009" s="198" t="s">
        <v>298</v>
      </c>
      <c r="K5009" s="198">
        <v>0</v>
      </c>
      <c r="L5009" s="198" t="s">
        <v>194</v>
      </c>
    </row>
    <row r="5010" spans="1:12" x14ac:dyDescent="0.3">
      <c r="A5010" s="5">
        <v>13640</v>
      </c>
      <c r="B5010" s="5">
        <v>10100501</v>
      </c>
      <c r="C5010" s="5">
        <v>1000</v>
      </c>
      <c r="D5010" s="4">
        <v>43678</v>
      </c>
      <c r="E5010" s="198" t="s">
        <v>103</v>
      </c>
      <c r="F5010" s="198">
        <v>108112990</v>
      </c>
      <c r="G5010" s="198">
        <v>-1</v>
      </c>
      <c r="H5010" s="198">
        <v>-520.88</v>
      </c>
      <c r="I5010" s="4">
        <v>43686</v>
      </c>
      <c r="J5010" s="198" t="s">
        <v>298</v>
      </c>
      <c r="K5010" s="198">
        <v>0</v>
      </c>
      <c r="L5010" s="198" t="s">
        <v>194</v>
      </c>
    </row>
    <row r="5011" spans="1:12" x14ac:dyDescent="0.3">
      <c r="A5011" s="5">
        <v>13640</v>
      </c>
      <c r="B5011" s="5">
        <v>10100501</v>
      </c>
      <c r="C5011" s="5">
        <v>1000</v>
      </c>
      <c r="D5011" s="4">
        <v>43678</v>
      </c>
      <c r="E5011" s="198" t="s">
        <v>103</v>
      </c>
      <c r="F5011" s="198">
        <v>108112990</v>
      </c>
      <c r="G5011" s="198">
        <v>-1</v>
      </c>
      <c r="H5011" s="198">
        <v>-99.71</v>
      </c>
      <c r="I5011" s="4">
        <v>43686</v>
      </c>
      <c r="J5011" s="198" t="s">
        <v>298</v>
      </c>
      <c r="K5011" s="198">
        <v>0</v>
      </c>
      <c r="L5011" s="198" t="s">
        <v>194</v>
      </c>
    </row>
    <row r="5012" spans="1:12" x14ac:dyDescent="0.3">
      <c r="A5012" s="5">
        <v>13650</v>
      </c>
      <c r="B5012" s="5">
        <v>10100501</v>
      </c>
      <c r="C5012" s="5">
        <v>1000</v>
      </c>
      <c r="D5012" s="4">
        <v>43678</v>
      </c>
      <c r="E5012" s="198" t="s">
        <v>103</v>
      </c>
      <c r="F5012" s="198">
        <v>108112990</v>
      </c>
      <c r="G5012" s="198">
        <v>-384</v>
      </c>
      <c r="H5012" s="3">
        <v>-2146.56</v>
      </c>
      <c r="I5012" s="4">
        <v>43686</v>
      </c>
      <c r="J5012" s="198" t="s">
        <v>298</v>
      </c>
      <c r="K5012" s="198">
        <v>0</v>
      </c>
      <c r="L5012" s="198" t="s">
        <v>195</v>
      </c>
    </row>
    <row r="5013" spans="1:12" x14ac:dyDescent="0.3">
      <c r="A5013" s="5">
        <v>13650</v>
      </c>
      <c r="B5013" s="5">
        <v>10100501</v>
      </c>
      <c r="C5013" s="5">
        <v>1000</v>
      </c>
      <c r="D5013" s="4">
        <v>43678</v>
      </c>
      <c r="E5013" s="198" t="s">
        <v>103</v>
      </c>
      <c r="F5013" s="198">
        <v>108112990</v>
      </c>
      <c r="G5013" s="198">
        <v>-260</v>
      </c>
      <c r="H5013" s="3">
        <v>-1453.4</v>
      </c>
      <c r="I5013" s="4">
        <v>43686</v>
      </c>
      <c r="J5013" s="198" t="s">
        <v>298</v>
      </c>
      <c r="K5013" s="198">
        <v>0</v>
      </c>
      <c r="L5013" s="198" t="s">
        <v>195</v>
      </c>
    </row>
    <row r="5014" spans="1:12" x14ac:dyDescent="0.3">
      <c r="A5014" s="5">
        <v>13650</v>
      </c>
      <c r="B5014" s="5">
        <v>10100501</v>
      </c>
      <c r="C5014" s="5">
        <v>1000</v>
      </c>
      <c r="D5014" s="4">
        <v>43678</v>
      </c>
      <c r="E5014" s="198" t="s">
        <v>103</v>
      </c>
      <c r="F5014" s="198">
        <v>108112990</v>
      </c>
      <c r="G5014" s="198">
        <v>-316</v>
      </c>
      <c r="H5014" s="3">
        <v>-1766.44</v>
      </c>
      <c r="I5014" s="4">
        <v>43686</v>
      </c>
      <c r="J5014" s="198" t="s">
        <v>298</v>
      </c>
      <c r="K5014" s="198">
        <v>0</v>
      </c>
      <c r="L5014" s="198" t="s">
        <v>195</v>
      </c>
    </row>
    <row r="5015" spans="1:12" x14ac:dyDescent="0.3">
      <c r="A5015" s="5">
        <v>13650</v>
      </c>
      <c r="B5015" s="5">
        <v>10100501</v>
      </c>
      <c r="C5015" s="5">
        <v>1000</v>
      </c>
      <c r="D5015" s="4">
        <v>43678</v>
      </c>
      <c r="E5015" s="198" t="s">
        <v>103</v>
      </c>
      <c r="F5015" s="198">
        <v>108112990</v>
      </c>
      <c r="G5015" s="198">
        <v>-410</v>
      </c>
      <c r="H5015" s="3">
        <v>-2291.9</v>
      </c>
      <c r="I5015" s="4">
        <v>43686</v>
      </c>
      <c r="J5015" s="198" t="s">
        <v>298</v>
      </c>
      <c r="K5015" s="198">
        <v>0</v>
      </c>
      <c r="L5015" s="198" t="s">
        <v>195</v>
      </c>
    </row>
    <row r="5016" spans="1:12" x14ac:dyDescent="0.3">
      <c r="A5016" s="5">
        <v>13650</v>
      </c>
      <c r="B5016" s="5">
        <v>10100501</v>
      </c>
      <c r="C5016" s="5">
        <v>1000</v>
      </c>
      <c r="D5016" s="4">
        <v>43678</v>
      </c>
      <c r="E5016" s="198" t="s">
        <v>103</v>
      </c>
      <c r="F5016" s="198">
        <v>108112990</v>
      </c>
      <c r="G5016" s="198">
        <v>-430</v>
      </c>
      <c r="H5016" s="3">
        <v>-2403.6999999999998</v>
      </c>
      <c r="I5016" s="4">
        <v>43686</v>
      </c>
      <c r="J5016" s="198" t="s">
        <v>298</v>
      </c>
      <c r="K5016" s="198">
        <v>0</v>
      </c>
      <c r="L5016" s="198" t="s">
        <v>195</v>
      </c>
    </row>
    <row r="5017" spans="1:12" x14ac:dyDescent="0.3">
      <c r="A5017" s="5">
        <v>13640</v>
      </c>
      <c r="B5017" s="5">
        <v>10100501</v>
      </c>
      <c r="C5017" s="5">
        <v>1000</v>
      </c>
      <c r="D5017" s="4">
        <v>43678</v>
      </c>
      <c r="E5017" s="198" t="s">
        <v>104</v>
      </c>
      <c r="F5017" s="198">
        <v>108108104</v>
      </c>
      <c r="G5017" s="198">
        <v>0</v>
      </c>
      <c r="H5017" s="198">
        <v>0</v>
      </c>
      <c r="I5017" s="4">
        <v>43642</v>
      </c>
      <c r="J5017" s="198" t="s">
        <v>105</v>
      </c>
      <c r="K5017" s="198">
        <v>717.88</v>
      </c>
      <c r="L5017" s="198" t="s">
        <v>194</v>
      </c>
    </row>
    <row r="5018" spans="1:12" x14ac:dyDescent="0.3">
      <c r="A5018" s="5">
        <v>13640</v>
      </c>
      <c r="B5018" s="5">
        <v>10100501</v>
      </c>
      <c r="C5018" s="5">
        <v>1000</v>
      </c>
      <c r="D5018" s="4">
        <v>43678</v>
      </c>
      <c r="E5018" s="198" t="s">
        <v>104</v>
      </c>
      <c r="F5018" s="198">
        <v>108108104</v>
      </c>
      <c r="G5018" s="198">
        <v>0</v>
      </c>
      <c r="H5018" s="198">
        <v>0</v>
      </c>
      <c r="I5018" s="4">
        <v>43642</v>
      </c>
      <c r="J5018" s="198" t="s">
        <v>105</v>
      </c>
      <c r="K5018" s="198">
        <v>50.24</v>
      </c>
      <c r="L5018" s="198" t="s">
        <v>194</v>
      </c>
    </row>
    <row r="5019" spans="1:12" x14ac:dyDescent="0.3">
      <c r="A5019" s="5">
        <v>13640</v>
      </c>
      <c r="B5019" s="5">
        <v>10100501</v>
      </c>
      <c r="C5019" s="5">
        <v>1000</v>
      </c>
      <c r="D5019" s="4">
        <v>43678</v>
      </c>
      <c r="E5019" s="198" t="s">
        <v>104</v>
      </c>
      <c r="F5019" s="198">
        <v>108108104</v>
      </c>
      <c r="G5019" s="198">
        <v>0</v>
      </c>
      <c r="H5019" s="198">
        <v>0</v>
      </c>
      <c r="I5019" s="4">
        <v>43642</v>
      </c>
      <c r="J5019" s="198" t="s">
        <v>105</v>
      </c>
      <c r="K5019" s="198">
        <v>50.24</v>
      </c>
      <c r="L5019" s="198" t="s">
        <v>194</v>
      </c>
    </row>
    <row r="5020" spans="1:12" x14ac:dyDescent="0.3">
      <c r="A5020" s="5">
        <v>13640</v>
      </c>
      <c r="B5020" s="5">
        <v>10100501</v>
      </c>
      <c r="C5020" s="5">
        <v>1000</v>
      </c>
      <c r="D5020" s="4">
        <v>43678</v>
      </c>
      <c r="E5020" s="198" t="s">
        <v>104</v>
      </c>
      <c r="F5020" s="198">
        <v>108108104</v>
      </c>
      <c r="G5020" s="198">
        <v>0</v>
      </c>
      <c r="H5020" s="198">
        <v>0</v>
      </c>
      <c r="I5020" s="4">
        <v>43642</v>
      </c>
      <c r="J5020" s="198" t="s">
        <v>105</v>
      </c>
      <c r="K5020" s="198">
        <v>97.59</v>
      </c>
      <c r="L5020" s="198" t="s">
        <v>194</v>
      </c>
    </row>
    <row r="5021" spans="1:12" x14ac:dyDescent="0.3">
      <c r="A5021" s="5">
        <v>13640</v>
      </c>
      <c r="B5021" s="5">
        <v>10100501</v>
      </c>
      <c r="C5021" s="5">
        <v>1000</v>
      </c>
      <c r="D5021" s="4">
        <v>43678</v>
      </c>
      <c r="E5021" s="198" t="s">
        <v>104</v>
      </c>
      <c r="F5021" s="198">
        <v>108108104</v>
      </c>
      <c r="G5021" s="198">
        <v>0</v>
      </c>
      <c r="H5021" s="198">
        <v>0</v>
      </c>
      <c r="I5021" s="4">
        <v>43642</v>
      </c>
      <c r="J5021" s="198" t="s">
        <v>105</v>
      </c>
      <c r="K5021" s="198">
        <v>717.89</v>
      </c>
      <c r="L5021" s="198" t="s">
        <v>194</v>
      </c>
    </row>
    <row r="5022" spans="1:12" x14ac:dyDescent="0.3">
      <c r="A5022" s="5">
        <v>13670</v>
      </c>
      <c r="B5022" s="5">
        <v>10100501</v>
      </c>
      <c r="C5022" s="5">
        <v>1000</v>
      </c>
      <c r="D5022" s="4">
        <v>43678</v>
      </c>
      <c r="E5022" s="198" t="s">
        <v>104</v>
      </c>
      <c r="F5022" s="198">
        <v>108108104</v>
      </c>
      <c r="G5022" s="198">
        <v>0</v>
      </c>
      <c r="H5022" s="198">
        <v>0</v>
      </c>
      <c r="I5022" s="4">
        <v>43642</v>
      </c>
      <c r="J5022" s="198" t="s">
        <v>105</v>
      </c>
      <c r="K5022" s="198">
        <v>1.72</v>
      </c>
      <c r="L5022" s="198" t="s">
        <v>189</v>
      </c>
    </row>
    <row r="5023" spans="1:12" x14ac:dyDescent="0.3">
      <c r="A5023" s="5">
        <v>13640</v>
      </c>
      <c r="B5023" s="5">
        <v>10100501</v>
      </c>
      <c r="C5023" s="5">
        <v>1000</v>
      </c>
      <c r="D5023" s="4">
        <v>43678</v>
      </c>
      <c r="E5023" s="198" t="s">
        <v>104</v>
      </c>
      <c r="F5023" s="198">
        <v>108108321</v>
      </c>
      <c r="G5023" s="198">
        <v>0</v>
      </c>
      <c r="H5023" s="198">
        <v>0</v>
      </c>
      <c r="I5023" s="4">
        <v>43651</v>
      </c>
      <c r="J5023" s="198" t="s">
        <v>105</v>
      </c>
      <c r="K5023" s="198">
        <v>32.71</v>
      </c>
      <c r="L5023" s="198" t="s">
        <v>194</v>
      </c>
    </row>
    <row r="5024" spans="1:12" x14ac:dyDescent="0.3">
      <c r="A5024" s="5">
        <v>13640</v>
      </c>
      <c r="B5024" s="5">
        <v>10100501</v>
      </c>
      <c r="C5024" s="5">
        <v>1000</v>
      </c>
      <c r="D5024" s="4">
        <v>43678</v>
      </c>
      <c r="E5024" s="198" t="s">
        <v>104</v>
      </c>
      <c r="F5024" s="198">
        <v>108108321</v>
      </c>
      <c r="G5024" s="198">
        <v>0</v>
      </c>
      <c r="H5024" s="198">
        <v>0</v>
      </c>
      <c r="I5024" s="4">
        <v>43651</v>
      </c>
      <c r="J5024" s="198" t="s">
        <v>105</v>
      </c>
      <c r="K5024" s="198">
        <v>134.33000000000001</v>
      </c>
      <c r="L5024" s="198" t="s">
        <v>194</v>
      </c>
    </row>
    <row r="5025" spans="1:12" x14ac:dyDescent="0.3">
      <c r="A5025" s="5">
        <v>13640</v>
      </c>
      <c r="B5025" s="5">
        <v>10100501</v>
      </c>
      <c r="C5025" s="5">
        <v>1000</v>
      </c>
      <c r="D5025" s="4">
        <v>43678</v>
      </c>
      <c r="E5025" s="198" t="s">
        <v>104</v>
      </c>
      <c r="F5025" s="198">
        <v>108108321</v>
      </c>
      <c r="G5025" s="198">
        <v>0</v>
      </c>
      <c r="H5025" s="198">
        <v>0</v>
      </c>
      <c r="I5025" s="4">
        <v>43651</v>
      </c>
      <c r="J5025" s="198" t="s">
        <v>105</v>
      </c>
      <c r="K5025" s="3">
        <v>2849.86</v>
      </c>
      <c r="L5025" s="198" t="s">
        <v>194</v>
      </c>
    </row>
    <row r="5026" spans="1:12" x14ac:dyDescent="0.3">
      <c r="A5026" s="5">
        <v>13650</v>
      </c>
      <c r="B5026" s="5">
        <v>10100501</v>
      </c>
      <c r="C5026" s="5">
        <v>1000</v>
      </c>
      <c r="D5026" s="4">
        <v>43678</v>
      </c>
      <c r="E5026" s="198" t="s">
        <v>104</v>
      </c>
      <c r="F5026" s="198">
        <v>108108321</v>
      </c>
      <c r="G5026" s="198">
        <v>0</v>
      </c>
      <c r="H5026" s="198">
        <v>0</v>
      </c>
      <c r="I5026" s="4">
        <v>43651</v>
      </c>
      <c r="J5026" s="198" t="s">
        <v>105</v>
      </c>
      <c r="K5026" s="198">
        <v>361.87</v>
      </c>
      <c r="L5026" s="198" t="s">
        <v>195</v>
      </c>
    </row>
    <row r="5027" spans="1:12" x14ac:dyDescent="0.3">
      <c r="A5027" s="5">
        <v>13650</v>
      </c>
      <c r="B5027" s="5">
        <v>10100501</v>
      </c>
      <c r="C5027" s="5">
        <v>1000</v>
      </c>
      <c r="D5027" s="4">
        <v>43678</v>
      </c>
      <c r="E5027" s="198" t="s">
        <v>104</v>
      </c>
      <c r="F5027" s="198">
        <v>108108321</v>
      </c>
      <c r="G5027" s="198">
        <v>0</v>
      </c>
      <c r="H5027" s="198">
        <v>0</v>
      </c>
      <c r="I5027" s="4">
        <v>43651</v>
      </c>
      <c r="J5027" s="198" t="s">
        <v>105</v>
      </c>
      <c r="K5027" s="198">
        <v>361.87</v>
      </c>
      <c r="L5027" s="198" t="s">
        <v>195</v>
      </c>
    </row>
    <row r="5028" spans="1:12" x14ac:dyDescent="0.3">
      <c r="A5028" s="5">
        <v>13660</v>
      </c>
      <c r="B5028" s="5">
        <v>10100501</v>
      </c>
      <c r="C5028" s="5">
        <v>1000</v>
      </c>
      <c r="D5028" s="4">
        <v>43678</v>
      </c>
      <c r="E5028" s="198" t="s">
        <v>104</v>
      </c>
      <c r="F5028" s="198">
        <v>108108321</v>
      </c>
      <c r="G5028" s="198">
        <v>0</v>
      </c>
      <c r="H5028" s="198">
        <v>0</v>
      </c>
      <c r="I5028" s="4">
        <v>43651</v>
      </c>
      <c r="J5028" s="198" t="s">
        <v>105</v>
      </c>
      <c r="K5028" s="198">
        <v>145.72</v>
      </c>
      <c r="L5028" s="198" t="s">
        <v>188</v>
      </c>
    </row>
    <row r="5029" spans="1:12" x14ac:dyDescent="0.3">
      <c r="A5029" s="5">
        <v>13670</v>
      </c>
      <c r="B5029" s="5">
        <v>10100501</v>
      </c>
      <c r="C5029" s="5">
        <v>1000</v>
      </c>
      <c r="D5029" s="4">
        <v>43678</v>
      </c>
      <c r="E5029" s="198" t="s">
        <v>104</v>
      </c>
      <c r="F5029" s="198">
        <v>108108321</v>
      </c>
      <c r="G5029" s="198">
        <v>0</v>
      </c>
      <c r="H5029" s="198">
        <v>0</v>
      </c>
      <c r="I5029" s="4">
        <v>43651</v>
      </c>
      <c r="J5029" s="198" t="s">
        <v>105</v>
      </c>
      <c r="K5029" s="198">
        <v>34.590000000000003</v>
      </c>
      <c r="L5029" s="198" t="s">
        <v>189</v>
      </c>
    </row>
    <row r="5030" spans="1:12" x14ac:dyDescent="0.3">
      <c r="A5030" s="5">
        <v>13640</v>
      </c>
      <c r="B5030" s="5">
        <v>10100501</v>
      </c>
      <c r="C5030" s="5">
        <v>1000</v>
      </c>
      <c r="D5030" s="4">
        <v>43678</v>
      </c>
      <c r="E5030" s="198" t="s">
        <v>104</v>
      </c>
      <c r="F5030" s="198">
        <v>108106916</v>
      </c>
      <c r="G5030" s="198">
        <v>0</v>
      </c>
      <c r="H5030" s="198">
        <v>0</v>
      </c>
      <c r="I5030" s="4">
        <v>43643</v>
      </c>
      <c r="J5030" s="198" t="s">
        <v>105</v>
      </c>
      <c r="K5030" s="3">
        <v>1015.28</v>
      </c>
      <c r="L5030" s="198" t="s">
        <v>194</v>
      </c>
    </row>
    <row r="5031" spans="1:12" x14ac:dyDescent="0.3">
      <c r="A5031" s="5">
        <v>13640</v>
      </c>
      <c r="B5031" s="5">
        <v>10100501</v>
      </c>
      <c r="C5031" s="5">
        <v>1000</v>
      </c>
      <c r="D5031" s="4">
        <v>43678</v>
      </c>
      <c r="E5031" s="198" t="s">
        <v>104</v>
      </c>
      <c r="F5031" s="198">
        <v>108106916</v>
      </c>
      <c r="G5031" s="198">
        <v>0</v>
      </c>
      <c r="H5031" s="198">
        <v>0</v>
      </c>
      <c r="I5031" s="4">
        <v>43643</v>
      </c>
      <c r="J5031" s="198" t="s">
        <v>105</v>
      </c>
      <c r="K5031" s="3">
        <v>1050.72</v>
      </c>
      <c r="L5031" s="198" t="s">
        <v>194</v>
      </c>
    </row>
    <row r="5032" spans="1:12" x14ac:dyDescent="0.3">
      <c r="A5032" s="5">
        <v>13640</v>
      </c>
      <c r="B5032" s="5">
        <v>10100501</v>
      </c>
      <c r="C5032" s="5">
        <v>1000</v>
      </c>
      <c r="D5032" s="4">
        <v>43678</v>
      </c>
      <c r="E5032" s="198" t="s">
        <v>104</v>
      </c>
      <c r="F5032" s="198">
        <v>108106999</v>
      </c>
      <c r="G5032" s="198">
        <v>0</v>
      </c>
      <c r="H5032" s="198">
        <v>0</v>
      </c>
      <c r="I5032" s="4">
        <v>43641</v>
      </c>
      <c r="J5032" s="198" t="s">
        <v>105</v>
      </c>
      <c r="K5032" s="198">
        <v>323.81</v>
      </c>
      <c r="L5032" s="198" t="s">
        <v>194</v>
      </c>
    </row>
    <row r="5033" spans="1:12" x14ac:dyDescent="0.3">
      <c r="A5033" s="5">
        <v>13640</v>
      </c>
      <c r="B5033" s="5">
        <v>10100501</v>
      </c>
      <c r="C5033" s="5">
        <v>1000</v>
      </c>
      <c r="D5033" s="4">
        <v>43678</v>
      </c>
      <c r="E5033" s="198" t="s">
        <v>104</v>
      </c>
      <c r="F5033" s="198">
        <v>108113414</v>
      </c>
      <c r="G5033" s="198">
        <v>0</v>
      </c>
      <c r="H5033" s="198">
        <v>0</v>
      </c>
      <c r="I5033" s="4">
        <v>43655</v>
      </c>
      <c r="J5033" s="198" t="s">
        <v>105</v>
      </c>
      <c r="K5033" s="198">
        <v>3.58</v>
      </c>
      <c r="L5033" s="198" t="s">
        <v>194</v>
      </c>
    </row>
    <row r="5034" spans="1:12" x14ac:dyDescent="0.3">
      <c r="A5034" s="5">
        <v>13640</v>
      </c>
      <c r="B5034" s="5">
        <v>10100501</v>
      </c>
      <c r="C5034" s="5">
        <v>1000</v>
      </c>
      <c r="D5034" s="4">
        <v>43678</v>
      </c>
      <c r="E5034" s="198" t="s">
        <v>104</v>
      </c>
      <c r="F5034" s="198">
        <v>108113419</v>
      </c>
      <c r="G5034" s="198">
        <v>0</v>
      </c>
      <c r="H5034" s="198">
        <v>0</v>
      </c>
      <c r="I5034" s="4">
        <v>43672</v>
      </c>
      <c r="J5034" s="198" t="s">
        <v>105</v>
      </c>
      <c r="K5034" s="198">
        <v>323.81</v>
      </c>
      <c r="L5034" s="198" t="s">
        <v>194</v>
      </c>
    </row>
    <row r="5035" spans="1:12" x14ac:dyDescent="0.3">
      <c r="A5035" s="5">
        <v>13650</v>
      </c>
      <c r="B5035" s="5">
        <v>10100501</v>
      </c>
      <c r="C5035" s="5">
        <v>1000</v>
      </c>
      <c r="D5035" s="4">
        <v>43678</v>
      </c>
      <c r="E5035" s="198" t="s">
        <v>104</v>
      </c>
      <c r="F5035" s="198">
        <v>108113428</v>
      </c>
      <c r="G5035" s="198">
        <v>0</v>
      </c>
      <c r="H5035" s="198">
        <v>0</v>
      </c>
      <c r="I5035" s="4">
        <v>43643</v>
      </c>
      <c r="J5035" s="198" t="s">
        <v>105</v>
      </c>
      <c r="K5035" s="198">
        <v>-5.36</v>
      </c>
      <c r="L5035" s="198" t="s">
        <v>195</v>
      </c>
    </row>
    <row r="5036" spans="1:12" x14ac:dyDescent="0.3">
      <c r="A5036" s="5">
        <v>13640</v>
      </c>
      <c r="B5036" s="5">
        <v>10100501</v>
      </c>
      <c r="C5036" s="5">
        <v>1000</v>
      </c>
      <c r="D5036" s="4">
        <v>43678</v>
      </c>
      <c r="E5036" s="198" t="s">
        <v>103</v>
      </c>
      <c r="F5036" s="198">
        <v>108113519</v>
      </c>
      <c r="G5036" s="198">
        <v>-1</v>
      </c>
      <c r="H5036" s="198">
        <v>-196.12</v>
      </c>
      <c r="I5036" s="4">
        <v>43677</v>
      </c>
      <c r="J5036" s="198" t="s">
        <v>309</v>
      </c>
      <c r="K5036" s="198">
        <v>0</v>
      </c>
      <c r="L5036" s="198" t="s">
        <v>194</v>
      </c>
    </row>
    <row r="5037" spans="1:12" x14ac:dyDescent="0.3">
      <c r="A5037" s="5">
        <v>13640</v>
      </c>
      <c r="B5037" s="5">
        <v>10100501</v>
      </c>
      <c r="C5037" s="5">
        <v>1000</v>
      </c>
      <c r="D5037" s="4">
        <v>43678</v>
      </c>
      <c r="E5037" s="198" t="s">
        <v>104</v>
      </c>
      <c r="F5037" s="198">
        <v>108113519</v>
      </c>
      <c r="G5037" s="198">
        <v>0</v>
      </c>
      <c r="H5037" s="198">
        <v>0</v>
      </c>
      <c r="I5037" s="4">
        <v>43677</v>
      </c>
      <c r="J5037" s="198" t="s">
        <v>309</v>
      </c>
      <c r="K5037" s="198">
        <v>-885.5</v>
      </c>
      <c r="L5037" s="198" t="s">
        <v>194</v>
      </c>
    </row>
    <row r="5038" spans="1:12" x14ac:dyDescent="0.3">
      <c r="A5038" s="5">
        <v>13650</v>
      </c>
      <c r="B5038" s="5">
        <v>10100501</v>
      </c>
      <c r="C5038" s="5">
        <v>1000</v>
      </c>
      <c r="D5038" s="4">
        <v>43678</v>
      </c>
      <c r="E5038" s="198" t="s">
        <v>103</v>
      </c>
      <c r="F5038" s="198">
        <v>108113519</v>
      </c>
      <c r="G5038" s="198">
        <v>-98</v>
      </c>
      <c r="H5038" s="198">
        <v>-247.94</v>
      </c>
      <c r="I5038" s="4">
        <v>43677</v>
      </c>
      <c r="J5038" s="198" t="s">
        <v>309</v>
      </c>
      <c r="K5038" s="198">
        <v>0</v>
      </c>
      <c r="L5038" s="198" t="s">
        <v>195</v>
      </c>
    </row>
    <row r="5039" spans="1:12" x14ac:dyDescent="0.3">
      <c r="A5039" s="5">
        <v>13650</v>
      </c>
      <c r="B5039" s="5">
        <v>10100501</v>
      </c>
      <c r="C5039" s="5">
        <v>1000</v>
      </c>
      <c r="D5039" s="4">
        <v>43678</v>
      </c>
      <c r="E5039" s="198" t="s">
        <v>103</v>
      </c>
      <c r="F5039" s="198">
        <v>108113519</v>
      </c>
      <c r="G5039" s="198">
        <v>-52</v>
      </c>
      <c r="H5039" s="198">
        <v>-131.56</v>
      </c>
      <c r="I5039" s="4">
        <v>43677</v>
      </c>
      <c r="J5039" s="198" t="s">
        <v>309</v>
      </c>
      <c r="K5039" s="198">
        <v>0</v>
      </c>
      <c r="L5039" s="198" t="s">
        <v>195</v>
      </c>
    </row>
    <row r="5040" spans="1:12" x14ac:dyDescent="0.3">
      <c r="A5040" s="5">
        <v>13650</v>
      </c>
      <c r="B5040" s="5">
        <v>10100501</v>
      </c>
      <c r="C5040" s="5">
        <v>1000</v>
      </c>
      <c r="D5040" s="4">
        <v>43678</v>
      </c>
      <c r="E5040" s="198" t="s">
        <v>104</v>
      </c>
      <c r="F5040" s="198">
        <v>108113519</v>
      </c>
      <c r="G5040" s="198">
        <v>0</v>
      </c>
      <c r="H5040" s="198">
        <v>0</v>
      </c>
      <c r="I5040" s="4">
        <v>43677</v>
      </c>
      <c r="J5040" s="198" t="s">
        <v>309</v>
      </c>
      <c r="K5040" s="3">
        <v>-1713.46</v>
      </c>
      <c r="L5040" s="198" t="s">
        <v>195</v>
      </c>
    </row>
    <row r="5041" spans="1:12" x14ac:dyDescent="0.3">
      <c r="A5041" s="5">
        <v>13650</v>
      </c>
      <c r="B5041" s="5">
        <v>10100501</v>
      </c>
      <c r="C5041" s="5">
        <v>1000</v>
      </c>
      <c r="D5041" s="4">
        <v>43678</v>
      </c>
      <c r="E5041" s="198" t="s">
        <v>104</v>
      </c>
      <c r="F5041" s="198">
        <v>108113519</v>
      </c>
      <c r="G5041" s="198">
        <v>0</v>
      </c>
      <c r="H5041" s="198">
        <v>0</v>
      </c>
      <c r="I5041" s="4">
        <v>43677</v>
      </c>
      <c r="J5041" s="198" t="s">
        <v>309</v>
      </c>
      <c r="K5041" s="3">
        <v>-1713.48</v>
      </c>
      <c r="L5041" s="198" t="s">
        <v>195</v>
      </c>
    </row>
    <row r="5042" spans="1:12" x14ac:dyDescent="0.3">
      <c r="A5042" s="5">
        <v>13660</v>
      </c>
      <c r="B5042" s="5">
        <v>10100501</v>
      </c>
      <c r="C5042" s="5">
        <v>1000</v>
      </c>
      <c r="D5042" s="4">
        <v>43678</v>
      </c>
      <c r="E5042" s="198" t="s">
        <v>104</v>
      </c>
      <c r="F5042" s="198">
        <v>108113929</v>
      </c>
      <c r="G5042" s="198">
        <v>0</v>
      </c>
      <c r="H5042" s="198">
        <v>0</v>
      </c>
      <c r="I5042" s="4">
        <v>43677</v>
      </c>
      <c r="J5042" s="198" t="s">
        <v>105</v>
      </c>
      <c r="K5042" s="198">
        <v>478.01</v>
      </c>
      <c r="L5042" s="198" t="s">
        <v>188</v>
      </c>
    </row>
    <row r="5043" spans="1:12" x14ac:dyDescent="0.3">
      <c r="A5043" s="5">
        <v>13660</v>
      </c>
      <c r="B5043" s="5">
        <v>10100501</v>
      </c>
      <c r="C5043" s="5">
        <v>1000</v>
      </c>
      <c r="D5043" s="4">
        <v>43678</v>
      </c>
      <c r="E5043" s="198" t="s">
        <v>104</v>
      </c>
      <c r="F5043" s="198">
        <v>108113929</v>
      </c>
      <c r="G5043" s="198">
        <v>0</v>
      </c>
      <c r="H5043" s="198">
        <v>0</v>
      </c>
      <c r="I5043" s="4">
        <v>43677</v>
      </c>
      <c r="J5043" s="198" t="s">
        <v>105</v>
      </c>
      <c r="K5043" s="3">
        <v>1708.54</v>
      </c>
      <c r="L5043" s="198" t="s">
        <v>188</v>
      </c>
    </row>
    <row r="5044" spans="1:12" x14ac:dyDescent="0.3">
      <c r="A5044" s="5">
        <v>13670</v>
      </c>
      <c r="B5044" s="5">
        <v>10100501</v>
      </c>
      <c r="C5044" s="5">
        <v>1000</v>
      </c>
      <c r="D5044" s="4">
        <v>43678</v>
      </c>
      <c r="E5044" s="198" t="s">
        <v>104</v>
      </c>
      <c r="F5044" s="198">
        <v>108113929</v>
      </c>
      <c r="G5044" s="198">
        <v>0</v>
      </c>
      <c r="H5044" s="198">
        <v>0</v>
      </c>
      <c r="I5044" s="4">
        <v>43677</v>
      </c>
      <c r="J5044" s="198" t="s">
        <v>105</v>
      </c>
      <c r="K5044" s="198">
        <v>802.59</v>
      </c>
      <c r="L5044" s="198" t="s">
        <v>189</v>
      </c>
    </row>
    <row r="5045" spans="1:12" x14ac:dyDescent="0.3">
      <c r="A5045" s="5">
        <v>13640</v>
      </c>
      <c r="B5045" s="5">
        <v>10100501</v>
      </c>
      <c r="C5045" s="5">
        <v>1000</v>
      </c>
      <c r="D5045" s="4">
        <v>43678</v>
      </c>
      <c r="E5045" s="198" t="s">
        <v>104</v>
      </c>
      <c r="F5045" s="198">
        <v>108113561</v>
      </c>
      <c r="G5045" s="198">
        <v>0</v>
      </c>
      <c r="H5045" s="198">
        <v>0</v>
      </c>
      <c r="I5045" s="4">
        <v>43643</v>
      </c>
      <c r="J5045" s="198" t="s">
        <v>105</v>
      </c>
      <c r="K5045" s="198">
        <v>250.23</v>
      </c>
      <c r="L5045" s="198" t="s">
        <v>194</v>
      </c>
    </row>
    <row r="5046" spans="1:12" x14ac:dyDescent="0.3">
      <c r="A5046" s="5">
        <v>13650</v>
      </c>
      <c r="B5046" s="5">
        <v>10100501</v>
      </c>
      <c r="C5046" s="5">
        <v>1000</v>
      </c>
      <c r="D5046" s="4">
        <v>43678</v>
      </c>
      <c r="E5046" s="198" t="s">
        <v>104</v>
      </c>
      <c r="F5046" s="198">
        <v>108113561</v>
      </c>
      <c r="G5046" s="198">
        <v>0</v>
      </c>
      <c r="H5046" s="198">
        <v>0</v>
      </c>
      <c r="I5046" s="4">
        <v>43643</v>
      </c>
      <c r="J5046" s="198" t="s">
        <v>105</v>
      </c>
      <c r="K5046" s="3">
        <v>1734.36</v>
      </c>
      <c r="L5046" s="198" t="s">
        <v>195</v>
      </c>
    </row>
    <row r="5047" spans="1:12" x14ac:dyDescent="0.3">
      <c r="A5047" s="5">
        <v>13670</v>
      </c>
      <c r="B5047" s="5">
        <v>10100501</v>
      </c>
      <c r="C5047" s="5">
        <v>1000</v>
      </c>
      <c r="D5047" s="4">
        <v>43678</v>
      </c>
      <c r="E5047" s="198" t="s">
        <v>104</v>
      </c>
      <c r="F5047" s="198">
        <v>108111989</v>
      </c>
      <c r="G5047" s="198">
        <v>0</v>
      </c>
      <c r="H5047" s="198">
        <v>0</v>
      </c>
      <c r="I5047" s="4">
        <v>43616</v>
      </c>
      <c r="J5047" s="198" t="s">
        <v>105</v>
      </c>
      <c r="K5047" s="3">
        <v>2466.5</v>
      </c>
      <c r="L5047" s="198" t="s">
        <v>189</v>
      </c>
    </row>
    <row r="5048" spans="1:12" x14ac:dyDescent="0.3">
      <c r="A5048" s="5">
        <v>13640</v>
      </c>
      <c r="B5048" s="5">
        <v>10100501</v>
      </c>
      <c r="C5048" s="5">
        <v>1000</v>
      </c>
      <c r="D5048" s="4">
        <v>43678</v>
      </c>
      <c r="E5048" s="198" t="s">
        <v>104</v>
      </c>
      <c r="F5048" s="198">
        <v>108112004</v>
      </c>
      <c r="G5048" s="198">
        <v>0</v>
      </c>
      <c r="H5048" s="198">
        <v>0</v>
      </c>
      <c r="I5048" s="4">
        <v>43673</v>
      </c>
      <c r="J5048" s="198" t="s">
        <v>105</v>
      </c>
      <c r="K5048" s="198">
        <v>650.14</v>
      </c>
      <c r="L5048" s="198" t="s">
        <v>194</v>
      </c>
    </row>
    <row r="5049" spans="1:12" x14ac:dyDescent="0.3">
      <c r="A5049" s="5">
        <v>13640</v>
      </c>
      <c r="B5049" s="5">
        <v>10100501</v>
      </c>
      <c r="C5049" s="5">
        <v>1000</v>
      </c>
      <c r="D5049" s="4">
        <v>43678</v>
      </c>
      <c r="E5049" s="198" t="s">
        <v>104</v>
      </c>
      <c r="F5049" s="198">
        <v>108112004</v>
      </c>
      <c r="G5049" s="198">
        <v>0</v>
      </c>
      <c r="H5049" s="198">
        <v>0</v>
      </c>
      <c r="I5049" s="4">
        <v>43673</v>
      </c>
      <c r="J5049" s="198" t="s">
        <v>105</v>
      </c>
      <c r="K5049" s="198">
        <v>185.35</v>
      </c>
      <c r="L5049" s="198" t="s">
        <v>194</v>
      </c>
    </row>
    <row r="5050" spans="1:12" x14ac:dyDescent="0.3">
      <c r="A5050" s="5">
        <v>13640</v>
      </c>
      <c r="B5050" s="5">
        <v>10100501</v>
      </c>
      <c r="C5050" s="5">
        <v>1000</v>
      </c>
      <c r="D5050" s="4">
        <v>43678</v>
      </c>
      <c r="E5050" s="198" t="s">
        <v>104</v>
      </c>
      <c r="F5050" s="198">
        <v>108112004</v>
      </c>
      <c r="G5050" s="198">
        <v>0</v>
      </c>
      <c r="H5050" s="198">
        <v>0</v>
      </c>
      <c r="I5050" s="4">
        <v>43673</v>
      </c>
      <c r="J5050" s="198" t="s">
        <v>105</v>
      </c>
      <c r="K5050" s="198">
        <v>650.16999999999996</v>
      </c>
      <c r="L5050" s="198" t="s">
        <v>194</v>
      </c>
    </row>
    <row r="5051" spans="1:12" x14ac:dyDescent="0.3">
      <c r="A5051" s="5">
        <v>13640</v>
      </c>
      <c r="B5051" s="5">
        <v>10100501</v>
      </c>
      <c r="C5051" s="5">
        <v>1000</v>
      </c>
      <c r="D5051" s="4">
        <v>43678</v>
      </c>
      <c r="E5051" s="198" t="s">
        <v>104</v>
      </c>
      <c r="F5051" s="198">
        <v>108112004</v>
      </c>
      <c r="G5051" s="198">
        <v>0</v>
      </c>
      <c r="H5051" s="198">
        <v>0</v>
      </c>
      <c r="I5051" s="4">
        <v>43673</v>
      </c>
      <c r="J5051" s="198" t="s">
        <v>105</v>
      </c>
      <c r="K5051" s="198">
        <v>73.22</v>
      </c>
      <c r="L5051" s="198" t="s">
        <v>194</v>
      </c>
    </row>
    <row r="5052" spans="1:12" x14ac:dyDescent="0.3">
      <c r="A5052" s="5">
        <v>13640</v>
      </c>
      <c r="B5052" s="5">
        <v>10100501</v>
      </c>
      <c r="C5052" s="5">
        <v>1000</v>
      </c>
      <c r="D5052" s="4">
        <v>43678</v>
      </c>
      <c r="E5052" s="198" t="s">
        <v>104</v>
      </c>
      <c r="F5052" s="198">
        <v>108112004</v>
      </c>
      <c r="G5052" s="198">
        <v>0</v>
      </c>
      <c r="H5052" s="198">
        <v>0</v>
      </c>
      <c r="I5052" s="4">
        <v>43673</v>
      </c>
      <c r="J5052" s="198" t="s">
        <v>105</v>
      </c>
      <c r="K5052" s="198">
        <v>31.31</v>
      </c>
      <c r="L5052" s="198" t="s">
        <v>194</v>
      </c>
    </row>
    <row r="5053" spans="1:12" x14ac:dyDescent="0.3">
      <c r="A5053" s="5">
        <v>13650</v>
      </c>
      <c r="B5053" s="5">
        <v>10100501</v>
      </c>
      <c r="C5053" s="5">
        <v>1000</v>
      </c>
      <c r="D5053" s="4">
        <v>43678</v>
      </c>
      <c r="E5053" s="198" t="s">
        <v>104</v>
      </c>
      <c r="F5053" s="198">
        <v>108112004</v>
      </c>
      <c r="G5053" s="198">
        <v>0</v>
      </c>
      <c r="H5053" s="198">
        <v>0</v>
      </c>
      <c r="I5053" s="4">
        <v>43673</v>
      </c>
      <c r="J5053" s="198" t="s">
        <v>105</v>
      </c>
      <c r="K5053" s="198">
        <v>157.27000000000001</v>
      </c>
      <c r="L5053" s="198" t="s">
        <v>195</v>
      </c>
    </row>
    <row r="5054" spans="1:12" x14ac:dyDescent="0.3">
      <c r="A5054" s="5">
        <v>13650</v>
      </c>
      <c r="B5054" s="5">
        <v>10100501</v>
      </c>
      <c r="C5054" s="5">
        <v>1000</v>
      </c>
      <c r="D5054" s="4">
        <v>43678</v>
      </c>
      <c r="E5054" s="198" t="s">
        <v>104</v>
      </c>
      <c r="F5054" s="198">
        <v>108112004</v>
      </c>
      <c r="G5054" s="198">
        <v>0</v>
      </c>
      <c r="H5054" s="198">
        <v>0</v>
      </c>
      <c r="I5054" s="4">
        <v>43673</v>
      </c>
      <c r="J5054" s="198" t="s">
        <v>105</v>
      </c>
      <c r="K5054" s="198">
        <v>157.27000000000001</v>
      </c>
      <c r="L5054" s="198" t="s">
        <v>195</v>
      </c>
    </row>
    <row r="5055" spans="1:12" x14ac:dyDescent="0.3">
      <c r="A5055" s="5">
        <v>13650</v>
      </c>
      <c r="B5055" s="5">
        <v>10100501</v>
      </c>
      <c r="C5055" s="5">
        <v>1000</v>
      </c>
      <c r="D5055" s="4">
        <v>43678</v>
      </c>
      <c r="E5055" s="198" t="s">
        <v>104</v>
      </c>
      <c r="F5055" s="198">
        <v>108112004</v>
      </c>
      <c r="G5055" s="198">
        <v>0</v>
      </c>
      <c r="H5055" s="198">
        <v>0</v>
      </c>
      <c r="I5055" s="4">
        <v>43673</v>
      </c>
      <c r="J5055" s="198" t="s">
        <v>105</v>
      </c>
      <c r="K5055" s="198">
        <v>157.27000000000001</v>
      </c>
      <c r="L5055" s="198" t="s">
        <v>195</v>
      </c>
    </row>
    <row r="5056" spans="1:12" x14ac:dyDescent="0.3">
      <c r="A5056" s="5">
        <v>13650</v>
      </c>
      <c r="B5056" s="5">
        <v>10100501</v>
      </c>
      <c r="C5056" s="5">
        <v>1000</v>
      </c>
      <c r="D5056" s="4">
        <v>43678</v>
      </c>
      <c r="E5056" s="198" t="s">
        <v>104</v>
      </c>
      <c r="F5056" s="198">
        <v>108112004</v>
      </c>
      <c r="G5056" s="198">
        <v>0</v>
      </c>
      <c r="H5056" s="198">
        <v>0</v>
      </c>
      <c r="I5056" s="4">
        <v>43673</v>
      </c>
      <c r="J5056" s="198" t="s">
        <v>105</v>
      </c>
      <c r="K5056" s="198">
        <v>157.27000000000001</v>
      </c>
      <c r="L5056" s="198" t="s">
        <v>195</v>
      </c>
    </row>
    <row r="5057" spans="1:12" x14ac:dyDescent="0.3">
      <c r="A5057" s="5">
        <v>13660</v>
      </c>
      <c r="B5057" s="5">
        <v>10100501</v>
      </c>
      <c r="C5057" s="5">
        <v>1000</v>
      </c>
      <c r="D5057" s="4">
        <v>43678</v>
      </c>
      <c r="E5057" s="198" t="s">
        <v>104</v>
      </c>
      <c r="F5057" s="198">
        <v>108112004</v>
      </c>
      <c r="G5057" s="198">
        <v>0</v>
      </c>
      <c r="H5057" s="198">
        <v>0</v>
      </c>
      <c r="I5057" s="4">
        <v>43673</v>
      </c>
      <c r="J5057" s="198" t="s">
        <v>105</v>
      </c>
      <c r="K5057" s="198">
        <v>378.86</v>
      </c>
      <c r="L5057" s="198" t="s">
        <v>188</v>
      </c>
    </row>
    <row r="5058" spans="1:12" x14ac:dyDescent="0.3">
      <c r="A5058" s="5">
        <v>13670</v>
      </c>
      <c r="B5058" s="5">
        <v>10100501</v>
      </c>
      <c r="C5058" s="5">
        <v>1000</v>
      </c>
      <c r="D5058" s="4">
        <v>43678</v>
      </c>
      <c r="E5058" s="198" t="s">
        <v>104</v>
      </c>
      <c r="F5058" s="198">
        <v>108112004</v>
      </c>
      <c r="G5058" s="198">
        <v>0</v>
      </c>
      <c r="H5058" s="198">
        <v>0</v>
      </c>
      <c r="I5058" s="4">
        <v>43673</v>
      </c>
      <c r="J5058" s="198" t="s">
        <v>105</v>
      </c>
      <c r="K5058" s="198">
        <v>12.94</v>
      </c>
      <c r="L5058" s="198" t="s">
        <v>189</v>
      </c>
    </row>
    <row r="5059" spans="1:12" x14ac:dyDescent="0.3">
      <c r="A5059" s="5">
        <v>13640</v>
      </c>
      <c r="B5059" s="5">
        <v>10100501</v>
      </c>
      <c r="C5059" s="5">
        <v>1000</v>
      </c>
      <c r="D5059" s="4">
        <v>43678</v>
      </c>
      <c r="E5059" s="198" t="s">
        <v>104</v>
      </c>
      <c r="F5059" s="198">
        <v>108112007</v>
      </c>
      <c r="G5059" s="198">
        <v>0</v>
      </c>
      <c r="H5059" s="198">
        <v>0</v>
      </c>
      <c r="I5059" s="4">
        <v>43672</v>
      </c>
      <c r="J5059" s="198" t="s">
        <v>105</v>
      </c>
      <c r="K5059" s="198">
        <v>197.56</v>
      </c>
      <c r="L5059" s="198" t="s">
        <v>194</v>
      </c>
    </row>
    <row r="5060" spans="1:12" x14ac:dyDescent="0.3">
      <c r="A5060" s="5">
        <v>13650</v>
      </c>
      <c r="B5060" s="5">
        <v>10100501</v>
      </c>
      <c r="C5060" s="5">
        <v>1000</v>
      </c>
      <c r="D5060" s="4">
        <v>43678</v>
      </c>
      <c r="E5060" s="198" t="s">
        <v>104</v>
      </c>
      <c r="F5060" s="198">
        <v>108112007</v>
      </c>
      <c r="G5060" s="198">
        <v>0</v>
      </c>
      <c r="H5060" s="198">
        <v>0</v>
      </c>
      <c r="I5060" s="4">
        <v>43672</v>
      </c>
      <c r="J5060" s="198" t="s">
        <v>105</v>
      </c>
      <c r="K5060" s="198">
        <v>954.74</v>
      </c>
      <c r="L5060" s="198" t="s">
        <v>195</v>
      </c>
    </row>
    <row r="5061" spans="1:12" x14ac:dyDescent="0.3">
      <c r="A5061" s="5">
        <v>13640</v>
      </c>
      <c r="B5061" s="5">
        <v>10100501</v>
      </c>
      <c r="C5061" s="5">
        <v>1000</v>
      </c>
      <c r="D5061" s="4">
        <v>43678</v>
      </c>
      <c r="E5061" s="198" t="s">
        <v>104</v>
      </c>
      <c r="F5061" s="198">
        <v>108112132</v>
      </c>
      <c r="G5061" s="198">
        <v>0</v>
      </c>
      <c r="H5061" s="198">
        <v>0</v>
      </c>
      <c r="I5061" s="4">
        <v>43677</v>
      </c>
      <c r="J5061" s="198" t="s">
        <v>105</v>
      </c>
      <c r="K5061" s="3">
        <v>1052.1600000000001</v>
      </c>
      <c r="L5061" s="198" t="s">
        <v>194</v>
      </c>
    </row>
    <row r="5062" spans="1:12" x14ac:dyDescent="0.3">
      <c r="A5062" s="5">
        <v>13650</v>
      </c>
      <c r="B5062" s="5">
        <v>10100501</v>
      </c>
      <c r="C5062" s="5">
        <v>1000</v>
      </c>
      <c r="D5062" s="4">
        <v>43678</v>
      </c>
      <c r="E5062" s="198" t="s">
        <v>104</v>
      </c>
      <c r="F5062" s="198">
        <v>108112132</v>
      </c>
      <c r="G5062" s="198">
        <v>0</v>
      </c>
      <c r="H5062" s="198">
        <v>0</v>
      </c>
      <c r="I5062" s="4">
        <v>43677</v>
      </c>
      <c r="J5062" s="198" t="s">
        <v>105</v>
      </c>
      <c r="K5062" s="198">
        <v>439.84</v>
      </c>
      <c r="L5062" s="198" t="s">
        <v>195</v>
      </c>
    </row>
    <row r="5063" spans="1:12" x14ac:dyDescent="0.3">
      <c r="A5063" s="5">
        <v>13640</v>
      </c>
      <c r="B5063" s="5">
        <v>10100501</v>
      </c>
      <c r="C5063" s="5">
        <v>1000</v>
      </c>
      <c r="D5063" s="4">
        <v>43678</v>
      </c>
      <c r="E5063" s="198" t="s">
        <v>104</v>
      </c>
      <c r="F5063" s="198">
        <v>108112155</v>
      </c>
      <c r="G5063" s="198">
        <v>0</v>
      </c>
      <c r="H5063" s="198">
        <v>0</v>
      </c>
      <c r="I5063" s="4">
        <v>43616</v>
      </c>
      <c r="J5063" s="198" t="s">
        <v>105</v>
      </c>
      <c r="K5063" s="198">
        <v>871.72</v>
      </c>
      <c r="L5063" s="198" t="s">
        <v>194</v>
      </c>
    </row>
    <row r="5064" spans="1:12" x14ac:dyDescent="0.3">
      <c r="A5064" s="5">
        <v>13650</v>
      </c>
      <c r="B5064" s="5">
        <v>10100501</v>
      </c>
      <c r="C5064" s="5">
        <v>1000</v>
      </c>
      <c r="D5064" s="4">
        <v>43678</v>
      </c>
      <c r="E5064" s="198" t="s">
        <v>104</v>
      </c>
      <c r="F5064" s="198">
        <v>108112155</v>
      </c>
      <c r="G5064" s="198">
        <v>0</v>
      </c>
      <c r="H5064" s="198">
        <v>0</v>
      </c>
      <c r="I5064" s="4">
        <v>43616</v>
      </c>
      <c r="J5064" s="198" t="s">
        <v>105</v>
      </c>
      <c r="K5064" s="3">
        <v>2126.23</v>
      </c>
      <c r="L5064" s="198" t="s">
        <v>195</v>
      </c>
    </row>
    <row r="5065" spans="1:12" x14ac:dyDescent="0.3">
      <c r="A5065" s="5">
        <v>13660</v>
      </c>
      <c r="B5065" s="5">
        <v>10100501</v>
      </c>
      <c r="C5065" s="5">
        <v>1000</v>
      </c>
      <c r="D5065" s="4">
        <v>43678</v>
      </c>
      <c r="E5065" s="198" t="s">
        <v>104</v>
      </c>
      <c r="F5065" s="198">
        <v>108112155</v>
      </c>
      <c r="G5065" s="198">
        <v>0</v>
      </c>
      <c r="H5065" s="198">
        <v>0</v>
      </c>
      <c r="I5065" s="4">
        <v>43616</v>
      </c>
      <c r="J5065" s="198" t="s">
        <v>105</v>
      </c>
      <c r="K5065" s="198">
        <v>759.81</v>
      </c>
      <c r="L5065" s="198" t="s">
        <v>188</v>
      </c>
    </row>
    <row r="5066" spans="1:12" x14ac:dyDescent="0.3">
      <c r="A5066" s="5">
        <v>13670</v>
      </c>
      <c r="B5066" s="5">
        <v>10100501</v>
      </c>
      <c r="C5066" s="5">
        <v>1000</v>
      </c>
      <c r="D5066" s="4">
        <v>43678</v>
      </c>
      <c r="E5066" s="198" t="s">
        <v>104</v>
      </c>
      <c r="F5066" s="198">
        <v>108112155</v>
      </c>
      <c r="G5066" s="198">
        <v>0</v>
      </c>
      <c r="H5066" s="198">
        <v>0</v>
      </c>
      <c r="I5066" s="4">
        <v>43616</v>
      </c>
      <c r="J5066" s="198" t="s">
        <v>105</v>
      </c>
      <c r="K5066" s="3">
        <v>1661.96</v>
      </c>
      <c r="L5066" s="198" t="s">
        <v>189</v>
      </c>
    </row>
    <row r="5067" spans="1:12" x14ac:dyDescent="0.3">
      <c r="A5067" s="5">
        <v>13640</v>
      </c>
      <c r="B5067" s="5">
        <v>10100501</v>
      </c>
      <c r="C5067" s="5">
        <v>1000</v>
      </c>
      <c r="D5067" s="4">
        <v>43678</v>
      </c>
      <c r="E5067" s="198" t="s">
        <v>104</v>
      </c>
      <c r="F5067" s="198">
        <v>108112248</v>
      </c>
      <c r="G5067" s="198">
        <v>0</v>
      </c>
      <c r="H5067" s="198">
        <v>0</v>
      </c>
      <c r="I5067" s="4">
        <v>43661</v>
      </c>
      <c r="J5067" s="198" t="s">
        <v>105</v>
      </c>
      <c r="K5067" s="198">
        <v>535.80999999999995</v>
      </c>
      <c r="L5067" s="198" t="s">
        <v>194</v>
      </c>
    </row>
    <row r="5068" spans="1:12" x14ac:dyDescent="0.3">
      <c r="A5068" s="5">
        <v>13640</v>
      </c>
      <c r="B5068" s="5">
        <v>10100501</v>
      </c>
      <c r="C5068" s="5">
        <v>1000</v>
      </c>
      <c r="D5068" s="4">
        <v>43678</v>
      </c>
      <c r="E5068" s="198" t="s">
        <v>104</v>
      </c>
      <c r="F5068" s="198">
        <v>108112248</v>
      </c>
      <c r="G5068" s="198">
        <v>0</v>
      </c>
      <c r="H5068" s="198">
        <v>0</v>
      </c>
      <c r="I5068" s="4">
        <v>43661</v>
      </c>
      <c r="J5068" s="198" t="s">
        <v>105</v>
      </c>
      <c r="K5068" s="198">
        <v>161.25</v>
      </c>
      <c r="L5068" s="198" t="s">
        <v>194</v>
      </c>
    </row>
    <row r="5069" spans="1:12" x14ac:dyDescent="0.3">
      <c r="A5069" s="5">
        <v>13640</v>
      </c>
      <c r="B5069" s="5">
        <v>10100501</v>
      </c>
      <c r="C5069" s="5">
        <v>1000</v>
      </c>
      <c r="D5069" s="4">
        <v>43678</v>
      </c>
      <c r="E5069" s="198" t="s">
        <v>104</v>
      </c>
      <c r="F5069" s="198">
        <v>108112248</v>
      </c>
      <c r="G5069" s="198">
        <v>0</v>
      </c>
      <c r="H5069" s="198">
        <v>0</v>
      </c>
      <c r="I5069" s="4">
        <v>43661</v>
      </c>
      <c r="J5069" s="198" t="s">
        <v>105</v>
      </c>
      <c r="K5069" s="198">
        <v>700.73</v>
      </c>
      <c r="L5069" s="198" t="s">
        <v>194</v>
      </c>
    </row>
    <row r="5070" spans="1:12" x14ac:dyDescent="0.3">
      <c r="A5070" s="5">
        <v>13640</v>
      </c>
      <c r="B5070" s="5">
        <v>10100501</v>
      </c>
      <c r="C5070" s="5">
        <v>1000</v>
      </c>
      <c r="D5070" s="4">
        <v>43678</v>
      </c>
      <c r="E5070" s="198" t="s">
        <v>104</v>
      </c>
      <c r="F5070" s="198">
        <v>108112248</v>
      </c>
      <c r="G5070" s="198">
        <v>0</v>
      </c>
      <c r="H5070" s="198">
        <v>0</v>
      </c>
      <c r="I5070" s="4">
        <v>43661</v>
      </c>
      <c r="J5070" s="198" t="s">
        <v>105</v>
      </c>
      <c r="K5070" s="198">
        <v>164.88</v>
      </c>
      <c r="L5070" s="198" t="s">
        <v>194</v>
      </c>
    </row>
    <row r="5071" spans="1:12" x14ac:dyDescent="0.3">
      <c r="A5071" s="5">
        <v>13640</v>
      </c>
      <c r="B5071" s="5">
        <v>10100501</v>
      </c>
      <c r="C5071" s="5">
        <v>1000</v>
      </c>
      <c r="D5071" s="4">
        <v>43678</v>
      </c>
      <c r="E5071" s="198" t="s">
        <v>104</v>
      </c>
      <c r="F5071" s="198">
        <v>108112248</v>
      </c>
      <c r="G5071" s="198">
        <v>0</v>
      </c>
      <c r="H5071" s="198">
        <v>0</v>
      </c>
      <c r="I5071" s="4">
        <v>43661</v>
      </c>
      <c r="J5071" s="198" t="s">
        <v>105</v>
      </c>
      <c r="K5071" s="198">
        <v>380.17</v>
      </c>
      <c r="L5071" s="198" t="s">
        <v>194</v>
      </c>
    </row>
    <row r="5072" spans="1:12" x14ac:dyDescent="0.3">
      <c r="A5072" s="5">
        <v>13640</v>
      </c>
      <c r="B5072" s="5">
        <v>10100501</v>
      </c>
      <c r="C5072" s="5">
        <v>1000</v>
      </c>
      <c r="D5072" s="4">
        <v>43678</v>
      </c>
      <c r="E5072" s="198" t="s">
        <v>104</v>
      </c>
      <c r="F5072" s="198">
        <v>108112486</v>
      </c>
      <c r="G5072" s="198">
        <v>0</v>
      </c>
      <c r="H5072" s="198">
        <v>0</v>
      </c>
      <c r="I5072" s="4">
        <v>43616</v>
      </c>
      <c r="J5072" s="198" t="s">
        <v>105</v>
      </c>
      <c r="K5072" s="198">
        <v>985.67</v>
      </c>
      <c r="L5072" s="198" t="s">
        <v>194</v>
      </c>
    </row>
    <row r="5073" spans="1:12" x14ac:dyDescent="0.3">
      <c r="A5073" s="5">
        <v>13640</v>
      </c>
      <c r="B5073" s="5">
        <v>10100501</v>
      </c>
      <c r="C5073" s="5">
        <v>1000</v>
      </c>
      <c r="D5073" s="4">
        <v>43678</v>
      </c>
      <c r="E5073" s="198" t="s">
        <v>104</v>
      </c>
      <c r="F5073" s="198">
        <v>108112486</v>
      </c>
      <c r="G5073" s="198">
        <v>0</v>
      </c>
      <c r="H5073" s="198">
        <v>0</v>
      </c>
      <c r="I5073" s="4">
        <v>43616</v>
      </c>
      <c r="J5073" s="198" t="s">
        <v>105</v>
      </c>
      <c r="K5073" s="198">
        <v>917.52</v>
      </c>
      <c r="L5073" s="198" t="s">
        <v>194</v>
      </c>
    </row>
    <row r="5074" spans="1:12" x14ac:dyDescent="0.3">
      <c r="A5074" s="5">
        <v>13650</v>
      </c>
      <c r="B5074" s="5">
        <v>10100501</v>
      </c>
      <c r="C5074" s="5">
        <v>1000</v>
      </c>
      <c r="D5074" s="4">
        <v>43678</v>
      </c>
      <c r="E5074" s="198" t="s">
        <v>104</v>
      </c>
      <c r="F5074" s="198">
        <v>108112486</v>
      </c>
      <c r="G5074" s="198">
        <v>0</v>
      </c>
      <c r="H5074" s="198">
        <v>0</v>
      </c>
      <c r="I5074" s="4">
        <v>43616</v>
      </c>
      <c r="J5074" s="198" t="s">
        <v>105</v>
      </c>
      <c r="K5074" s="3">
        <v>2174.48</v>
      </c>
      <c r="L5074" s="198" t="s">
        <v>195</v>
      </c>
    </row>
    <row r="5075" spans="1:12" x14ac:dyDescent="0.3">
      <c r="A5075" s="5">
        <v>13670</v>
      </c>
      <c r="B5075" s="5">
        <v>10100501</v>
      </c>
      <c r="C5075" s="5">
        <v>1000</v>
      </c>
      <c r="D5075" s="4">
        <v>43678</v>
      </c>
      <c r="E5075" s="198" t="s">
        <v>104</v>
      </c>
      <c r="F5075" s="198">
        <v>108112654</v>
      </c>
      <c r="G5075" s="198">
        <v>0</v>
      </c>
      <c r="H5075" s="198">
        <v>0</v>
      </c>
      <c r="I5075" s="4">
        <v>43616</v>
      </c>
      <c r="J5075" s="198" t="s">
        <v>105</v>
      </c>
      <c r="K5075" s="3">
        <v>4404.87</v>
      </c>
      <c r="L5075" s="198" t="s">
        <v>189</v>
      </c>
    </row>
    <row r="5076" spans="1:12" x14ac:dyDescent="0.3">
      <c r="A5076" s="5">
        <v>13640</v>
      </c>
      <c r="B5076" s="5">
        <v>10100501</v>
      </c>
      <c r="C5076" s="5">
        <v>1000</v>
      </c>
      <c r="D5076" s="4">
        <v>43678</v>
      </c>
      <c r="E5076" s="198" t="s">
        <v>104</v>
      </c>
      <c r="F5076" s="198">
        <v>108112675</v>
      </c>
      <c r="G5076" s="198">
        <v>0</v>
      </c>
      <c r="H5076" s="198">
        <v>0</v>
      </c>
      <c r="I5076" s="4">
        <v>43671</v>
      </c>
      <c r="J5076" s="198" t="s">
        <v>105</v>
      </c>
      <c r="K5076" s="198">
        <v>323.81</v>
      </c>
      <c r="L5076" s="198" t="s">
        <v>194</v>
      </c>
    </row>
    <row r="5077" spans="1:12" x14ac:dyDescent="0.3">
      <c r="A5077" s="5">
        <v>13660</v>
      </c>
      <c r="B5077" s="5">
        <v>10100501</v>
      </c>
      <c r="C5077" s="5">
        <v>1000</v>
      </c>
      <c r="D5077" s="4">
        <v>43678</v>
      </c>
      <c r="E5077" s="198" t="s">
        <v>104</v>
      </c>
      <c r="F5077" s="198">
        <v>108112683</v>
      </c>
      <c r="G5077" s="198">
        <v>0</v>
      </c>
      <c r="H5077" s="198">
        <v>0</v>
      </c>
      <c r="I5077" s="4">
        <v>43665</v>
      </c>
      <c r="J5077" s="198" t="s">
        <v>105</v>
      </c>
      <c r="K5077" s="198">
        <v>856.34</v>
      </c>
      <c r="L5077" s="198" t="s">
        <v>188</v>
      </c>
    </row>
    <row r="5078" spans="1:12" x14ac:dyDescent="0.3">
      <c r="A5078" s="5">
        <v>13670</v>
      </c>
      <c r="B5078" s="5">
        <v>10100501</v>
      </c>
      <c r="C5078" s="5">
        <v>1000</v>
      </c>
      <c r="D5078" s="4">
        <v>43678</v>
      </c>
      <c r="E5078" s="198" t="s">
        <v>104</v>
      </c>
      <c r="F5078" s="198">
        <v>108112683</v>
      </c>
      <c r="G5078" s="198">
        <v>0</v>
      </c>
      <c r="H5078" s="198">
        <v>0</v>
      </c>
      <c r="I5078" s="4">
        <v>43665</v>
      </c>
      <c r="J5078" s="198" t="s">
        <v>105</v>
      </c>
      <c r="K5078" s="3">
        <v>1924.92</v>
      </c>
      <c r="L5078" s="198" t="s">
        <v>189</v>
      </c>
    </row>
    <row r="5079" spans="1:12" x14ac:dyDescent="0.3">
      <c r="A5079" s="5">
        <v>13640</v>
      </c>
      <c r="B5079" s="5">
        <v>10100501</v>
      </c>
      <c r="C5079" s="5">
        <v>1000</v>
      </c>
      <c r="D5079" s="4">
        <v>43678</v>
      </c>
      <c r="E5079" s="198" t="s">
        <v>104</v>
      </c>
      <c r="F5079" s="198">
        <v>108112872</v>
      </c>
      <c r="G5079" s="198">
        <v>0</v>
      </c>
      <c r="H5079" s="198">
        <v>0</v>
      </c>
      <c r="I5079" s="4">
        <v>43643</v>
      </c>
      <c r="J5079" s="198" t="s">
        <v>105</v>
      </c>
      <c r="K5079" s="198">
        <v>685.23</v>
      </c>
      <c r="L5079" s="198" t="s">
        <v>194</v>
      </c>
    </row>
    <row r="5080" spans="1:12" x14ac:dyDescent="0.3">
      <c r="A5080" s="5">
        <v>13690</v>
      </c>
      <c r="B5080" s="5">
        <v>10100501</v>
      </c>
      <c r="C5080" s="5">
        <v>1000</v>
      </c>
      <c r="D5080" s="4">
        <v>43678</v>
      </c>
      <c r="E5080" s="198" t="s">
        <v>104</v>
      </c>
      <c r="F5080" s="198">
        <v>108112872</v>
      </c>
      <c r="G5080" s="198">
        <v>0</v>
      </c>
      <c r="H5080" s="198">
        <v>0</v>
      </c>
      <c r="I5080" s="4">
        <v>43643</v>
      </c>
      <c r="J5080" s="198" t="s">
        <v>105</v>
      </c>
      <c r="K5080" s="198">
        <v>37.96</v>
      </c>
      <c r="L5080" s="198" t="s">
        <v>191</v>
      </c>
    </row>
    <row r="5081" spans="1:12" x14ac:dyDescent="0.3">
      <c r="A5081" s="5">
        <v>13690</v>
      </c>
      <c r="B5081" s="5">
        <v>10100501</v>
      </c>
      <c r="C5081" s="5">
        <v>1000</v>
      </c>
      <c r="D5081" s="4">
        <v>43678</v>
      </c>
      <c r="E5081" s="198" t="s">
        <v>104</v>
      </c>
      <c r="F5081" s="198">
        <v>108112872</v>
      </c>
      <c r="G5081" s="198">
        <v>0</v>
      </c>
      <c r="H5081" s="198">
        <v>0</v>
      </c>
      <c r="I5081" s="4">
        <v>43643</v>
      </c>
      <c r="J5081" s="198" t="s">
        <v>105</v>
      </c>
      <c r="K5081" s="198">
        <v>-54.96</v>
      </c>
      <c r="L5081" s="198" t="s">
        <v>191</v>
      </c>
    </row>
    <row r="5082" spans="1:12" x14ac:dyDescent="0.3">
      <c r="A5082" s="5">
        <v>13660</v>
      </c>
      <c r="B5082" s="5">
        <v>10100501</v>
      </c>
      <c r="C5082" s="5">
        <v>1000</v>
      </c>
      <c r="D5082" s="4">
        <v>43678</v>
      </c>
      <c r="E5082" s="198" t="s">
        <v>104</v>
      </c>
      <c r="F5082" s="198">
        <v>108112955</v>
      </c>
      <c r="G5082" s="198">
        <v>0</v>
      </c>
      <c r="H5082" s="198">
        <v>0</v>
      </c>
      <c r="I5082" s="4">
        <v>43665</v>
      </c>
      <c r="J5082" s="198" t="s">
        <v>105</v>
      </c>
      <c r="K5082" s="198">
        <v>442.55</v>
      </c>
      <c r="L5082" s="198" t="s">
        <v>188</v>
      </c>
    </row>
    <row r="5083" spans="1:12" x14ac:dyDescent="0.3">
      <c r="A5083" s="5">
        <v>13670</v>
      </c>
      <c r="B5083" s="5">
        <v>10100501</v>
      </c>
      <c r="C5083" s="5">
        <v>1000</v>
      </c>
      <c r="D5083" s="4">
        <v>43678</v>
      </c>
      <c r="E5083" s="198" t="s">
        <v>104</v>
      </c>
      <c r="F5083" s="198">
        <v>108112955</v>
      </c>
      <c r="G5083" s="198">
        <v>0</v>
      </c>
      <c r="H5083" s="198">
        <v>0</v>
      </c>
      <c r="I5083" s="4">
        <v>43665</v>
      </c>
      <c r="J5083" s="198" t="s">
        <v>105</v>
      </c>
      <c r="K5083" s="198">
        <v>230.46</v>
      </c>
      <c r="L5083" s="198" t="s">
        <v>189</v>
      </c>
    </row>
    <row r="5084" spans="1:12" x14ac:dyDescent="0.3">
      <c r="A5084" s="5">
        <v>13660</v>
      </c>
      <c r="B5084" s="5">
        <v>10100501</v>
      </c>
      <c r="C5084" s="5">
        <v>1000</v>
      </c>
      <c r="D5084" s="4">
        <v>43678</v>
      </c>
      <c r="E5084" s="198" t="s">
        <v>104</v>
      </c>
      <c r="F5084" s="198">
        <v>108113071</v>
      </c>
      <c r="G5084" s="198">
        <v>0</v>
      </c>
      <c r="H5084" s="198">
        <v>0</v>
      </c>
      <c r="I5084" s="4">
        <v>43616</v>
      </c>
      <c r="J5084" s="198" t="s">
        <v>105</v>
      </c>
      <c r="K5084" s="198">
        <v>8.73</v>
      </c>
      <c r="L5084" s="198" t="s">
        <v>188</v>
      </c>
    </row>
    <row r="5085" spans="1:12" x14ac:dyDescent="0.3">
      <c r="A5085" s="5">
        <v>13670</v>
      </c>
      <c r="B5085" s="5">
        <v>10100501</v>
      </c>
      <c r="C5085" s="5">
        <v>1000</v>
      </c>
      <c r="D5085" s="4">
        <v>43678</v>
      </c>
      <c r="E5085" s="198" t="s">
        <v>104</v>
      </c>
      <c r="F5085" s="198">
        <v>108113071</v>
      </c>
      <c r="G5085" s="198">
        <v>0</v>
      </c>
      <c r="H5085" s="198">
        <v>0</v>
      </c>
      <c r="I5085" s="4">
        <v>43616</v>
      </c>
      <c r="J5085" s="198" t="s">
        <v>105</v>
      </c>
      <c r="K5085" s="198">
        <v>9.36</v>
      </c>
      <c r="L5085" s="198" t="s">
        <v>189</v>
      </c>
    </row>
    <row r="5086" spans="1:12" x14ac:dyDescent="0.3">
      <c r="A5086" s="5">
        <v>13660</v>
      </c>
      <c r="B5086" s="5">
        <v>10100501</v>
      </c>
      <c r="C5086" s="5">
        <v>1000</v>
      </c>
      <c r="D5086" s="4">
        <v>43678</v>
      </c>
      <c r="E5086" s="198" t="s">
        <v>103</v>
      </c>
      <c r="F5086" s="198">
        <v>108113095</v>
      </c>
      <c r="G5086" s="198">
        <v>-30</v>
      </c>
      <c r="H5086" s="198">
        <v>-105.3</v>
      </c>
      <c r="I5086" s="4">
        <v>43691</v>
      </c>
      <c r="J5086" s="198" t="s">
        <v>306</v>
      </c>
      <c r="K5086" s="198">
        <v>0</v>
      </c>
      <c r="L5086" s="198" t="s">
        <v>188</v>
      </c>
    </row>
    <row r="5087" spans="1:12" x14ac:dyDescent="0.3">
      <c r="A5087" s="5">
        <v>13660</v>
      </c>
      <c r="B5087" s="5">
        <v>10100501</v>
      </c>
      <c r="C5087" s="5">
        <v>1000</v>
      </c>
      <c r="D5087" s="4">
        <v>43678</v>
      </c>
      <c r="E5087" s="198" t="s">
        <v>104</v>
      </c>
      <c r="F5087" s="198">
        <v>108113095</v>
      </c>
      <c r="G5087" s="198">
        <v>0</v>
      </c>
      <c r="H5087" s="198">
        <v>0</v>
      </c>
      <c r="I5087" s="4">
        <v>43691</v>
      </c>
      <c r="J5087" s="198" t="s">
        <v>306</v>
      </c>
      <c r="K5087" s="198">
        <v>-47.96</v>
      </c>
      <c r="L5087" s="198" t="s">
        <v>188</v>
      </c>
    </row>
    <row r="5088" spans="1:12" x14ac:dyDescent="0.3">
      <c r="A5088" s="5">
        <v>13660</v>
      </c>
      <c r="B5088" s="5">
        <v>10100501</v>
      </c>
      <c r="C5088" s="5">
        <v>1000</v>
      </c>
      <c r="D5088" s="4">
        <v>43678</v>
      </c>
      <c r="E5088" s="198" t="s">
        <v>103</v>
      </c>
      <c r="F5088" s="198">
        <v>108113095</v>
      </c>
      <c r="G5088" s="198">
        <v>-1</v>
      </c>
      <c r="H5088" s="3">
        <v>-1012.39</v>
      </c>
      <c r="I5088" s="4">
        <v>43691</v>
      </c>
      <c r="J5088" s="198" t="s">
        <v>306</v>
      </c>
      <c r="K5088" s="198">
        <v>0</v>
      </c>
      <c r="L5088" s="198" t="s">
        <v>188</v>
      </c>
    </row>
    <row r="5089" spans="1:12" x14ac:dyDescent="0.3">
      <c r="A5089" s="5">
        <v>13660</v>
      </c>
      <c r="B5089" s="5">
        <v>10100501</v>
      </c>
      <c r="C5089" s="5">
        <v>1000</v>
      </c>
      <c r="D5089" s="4">
        <v>43678</v>
      </c>
      <c r="E5089" s="198" t="s">
        <v>104</v>
      </c>
      <c r="F5089" s="198">
        <v>108113095</v>
      </c>
      <c r="G5089" s="198">
        <v>0</v>
      </c>
      <c r="H5089" s="198">
        <v>0</v>
      </c>
      <c r="I5089" s="4">
        <v>43691</v>
      </c>
      <c r="J5089" s="198" t="s">
        <v>306</v>
      </c>
      <c r="K5089" s="198">
        <v>-461.09</v>
      </c>
      <c r="L5089" s="198" t="s">
        <v>188</v>
      </c>
    </row>
    <row r="5090" spans="1:12" x14ac:dyDescent="0.3">
      <c r="A5090" s="5">
        <v>13660</v>
      </c>
      <c r="B5090" s="5">
        <v>10100501</v>
      </c>
      <c r="C5090" s="5">
        <v>1000</v>
      </c>
      <c r="D5090" s="4">
        <v>43678</v>
      </c>
      <c r="E5090" s="198" t="s">
        <v>103</v>
      </c>
      <c r="F5090" s="198">
        <v>108113211</v>
      </c>
      <c r="G5090" s="198">
        <v>-1</v>
      </c>
      <c r="H5090" s="198">
        <v>-443.16</v>
      </c>
      <c r="I5090" s="4">
        <v>43692</v>
      </c>
      <c r="J5090" s="198" t="s">
        <v>308</v>
      </c>
      <c r="K5090" s="198">
        <v>0</v>
      </c>
      <c r="L5090" s="198" t="s">
        <v>188</v>
      </c>
    </row>
    <row r="5091" spans="1:12" x14ac:dyDescent="0.3">
      <c r="A5091" s="5">
        <v>13660</v>
      </c>
      <c r="B5091" s="5">
        <v>10100501</v>
      </c>
      <c r="C5091" s="5">
        <v>1000</v>
      </c>
      <c r="D5091" s="4">
        <v>43678</v>
      </c>
      <c r="E5091" s="198" t="s">
        <v>104</v>
      </c>
      <c r="F5091" s="198">
        <v>108113211</v>
      </c>
      <c r="G5091" s="198">
        <v>0</v>
      </c>
      <c r="H5091" s="198">
        <v>0</v>
      </c>
      <c r="I5091" s="4">
        <v>43692</v>
      </c>
      <c r="J5091" s="198" t="s">
        <v>308</v>
      </c>
      <c r="K5091" s="198">
        <v>55.31</v>
      </c>
      <c r="L5091" s="198" t="s">
        <v>188</v>
      </c>
    </row>
    <row r="5092" spans="1:12" x14ac:dyDescent="0.3">
      <c r="A5092" s="5">
        <v>13670</v>
      </c>
      <c r="B5092" s="5">
        <v>10100501</v>
      </c>
      <c r="C5092" s="5">
        <v>1000</v>
      </c>
      <c r="D5092" s="4">
        <v>43678</v>
      </c>
      <c r="E5092" s="198" t="s">
        <v>103</v>
      </c>
      <c r="F5092" s="198">
        <v>108113211</v>
      </c>
      <c r="G5092" s="198">
        <v>-816</v>
      </c>
      <c r="H5092" s="3">
        <v>-17707.2</v>
      </c>
      <c r="I5092" s="4">
        <v>43692</v>
      </c>
      <c r="J5092" s="198" t="s">
        <v>308</v>
      </c>
      <c r="K5092" s="198">
        <v>0</v>
      </c>
      <c r="L5092" s="198" t="s">
        <v>189</v>
      </c>
    </row>
    <row r="5093" spans="1:12" x14ac:dyDescent="0.3">
      <c r="A5093" s="5">
        <v>13670</v>
      </c>
      <c r="B5093" s="5">
        <v>10100501</v>
      </c>
      <c r="C5093" s="5">
        <v>1000</v>
      </c>
      <c r="D5093" s="4">
        <v>43678</v>
      </c>
      <c r="E5093" s="198" t="s">
        <v>104</v>
      </c>
      <c r="F5093" s="198">
        <v>108113211</v>
      </c>
      <c r="G5093" s="198">
        <v>0</v>
      </c>
      <c r="H5093" s="198">
        <v>0</v>
      </c>
      <c r="I5093" s="4">
        <v>43692</v>
      </c>
      <c r="J5093" s="198" t="s">
        <v>308</v>
      </c>
      <c r="K5093" s="3">
        <v>2210.0500000000002</v>
      </c>
      <c r="L5093" s="198" t="s">
        <v>189</v>
      </c>
    </row>
    <row r="5094" spans="1:12" x14ac:dyDescent="0.3">
      <c r="A5094" s="5">
        <v>13640</v>
      </c>
      <c r="B5094" s="5">
        <v>10100501</v>
      </c>
      <c r="C5094" s="5">
        <v>1000</v>
      </c>
      <c r="D5094" s="4">
        <v>43678</v>
      </c>
      <c r="E5094" s="198" t="s">
        <v>104</v>
      </c>
      <c r="F5094" s="198">
        <v>108093722</v>
      </c>
      <c r="G5094" s="198">
        <v>0</v>
      </c>
      <c r="H5094" s="198">
        <v>0</v>
      </c>
      <c r="I5094" s="4">
        <v>43662</v>
      </c>
      <c r="J5094" s="198" t="s">
        <v>105</v>
      </c>
      <c r="K5094" s="198">
        <v>-819.94</v>
      </c>
      <c r="L5094" s="198" t="s">
        <v>194</v>
      </c>
    </row>
    <row r="5095" spans="1:12" x14ac:dyDescent="0.3">
      <c r="A5095" s="5">
        <v>13640</v>
      </c>
      <c r="B5095" s="5">
        <v>10100501</v>
      </c>
      <c r="C5095" s="5">
        <v>1000</v>
      </c>
      <c r="D5095" s="4">
        <v>43678</v>
      </c>
      <c r="E5095" s="198" t="s">
        <v>103</v>
      </c>
      <c r="F5095" s="198">
        <v>108099909</v>
      </c>
      <c r="G5095" s="198">
        <v>-1</v>
      </c>
      <c r="H5095" s="3">
        <v>-1218.6099999999999</v>
      </c>
      <c r="I5095" s="4">
        <v>43494</v>
      </c>
      <c r="J5095" s="198" t="s">
        <v>310</v>
      </c>
      <c r="K5095" s="198">
        <v>0</v>
      </c>
      <c r="L5095" s="198" t="s">
        <v>194</v>
      </c>
    </row>
    <row r="5096" spans="1:12" x14ac:dyDescent="0.3">
      <c r="A5096" s="5">
        <v>13640</v>
      </c>
      <c r="B5096" s="5">
        <v>10100501</v>
      </c>
      <c r="C5096" s="5">
        <v>1000</v>
      </c>
      <c r="D5096" s="4">
        <v>43678</v>
      </c>
      <c r="E5096" s="198" t="s">
        <v>104</v>
      </c>
      <c r="F5096" s="198">
        <v>108100310</v>
      </c>
      <c r="G5096" s="198">
        <v>0</v>
      </c>
      <c r="H5096" s="198">
        <v>0</v>
      </c>
      <c r="I5096" s="4">
        <v>43643</v>
      </c>
      <c r="J5096" s="198" t="s">
        <v>105</v>
      </c>
      <c r="K5096" s="198">
        <v>-43.74</v>
      </c>
      <c r="L5096" s="198" t="s">
        <v>194</v>
      </c>
    </row>
    <row r="5097" spans="1:12" x14ac:dyDescent="0.3">
      <c r="A5097" s="5">
        <v>13650</v>
      </c>
      <c r="B5097" s="5">
        <v>10100501</v>
      </c>
      <c r="C5097" s="5">
        <v>1000</v>
      </c>
      <c r="D5097" s="4">
        <v>43678</v>
      </c>
      <c r="E5097" s="198" t="s">
        <v>104</v>
      </c>
      <c r="F5097" s="198">
        <v>108100310</v>
      </c>
      <c r="G5097" s="198">
        <v>0</v>
      </c>
      <c r="H5097" s="198">
        <v>0</v>
      </c>
      <c r="I5097" s="4">
        <v>43643</v>
      </c>
      <c r="J5097" s="198" t="s">
        <v>105</v>
      </c>
      <c r="K5097" s="198">
        <v>-105.04</v>
      </c>
      <c r="L5097" s="198" t="s">
        <v>195</v>
      </c>
    </row>
    <row r="5098" spans="1:12" x14ac:dyDescent="0.3">
      <c r="A5098" s="5">
        <v>13650</v>
      </c>
      <c r="B5098" s="5">
        <v>10100501</v>
      </c>
      <c r="C5098" s="5">
        <v>1000</v>
      </c>
      <c r="D5098" s="4">
        <v>43678</v>
      </c>
      <c r="E5098" s="198" t="s">
        <v>104</v>
      </c>
      <c r="F5098" s="198">
        <v>108100310</v>
      </c>
      <c r="G5098" s="198">
        <v>0</v>
      </c>
      <c r="H5098" s="198">
        <v>0</v>
      </c>
      <c r="I5098" s="4">
        <v>43643</v>
      </c>
      <c r="J5098" s="198" t="s">
        <v>105</v>
      </c>
      <c r="K5098" s="198">
        <v>-105.04</v>
      </c>
      <c r="L5098" s="198" t="s">
        <v>195</v>
      </c>
    </row>
    <row r="5099" spans="1:12" x14ac:dyDescent="0.3">
      <c r="A5099" s="5">
        <v>13650</v>
      </c>
      <c r="B5099" s="5">
        <v>10100501</v>
      </c>
      <c r="C5099" s="5">
        <v>1000</v>
      </c>
      <c r="D5099" s="4">
        <v>43678</v>
      </c>
      <c r="E5099" s="198" t="s">
        <v>103</v>
      </c>
      <c r="F5099" s="198">
        <v>108101504</v>
      </c>
      <c r="G5099" s="198">
        <v>-80</v>
      </c>
      <c r="H5099" s="198">
        <v>-204.8</v>
      </c>
      <c r="I5099" s="4">
        <v>43705</v>
      </c>
      <c r="J5099" s="198" t="s">
        <v>310</v>
      </c>
      <c r="K5099" s="198">
        <v>0</v>
      </c>
      <c r="L5099" s="198" t="s">
        <v>195</v>
      </c>
    </row>
    <row r="5100" spans="1:12" x14ac:dyDescent="0.3">
      <c r="A5100" s="5">
        <v>13650</v>
      </c>
      <c r="B5100" s="5">
        <v>10100501</v>
      </c>
      <c r="C5100" s="5">
        <v>1000</v>
      </c>
      <c r="D5100" s="4">
        <v>43678</v>
      </c>
      <c r="E5100" s="198" t="s">
        <v>103</v>
      </c>
      <c r="F5100" s="198">
        <v>108101504</v>
      </c>
      <c r="G5100" s="5">
        <v>-1341</v>
      </c>
      <c r="H5100" s="3">
        <v>-3432.96</v>
      </c>
      <c r="I5100" s="4">
        <v>43705</v>
      </c>
      <c r="J5100" s="198" t="s">
        <v>310</v>
      </c>
      <c r="K5100" s="198">
        <v>0</v>
      </c>
      <c r="L5100" s="198" t="s">
        <v>195</v>
      </c>
    </row>
    <row r="5101" spans="1:12" x14ac:dyDescent="0.3">
      <c r="A5101" s="5">
        <v>13640</v>
      </c>
      <c r="B5101" s="5">
        <v>10100501</v>
      </c>
      <c r="C5101" s="5">
        <v>1000</v>
      </c>
      <c r="D5101" s="4">
        <v>43678</v>
      </c>
      <c r="E5101" s="198" t="s">
        <v>103</v>
      </c>
      <c r="F5101" s="198">
        <v>108101504</v>
      </c>
      <c r="G5101" s="198">
        <v>-1</v>
      </c>
      <c r="H5101" s="198">
        <v>-277.41000000000003</v>
      </c>
      <c r="I5101" s="4">
        <v>43705</v>
      </c>
      <c r="J5101" s="198" t="s">
        <v>310</v>
      </c>
      <c r="K5101" s="198">
        <v>0</v>
      </c>
      <c r="L5101" s="198" t="s">
        <v>194</v>
      </c>
    </row>
    <row r="5102" spans="1:12" x14ac:dyDescent="0.3">
      <c r="A5102" s="5">
        <v>13690</v>
      </c>
      <c r="B5102" s="5">
        <v>10100501</v>
      </c>
      <c r="C5102" s="5">
        <v>1000</v>
      </c>
      <c r="D5102" s="4">
        <v>43678</v>
      </c>
      <c r="E5102" s="198" t="s">
        <v>104</v>
      </c>
      <c r="F5102" s="198">
        <v>108101572</v>
      </c>
      <c r="G5102" s="198">
        <v>0</v>
      </c>
      <c r="H5102" s="198">
        <v>0</v>
      </c>
      <c r="I5102" s="4">
        <v>42905</v>
      </c>
      <c r="J5102" s="198" t="s">
        <v>105</v>
      </c>
      <c r="K5102" s="198">
        <v>501.88</v>
      </c>
      <c r="L5102" s="198" t="s">
        <v>191</v>
      </c>
    </row>
    <row r="5103" spans="1:12" x14ac:dyDescent="0.3">
      <c r="A5103" s="5">
        <v>13650</v>
      </c>
      <c r="B5103" s="5">
        <v>10100501</v>
      </c>
      <c r="C5103" s="5">
        <v>1000</v>
      </c>
      <c r="D5103" s="4">
        <v>43678</v>
      </c>
      <c r="E5103" s="198" t="s">
        <v>103</v>
      </c>
      <c r="F5103" s="198">
        <v>108105262</v>
      </c>
      <c r="G5103" s="198">
        <v>200</v>
      </c>
      <c r="H5103" s="198">
        <v>506</v>
      </c>
      <c r="I5103" s="4">
        <v>43523</v>
      </c>
      <c r="J5103" s="198" t="s">
        <v>311</v>
      </c>
      <c r="K5103" s="198">
        <v>0</v>
      </c>
      <c r="L5103" s="198" t="s">
        <v>195</v>
      </c>
    </row>
    <row r="5104" spans="1:12" x14ac:dyDescent="0.3">
      <c r="A5104" s="5">
        <v>13650</v>
      </c>
      <c r="B5104" s="5">
        <v>10100501</v>
      </c>
      <c r="C5104" s="5">
        <v>1000</v>
      </c>
      <c r="D5104" s="4">
        <v>43678</v>
      </c>
      <c r="E5104" s="198" t="s">
        <v>103</v>
      </c>
      <c r="F5104" s="198">
        <v>108105262</v>
      </c>
      <c r="G5104" s="198">
        <v>-200</v>
      </c>
      <c r="H5104" s="198">
        <v>-506</v>
      </c>
      <c r="I5104" s="4">
        <v>43523</v>
      </c>
      <c r="J5104" s="198" t="s">
        <v>311</v>
      </c>
      <c r="K5104" s="198">
        <v>0</v>
      </c>
      <c r="L5104" s="198" t="s">
        <v>195</v>
      </c>
    </row>
    <row r="5105" spans="1:12" x14ac:dyDescent="0.3">
      <c r="A5105" s="5">
        <v>13650</v>
      </c>
      <c r="B5105" s="5">
        <v>10100501</v>
      </c>
      <c r="C5105" s="5">
        <v>1000</v>
      </c>
      <c r="D5105" s="4">
        <v>43678</v>
      </c>
      <c r="E5105" s="198" t="s">
        <v>104</v>
      </c>
      <c r="F5105" s="198">
        <v>108100310</v>
      </c>
      <c r="G5105" s="198">
        <v>0</v>
      </c>
      <c r="H5105" s="198">
        <v>0</v>
      </c>
      <c r="I5105" s="4">
        <v>43643</v>
      </c>
      <c r="J5105" s="198" t="s">
        <v>105</v>
      </c>
      <c r="K5105" s="198">
        <v>-105.04</v>
      </c>
      <c r="L5105" s="198" t="s">
        <v>195</v>
      </c>
    </row>
    <row r="5106" spans="1:12" x14ac:dyDescent="0.3">
      <c r="A5106" s="5">
        <v>13650</v>
      </c>
      <c r="B5106" s="5">
        <v>10100501</v>
      </c>
      <c r="C5106" s="5">
        <v>1000</v>
      </c>
      <c r="D5106" s="4">
        <v>43678</v>
      </c>
      <c r="E5106" s="198" t="s">
        <v>104</v>
      </c>
      <c r="F5106" s="198">
        <v>108102516</v>
      </c>
      <c r="G5106" s="198">
        <v>0</v>
      </c>
      <c r="H5106" s="198">
        <v>0</v>
      </c>
      <c r="I5106" s="4">
        <v>43481</v>
      </c>
      <c r="J5106" s="198" t="s">
        <v>105</v>
      </c>
      <c r="K5106" s="3">
        <v>-3627.19</v>
      </c>
      <c r="L5106" s="198" t="s">
        <v>195</v>
      </c>
    </row>
    <row r="5107" spans="1:12" x14ac:dyDescent="0.3">
      <c r="A5107" s="5">
        <v>13660</v>
      </c>
      <c r="B5107" s="5">
        <v>10100501</v>
      </c>
      <c r="C5107" s="5">
        <v>1000</v>
      </c>
      <c r="D5107" s="4">
        <v>43678</v>
      </c>
      <c r="E5107" s="198" t="s">
        <v>104</v>
      </c>
      <c r="F5107" s="198">
        <v>108102516</v>
      </c>
      <c r="G5107" s="198">
        <v>0</v>
      </c>
      <c r="H5107" s="198">
        <v>0</v>
      </c>
      <c r="I5107" s="4">
        <v>43481</v>
      </c>
      <c r="J5107" s="198" t="s">
        <v>105</v>
      </c>
      <c r="K5107" s="3">
        <v>-3742.18</v>
      </c>
      <c r="L5107" s="198" t="s">
        <v>188</v>
      </c>
    </row>
    <row r="5108" spans="1:12" x14ac:dyDescent="0.3">
      <c r="A5108" s="5">
        <v>13660</v>
      </c>
      <c r="B5108" s="5">
        <v>10100501</v>
      </c>
      <c r="C5108" s="5">
        <v>1000</v>
      </c>
      <c r="D5108" s="4">
        <v>43678</v>
      </c>
      <c r="E5108" s="198" t="s">
        <v>104</v>
      </c>
      <c r="F5108" s="198">
        <v>108102516</v>
      </c>
      <c r="G5108" s="198">
        <v>0</v>
      </c>
      <c r="H5108" s="198">
        <v>0</v>
      </c>
      <c r="I5108" s="4">
        <v>43481</v>
      </c>
      <c r="J5108" s="198" t="s">
        <v>105</v>
      </c>
      <c r="K5108" s="198">
        <v>-397.47</v>
      </c>
      <c r="L5108" s="198" t="s">
        <v>188</v>
      </c>
    </row>
    <row r="5109" spans="1:12" x14ac:dyDescent="0.3">
      <c r="A5109" s="5">
        <v>13660</v>
      </c>
      <c r="B5109" s="5">
        <v>10100501</v>
      </c>
      <c r="C5109" s="5">
        <v>1000</v>
      </c>
      <c r="D5109" s="4">
        <v>43678</v>
      </c>
      <c r="E5109" s="198" t="s">
        <v>104</v>
      </c>
      <c r="F5109" s="198">
        <v>108102516</v>
      </c>
      <c r="G5109" s="198">
        <v>0</v>
      </c>
      <c r="H5109" s="198">
        <v>0</v>
      </c>
      <c r="I5109" s="4">
        <v>43481</v>
      </c>
      <c r="J5109" s="198" t="s">
        <v>105</v>
      </c>
      <c r="K5109" s="198">
        <v>-397.47</v>
      </c>
      <c r="L5109" s="198" t="s">
        <v>188</v>
      </c>
    </row>
    <row r="5110" spans="1:12" x14ac:dyDescent="0.3">
      <c r="A5110" s="5">
        <v>13660</v>
      </c>
      <c r="B5110" s="5">
        <v>10100501</v>
      </c>
      <c r="C5110" s="5">
        <v>1000</v>
      </c>
      <c r="D5110" s="4">
        <v>43678</v>
      </c>
      <c r="E5110" s="198" t="s">
        <v>104</v>
      </c>
      <c r="F5110" s="198">
        <v>108102516</v>
      </c>
      <c r="G5110" s="198">
        <v>0</v>
      </c>
      <c r="H5110" s="198">
        <v>0</v>
      </c>
      <c r="I5110" s="4">
        <v>43481</v>
      </c>
      <c r="J5110" s="198" t="s">
        <v>105</v>
      </c>
      <c r="K5110" s="198">
        <v>-100.63</v>
      </c>
      <c r="L5110" s="198" t="s">
        <v>188</v>
      </c>
    </row>
    <row r="5111" spans="1:12" x14ac:dyDescent="0.3">
      <c r="A5111" s="5">
        <v>13660</v>
      </c>
      <c r="B5111" s="5">
        <v>10100501</v>
      </c>
      <c r="C5111" s="5">
        <v>1000</v>
      </c>
      <c r="D5111" s="4">
        <v>43678</v>
      </c>
      <c r="E5111" s="198" t="s">
        <v>104</v>
      </c>
      <c r="F5111" s="198">
        <v>108102516</v>
      </c>
      <c r="G5111" s="198">
        <v>0</v>
      </c>
      <c r="H5111" s="198">
        <v>0</v>
      </c>
      <c r="I5111" s="4">
        <v>43481</v>
      </c>
      <c r="J5111" s="198" t="s">
        <v>105</v>
      </c>
      <c r="K5111" s="3">
        <v>-1285.33</v>
      </c>
      <c r="L5111" s="198" t="s">
        <v>188</v>
      </c>
    </row>
    <row r="5112" spans="1:12" x14ac:dyDescent="0.3">
      <c r="A5112" s="5">
        <v>13670</v>
      </c>
      <c r="B5112" s="5">
        <v>10100501</v>
      </c>
      <c r="C5112" s="5">
        <v>1000</v>
      </c>
      <c r="D5112" s="4">
        <v>43678</v>
      </c>
      <c r="E5112" s="198" t="s">
        <v>104</v>
      </c>
      <c r="F5112" s="198">
        <v>108102516</v>
      </c>
      <c r="G5112" s="198">
        <v>0</v>
      </c>
      <c r="H5112" s="198">
        <v>0</v>
      </c>
      <c r="I5112" s="4">
        <v>43481</v>
      </c>
      <c r="J5112" s="198" t="s">
        <v>105</v>
      </c>
      <c r="K5112" s="3">
        <v>-1351.92</v>
      </c>
      <c r="L5112" s="198" t="s">
        <v>189</v>
      </c>
    </row>
    <row r="5113" spans="1:12" x14ac:dyDescent="0.3">
      <c r="A5113" s="5">
        <v>13670</v>
      </c>
      <c r="B5113" s="5">
        <v>10100501</v>
      </c>
      <c r="C5113" s="5">
        <v>1000</v>
      </c>
      <c r="D5113" s="4">
        <v>43678</v>
      </c>
      <c r="E5113" s="198" t="s">
        <v>104</v>
      </c>
      <c r="F5113" s="198">
        <v>108102516</v>
      </c>
      <c r="G5113" s="198">
        <v>0</v>
      </c>
      <c r="H5113" s="198">
        <v>0</v>
      </c>
      <c r="I5113" s="4">
        <v>43481</v>
      </c>
      <c r="J5113" s="198" t="s">
        <v>105</v>
      </c>
      <c r="K5113" s="3">
        <v>-12149.46</v>
      </c>
      <c r="L5113" s="198" t="s">
        <v>189</v>
      </c>
    </row>
    <row r="5114" spans="1:12" x14ac:dyDescent="0.3">
      <c r="A5114" s="5">
        <v>13670</v>
      </c>
      <c r="B5114" s="5">
        <v>10100501</v>
      </c>
      <c r="C5114" s="5">
        <v>1000</v>
      </c>
      <c r="D5114" s="4">
        <v>43678</v>
      </c>
      <c r="E5114" s="198" t="s">
        <v>104</v>
      </c>
      <c r="F5114" s="198">
        <v>108102516</v>
      </c>
      <c r="G5114" s="198">
        <v>0</v>
      </c>
      <c r="H5114" s="198">
        <v>0</v>
      </c>
      <c r="I5114" s="4">
        <v>43481</v>
      </c>
      <c r="J5114" s="198" t="s">
        <v>105</v>
      </c>
      <c r="K5114" s="3">
        <v>-6301.46</v>
      </c>
      <c r="L5114" s="198" t="s">
        <v>189</v>
      </c>
    </row>
    <row r="5115" spans="1:12" x14ac:dyDescent="0.3">
      <c r="A5115" s="5">
        <v>13670</v>
      </c>
      <c r="B5115" s="5">
        <v>10100501</v>
      </c>
      <c r="C5115" s="5">
        <v>1000</v>
      </c>
      <c r="D5115" s="4">
        <v>43678</v>
      </c>
      <c r="E5115" s="198" t="s">
        <v>104</v>
      </c>
      <c r="F5115" s="198">
        <v>108102516</v>
      </c>
      <c r="G5115" s="198">
        <v>0</v>
      </c>
      <c r="H5115" s="198">
        <v>0</v>
      </c>
      <c r="I5115" s="4">
        <v>43481</v>
      </c>
      <c r="J5115" s="198" t="s">
        <v>105</v>
      </c>
      <c r="K5115" s="3">
        <v>-12149.48</v>
      </c>
      <c r="L5115" s="198" t="s">
        <v>189</v>
      </c>
    </row>
    <row r="5116" spans="1:12" x14ac:dyDescent="0.3">
      <c r="A5116" s="5">
        <v>13670</v>
      </c>
      <c r="B5116" s="5">
        <v>10100501</v>
      </c>
      <c r="C5116" s="5">
        <v>1000</v>
      </c>
      <c r="D5116" s="4">
        <v>43678</v>
      </c>
      <c r="E5116" s="198" t="s">
        <v>104</v>
      </c>
      <c r="F5116" s="198">
        <v>108102516</v>
      </c>
      <c r="G5116" s="198">
        <v>0</v>
      </c>
      <c r="H5116" s="198">
        <v>0</v>
      </c>
      <c r="I5116" s="4">
        <v>43481</v>
      </c>
      <c r="J5116" s="198" t="s">
        <v>105</v>
      </c>
      <c r="K5116" s="3">
        <v>-3618.4</v>
      </c>
      <c r="L5116" s="198" t="s">
        <v>189</v>
      </c>
    </row>
    <row r="5117" spans="1:12" x14ac:dyDescent="0.3">
      <c r="A5117" s="5">
        <v>13640</v>
      </c>
      <c r="B5117" s="5">
        <v>10100501</v>
      </c>
      <c r="C5117" s="5">
        <v>1000</v>
      </c>
      <c r="D5117" s="4">
        <v>43678</v>
      </c>
      <c r="E5117" s="198" t="s">
        <v>104</v>
      </c>
      <c r="F5117" s="198">
        <v>108104446</v>
      </c>
      <c r="G5117" s="198">
        <v>0</v>
      </c>
      <c r="H5117" s="198">
        <v>0</v>
      </c>
      <c r="I5117" s="4">
        <v>43530</v>
      </c>
      <c r="J5117" s="198" t="s">
        <v>105</v>
      </c>
      <c r="K5117" s="198">
        <v>-45.98</v>
      </c>
      <c r="L5117" s="198" t="s">
        <v>194</v>
      </c>
    </row>
    <row r="5118" spans="1:12" x14ac:dyDescent="0.3">
      <c r="A5118" s="5">
        <v>13640</v>
      </c>
      <c r="B5118" s="5">
        <v>10100501</v>
      </c>
      <c r="C5118" s="5">
        <v>1000</v>
      </c>
      <c r="D5118" s="4">
        <v>43678</v>
      </c>
      <c r="E5118" s="198" t="s">
        <v>104</v>
      </c>
      <c r="F5118" s="198">
        <v>108104446</v>
      </c>
      <c r="G5118" s="198">
        <v>0</v>
      </c>
      <c r="H5118" s="198">
        <v>0</v>
      </c>
      <c r="I5118" s="4">
        <v>43530</v>
      </c>
      <c r="J5118" s="198" t="s">
        <v>105</v>
      </c>
      <c r="K5118" s="198">
        <v>-45.98</v>
      </c>
      <c r="L5118" s="198" t="s">
        <v>194</v>
      </c>
    </row>
    <row r="5119" spans="1:12" x14ac:dyDescent="0.3">
      <c r="A5119" s="5">
        <v>13640</v>
      </c>
      <c r="B5119" s="5">
        <v>10100501</v>
      </c>
      <c r="C5119" s="5">
        <v>1000</v>
      </c>
      <c r="D5119" s="4">
        <v>43678</v>
      </c>
      <c r="E5119" s="198" t="s">
        <v>104</v>
      </c>
      <c r="F5119" s="198">
        <v>108104446</v>
      </c>
      <c r="G5119" s="198">
        <v>0</v>
      </c>
      <c r="H5119" s="198">
        <v>0</v>
      </c>
      <c r="I5119" s="4">
        <v>43530</v>
      </c>
      <c r="J5119" s="198" t="s">
        <v>105</v>
      </c>
      <c r="K5119" s="198">
        <v>-112.95</v>
      </c>
      <c r="L5119" s="198" t="s">
        <v>194</v>
      </c>
    </row>
    <row r="5120" spans="1:12" x14ac:dyDescent="0.3">
      <c r="A5120" s="5">
        <v>13650</v>
      </c>
      <c r="B5120" s="5">
        <v>10100501</v>
      </c>
      <c r="C5120" s="5">
        <v>1000</v>
      </c>
      <c r="D5120" s="4">
        <v>43678</v>
      </c>
      <c r="E5120" s="198" t="s">
        <v>104</v>
      </c>
      <c r="F5120" s="198">
        <v>108104446</v>
      </c>
      <c r="G5120" s="198">
        <v>0</v>
      </c>
      <c r="H5120" s="198">
        <v>0</v>
      </c>
      <c r="I5120" s="4">
        <v>43530</v>
      </c>
      <c r="J5120" s="198" t="s">
        <v>105</v>
      </c>
      <c r="K5120" s="198">
        <v>-295.95999999999998</v>
      </c>
      <c r="L5120" s="198" t="s">
        <v>195</v>
      </c>
    </row>
    <row r="5121" spans="1:12" x14ac:dyDescent="0.3">
      <c r="A5121" s="5">
        <v>13650</v>
      </c>
      <c r="B5121" s="5">
        <v>10100501</v>
      </c>
      <c r="C5121" s="5">
        <v>1000</v>
      </c>
      <c r="D5121" s="4">
        <v>43678</v>
      </c>
      <c r="E5121" s="198" t="s">
        <v>104</v>
      </c>
      <c r="F5121" s="198">
        <v>108104446</v>
      </c>
      <c r="G5121" s="198">
        <v>0</v>
      </c>
      <c r="H5121" s="198">
        <v>0</v>
      </c>
      <c r="I5121" s="4">
        <v>43530</v>
      </c>
      <c r="J5121" s="198" t="s">
        <v>105</v>
      </c>
      <c r="K5121" s="198">
        <v>-295.98</v>
      </c>
      <c r="L5121" s="198" t="s">
        <v>195</v>
      </c>
    </row>
    <row r="5122" spans="1:12" x14ac:dyDescent="0.3">
      <c r="A5122" s="5">
        <v>13650</v>
      </c>
      <c r="B5122" s="5">
        <v>10100501</v>
      </c>
      <c r="C5122" s="5">
        <v>1000</v>
      </c>
      <c r="D5122" s="4">
        <v>43678</v>
      </c>
      <c r="E5122" s="198" t="s">
        <v>104</v>
      </c>
      <c r="F5122" s="198">
        <v>108104446</v>
      </c>
      <c r="G5122" s="198">
        <v>0</v>
      </c>
      <c r="H5122" s="198">
        <v>0</v>
      </c>
      <c r="I5122" s="4">
        <v>43530</v>
      </c>
      <c r="J5122" s="198" t="s">
        <v>105</v>
      </c>
      <c r="K5122" s="198">
        <v>-295.95999999999998</v>
      </c>
      <c r="L5122" s="198" t="s">
        <v>195</v>
      </c>
    </row>
    <row r="5123" spans="1:12" x14ac:dyDescent="0.3">
      <c r="A5123" s="5">
        <v>13650</v>
      </c>
      <c r="B5123" s="5">
        <v>10100501</v>
      </c>
      <c r="C5123" s="5">
        <v>1000</v>
      </c>
      <c r="D5123" s="4">
        <v>43678</v>
      </c>
      <c r="E5123" s="198" t="s">
        <v>104</v>
      </c>
      <c r="F5123" s="198">
        <v>108104446</v>
      </c>
      <c r="G5123" s="198">
        <v>0</v>
      </c>
      <c r="H5123" s="198">
        <v>0</v>
      </c>
      <c r="I5123" s="4">
        <v>43530</v>
      </c>
      <c r="J5123" s="198" t="s">
        <v>105</v>
      </c>
      <c r="K5123" s="198">
        <v>-295.95999999999998</v>
      </c>
      <c r="L5123" s="198" t="s">
        <v>195</v>
      </c>
    </row>
    <row r="5124" spans="1:12" x14ac:dyDescent="0.3">
      <c r="A5124" s="5">
        <v>13650</v>
      </c>
      <c r="B5124" s="5">
        <v>10100501</v>
      </c>
      <c r="C5124" s="5">
        <v>1000</v>
      </c>
      <c r="D5124" s="4">
        <v>43678</v>
      </c>
      <c r="E5124" s="198" t="s">
        <v>104</v>
      </c>
      <c r="F5124" s="198">
        <v>108104446</v>
      </c>
      <c r="G5124" s="198">
        <v>0</v>
      </c>
      <c r="H5124" s="198">
        <v>0</v>
      </c>
      <c r="I5124" s="4">
        <v>43530</v>
      </c>
      <c r="J5124" s="198" t="s">
        <v>105</v>
      </c>
      <c r="K5124" s="198">
        <v>-295.95999999999998</v>
      </c>
      <c r="L5124" s="198" t="s">
        <v>195</v>
      </c>
    </row>
    <row r="5125" spans="1:12" x14ac:dyDescent="0.3">
      <c r="A5125" s="5">
        <v>13650</v>
      </c>
      <c r="B5125" s="5">
        <v>10100501</v>
      </c>
      <c r="C5125" s="5">
        <v>1000</v>
      </c>
      <c r="D5125" s="4">
        <v>43678</v>
      </c>
      <c r="E5125" s="198" t="s">
        <v>104</v>
      </c>
      <c r="F5125" s="198">
        <v>108104446</v>
      </c>
      <c r="G5125" s="198">
        <v>0</v>
      </c>
      <c r="H5125" s="198">
        <v>0</v>
      </c>
      <c r="I5125" s="4">
        <v>43530</v>
      </c>
      <c r="J5125" s="198" t="s">
        <v>105</v>
      </c>
      <c r="K5125" s="198">
        <v>-295.95999999999998</v>
      </c>
      <c r="L5125" s="198" t="s">
        <v>195</v>
      </c>
    </row>
    <row r="5126" spans="1:12" x14ac:dyDescent="0.3">
      <c r="A5126" s="5">
        <v>13660</v>
      </c>
      <c r="B5126" s="5">
        <v>10100501</v>
      </c>
      <c r="C5126" s="5">
        <v>1000</v>
      </c>
      <c r="D5126" s="4">
        <v>43678</v>
      </c>
      <c r="E5126" s="198" t="s">
        <v>104</v>
      </c>
      <c r="F5126" s="198">
        <v>108105047</v>
      </c>
      <c r="G5126" s="198">
        <v>0</v>
      </c>
      <c r="H5126" s="198">
        <v>0</v>
      </c>
      <c r="I5126" s="4">
        <v>43515</v>
      </c>
      <c r="J5126" s="198" t="s">
        <v>105</v>
      </c>
      <c r="K5126" s="3">
        <v>2627.06</v>
      </c>
      <c r="L5126" s="198" t="s">
        <v>188</v>
      </c>
    </row>
    <row r="5127" spans="1:12" x14ac:dyDescent="0.3">
      <c r="A5127" s="5">
        <v>13640</v>
      </c>
      <c r="B5127" s="5">
        <v>10100501</v>
      </c>
      <c r="C5127" s="5">
        <v>1000</v>
      </c>
      <c r="D5127" s="4">
        <v>43678</v>
      </c>
      <c r="E5127" s="198" t="s">
        <v>104</v>
      </c>
      <c r="F5127" s="198">
        <v>108110355</v>
      </c>
      <c r="G5127" s="198">
        <v>0</v>
      </c>
      <c r="H5127" s="198">
        <v>0</v>
      </c>
      <c r="I5127" s="4">
        <v>43665</v>
      </c>
      <c r="J5127" s="198" t="s">
        <v>105</v>
      </c>
      <c r="K5127" s="198">
        <v>-160.43</v>
      </c>
      <c r="L5127" s="198" t="s">
        <v>194</v>
      </c>
    </row>
    <row r="5128" spans="1:12" x14ac:dyDescent="0.3">
      <c r="A5128" s="5">
        <v>13650</v>
      </c>
      <c r="B5128" s="5">
        <v>10100501</v>
      </c>
      <c r="C5128" s="5">
        <v>1000</v>
      </c>
      <c r="D5128" s="4">
        <v>43678</v>
      </c>
      <c r="E5128" s="198" t="s">
        <v>104</v>
      </c>
      <c r="F5128" s="198">
        <v>108110355</v>
      </c>
      <c r="G5128" s="198">
        <v>0</v>
      </c>
      <c r="H5128" s="198">
        <v>0</v>
      </c>
      <c r="I5128" s="4">
        <v>43665</v>
      </c>
      <c r="J5128" s="198" t="s">
        <v>105</v>
      </c>
      <c r="K5128" s="198">
        <v>-42.45</v>
      </c>
      <c r="L5128" s="198" t="s">
        <v>195</v>
      </c>
    </row>
    <row r="5129" spans="1:12" x14ac:dyDescent="0.3">
      <c r="A5129" s="5">
        <v>13640</v>
      </c>
      <c r="B5129" s="5">
        <v>10100501</v>
      </c>
      <c r="C5129" s="5">
        <v>1000</v>
      </c>
      <c r="D5129" s="4">
        <v>43678</v>
      </c>
      <c r="E5129" s="198" t="s">
        <v>104</v>
      </c>
      <c r="F5129" s="198">
        <v>108110441</v>
      </c>
      <c r="G5129" s="198">
        <v>0</v>
      </c>
      <c r="H5129" s="198">
        <v>0</v>
      </c>
      <c r="I5129" s="4">
        <v>43656</v>
      </c>
      <c r="J5129" s="198" t="s">
        <v>105</v>
      </c>
      <c r="K5129" s="198">
        <v>-140.26</v>
      </c>
      <c r="L5129" s="198" t="s">
        <v>194</v>
      </c>
    </row>
    <row r="5130" spans="1:12" x14ac:dyDescent="0.3">
      <c r="A5130" s="5">
        <v>13640</v>
      </c>
      <c r="B5130" s="5">
        <v>10100501</v>
      </c>
      <c r="C5130" s="5">
        <v>1000</v>
      </c>
      <c r="D5130" s="4">
        <v>43678</v>
      </c>
      <c r="E5130" s="198" t="s">
        <v>104</v>
      </c>
      <c r="F5130" s="198">
        <v>108110441</v>
      </c>
      <c r="G5130" s="198">
        <v>0</v>
      </c>
      <c r="H5130" s="198">
        <v>0</v>
      </c>
      <c r="I5130" s="4">
        <v>43656</v>
      </c>
      <c r="J5130" s="198" t="s">
        <v>105</v>
      </c>
      <c r="K5130" s="198">
        <v>-35.24</v>
      </c>
      <c r="L5130" s="198" t="s">
        <v>194</v>
      </c>
    </row>
    <row r="5131" spans="1:12" x14ac:dyDescent="0.3">
      <c r="A5131" s="5">
        <v>13650</v>
      </c>
      <c r="B5131" s="5">
        <v>10100501</v>
      </c>
      <c r="C5131" s="5">
        <v>1000</v>
      </c>
      <c r="D5131" s="4">
        <v>43678</v>
      </c>
      <c r="E5131" s="198" t="s">
        <v>104</v>
      </c>
      <c r="F5131" s="198">
        <v>108110441</v>
      </c>
      <c r="G5131" s="198">
        <v>0</v>
      </c>
      <c r="H5131" s="198">
        <v>0</v>
      </c>
      <c r="I5131" s="4">
        <v>43656</v>
      </c>
      <c r="J5131" s="198" t="s">
        <v>105</v>
      </c>
      <c r="K5131" s="198">
        <v>-194.79</v>
      </c>
      <c r="L5131" s="198" t="s">
        <v>195</v>
      </c>
    </row>
    <row r="5132" spans="1:12" x14ac:dyDescent="0.3">
      <c r="A5132" s="5">
        <v>13650</v>
      </c>
      <c r="B5132" s="5">
        <v>10100501</v>
      </c>
      <c r="C5132" s="5">
        <v>1000</v>
      </c>
      <c r="D5132" s="4">
        <v>43678</v>
      </c>
      <c r="E5132" s="198" t="s">
        <v>104</v>
      </c>
      <c r="F5132" s="198">
        <v>108110441</v>
      </c>
      <c r="G5132" s="198">
        <v>0</v>
      </c>
      <c r="H5132" s="198">
        <v>0</v>
      </c>
      <c r="I5132" s="4">
        <v>43656</v>
      </c>
      <c r="J5132" s="198" t="s">
        <v>105</v>
      </c>
      <c r="K5132" s="198">
        <v>-194.79</v>
      </c>
      <c r="L5132" s="198" t="s">
        <v>195</v>
      </c>
    </row>
    <row r="5133" spans="1:12" x14ac:dyDescent="0.3">
      <c r="A5133" s="5">
        <v>13650</v>
      </c>
      <c r="B5133" s="5">
        <v>10100501</v>
      </c>
      <c r="C5133" s="5">
        <v>1000</v>
      </c>
      <c r="D5133" s="4">
        <v>43678</v>
      </c>
      <c r="E5133" s="198" t="s">
        <v>104</v>
      </c>
      <c r="F5133" s="198">
        <v>108110441</v>
      </c>
      <c r="G5133" s="198">
        <v>0</v>
      </c>
      <c r="H5133" s="198">
        <v>0</v>
      </c>
      <c r="I5133" s="4">
        <v>43656</v>
      </c>
      <c r="J5133" s="198" t="s">
        <v>105</v>
      </c>
      <c r="K5133" s="198">
        <v>-194.8</v>
      </c>
      <c r="L5133" s="198" t="s">
        <v>195</v>
      </c>
    </row>
    <row r="5134" spans="1:12" x14ac:dyDescent="0.3">
      <c r="A5134" s="5">
        <v>13650</v>
      </c>
      <c r="B5134" s="5">
        <v>10100501</v>
      </c>
      <c r="C5134" s="5">
        <v>1000</v>
      </c>
      <c r="D5134" s="4">
        <v>43678</v>
      </c>
      <c r="E5134" s="198" t="s">
        <v>104</v>
      </c>
      <c r="F5134" s="198">
        <v>108110441</v>
      </c>
      <c r="G5134" s="198">
        <v>0</v>
      </c>
      <c r="H5134" s="198">
        <v>0</v>
      </c>
      <c r="I5134" s="4">
        <v>43656</v>
      </c>
      <c r="J5134" s="198" t="s">
        <v>105</v>
      </c>
      <c r="K5134" s="198">
        <v>-194.79</v>
      </c>
      <c r="L5134" s="198" t="s">
        <v>195</v>
      </c>
    </row>
    <row r="5135" spans="1:12" x14ac:dyDescent="0.3">
      <c r="A5135" s="5">
        <v>13660</v>
      </c>
      <c r="B5135" s="5">
        <v>10100501</v>
      </c>
      <c r="C5135" s="5">
        <v>1000</v>
      </c>
      <c r="D5135" s="4">
        <v>43678</v>
      </c>
      <c r="E5135" s="198" t="s">
        <v>104</v>
      </c>
      <c r="F5135" s="198">
        <v>108107065</v>
      </c>
      <c r="G5135" s="198">
        <v>0</v>
      </c>
      <c r="H5135" s="198">
        <v>0</v>
      </c>
      <c r="I5135" s="4">
        <v>43500</v>
      </c>
      <c r="J5135" s="198" t="s">
        <v>105</v>
      </c>
      <c r="K5135" s="198">
        <v>-160.24</v>
      </c>
      <c r="L5135" s="198" t="s">
        <v>188</v>
      </c>
    </row>
    <row r="5136" spans="1:12" x14ac:dyDescent="0.3">
      <c r="A5136" s="5">
        <v>13660</v>
      </c>
      <c r="B5136" s="5">
        <v>10100501</v>
      </c>
      <c r="C5136" s="5">
        <v>1000</v>
      </c>
      <c r="D5136" s="4">
        <v>43678</v>
      </c>
      <c r="E5136" s="198" t="s">
        <v>104</v>
      </c>
      <c r="F5136" s="198">
        <v>108107065</v>
      </c>
      <c r="G5136" s="198">
        <v>0</v>
      </c>
      <c r="H5136" s="198">
        <v>0</v>
      </c>
      <c r="I5136" s="4">
        <v>43500</v>
      </c>
      <c r="J5136" s="198" t="s">
        <v>105</v>
      </c>
      <c r="K5136" s="198">
        <v>-524.52</v>
      </c>
      <c r="L5136" s="198" t="s">
        <v>188</v>
      </c>
    </row>
    <row r="5137" spans="1:12" x14ac:dyDescent="0.3">
      <c r="A5137" s="5">
        <v>13670</v>
      </c>
      <c r="B5137" s="5">
        <v>10100501</v>
      </c>
      <c r="C5137" s="5">
        <v>1000</v>
      </c>
      <c r="D5137" s="4">
        <v>43678</v>
      </c>
      <c r="E5137" s="198" t="s">
        <v>103</v>
      </c>
      <c r="F5137" s="198">
        <v>108107065</v>
      </c>
      <c r="G5137" s="198">
        <v>656</v>
      </c>
      <c r="H5137" s="3">
        <v>8416.48</v>
      </c>
      <c r="I5137" s="4">
        <v>43500</v>
      </c>
      <c r="J5137" s="198" t="s">
        <v>312</v>
      </c>
      <c r="K5137" s="198">
        <v>0</v>
      </c>
      <c r="L5137" s="198" t="s">
        <v>189</v>
      </c>
    </row>
    <row r="5138" spans="1:12" x14ac:dyDescent="0.3">
      <c r="A5138" s="5">
        <v>13670</v>
      </c>
      <c r="B5138" s="5">
        <v>10100501</v>
      </c>
      <c r="C5138" s="5">
        <v>1000</v>
      </c>
      <c r="D5138" s="4">
        <v>43678</v>
      </c>
      <c r="E5138" s="198" t="s">
        <v>104</v>
      </c>
      <c r="F5138" s="198">
        <v>108107065</v>
      </c>
      <c r="G5138" s="198">
        <v>0</v>
      </c>
      <c r="H5138" s="198">
        <v>0</v>
      </c>
      <c r="I5138" s="4">
        <v>43500</v>
      </c>
      <c r="J5138" s="198" t="s">
        <v>105</v>
      </c>
      <c r="K5138" s="3">
        <v>-4355.8100000000004</v>
      </c>
      <c r="L5138" s="198" t="s">
        <v>189</v>
      </c>
    </row>
    <row r="5139" spans="1:12" x14ac:dyDescent="0.3">
      <c r="A5139" s="5">
        <v>13640</v>
      </c>
      <c r="B5139" s="5">
        <v>10100501</v>
      </c>
      <c r="C5139" s="5">
        <v>1000</v>
      </c>
      <c r="D5139" s="4">
        <v>43678</v>
      </c>
      <c r="E5139" s="198" t="s">
        <v>104</v>
      </c>
      <c r="F5139" s="198">
        <v>108108340</v>
      </c>
      <c r="G5139" s="198">
        <v>0</v>
      </c>
      <c r="H5139" s="198">
        <v>0</v>
      </c>
      <c r="I5139" s="4">
        <v>43529</v>
      </c>
      <c r="J5139" s="198" t="s">
        <v>105</v>
      </c>
      <c r="K5139" s="198">
        <v>-19.5</v>
      </c>
      <c r="L5139" s="198" t="s">
        <v>194</v>
      </c>
    </row>
    <row r="5140" spans="1:12" x14ac:dyDescent="0.3">
      <c r="A5140" s="5">
        <v>13650</v>
      </c>
      <c r="B5140" s="5">
        <v>10100501</v>
      </c>
      <c r="C5140" s="5">
        <v>1000</v>
      </c>
      <c r="D5140" s="4">
        <v>43678</v>
      </c>
      <c r="E5140" s="198" t="s">
        <v>104</v>
      </c>
      <c r="F5140" s="198">
        <v>108108340</v>
      </c>
      <c r="G5140" s="198">
        <v>0</v>
      </c>
      <c r="H5140" s="198">
        <v>0</v>
      </c>
      <c r="I5140" s="4">
        <v>43529</v>
      </c>
      <c r="J5140" s="198" t="s">
        <v>105</v>
      </c>
      <c r="K5140" s="198">
        <v>-1.65</v>
      </c>
      <c r="L5140" s="198" t="s">
        <v>195</v>
      </c>
    </row>
    <row r="5141" spans="1:12" x14ac:dyDescent="0.3">
      <c r="A5141" s="5">
        <v>13670</v>
      </c>
      <c r="B5141" s="5">
        <v>10100501</v>
      </c>
      <c r="C5141" s="5">
        <v>1000</v>
      </c>
      <c r="D5141" s="4">
        <v>43678</v>
      </c>
      <c r="E5141" s="198" t="s">
        <v>103</v>
      </c>
      <c r="F5141" s="198">
        <v>108109011</v>
      </c>
      <c r="G5141" s="198">
        <v>-358</v>
      </c>
      <c r="H5141" s="3">
        <v>-4593.1400000000003</v>
      </c>
      <c r="I5141" s="4">
        <v>43706</v>
      </c>
      <c r="J5141" s="198" t="s">
        <v>307</v>
      </c>
      <c r="K5141" s="198">
        <v>0</v>
      </c>
      <c r="L5141" s="198" t="s">
        <v>189</v>
      </c>
    </row>
    <row r="5142" spans="1:12" x14ac:dyDescent="0.3">
      <c r="A5142" s="5">
        <v>13670</v>
      </c>
      <c r="B5142" s="5">
        <v>10100501</v>
      </c>
      <c r="C5142" s="5">
        <v>1000</v>
      </c>
      <c r="D5142" s="4">
        <v>43678</v>
      </c>
      <c r="E5142" s="198" t="s">
        <v>103</v>
      </c>
      <c r="F5142" s="198">
        <v>108109011</v>
      </c>
      <c r="G5142" s="198">
        <v>-678</v>
      </c>
      <c r="H5142" s="3">
        <v>-8698.74</v>
      </c>
      <c r="I5142" s="4">
        <v>43706</v>
      </c>
      <c r="J5142" s="198" t="s">
        <v>307</v>
      </c>
      <c r="K5142" s="198">
        <v>0</v>
      </c>
      <c r="L5142" s="198" t="s">
        <v>189</v>
      </c>
    </row>
    <row r="5143" spans="1:12" x14ac:dyDescent="0.3">
      <c r="A5143" s="5">
        <v>13670</v>
      </c>
      <c r="B5143" s="5">
        <v>10100501</v>
      </c>
      <c r="C5143" s="5">
        <v>1000</v>
      </c>
      <c r="D5143" s="4">
        <v>43678</v>
      </c>
      <c r="E5143" s="198" t="s">
        <v>103</v>
      </c>
      <c r="F5143" s="198">
        <v>108109011</v>
      </c>
      <c r="G5143" s="198">
        <v>-678</v>
      </c>
      <c r="H5143" s="3">
        <v>-8698.74</v>
      </c>
      <c r="I5143" s="4">
        <v>43706</v>
      </c>
      <c r="J5143" s="198" t="s">
        <v>307</v>
      </c>
      <c r="K5143" s="198">
        <v>0</v>
      </c>
      <c r="L5143" s="198" t="s">
        <v>189</v>
      </c>
    </row>
    <row r="5144" spans="1:12" x14ac:dyDescent="0.3">
      <c r="A5144" s="5">
        <v>13670</v>
      </c>
      <c r="B5144" s="5">
        <v>10100501</v>
      </c>
      <c r="C5144" s="5">
        <v>1000</v>
      </c>
      <c r="D5144" s="4">
        <v>43678</v>
      </c>
      <c r="E5144" s="198" t="s">
        <v>103</v>
      </c>
      <c r="F5144" s="198">
        <v>108109011</v>
      </c>
      <c r="G5144" s="198">
        <v>-678</v>
      </c>
      <c r="H5144" s="3">
        <v>-8698.74</v>
      </c>
      <c r="I5144" s="4">
        <v>43706</v>
      </c>
      <c r="J5144" s="198" t="s">
        <v>307</v>
      </c>
      <c r="K5144" s="198">
        <v>0</v>
      </c>
      <c r="L5144" s="198" t="s">
        <v>189</v>
      </c>
    </row>
    <row r="5145" spans="1:12" x14ac:dyDescent="0.3">
      <c r="A5145" s="5">
        <v>13640</v>
      </c>
      <c r="B5145" s="5">
        <v>10100501</v>
      </c>
      <c r="C5145" s="5">
        <v>1000</v>
      </c>
      <c r="D5145" s="4">
        <v>43678</v>
      </c>
      <c r="E5145" s="198" t="s">
        <v>104</v>
      </c>
      <c r="F5145" s="198">
        <v>108105991</v>
      </c>
      <c r="G5145" s="198">
        <v>0</v>
      </c>
      <c r="H5145" s="198">
        <v>0</v>
      </c>
      <c r="I5145" s="4">
        <v>43656</v>
      </c>
      <c r="J5145" s="198" t="s">
        <v>105</v>
      </c>
      <c r="K5145" s="198">
        <v>-382.82</v>
      </c>
      <c r="L5145" s="198" t="s">
        <v>194</v>
      </c>
    </row>
    <row r="5146" spans="1:12" x14ac:dyDescent="0.3">
      <c r="A5146" s="5">
        <v>13640</v>
      </c>
      <c r="B5146" s="5">
        <v>10100501</v>
      </c>
      <c r="C5146" s="5">
        <v>1000</v>
      </c>
      <c r="D5146" s="4">
        <v>43678</v>
      </c>
      <c r="E5146" s="198" t="s">
        <v>104</v>
      </c>
      <c r="F5146" s="198">
        <v>108105991</v>
      </c>
      <c r="G5146" s="198">
        <v>0</v>
      </c>
      <c r="H5146" s="198">
        <v>0</v>
      </c>
      <c r="I5146" s="4">
        <v>43656</v>
      </c>
      <c r="J5146" s="198" t="s">
        <v>105</v>
      </c>
      <c r="K5146" s="198">
        <v>-382.82</v>
      </c>
      <c r="L5146" s="198" t="s">
        <v>194</v>
      </c>
    </row>
    <row r="5147" spans="1:12" x14ac:dyDescent="0.3">
      <c r="A5147" s="5">
        <v>13640</v>
      </c>
      <c r="B5147" s="5">
        <v>10100501</v>
      </c>
      <c r="C5147" s="5">
        <v>1000</v>
      </c>
      <c r="D5147" s="4">
        <v>43678</v>
      </c>
      <c r="E5147" s="198" t="s">
        <v>104</v>
      </c>
      <c r="F5147" s="198">
        <v>108105991</v>
      </c>
      <c r="G5147" s="198">
        <v>0</v>
      </c>
      <c r="H5147" s="198">
        <v>0</v>
      </c>
      <c r="I5147" s="4">
        <v>43656</v>
      </c>
      <c r="J5147" s="198" t="s">
        <v>105</v>
      </c>
      <c r="K5147" s="198">
        <v>-382.82</v>
      </c>
      <c r="L5147" s="198" t="s">
        <v>194</v>
      </c>
    </row>
    <row r="5148" spans="1:12" x14ac:dyDescent="0.3">
      <c r="A5148" s="5">
        <v>13640</v>
      </c>
      <c r="B5148" s="5">
        <v>10100501</v>
      </c>
      <c r="C5148" s="5">
        <v>1000</v>
      </c>
      <c r="D5148" s="4">
        <v>43678</v>
      </c>
      <c r="E5148" s="198" t="s">
        <v>104</v>
      </c>
      <c r="F5148" s="198">
        <v>108105991</v>
      </c>
      <c r="G5148" s="198">
        <v>0</v>
      </c>
      <c r="H5148" s="198">
        <v>0</v>
      </c>
      <c r="I5148" s="4">
        <v>43656</v>
      </c>
      <c r="J5148" s="198" t="s">
        <v>105</v>
      </c>
      <c r="K5148" s="198">
        <v>-144.77000000000001</v>
      </c>
      <c r="L5148" s="198" t="s">
        <v>194</v>
      </c>
    </row>
    <row r="5149" spans="1:12" x14ac:dyDescent="0.3">
      <c r="A5149" s="5">
        <v>13650</v>
      </c>
      <c r="B5149" s="5">
        <v>10100501</v>
      </c>
      <c r="C5149" s="5">
        <v>1000</v>
      </c>
      <c r="D5149" s="4">
        <v>43678</v>
      </c>
      <c r="E5149" s="198" t="s">
        <v>104</v>
      </c>
      <c r="F5149" s="198">
        <v>108105991</v>
      </c>
      <c r="G5149" s="198">
        <v>0</v>
      </c>
      <c r="H5149" s="198">
        <v>0</v>
      </c>
      <c r="I5149" s="4">
        <v>43656</v>
      </c>
      <c r="J5149" s="198" t="s">
        <v>105</v>
      </c>
      <c r="K5149" s="3">
        <v>-1161.43</v>
      </c>
      <c r="L5149" s="198" t="s">
        <v>195</v>
      </c>
    </row>
    <row r="5150" spans="1:12" x14ac:dyDescent="0.3">
      <c r="A5150" s="5">
        <v>13650</v>
      </c>
      <c r="B5150" s="5">
        <v>10100501</v>
      </c>
      <c r="C5150" s="5">
        <v>1000</v>
      </c>
      <c r="D5150" s="4">
        <v>43678</v>
      </c>
      <c r="E5150" s="198" t="s">
        <v>104</v>
      </c>
      <c r="F5150" s="198">
        <v>108105991</v>
      </c>
      <c r="G5150" s="198">
        <v>0</v>
      </c>
      <c r="H5150" s="198">
        <v>0</v>
      </c>
      <c r="I5150" s="4">
        <v>43656</v>
      </c>
      <c r="J5150" s="198" t="s">
        <v>105</v>
      </c>
      <c r="K5150" s="3">
        <v>-1161.43</v>
      </c>
      <c r="L5150" s="198" t="s">
        <v>195</v>
      </c>
    </row>
    <row r="5151" spans="1:12" x14ac:dyDescent="0.3">
      <c r="A5151" s="5">
        <v>13650</v>
      </c>
      <c r="B5151" s="5">
        <v>10100501</v>
      </c>
      <c r="C5151" s="5">
        <v>1000</v>
      </c>
      <c r="D5151" s="4">
        <v>43678</v>
      </c>
      <c r="E5151" s="198" t="s">
        <v>104</v>
      </c>
      <c r="F5151" s="198">
        <v>108105991</v>
      </c>
      <c r="G5151" s="198">
        <v>0</v>
      </c>
      <c r="H5151" s="198">
        <v>0</v>
      </c>
      <c r="I5151" s="4">
        <v>43656</v>
      </c>
      <c r="J5151" s="198" t="s">
        <v>105</v>
      </c>
      <c r="K5151" s="3">
        <v>-1161.47</v>
      </c>
      <c r="L5151" s="198" t="s">
        <v>195</v>
      </c>
    </row>
    <row r="5152" spans="1:12" x14ac:dyDescent="0.3">
      <c r="A5152" s="5">
        <v>13650</v>
      </c>
      <c r="B5152" s="5">
        <v>10100501</v>
      </c>
      <c r="C5152" s="5">
        <v>1000</v>
      </c>
      <c r="D5152" s="4">
        <v>43678</v>
      </c>
      <c r="E5152" s="198" t="s">
        <v>104</v>
      </c>
      <c r="F5152" s="198">
        <v>108105991</v>
      </c>
      <c r="G5152" s="198">
        <v>0</v>
      </c>
      <c r="H5152" s="198">
        <v>0</v>
      </c>
      <c r="I5152" s="4">
        <v>43656</v>
      </c>
      <c r="J5152" s="198" t="s">
        <v>105</v>
      </c>
      <c r="K5152" s="3">
        <v>-1161.43</v>
      </c>
      <c r="L5152" s="198" t="s">
        <v>195</v>
      </c>
    </row>
    <row r="5153" spans="1:12" x14ac:dyDescent="0.3">
      <c r="A5153" s="5">
        <v>13650</v>
      </c>
      <c r="B5153" s="5">
        <v>10100501</v>
      </c>
      <c r="C5153" s="5">
        <v>1000</v>
      </c>
      <c r="D5153" s="4">
        <v>43678</v>
      </c>
      <c r="E5153" s="198" t="s">
        <v>104</v>
      </c>
      <c r="F5153" s="198">
        <v>108105991</v>
      </c>
      <c r="G5153" s="198">
        <v>0</v>
      </c>
      <c r="H5153" s="198">
        <v>0</v>
      </c>
      <c r="I5153" s="4">
        <v>43656</v>
      </c>
      <c r="J5153" s="198" t="s">
        <v>105</v>
      </c>
      <c r="K5153" s="3">
        <v>-1161.43</v>
      </c>
      <c r="L5153" s="198" t="s">
        <v>195</v>
      </c>
    </row>
    <row r="5154" spans="1:12" x14ac:dyDescent="0.3">
      <c r="A5154" s="5">
        <v>13650</v>
      </c>
      <c r="B5154" s="5">
        <v>10100501</v>
      </c>
      <c r="C5154" s="5">
        <v>1000</v>
      </c>
      <c r="D5154" s="4">
        <v>43678</v>
      </c>
      <c r="E5154" s="198" t="s">
        <v>104</v>
      </c>
      <c r="F5154" s="198">
        <v>108105991</v>
      </c>
      <c r="G5154" s="198">
        <v>0</v>
      </c>
      <c r="H5154" s="198">
        <v>0</v>
      </c>
      <c r="I5154" s="4">
        <v>43656</v>
      </c>
      <c r="J5154" s="198" t="s">
        <v>105</v>
      </c>
      <c r="K5154" s="3">
        <v>-1161.43</v>
      </c>
      <c r="L5154" s="198" t="s">
        <v>195</v>
      </c>
    </row>
    <row r="5155" spans="1:12" x14ac:dyDescent="0.3">
      <c r="A5155" s="5">
        <v>13640</v>
      </c>
      <c r="B5155" s="5">
        <v>10100501</v>
      </c>
      <c r="C5155" s="5">
        <v>1000</v>
      </c>
      <c r="D5155" s="4">
        <v>43678</v>
      </c>
      <c r="E5155" s="198" t="s">
        <v>103</v>
      </c>
      <c r="F5155" s="198">
        <v>108114105</v>
      </c>
      <c r="G5155" s="198">
        <v>-1</v>
      </c>
      <c r="H5155" s="198">
        <v>-100.09</v>
      </c>
      <c r="I5155" s="4">
        <v>43677</v>
      </c>
      <c r="J5155" s="198" t="s">
        <v>313</v>
      </c>
      <c r="K5155" s="198">
        <v>0</v>
      </c>
      <c r="L5155" s="198" t="s">
        <v>194</v>
      </c>
    </row>
    <row r="5156" spans="1:12" x14ac:dyDescent="0.3">
      <c r="A5156" s="5">
        <v>13640</v>
      </c>
      <c r="B5156" s="5">
        <v>10100501</v>
      </c>
      <c r="C5156" s="5">
        <v>1000</v>
      </c>
      <c r="D5156" s="4">
        <v>43678</v>
      </c>
      <c r="E5156" s="198" t="s">
        <v>104</v>
      </c>
      <c r="F5156" s="198">
        <v>108114105</v>
      </c>
      <c r="G5156" s="198">
        <v>0</v>
      </c>
      <c r="H5156" s="198">
        <v>0</v>
      </c>
      <c r="I5156" s="4">
        <v>43677</v>
      </c>
      <c r="J5156" s="198" t="s">
        <v>313</v>
      </c>
      <c r="K5156" s="198">
        <v>61.26</v>
      </c>
      <c r="L5156" s="198" t="s">
        <v>194</v>
      </c>
    </row>
    <row r="5157" spans="1:12" x14ac:dyDescent="0.3">
      <c r="A5157" s="5">
        <v>13650</v>
      </c>
      <c r="B5157" s="5">
        <v>10100501</v>
      </c>
      <c r="C5157" s="5">
        <v>1000</v>
      </c>
      <c r="D5157" s="4">
        <v>43678</v>
      </c>
      <c r="E5157" s="198" t="s">
        <v>103</v>
      </c>
      <c r="F5157" s="198">
        <v>108114105</v>
      </c>
      <c r="G5157" s="198">
        <v>-200</v>
      </c>
      <c r="H5157" s="198">
        <v>-504</v>
      </c>
      <c r="I5157" s="4">
        <v>43677</v>
      </c>
      <c r="J5157" s="198" t="s">
        <v>313</v>
      </c>
      <c r="K5157" s="198">
        <v>0</v>
      </c>
      <c r="L5157" s="198" t="s">
        <v>195</v>
      </c>
    </row>
    <row r="5158" spans="1:12" x14ac:dyDescent="0.3">
      <c r="A5158" s="5">
        <v>13650</v>
      </c>
      <c r="B5158" s="5">
        <v>10100501</v>
      </c>
      <c r="C5158" s="5">
        <v>1000</v>
      </c>
      <c r="D5158" s="4">
        <v>43678</v>
      </c>
      <c r="E5158" s="198" t="s">
        <v>104</v>
      </c>
      <c r="F5158" s="198">
        <v>108114105</v>
      </c>
      <c r="G5158" s="198">
        <v>0</v>
      </c>
      <c r="H5158" s="198">
        <v>0</v>
      </c>
      <c r="I5158" s="4">
        <v>43677</v>
      </c>
      <c r="J5158" s="198" t="s">
        <v>313</v>
      </c>
      <c r="K5158" s="198">
        <v>308.49</v>
      </c>
      <c r="L5158" s="198" t="s">
        <v>195</v>
      </c>
    </row>
    <row r="5159" spans="1:12" x14ac:dyDescent="0.3">
      <c r="A5159" s="5">
        <v>13660</v>
      </c>
      <c r="B5159" s="5">
        <v>10100501</v>
      </c>
      <c r="C5159" s="5">
        <v>1000</v>
      </c>
      <c r="D5159" s="4">
        <v>43678</v>
      </c>
      <c r="E5159" s="198" t="s">
        <v>104</v>
      </c>
      <c r="F5159" s="198">
        <v>108114171</v>
      </c>
      <c r="G5159" s="198">
        <v>0</v>
      </c>
      <c r="H5159" s="198">
        <v>0</v>
      </c>
      <c r="I5159" s="4">
        <v>43692</v>
      </c>
      <c r="J5159" s="198" t="s">
        <v>105</v>
      </c>
      <c r="K5159" s="198">
        <v>-70.64</v>
      </c>
      <c r="L5159" s="198" t="s">
        <v>188</v>
      </c>
    </row>
    <row r="5160" spans="1:12" x14ac:dyDescent="0.3">
      <c r="A5160" s="5">
        <v>13670</v>
      </c>
      <c r="B5160" s="5">
        <v>10100501</v>
      </c>
      <c r="C5160" s="5">
        <v>1000</v>
      </c>
      <c r="D5160" s="4">
        <v>43678</v>
      </c>
      <c r="E5160" s="198" t="s">
        <v>104</v>
      </c>
      <c r="F5160" s="198">
        <v>108114171</v>
      </c>
      <c r="G5160" s="198">
        <v>0</v>
      </c>
      <c r="H5160" s="198">
        <v>0</v>
      </c>
      <c r="I5160" s="4">
        <v>43692</v>
      </c>
      <c r="J5160" s="198" t="s">
        <v>105</v>
      </c>
      <c r="K5160" s="198">
        <v>-209.52</v>
      </c>
      <c r="L5160" s="198" t="s">
        <v>189</v>
      </c>
    </row>
    <row r="5161" spans="1:12" x14ac:dyDescent="0.3">
      <c r="A5161" s="5">
        <v>13670</v>
      </c>
      <c r="B5161" s="5">
        <v>10100501</v>
      </c>
      <c r="C5161" s="5">
        <v>1000</v>
      </c>
      <c r="D5161" s="4">
        <v>43678</v>
      </c>
      <c r="E5161" s="198" t="s">
        <v>104</v>
      </c>
      <c r="F5161" s="198">
        <v>108111888</v>
      </c>
      <c r="G5161" s="198">
        <v>0</v>
      </c>
      <c r="H5161" s="198">
        <v>0</v>
      </c>
      <c r="I5161" s="4">
        <v>43668</v>
      </c>
      <c r="J5161" s="198" t="s">
        <v>105</v>
      </c>
      <c r="K5161" s="198">
        <v>-476.32</v>
      </c>
      <c r="L5161" s="198" t="s">
        <v>189</v>
      </c>
    </row>
    <row r="5162" spans="1:12" x14ac:dyDescent="0.3">
      <c r="A5162" s="5">
        <v>13640</v>
      </c>
      <c r="B5162" s="5">
        <v>10100501</v>
      </c>
      <c r="C5162" s="5">
        <v>1000</v>
      </c>
      <c r="D5162" s="4">
        <v>43678</v>
      </c>
      <c r="E5162" s="198" t="s">
        <v>103</v>
      </c>
      <c r="F5162" s="198">
        <v>108111928</v>
      </c>
      <c r="G5162" s="198">
        <v>-1</v>
      </c>
      <c r="H5162" s="198">
        <v>-101.12</v>
      </c>
      <c r="I5162" s="4">
        <v>43696</v>
      </c>
      <c r="J5162" s="198" t="s">
        <v>301</v>
      </c>
      <c r="K5162" s="198">
        <v>0</v>
      </c>
      <c r="L5162" s="198" t="s">
        <v>194</v>
      </c>
    </row>
    <row r="5163" spans="1:12" x14ac:dyDescent="0.3">
      <c r="A5163" s="5">
        <v>13640</v>
      </c>
      <c r="B5163" s="5">
        <v>10100501</v>
      </c>
      <c r="C5163" s="5">
        <v>1000</v>
      </c>
      <c r="D5163" s="4">
        <v>43678</v>
      </c>
      <c r="E5163" s="198" t="s">
        <v>104</v>
      </c>
      <c r="F5163" s="198">
        <v>108112007</v>
      </c>
      <c r="G5163" s="198">
        <v>0</v>
      </c>
      <c r="H5163" s="198">
        <v>0</v>
      </c>
      <c r="I5163" s="4">
        <v>43672</v>
      </c>
      <c r="J5163" s="198" t="s">
        <v>105</v>
      </c>
      <c r="K5163" s="198">
        <v>-115.4</v>
      </c>
      <c r="L5163" s="198" t="s">
        <v>194</v>
      </c>
    </row>
    <row r="5164" spans="1:12" x14ac:dyDescent="0.3">
      <c r="A5164" s="5">
        <v>13650</v>
      </c>
      <c r="B5164" s="5">
        <v>10100501</v>
      </c>
      <c r="C5164" s="5">
        <v>1000</v>
      </c>
      <c r="D5164" s="4">
        <v>43678</v>
      </c>
      <c r="E5164" s="198" t="s">
        <v>104</v>
      </c>
      <c r="F5164" s="198">
        <v>108112007</v>
      </c>
      <c r="G5164" s="198">
        <v>0</v>
      </c>
      <c r="H5164" s="198">
        <v>0</v>
      </c>
      <c r="I5164" s="4">
        <v>43672</v>
      </c>
      <c r="J5164" s="198" t="s">
        <v>105</v>
      </c>
      <c r="K5164" s="198">
        <v>-557.67999999999995</v>
      </c>
      <c r="L5164" s="198" t="s">
        <v>195</v>
      </c>
    </row>
    <row r="5165" spans="1:12" x14ac:dyDescent="0.3">
      <c r="A5165" s="5">
        <v>13640</v>
      </c>
      <c r="B5165" s="5">
        <v>10100501</v>
      </c>
      <c r="C5165" s="5">
        <v>1000</v>
      </c>
      <c r="D5165" s="4">
        <v>43678</v>
      </c>
      <c r="E5165" s="198" t="s">
        <v>104</v>
      </c>
      <c r="F5165" s="198">
        <v>108112155</v>
      </c>
      <c r="G5165" s="198">
        <v>0</v>
      </c>
      <c r="H5165" s="198">
        <v>0</v>
      </c>
      <c r="I5165" s="4">
        <v>43616</v>
      </c>
      <c r="J5165" s="198" t="s">
        <v>105</v>
      </c>
      <c r="K5165" s="198">
        <v>-870.06</v>
      </c>
      <c r="L5165" s="198" t="s">
        <v>194</v>
      </c>
    </row>
    <row r="5166" spans="1:12" x14ac:dyDescent="0.3">
      <c r="A5166" s="5">
        <v>13650</v>
      </c>
      <c r="B5166" s="5">
        <v>10100501</v>
      </c>
      <c r="C5166" s="5">
        <v>1000</v>
      </c>
      <c r="D5166" s="4">
        <v>43678</v>
      </c>
      <c r="E5166" s="198" t="s">
        <v>104</v>
      </c>
      <c r="F5166" s="198">
        <v>108112155</v>
      </c>
      <c r="G5166" s="198">
        <v>0</v>
      </c>
      <c r="H5166" s="198">
        <v>0</v>
      </c>
      <c r="I5166" s="4">
        <v>43616</v>
      </c>
      <c r="J5166" s="198" t="s">
        <v>105</v>
      </c>
      <c r="K5166" s="3">
        <v>-2122.19</v>
      </c>
      <c r="L5166" s="198" t="s">
        <v>195</v>
      </c>
    </row>
    <row r="5167" spans="1:12" x14ac:dyDescent="0.3">
      <c r="A5167" s="5">
        <v>13660</v>
      </c>
      <c r="B5167" s="5">
        <v>10100501</v>
      </c>
      <c r="C5167" s="5">
        <v>1000</v>
      </c>
      <c r="D5167" s="4">
        <v>43678</v>
      </c>
      <c r="E5167" s="198" t="s">
        <v>104</v>
      </c>
      <c r="F5167" s="198">
        <v>108112155</v>
      </c>
      <c r="G5167" s="198">
        <v>0</v>
      </c>
      <c r="H5167" s="198">
        <v>0</v>
      </c>
      <c r="I5167" s="4">
        <v>43616</v>
      </c>
      <c r="J5167" s="198" t="s">
        <v>105</v>
      </c>
      <c r="K5167" s="198">
        <v>-758.37</v>
      </c>
      <c r="L5167" s="198" t="s">
        <v>188</v>
      </c>
    </row>
    <row r="5168" spans="1:12" x14ac:dyDescent="0.3">
      <c r="A5168" s="5">
        <v>13670</v>
      </c>
      <c r="B5168" s="5">
        <v>10100501</v>
      </c>
      <c r="C5168" s="5">
        <v>1000</v>
      </c>
      <c r="D5168" s="4">
        <v>43678</v>
      </c>
      <c r="E5168" s="198" t="s">
        <v>104</v>
      </c>
      <c r="F5168" s="198">
        <v>108112155</v>
      </c>
      <c r="G5168" s="198">
        <v>0</v>
      </c>
      <c r="H5168" s="198">
        <v>0</v>
      </c>
      <c r="I5168" s="4">
        <v>43616</v>
      </c>
      <c r="J5168" s="198" t="s">
        <v>105</v>
      </c>
      <c r="K5168" s="3">
        <v>-1658.8</v>
      </c>
      <c r="L5168" s="198" t="s">
        <v>189</v>
      </c>
    </row>
    <row r="5169" spans="1:12" x14ac:dyDescent="0.3">
      <c r="A5169" s="5">
        <v>13640</v>
      </c>
      <c r="B5169" s="5">
        <v>10100501</v>
      </c>
      <c r="C5169" s="5">
        <v>1000</v>
      </c>
      <c r="D5169" s="4">
        <v>43678</v>
      </c>
      <c r="E5169" s="198" t="s">
        <v>104</v>
      </c>
      <c r="F5169" s="198">
        <v>108112248</v>
      </c>
      <c r="G5169" s="198">
        <v>0</v>
      </c>
      <c r="H5169" s="198">
        <v>0</v>
      </c>
      <c r="I5169" s="4">
        <v>43661</v>
      </c>
      <c r="J5169" s="198" t="s">
        <v>105</v>
      </c>
      <c r="K5169" s="198">
        <v>-529.39</v>
      </c>
      <c r="L5169" s="198" t="s">
        <v>194</v>
      </c>
    </row>
    <row r="5170" spans="1:12" x14ac:dyDescent="0.3">
      <c r="A5170" s="5">
        <v>13640</v>
      </c>
      <c r="B5170" s="5">
        <v>10100501</v>
      </c>
      <c r="C5170" s="5">
        <v>1000</v>
      </c>
      <c r="D5170" s="4">
        <v>43678</v>
      </c>
      <c r="E5170" s="198" t="s">
        <v>104</v>
      </c>
      <c r="F5170" s="198">
        <v>108112248</v>
      </c>
      <c r="G5170" s="198">
        <v>0</v>
      </c>
      <c r="H5170" s="198">
        <v>0</v>
      </c>
      <c r="I5170" s="4">
        <v>43661</v>
      </c>
      <c r="J5170" s="198" t="s">
        <v>105</v>
      </c>
      <c r="K5170" s="198">
        <v>-162.9</v>
      </c>
      <c r="L5170" s="198" t="s">
        <v>194</v>
      </c>
    </row>
    <row r="5171" spans="1:12" x14ac:dyDescent="0.3">
      <c r="A5171" s="5">
        <v>13640</v>
      </c>
      <c r="B5171" s="5">
        <v>10100501</v>
      </c>
      <c r="C5171" s="5">
        <v>1000</v>
      </c>
      <c r="D5171" s="4">
        <v>43678</v>
      </c>
      <c r="E5171" s="198" t="s">
        <v>104</v>
      </c>
      <c r="F5171" s="198">
        <v>108112248</v>
      </c>
      <c r="G5171" s="198">
        <v>0</v>
      </c>
      <c r="H5171" s="198">
        <v>0</v>
      </c>
      <c r="I5171" s="4">
        <v>43661</v>
      </c>
      <c r="J5171" s="198" t="s">
        <v>105</v>
      </c>
      <c r="K5171" s="198">
        <v>-692.35</v>
      </c>
      <c r="L5171" s="198" t="s">
        <v>194</v>
      </c>
    </row>
    <row r="5172" spans="1:12" x14ac:dyDescent="0.3">
      <c r="A5172" s="5">
        <v>13640</v>
      </c>
      <c r="B5172" s="5">
        <v>10100501</v>
      </c>
      <c r="C5172" s="5">
        <v>1000</v>
      </c>
      <c r="D5172" s="4">
        <v>43678</v>
      </c>
      <c r="E5172" s="198" t="s">
        <v>104</v>
      </c>
      <c r="F5172" s="198">
        <v>108112248</v>
      </c>
      <c r="G5172" s="198">
        <v>0</v>
      </c>
      <c r="H5172" s="198">
        <v>0</v>
      </c>
      <c r="I5172" s="4">
        <v>43661</v>
      </c>
      <c r="J5172" s="198" t="s">
        <v>105</v>
      </c>
      <c r="K5172" s="198">
        <v>-159.32</v>
      </c>
      <c r="L5172" s="198" t="s">
        <v>194</v>
      </c>
    </row>
    <row r="5173" spans="1:12" x14ac:dyDescent="0.3">
      <c r="A5173" s="5">
        <v>13640</v>
      </c>
      <c r="B5173" s="5">
        <v>10100501</v>
      </c>
      <c r="C5173" s="5">
        <v>1000</v>
      </c>
      <c r="D5173" s="4">
        <v>43678</v>
      </c>
      <c r="E5173" s="198" t="s">
        <v>104</v>
      </c>
      <c r="F5173" s="198">
        <v>108112248</v>
      </c>
      <c r="G5173" s="198">
        <v>0</v>
      </c>
      <c r="H5173" s="198">
        <v>0</v>
      </c>
      <c r="I5173" s="4">
        <v>43661</v>
      </c>
      <c r="J5173" s="198" t="s">
        <v>105</v>
      </c>
      <c r="K5173" s="198">
        <v>-375.62</v>
      </c>
      <c r="L5173" s="198" t="s">
        <v>194</v>
      </c>
    </row>
    <row r="5174" spans="1:12" x14ac:dyDescent="0.3">
      <c r="A5174" s="5">
        <v>13660</v>
      </c>
      <c r="B5174" s="5">
        <v>10100501</v>
      </c>
      <c r="C5174" s="5">
        <v>1000</v>
      </c>
      <c r="D5174" s="4">
        <v>43678</v>
      </c>
      <c r="E5174" s="198" t="s">
        <v>104</v>
      </c>
      <c r="F5174" s="198">
        <v>108112683</v>
      </c>
      <c r="G5174" s="198">
        <v>0</v>
      </c>
      <c r="H5174" s="198">
        <v>0</v>
      </c>
      <c r="I5174" s="4">
        <v>43665</v>
      </c>
      <c r="J5174" s="198" t="s">
        <v>105</v>
      </c>
      <c r="K5174" s="198">
        <v>-846.59</v>
      </c>
      <c r="L5174" s="198" t="s">
        <v>188</v>
      </c>
    </row>
    <row r="5175" spans="1:12" x14ac:dyDescent="0.3">
      <c r="A5175" s="5">
        <v>13670</v>
      </c>
      <c r="B5175" s="5">
        <v>10100501</v>
      </c>
      <c r="C5175" s="5">
        <v>1000</v>
      </c>
      <c r="D5175" s="4">
        <v>43678</v>
      </c>
      <c r="E5175" s="198" t="s">
        <v>104</v>
      </c>
      <c r="F5175" s="198">
        <v>108112683</v>
      </c>
      <c r="G5175" s="198">
        <v>0</v>
      </c>
      <c r="H5175" s="198">
        <v>0</v>
      </c>
      <c r="I5175" s="4">
        <v>43665</v>
      </c>
      <c r="J5175" s="198" t="s">
        <v>105</v>
      </c>
      <c r="K5175" s="5">
        <v>-1903</v>
      </c>
      <c r="L5175" s="198" t="s">
        <v>189</v>
      </c>
    </row>
    <row r="5176" spans="1:12" x14ac:dyDescent="0.3">
      <c r="A5176" s="5">
        <v>13640</v>
      </c>
      <c r="B5176" s="5">
        <v>10100501</v>
      </c>
      <c r="C5176" s="5">
        <v>1000</v>
      </c>
      <c r="D5176" s="4">
        <v>43678</v>
      </c>
      <c r="E5176" s="198" t="s">
        <v>103</v>
      </c>
      <c r="F5176" s="198">
        <v>108112691</v>
      </c>
      <c r="G5176" s="198">
        <v>-1</v>
      </c>
      <c r="H5176" s="3">
        <v>-4077.99</v>
      </c>
      <c r="I5176" s="4">
        <v>43700</v>
      </c>
      <c r="J5176" s="198" t="s">
        <v>311</v>
      </c>
      <c r="K5176" s="198">
        <v>0</v>
      </c>
      <c r="L5176" s="198" t="s">
        <v>194</v>
      </c>
    </row>
    <row r="5177" spans="1:12" x14ac:dyDescent="0.3">
      <c r="A5177" s="5">
        <v>13640</v>
      </c>
      <c r="B5177" s="5">
        <v>10100501</v>
      </c>
      <c r="C5177" s="5">
        <v>1000</v>
      </c>
      <c r="D5177" s="4">
        <v>43678</v>
      </c>
      <c r="E5177" s="198" t="s">
        <v>104</v>
      </c>
      <c r="F5177" s="198">
        <v>108112691</v>
      </c>
      <c r="G5177" s="198">
        <v>0</v>
      </c>
      <c r="H5177" s="198">
        <v>0</v>
      </c>
      <c r="I5177" s="4">
        <v>43700</v>
      </c>
      <c r="J5177" s="198" t="s">
        <v>311</v>
      </c>
      <c r="K5177" s="3">
        <v>5000.84</v>
      </c>
      <c r="L5177" s="198" t="s">
        <v>194</v>
      </c>
    </row>
    <row r="5178" spans="1:12" x14ac:dyDescent="0.3">
      <c r="A5178" s="5">
        <v>13650</v>
      </c>
      <c r="B5178" s="5">
        <v>10100501</v>
      </c>
      <c r="C5178" s="5">
        <v>1000</v>
      </c>
      <c r="D5178" s="4">
        <v>43678</v>
      </c>
      <c r="E5178" s="198" t="s">
        <v>103</v>
      </c>
      <c r="F5178" s="198">
        <v>108112691</v>
      </c>
      <c r="G5178" s="198">
        <v>-520</v>
      </c>
      <c r="H5178" s="3">
        <v>-1315.6</v>
      </c>
      <c r="I5178" s="4">
        <v>43700</v>
      </c>
      <c r="J5178" s="198" t="s">
        <v>311</v>
      </c>
      <c r="K5178" s="198">
        <v>0</v>
      </c>
      <c r="L5178" s="198" t="s">
        <v>195</v>
      </c>
    </row>
    <row r="5179" spans="1:12" x14ac:dyDescent="0.3">
      <c r="A5179" s="5">
        <v>13650</v>
      </c>
      <c r="B5179" s="5">
        <v>10100501</v>
      </c>
      <c r="C5179" s="5">
        <v>1000</v>
      </c>
      <c r="D5179" s="4">
        <v>43678</v>
      </c>
      <c r="E5179" s="198" t="s">
        <v>104</v>
      </c>
      <c r="F5179" s="198">
        <v>108112691</v>
      </c>
      <c r="G5179" s="198">
        <v>0</v>
      </c>
      <c r="H5179" s="198">
        <v>0</v>
      </c>
      <c r="I5179" s="4">
        <v>43700</v>
      </c>
      <c r="J5179" s="198" t="s">
        <v>311</v>
      </c>
      <c r="K5179" s="3">
        <v>1613.32</v>
      </c>
      <c r="L5179" s="198" t="s">
        <v>195</v>
      </c>
    </row>
    <row r="5180" spans="1:12" x14ac:dyDescent="0.3">
      <c r="A5180" s="5">
        <v>13660</v>
      </c>
      <c r="B5180" s="5">
        <v>10100501</v>
      </c>
      <c r="C5180" s="5">
        <v>1000</v>
      </c>
      <c r="D5180" s="4">
        <v>43678</v>
      </c>
      <c r="E5180" s="198" t="s">
        <v>103</v>
      </c>
      <c r="F5180" s="198">
        <v>108112691</v>
      </c>
      <c r="G5180" s="198">
        <v>-30</v>
      </c>
      <c r="H5180" s="198">
        <v>-93.6</v>
      </c>
      <c r="I5180" s="4">
        <v>43700</v>
      </c>
      <c r="J5180" s="198" t="s">
        <v>311</v>
      </c>
      <c r="K5180" s="198">
        <v>0</v>
      </c>
      <c r="L5180" s="198" t="s">
        <v>188</v>
      </c>
    </row>
    <row r="5181" spans="1:12" x14ac:dyDescent="0.3">
      <c r="A5181" s="5">
        <v>13660</v>
      </c>
      <c r="B5181" s="5">
        <v>10100501</v>
      </c>
      <c r="C5181" s="5">
        <v>1000</v>
      </c>
      <c r="D5181" s="4">
        <v>43678</v>
      </c>
      <c r="E5181" s="198" t="s">
        <v>104</v>
      </c>
      <c r="F5181" s="198">
        <v>108112691</v>
      </c>
      <c r="G5181" s="198">
        <v>0</v>
      </c>
      <c r="H5181" s="198">
        <v>0</v>
      </c>
      <c r="I5181" s="4">
        <v>43700</v>
      </c>
      <c r="J5181" s="198" t="s">
        <v>311</v>
      </c>
      <c r="K5181" s="198">
        <v>114.78</v>
      </c>
      <c r="L5181" s="198" t="s">
        <v>188</v>
      </c>
    </row>
    <row r="5182" spans="1:12" x14ac:dyDescent="0.3">
      <c r="A5182" s="5">
        <v>13660</v>
      </c>
      <c r="B5182" s="5">
        <v>10100501</v>
      </c>
      <c r="C5182" s="5">
        <v>1000</v>
      </c>
      <c r="D5182" s="4">
        <v>43678</v>
      </c>
      <c r="E5182" s="198" t="s">
        <v>103</v>
      </c>
      <c r="F5182" s="198">
        <v>108112928</v>
      </c>
      <c r="G5182" s="198">
        <v>-40</v>
      </c>
      <c r="H5182" s="198">
        <v>-141.6</v>
      </c>
      <c r="I5182" s="4">
        <v>43677</v>
      </c>
      <c r="J5182" s="198" t="s">
        <v>314</v>
      </c>
      <c r="K5182" s="198">
        <v>0</v>
      </c>
      <c r="L5182" s="198" t="s">
        <v>188</v>
      </c>
    </row>
    <row r="5183" spans="1:12" x14ac:dyDescent="0.3">
      <c r="A5183" s="5">
        <v>13660</v>
      </c>
      <c r="B5183" s="5">
        <v>10100501</v>
      </c>
      <c r="C5183" s="5">
        <v>1000</v>
      </c>
      <c r="D5183" s="4">
        <v>43678</v>
      </c>
      <c r="E5183" s="198" t="s">
        <v>104</v>
      </c>
      <c r="F5183" s="198">
        <v>108112928</v>
      </c>
      <c r="G5183" s="198">
        <v>0</v>
      </c>
      <c r="H5183" s="198">
        <v>0</v>
      </c>
      <c r="I5183" s="4">
        <v>43677</v>
      </c>
      <c r="J5183" s="198" t="s">
        <v>314</v>
      </c>
      <c r="K5183" s="198">
        <v>-517.65</v>
      </c>
      <c r="L5183" s="198" t="s">
        <v>188</v>
      </c>
    </row>
    <row r="5184" spans="1:12" x14ac:dyDescent="0.3">
      <c r="A5184" s="5">
        <v>13670</v>
      </c>
      <c r="B5184" s="5">
        <v>10100501</v>
      </c>
      <c r="C5184" s="5">
        <v>1000</v>
      </c>
      <c r="D5184" s="4">
        <v>43678</v>
      </c>
      <c r="E5184" s="198" t="s">
        <v>103</v>
      </c>
      <c r="F5184" s="198">
        <v>108112928</v>
      </c>
      <c r="G5184" s="198">
        <v>-120</v>
      </c>
      <c r="H5184" s="198">
        <v>-526.79999999999995</v>
      </c>
      <c r="I5184" s="4">
        <v>43677</v>
      </c>
      <c r="J5184" s="198" t="s">
        <v>314</v>
      </c>
      <c r="K5184" s="198">
        <v>0</v>
      </c>
      <c r="L5184" s="198" t="s">
        <v>189</v>
      </c>
    </row>
    <row r="5185" spans="1:12" x14ac:dyDescent="0.3">
      <c r="A5185" s="5">
        <v>13670</v>
      </c>
      <c r="B5185" s="5">
        <v>10100501</v>
      </c>
      <c r="C5185" s="5">
        <v>1000</v>
      </c>
      <c r="D5185" s="4">
        <v>43678</v>
      </c>
      <c r="E5185" s="198" t="s">
        <v>104</v>
      </c>
      <c r="F5185" s="198">
        <v>108112928</v>
      </c>
      <c r="G5185" s="198">
        <v>0</v>
      </c>
      <c r="H5185" s="198">
        <v>0</v>
      </c>
      <c r="I5185" s="4">
        <v>43677</v>
      </c>
      <c r="J5185" s="198" t="s">
        <v>314</v>
      </c>
      <c r="K5185" s="3">
        <v>-1925.85</v>
      </c>
      <c r="L5185" s="198" t="s">
        <v>189</v>
      </c>
    </row>
    <row r="5186" spans="1:12" x14ac:dyDescent="0.3">
      <c r="A5186" s="5">
        <v>13660</v>
      </c>
      <c r="B5186" s="5">
        <v>10100501</v>
      </c>
      <c r="C5186" s="5">
        <v>1000</v>
      </c>
      <c r="D5186" s="4">
        <v>43678</v>
      </c>
      <c r="E5186" s="198" t="s">
        <v>104</v>
      </c>
      <c r="F5186" s="198">
        <v>108112955</v>
      </c>
      <c r="G5186" s="198">
        <v>0</v>
      </c>
      <c r="H5186" s="198">
        <v>0</v>
      </c>
      <c r="I5186" s="4">
        <v>43665</v>
      </c>
      <c r="J5186" s="198" t="s">
        <v>105</v>
      </c>
      <c r="K5186" s="198">
        <v>-445.76</v>
      </c>
      <c r="L5186" s="198" t="s">
        <v>188</v>
      </c>
    </row>
    <row r="5187" spans="1:12" x14ac:dyDescent="0.3">
      <c r="A5187" s="5">
        <v>13670</v>
      </c>
      <c r="B5187" s="5">
        <v>10100501</v>
      </c>
      <c r="C5187" s="5">
        <v>1000</v>
      </c>
      <c r="D5187" s="4">
        <v>43678</v>
      </c>
      <c r="E5187" s="198" t="s">
        <v>104</v>
      </c>
      <c r="F5187" s="198">
        <v>108112955</v>
      </c>
      <c r="G5187" s="198">
        <v>0</v>
      </c>
      <c r="H5187" s="198">
        <v>0</v>
      </c>
      <c r="I5187" s="4">
        <v>43665</v>
      </c>
      <c r="J5187" s="198" t="s">
        <v>105</v>
      </c>
      <c r="K5187" s="198">
        <v>-232.14</v>
      </c>
      <c r="L5187" s="198" t="s">
        <v>189</v>
      </c>
    </row>
    <row r="5188" spans="1:12" x14ac:dyDescent="0.3">
      <c r="A5188" s="5">
        <v>13670</v>
      </c>
      <c r="B5188" s="5">
        <v>10100501</v>
      </c>
      <c r="C5188" s="5">
        <v>1000</v>
      </c>
      <c r="D5188" s="4">
        <v>43678</v>
      </c>
      <c r="E5188" s="198" t="s">
        <v>104</v>
      </c>
      <c r="F5188" s="198">
        <v>108113071</v>
      </c>
      <c r="G5188" s="198">
        <v>0</v>
      </c>
      <c r="H5188" s="198">
        <v>0</v>
      </c>
      <c r="I5188" s="4">
        <v>43616</v>
      </c>
      <c r="J5188" s="198" t="s">
        <v>105</v>
      </c>
      <c r="K5188" s="198">
        <v>0.01</v>
      </c>
      <c r="L5188" s="198" t="s">
        <v>189</v>
      </c>
    </row>
    <row r="5189" spans="1:12" x14ac:dyDescent="0.3">
      <c r="A5189" s="5">
        <v>13640</v>
      </c>
      <c r="B5189" s="5">
        <v>10100501</v>
      </c>
      <c r="C5189" s="5">
        <v>1000</v>
      </c>
      <c r="D5189" s="4">
        <v>43678</v>
      </c>
      <c r="E5189" s="198" t="s">
        <v>103</v>
      </c>
      <c r="F5189" s="198">
        <v>108113256</v>
      </c>
      <c r="G5189" s="198">
        <v>-1</v>
      </c>
      <c r="H5189" s="198">
        <v>-375</v>
      </c>
      <c r="I5189" s="4">
        <v>43698</v>
      </c>
      <c r="J5189" s="198" t="s">
        <v>315</v>
      </c>
      <c r="K5189" s="198">
        <v>0</v>
      </c>
      <c r="L5189" s="198" t="s">
        <v>194</v>
      </c>
    </row>
    <row r="5190" spans="1:12" x14ac:dyDescent="0.3">
      <c r="A5190" s="5">
        <v>13640</v>
      </c>
      <c r="B5190" s="5">
        <v>10100501</v>
      </c>
      <c r="C5190" s="5">
        <v>1000</v>
      </c>
      <c r="D5190" s="4">
        <v>43678</v>
      </c>
      <c r="E5190" s="198" t="s">
        <v>104</v>
      </c>
      <c r="F5190" s="198">
        <v>108113256</v>
      </c>
      <c r="G5190" s="198">
        <v>0</v>
      </c>
      <c r="H5190" s="198">
        <v>0</v>
      </c>
      <c r="I5190" s="4">
        <v>43698</v>
      </c>
      <c r="J5190" s="198" t="s">
        <v>315</v>
      </c>
      <c r="K5190" s="3">
        <v>2577.29</v>
      </c>
      <c r="L5190" s="198" t="s">
        <v>194</v>
      </c>
    </row>
    <row r="5191" spans="1:12" x14ac:dyDescent="0.3">
      <c r="A5191" s="5">
        <v>13690</v>
      </c>
      <c r="B5191" s="5">
        <v>10100501</v>
      </c>
      <c r="C5191" s="5">
        <v>1000</v>
      </c>
      <c r="D5191" s="4">
        <v>43678</v>
      </c>
      <c r="E5191" s="198" t="s">
        <v>104</v>
      </c>
      <c r="F5191" s="198">
        <v>108114660</v>
      </c>
      <c r="G5191" s="198">
        <v>0</v>
      </c>
      <c r="H5191" s="198">
        <v>0</v>
      </c>
      <c r="I5191" s="4">
        <v>43656</v>
      </c>
      <c r="J5191" s="198" t="s">
        <v>105</v>
      </c>
      <c r="K5191" s="3">
        <v>-8261.85</v>
      </c>
      <c r="L5191" s="198" t="s">
        <v>191</v>
      </c>
    </row>
    <row r="5192" spans="1:12" x14ac:dyDescent="0.3">
      <c r="A5192" s="5">
        <v>13690</v>
      </c>
      <c r="B5192" s="5">
        <v>10100501</v>
      </c>
      <c r="C5192" s="5">
        <v>1000</v>
      </c>
      <c r="D5192" s="4">
        <v>43678</v>
      </c>
      <c r="E5192" s="198" t="s">
        <v>103</v>
      </c>
      <c r="F5192" s="198">
        <v>108115080</v>
      </c>
      <c r="G5192" s="198">
        <v>-1</v>
      </c>
      <c r="H5192" s="198">
        <v>-142.75</v>
      </c>
      <c r="I5192" s="4">
        <v>43699</v>
      </c>
      <c r="J5192" s="198" t="s">
        <v>314</v>
      </c>
      <c r="K5192" s="198">
        <v>0</v>
      </c>
      <c r="L5192" s="198" t="s">
        <v>191</v>
      </c>
    </row>
    <row r="5193" spans="1:12" x14ac:dyDescent="0.3">
      <c r="A5193" s="5">
        <v>13690</v>
      </c>
      <c r="B5193" s="5">
        <v>10100501</v>
      </c>
      <c r="C5193" s="5">
        <v>1000</v>
      </c>
      <c r="D5193" s="4">
        <v>43678</v>
      </c>
      <c r="E5193" s="198" t="s">
        <v>104</v>
      </c>
      <c r="F5193" s="198">
        <v>108115080</v>
      </c>
      <c r="G5193" s="198">
        <v>0</v>
      </c>
      <c r="H5193" s="198">
        <v>0</v>
      </c>
      <c r="I5193" s="4">
        <v>43699</v>
      </c>
      <c r="J5193" s="198" t="s">
        <v>314</v>
      </c>
      <c r="K5193" s="198">
        <v>-20.079999999999998</v>
      </c>
      <c r="L5193" s="198" t="s">
        <v>191</v>
      </c>
    </row>
    <row r="5194" spans="1:12" x14ac:dyDescent="0.3">
      <c r="A5194" s="5">
        <v>13640</v>
      </c>
      <c r="B5194" s="5">
        <v>10100501</v>
      </c>
      <c r="C5194" s="5">
        <v>1000</v>
      </c>
      <c r="D5194" s="4">
        <v>43678</v>
      </c>
      <c r="E5194" s="198" t="s">
        <v>104</v>
      </c>
      <c r="F5194" s="198">
        <v>108098527</v>
      </c>
      <c r="G5194" s="198">
        <v>0</v>
      </c>
      <c r="H5194" s="198">
        <v>0</v>
      </c>
      <c r="I5194" s="4">
        <v>43683</v>
      </c>
      <c r="J5194" s="198" t="s">
        <v>305</v>
      </c>
      <c r="K5194" s="198">
        <v>-26.94</v>
      </c>
      <c r="L5194" s="198" t="s">
        <v>194</v>
      </c>
    </row>
    <row r="5195" spans="1:12" x14ac:dyDescent="0.3">
      <c r="A5195" s="5">
        <v>13640</v>
      </c>
      <c r="B5195" s="5">
        <v>10100501</v>
      </c>
      <c r="C5195" s="5">
        <v>1000</v>
      </c>
      <c r="D5195" s="4">
        <v>43678</v>
      </c>
      <c r="E5195" s="198" t="s">
        <v>104</v>
      </c>
      <c r="F5195" s="198">
        <v>108098527</v>
      </c>
      <c r="G5195" s="198">
        <v>0</v>
      </c>
      <c r="H5195" s="198">
        <v>0</v>
      </c>
      <c r="I5195" s="4">
        <v>43683</v>
      </c>
      <c r="J5195" s="198" t="s">
        <v>305</v>
      </c>
      <c r="K5195" s="198">
        <v>-156.94999999999999</v>
      </c>
      <c r="L5195" s="198" t="s">
        <v>194</v>
      </c>
    </row>
    <row r="5196" spans="1:12" x14ac:dyDescent="0.3">
      <c r="A5196" s="5">
        <v>13640</v>
      </c>
      <c r="B5196" s="5">
        <v>10100501</v>
      </c>
      <c r="C5196" s="5">
        <v>1000</v>
      </c>
      <c r="D5196" s="4">
        <v>43678</v>
      </c>
      <c r="E5196" s="198" t="s">
        <v>104</v>
      </c>
      <c r="F5196" s="198">
        <v>108098527</v>
      </c>
      <c r="G5196" s="198">
        <v>0</v>
      </c>
      <c r="H5196" s="198">
        <v>0</v>
      </c>
      <c r="I5196" s="4">
        <v>43683</v>
      </c>
      <c r="J5196" s="198" t="s">
        <v>305</v>
      </c>
      <c r="K5196" s="198">
        <v>-66.510000000000005</v>
      </c>
      <c r="L5196" s="198" t="s">
        <v>194</v>
      </c>
    </row>
    <row r="5197" spans="1:12" x14ac:dyDescent="0.3">
      <c r="A5197" s="5">
        <v>13640</v>
      </c>
      <c r="B5197" s="5">
        <v>10100501</v>
      </c>
      <c r="C5197" s="5">
        <v>1000</v>
      </c>
      <c r="D5197" s="4">
        <v>43678</v>
      </c>
      <c r="E5197" s="198" t="s">
        <v>104</v>
      </c>
      <c r="F5197" s="198">
        <v>108098527</v>
      </c>
      <c r="G5197" s="198">
        <v>0</v>
      </c>
      <c r="H5197" s="198">
        <v>0</v>
      </c>
      <c r="I5197" s="4">
        <v>43683</v>
      </c>
      <c r="J5197" s="198" t="s">
        <v>305</v>
      </c>
      <c r="K5197" s="198">
        <v>-166.11</v>
      </c>
      <c r="L5197" s="198" t="s">
        <v>194</v>
      </c>
    </row>
    <row r="5198" spans="1:12" x14ac:dyDescent="0.3">
      <c r="A5198" s="5">
        <v>13640</v>
      </c>
      <c r="B5198" s="5">
        <v>10100501</v>
      </c>
      <c r="C5198" s="5">
        <v>1000</v>
      </c>
      <c r="D5198" s="4">
        <v>43678</v>
      </c>
      <c r="E5198" s="198" t="s">
        <v>104</v>
      </c>
      <c r="F5198" s="198">
        <v>108098527</v>
      </c>
      <c r="G5198" s="198">
        <v>0</v>
      </c>
      <c r="H5198" s="198">
        <v>0</v>
      </c>
      <c r="I5198" s="4">
        <v>43683</v>
      </c>
      <c r="J5198" s="198" t="s">
        <v>305</v>
      </c>
      <c r="K5198" s="198">
        <v>-45.15</v>
      </c>
      <c r="L5198" s="198" t="s">
        <v>194</v>
      </c>
    </row>
    <row r="5199" spans="1:12" x14ac:dyDescent="0.3">
      <c r="A5199" s="5">
        <v>13640</v>
      </c>
      <c r="B5199" s="5">
        <v>10100501</v>
      </c>
      <c r="C5199" s="5">
        <v>1000</v>
      </c>
      <c r="D5199" s="4">
        <v>43678</v>
      </c>
      <c r="E5199" s="198" t="s">
        <v>104</v>
      </c>
      <c r="F5199" s="198">
        <v>108098527</v>
      </c>
      <c r="G5199" s="198">
        <v>0</v>
      </c>
      <c r="H5199" s="198">
        <v>0</v>
      </c>
      <c r="I5199" s="4">
        <v>43683</v>
      </c>
      <c r="J5199" s="198" t="s">
        <v>305</v>
      </c>
      <c r="K5199" s="198">
        <v>-26.21</v>
      </c>
      <c r="L5199" s="198" t="s">
        <v>194</v>
      </c>
    </row>
    <row r="5200" spans="1:12" x14ac:dyDescent="0.3">
      <c r="A5200" s="5">
        <v>13640</v>
      </c>
      <c r="B5200" s="5">
        <v>10100501</v>
      </c>
      <c r="C5200" s="5">
        <v>1000</v>
      </c>
      <c r="D5200" s="4">
        <v>43678</v>
      </c>
      <c r="E5200" s="198" t="s">
        <v>104</v>
      </c>
      <c r="F5200" s="198">
        <v>108098527</v>
      </c>
      <c r="G5200" s="198">
        <v>0</v>
      </c>
      <c r="H5200" s="198">
        <v>0</v>
      </c>
      <c r="I5200" s="4">
        <v>43683</v>
      </c>
      <c r="J5200" s="198" t="s">
        <v>305</v>
      </c>
      <c r="K5200" s="198">
        <v>-166.11</v>
      </c>
      <c r="L5200" s="198" t="s">
        <v>194</v>
      </c>
    </row>
    <row r="5201" spans="1:12" x14ac:dyDescent="0.3">
      <c r="A5201" s="5">
        <v>13640</v>
      </c>
      <c r="B5201" s="5">
        <v>10100501</v>
      </c>
      <c r="C5201" s="5">
        <v>1000</v>
      </c>
      <c r="D5201" s="4">
        <v>43678</v>
      </c>
      <c r="E5201" s="198" t="s">
        <v>104</v>
      </c>
      <c r="F5201" s="198">
        <v>108098527</v>
      </c>
      <c r="G5201" s="198">
        <v>0</v>
      </c>
      <c r="H5201" s="198">
        <v>0</v>
      </c>
      <c r="I5201" s="4">
        <v>43683</v>
      </c>
      <c r="J5201" s="198" t="s">
        <v>305</v>
      </c>
      <c r="K5201" s="198">
        <v>-26.21</v>
      </c>
      <c r="L5201" s="198" t="s">
        <v>194</v>
      </c>
    </row>
    <row r="5202" spans="1:12" x14ac:dyDescent="0.3">
      <c r="A5202" s="5">
        <v>13640</v>
      </c>
      <c r="B5202" s="5">
        <v>10100501</v>
      </c>
      <c r="C5202" s="5">
        <v>1000</v>
      </c>
      <c r="D5202" s="4">
        <v>43678</v>
      </c>
      <c r="E5202" s="198" t="s">
        <v>104</v>
      </c>
      <c r="F5202" s="198">
        <v>108098527</v>
      </c>
      <c r="G5202" s="198">
        <v>0</v>
      </c>
      <c r="H5202" s="198">
        <v>0</v>
      </c>
      <c r="I5202" s="4">
        <v>43683</v>
      </c>
      <c r="J5202" s="198" t="s">
        <v>305</v>
      </c>
      <c r="K5202" s="198">
        <v>-45.15</v>
      </c>
      <c r="L5202" s="198" t="s">
        <v>194</v>
      </c>
    </row>
    <row r="5203" spans="1:12" x14ac:dyDescent="0.3">
      <c r="A5203" s="5">
        <v>13640</v>
      </c>
      <c r="B5203" s="5">
        <v>10100501</v>
      </c>
      <c r="C5203" s="5">
        <v>1000</v>
      </c>
      <c r="D5203" s="4">
        <v>43678</v>
      </c>
      <c r="E5203" s="198" t="s">
        <v>104</v>
      </c>
      <c r="F5203" s="198">
        <v>108098527</v>
      </c>
      <c r="G5203" s="198">
        <v>0</v>
      </c>
      <c r="H5203" s="198">
        <v>0</v>
      </c>
      <c r="I5203" s="4">
        <v>43683</v>
      </c>
      <c r="J5203" s="198" t="s">
        <v>305</v>
      </c>
      <c r="K5203" s="198">
        <v>-11.59</v>
      </c>
      <c r="L5203" s="198" t="s">
        <v>194</v>
      </c>
    </row>
    <row r="5204" spans="1:12" x14ac:dyDescent="0.3">
      <c r="A5204" s="5">
        <v>13640</v>
      </c>
      <c r="B5204" s="5">
        <v>10100501</v>
      </c>
      <c r="C5204" s="5">
        <v>1000</v>
      </c>
      <c r="D5204" s="4">
        <v>43678</v>
      </c>
      <c r="E5204" s="198" t="s">
        <v>104</v>
      </c>
      <c r="F5204" s="198">
        <v>108098527</v>
      </c>
      <c r="G5204" s="198">
        <v>0</v>
      </c>
      <c r="H5204" s="198">
        <v>0</v>
      </c>
      <c r="I5204" s="4">
        <v>43683</v>
      </c>
      <c r="J5204" s="198" t="s">
        <v>305</v>
      </c>
      <c r="K5204" s="198">
        <v>-27.97</v>
      </c>
      <c r="L5204" s="198" t="s">
        <v>194</v>
      </c>
    </row>
    <row r="5205" spans="1:12" x14ac:dyDescent="0.3">
      <c r="A5205" s="5">
        <v>13640</v>
      </c>
      <c r="B5205" s="5">
        <v>10100501</v>
      </c>
      <c r="C5205" s="5">
        <v>1000</v>
      </c>
      <c r="D5205" s="4">
        <v>43678</v>
      </c>
      <c r="E5205" s="198" t="s">
        <v>104</v>
      </c>
      <c r="F5205" s="198">
        <v>108098527</v>
      </c>
      <c r="G5205" s="198">
        <v>0</v>
      </c>
      <c r="H5205" s="198">
        <v>0</v>
      </c>
      <c r="I5205" s="4">
        <v>43683</v>
      </c>
      <c r="J5205" s="198" t="s">
        <v>305</v>
      </c>
      <c r="K5205" s="198">
        <v>-45.15</v>
      </c>
      <c r="L5205" s="198" t="s">
        <v>194</v>
      </c>
    </row>
    <row r="5206" spans="1:12" x14ac:dyDescent="0.3">
      <c r="A5206" s="5">
        <v>13640</v>
      </c>
      <c r="B5206" s="5">
        <v>10100501</v>
      </c>
      <c r="C5206" s="5">
        <v>1000</v>
      </c>
      <c r="D5206" s="4">
        <v>43678</v>
      </c>
      <c r="E5206" s="198" t="s">
        <v>104</v>
      </c>
      <c r="F5206" s="198">
        <v>108098527</v>
      </c>
      <c r="G5206" s="198">
        <v>0</v>
      </c>
      <c r="H5206" s="198">
        <v>0</v>
      </c>
      <c r="I5206" s="4">
        <v>43683</v>
      </c>
      <c r="J5206" s="198" t="s">
        <v>305</v>
      </c>
      <c r="K5206" s="198">
        <v>-4.18</v>
      </c>
      <c r="L5206" s="198" t="s">
        <v>194</v>
      </c>
    </row>
    <row r="5207" spans="1:12" x14ac:dyDescent="0.3">
      <c r="A5207" s="5">
        <v>13640</v>
      </c>
      <c r="B5207" s="5">
        <v>10100501</v>
      </c>
      <c r="C5207" s="5">
        <v>1000</v>
      </c>
      <c r="D5207" s="4">
        <v>43678</v>
      </c>
      <c r="E5207" s="198" t="s">
        <v>104</v>
      </c>
      <c r="F5207" s="198">
        <v>108098527</v>
      </c>
      <c r="G5207" s="198">
        <v>0</v>
      </c>
      <c r="H5207" s="198">
        <v>0</v>
      </c>
      <c r="I5207" s="4">
        <v>43683</v>
      </c>
      <c r="J5207" s="198" t="s">
        <v>305</v>
      </c>
      <c r="K5207" s="198">
        <v>-166.11</v>
      </c>
      <c r="L5207" s="198" t="s">
        <v>194</v>
      </c>
    </row>
    <row r="5208" spans="1:12" x14ac:dyDescent="0.3">
      <c r="A5208" s="5">
        <v>13640</v>
      </c>
      <c r="B5208" s="5">
        <v>10100501</v>
      </c>
      <c r="C5208" s="5">
        <v>1000</v>
      </c>
      <c r="D5208" s="4">
        <v>43678</v>
      </c>
      <c r="E5208" s="198" t="s">
        <v>104</v>
      </c>
      <c r="F5208" s="198">
        <v>108098527</v>
      </c>
      <c r="G5208" s="198">
        <v>0</v>
      </c>
      <c r="H5208" s="198">
        <v>0</v>
      </c>
      <c r="I5208" s="4">
        <v>43683</v>
      </c>
      <c r="J5208" s="198" t="s">
        <v>305</v>
      </c>
      <c r="K5208" s="198">
        <v>-166.11</v>
      </c>
      <c r="L5208" s="198" t="s">
        <v>194</v>
      </c>
    </row>
    <row r="5209" spans="1:12" x14ac:dyDescent="0.3">
      <c r="A5209" s="5">
        <v>13640</v>
      </c>
      <c r="B5209" s="5">
        <v>10100501</v>
      </c>
      <c r="C5209" s="5">
        <v>1000</v>
      </c>
      <c r="D5209" s="4">
        <v>43678</v>
      </c>
      <c r="E5209" s="198" t="s">
        <v>104</v>
      </c>
      <c r="F5209" s="198">
        <v>108098527</v>
      </c>
      <c r="G5209" s="198">
        <v>0</v>
      </c>
      <c r="H5209" s="198">
        <v>0</v>
      </c>
      <c r="I5209" s="4">
        <v>43683</v>
      </c>
      <c r="J5209" s="198" t="s">
        <v>305</v>
      </c>
      <c r="K5209" s="198">
        <v>-948.21</v>
      </c>
      <c r="L5209" s="198" t="s">
        <v>194</v>
      </c>
    </row>
    <row r="5210" spans="1:12" x14ac:dyDescent="0.3">
      <c r="A5210" s="5">
        <v>13640</v>
      </c>
      <c r="B5210" s="5">
        <v>10100501</v>
      </c>
      <c r="C5210" s="5">
        <v>1000</v>
      </c>
      <c r="D5210" s="4">
        <v>43678</v>
      </c>
      <c r="E5210" s="198" t="s">
        <v>104</v>
      </c>
      <c r="F5210" s="198">
        <v>108098527</v>
      </c>
      <c r="G5210" s="198">
        <v>0</v>
      </c>
      <c r="H5210" s="198">
        <v>0</v>
      </c>
      <c r="I5210" s="4">
        <v>43683</v>
      </c>
      <c r="J5210" s="198" t="s">
        <v>305</v>
      </c>
      <c r="K5210" s="198">
        <v>-34.26</v>
      </c>
      <c r="L5210" s="198" t="s">
        <v>194</v>
      </c>
    </row>
    <row r="5211" spans="1:12" x14ac:dyDescent="0.3">
      <c r="A5211" s="5">
        <v>13640</v>
      </c>
      <c r="B5211" s="5">
        <v>10100501</v>
      </c>
      <c r="C5211" s="5">
        <v>1000</v>
      </c>
      <c r="D5211" s="4">
        <v>43678</v>
      </c>
      <c r="E5211" s="198" t="s">
        <v>104</v>
      </c>
      <c r="F5211" s="198">
        <v>108098527</v>
      </c>
      <c r="G5211" s="198">
        <v>0</v>
      </c>
      <c r="H5211" s="198">
        <v>0</v>
      </c>
      <c r="I5211" s="4">
        <v>43683</v>
      </c>
      <c r="J5211" s="198" t="s">
        <v>305</v>
      </c>
      <c r="K5211" s="198">
        <v>-948.21</v>
      </c>
      <c r="L5211" s="198" t="s">
        <v>194</v>
      </c>
    </row>
    <row r="5212" spans="1:12" x14ac:dyDescent="0.3">
      <c r="A5212" s="5">
        <v>13640</v>
      </c>
      <c r="B5212" s="5">
        <v>10100501</v>
      </c>
      <c r="C5212" s="5">
        <v>1000</v>
      </c>
      <c r="D5212" s="4">
        <v>43678</v>
      </c>
      <c r="E5212" s="198" t="s">
        <v>104</v>
      </c>
      <c r="F5212" s="198">
        <v>108098527</v>
      </c>
      <c r="G5212" s="198">
        <v>0</v>
      </c>
      <c r="H5212" s="198">
        <v>0</v>
      </c>
      <c r="I5212" s="4">
        <v>43683</v>
      </c>
      <c r="J5212" s="198" t="s">
        <v>305</v>
      </c>
      <c r="K5212" s="198">
        <v>-13.75</v>
      </c>
      <c r="L5212" s="198" t="s">
        <v>194</v>
      </c>
    </row>
    <row r="5213" spans="1:12" x14ac:dyDescent="0.3">
      <c r="A5213" s="5">
        <v>13640</v>
      </c>
      <c r="B5213" s="5">
        <v>10100501</v>
      </c>
      <c r="C5213" s="5">
        <v>1000</v>
      </c>
      <c r="D5213" s="4">
        <v>43678</v>
      </c>
      <c r="E5213" s="198" t="s">
        <v>104</v>
      </c>
      <c r="F5213" s="198">
        <v>108098527</v>
      </c>
      <c r="G5213" s="198">
        <v>0</v>
      </c>
      <c r="H5213" s="198">
        <v>0</v>
      </c>
      <c r="I5213" s="4">
        <v>43683</v>
      </c>
      <c r="J5213" s="198" t="s">
        <v>305</v>
      </c>
      <c r="K5213" s="198">
        <v>-219.12</v>
      </c>
      <c r="L5213" s="198" t="s">
        <v>194</v>
      </c>
    </row>
    <row r="5214" spans="1:12" x14ac:dyDescent="0.3">
      <c r="A5214" s="5">
        <v>13640</v>
      </c>
      <c r="B5214" s="5">
        <v>10100501</v>
      </c>
      <c r="C5214" s="5">
        <v>1000</v>
      </c>
      <c r="D5214" s="4">
        <v>43678</v>
      </c>
      <c r="E5214" s="198" t="s">
        <v>104</v>
      </c>
      <c r="F5214" s="198">
        <v>108098527</v>
      </c>
      <c r="G5214" s="198">
        <v>0</v>
      </c>
      <c r="H5214" s="198">
        <v>0</v>
      </c>
      <c r="I5214" s="4">
        <v>43683</v>
      </c>
      <c r="J5214" s="198" t="s">
        <v>305</v>
      </c>
      <c r="K5214" s="198">
        <v>-34.26</v>
      </c>
      <c r="L5214" s="198" t="s">
        <v>194</v>
      </c>
    </row>
    <row r="5215" spans="1:12" x14ac:dyDescent="0.3">
      <c r="A5215" s="5">
        <v>13640</v>
      </c>
      <c r="B5215" s="5">
        <v>10100501</v>
      </c>
      <c r="C5215" s="5">
        <v>1000</v>
      </c>
      <c r="D5215" s="4">
        <v>43678</v>
      </c>
      <c r="E5215" s="198" t="s">
        <v>104</v>
      </c>
      <c r="F5215" s="198">
        <v>108098527</v>
      </c>
      <c r="G5215" s="198">
        <v>0</v>
      </c>
      <c r="H5215" s="198">
        <v>0</v>
      </c>
      <c r="I5215" s="4">
        <v>43683</v>
      </c>
      <c r="J5215" s="198" t="s">
        <v>305</v>
      </c>
      <c r="K5215" s="198">
        <v>-13.52</v>
      </c>
      <c r="L5215" s="198" t="s">
        <v>194</v>
      </c>
    </row>
    <row r="5216" spans="1:12" x14ac:dyDescent="0.3">
      <c r="A5216" s="5">
        <v>13640</v>
      </c>
      <c r="B5216" s="5">
        <v>10100501</v>
      </c>
      <c r="C5216" s="5">
        <v>1000</v>
      </c>
      <c r="D5216" s="4">
        <v>43678</v>
      </c>
      <c r="E5216" s="198" t="s">
        <v>104</v>
      </c>
      <c r="F5216" s="198">
        <v>108098527</v>
      </c>
      <c r="G5216" s="198">
        <v>0</v>
      </c>
      <c r="H5216" s="198">
        <v>0</v>
      </c>
      <c r="I5216" s="4">
        <v>43683</v>
      </c>
      <c r="J5216" s="198" t="s">
        <v>305</v>
      </c>
      <c r="K5216" s="198">
        <v>-217.41</v>
      </c>
      <c r="L5216" s="198" t="s">
        <v>194</v>
      </c>
    </row>
    <row r="5217" spans="1:12" x14ac:dyDescent="0.3">
      <c r="A5217" s="5">
        <v>13650</v>
      </c>
      <c r="B5217" s="5">
        <v>10100501</v>
      </c>
      <c r="C5217" s="5">
        <v>1000</v>
      </c>
      <c r="D5217" s="4">
        <v>43678</v>
      </c>
      <c r="E5217" s="198" t="s">
        <v>104</v>
      </c>
      <c r="F5217" s="198">
        <v>108098527</v>
      </c>
      <c r="G5217" s="198">
        <v>0</v>
      </c>
      <c r="H5217" s="198">
        <v>0</v>
      </c>
      <c r="I5217" s="4">
        <v>43683</v>
      </c>
      <c r="J5217" s="198" t="s">
        <v>305</v>
      </c>
      <c r="K5217" s="3">
        <v>-1486.51</v>
      </c>
      <c r="L5217" s="198" t="s">
        <v>195</v>
      </c>
    </row>
    <row r="5218" spans="1:12" x14ac:dyDescent="0.3">
      <c r="A5218" s="5">
        <v>13650</v>
      </c>
      <c r="B5218" s="5">
        <v>10100501</v>
      </c>
      <c r="C5218" s="5">
        <v>1000</v>
      </c>
      <c r="D5218" s="4">
        <v>43678</v>
      </c>
      <c r="E5218" s="198" t="s">
        <v>104</v>
      </c>
      <c r="F5218" s="198">
        <v>108098527</v>
      </c>
      <c r="G5218" s="198">
        <v>0</v>
      </c>
      <c r="H5218" s="198">
        <v>0</v>
      </c>
      <c r="I5218" s="4">
        <v>43683</v>
      </c>
      <c r="J5218" s="198" t="s">
        <v>305</v>
      </c>
      <c r="K5218" s="198">
        <v>-45.84</v>
      </c>
      <c r="L5218" s="198" t="s">
        <v>195</v>
      </c>
    </row>
    <row r="5219" spans="1:12" x14ac:dyDescent="0.3">
      <c r="A5219" s="5">
        <v>13650</v>
      </c>
      <c r="B5219" s="5">
        <v>10100501</v>
      </c>
      <c r="C5219" s="5">
        <v>1000</v>
      </c>
      <c r="D5219" s="4">
        <v>43678</v>
      </c>
      <c r="E5219" s="198" t="s">
        <v>104</v>
      </c>
      <c r="F5219" s="198">
        <v>108098527</v>
      </c>
      <c r="G5219" s="198">
        <v>0</v>
      </c>
      <c r="H5219" s="198">
        <v>0</v>
      </c>
      <c r="I5219" s="4">
        <v>43683</v>
      </c>
      <c r="J5219" s="198" t="s">
        <v>305</v>
      </c>
      <c r="K5219" s="3">
        <v>-1486.51</v>
      </c>
      <c r="L5219" s="198" t="s">
        <v>195</v>
      </c>
    </row>
    <row r="5220" spans="1:12" x14ac:dyDescent="0.3">
      <c r="A5220" s="5">
        <v>13650</v>
      </c>
      <c r="B5220" s="5">
        <v>10100501</v>
      </c>
      <c r="C5220" s="5">
        <v>1000</v>
      </c>
      <c r="D5220" s="4">
        <v>43678</v>
      </c>
      <c r="E5220" s="198" t="s">
        <v>104</v>
      </c>
      <c r="F5220" s="198">
        <v>108098527</v>
      </c>
      <c r="G5220" s="198">
        <v>0</v>
      </c>
      <c r="H5220" s="198">
        <v>0</v>
      </c>
      <c r="I5220" s="4">
        <v>43683</v>
      </c>
      <c r="J5220" s="198" t="s">
        <v>305</v>
      </c>
      <c r="K5220" s="3">
        <v>-1486.51</v>
      </c>
      <c r="L5220" s="198" t="s">
        <v>195</v>
      </c>
    </row>
    <row r="5221" spans="1:12" x14ac:dyDescent="0.3">
      <c r="A5221" s="5">
        <v>13650</v>
      </c>
      <c r="B5221" s="5">
        <v>10100501</v>
      </c>
      <c r="C5221" s="5">
        <v>1000</v>
      </c>
      <c r="D5221" s="4">
        <v>43678</v>
      </c>
      <c r="E5221" s="198" t="s">
        <v>104</v>
      </c>
      <c r="F5221" s="198">
        <v>108098527</v>
      </c>
      <c r="G5221" s="198">
        <v>0</v>
      </c>
      <c r="H5221" s="198">
        <v>0</v>
      </c>
      <c r="I5221" s="4">
        <v>43683</v>
      </c>
      <c r="J5221" s="198" t="s">
        <v>305</v>
      </c>
      <c r="K5221" s="3">
        <v>-1486.51</v>
      </c>
      <c r="L5221" s="198" t="s">
        <v>195</v>
      </c>
    </row>
    <row r="5222" spans="1:12" x14ac:dyDescent="0.3">
      <c r="A5222" s="5">
        <v>13650</v>
      </c>
      <c r="B5222" s="5">
        <v>10100501</v>
      </c>
      <c r="C5222" s="5">
        <v>1000</v>
      </c>
      <c r="D5222" s="4">
        <v>43678</v>
      </c>
      <c r="E5222" s="198" t="s">
        <v>104</v>
      </c>
      <c r="F5222" s="198">
        <v>108098527</v>
      </c>
      <c r="G5222" s="198">
        <v>0</v>
      </c>
      <c r="H5222" s="198">
        <v>0</v>
      </c>
      <c r="I5222" s="4">
        <v>43683</v>
      </c>
      <c r="J5222" s="198" t="s">
        <v>305</v>
      </c>
      <c r="K5222" s="3">
        <v>-1486.51</v>
      </c>
      <c r="L5222" s="198" t="s">
        <v>195</v>
      </c>
    </row>
    <row r="5223" spans="1:12" x14ac:dyDescent="0.3">
      <c r="A5223" s="5">
        <v>13650</v>
      </c>
      <c r="B5223" s="5">
        <v>10100501</v>
      </c>
      <c r="C5223" s="5">
        <v>1000</v>
      </c>
      <c r="D5223" s="4">
        <v>43678</v>
      </c>
      <c r="E5223" s="198" t="s">
        <v>104</v>
      </c>
      <c r="F5223" s="198">
        <v>108098527</v>
      </c>
      <c r="G5223" s="198">
        <v>0</v>
      </c>
      <c r="H5223" s="198">
        <v>0</v>
      </c>
      <c r="I5223" s="4">
        <v>43683</v>
      </c>
      <c r="J5223" s="198" t="s">
        <v>305</v>
      </c>
      <c r="K5223" s="3">
        <v>-1486.51</v>
      </c>
      <c r="L5223" s="198" t="s">
        <v>195</v>
      </c>
    </row>
    <row r="5224" spans="1:12" x14ac:dyDescent="0.3">
      <c r="A5224" s="5">
        <v>13650</v>
      </c>
      <c r="B5224" s="5">
        <v>10100501</v>
      </c>
      <c r="C5224" s="5">
        <v>1000</v>
      </c>
      <c r="D5224" s="4">
        <v>43678</v>
      </c>
      <c r="E5224" s="198" t="s">
        <v>104</v>
      </c>
      <c r="F5224" s="198">
        <v>108098527</v>
      </c>
      <c r="G5224" s="198">
        <v>0</v>
      </c>
      <c r="H5224" s="198">
        <v>0</v>
      </c>
      <c r="I5224" s="4">
        <v>43683</v>
      </c>
      <c r="J5224" s="198" t="s">
        <v>305</v>
      </c>
      <c r="K5224" s="3">
        <v>-1486.51</v>
      </c>
      <c r="L5224" s="198" t="s">
        <v>195</v>
      </c>
    </row>
    <row r="5225" spans="1:12" x14ac:dyDescent="0.3">
      <c r="A5225" s="5">
        <v>13650</v>
      </c>
      <c r="B5225" s="5">
        <v>10100501</v>
      </c>
      <c r="C5225" s="5">
        <v>1000</v>
      </c>
      <c r="D5225" s="4">
        <v>43678</v>
      </c>
      <c r="E5225" s="198" t="s">
        <v>104</v>
      </c>
      <c r="F5225" s="198">
        <v>108098527</v>
      </c>
      <c r="G5225" s="198">
        <v>0</v>
      </c>
      <c r="H5225" s="198">
        <v>0</v>
      </c>
      <c r="I5225" s="4">
        <v>43683</v>
      </c>
      <c r="J5225" s="198" t="s">
        <v>305</v>
      </c>
      <c r="K5225" s="3">
        <v>-1486.51</v>
      </c>
      <c r="L5225" s="198" t="s">
        <v>195</v>
      </c>
    </row>
    <row r="5226" spans="1:12" x14ac:dyDescent="0.3">
      <c r="A5226" s="5">
        <v>13660</v>
      </c>
      <c r="B5226" s="5">
        <v>10100501</v>
      </c>
      <c r="C5226" s="5">
        <v>1000</v>
      </c>
      <c r="D5226" s="4">
        <v>43678</v>
      </c>
      <c r="E5226" s="198" t="s">
        <v>104</v>
      </c>
      <c r="F5226" s="198">
        <v>108098527</v>
      </c>
      <c r="G5226" s="198">
        <v>0</v>
      </c>
      <c r="H5226" s="198">
        <v>0</v>
      </c>
      <c r="I5226" s="4">
        <v>43683</v>
      </c>
      <c r="J5226" s="198" t="s">
        <v>305</v>
      </c>
      <c r="K5226" s="198">
        <v>-513.36</v>
      </c>
      <c r="L5226" s="198" t="s">
        <v>188</v>
      </c>
    </row>
    <row r="5227" spans="1:12" x14ac:dyDescent="0.3">
      <c r="A5227" s="5">
        <v>13660</v>
      </c>
      <c r="B5227" s="5">
        <v>10100501</v>
      </c>
      <c r="C5227" s="5">
        <v>1000</v>
      </c>
      <c r="D5227" s="4">
        <v>43678</v>
      </c>
      <c r="E5227" s="198" t="s">
        <v>104</v>
      </c>
      <c r="F5227" s="198">
        <v>108098527</v>
      </c>
      <c r="G5227" s="198">
        <v>0</v>
      </c>
      <c r="H5227" s="198">
        <v>0</v>
      </c>
      <c r="I5227" s="4">
        <v>43683</v>
      </c>
      <c r="J5227" s="198" t="s">
        <v>305</v>
      </c>
      <c r="K5227" s="198">
        <v>-37.380000000000003</v>
      </c>
      <c r="L5227" s="198" t="s">
        <v>188</v>
      </c>
    </row>
    <row r="5228" spans="1:12" x14ac:dyDescent="0.3">
      <c r="A5228" s="5">
        <v>13660</v>
      </c>
      <c r="B5228" s="5">
        <v>10100501</v>
      </c>
      <c r="C5228" s="5">
        <v>1000</v>
      </c>
      <c r="D5228" s="4">
        <v>43678</v>
      </c>
      <c r="E5228" s="198" t="s">
        <v>104</v>
      </c>
      <c r="F5228" s="198">
        <v>108098527</v>
      </c>
      <c r="G5228" s="198">
        <v>0</v>
      </c>
      <c r="H5228" s="198">
        <v>0</v>
      </c>
      <c r="I5228" s="4">
        <v>43683</v>
      </c>
      <c r="J5228" s="198" t="s">
        <v>305</v>
      </c>
      <c r="K5228" s="198">
        <v>-513.36</v>
      </c>
      <c r="L5228" s="198" t="s">
        <v>188</v>
      </c>
    </row>
    <row r="5229" spans="1:12" x14ac:dyDescent="0.3">
      <c r="A5229" s="5">
        <v>13660</v>
      </c>
      <c r="B5229" s="5">
        <v>10100501</v>
      </c>
      <c r="C5229" s="5">
        <v>1000</v>
      </c>
      <c r="D5229" s="4">
        <v>43678</v>
      </c>
      <c r="E5229" s="198" t="s">
        <v>104</v>
      </c>
      <c r="F5229" s="198">
        <v>108098527</v>
      </c>
      <c r="G5229" s="198">
        <v>0</v>
      </c>
      <c r="H5229" s="198">
        <v>0</v>
      </c>
      <c r="I5229" s="4">
        <v>43683</v>
      </c>
      <c r="J5229" s="198" t="s">
        <v>305</v>
      </c>
      <c r="K5229" s="198">
        <v>-92.3</v>
      </c>
      <c r="L5229" s="198" t="s">
        <v>188</v>
      </c>
    </row>
    <row r="5230" spans="1:12" x14ac:dyDescent="0.3">
      <c r="A5230" s="5">
        <v>13660</v>
      </c>
      <c r="B5230" s="5">
        <v>10100501</v>
      </c>
      <c r="C5230" s="5">
        <v>1000</v>
      </c>
      <c r="D5230" s="4">
        <v>43678</v>
      </c>
      <c r="E5230" s="198" t="s">
        <v>104</v>
      </c>
      <c r="F5230" s="198">
        <v>108098527</v>
      </c>
      <c r="G5230" s="198">
        <v>0</v>
      </c>
      <c r="H5230" s="198">
        <v>0</v>
      </c>
      <c r="I5230" s="4">
        <v>43683</v>
      </c>
      <c r="J5230" s="198" t="s">
        <v>305</v>
      </c>
      <c r="K5230" s="198">
        <v>-37.19</v>
      </c>
      <c r="L5230" s="198" t="s">
        <v>188</v>
      </c>
    </row>
    <row r="5231" spans="1:12" x14ac:dyDescent="0.3">
      <c r="A5231" s="5">
        <v>13660</v>
      </c>
      <c r="B5231" s="5">
        <v>10100501</v>
      </c>
      <c r="C5231" s="5">
        <v>1000</v>
      </c>
      <c r="D5231" s="4">
        <v>43678</v>
      </c>
      <c r="E5231" s="198" t="s">
        <v>104</v>
      </c>
      <c r="F5231" s="198">
        <v>108098527</v>
      </c>
      <c r="G5231" s="198">
        <v>0</v>
      </c>
      <c r="H5231" s="198">
        <v>0</v>
      </c>
      <c r="I5231" s="4">
        <v>43683</v>
      </c>
      <c r="J5231" s="198" t="s">
        <v>299</v>
      </c>
      <c r="K5231" s="198">
        <v>-156.59</v>
      </c>
      <c r="L5231" s="198" t="s">
        <v>188</v>
      </c>
    </row>
    <row r="5232" spans="1:12" x14ac:dyDescent="0.3">
      <c r="A5232" s="5">
        <v>13670</v>
      </c>
      <c r="B5232" s="5">
        <v>10100501</v>
      </c>
      <c r="C5232" s="5">
        <v>1000</v>
      </c>
      <c r="D5232" s="4">
        <v>43678</v>
      </c>
      <c r="E5232" s="198" t="s">
        <v>104</v>
      </c>
      <c r="F5232" s="198">
        <v>108098527</v>
      </c>
      <c r="G5232" s="198">
        <v>0</v>
      </c>
      <c r="H5232" s="198">
        <v>0</v>
      </c>
      <c r="I5232" s="4">
        <v>43683</v>
      </c>
      <c r="J5232" s="198" t="s">
        <v>305</v>
      </c>
      <c r="K5232" s="198">
        <v>-55.03</v>
      </c>
      <c r="L5232" s="198" t="s">
        <v>189</v>
      </c>
    </row>
    <row r="5233" spans="1:12" x14ac:dyDescent="0.3">
      <c r="A5233" s="5">
        <v>13670</v>
      </c>
      <c r="B5233" s="5">
        <v>10100501</v>
      </c>
      <c r="C5233" s="5">
        <v>1000</v>
      </c>
      <c r="D5233" s="4">
        <v>43678</v>
      </c>
      <c r="E5233" s="198" t="s">
        <v>104</v>
      </c>
      <c r="F5233" s="198">
        <v>108098527</v>
      </c>
      <c r="G5233" s="198">
        <v>0</v>
      </c>
      <c r="H5233" s="198">
        <v>0</v>
      </c>
      <c r="I5233" s="4">
        <v>43683</v>
      </c>
      <c r="J5233" s="198" t="s">
        <v>305</v>
      </c>
      <c r="K5233" s="198">
        <v>-195.25</v>
      </c>
      <c r="L5233" s="198" t="s">
        <v>189</v>
      </c>
    </row>
    <row r="5234" spans="1:12" x14ac:dyDescent="0.3">
      <c r="A5234" s="5">
        <v>13670</v>
      </c>
      <c r="B5234" s="5">
        <v>10100501</v>
      </c>
      <c r="C5234" s="5">
        <v>1000</v>
      </c>
      <c r="D5234" s="4">
        <v>43678</v>
      </c>
      <c r="E5234" s="198" t="s">
        <v>104</v>
      </c>
      <c r="F5234" s="198">
        <v>108098527</v>
      </c>
      <c r="G5234" s="198">
        <v>0</v>
      </c>
      <c r="H5234" s="198">
        <v>0</v>
      </c>
      <c r="I5234" s="4">
        <v>43683</v>
      </c>
      <c r="J5234" s="198" t="s">
        <v>305</v>
      </c>
      <c r="K5234" s="198">
        <v>-7.4</v>
      </c>
      <c r="L5234" s="198" t="s">
        <v>189</v>
      </c>
    </row>
    <row r="5235" spans="1:12" x14ac:dyDescent="0.3">
      <c r="A5235" s="5">
        <v>13670</v>
      </c>
      <c r="B5235" s="5">
        <v>10100501</v>
      </c>
      <c r="C5235" s="5">
        <v>1000</v>
      </c>
      <c r="D5235" s="4">
        <v>43678</v>
      </c>
      <c r="E5235" s="198" t="s">
        <v>104</v>
      </c>
      <c r="F5235" s="198">
        <v>108098527</v>
      </c>
      <c r="G5235" s="198">
        <v>0</v>
      </c>
      <c r="H5235" s="198">
        <v>0</v>
      </c>
      <c r="I5235" s="4">
        <v>43683</v>
      </c>
      <c r="J5235" s="198" t="s">
        <v>305</v>
      </c>
      <c r="K5235" s="198">
        <v>-514.71</v>
      </c>
      <c r="L5235" s="198" t="s">
        <v>189</v>
      </c>
    </row>
    <row r="5236" spans="1:12" x14ac:dyDescent="0.3">
      <c r="A5236" s="5">
        <v>13670</v>
      </c>
      <c r="B5236" s="5">
        <v>10100501</v>
      </c>
      <c r="C5236" s="5">
        <v>1000</v>
      </c>
      <c r="D5236" s="4">
        <v>43678</v>
      </c>
      <c r="E5236" s="198" t="s">
        <v>104</v>
      </c>
      <c r="F5236" s="198">
        <v>108098527</v>
      </c>
      <c r="G5236" s="198">
        <v>0</v>
      </c>
      <c r="H5236" s="198">
        <v>0</v>
      </c>
      <c r="I5236" s="4">
        <v>43683</v>
      </c>
      <c r="J5236" s="198" t="s">
        <v>305</v>
      </c>
      <c r="K5236" s="198">
        <v>-28.71</v>
      </c>
      <c r="L5236" s="198" t="s">
        <v>189</v>
      </c>
    </row>
    <row r="5237" spans="1:12" x14ac:dyDescent="0.3">
      <c r="A5237" s="5">
        <v>13670</v>
      </c>
      <c r="B5237" s="5">
        <v>10100501</v>
      </c>
      <c r="C5237" s="5">
        <v>1000</v>
      </c>
      <c r="D5237" s="4">
        <v>43678</v>
      </c>
      <c r="E5237" s="198" t="s">
        <v>104</v>
      </c>
      <c r="F5237" s="198">
        <v>108098527</v>
      </c>
      <c r="G5237" s="198">
        <v>0</v>
      </c>
      <c r="H5237" s="198">
        <v>0</v>
      </c>
      <c r="I5237" s="4">
        <v>43683</v>
      </c>
      <c r="J5237" s="198" t="s">
        <v>305</v>
      </c>
      <c r="K5237" s="3">
        <v>-3796.24</v>
      </c>
      <c r="L5237" s="198" t="s">
        <v>189</v>
      </c>
    </row>
    <row r="5238" spans="1:12" x14ac:dyDescent="0.3">
      <c r="A5238" s="5">
        <v>13670</v>
      </c>
      <c r="B5238" s="5">
        <v>10100501</v>
      </c>
      <c r="C5238" s="5">
        <v>1000</v>
      </c>
      <c r="D5238" s="4">
        <v>43678</v>
      </c>
      <c r="E5238" s="198" t="s">
        <v>104</v>
      </c>
      <c r="F5238" s="198">
        <v>108098527</v>
      </c>
      <c r="G5238" s="198">
        <v>0</v>
      </c>
      <c r="H5238" s="198">
        <v>0</v>
      </c>
      <c r="I5238" s="4">
        <v>43683</v>
      </c>
      <c r="J5238" s="198" t="s">
        <v>305</v>
      </c>
      <c r="K5238" s="198">
        <v>-22.65</v>
      </c>
      <c r="L5238" s="198" t="s">
        <v>189</v>
      </c>
    </row>
    <row r="5239" spans="1:12" x14ac:dyDescent="0.3">
      <c r="A5239" s="5">
        <v>13670</v>
      </c>
      <c r="B5239" s="5">
        <v>10100501</v>
      </c>
      <c r="C5239" s="5">
        <v>1000</v>
      </c>
      <c r="D5239" s="4">
        <v>43678</v>
      </c>
      <c r="E5239" s="198" t="s">
        <v>104</v>
      </c>
      <c r="F5239" s="198">
        <v>108098527</v>
      </c>
      <c r="G5239" s="198">
        <v>0</v>
      </c>
      <c r="H5239" s="198">
        <v>0</v>
      </c>
      <c r="I5239" s="4">
        <v>43683</v>
      </c>
      <c r="J5239" s="198" t="s">
        <v>305</v>
      </c>
      <c r="K5239" s="198">
        <v>-514.71</v>
      </c>
      <c r="L5239" s="198" t="s">
        <v>189</v>
      </c>
    </row>
    <row r="5240" spans="1:12" x14ac:dyDescent="0.3">
      <c r="A5240" s="5">
        <v>13670</v>
      </c>
      <c r="B5240" s="5">
        <v>10100501</v>
      </c>
      <c r="C5240" s="5">
        <v>1000</v>
      </c>
      <c r="D5240" s="4">
        <v>43678</v>
      </c>
      <c r="E5240" s="198" t="s">
        <v>104</v>
      </c>
      <c r="F5240" s="198">
        <v>108098527</v>
      </c>
      <c r="G5240" s="198">
        <v>0</v>
      </c>
      <c r="H5240" s="198">
        <v>0</v>
      </c>
      <c r="I5240" s="4">
        <v>43683</v>
      </c>
      <c r="J5240" s="198" t="s">
        <v>305</v>
      </c>
      <c r="K5240" s="3">
        <v>-3796.3</v>
      </c>
      <c r="L5240" s="198" t="s">
        <v>189</v>
      </c>
    </row>
    <row r="5241" spans="1:12" x14ac:dyDescent="0.3">
      <c r="A5241" s="5">
        <v>13640</v>
      </c>
      <c r="B5241" s="5">
        <v>10100501</v>
      </c>
      <c r="C5241" s="5">
        <v>1000</v>
      </c>
      <c r="D5241" s="4">
        <v>43678</v>
      </c>
      <c r="E5241" s="198" t="s">
        <v>104</v>
      </c>
      <c r="F5241" s="198">
        <v>108100261</v>
      </c>
      <c r="G5241" s="198">
        <v>0</v>
      </c>
      <c r="H5241" s="198">
        <v>0</v>
      </c>
      <c r="I5241" s="4">
        <v>43675</v>
      </c>
      <c r="J5241" s="198" t="s">
        <v>105</v>
      </c>
      <c r="K5241" s="198">
        <v>-726.85</v>
      </c>
      <c r="L5241" s="198" t="s">
        <v>194</v>
      </c>
    </row>
    <row r="5242" spans="1:12" x14ac:dyDescent="0.3">
      <c r="A5242" s="5">
        <v>13640</v>
      </c>
      <c r="B5242" s="5">
        <v>10100501</v>
      </c>
      <c r="C5242" s="5">
        <v>1000</v>
      </c>
      <c r="D5242" s="4">
        <v>43678</v>
      </c>
      <c r="E5242" s="198" t="s">
        <v>104</v>
      </c>
      <c r="F5242" s="198">
        <v>108100261</v>
      </c>
      <c r="G5242" s="198">
        <v>0</v>
      </c>
      <c r="H5242" s="198">
        <v>0</v>
      </c>
      <c r="I5242" s="4">
        <v>43675</v>
      </c>
      <c r="J5242" s="198" t="s">
        <v>105</v>
      </c>
      <c r="K5242" s="3">
        <v>-1457.53</v>
      </c>
      <c r="L5242" s="198" t="s">
        <v>194</v>
      </c>
    </row>
    <row r="5243" spans="1:12" x14ac:dyDescent="0.3">
      <c r="A5243" s="5">
        <v>13670</v>
      </c>
      <c r="B5243" s="5">
        <v>10100501</v>
      </c>
      <c r="C5243" s="5">
        <v>1000</v>
      </c>
      <c r="D5243" s="4">
        <v>43678</v>
      </c>
      <c r="E5243" s="198" t="s">
        <v>104</v>
      </c>
      <c r="F5243" s="198">
        <v>108100261</v>
      </c>
      <c r="G5243" s="198">
        <v>0</v>
      </c>
      <c r="H5243" s="198">
        <v>0</v>
      </c>
      <c r="I5243" s="4">
        <v>43675</v>
      </c>
      <c r="J5243" s="198" t="s">
        <v>105</v>
      </c>
      <c r="K5243" s="198">
        <v>-340.78</v>
      </c>
      <c r="L5243" s="198" t="s">
        <v>189</v>
      </c>
    </row>
    <row r="5244" spans="1:12" x14ac:dyDescent="0.3">
      <c r="A5244" s="5">
        <v>13640</v>
      </c>
      <c r="B5244" s="5">
        <v>10100501</v>
      </c>
      <c r="C5244" s="5">
        <v>1000</v>
      </c>
      <c r="D5244" s="4">
        <v>43678</v>
      </c>
      <c r="E5244" s="198" t="s">
        <v>104</v>
      </c>
      <c r="F5244" s="198">
        <v>108100274</v>
      </c>
      <c r="G5244" s="198">
        <v>0</v>
      </c>
      <c r="H5244" s="198">
        <v>0</v>
      </c>
      <c r="I5244" s="4">
        <v>43683</v>
      </c>
      <c r="J5244" s="198" t="s">
        <v>304</v>
      </c>
      <c r="K5244" s="3">
        <v>-3741.93</v>
      </c>
      <c r="L5244" s="198" t="s">
        <v>194</v>
      </c>
    </row>
    <row r="5245" spans="1:12" x14ac:dyDescent="0.3">
      <c r="A5245" s="5">
        <v>13640</v>
      </c>
      <c r="B5245" s="5">
        <v>10100501</v>
      </c>
      <c r="C5245" s="5">
        <v>1000</v>
      </c>
      <c r="D5245" s="4">
        <v>43678</v>
      </c>
      <c r="E5245" s="198" t="s">
        <v>104</v>
      </c>
      <c r="F5245" s="198">
        <v>108100274</v>
      </c>
      <c r="G5245" s="198">
        <v>0</v>
      </c>
      <c r="H5245" s="198">
        <v>0</v>
      </c>
      <c r="I5245" s="4">
        <v>43683</v>
      </c>
      <c r="J5245" s="198" t="s">
        <v>304</v>
      </c>
      <c r="K5245" s="198">
        <v>-440.23</v>
      </c>
      <c r="L5245" s="198" t="s">
        <v>194</v>
      </c>
    </row>
    <row r="5246" spans="1:12" x14ac:dyDescent="0.3">
      <c r="A5246" s="5">
        <v>13640</v>
      </c>
      <c r="B5246" s="5">
        <v>10100501</v>
      </c>
      <c r="C5246" s="5">
        <v>1000</v>
      </c>
      <c r="D5246" s="4">
        <v>43678</v>
      </c>
      <c r="E5246" s="198" t="s">
        <v>104</v>
      </c>
      <c r="F5246" s="198">
        <v>108100310</v>
      </c>
      <c r="G5246" s="198">
        <v>0</v>
      </c>
      <c r="H5246" s="198">
        <v>0</v>
      </c>
      <c r="I5246" s="4">
        <v>43643</v>
      </c>
      <c r="J5246" s="198" t="s">
        <v>105</v>
      </c>
      <c r="K5246" s="198">
        <v>0.11</v>
      </c>
      <c r="L5246" s="198" t="s">
        <v>194</v>
      </c>
    </row>
    <row r="5247" spans="1:12" x14ac:dyDescent="0.3">
      <c r="A5247" s="5">
        <v>13640</v>
      </c>
      <c r="B5247" s="5">
        <v>10100501</v>
      </c>
      <c r="C5247" s="5">
        <v>1000</v>
      </c>
      <c r="D5247" s="4">
        <v>43678</v>
      </c>
      <c r="E5247" s="198" t="s">
        <v>104</v>
      </c>
      <c r="F5247" s="198">
        <v>108096647</v>
      </c>
      <c r="G5247" s="198">
        <v>0</v>
      </c>
      <c r="H5247" s="198">
        <v>0</v>
      </c>
      <c r="I5247" s="4">
        <v>43397</v>
      </c>
      <c r="J5247" s="198" t="s">
        <v>105</v>
      </c>
      <c r="K5247" s="198">
        <v>567.03</v>
      </c>
      <c r="L5247" s="198" t="s">
        <v>194</v>
      </c>
    </row>
    <row r="5248" spans="1:12" x14ac:dyDescent="0.3">
      <c r="A5248" s="5">
        <v>13650</v>
      </c>
      <c r="B5248" s="5">
        <v>10100501</v>
      </c>
      <c r="C5248" s="5">
        <v>1000</v>
      </c>
      <c r="D5248" s="4">
        <v>43678</v>
      </c>
      <c r="E5248" s="198" t="s">
        <v>104</v>
      </c>
      <c r="F5248" s="198">
        <v>108096647</v>
      </c>
      <c r="G5248" s="198">
        <v>0</v>
      </c>
      <c r="H5248" s="198">
        <v>0</v>
      </c>
      <c r="I5248" s="4">
        <v>43397</v>
      </c>
      <c r="J5248" s="198" t="s">
        <v>105</v>
      </c>
      <c r="K5248" s="198">
        <v>713.39</v>
      </c>
      <c r="L5248" s="198" t="s">
        <v>195</v>
      </c>
    </row>
    <row r="5249" spans="1:12" x14ac:dyDescent="0.3">
      <c r="A5249" s="5">
        <v>13650</v>
      </c>
      <c r="B5249" s="5">
        <v>10100501</v>
      </c>
      <c r="C5249" s="5">
        <v>1000</v>
      </c>
      <c r="D5249" s="4">
        <v>43678</v>
      </c>
      <c r="E5249" s="198" t="s">
        <v>104</v>
      </c>
      <c r="F5249" s="198">
        <v>108100310</v>
      </c>
      <c r="G5249" s="198">
        <v>0</v>
      </c>
      <c r="H5249" s="198">
        <v>0</v>
      </c>
      <c r="I5249" s="4">
        <v>43643</v>
      </c>
      <c r="J5249" s="198" t="s">
        <v>105</v>
      </c>
      <c r="K5249" s="198">
        <v>0.27</v>
      </c>
      <c r="L5249" s="198" t="s">
        <v>195</v>
      </c>
    </row>
    <row r="5250" spans="1:12" x14ac:dyDescent="0.3">
      <c r="A5250" s="5">
        <v>13650</v>
      </c>
      <c r="B5250" s="5">
        <v>10100501</v>
      </c>
      <c r="C5250" s="5">
        <v>1000</v>
      </c>
      <c r="D5250" s="4">
        <v>43678</v>
      </c>
      <c r="E5250" s="198" t="s">
        <v>104</v>
      </c>
      <c r="F5250" s="198">
        <v>108100310</v>
      </c>
      <c r="G5250" s="198">
        <v>0</v>
      </c>
      <c r="H5250" s="198">
        <v>0</v>
      </c>
      <c r="I5250" s="4">
        <v>43643</v>
      </c>
      <c r="J5250" s="198" t="s">
        <v>105</v>
      </c>
      <c r="K5250" s="198">
        <v>0.26</v>
      </c>
      <c r="L5250" s="198" t="s">
        <v>195</v>
      </c>
    </row>
    <row r="5251" spans="1:12" x14ac:dyDescent="0.3">
      <c r="A5251" s="5">
        <v>13650</v>
      </c>
      <c r="B5251" s="5">
        <v>10100501</v>
      </c>
      <c r="C5251" s="5">
        <v>1000</v>
      </c>
      <c r="D5251" s="4">
        <v>43678</v>
      </c>
      <c r="E5251" s="198" t="s">
        <v>104</v>
      </c>
      <c r="F5251" s="198">
        <v>108100310</v>
      </c>
      <c r="G5251" s="198">
        <v>0</v>
      </c>
      <c r="H5251" s="198">
        <v>0</v>
      </c>
      <c r="I5251" s="4">
        <v>43643</v>
      </c>
      <c r="J5251" s="198" t="s">
        <v>105</v>
      </c>
      <c r="K5251" s="198">
        <v>0.27</v>
      </c>
      <c r="L5251" s="198" t="s">
        <v>195</v>
      </c>
    </row>
    <row r="5252" spans="1:12" x14ac:dyDescent="0.3">
      <c r="A5252" s="5">
        <v>13640</v>
      </c>
      <c r="B5252" s="5">
        <v>10100501</v>
      </c>
      <c r="C5252" s="5">
        <v>1000</v>
      </c>
      <c r="D5252" s="4">
        <v>43678</v>
      </c>
      <c r="E5252" s="198" t="s">
        <v>104</v>
      </c>
      <c r="F5252" s="198">
        <v>108100331</v>
      </c>
      <c r="G5252" s="198">
        <v>0</v>
      </c>
      <c r="H5252" s="198">
        <v>0</v>
      </c>
      <c r="I5252" s="4">
        <v>43692</v>
      </c>
      <c r="J5252" s="198" t="s">
        <v>308</v>
      </c>
      <c r="K5252" s="198">
        <v>-960.78</v>
      </c>
      <c r="L5252" s="198" t="s">
        <v>194</v>
      </c>
    </row>
    <row r="5253" spans="1:12" x14ac:dyDescent="0.3">
      <c r="A5253" s="5">
        <v>13640</v>
      </c>
      <c r="B5253" s="5">
        <v>10100501</v>
      </c>
      <c r="C5253" s="5">
        <v>1000</v>
      </c>
      <c r="D5253" s="4">
        <v>43678</v>
      </c>
      <c r="E5253" s="198" t="s">
        <v>104</v>
      </c>
      <c r="F5253" s="198">
        <v>108100331</v>
      </c>
      <c r="G5253" s="198">
        <v>0</v>
      </c>
      <c r="H5253" s="198">
        <v>0</v>
      </c>
      <c r="I5253" s="4">
        <v>43692</v>
      </c>
      <c r="J5253" s="198" t="s">
        <v>308</v>
      </c>
      <c r="K5253" s="198">
        <v>-127.03</v>
      </c>
      <c r="L5253" s="198" t="s">
        <v>194</v>
      </c>
    </row>
    <row r="5254" spans="1:12" x14ac:dyDescent="0.3">
      <c r="A5254" s="5">
        <v>13640</v>
      </c>
      <c r="B5254" s="5">
        <v>10100501</v>
      </c>
      <c r="C5254" s="5">
        <v>1000</v>
      </c>
      <c r="D5254" s="4">
        <v>43678</v>
      </c>
      <c r="E5254" s="198" t="s">
        <v>104</v>
      </c>
      <c r="F5254" s="198">
        <v>108100331</v>
      </c>
      <c r="G5254" s="198">
        <v>0</v>
      </c>
      <c r="H5254" s="198">
        <v>0</v>
      </c>
      <c r="I5254" s="4">
        <v>43692</v>
      </c>
      <c r="J5254" s="198" t="s">
        <v>308</v>
      </c>
      <c r="K5254" s="198">
        <v>-987.04</v>
      </c>
      <c r="L5254" s="198" t="s">
        <v>194</v>
      </c>
    </row>
    <row r="5255" spans="1:12" x14ac:dyDescent="0.3">
      <c r="A5255" s="5">
        <v>13650</v>
      </c>
      <c r="B5255" s="5">
        <v>10100501</v>
      </c>
      <c r="C5255" s="5">
        <v>1000</v>
      </c>
      <c r="D5255" s="4">
        <v>43678</v>
      </c>
      <c r="E5255" s="198" t="s">
        <v>104</v>
      </c>
      <c r="F5255" s="198">
        <v>108100331</v>
      </c>
      <c r="G5255" s="198">
        <v>0</v>
      </c>
      <c r="H5255" s="198">
        <v>0</v>
      </c>
      <c r="I5255" s="4">
        <v>43692</v>
      </c>
      <c r="J5255" s="198" t="s">
        <v>308</v>
      </c>
      <c r="K5255" s="198">
        <v>-598.41</v>
      </c>
      <c r="L5255" s="198" t="s">
        <v>195</v>
      </c>
    </row>
    <row r="5256" spans="1:12" x14ac:dyDescent="0.3">
      <c r="A5256" s="5">
        <v>13650</v>
      </c>
      <c r="B5256" s="5">
        <v>10100501</v>
      </c>
      <c r="C5256" s="5">
        <v>1000</v>
      </c>
      <c r="D5256" s="4">
        <v>43678</v>
      </c>
      <c r="E5256" s="198" t="s">
        <v>104</v>
      </c>
      <c r="F5256" s="198">
        <v>108100331</v>
      </c>
      <c r="G5256" s="198">
        <v>0</v>
      </c>
      <c r="H5256" s="198">
        <v>0</v>
      </c>
      <c r="I5256" s="4">
        <v>43692</v>
      </c>
      <c r="J5256" s="198" t="s">
        <v>308</v>
      </c>
      <c r="K5256" s="198">
        <v>-598.41</v>
      </c>
      <c r="L5256" s="198" t="s">
        <v>195</v>
      </c>
    </row>
    <row r="5257" spans="1:12" x14ac:dyDescent="0.3">
      <c r="A5257" s="5">
        <v>13660</v>
      </c>
      <c r="B5257" s="5">
        <v>10100501</v>
      </c>
      <c r="C5257" s="5">
        <v>1000</v>
      </c>
      <c r="D5257" s="4">
        <v>43678</v>
      </c>
      <c r="E5257" s="198" t="s">
        <v>104</v>
      </c>
      <c r="F5257" s="198">
        <v>108100331</v>
      </c>
      <c r="G5257" s="198">
        <v>0</v>
      </c>
      <c r="H5257" s="198">
        <v>0</v>
      </c>
      <c r="I5257" s="4">
        <v>43692</v>
      </c>
      <c r="J5257" s="198" t="s">
        <v>308</v>
      </c>
      <c r="K5257" s="198">
        <v>-41.87</v>
      </c>
      <c r="L5257" s="198" t="s">
        <v>188</v>
      </c>
    </row>
    <row r="5258" spans="1:12" x14ac:dyDescent="0.3">
      <c r="A5258" s="5">
        <v>13670</v>
      </c>
      <c r="B5258" s="5">
        <v>10100501</v>
      </c>
      <c r="C5258" s="5">
        <v>1000</v>
      </c>
      <c r="D5258" s="4">
        <v>43678</v>
      </c>
      <c r="E5258" s="198" t="s">
        <v>104</v>
      </c>
      <c r="F5258" s="198">
        <v>108100331</v>
      </c>
      <c r="G5258" s="198">
        <v>0</v>
      </c>
      <c r="H5258" s="198">
        <v>0</v>
      </c>
      <c r="I5258" s="4">
        <v>43692</v>
      </c>
      <c r="J5258" s="198" t="s">
        <v>308</v>
      </c>
      <c r="K5258" s="198">
        <v>-233.69</v>
      </c>
      <c r="L5258" s="198" t="s">
        <v>189</v>
      </c>
    </row>
    <row r="5259" spans="1:12" x14ac:dyDescent="0.3">
      <c r="A5259" s="5">
        <v>13640</v>
      </c>
      <c r="B5259" s="5">
        <v>10100501</v>
      </c>
      <c r="C5259" s="5">
        <v>1000</v>
      </c>
      <c r="D5259" s="4">
        <v>43678</v>
      </c>
      <c r="E5259" s="198" t="s">
        <v>104</v>
      </c>
      <c r="F5259" s="198">
        <v>108093722</v>
      </c>
      <c r="G5259" s="198">
        <v>0</v>
      </c>
      <c r="H5259" s="198">
        <v>0</v>
      </c>
      <c r="I5259" s="4">
        <v>43662</v>
      </c>
      <c r="J5259" s="198" t="s">
        <v>105</v>
      </c>
      <c r="K5259" s="198">
        <v>1.56</v>
      </c>
      <c r="L5259" s="198" t="s">
        <v>194</v>
      </c>
    </row>
    <row r="5260" spans="1:12" x14ac:dyDescent="0.3">
      <c r="A5260" s="5">
        <v>13640</v>
      </c>
      <c r="B5260" s="5">
        <v>10100501</v>
      </c>
      <c r="C5260" s="5">
        <v>1000</v>
      </c>
      <c r="D5260" s="4">
        <v>43678</v>
      </c>
      <c r="E5260" s="198" t="s">
        <v>104</v>
      </c>
      <c r="F5260" s="198">
        <v>108101492</v>
      </c>
      <c r="G5260" s="198">
        <v>0</v>
      </c>
      <c r="H5260" s="198">
        <v>0</v>
      </c>
      <c r="I5260" s="4">
        <v>43691</v>
      </c>
      <c r="J5260" s="198" t="s">
        <v>105</v>
      </c>
      <c r="K5260" s="3">
        <v>-2351.61</v>
      </c>
      <c r="L5260" s="198" t="s">
        <v>194</v>
      </c>
    </row>
    <row r="5261" spans="1:12" x14ac:dyDescent="0.3">
      <c r="A5261" s="5">
        <v>13650</v>
      </c>
      <c r="B5261" s="5">
        <v>10100501</v>
      </c>
      <c r="C5261" s="5">
        <v>1000</v>
      </c>
      <c r="D5261" s="4">
        <v>43678</v>
      </c>
      <c r="E5261" s="198" t="s">
        <v>104</v>
      </c>
      <c r="F5261" s="198">
        <v>108101492</v>
      </c>
      <c r="G5261" s="198">
        <v>0</v>
      </c>
      <c r="H5261" s="198">
        <v>0</v>
      </c>
      <c r="I5261" s="4">
        <v>43691</v>
      </c>
      <c r="J5261" s="198" t="s">
        <v>105</v>
      </c>
      <c r="K5261" s="3">
        <v>-2434.88</v>
      </c>
      <c r="L5261" s="198" t="s">
        <v>195</v>
      </c>
    </row>
    <row r="5262" spans="1:12" x14ac:dyDescent="0.3">
      <c r="A5262" s="5">
        <v>13650</v>
      </c>
      <c r="B5262" s="5">
        <v>10100501</v>
      </c>
      <c r="C5262" s="5">
        <v>1000</v>
      </c>
      <c r="D5262" s="4">
        <v>43678</v>
      </c>
      <c r="E5262" s="198" t="s">
        <v>104</v>
      </c>
      <c r="F5262" s="198">
        <v>108101492</v>
      </c>
      <c r="G5262" s="198">
        <v>0</v>
      </c>
      <c r="H5262" s="198">
        <v>0</v>
      </c>
      <c r="I5262" s="4">
        <v>43691</v>
      </c>
      <c r="J5262" s="198" t="s">
        <v>105</v>
      </c>
      <c r="K5262" s="3">
        <v>-2434.9</v>
      </c>
      <c r="L5262" s="198" t="s">
        <v>195</v>
      </c>
    </row>
    <row r="5263" spans="1:12" x14ac:dyDescent="0.3">
      <c r="A5263" s="5">
        <v>13640</v>
      </c>
      <c r="B5263" s="5">
        <v>10100501</v>
      </c>
      <c r="C5263" s="5">
        <v>1000</v>
      </c>
      <c r="D5263" s="4">
        <v>43678</v>
      </c>
      <c r="E5263" s="198" t="s">
        <v>104</v>
      </c>
      <c r="F5263" s="198">
        <v>108101504</v>
      </c>
      <c r="G5263" s="198">
        <v>0</v>
      </c>
      <c r="H5263" s="198">
        <v>0</v>
      </c>
      <c r="I5263" s="4">
        <v>43705</v>
      </c>
      <c r="J5263" s="198" t="s">
        <v>310</v>
      </c>
      <c r="K5263" s="198">
        <v>-106.1</v>
      </c>
      <c r="L5263" s="198" t="s">
        <v>194</v>
      </c>
    </row>
    <row r="5264" spans="1:12" x14ac:dyDescent="0.3">
      <c r="A5264" s="5">
        <v>13650</v>
      </c>
      <c r="B5264" s="5">
        <v>10100501</v>
      </c>
      <c r="C5264" s="5">
        <v>1000</v>
      </c>
      <c r="D5264" s="4">
        <v>43678</v>
      </c>
      <c r="E5264" s="198" t="s">
        <v>104</v>
      </c>
      <c r="F5264" s="198">
        <v>108101504</v>
      </c>
      <c r="G5264" s="198">
        <v>0</v>
      </c>
      <c r="H5264" s="198">
        <v>0</v>
      </c>
      <c r="I5264" s="4">
        <v>43705</v>
      </c>
      <c r="J5264" s="198" t="s">
        <v>310</v>
      </c>
      <c r="K5264" s="3">
        <v>-1391.25</v>
      </c>
      <c r="L5264" s="198" t="s">
        <v>195</v>
      </c>
    </row>
    <row r="5265" spans="1:12" x14ac:dyDescent="0.3">
      <c r="A5265" s="5">
        <v>13650</v>
      </c>
      <c r="B5265" s="5">
        <v>10100501</v>
      </c>
      <c r="C5265" s="5">
        <v>1000</v>
      </c>
      <c r="D5265" s="4">
        <v>43678</v>
      </c>
      <c r="E5265" s="198" t="s">
        <v>104</v>
      </c>
      <c r="F5265" s="198">
        <v>108101504</v>
      </c>
      <c r="G5265" s="198">
        <v>0</v>
      </c>
      <c r="H5265" s="198">
        <v>0</v>
      </c>
      <c r="I5265" s="4">
        <v>43705</v>
      </c>
      <c r="J5265" s="198" t="s">
        <v>310</v>
      </c>
      <c r="K5265" s="3">
        <v>-1391.26</v>
      </c>
      <c r="L5265" s="198" t="s">
        <v>195</v>
      </c>
    </row>
    <row r="5266" spans="1:12" x14ac:dyDescent="0.3">
      <c r="A5266" s="5">
        <v>13650</v>
      </c>
      <c r="B5266" s="5">
        <v>10100501</v>
      </c>
      <c r="C5266" s="5">
        <v>1000</v>
      </c>
      <c r="D5266" s="4">
        <v>43678</v>
      </c>
      <c r="E5266" s="198" t="s">
        <v>104</v>
      </c>
      <c r="F5266" s="198">
        <v>108102516</v>
      </c>
      <c r="G5266" s="198">
        <v>0</v>
      </c>
      <c r="H5266" s="198">
        <v>0</v>
      </c>
      <c r="I5266" s="4">
        <v>43481</v>
      </c>
      <c r="J5266" s="198" t="s">
        <v>105</v>
      </c>
      <c r="K5266" s="198">
        <v>-4.93</v>
      </c>
      <c r="L5266" s="198" t="s">
        <v>195</v>
      </c>
    </row>
    <row r="5267" spans="1:12" x14ac:dyDescent="0.3">
      <c r="A5267" s="5">
        <v>13660</v>
      </c>
      <c r="B5267" s="5">
        <v>10100501</v>
      </c>
      <c r="C5267" s="5">
        <v>1000</v>
      </c>
      <c r="D5267" s="4">
        <v>43678</v>
      </c>
      <c r="E5267" s="198" t="s">
        <v>104</v>
      </c>
      <c r="F5267" s="198">
        <v>108102516</v>
      </c>
      <c r="G5267" s="198">
        <v>0</v>
      </c>
      <c r="H5267" s="198">
        <v>0</v>
      </c>
      <c r="I5267" s="4">
        <v>43481</v>
      </c>
      <c r="J5267" s="198" t="s">
        <v>105</v>
      </c>
      <c r="K5267" s="198">
        <v>-5.08</v>
      </c>
      <c r="L5267" s="198" t="s">
        <v>188</v>
      </c>
    </row>
    <row r="5268" spans="1:12" x14ac:dyDescent="0.3">
      <c r="A5268" s="5">
        <v>13660</v>
      </c>
      <c r="B5268" s="5">
        <v>10100501</v>
      </c>
      <c r="C5268" s="5">
        <v>1000</v>
      </c>
      <c r="D5268" s="4">
        <v>43678</v>
      </c>
      <c r="E5268" s="198" t="s">
        <v>104</v>
      </c>
      <c r="F5268" s="198">
        <v>108102516</v>
      </c>
      <c r="G5268" s="198">
        <v>0</v>
      </c>
      <c r="H5268" s="198">
        <v>0</v>
      </c>
      <c r="I5268" s="4">
        <v>43481</v>
      </c>
      <c r="J5268" s="198" t="s">
        <v>105</v>
      </c>
      <c r="K5268" s="198">
        <v>-0.54</v>
      </c>
      <c r="L5268" s="198" t="s">
        <v>188</v>
      </c>
    </row>
    <row r="5269" spans="1:12" x14ac:dyDescent="0.3">
      <c r="A5269" s="5">
        <v>13660</v>
      </c>
      <c r="B5269" s="5">
        <v>10100501</v>
      </c>
      <c r="C5269" s="5">
        <v>1000</v>
      </c>
      <c r="D5269" s="4">
        <v>43678</v>
      </c>
      <c r="E5269" s="198" t="s">
        <v>104</v>
      </c>
      <c r="F5269" s="198">
        <v>108102516</v>
      </c>
      <c r="G5269" s="198">
        <v>0</v>
      </c>
      <c r="H5269" s="198">
        <v>0</v>
      </c>
      <c r="I5269" s="4">
        <v>43481</v>
      </c>
      <c r="J5269" s="198" t="s">
        <v>105</v>
      </c>
      <c r="K5269" s="198">
        <v>-0.54</v>
      </c>
      <c r="L5269" s="198" t="s">
        <v>188</v>
      </c>
    </row>
    <row r="5270" spans="1:12" x14ac:dyDescent="0.3">
      <c r="A5270" s="5">
        <v>13660</v>
      </c>
      <c r="B5270" s="5">
        <v>10100501</v>
      </c>
      <c r="C5270" s="5">
        <v>1000</v>
      </c>
      <c r="D5270" s="4">
        <v>43678</v>
      </c>
      <c r="E5270" s="198" t="s">
        <v>104</v>
      </c>
      <c r="F5270" s="198">
        <v>108102516</v>
      </c>
      <c r="G5270" s="198">
        <v>0</v>
      </c>
      <c r="H5270" s="198">
        <v>0</v>
      </c>
      <c r="I5270" s="4">
        <v>43481</v>
      </c>
      <c r="J5270" s="198" t="s">
        <v>105</v>
      </c>
      <c r="K5270" s="198">
        <v>-0.14000000000000001</v>
      </c>
      <c r="L5270" s="198" t="s">
        <v>188</v>
      </c>
    </row>
    <row r="5271" spans="1:12" x14ac:dyDescent="0.3">
      <c r="A5271" s="5">
        <v>13660</v>
      </c>
      <c r="B5271" s="5">
        <v>10100501</v>
      </c>
      <c r="C5271" s="5">
        <v>1000</v>
      </c>
      <c r="D5271" s="4">
        <v>43678</v>
      </c>
      <c r="E5271" s="198" t="s">
        <v>104</v>
      </c>
      <c r="F5271" s="198">
        <v>108102516</v>
      </c>
      <c r="G5271" s="198">
        <v>0</v>
      </c>
      <c r="H5271" s="198">
        <v>0</v>
      </c>
      <c r="I5271" s="4">
        <v>43481</v>
      </c>
      <c r="J5271" s="198" t="s">
        <v>105</v>
      </c>
      <c r="K5271" s="198">
        <v>-1.75</v>
      </c>
      <c r="L5271" s="198" t="s">
        <v>188</v>
      </c>
    </row>
    <row r="5272" spans="1:12" x14ac:dyDescent="0.3">
      <c r="A5272" s="5">
        <v>13670</v>
      </c>
      <c r="B5272" s="5">
        <v>10100501</v>
      </c>
      <c r="C5272" s="5">
        <v>1000</v>
      </c>
      <c r="D5272" s="4">
        <v>43678</v>
      </c>
      <c r="E5272" s="198" t="s">
        <v>104</v>
      </c>
      <c r="F5272" s="198">
        <v>108102516</v>
      </c>
      <c r="G5272" s="198">
        <v>0</v>
      </c>
      <c r="H5272" s="198">
        <v>0</v>
      </c>
      <c r="I5272" s="4">
        <v>43481</v>
      </c>
      <c r="J5272" s="198" t="s">
        <v>105</v>
      </c>
      <c r="K5272" s="198">
        <v>-1.84</v>
      </c>
      <c r="L5272" s="198" t="s">
        <v>189</v>
      </c>
    </row>
    <row r="5273" spans="1:12" x14ac:dyDescent="0.3">
      <c r="A5273" s="5">
        <v>13670</v>
      </c>
      <c r="B5273" s="5">
        <v>10100501</v>
      </c>
      <c r="C5273" s="5">
        <v>1000</v>
      </c>
      <c r="D5273" s="4">
        <v>43678</v>
      </c>
      <c r="E5273" s="198" t="s">
        <v>104</v>
      </c>
      <c r="F5273" s="198">
        <v>108102516</v>
      </c>
      <c r="G5273" s="198">
        <v>0</v>
      </c>
      <c r="H5273" s="198">
        <v>0</v>
      </c>
      <c r="I5273" s="4">
        <v>43481</v>
      </c>
      <c r="J5273" s="198" t="s">
        <v>105</v>
      </c>
      <c r="K5273" s="198">
        <v>-16.510000000000002</v>
      </c>
      <c r="L5273" s="198" t="s">
        <v>189</v>
      </c>
    </row>
    <row r="5274" spans="1:12" x14ac:dyDescent="0.3">
      <c r="A5274" s="5">
        <v>13670</v>
      </c>
      <c r="B5274" s="5">
        <v>10100501</v>
      </c>
      <c r="C5274" s="5">
        <v>1000</v>
      </c>
      <c r="D5274" s="4">
        <v>43678</v>
      </c>
      <c r="E5274" s="198" t="s">
        <v>104</v>
      </c>
      <c r="F5274" s="198">
        <v>108102516</v>
      </c>
      <c r="G5274" s="198">
        <v>0</v>
      </c>
      <c r="H5274" s="198">
        <v>0</v>
      </c>
      <c r="I5274" s="4">
        <v>43481</v>
      </c>
      <c r="J5274" s="198" t="s">
        <v>105</v>
      </c>
      <c r="K5274" s="198">
        <v>-16.489999999999998</v>
      </c>
      <c r="L5274" s="198" t="s">
        <v>189</v>
      </c>
    </row>
    <row r="5275" spans="1:12" x14ac:dyDescent="0.3">
      <c r="A5275" s="5">
        <v>13670</v>
      </c>
      <c r="B5275" s="5">
        <v>10100501</v>
      </c>
      <c r="C5275" s="5">
        <v>1000</v>
      </c>
      <c r="D5275" s="4">
        <v>43678</v>
      </c>
      <c r="E5275" s="198" t="s">
        <v>104</v>
      </c>
      <c r="F5275" s="198">
        <v>108102516</v>
      </c>
      <c r="G5275" s="198">
        <v>0</v>
      </c>
      <c r="H5275" s="198">
        <v>0</v>
      </c>
      <c r="I5275" s="4">
        <v>43481</v>
      </c>
      <c r="J5275" s="198" t="s">
        <v>105</v>
      </c>
      <c r="K5275" s="198">
        <v>-8.56</v>
      </c>
      <c r="L5275" s="198" t="s">
        <v>189</v>
      </c>
    </row>
    <row r="5276" spans="1:12" x14ac:dyDescent="0.3">
      <c r="A5276" s="5">
        <v>13670</v>
      </c>
      <c r="B5276" s="5">
        <v>10100501</v>
      </c>
      <c r="C5276" s="5">
        <v>1000</v>
      </c>
      <c r="D5276" s="4">
        <v>43678</v>
      </c>
      <c r="E5276" s="198" t="s">
        <v>104</v>
      </c>
      <c r="F5276" s="198">
        <v>108102516</v>
      </c>
      <c r="G5276" s="198">
        <v>0</v>
      </c>
      <c r="H5276" s="198">
        <v>0</v>
      </c>
      <c r="I5276" s="4">
        <v>43481</v>
      </c>
      <c r="J5276" s="198" t="s">
        <v>105</v>
      </c>
      <c r="K5276" s="198">
        <v>-4.92</v>
      </c>
      <c r="L5276" s="198" t="s">
        <v>189</v>
      </c>
    </row>
    <row r="5277" spans="1:12" x14ac:dyDescent="0.3">
      <c r="A5277" s="5">
        <v>13690</v>
      </c>
      <c r="B5277" s="5">
        <v>10100501</v>
      </c>
      <c r="C5277" s="5">
        <v>1000</v>
      </c>
      <c r="D5277" s="4">
        <v>43678</v>
      </c>
      <c r="E5277" s="198" t="s">
        <v>104</v>
      </c>
      <c r="F5277" s="198">
        <v>108115444</v>
      </c>
      <c r="G5277" s="198">
        <v>0</v>
      </c>
      <c r="H5277" s="198">
        <v>0</v>
      </c>
      <c r="I5277" s="4">
        <v>43689</v>
      </c>
      <c r="J5277" s="198" t="s">
        <v>305</v>
      </c>
      <c r="K5277" s="3">
        <v>-12897.14</v>
      </c>
      <c r="L5277" s="198" t="s">
        <v>191</v>
      </c>
    </row>
    <row r="5278" spans="1:12" x14ac:dyDescent="0.3">
      <c r="A5278" s="5">
        <v>13690</v>
      </c>
      <c r="B5278" s="5">
        <v>10100501</v>
      </c>
      <c r="C5278" s="5">
        <v>1000</v>
      </c>
      <c r="D5278" s="4">
        <v>43678</v>
      </c>
      <c r="E5278" s="198" t="s">
        <v>104</v>
      </c>
      <c r="F5278" s="198">
        <v>108115444</v>
      </c>
      <c r="G5278" s="198">
        <v>0</v>
      </c>
      <c r="H5278" s="198">
        <v>0</v>
      </c>
      <c r="I5278" s="4">
        <v>43689</v>
      </c>
      <c r="J5278" s="198" t="s">
        <v>305</v>
      </c>
      <c r="K5278" s="3">
        <v>-12897.15</v>
      </c>
      <c r="L5278" s="198" t="s">
        <v>191</v>
      </c>
    </row>
    <row r="5279" spans="1:12" x14ac:dyDescent="0.3">
      <c r="A5279" s="5">
        <v>13690</v>
      </c>
      <c r="B5279" s="5">
        <v>10100501</v>
      </c>
      <c r="C5279" s="5">
        <v>1000</v>
      </c>
      <c r="D5279" s="4">
        <v>43678</v>
      </c>
      <c r="E5279" s="198" t="s">
        <v>104</v>
      </c>
      <c r="F5279" s="198">
        <v>108115080</v>
      </c>
      <c r="G5279" s="198">
        <v>0</v>
      </c>
      <c r="H5279" s="198">
        <v>0</v>
      </c>
      <c r="I5279" s="4">
        <v>43699</v>
      </c>
      <c r="J5279" s="198" t="s">
        <v>105</v>
      </c>
      <c r="K5279" s="198">
        <v>-418.29</v>
      </c>
      <c r="L5279" s="198" t="s">
        <v>191</v>
      </c>
    </row>
    <row r="5280" spans="1:12" x14ac:dyDescent="0.3">
      <c r="A5280" s="5">
        <v>13690</v>
      </c>
      <c r="B5280" s="5">
        <v>10100501</v>
      </c>
      <c r="C5280" s="5">
        <v>1000</v>
      </c>
      <c r="D5280" s="4">
        <v>43678</v>
      </c>
      <c r="E5280" s="198" t="s">
        <v>104</v>
      </c>
      <c r="F5280" s="198">
        <v>108114660</v>
      </c>
      <c r="G5280" s="198">
        <v>0</v>
      </c>
      <c r="H5280" s="198">
        <v>0</v>
      </c>
      <c r="I5280" s="4">
        <v>43656</v>
      </c>
      <c r="J5280" s="198" t="s">
        <v>105</v>
      </c>
      <c r="K5280" s="198">
        <v>15.66</v>
      </c>
      <c r="L5280" s="198" t="s">
        <v>191</v>
      </c>
    </row>
    <row r="5281" spans="1:12" x14ac:dyDescent="0.3">
      <c r="A5281" s="5">
        <v>13640</v>
      </c>
      <c r="B5281" s="5">
        <v>10100501</v>
      </c>
      <c r="C5281" s="5">
        <v>1000</v>
      </c>
      <c r="D5281" s="4">
        <v>43678</v>
      </c>
      <c r="E5281" s="198" t="s">
        <v>104</v>
      </c>
      <c r="F5281" s="198">
        <v>108114105</v>
      </c>
      <c r="G5281" s="198">
        <v>0</v>
      </c>
      <c r="H5281" s="198">
        <v>0</v>
      </c>
      <c r="I5281" s="4">
        <v>43677</v>
      </c>
      <c r="J5281" s="198" t="s">
        <v>105</v>
      </c>
      <c r="K5281" s="198">
        <v>-240.44</v>
      </c>
      <c r="L5281" s="198" t="s">
        <v>194</v>
      </c>
    </row>
    <row r="5282" spans="1:12" x14ac:dyDescent="0.3">
      <c r="A5282" s="5">
        <v>13650</v>
      </c>
      <c r="B5282" s="5">
        <v>10100501</v>
      </c>
      <c r="C5282" s="5">
        <v>1000</v>
      </c>
      <c r="D5282" s="4">
        <v>43678</v>
      </c>
      <c r="E5282" s="198" t="s">
        <v>104</v>
      </c>
      <c r="F5282" s="198">
        <v>108114105</v>
      </c>
      <c r="G5282" s="198">
        <v>0</v>
      </c>
      <c r="H5282" s="198">
        <v>0</v>
      </c>
      <c r="I5282" s="4">
        <v>43677</v>
      </c>
      <c r="J5282" s="198" t="s">
        <v>105</v>
      </c>
      <c r="K5282" s="3">
        <v>-1210.79</v>
      </c>
      <c r="L5282" s="198" t="s">
        <v>195</v>
      </c>
    </row>
    <row r="5283" spans="1:12" x14ac:dyDescent="0.3">
      <c r="A5283" s="5">
        <v>13660</v>
      </c>
      <c r="B5283" s="5">
        <v>10100501</v>
      </c>
      <c r="C5283" s="5">
        <v>1000</v>
      </c>
      <c r="D5283" s="4">
        <v>43678</v>
      </c>
      <c r="E5283" s="198" t="s">
        <v>104</v>
      </c>
      <c r="F5283" s="198">
        <v>108114117</v>
      </c>
      <c r="G5283" s="198">
        <v>0</v>
      </c>
      <c r="H5283" s="198">
        <v>0</v>
      </c>
      <c r="I5283" s="4">
        <v>43643</v>
      </c>
      <c r="J5283" s="198" t="s">
        <v>105</v>
      </c>
      <c r="K5283" s="3">
        <v>-6903.67</v>
      </c>
      <c r="L5283" s="198" t="s">
        <v>188</v>
      </c>
    </row>
    <row r="5284" spans="1:12" x14ac:dyDescent="0.3">
      <c r="A5284" s="5">
        <v>13640</v>
      </c>
      <c r="B5284" s="5">
        <v>10100501</v>
      </c>
      <c r="C5284" s="5">
        <v>1000</v>
      </c>
      <c r="D5284" s="4">
        <v>43678</v>
      </c>
      <c r="E5284" s="198" t="s">
        <v>104</v>
      </c>
      <c r="F5284" s="198">
        <v>108114151</v>
      </c>
      <c r="G5284" s="198">
        <v>0</v>
      </c>
      <c r="H5284" s="198">
        <v>0</v>
      </c>
      <c r="I5284" s="4">
        <v>43671</v>
      </c>
      <c r="J5284" s="198" t="s">
        <v>105</v>
      </c>
      <c r="K5284" s="198">
        <v>-323.57</v>
      </c>
      <c r="L5284" s="198" t="s">
        <v>194</v>
      </c>
    </row>
    <row r="5285" spans="1:12" x14ac:dyDescent="0.3">
      <c r="A5285" s="5">
        <v>13640</v>
      </c>
      <c r="B5285" s="5">
        <v>10100501</v>
      </c>
      <c r="C5285" s="5">
        <v>1000</v>
      </c>
      <c r="D5285" s="4">
        <v>43678</v>
      </c>
      <c r="E5285" s="198" t="s">
        <v>104</v>
      </c>
      <c r="F5285" s="198">
        <v>108114161</v>
      </c>
      <c r="G5285" s="198">
        <v>0</v>
      </c>
      <c r="H5285" s="198">
        <v>0</v>
      </c>
      <c r="I5285" s="4">
        <v>43683</v>
      </c>
      <c r="J5285" s="198" t="s">
        <v>105</v>
      </c>
      <c r="K5285" s="198">
        <v>-220.37</v>
      </c>
      <c r="L5285" s="198" t="s">
        <v>194</v>
      </c>
    </row>
    <row r="5286" spans="1:12" x14ac:dyDescent="0.3">
      <c r="A5286" s="5">
        <v>13650</v>
      </c>
      <c r="B5286" s="5">
        <v>10100501</v>
      </c>
      <c r="C5286" s="5">
        <v>1000</v>
      </c>
      <c r="D5286" s="4">
        <v>43678</v>
      </c>
      <c r="E5286" s="198" t="s">
        <v>104</v>
      </c>
      <c r="F5286" s="198">
        <v>108114161</v>
      </c>
      <c r="G5286" s="198">
        <v>0</v>
      </c>
      <c r="H5286" s="198">
        <v>0</v>
      </c>
      <c r="I5286" s="4">
        <v>43683</v>
      </c>
      <c r="J5286" s="198" t="s">
        <v>105</v>
      </c>
      <c r="K5286" s="198">
        <v>-628.96</v>
      </c>
      <c r="L5286" s="198" t="s">
        <v>195</v>
      </c>
    </row>
    <row r="5287" spans="1:12" x14ac:dyDescent="0.3">
      <c r="A5287" s="5">
        <v>13660</v>
      </c>
      <c r="B5287" s="5">
        <v>10100501</v>
      </c>
      <c r="C5287" s="5">
        <v>1000</v>
      </c>
      <c r="D5287" s="4">
        <v>43678</v>
      </c>
      <c r="E5287" s="198" t="s">
        <v>104</v>
      </c>
      <c r="F5287" s="198">
        <v>108114171</v>
      </c>
      <c r="G5287" s="198">
        <v>0</v>
      </c>
      <c r="H5287" s="198">
        <v>0</v>
      </c>
      <c r="I5287" s="4">
        <v>43692</v>
      </c>
      <c r="J5287" s="198" t="s">
        <v>105</v>
      </c>
      <c r="K5287" s="198">
        <v>-546.39</v>
      </c>
      <c r="L5287" s="198" t="s">
        <v>188</v>
      </c>
    </row>
    <row r="5288" spans="1:12" x14ac:dyDescent="0.3">
      <c r="A5288" s="5">
        <v>13670</v>
      </c>
      <c r="B5288" s="5">
        <v>10100501</v>
      </c>
      <c r="C5288" s="5">
        <v>1000</v>
      </c>
      <c r="D5288" s="4">
        <v>43678</v>
      </c>
      <c r="E5288" s="198" t="s">
        <v>104</v>
      </c>
      <c r="F5288" s="198">
        <v>108114171</v>
      </c>
      <c r="G5288" s="198">
        <v>0</v>
      </c>
      <c r="H5288" s="198">
        <v>0</v>
      </c>
      <c r="I5288" s="4">
        <v>43692</v>
      </c>
      <c r="J5288" s="198" t="s">
        <v>105</v>
      </c>
      <c r="K5288" s="3">
        <v>-1620.7</v>
      </c>
      <c r="L5288" s="198" t="s">
        <v>189</v>
      </c>
    </row>
    <row r="5289" spans="1:12" x14ac:dyDescent="0.3">
      <c r="A5289" s="5">
        <v>13640</v>
      </c>
      <c r="B5289" s="5">
        <v>10100501</v>
      </c>
      <c r="C5289" s="5">
        <v>1000</v>
      </c>
      <c r="D5289" s="4">
        <v>43709</v>
      </c>
      <c r="E5289" s="198" t="s">
        <v>104</v>
      </c>
      <c r="F5289" s="198">
        <v>108104014</v>
      </c>
      <c r="G5289" s="198">
        <v>0</v>
      </c>
      <c r="H5289" s="198">
        <v>0</v>
      </c>
      <c r="I5289" s="4">
        <v>43724</v>
      </c>
      <c r="J5289" s="198" t="s">
        <v>139</v>
      </c>
      <c r="K5289" s="3">
        <v>-6275.06</v>
      </c>
      <c r="L5289" s="198" t="s">
        <v>194</v>
      </c>
    </row>
    <row r="5290" spans="1:12" x14ac:dyDescent="0.3">
      <c r="A5290" s="5">
        <v>13640</v>
      </c>
      <c r="B5290" s="5">
        <v>10100501</v>
      </c>
      <c r="C5290" s="5">
        <v>1000</v>
      </c>
      <c r="D5290" s="4">
        <v>43709</v>
      </c>
      <c r="E5290" s="198" t="s">
        <v>104</v>
      </c>
      <c r="F5290" s="198">
        <v>108104014</v>
      </c>
      <c r="G5290" s="198">
        <v>0</v>
      </c>
      <c r="H5290" s="198">
        <v>0</v>
      </c>
      <c r="I5290" s="4">
        <v>43724</v>
      </c>
      <c r="J5290" s="198" t="s">
        <v>139</v>
      </c>
      <c r="K5290" s="198">
        <v>-225.24</v>
      </c>
      <c r="L5290" s="198" t="s">
        <v>194</v>
      </c>
    </row>
    <row r="5291" spans="1:12" x14ac:dyDescent="0.3">
      <c r="A5291" s="5">
        <v>13640</v>
      </c>
      <c r="B5291" s="5">
        <v>10100501</v>
      </c>
      <c r="C5291" s="5">
        <v>1000</v>
      </c>
      <c r="D5291" s="4">
        <v>43709</v>
      </c>
      <c r="E5291" s="198" t="s">
        <v>104</v>
      </c>
      <c r="F5291" s="198">
        <v>108104014</v>
      </c>
      <c r="G5291" s="198">
        <v>0</v>
      </c>
      <c r="H5291" s="198">
        <v>0</v>
      </c>
      <c r="I5291" s="4">
        <v>43724</v>
      </c>
      <c r="J5291" s="198" t="s">
        <v>139</v>
      </c>
      <c r="K5291" s="198">
        <v>-449.48</v>
      </c>
      <c r="L5291" s="198" t="s">
        <v>194</v>
      </c>
    </row>
    <row r="5292" spans="1:12" x14ac:dyDescent="0.3">
      <c r="A5292" s="5">
        <v>13640</v>
      </c>
      <c r="B5292" s="5">
        <v>10100501</v>
      </c>
      <c r="C5292" s="5">
        <v>1000</v>
      </c>
      <c r="D5292" s="4">
        <v>43709</v>
      </c>
      <c r="E5292" s="198" t="s">
        <v>104</v>
      </c>
      <c r="F5292" s="198">
        <v>108104014</v>
      </c>
      <c r="G5292" s="198">
        <v>0</v>
      </c>
      <c r="H5292" s="198">
        <v>0</v>
      </c>
      <c r="I5292" s="4">
        <v>43724</v>
      </c>
      <c r="J5292" s="198" t="s">
        <v>139</v>
      </c>
      <c r="K5292" s="198">
        <v>-463.39</v>
      </c>
      <c r="L5292" s="198" t="s">
        <v>194</v>
      </c>
    </row>
    <row r="5293" spans="1:12" x14ac:dyDescent="0.3">
      <c r="A5293" s="5">
        <v>13640</v>
      </c>
      <c r="B5293" s="5">
        <v>10100501</v>
      </c>
      <c r="C5293" s="5">
        <v>1000</v>
      </c>
      <c r="D5293" s="4">
        <v>43709</v>
      </c>
      <c r="E5293" s="198" t="s">
        <v>104</v>
      </c>
      <c r="F5293" s="198">
        <v>108104014</v>
      </c>
      <c r="G5293" s="198">
        <v>0</v>
      </c>
      <c r="H5293" s="198">
        <v>0</v>
      </c>
      <c r="I5293" s="4">
        <v>43724</v>
      </c>
      <c r="J5293" s="198" t="s">
        <v>139</v>
      </c>
      <c r="K5293" s="198">
        <v>-242.81</v>
      </c>
      <c r="L5293" s="198" t="s">
        <v>194</v>
      </c>
    </row>
    <row r="5294" spans="1:12" x14ac:dyDescent="0.3">
      <c r="A5294" s="5">
        <v>13640</v>
      </c>
      <c r="B5294" s="5">
        <v>10100501</v>
      </c>
      <c r="C5294" s="5">
        <v>1000</v>
      </c>
      <c r="D5294" s="4">
        <v>43709</v>
      </c>
      <c r="E5294" s="198" t="s">
        <v>104</v>
      </c>
      <c r="F5294" s="198">
        <v>108104014</v>
      </c>
      <c r="G5294" s="198">
        <v>0</v>
      </c>
      <c r="H5294" s="198">
        <v>0</v>
      </c>
      <c r="I5294" s="4">
        <v>43724</v>
      </c>
      <c r="J5294" s="198" t="s">
        <v>139</v>
      </c>
      <c r="K5294" s="198">
        <v>-291.92</v>
      </c>
      <c r="L5294" s="198" t="s">
        <v>194</v>
      </c>
    </row>
    <row r="5295" spans="1:12" x14ac:dyDescent="0.3">
      <c r="A5295" s="5">
        <v>13640</v>
      </c>
      <c r="B5295" s="5">
        <v>10100501</v>
      </c>
      <c r="C5295" s="5">
        <v>1000</v>
      </c>
      <c r="D5295" s="4">
        <v>43709</v>
      </c>
      <c r="E5295" s="198" t="s">
        <v>104</v>
      </c>
      <c r="F5295" s="198">
        <v>108104014</v>
      </c>
      <c r="G5295" s="198">
        <v>0</v>
      </c>
      <c r="H5295" s="198">
        <v>0</v>
      </c>
      <c r="I5295" s="4">
        <v>43724</v>
      </c>
      <c r="J5295" s="198" t="s">
        <v>139</v>
      </c>
      <c r="K5295" s="3">
        <v>-3392.88</v>
      </c>
      <c r="L5295" s="198" t="s">
        <v>194</v>
      </c>
    </row>
    <row r="5296" spans="1:12" x14ac:dyDescent="0.3">
      <c r="A5296" s="5">
        <v>13640</v>
      </c>
      <c r="B5296" s="5">
        <v>10100501</v>
      </c>
      <c r="C5296" s="5">
        <v>1000</v>
      </c>
      <c r="D5296" s="4">
        <v>43709</v>
      </c>
      <c r="E5296" s="198" t="s">
        <v>104</v>
      </c>
      <c r="F5296" s="198">
        <v>108104014</v>
      </c>
      <c r="G5296" s="198">
        <v>0</v>
      </c>
      <c r="H5296" s="198">
        <v>0</v>
      </c>
      <c r="I5296" s="4">
        <v>43724</v>
      </c>
      <c r="J5296" s="198" t="s">
        <v>139</v>
      </c>
      <c r="K5296" s="198">
        <v>-999.96</v>
      </c>
      <c r="L5296" s="198" t="s">
        <v>194</v>
      </c>
    </row>
    <row r="5297" spans="1:12" x14ac:dyDescent="0.3">
      <c r="A5297" s="5">
        <v>13640</v>
      </c>
      <c r="B5297" s="5">
        <v>10100501</v>
      </c>
      <c r="C5297" s="5">
        <v>1000</v>
      </c>
      <c r="D5297" s="4">
        <v>43709</v>
      </c>
      <c r="E5297" s="198" t="s">
        <v>104</v>
      </c>
      <c r="F5297" s="198">
        <v>108104014</v>
      </c>
      <c r="G5297" s="198">
        <v>0</v>
      </c>
      <c r="H5297" s="198">
        <v>0</v>
      </c>
      <c r="I5297" s="4">
        <v>43724</v>
      </c>
      <c r="J5297" s="198" t="s">
        <v>139</v>
      </c>
      <c r="K5297" s="3">
        <v>-1983.18</v>
      </c>
      <c r="L5297" s="198" t="s">
        <v>194</v>
      </c>
    </row>
    <row r="5298" spans="1:12" x14ac:dyDescent="0.3">
      <c r="A5298" s="5">
        <v>13640</v>
      </c>
      <c r="B5298" s="5">
        <v>10100501</v>
      </c>
      <c r="C5298" s="5">
        <v>1000</v>
      </c>
      <c r="D5298" s="4">
        <v>43709</v>
      </c>
      <c r="E5298" s="198" t="s">
        <v>103</v>
      </c>
      <c r="F5298" s="198">
        <v>108104014</v>
      </c>
      <c r="G5298" s="198">
        <v>-1</v>
      </c>
      <c r="H5298" s="198">
        <v>-328.76</v>
      </c>
      <c r="I5298" s="4">
        <v>43724</v>
      </c>
      <c r="J5298" s="198" t="s">
        <v>139</v>
      </c>
      <c r="K5298" s="198">
        <v>0</v>
      </c>
      <c r="L5298" s="198" t="s">
        <v>194</v>
      </c>
    </row>
    <row r="5299" spans="1:12" x14ac:dyDescent="0.3">
      <c r="A5299" s="5">
        <v>13640</v>
      </c>
      <c r="B5299" s="5">
        <v>10100501</v>
      </c>
      <c r="C5299" s="5">
        <v>1000</v>
      </c>
      <c r="D5299" s="4">
        <v>43709</v>
      </c>
      <c r="E5299" s="198" t="s">
        <v>103</v>
      </c>
      <c r="F5299" s="198">
        <v>108104014</v>
      </c>
      <c r="G5299" s="198">
        <v>-1</v>
      </c>
      <c r="H5299" s="3">
        <v>-1637.12</v>
      </c>
      <c r="I5299" s="4">
        <v>43724</v>
      </c>
      <c r="J5299" s="198" t="s">
        <v>139</v>
      </c>
      <c r="K5299" s="198">
        <v>0</v>
      </c>
      <c r="L5299" s="198" t="s">
        <v>194</v>
      </c>
    </row>
    <row r="5300" spans="1:12" x14ac:dyDescent="0.3">
      <c r="A5300" s="5">
        <v>13640</v>
      </c>
      <c r="B5300" s="5">
        <v>10100501</v>
      </c>
      <c r="C5300" s="5">
        <v>1000</v>
      </c>
      <c r="D5300" s="4">
        <v>43709</v>
      </c>
      <c r="E5300" s="198" t="s">
        <v>103</v>
      </c>
      <c r="F5300" s="198">
        <v>108104014</v>
      </c>
      <c r="G5300" s="198">
        <v>-1</v>
      </c>
      <c r="H5300" s="198">
        <v>-457.54</v>
      </c>
      <c r="I5300" s="4">
        <v>43724</v>
      </c>
      <c r="J5300" s="198" t="s">
        <v>139</v>
      </c>
      <c r="K5300" s="198">
        <v>0</v>
      </c>
      <c r="L5300" s="198" t="s">
        <v>194</v>
      </c>
    </row>
    <row r="5301" spans="1:12" x14ac:dyDescent="0.3">
      <c r="A5301" s="5">
        <v>13640</v>
      </c>
      <c r="B5301" s="5">
        <v>10100501</v>
      </c>
      <c r="C5301" s="5">
        <v>1000</v>
      </c>
      <c r="D5301" s="4">
        <v>43709</v>
      </c>
      <c r="E5301" s="198" t="s">
        <v>103</v>
      </c>
      <c r="F5301" s="198">
        <v>108104014</v>
      </c>
      <c r="G5301" s="198">
        <v>-1</v>
      </c>
      <c r="H5301" s="198">
        <v>-312.27999999999997</v>
      </c>
      <c r="I5301" s="4">
        <v>43724</v>
      </c>
      <c r="J5301" s="198" t="s">
        <v>139</v>
      </c>
      <c r="K5301" s="198">
        <v>0</v>
      </c>
      <c r="L5301" s="198" t="s">
        <v>194</v>
      </c>
    </row>
    <row r="5302" spans="1:12" x14ac:dyDescent="0.3">
      <c r="A5302" s="5">
        <v>13640</v>
      </c>
      <c r="B5302" s="5">
        <v>10100501</v>
      </c>
      <c r="C5302" s="5">
        <v>1000</v>
      </c>
      <c r="D5302" s="4">
        <v>43709</v>
      </c>
      <c r="E5302" s="198" t="s">
        <v>103</v>
      </c>
      <c r="F5302" s="198">
        <v>108104014</v>
      </c>
      <c r="G5302" s="198">
        <v>-1</v>
      </c>
      <c r="H5302" s="198">
        <v>-612.28</v>
      </c>
      <c r="I5302" s="4">
        <v>43724</v>
      </c>
      <c r="J5302" s="198" t="s">
        <v>139</v>
      </c>
      <c r="K5302" s="198">
        <v>0</v>
      </c>
      <c r="L5302" s="198" t="s">
        <v>194</v>
      </c>
    </row>
    <row r="5303" spans="1:12" x14ac:dyDescent="0.3">
      <c r="A5303" s="5">
        <v>13640</v>
      </c>
      <c r="B5303" s="5">
        <v>10100501</v>
      </c>
      <c r="C5303" s="5">
        <v>1000</v>
      </c>
      <c r="D5303" s="4">
        <v>43709</v>
      </c>
      <c r="E5303" s="198" t="s">
        <v>103</v>
      </c>
      <c r="F5303" s="198">
        <v>108104014</v>
      </c>
      <c r="G5303" s="198">
        <v>-1</v>
      </c>
      <c r="H5303" s="3">
        <v>-2728.87</v>
      </c>
      <c r="I5303" s="4">
        <v>43724</v>
      </c>
      <c r="J5303" s="198" t="s">
        <v>139</v>
      </c>
      <c r="K5303" s="198">
        <v>0</v>
      </c>
      <c r="L5303" s="198" t="s">
        <v>194</v>
      </c>
    </row>
    <row r="5304" spans="1:12" x14ac:dyDescent="0.3">
      <c r="A5304" s="5">
        <v>13640</v>
      </c>
      <c r="B5304" s="5">
        <v>10100501</v>
      </c>
      <c r="C5304" s="5">
        <v>1000</v>
      </c>
      <c r="D5304" s="4">
        <v>43709</v>
      </c>
      <c r="E5304" s="198" t="s">
        <v>103</v>
      </c>
      <c r="F5304" s="198">
        <v>108104014</v>
      </c>
      <c r="G5304" s="198">
        <v>-1</v>
      </c>
      <c r="H5304" s="198">
        <v>-627.48</v>
      </c>
      <c r="I5304" s="4">
        <v>43724</v>
      </c>
      <c r="J5304" s="198" t="s">
        <v>139</v>
      </c>
      <c r="K5304" s="198">
        <v>0</v>
      </c>
      <c r="L5304" s="198" t="s">
        <v>194</v>
      </c>
    </row>
    <row r="5305" spans="1:12" x14ac:dyDescent="0.3">
      <c r="A5305" s="5">
        <v>13640</v>
      </c>
      <c r="B5305" s="5">
        <v>10100501</v>
      </c>
      <c r="C5305" s="5">
        <v>1000</v>
      </c>
      <c r="D5305" s="4">
        <v>43709</v>
      </c>
      <c r="E5305" s="198" t="s">
        <v>103</v>
      </c>
      <c r="F5305" s="198">
        <v>108104014</v>
      </c>
      <c r="G5305" s="198">
        <v>-1</v>
      </c>
      <c r="H5305" s="3">
        <v>-1919.01</v>
      </c>
      <c r="I5305" s="4">
        <v>43724</v>
      </c>
      <c r="J5305" s="198" t="s">
        <v>139</v>
      </c>
      <c r="K5305" s="198">
        <v>0</v>
      </c>
      <c r="L5305" s="198" t="s">
        <v>194</v>
      </c>
    </row>
    <row r="5306" spans="1:12" x14ac:dyDescent="0.3">
      <c r="A5306" s="5">
        <v>13640</v>
      </c>
      <c r="B5306" s="5">
        <v>10100501</v>
      </c>
      <c r="C5306" s="5">
        <v>1000</v>
      </c>
      <c r="D5306" s="4">
        <v>43709</v>
      </c>
      <c r="E5306" s="198" t="s">
        <v>103</v>
      </c>
      <c r="F5306" s="198">
        <v>108104014</v>
      </c>
      <c r="G5306" s="198">
        <v>-1</v>
      </c>
      <c r="H5306" s="198">
        <v>-612.28</v>
      </c>
      <c r="I5306" s="4">
        <v>43724</v>
      </c>
      <c r="J5306" s="198" t="s">
        <v>139</v>
      </c>
      <c r="K5306" s="198">
        <v>0</v>
      </c>
      <c r="L5306" s="198" t="s">
        <v>194</v>
      </c>
    </row>
    <row r="5307" spans="1:12" x14ac:dyDescent="0.3">
      <c r="A5307" s="5">
        <v>13640</v>
      </c>
      <c r="B5307" s="5">
        <v>10100501</v>
      </c>
      <c r="C5307" s="5">
        <v>1000</v>
      </c>
      <c r="D5307" s="4">
        <v>43709</v>
      </c>
      <c r="E5307" s="198" t="s">
        <v>103</v>
      </c>
      <c r="F5307" s="198">
        <v>108104014</v>
      </c>
      <c r="G5307" s="198">
        <v>-1</v>
      </c>
      <c r="H5307" s="3">
        <v>-2295.94</v>
      </c>
      <c r="I5307" s="4">
        <v>43724</v>
      </c>
      <c r="J5307" s="198" t="s">
        <v>139</v>
      </c>
      <c r="K5307" s="198">
        <v>0</v>
      </c>
      <c r="L5307" s="198" t="s">
        <v>194</v>
      </c>
    </row>
    <row r="5308" spans="1:12" x14ac:dyDescent="0.3">
      <c r="A5308" s="5">
        <v>13640</v>
      </c>
      <c r="B5308" s="5">
        <v>10100501</v>
      </c>
      <c r="C5308" s="5">
        <v>1000</v>
      </c>
      <c r="D5308" s="4">
        <v>43709</v>
      </c>
      <c r="E5308" s="198" t="s">
        <v>103</v>
      </c>
      <c r="F5308" s="198">
        <v>108104014</v>
      </c>
      <c r="G5308" s="198">
        <v>-1</v>
      </c>
      <c r="H5308" s="3">
        <v>-1567.46</v>
      </c>
      <c r="I5308" s="4">
        <v>43724</v>
      </c>
      <c r="J5308" s="198" t="s">
        <v>139</v>
      </c>
      <c r="K5308" s="198">
        <v>0</v>
      </c>
      <c r="L5308" s="198" t="s">
        <v>194</v>
      </c>
    </row>
    <row r="5309" spans="1:12" x14ac:dyDescent="0.3">
      <c r="A5309" s="5">
        <v>13640</v>
      </c>
      <c r="B5309" s="5">
        <v>10100501</v>
      </c>
      <c r="C5309" s="5">
        <v>1000</v>
      </c>
      <c r="D5309" s="4">
        <v>43709</v>
      </c>
      <c r="E5309" s="198" t="s">
        <v>103</v>
      </c>
      <c r="F5309" s="198">
        <v>108104014</v>
      </c>
      <c r="G5309" s="198">
        <v>-1</v>
      </c>
      <c r="H5309" s="3">
        <v>-1961.52</v>
      </c>
      <c r="I5309" s="4">
        <v>43724</v>
      </c>
      <c r="J5309" s="198" t="s">
        <v>139</v>
      </c>
      <c r="K5309" s="198">
        <v>0</v>
      </c>
      <c r="L5309" s="198" t="s">
        <v>194</v>
      </c>
    </row>
    <row r="5310" spans="1:12" x14ac:dyDescent="0.3">
      <c r="A5310" s="5">
        <v>13640</v>
      </c>
      <c r="B5310" s="5">
        <v>10100501</v>
      </c>
      <c r="C5310" s="5">
        <v>1000</v>
      </c>
      <c r="D5310" s="4">
        <v>43709</v>
      </c>
      <c r="E5310" s="198" t="s">
        <v>103</v>
      </c>
      <c r="F5310" s="198">
        <v>108104014</v>
      </c>
      <c r="G5310" s="198">
        <v>-1</v>
      </c>
      <c r="H5310" s="5">
        <v>-1734</v>
      </c>
      <c r="I5310" s="4">
        <v>43724</v>
      </c>
      <c r="J5310" s="198" t="s">
        <v>139</v>
      </c>
      <c r="K5310" s="198">
        <v>0</v>
      </c>
      <c r="L5310" s="198" t="s">
        <v>194</v>
      </c>
    </row>
    <row r="5311" spans="1:12" x14ac:dyDescent="0.3">
      <c r="A5311" s="5">
        <v>13640</v>
      </c>
      <c r="B5311" s="5">
        <v>10100501</v>
      </c>
      <c r="C5311" s="5">
        <v>1000</v>
      </c>
      <c r="D5311" s="4">
        <v>43709</v>
      </c>
      <c r="E5311" s="198" t="s">
        <v>103</v>
      </c>
      <c r="F5311" s="198">
        <v>108104014</v>
      </c>
      <c r="G5311" s="198">
        <v>-1</v>
      </c>
      <c r="H5311" s="5">
        <v>-1734</v>
      </c>
      <c r="I5311" s="4">
        <v>43724</v>
      </c>
      <c r="J5311" s="198" t="s">
        <v>139</v>
      </c>
      <c r="K5311" s="198">
        <v>0</v>
      </c>
      <c r="L5311" s="198" t="s">
        <v>194</v>
      </c>
    </row>
    <row r="5312" spans="1:12" x14ac:dyDescent="0.3">
      <c r="A5312" s="5">
        <v>13640</v>
      </c>
      <c r="B5312" s="5">
        <v>10100501</v>
      </c>
      <c r="C5312" s="5">
        <v>1000</v>
      </c>
      <c r="D5312" s="4">
        <v>43709</v>
      </c>
      <c r="E5312" s="198" t="s">
        <v>103</v>
      </c>
      <c r="F5312" s="198">
        <v>108104014</v>
      </c>
      <c r="G5312" s="198">
        <v>-1</v>
      </c>
      <c r="H5312" s="198">
        <v>-756.6</v>
      </c>
      <c r="I5312" s="4">
        <v>43724</v>
      </c>
      <c r="J5312" s="198" t="s">
        <v>139</v>
      </c>
      <c r="K5312" s="198">
        <v>0</v>
      </c>
      <c r="L5312" s="198" t="s">
        <v>194</v>
      </c>
    </row>
    <row r="5313" spans="1:12" x14ac:dyDescent="0.3">
      <c r="A5313" s="5">
        <v>13640</v>
      </c>
      <c r="B5313" s="5">
        <v>10100501</v>
      </c>
      <c r="C5313" s="5">
        <v>1000</v>
      </c>
      <c r="D5313" s="4">
        <v>43709</v>
      </c>
      <c r="E5313" s="198" t="s">
        <v>103</v>
      </c>
      <c r="F5313" s="198">
        <v>108104014</v>
      </c>
      <c r="G5313" s="198">
        <v>-1</v>
      </c>
      <c r="H5313" s="3">
        <v>-1266.6199999999999</v>
      </c>
      <c r="I5313" s="4">
        <v>43724</v>
      </c>
      <c r="J5313" s="198" t="s">
        <v>139</v>
      </c>
      <c r="K5313" s="198">
        <v>0</v>
      </c>
      <c r="L5313" s="198" t="s">
        <v>194</v>
      </c>
    </row>
    <row r="5314" spans="1:12" x14ac:dyDescent="0.3">
      <c r="A5314" s="5">
        <v>13640</v>
      </c>
      <c r="B5314" s="5">
        <v>10100501</v>
      </c>
      <c r="C5314" s="5">
        <v>1000</v>
      </c>
      <c r="D5314" s="4">
        <v>43709</v>
      </c>
      <c r="E5314" s="198" t="s">
        <v>103</v>
      </c>
      <c r="F5314" s="198">
        <v>108104014</v>
      </c>
      <c r="G5314" s="198">
        <v>-1</v>
      </c>
      <c r="H5314" s="198">
        <v>-198.68</v>
      </c>
      <c r="I5314" s="4">
        <v>43724</v>
      </c>
      <c r="J5314" s="198" t="s">
        <v>139</v>
      </c>
      <c r="K5314" s="198">
        <v>0</v>
      </c>
      <c r="L5314" s="198" t="s">
        <v>194</v>
      </c>
    </row>
    <row r="5315" spans="1:12" x14ac:dyDescent="0.3">
      <c r="A5315" s="5">
        <v>13640</v>
      </c>
      <c r="B5315" s="5">
        <v>10100501</v>
      </c>
      <c r="C5315" s="5">
        <v>1000</v>
      </c>
      <c r="D5315" s="4">
        <v>43709</v>
      </c>
      <c r="E5315" s="198" t="s">
        <v>103</v>
      </c>
      <c r="F5315" s="198">
        <v>108104014</v>
      </c>
      <c r="G5315" s="198">
        <v>-1</v>
      </c>
      <c r="H5315" s="198">
        <v>-408.29</v>
      </c>
      <c r="I5315" s="4">
        <v>43724</v>
      </c>
      <c r="J5315" s="198" t="s">
        <v>139</v>
      </c>
      <c r="K5315" s="198">
        <v>0</v>
      </c>
      <c r="L5315" s="198" t="s">
        <v>194</v>
      </c>
    </row>
    <row r="5316" spans="1:12" x14ac:dyDescent="0.3">
      <c r="A5316" s="5">
        <v>13640</v>
      </c>
      <c r="B5316" s="5">
        <v>10100501</v>
      </c>
      <c r="C5316" s="5">
        <v>1000</v>
      </c>
      <c r="D5316" s="4">
        <v>43709</v>
      </c>
      <c r="E5316" s="198" t="s">
        <v>103</v>
      </c>
      <c r="F5316" s="198">
        <v>108104014</v>
      </c>
      <c r="G5316" s="198">
        <v>-1</v>
      </c>
      <c r="H5316" s="198">
        <v>-121.58</v>
      </c>
      <c r="I5316" s="4">
        <v>43724</v>
      </c>
      <c r="J5316" s="198" t="s">
        <v>139</v>
      </c>
      <c r="K5316" s="198">
        <v>0</v>
      </c>
      <c r="L5316" s="198" t="s">
        <v>194</v>
      </c>
    </row>
    <row r="5317" spans="1:12" x14ac:dyDescent="0.3">
      <c r="A5317" s="5">
        <v>13640</v>
      </c>
      <c r="B5317" s="5">
        <v>10100501</v>
      </c>
      <c r="C5317" s="5">
        <v>1000</v>
      </c>
      <c r="D5317" s="4">
        <v>43709</v>
      </c>
      <c r="E5317" s="198" t="s">
        <v>104</v>
      </c>
      <c r="F5317" s="198">
        <v>108104014</v>
      </c>
      <c r="G5317" s="198">
        <v>0</v>
      </c>
      <c r="H5317" s="198">
        <v>0</v>
      </c>
      <c r="I5317" s="4">
        <v>43724</v>
      </c>
      <c r="J5317" s="198" t="s">
        <v>139</v>
      </c>
      <c r="K5317" s="198">
        <v>-254.11</v>
      </c>
      <c r="L5317" s="198" t="s">
        <v>194</v>
      </c>
    </row>
    <row r="5318" spans="1:12" x14ac:dyDescent="0.3">
      <c r="A5318" s="5">
        <v>13640</v>
      </c>
      <c r="B5318" s="5">
        <v>10100501</v>
      </c>
      <c r="C5318" s="5">
        <v>1000</v>
      </c>
      <c r="D5318" s="4">
        <v>43709</v>
      </c>
      <c r="E5318" s="198" t="s">
        <v>104</v>
      </c>
      <c r="F5318" s="198">
        <v>108104014</v>
      </c>
      <c r="G5318" s="198">
        <v>0</v>
      </c>
      <c r="H5318" s="198">
        <v>0</v>
      </c>
      <c r="I5318" s="4">
        <v>43724</v>
      </c>
      <c r="J5318" s="198" t="s">
        <v>139</v>
      </c>
      <c r="K5318" s="3">
        <v>-1030.67</v>
      </c>
      <c r="L5318" s="198" t="s">
        <v>194</v>
      </c>
    </row>
    <row r="5319" spans="1:12" x14ac:dyDescent="0.3">
      <c r="A5319" s="5">
        <v>13640</v>
      </c>
      <c r="B5319" s="5">
        <v>10100501</v>
      </c>
      <c r="C5319" s="5">
        <v>1000</v>
      </c>
      <c r="D5319" s="4">
        <v>43709</v>
      </c>
      <c r="E5319" s="198" t="s">
        <v>104</v>
      </c>
      <c r="F5319" s="198">
        <v>108104014</v>
      </c>
      <c r="G5319" s="198">
        <v>0</v>
      </c>
      <c r="H5319" s="198">
        <v>0</v>
      </c>
      <c r="I5319" s="4">
        <v>43724</v>
      </c>
      <c r="J5319" s="198" t="s">
        <v>139</v>
      </c>
      <c r="K5319" s="198">
        <v>-98.94</v>
      </c>
      <c r="L5319" s="198" t="s">
        <v>194</v>
      </c>
    </row>
    <row r="5320" spans="1:12" x14ac:dyDescent="0.3">
      <c r="A5320" s="5">
        <v>13660</v>
      </c>
      <c r="B5320" s="5">
        <v>10100501</v>
      </c>
      <c r="C5320" s="5">
        <v>1000</v>
      </c>
      <c r="D5320" s="4">
        <v>43709</v>
      </c>
      <c r="E5320" s="198" t="s">
        <v>104</v>
      </c>
      <c r="F5320" s="198">
        <v>108108319</v>
      </c>
      <c r="G5320" s="198">
        <v>0</v>
      </c>
      <c r="H5320" s="198">
        <v>0</v>
      </c>
      <c r="I5320" s="4">
        <v>43684</v>
      </c>
      <c r="J5320" s="198" t="s">
        <v>105</v>
      </c>
      <c r="K5320" s="198">
        <v>-42.96</v>
      </c>
      <c r="L5320" s="198" t="s">
        <v>188</v>
      </c>
    </row>
    <row r="5321" spans="1:12" x14ac:dyDescent="0.3">
      <c r="A5321" s="5">
        <v>13670</v>
      </c>
      <c r="B5321" s="5">
        <v>10100501</v>
      </c>
      <c r="C5321" s="5">
        <v>1000</v>
      </c>
      <c r="D5321" s="4">
        <v>43709</v>
      </c>
      <c r="E5321" s="198" t="s">
        <v>103</v>
      </c>
      <c r="F5321" s="198">
        <v>108108319</v>
      </c>
      <c r="G5321" s="5">
        <v>5020</v>
      </c>
      <c r="H5321" s="3">
        <v>16264.8</v>
      </c>
      <c r="I5321" s="4">
        <v>43684</v>
      </c>
      <c r="J5321" s="198" t="s">
        <v>316</v>
      </c>
      <c r="K5321" s="198">
        <v>0</v>
      </c>
      <c r="L5321" s="198" t="s">
        <v>189</v>
      </c>
    </row>
    <row r="5322" spans="1:12" x14ac:dyDescent="0.3">
      <c r="A5322" s="5">
        <v>13670</v>
      </c>
      <c r="B5322" s="5">
        <v>10100501</v>
      </c>
      <c r="C5322" s="5">
        <v>1000</v>
      </c>
      <c r="D5322" s="4">
        <v>43709</v>
      </c>
      <c r="E5322" s="198" t="s">
        <v>103</v>
      </c>
      <c r="F5322" s="198">
        <v>108108319</v>
      </c>
      <c r="G5322" s="198">
        <v>-3</v>
      </c>
      <c r="H5322" s="198">
        <v>-14.64</v>
      </c>
      <c r="I5322" s="4">
        <v>43684</v>
      </c>
      <c r="J5322" s="198" t="s">
        <v>316</v>
      </c>
      <c r="K5322" s="198">
        <v>0</v>
      </c>
      <c r="L5322" s="198" t="s">
        <v>189</v>
      </c>
    </row>
    <row r="5323" spans="1:12" x14ac:dyDescent="0.3">
      <c r="A5323" s="5">
        <v>13670</v>
      </c>
      <c r="B5323" s="5">
        <v>10100501</v>
      </c>
      <c r="C5323" s="5">
        <v>1000</v>
      </c>
      <c r="D5323" s="4">
        <v>43709</v>
      </c>
      <c r="E5323" s="198" t="s">
        <v>104</v>
      </c>
      <c r="F5323" s="198">
        <v>108108319</v>
      </c>
      <c r="G5323" s="198">
        <v>0</v>
      </c>
      <c r="H5323" s="198">
        <v>0</v>
      </c>
      <c r="I5323" s="4">
        <v>43684</v>
      </c>
      <c r="J5323" s="198" t="s">
        <v>105</v>
      </c>
      <c r="K5323" s="198">
        <v>-236.67</v>
      </c>
      <c r="L5323" s="198" t="s">
        <v>189</v>
      </c>
    </row>
    <row r="5324" spans="1:12" x14ac:dyDescent="0.3">
      <c r="A5324" s="5">
        <v>13670</v>
      </c>
      <c r="B5324" s="5">
        <v>10100501</v>
      </c>
      <c r="C5324" s="5">
        <v>1000</v>
      </c>
      <c r="D5324" s="4">
        <v>43709</v>
      </c>
      <c r="E5324" s="198" t="s">
        <v>104</v>
      </c>
      <c r="F5324" s="198">
        <v>108108319</v>
      </c>
      <c r="G5324" s="198">
        <v>0</v>
      </c>
      <c r="H5324" s="198">
        <v>0</v>
      </c>
      <c r="I5324" s="4">
        <v>43684</v>
      </c>
      <c r="J5324" s="198" t="s">
        <v>105</v>
      </c>
      <c r="K5324" s="198">
        <v>-154.13999999999999</v>
      </c>
      <c r="L5324" s="198" t="s">
        <v>189</v>
      </c>
    </row>
    <row r="5325" spans="1:12" x14ac:dyDescent="0.3">
      <c r="A5325" s="5">
        <v>13670</v>
      </c>
      <c r="B5325" s="5">
        <v>10100501</v>
      </c>
      <c r="C5325" s="5">
        <v>1000</v>
      </c>
      <c r="D5325" s="4">
        <v>43709</v>
      </c>
      <c r="E5325" s="198" t="s">
        <v>104</v>
      </c>
      <c r="F5325" s="198">
        <v>108108319</v>
      </c>
      <c r="G5325" s="198">
        <v>0</v>
      </c>
      <c r="H5325" s="198">
        <v>0</v>
      </c>
      <c r="I5325" s="4">
        <v>43684</v>
      </c>
      <c r="J5325" s="198" t="s">
        <v>105</v>
      </c>
      <c r="K5325" s="198">
        <v>-15.21</v>
      </c>
      <c r="L5325" s="198" t="s">
        <v>189</v>
      </c>
    </row>
    <row r="5326" spans="1:12" x14ac:dyDescent="0.3">
      <c r="A5326" s="5">
        <v>13660</v>
      </c>
      <c r="B5326" s="5">
        <v>10100501</v>
      </c>
      <c r="C5326" s="5">
        <v>1000</v>
      </c>
      <c r="D5326" s="4">
        <v>43709</v>
      </c>
      <c r="E5326" s="198" t="s">
        <v>103</v>
      </c>
      <c r="F5326" s="198">
        <v>108108370</v>
      </c>
      <c r="G5326" s="198">
        <v>-1</v>
      </c>
      <c r="H5326" s="3">
        <v>-1012.2</v>
      </c>
      <c r="I5326" s="4">
        <v>43538</v>
      </c>
      <c r="J5326" s="198" t="s">
        <v>139</v>
      </c>
      <c r="K5326" s="198">
        <v>0</v>
      </c>
      <c r="L5326" s="198" t="s">
        <v>188</v>
      </c>
    </row>
    <row r="5327" spans="1:12" x14ac:dyDescent="0.3">
      <c r="A5327" s="5">
        <v>13640</v>
      </c>
      <c r="B5327" s="5">
        <v>10100501</v>
      </c>
      <c r="C5327" s="5">
        <v>1000</v>
      </c>
      <c r="D5327" s="4">
        <v>43709</v>
      </c>
      <c r="E5327" s="198" t="s">
        <v>104</v>
      </c>
      <c r="F5327" s="198">
        <v>108104014</v>
      </c>
      <c r="G5327" s="198">
        <v>0</v>
      </c>
      <c r="H5327" s="198">
        <v>0</v>
      </c>
      <c r="I5327" s="4">
        <v>43724</v>
      </c>
      <c r="J5327" s="198" t="s">
        <v>139</v>
      </c>
      <c r="K5327" s="198">
        <v>-510.59</v>
      </c>
      <c r="L5327" s="198" t="s">
        <v>194</v>
      </c>
    </row>
    <row r="5328" spans="1:12" x14ac:dyDescent="0.3">
      <c r="A5328" s="5">
        <v>13640</v>
      </c>
      <c r="B5328" s="5">
        <v>10100501</v>
      </c>
      <c r="C5328" s="5">
        <v>1000</v>
      </c>
      <c r="D5328" s="4">
        <v>43709</v>
      </c>
      <c r="E5328" s="198" t="s">
        <v>104</v>
      </c>
      <c r="F5328" s="198">
        <v>108104014</v>
      </c>
      <c r="G5328" s="198">
        <v>0</v>
      </c>
      <c r="H5328" s="198">
        <v>0</v>
      </c>
      <c r="I5328" s="4">
        <v>43724</v>
      </c>
      <c r="J5328" s="198" t="s">
        <v>139</v>
      </c>
      <c r="K5328" s="3">
        <v>-1596.11</v>
      </c>
      <c r="L5328" s="198" t="s">
        <v>194</v>
      </c>
    </row>
    <row r="5329" spans="1:12" x14ac:dyDescent="0.3">
      <c r="A5329" s="5">
        <v>13640</v>
      </c>
      <c r="B5329" s="5">
        <v>10100501</v>
      </c>
      <c r="C5329" s="5">
        <v>1000</v>
      </c>
      <c r="D5329" s="4">
        <v>43709</v>
      </c>
      <c r="E5329" s="198" t="s">
        <v>104</v>
      </c>
      <c r="F5329" s="198">
        <v>108104014</v>
      </c>
      <c r="G5329" s="198">
        <v>0</v>
      </c>
      <c r="H5329" s="198">
        <v>0</v>
      </c>
      <c r="I5329" s="4">
        <v>43724</v>
      </c>
      <c r="J5329" s="198" t="s">
        <v>139</v>
      </c>
      <c r="K5329" s="3">
        <v>-2821.96</v>
      </c>
      <c r="L5329" s="198" t="s">
        <v>194</v>
      </c>
    </row>
    <row r="5330" spans="1:12" x14ac:dyDescent="0.3">
      <c r="A5330" s="5">
        <v>13640</v>
      </c>
      <c r="B5330" s="5">
        <v>10100501</v>
      </c>
      <c r="C5330" s="5">
        <v>1000</v>
      </c>
      <c r="D5330" s="4">
        <v>43709</v>
      </c>
      <c r="E5330" s="198" t="s">
        <v>104</v>
      </c>
      <c r="F5330" s="198">
        <v>108104014</v>
      </c>
      <c r="G5330" s="198">
        <v>0</v>
      </c>
      <c r="H5330" s="198">
        <v>0</v>
      </c>
      <c r="I5330" s="4">
        <v>43724</v>
      </c>
      <c r="J5330" s="198" t="s">
        <v>139</v>
      </c>
      <c r="K5330" s="198">
        <v>-615.66</v>
      </c>
      <c r="L5330" s="198" t="s">
        <v>194</v>
      </c>
    </row>
    <row r="5331" spans="1:12" x14ac:dyDescent="0.3">
      <c r="A5331" s="5">
        <v>13640</v>
      </c>
      <c r="B5331" s="5">
        <v>10100501</v>
      </c>
      <c r="C5331" s="5">
        <v>1000</v>
      </c>
      <c r="D5331" s="4">
        <v>43709</v>
      </c>
      <c r="E5331" s="198" t="s">
        <v>104</v>
      </c>
      <c r="F5331" s="198">
        <v>108104014</v>
      </c>
      <c r="G5331" s="198">
        <v>0</v>
      </c>
      <c r="H5331" s="198">
        <v>0</v>
      </c>
      <c r="I5331" s="4">
        <v>43724</v>
      </c>
      <c r="J5331" s="198" t="s">
        <v>139</v>
      </c>
      <c r="K5331" s="198">
        <v>-161.66999999999999</v>
      </c>
      <c r="L5331" s="198" t="s">
        <v>194</v>
      </c>
    </row>
    <row r="5332" spans="1:12" x14ac:dyDescent="0.3">
      <c r="A5332" s="5">
        <v>13640</v>
      </c>
      <c r="B5332" s="5">
        <v>10100501</v>
      </c>
      <c r="C5332" s="5">
        <v>1000</v>
      </c>
      <c r="D5332" s="4">
        <v>43709</v>
      </c>
      <c r="E5332" s="198" t="s">
        <v>104</v>
      </c>
      <c r="F5332" s="198">
        <v>108104014</v>
      </c>
      <c r="G5332" s="198">
        <v>0</v>
      </c>
      <c r="H5332" s="198">
        <v>0</v>
      </c>
      <c r="I5332" s="4">
        <v>43724</v>
      </c>
      <c r="J5332" s="198" t="s">
        <v>139</v>
      </c>
      <c r="K5332" s="3">
        <v>-1868.24</v>
      </c>
      <c r="L5332" s="198" t="s">
        <v>194</v>
      </c>
    </row>
    <row r="5333" spans="1:12" x14ac:dyDescent="0.3">
      <c r="A5333" s="5">
        <v>13640</v>
      </c>
      <c r="B5333" s="5">
        <v>10100501</v>
      </c>
      <c r="C5333" s="5">
        <v>1000</v>
      </c>
      <c r="D5333" s="4">
        <v>43709</v>
      </c>
      <c r="E5333" s="198" t="s">
        <v>104</v>
      </c>
      <c r="F5333" s="198">
        <v>108104014</v>
      </c>
      <c r="G5333" s="198">
        <v>0</v>
      </c>
      <c r="H5333" s="198">
        <v>0</v>
      </c>
      <c r="I5333" s="4">
        <v>43724</v>
      </c>
      <c r="J5333" s="198" t="s">
        <v>139</v>
      </c>
      <c r="K5333" s="3">
        <v>-1332.14</v>
      </c>
      <c r="L5333" s="198" t="s">
        <v>194</v>
      </c>
    </row>
    <row r="5334" spans="1:12" x14ac:dyDescent="0.3">
      <c r="A5334" s="5">
        <v>13640</v>
      </c>
      <c r="B5334" s="5">
        <v>10100501</v>
      </c>
      <c r="C5334" s="5">
        <v>1000</v>
      </c>
      <c r="D5334" s="4">
        <v>43709</v>
      </c>
      <c r="E5334" s="198" t="s">
        <v>104</v>
      </c>
      <c r="F5334" s="198">
        <v>108104014</v>
      </c>
      <c r="G5334" s="198">
        <v>0</v>
      </c>
      <c r="H5334" s="198">
        <v>0</v>
      </c>
      <c r="I5334" s="4">
        <v>43724</v>
      </c>
      <c r="J5334" s="198" t="s">
        <v>139</v>
      </c>
      <c r="K5334" s="3">
        <v>-2220.52</v>
      </c>
      <c r="L5334" s="198" t="s">
        <v>194</v>
      </c>
    </row>
    <row r="5335" spans="1:12" x14ac:dyDescent="0.3">
      <c r="A5335" s="5">
        <v>13640</v>
      </c>
      <c r="B5335" s="5">
        <v>10100501</v>
      </c>
      <c r="C5335" s="5">
        <v>1000</v>
      </c>
      <c r="D5335" s="4">
        <v>43709</v>
      </c>
      <c r="E5335" s="198" t="s">
        <v>104</v>
      </c>
      <c r="F5335" s="198">
        <v>108104014</v>
      </c>
      <c r="G5335" s="198">
        <v>0</v>
      </c>
      <c r="H5335" s="198">
        <v>0</v>
      </c>
      <c r="I5335" s="4">
        <v>43724</v>
      </c>
      <c r="J5335" s="198" t="s">
        <v>139</v>
      </c>
      <c r="K5335" s="198">
        <v>-996.43</v>
      </c>
      <c r="L5335" s="198" t="s">
        <v>194</v>
      </c>
    </row>
    <row r="5336" spans="1:12" x14ac:dyDescent="0.3">
      <c r="A5336" s="5">
        <v>13640</v>
      </c>
      <c r="B5336" s="5">
        <v>10100501</v>
      </c>
      <c r="C5336" s="5">
        <v>1000</v>
      </c>
      <c r="D5336" s="4">
        <v>43709</v>
      </c>
      <c r="E5336" s="198" t="s">
        <v>104</v>
      </c>
      <c r="F5336" s="198">
        <v>108104014</v>
      </c>
      <c r="G5336" s="198">
        <v>0</v>
      </c>
      <c r="H5336" s="198">
        <v>0</v>
      </c>
      <c r="I5336" s="4">
        <v>43724</v>
      </c>
      <c r="J5336" s="198" t="s">
        <v>139</v>
      </c>
      <c r="K5336" s="3">
        <v>-1275.46</v>
      </c>
      <c r="L5336" s="198" t="s">
        <v>194</v>
      </c>
    </row>
    <row r="5337" spans="1:12" x14ac:dyDescent="0.3">
      <c r="A5337" s="5">
        <v>13640</v>
      </c>
      <c r="B5337" s="5">
        <v>10100501</v>
      </c>
      <c r="C5337" s="5">
        <v>1000</v>
      </c>
      <c r="D5337" s="4">
        <v>43709</v>
      </c>
      <c r="E5337" s="198" t="s">
        <v>104</v>
      </c>
      <c r="F5337" s="198">
        <v>108104014</v>
      </c>
      <c r="G5337" s="198">
        <v>0</v>
      </c>
      <c r="H5337" s="198">
        <v>0</v>
      </c>
      <c r="I5337" s="4">
        <v>43724</v>
      </c>
      <c r="J5337" s="198" t="s">
        <v>139</v>
      </c>
      <c r="K5337" s="198">
        <v>-332.23</v>
      </c>
      <c r="L5337" s="198" t="s">
        <v>194</v>
      </c>
    </row>
    <row r="5338" spans="1:12" x14ac:dyDescent="0.3">
      <c r="A5338" s="5">
        <v>13640</v>
      </c>
      <c r="B5338" s="5">
        <v>10100501</v>
      </c>
      <c r="C5338" s="5">
        <v>1000</v>
      </c>
      <c r="D5338" s="4">
        <v>43709</v>
      </c>
      <c r="E5338" s="198" t="s">
        <v>104</v>
      </c>
      <c r="F5338" s="198">
        <v>108104014</v>
      </c>
      <c r="G5338" s="198">
        <v>0</v>
      </c>
      <c r="H5338" s="198">
        <v>0</v>
      </c>
      <c r="I5338" s="4">
        <v>43724</v>
      </c>
      <c r="J5338" s="198" t="s">
        <v>139</v>
      </c>
      <c r="K5338" s="198">
        <v>-267.52</v>
      </c>
      <c r="L5338" s="198" t="s">
        <v>194</v>
      </c>
    </row>
    <row r="5339" spans="1:12" x14ac:dyDescent="0.3">
      <c r="A5339" s="5">
        <v>13640</v>
      </c>
      <c r="B5339" s="5">
        <v>10100501</v>
      </c>
      <c r="C5339" s="5">
        <v>1000</v>
      </c>
      <c r="D5339" s="4">
        <v>43709</v>
      </c>
      <c r="E5339" s="198" t="s">
        <v>104</v>
      </c>
      <c r="F5339" s="198">
        <v>108104014</v>
      </c>
      <c r="G5339" s="198">
        <v>0</v>
      </c>
      <c r="H5339" s="198">
        <v>0</v>
      </c>
      <c r="I5339" s="4">
        <v>43724</v>
      </c>
      <c r="J5339" s="198" t="s">
        <v>139</v>
      </c>
      <c r="K5339" s="198">
        <v>-372.31</v>
      </c>
      <c r="L5339" s="198" t="s">
        <v>194</v>
      </c>
    </row>
    <row r="5340" spans="1:12" x14ac:dyDescent="0.3">
      <c r="A5340" s="5">
        <v>13640</v>
      </c>
      <c r="B5340" s="5">
        <v>10100501</v>
      </c>
      <c r="C5340" s="5">
        <v>1000</v>
      </c>
      <c r="D5340" s="4">
        <v>43709</v>
      </c>
      <c r="E5340" s="198" t="s">
        <v>104</v>
      </c>
      <c r="F5340" s="198">
        <v>108104014</v>
      </c>
      <c r="G5340" s="198">
        <v>0</v>
      </c>
      <c r="H5340" s="198">
        <v>0</v>
      </c>
      <c r="I5340" s="4">
        <v>43724</v>
      </c>
      <c r="J5340" s="198" t="s">
        <v>139</v>
      </c>
      <c r="K5340" s="3">
        <v>-2821.96</v>
      </c>
      <c r="L5340" s="198" t="s">
        <v>194</v>
      </c>
    </row>
    <row r="5341" spans="1:12" x14ac:dyDescent="0.3">
      <c r="A5341" s="5">
        <v>13640</v>
      </c>
      <c r="B5341" s="5">
        <v>10100501</v>
      </c>
      <c r="C5341" s="5">
        <v>1000</v>
      </c>
      <c r="D5341" s="4">
        <v>43709</v>
      </c>
      <c r="E5341" s="198" t="s">
        <v>104</v>
      </c>
      <c r="F5341" s="198">
        <v>108104014</v>
      </c>
      <c r="G5341" s="198">
        <v>0</v>
      </c>
      <c r="H5341" s="198">
        <v>0</v>
      </c>
      <c r="I5341" s="4">
        <v>43724</v>
      </c>
      <c r="J5341" s="198" t="s">
        <v>139</v>
      </c>
      <c r="K5341" s="198">
        <v>-996.43</v>
      </c>
      <c r="L5341" s="198" t="s">
        <v>194</v>
      </c>
    </row>
    <row r="5342" spans="1:12" x14ac:dyDescent="0.3">
      <c r="A5342" s="5">
        <v>13640</v>
      </c>
      <c r="B5342" s="5">
        <v>10100501</v>
      </c>
      <c r="C5342" s="5">
        <v>1000</v>
      </c>
      <c r="D5342" s="4">
        <v>43709</v>
      </c>
      <c r="E5342" s="198" t="s">
        <v>104</v>
      </c>
      <c r="F5342" s="198">
        <v>108104014</v>
      </c>
      <c r="G5342" s="198">
        <v>0</v>
      </c>
      <c r="H5342" s="198">
        <v>0</v>
      </c>
      <c r="I5342" s="4">
        <v>43724</v>
      </c>
      <c r="J5342" s="198" t="s">
        <v>139</v>
      </c>
      <c r="K5342" s="3">
        <v>-1561.52</v>
      </c>
      <c r="L5342" s="198" t="s">
        <v>194</v>
      </c>
    </row>
    <row r="5343" spans="1:12" x14ac:dyDescent="0.3">
      <c r="A5343" s="5">
        <v>13640</v>
      </c>
      <c r="B5343" s="5">
        <v>10100501</v>
      </c>
      <c r="C5343" s="5">
        <v>1000</v>
      </c>
      <c r="D5343" s="4">
        <v>43709</v>
      </c>
      <c r="E5343" s="198" t="s">
        <v>103</v>
      </c>
      <c r="F5343" s="198">
        <v>108104014</v>
      </c>
      <c r="G5343" s="198">
        <v>-1</v>
      </c>
      <c r="H5343" s="3">
        <v>-1870.41</v>
      </c>
      <c r="I5343" s="4">
        <v>43724</v>
      </c>
      <c r="J5343" s="198" t="s">
        <v>139</v>
      </c>
      <c r="K5343" s="198">
        <v>0</v>
      </c>
      <c r="L5343" s="198" t="s">
        <v>194</v>
      </c>
    </row>
    <row r="5344" spans="1:12" x14ac:dyDescent="0.3">
      <c r="A5344" s="5">
        <v>13640</v>
      </c>
      <c r="B5344" s="5">
        <v>10100501</v>
      </c>
      <c r="C5344" s="5">
        <v>1000</v>
      </c>
      <c r="D5344" s="4">
        <v>43709</v>
      </c>
      <c r="E5344" s="198" t="s">
        <v>104</v>
      </c>
      <c r="F5344" s="198">
        <v>108104014</v>
      </c>
      <c r="G5344" s="198">
        <v>0</v>
      </c>
      <c r="H5344" s="198">
        <v>0</v>
      </c>
      <c r="I5344" s="4">
        <v>43724</v>
      </c>
      <c r="J5344" s="198" t="s">
        <v>139</v>
      </c>
      <c r="K5344" s="3">
        <v>-1521.98</v>
      </c>
      <c r="L5344" s="198" t="s">
        <v>194</v>
      </c>
    </row>
    <row r="5345" spans="1:12" x14ac:dyDescent="0.3">
      <c r="A5345" s="5">
        <v>13640</v>
      </c>
      <c r="B5345" s="5">
        <v>10100501</v>
      </c>
      <c r="C5345" s="5">
        <v>1000</v>
      </c>
      <c r="D5345" s="4">
        <v>43709</v>
      </c>
      <c r="E5345" s="198" t="s">
        <v>103</v>
      </c>
      <c r="F5345" s="198">
        <v>108104014</v>
      </c>
      <c r="G5345" s="198">
        <v>-1</v>
      </c>
      <c r="H5345" s="3">
        <v>-1880.87</v>
      </c>
      <c r="I5345" s="4">
        <v>43724</v>
      </c>
      <c r="J5345" s="198" t="s">
        <v>139</v>
      </c>
      <c r="K5345" s="198">
        <v>0</v>
      </c>
      <c r="L5345" s="198" t="s">
        <v>194</v>
      </c>
    </row>
    <row r="5346" spans="1:12" x14ac:dyDescent="0.3">
      <c r="A5346" s="5">
        <v>13640</v>
      </c>
      <c r="B5346" s="5">
        <v>10100501</v>
      </c>
      <c r="C5346" s="5">
        <v>1000</v>
      </c>
      <c r="D5346" s="4">
        <v>43709</v>
      </c>
      <c r="E5346" s="198" t="s">
        <v>104</v>
      </c>
      <c r="F5346" s="198">
        <v>108104014</v>
      </c>
      <c r="G5346" s="198">
        <v>0</v>
      </c>
      <c r="H5346" s="198">
        <v>0</v>
      </c>
      <c r="I5346" s="4">
        <v>43724</v>
      </c>
      <c r="J5346" s="198" t="s">
        <v>139</v>
      </c>
      <c r="K5346" s="3">
        <v>-1530.49</v>
      </c>
      <c r="L5346" s="198" t="s">
        <v>194</v>
      </c>
    </row>
    <row r="5347" spans="1:12" x14ac:dyDescent="0.3">
      <c r="A5347" s="5">
        <v>13640</v>
      </c>
      <c r="B5347" s="5">
        <v>10100501</v>
      </c>
      <c r="C5347" s="5">
        <v>1000</v>
      </c>
      <c r="D5347" s="4">
        <v>43709</v>
      </c>
      <c r="E5347" s="198" t="s">
        <v>104</v>
      </c>
      <c r="F5347" s="198">
        <v>108105747</v>
      </c>
      <c r="G5347" s="198">
        <v>0</v>
      </c>
      <c r="H5347" s="198">
        <v>0</v>
      </c>
      <c r="I5347" s="4">
        <v>43686</v>
      </c>
      <c r="J5347" s="198" t="s">
        <v>105</v>
      </c>
      <c r="K5347" s="198">
        <v>62.05</v>
      </c>
      <c r="L5347" s="198" t="s">
        <v>194</v>
      </c>
    </row>
    <row r="5348" spans="1:12" x14ac:dyDescent="0.3">
      <c r="A5348" s="5">
        <v>13640</v>
      </c>
      <c r="B5348" s="5">
        <v>10100501</v>
      </c>
      <c r="C5348" s="5">
        <v>1000</v>
      </c>
      <c r="D5348" s="4">
        <v>43709</v>
      </c>
      <c r="E5348" s="198" t="s">
        <v>104</v>
      </c>
      <c r="F5348" s="198">
        <v>108105747</v>
      </c>
      <c r="G5348" s="198">
        <v>0</v>
      </c>
      <c r="H5348" s="198">
        <v>0</v>
      </c>
      <c r="I5348" s="4">
        <v>43686</v>
      </c>
      <c r="J5348" s="198" t="s">
        <v>105</v>
      </c>
      <c r="K5348" s="198">
        <v>449.67</v>
      </c>
      <c r="L5348" s="198" t="s">
        <v>194</v>
      </c>
    </row>
    <row r="5349" spans="1:12" x14ac:dyDescent="0.3">
      <c r="A5349" s="5">
        <v>13640</v>
      </c>
      <c r="B5349" s="5">
        <v>10100501</v>
      </c>
      <c r="C5349" s="5">
        <v>1000</v>
      </c>
      <c r="D5349" s="4">
        <v>43709</v>
      </c>
      <c r="E5349" s="198" t="s">
        <v>104</v>
      </c>
      <c r="F5349" s="198">
        <v>108105747</v>
      </c>
      <c r="G5349" s="198">
        <v>0</v>
      </c>
      <c r="H5349" s="198">
        <v>0</v>
      </c>
      <c r="I5349" s="4">
        <v>43686</v>
      </c>
      <c r="J5349" s="198" t="s">
        <v>105</v>
      </c>
      <c r="K5349" s="198">
        <v>492.34</v>
      </c>
      <c r="L5349" s="198" t="s">
        <v>194</v>
      </c>
    </row>
    <row r="5350" spans="1:12" x14ac:dyDescent="0.3">
      <c r="A5350" s="5">
        <v>13650</v>
      </c>
      <c r="B5350" s="5">
        <v>10100501</v>
      </c>
      <c r="C5350" s="5">
        <v>1000</v>
      </c>
      <c r="D5350" s="4">
        <v>43709</v>
      </c>
      <c r="E5350" s="198" t="s">
        <v>104</v>
      </c>
      <c r="F5350" s="198">
        <v>108105747</v>
      </c>
      <c r="G5350" s="198">
        <v>0</v>
      </c>
      <c r="H5350" s="198">
        <v>0</v>
      </c>
      <c r="I5350" s="4">
        <v>43686</v>
      </c>
      <c r="J5350" s="198" t="s">
        <v>105</v>
      </c>
      <c r="K5350" s="198">
        <v>5.18</v>
      </c>
      <c r="L5350" s="198" t="s">
        <v>195</v>
      </c>
    </row>
    <row r="5351" spans="1:12" x14ac:dyDescent="0.3">
      <c r="A5351" s="5">
        <v>13660</v>
      </c>
      <c r="B5351" s="5">
        <v>10100501</v>
      </c>
      <c r="C5351" s="5">
        <v>1000</v>
      </c>
      <c r="D5351" s="4">
        <v>43709</v>
      </c>
      <c r="E5351" s="198" t="s">
        <v>104</v>
      </c>
      <c r="F5351" s="198">
        <v>108105747</v>
      </c>
      <c r="G5351" s="198">
        <v>0</v>
      </c>
      <c r="H5351" s="198">
        <v>0</v>
      </c>
      <c r="I5351" s="4">
        <v>43686</v>
      </c>
      <c r="J5351" s="198" t="s">
        <v>105</v>
      </c>
      <c r="K5351" s="198">
        <v>363.93</v>
      </c>
      <c r="L5351" s="198" t="s">
        <v>188</v>
      </c>
    </row>
    <row r="5352" spans="1:12" x14ac:dyDescent="0.3">
      <c r="A5352" s="5">
        <v>13640</v>
      </c>
      <c r="B5352" s="5">
        <v>10100501</v>
      </c>
      <c r="C5352" s="5">
        <v>1000</v>
      </c>
      <c r="D5352" s="4">
        <v>43709</v>
      </c>
      <c r="E5352" s="198" t="s">
        <v>104</v>
      </c>
      <c r="F5352" s="198">
        <v>108106916</v>
      </c>
      <c r="G5352" s="198">
        <v>0</v>
      </c>
      <c r="H5352" s="198">
        <v>0</v>
      </c>
      <c r="I5352" s="4">
        <v>43643</v>
      </c>
      <c r="J5352" s="198" t="s">
        <v>105</v>
      </c>
      <c r="K5352" s="3">
        <v>1969.25</v>
      </c>
      <c r="L5352" s="198" t="s">
        <v>194</v>
      </c>
    </row>
    <row r="5353" spans="1:12" x14ac:dyDescent="0.3">
      <c r="A5353" s="5">
        <v>13640</v>
      </c>
      <c r="B5353" s="5">
        <v>10100501</v>
      </c>
      <c r="C5353" s="5">
        <v>1000</v>
      </c>
      <c r="D5353" s="4">
        <v>43709</v>
      </c>
      <c r="E5353" s="198" t="s">
        <v>104</v>
      </c>
      <c r="F5353" s="198">
        <v>108106916</v>
      </c>
      <c r="G5353" s="198">
        <v>0</v>
      </c>
      <c r="H5353" s="198">
        <v>0</v>
      </c>
      <c r="I5353" s="4">
        <v>43643</v>
      </c>
      <c r="J5353" s="198" t="s">
        <v>105</v>
      </c>
      <c r="K5353" s="3">
        <v>2037.97</v>
      </c>
      <c r="L5353" s="198" t="s">
        <v>194</v>
      </c>
    </row>
    <row r="5354" spans="1:12" x14ac:dyDescent="0.3">
      <c r="A5354" s="5">
        <v>13670</v>
      </c>
      <c r="B5354" s="5">
        <v>10100501</v>
      </c>
      <c r="C5354" s="5">
        <v>1000</v>
      </c>
      <c r="D5354" s="4">
        <v>43709</v>
      </c>
      <c r="E5354" s="198" t="s">
        <v>103</v>
      </c>
      <c r="F5354" s="198">
        <v>108114769</v>
      </c>
      <c r="G5354" s="198">
        <v>-30</v>
      </c>
      <c r="H5354" s="198">
        <v>-67.8</v>
      </c>
      <c r="I5354" s="4">
        <v>43729</v>
      </c>
      <c r="J5354" s="198" t="s">
        <v>317</v>
      </c>
      <c r="K5354" s="198">
        <v>0</v>
      </c>
      <c r="L5354" s="198" t="s">
        <v>189</v>
      </c>
    </row>
    <row r="5355" spans="1:12" x14ac:dyDescent="0.3">
      <c r="A5355" s="5">
        <v>13660</v>
      </c>
      <c r="B5355" s="5">
        <v>10100501</v>
      </c>
      <c r="C5355" s="5">
        <v>1000</v>
      </c>
      <c r="D5355" s="4">
        <v>43709</v>
      </c>
      <c r="E5355" s="198" t="s">
        <v>103</v>
      </c>
      <c r="F5355" s="198">
        <v>108114769</v>
      </c>
      <c r="G5355" s="198">
        <v>-60</v>
      </c>
      <c r="H5355" s="198">
        <v>-210.6</v>
      </c>
      <c r="I5355" s="4">
        <v>43729</v>
      </c>
      <c r="J5355" s="198" t="s">
        <v>317</v>
      </c>
      <c r="K5355" s="198">
        <v>0</v>
      </c>
      <c r="L5355" s="198" t="s">
        <v>188</v>
      </c>
    </row>
    <row r="5356" spans="1:12" x14ac:dyDescent="0.3">
      <c r="A5356" s="5">
        <v>13640</v>
      </c>
      <c r="B5356" s="5">
        <v>10100501</v>
      </c>
      <c r="C5356" s="5">
        <v>1000</v>
      </c>
      <c r="D5356" s="4">
        <v>43709</v>
      </c>
      <c r="E5356" s="198" t="s">
        <v>104</v>
      </c>
      <c r="F5356" s="198">
        <v>108114818</v>
      </c>
      <c r="G5356" s="198">
        <v>0</v>
      </c>
      <c r="H5356" s="198">
        <v>0</v>
      </c>
      <c r="I5356" s="4">
        <v>43721</v>
      </c>
      <c r="J5356" s="198" t="s">
        <v>105</v>
      </c>
      <c r="K5356" s="198">
        <v>-556.75</v>
      </c>
      <c r="L5356" s="198" t="s">
        <v>194</v>
      </c>
    </row>
    <row r="5357" spans="1:12" x14ac:dyDescent="0.3">
      <c r="A5357" s="5">
        <v>13650</v>
      </c>
      <c r="B5357" s="5">
        <v>10100501</v>
      </c>
      <c r="C5357" s="5">
        <v>1000</v>
      </c>
      <c r="D5357" s="4">
        <v>43709</v>
      </c>
      <c r="E5357" s="198" t="s">
        <v>104</v>
      </c>
      <c r="F5357" s="198">
        <v>108114818</v>
      </c>
      <c r="G5357" s="198">
        <v>0</v>
      </c>
      <c r="H5357" s="198">
        <v>0</v>
      </c>
      <c r="I5357" s="4">
        <v>43721</v>
      </c>
      <c r="J5357" s="198" t="s">
        <v>105</v>
      </c>
      <c r="K5357" s="198">
        <v>-273.76</v>
      </c>
      <c r="L5357" s="198" t="s">
        <v>195</v>
      </c>
    </row>
    <row r="5358" spans="1:12" x14ac:dyDescent="0.3">
      <c r="A5358" s="5">
        <v>13660</v>
      </c>
      <c r="B5358" s="5">
        <v>10100501</v>
      </c>
      <c r="C5358" s="5">
        <v>1000</v>
      </c>
      <c r="D5358" s="4">
        <v>43709</v>
      </c>
      <c r="E5358" s="198" t="s">
        <v>103</v>
      </c>
      <c r="F5358" s="198">
        <v>108113322</v>
      </c>
      <c r="G5358" s="198">
        <v>-36</v>
      </c>
      <c r="H5358" s="198">
        <v>-128.52000000000001</v>
      </c>
      <c r="I5358" s="4">
        <v>43730</v>
      </c>
      <c r="J5358" s="198" t="s">
        <v>318</v>
      </c>
      <c r="K5358" s="198">
        <v>0</v>
      </c>
      <c r="L5358" s="198" t="s">
        <v>188</v>
      </c>
    </row>
    <row r="5359" spans="1:12" x14ac:dyDescent="0.3">
      <c r="A5359" s="5">
        <v>13660</v>
      </c>
      <c r="B5359" s="5">
        <v>10100501</v>
      </c>
      <c r="C5359" s="5">
        <v>1000</v>
      </c>
      <c r="D5359" s="4">
        <v>43709</v>
      </c>
      <c r="E5359" s="198" t="s">
        <v>104</v>
      </c>
      <c r="F5359" s="198">
        <v>108113322</v>
      </c>
      <c r="G5359" s="198">
        <v>0</v>
      </c>
      <c r="H5359" s="198">
        <v>0</v>
      </c>
      <c r="I5359" s="4">
        <v>43730</v>
      </c>
      <c r="J5359" s="198" t="s">
        <v>318</v>
      </c>
      <c r="K5359" s="198">
        <v>291.11</v>
      </c>
      <c r="L5359" s="198" t="s">
        <v>188</v>
      </c>
    </row>
    <row r="5360" spans="1:12" x14ac:dyDescent="0.3">
      <c r="A5360" s="5">
        <v>13660</v>
      </c>
      <c r="B5360" s="5">
        <v>10100501</v>
      </c>
      <c r="C5360" s="5">
        <v>1000</v>
      </c>
      <c r="D5360" s="4">
        <v>43709</v>
      </c>
      <c r="E5360" s="198" t="s">
        <v>103</v>
      </c>
      <c r="F5360" s="198">
        <v>108113322</v>
      </c>
      <c r="G5360" s="198">
        <v>-1</v>
      </c>
      <c r="H5360" s="3">
        <v>-1012.2</v>
      </c>
      <c r="I5360" s="4">
        <v>43730</v>
      </c>
      <c r="J5360" s="198" t="s">
        <v>318</v>
      </c>
      <c r="K5360" s="198">
        <v>0</v>
      </c>
      <c r="L5360" s="198" t="s">
        <v>188</v>
      </c>
    </row>
    <row r="5361" spans="1:12" x14ac:dyDescent="0.3">
      <c r="A5361" s="5">
        <v>13660</v>
      </c>
      <c r="B5361" s="5">
        <v>10100501</v>
      </c>
      <c r="C5361" s="5">
        <v>1000</v>
      </c>
      <c r="D5361" s="4">
        <v>43709</v>
      </c>
      <c r="E5361" s="198" t="s">
        <v>104</v>
      </c>
      <c r="F5361" s="198">
        <v>108113322</v>
      </c>
      <c r="G5361" s="198">
        <v>0</v>
      </c>
      <c r="H5361" s="198">
        <v>0</v>
      </c>
      <c r="I5361" s="4">
        <v>43730</v>
      </c>
      <c r="J5361" s="198" t="s">
        <v>318</v>
      </c>
      <c r="K5361" s="3">
        <v>2292.6799999999998</v>
      </c>
      <c r="L5361" s="198" t="s">
        <v>188</v>
      </c>
    </row>
    <row r="5362" spans="1:12" x14ac:dyDescent="0.3">
      <c r="A5362" s="5">
        <v>13670</v>
      </c>
      <c r="B5362" s="5">
        <v>10100501</v>
      </c>
      <c r="C5362" s="5">
        <v>1000</v>
      </c>
      <c r="D5362" s="4">
        <v>43709</v>
      </c>
      <c r="E5362" s="198" t="s">
        <v>103</v>
      </c>
      <c r="F5362" s="198">
        <v>108113322</v>
      </c>
      <c r="G5362" s="198">
        <v>-128</v>
      </c>
      <c r="H5362" s="198">
        <v>-536.32000000000005</v>
      </c>
      <c r="I5362" s="4">
        <v>43730</v>
      </c>
      <c r="J5362" s="198" t="s">
        <v>318</v>
      </c>
      <c r="K5362" s="198">
        <v>0</v>
      </c>
      <c r="L5362" s="198" t="s">
        <v>189</v>
      </c>
    </row>
    <row r="5363" spans="1:12" x14ac:dyDescent="0.3">
      <c r="A5363" s="5">
        <v>13670</v>
      </c>
      <c r="B5363" s="5">
        <v>10100501</v>
      </c>
      <c r="C5363" s="5">
        <v>1000</v>
      </c>
      <c r="D5363" s="4">
        <v>43709</v>
      </c>
      <c r="E5363" s="198" t="s">
        <v>104</v>
      </c>
      <c r="F5363" s="198">
        <v>108113322</v>
      </c>
      <c r="G5363" s="198">
        <v>0</v>
      </c>
      <c r="H5363" s="198">
        <v>0</v>
      </c>
      <c r="I5363" s="4">
        <v>43730</v>
      </c>
      <c r="J5363" s="198" t="s">
        <v>318</v>
      </c>
      <c r="K5363" s="3">
        <v>1214.8</v>
      </c>
      <c r="L5363" s="198" t="s">
        <v>189</v>
      </c>
    </row>
    <row r="5364" spans="1:12" x14ac:dyDescent="0.3">
      <c r="A5364" s="5">
        <v>13660</v>
      </c>
      <c r="B5364" s="5">
        <v>10100501</v>
      </c>
      <c r="C5364" s="5">
        <v>1000</v>
      </c>
      <c r="D5364" s="4">
        <v>43709</v>
      </c>
      <c r="E5364" s="198" t="s">
        <v>103</v>
      </c>
      <c r="F5364" s="198">
        <v>108113418</v>
      </c>
      <c r="G5364" s="198">
        <v>-1</v>
      </c>
      <c r="H5364" s="5">
        <v>-2414</v>
      </c>
      <c r="I5364" s="4">
        <v>43707</v>
      </c>
      <c r="J5364" s="198" t="s">
        <v>319</v>
      </c>
      <c r="K5364" s="198">
        <v>0</v>
      </c>
      <c r="L5364" s="198" t="s">
        <v>188</v>
      </c>
    </row>
    <row r="5365" spans="1:12" x14ac:dyDescent="0.3">
      <c r="A5365" s="5">
        <v>13660</v>
      </c>
      <c r="B5365" s="5">
        <v>10100501</v>
      </c>
      <c r="C5365" s="5">
        <v>1000</v>
      </c>
      <c r="D5365" s="4">
        <v>43709</v>
      </c>
      <c r="E5365" s="198" t="s">
        <v>104</v>
      </c>
      <c r="F5365" s="198">
        <v>108113418</v>
      </c>
      <c r="G5365" s="198">
        <v>0</v>
      </c>
      <c r="H5365" s="198">
        <v>0</v>
      </c>
      <c r="I5365" s="4">
        <v>43707</v>
      </c>
      <c r="J5365" s="198" t="s">
        <v>319</v>
      </c>
      <c r="K5365" s="3">
        <v>-9813.07</v>
      </c>
      <c r="L5365" s="198" t="s">
        <v>188</v>
      </c>
    </row>
    <row r="5366" spans="1:12" x14ac:dyDescent="0.3">
      <c r="A5366" s="5">
        <v>13660</v>
      </c>
      <c r="B5366" s="5">
        <v>10100501</v>
      </c>
      <c r="C5366" s="5">
        <v>1000</v>
      </c>
      <c r="D5366" s="4">
        <v>43709</v>
      </c>
      <c r="E5366" s="198" t="s">
        <v>104</v>
      </c>
      <c r="F5366" s="198">
        <v>108113929</v>
      </c>
      <c r="G5366" s="198">
        <v>0</v>
      </c>
      <c r="H5366" s="198">
        <v>0</v>
      </c>
      <c r="I5366" s="4">
        <v>43677</v>
      </c>
      <c r="J5366" s="198" t="s">
        <v>105</v>
      </c>
      <c r="K5366" s="198">
        <v>-261.81</v>
      </c>
      <c r="L5366" s="198" t="s">
        <v>188</v>
      </c>
    </row>
    <row r="5367" spans="1:12" x14ac:dyDescent="0.3">
      <c r="A5367" s="5">
        <v>13660</v>
      </c>
      <c r="B5367" s="5">
        <v>10100501</v>
      </c>
      <c r="C5367" s="5">
        <v>1000</v>
      </c>
      <c r="D5367" s="4">
        <v>43709</v>
      </c>
      <c r="E5367" s="198" t="s">
        <v>104</v>
      </c>
      <c r="F5367" s="198">
        <v>108113929</v>
      </c>
      <c r="G5367" s="198">
        <v>0</v>
      </c>
      <c r="H5367" s="198">
        <v>0</v>
      </c>
      <c r="I5367" s="4">
        <v>43677</v>
      </c>
      <c r="J5367" s="198" t="s">
        <v>105</v>
      </c>
      <c r="K5367" s="198">
        <v>-935.76</v>
      </c>
      <c r="L5367" s="198" t="s">
        <v>188</v>
      </c>
    </row>
    <row r="5368" spans="1:12" x14ac:dyDescent="0.3">
      <c r="A5368" s="5">
        <v>13670</v>
      </c>
      <c r="B5368" s="5">
        <v>10100501</v>
      </c>
      <c r="C5368" s="5">
        <v>1000</v>
      </c>
      <c r="D5368" s="4">
        <v>43709</v>
      </c>
      <c r="E5368" s="198" t="s">
        <v>104</v>
      </c>
      <c r="F5368" s="198">
        <v>108113929</v>
      </c>
      <c r="G5368" s="198">
        <v>0</v>
      </c>
      <c r="H5368" s="198">
        <v>0</v>
      </c>
      <c r="I5368" s="4">
        <v>43677</v>
      </c>
      <c r="J5368" s="198" t="s">
        <v>105</v>
      </c>
      <c r="K5368" s="198">
        <v>-439.57</v>
      </c>
      <c r="L5368" s="198" t="s">
        <v>189</v>
      </c>
    </row>
    <row r="5369" spans="1:12" x14ac:dyDescent="0.3">
      <c r="A5369" s="5">
        <v>13660</v>
      </c>
      <c r="B5369" s="5">
        <v>10100501</v>
      </c>
      <c r="C5369" s="5">
        <v>1000</v>
      </c>
      <c r="D5369" s="4">
        <v>43709</v>
      </c>
      <c r="E5369" s="198" t="s">
        <v>104</v>
      </c>
      <c r="F5369" s="198">
        <v>108114171</v>
      </c>
      <c r="G5369" s="198">
        <v>0</v>
      </c>
      <c r="H5369" s="198">
        <v>0</v>
      </c>
      <c r="I5369" s="4">
        <v>43692</v>
      </c>
      <c r="J5369" s="198" t="s">
        <v>105</v>
      </c>
      <c r="K5369" s="198">
        <v>-603.01</v>
      </c>
      <c r="L5369" s="198" t="s">
        <v>188</v>
      </c>
    </row>
    <row r="5370" spans="1:12" x14ac:dyDescent="0.3">
      <c r="A5370" s="5">
        <v>13670</v>
      </c>
      <c r="B5370" s="5">
        <v>10100501</v>
      </c>
      <c r="C5370" s="5">
        <v>1000</v>
      </c>
      <c r="D5370" s="4">
        <v>43709</v>
      </c>
      <c r="E5370" s="198" t="s">
        <v>104</v>
      </c>
      <c r="F5370" s="198">
        <v>108114171</v>
      </c>
      <c r="G5370" s="198">
        <v>0</v>
      </c>
      <c r="H5370" s="198">
        <v>0</v>
      </c>
      <c r="I5370" s="4">
        <v>43692</v>
      </c>
      <c r="J5370" s="198" t="s">
        <v>105</v>
      </c>
      <c r="K5370" s="3">
        <v>-1788.64</v>
      </c>
      <c r="L5370" s="198" t="s">
        <v>189</v>
      </c>
    </row>
    <row r="5371" spans="1:12" x14ac:dyDescent="0.3">
      <c r="A5371" s="5">
        <v>13670</v>
      </c>
      <c r="B5371" s="5">
        <v>10100501</v>
      </c>
      <c r="C5371" s="5">
        <v>1000</v>
      </c>
      <c r="D5371" s="4">
        <v>43709</v>
      </c>
      <c r="E5371" s="198" t="s">
        <v>103</v>
      </c>
      <c r="F5371" s="198">
        <v>108114367</v>
      </c>
      <c r="G5371" s="198">
        <v>-440</v>
      </c>
      <c r="H5371" s="3">
        <v>-1372.8</v>
      </c>
      <c r="I5371" s="4">
        <v>43727</v>
      </c>
      <c r="J5371" s="198" t="s">
        <v>320</v>
      </c>
      <c r="K5371" s="198">
        <v>0</v>
      </c>
      <c r="L5371" s="198" t="s">
        <v>189</v>
      </c>
    </row>
    <row r="5372" spans="1:12" x14ac:dyDescent="0.3">
      <c r="A5372" s="5">
        <v>13670</v>
      </c>
      <c r="B5372" s="5">
        <v>10100501</v>
      </c>
      <c r="C5372" s="5">
        <v>1000</v>
      </c>
      <c r="D5372" s="4">
        <v>43709</v>
      </c>
      <c r="E5372" s="198" t="s">
        <v>104</v>
      </c>
      <c r="F5372" s="198">
        <v>108114367</v>
      </c>
      <c r="G5372" s="198">
        <v>0</v>
      </c>
      <c r="H5372" s="198">
        <v>0</v>
      </c>
      <c r="I5372" s="4">
        <v>43727</v>
      </c>
      <c r="J5372" s="198" t="s">
        <v>320</v>
      </c>
      <c r="K5372" s="3">
        <v>1478.42</v>
      </c>
      <c r="L5372" s="198" t="s">
        <v>189</v>
      </c>
    </row>
    <row r="5373" spans="1:12" x14ac:dyDescent="0.3">
      <c r="A5373" s="5">
        <v>13660</v>
      </c>
      <c r="B5373" s="5">
        <v>10100501</v>
      </c>
      <c r="C5373" s="5">
        <v>1000</v>
      </c>
      <c r="D5373" s="4">
        <v>43709</v>
      </c>
      <c r="E5373" s="198" t="s">
        <v>103</v>
      </c>
      <c r="F5373" s="198">
        <v>108114696</v>
      </c>
      <c r="G5373" s="198">
        <v>-50</v>
      </c>
      <c r="H5373" s="198">
        <v>-177</v>
      </c>
      <c r="I5373" s="4">
        <v>43677</v>
      </c>
      <c r="J5373" s="198" t="s">
        <v>319</v>
      </c>
      <c r="K5373" s="198">
        <v>0</v>
      </c>
      <c r="L5373" s="198" t="s">
        <v>188</v>
      </c>
    </row>
    <row r="5374" spans="1:12" x14ac:dyDescent="0.3">
      <c r="A5374" s="5">
        <v>13660</v>
      </c>
      <c r="B5374" s="5">
        <v>10100501</v>
      </c>
      <c r="C5374" s="5">
        <v>1000</v>
      </c>
      <c r="D5374" s="4">
        <v>43709</v>
      </c>
      <c r="E5374" s="198" t="s">
        <v>104</v>
      </c>
      <c r="F5374" s="198">
        <v>108114696</v>
      </c>
      <c r="G5374" s="198">
        <v>0</v>
      </c>
      <c r="H5374" s="198">
        <v>0</v>
      </c>
      <c r="I5374" s="4">
        <v>43677</v>
      </c>
      <c r="J5374" s="198" t="s">
        <v>319</v>
      </c>
      <c r="K5374" s="198">
        <v>-192.69</v>
      </c>
      <c r="L5374" s="198" t="s">
        <v>188</v>
      </c>
    </row>
    <row r="5375" spans="1:12" x14ac:dyDescent="0.3">
      <c r="A5375" s="5">
        <v>13660</v>
      </c>
      <c r="B5375" s="5">
        <v>10100501</v>
      </c>
      <c r="C5375" s="5">
        <v>1000</v>
      </c>
      <c r="D5375" s="4">
        <v>43709</v>
      </c>
      <c r="E5375" s="198" t="s">
        <v>103</v>
      </c>
      <c r="F5375" s="198">
        <v>108114696</v>
      </c>
      <c r="G5375" s="198">
        <v>-1</v>
      </c>
      <c r="H5375" s="198">
        <v>-753.71</v>
      </c>
      <c r="I5375" s="4">
        <v>43677</v>
      </c>
      <c r="J5375" s="198" t="s">
        <v>319</v>
      </c>
      <c r="K5375" s="198">
        <v>0</v>
      </c>
      <c r="L5375" s="198" t="s">
        <v>188</v>
      </c>
    </row>
    <row r="5376" spans="1:12" x14ac:dyDescent="0.3">
      <c r="A5376" s="5">
        <v>13660</v>
      </c>
      <c r="B5376" s="5">
        <v>10100501</v>
      </c>
      <c r="C5376" s="5">
        <v>1000</v>
      </c>
      <c r="D5376" s="4">
        <v>43709</v>
      </c>
      <c r="E5376" s="198" t="s">
        <v>104</v>
      </c>
      <c r="F5376" s="198">
        <v>108114696</v>
      </c>
      <c r="G5376" s="198">
        <v>0</v>
      </c>
      <c r="H5376" s="198">
        <v>0</v>
      </c>
      <c r="I5376" s="4">
        <v>43677</v>
      </c>
      <c r="J5376" s="198" t="s">
        <v>319</v>
      </c>
      <c r="K5376" s="198">
        <v>-820.5</v>
      </c>
      <c r="L5376" s="198" t="s">
        <v>188</v>
      </c>
    </row>
    <row r="5377" spans="1:12" x14ac:dyDescent="0.3">
      <c r="A5377" s="5">
        <v>13670</v>
      </c>
      <c r="B5377" s="5">
        <v>10100501</v>
      </c>
      <c r="C5377" s="5">
        <v>1000</v>
      </c>
      <c r="D5377" s="4">
        <v>43709</v>
      </c>
      <c r="E5377" s="198" t="s">
        <v>103</v>
      </c>
      <c r="F5377" s="198">
        <v>108114696</v>
      </c>
      <c r="G5377" s="198">
        <v>-150</v>
      </c>
      <c r="H5377" s="198">
        <v>-526.5</v>
      </c>
      <c r="I5377" s="4">
        <v>43677</v>
      </c>
      <c r="J5377" s="198" t="s">
        <v>319</v>
      </c>
      <c r="K5377" s="198">
        <v>0</v>
      </c>
      <c r="L5377" s="198" t="s">
        <v>189</v>
      </c>
    </row>
    <row r="5378" spans="1:12" x14ac:dyDescent="0.3">
      <c r="A5378" s="5">
        <v>13670</v>
      </c>
      <c r="B5378" s="5">
        <v>10100501</v>
      </c>
      <c r="C5378" s="5">
        <v>1000</v>
      </c>
      <c r="D5378" s="4">
        <v>43709</v>
      </c>
      <c r="E5378" s="198" t="s">
        <v>104</v>
      </c>
      <c r="F5378" s="198">
        <v>108114696</v>
      </c>
      <c r="G5378" s="198">
        <v>0</v>
      </c>
      <c r="H5378" s="198">
        <v>0</v>
      </c>
      <c r="I5378" s="4">
        <v>43677</v>
      </c>
      <c r="J5378" s="198" t="s">
        <v>319</v>
      </c>
      <c r="K5378" s="198">
        <v>-573.17999999999995</v>
      </c>
      <c r="L5378" s="198" t="s">
        <v>189</v>
      </c>
    </row>
    <row r="5379" spans="1:12" x14ac:dyDescent="0.3">
      <c r="A5379" s="5">
        <v>13670</v>
      </c>
      <c r="B5379" s="5">
        <v>10100501</v>
      </c>
      <c r="C5379" s="5">
        <v>1000</v>
      </c>
      <c r="D5379" s="4">
        <v>43709</v>
      </c>
      <c r="E5379" s="198" t="s">
        <v>103</v>
      </c>
      <c r="F5379" s="198">
        <v>108114769</v>
      </c>
      <c r="G5379" s="198">
        <v>-30</v>
      </c>
      <c r="H5379" s="198">
        <v>-264.89999999999998</v>
      </c>
      <c r="I5379" s="4">
        <v>43729</v>
      </c>
      <c r="J5379" s="198" t="s">
        <v>317</v>
      </c>
      <c r="K5379" s="198">
        <v>0</v>
      </c>
      <c r="L5379" s="198" t="s">
        <v>189</v>
      </c>
    </row>
    <row r="5380" spans="1:12" x14ac:dyDescent="0.3">
      <c r="A5380" s="5">
        <v>13660</v>
      </c>
      <c r="B5380" s="5">
        <v>10100501</v>
      </c>
      <c r="C5380" s="5">
        <v>1000</v>
      </c>
      <c r="D5380" s="4">
        <v>43709</v>
      </c>
      <c r="E5380" s="198" t="s">
        <v>104</v>
      </c>
      <c r="F5380" s="198">
        <v>108114290</v>
      </c>
      <c r="G5380" s="198">
        <v>0</v>
      </c>
      <c r="H5380" s="198">
        <v>0</v>
      </c>
      <c r="I5380" s="4">
        <v>43677</v>
      </c>
      <c r="J5380" s="198" t="s">
        <v>105</v>
      </c>
      <c r="K5380" s="198">
        <v>-381.39</v>
      </c>
      <c r="L5380" s="198" t="s">
        <v>188</v>
      </c>
    </row>
    <row r="5381" spans="1:12" x14ac:dyDescent="0.3">
      <c r="A5381" s="5">
        <v>13670</v>
      </c>
      <c r="B5381" s="5">
        <v>10100501</v>
      </c>
      <c r="C5381" s="5">
        <v>1000</v>
      </c>
      <c r="D5381" s="4">
        <v>43709</v>
      </c>
      <c r="E5381" s="198" t="s">
        <v>104</v>
      </c>
      <c r="F5381" s="198">
        <v>108114290</v>
      </c>
      <c r="G5381" s="198">
        <v>0</v>
      </c>
      <c r="H5381" s="198">
        <v>0</v>
      </c>
      <c r="I5381" s="4">
        <v>43677</v>
      </c>
      <c r="J5381" s="198" t="s">
        <v>105</v>
      </c>
      <c r="K5381" s="3">
        <v>-1499.72</v>
      </c>
      <c r="L5381" s="198" t="s">
        <v>189</v>
      </c>
    </row>
    <row r="5382" spans="1:12" x14ac:dyDescent="0.3">
      <c r="A5382" s="5">
        <v>13670</v>
      </c>
      <c r="B5382" s="5">
        <v>10100501</v>
      </c>
      <c r="C5382" s="5">
        <v>1000</v>
      </c>
      <c r="D5382" s="4">
        <v>43709</v>
      </c>
      <c r="E5382" s="198" t="s">
        <v>104</v>
      </c>
      <c r="F5382" s="198">
        <v>108114367</v>
      </c>
      <c r="G5382" s="198">
        <v>0</v>
      </c>
      <c r="H5382" s="198">
        <v>0</v>
      </c>
      <c r="I5382" s="4">
        <v>43727</v>
      </c>
      <c r="J5382" s="198" t="s">
        <v>105</v>
      </c>
      <c r="K5382" s="3">
        <v>-1665.57</v>
      </c>
      <c r="L5382" s="198" t="s">
        <v>189</v>
      </c>
    </row>
    <row r="5383" spans="1:12" x14ac:dyDescent="0.3">
      <c r="A5383" s="5">
        <v>13640</v>
      </c>
      <c r="B5383" s="5">
        <v>10100501</v>
      </c>
      <c r="C5383" s="5">
        <v>1000</v>
      </c>
      <c r="D5383" s="4">
        <v>43709</v>
      </c>
      <c r="E5383" s="198" t="s">
        <v>104</v>
      </c>
      <c r="F5383" s="198">
        <v>108114406</v>
      </c>
      <c r="G5383" s="198">
        <v>0</v>
      </c>
      <c r="H5383" s="198">
        <v>0</v>
      </c>
      <c r="I5383" s="4">
        <v>43677</v>
      </c>
      <c r="J5383" s="198" t="s">
        <v>105</v>
      </c>
      <c r="K5383" s="198">
        <v>-606.82000000000005</v>
      </c>
      <c r="L5383" s="198" t="s">
        <v>194</v>
      </c>
    </row>
    <row r="5384" spans="1:12" x14ac:dyDescent="0.3">
      <c r="A5384" s="5">
        <v>13650</v>
      </c>
      <c r="B5384" s="5">
        <v>10100501</v>
      </c>
      <c r="C5384" s="5">
        <v>1000</v>
      </c>
      <c r="D5384" s="4">
        <v>43709</v>
      </c>
      <c r="E5384" s="198" t="s">
        <v>104</v>
      </c>
      <c r="F5384" s="198">
        <v>108114406</v>
      </c>
      <c r="G5384" s="198">
        <v>0</v>
      </c>
      <c r="H5384" s="198">
        <v>0</v>
      </c>
      <c r="I5384" s="4">
        <v>43677</v>
      </c>
      <c r="J5384" s="198" t="s">
        <v>105</v>
      </c>
      <c r="K5384" s="198">
        <v>-397.41</v>
      </c>
      <c r="L5384" s="198" t="s">
        <v>195</v>
      </c>
    </row>
    <row r="5385" spans="1:12" x14ac:dyDescent="0.3">
      <c r="A5385" s="5">
        <v>13640</v>
      </c>
      <c r="B5385" s="5">
        <v>10100501</v>
      </c>
      <c r="C5385" s="5">
        <v>1000</v>
      </c>
      <c r="D5385" s="4">
        <v>43709</v>
      </c>
      <c r="E5385" s="198" t="s">
        <v>104</v>
      </c>
      <c r="F5385" s="198">
        <v>108114512</v>
      </c>
      <c r="G5385" s="198">
        <v>0</v>
      </c>
      <c r="H5385" s="198">
        <v>0</v>
      </c>
      <c r="I5385" s="4">
        <v>43725</v>
      </c>
      <c r="J5385" s="198" t="s">
        <v>321</v>
      </c>
      <c r="K5385" s="198">
        <v>-583.79</v>
      </c>
      <c r="L5385" s="198" t="s">
        <v>194</v>
      </c>
    </row>
    <row r="5386" spans="1:12" x14ac:dyDescent="0.3">
      <c r="A5386" s="5">
        <v>13660</v>
      </c>
      <c r="B5386" s="5">
        <v>10100501</v>
      </c>
      <c r="C5386" s="5">
        <v>1000</v>
      </c>
      <c r="D5386" s="4">
        <v>43709</v>
      </c>
      <c r="E5386" s="198" t="s">
        <v>104</v>
      </c>
      <c r="F5386" s="198">
        <v>108114512</v>
      </c>
      <c r="G5386" s="198">
        <v>0</v>
      </c>
      <c r="H5386" s="198">
        <v>0</v>
      </c>
      <c r="I5386" s="4">
        <v>43725</v>
      </c>
      <c r="J5386" s="198" t="s">
        <v>321</v>
      </c>
      <c r="K5386" s="198">
        <v>-133.61000000000001</v>
      </c>
      <c r="L5386" s="198" t="s">
        <v>188</v>
      </c>
    </row>
    <row r="5387" spans="1:12" x14ac:dyDescent="0.3">
      <c r="A5387" s="5">
        <v>13670</v>
      </c>
      <c r="B5387" s="5">
        <v>10100501</v>
      </c>
      <c r="C5387" s="5">
        <v>1000</v>
      </c>
      <c r="D5387" s="4">
        <v>43709</v>
      </c>
      <c r="E5387" s="198" t="s">
        <v>103</v>
      </c>
      <c r="F5387" s="198">
        <v>108114518</v>
      </c>
      <c r="G5387" s="198">
        <v>-74</v>
      </c>
      <c r="H5387" s="198">
        <v>-281.2</v>
      </c>
      <c r="I5387" s="4">
        <v>43734</v>
      </c>
      <c r="J5387" s="198" t="s">
        <v>322</v>
      </c>
      <c r="K5387" s="198">
        <v>0</v>
      </c>
      <c r="L5387" s="198" t="s">
        <v>189</v>
      </c>
    </row>
    <row r="5388" spans="1:12" x14ac:dyDescent="0.3">
      <c r="A5388" s="5">
        <v>13640</v>
      </c>
      <c r="B5388" s="5">
        <v>10100501</v>
      </c>
      <c r="C5388" s="5">
        <v>1000</v>
      </c>
      <c r="D5388" s="4">
        <v>43709</v>
      </c>
      <c r="E5388" s="198" t="s">
        <v>103</v>
      </c>
      <c r="F5388" s="198">
        <v>108113924</v>
      </c>
      <c r="G5388" s="198">
        <v>-1</v>
      </c>
      <c r="H5388" s="198">
        <v>-500.37</v>
      </c>
      <c r="I5388" s="4">
        <v>43734</v>
      </c>
      <c r="J5388" s="198" t="s">
        <v>322</v>
      </c>
      <c r="K5388" s="198">
        <v>0</v>
      </c>
      <c r="L5388" s="198" t="s">
        <v>194</v>
      </c>
    </row>
    <row r="5389" spans="1:12" x14ac:dyDescent="0.3">
      <c r="A5389" s="5">
        <v>13640</v>
      </c>
      <c r="B5389" s="5">
        <v>10100501</v>
      </c>
      <c r="C5389" s="5">
        <v>1000</v>
      </c>
      <c r="D5389" s="4">
        <v>43709</v>
      </c>
      <c r="E5389" s="198" t="s">
        <v>104</v>
      </c>
      <c r="F5389" s="198">
        <v>108113924</v>
      </c>
      <c r="G5389" s="198">
        <v>0</v>
      </c>
      <c r="H5389" s="198">
        <v>0</v>
      </c>
      <c r="I5389" s="4">
        <v>43734</v>
      </c>
      <c r="J5389" s="198" t="s">
        <v>322</v>
      </c>
      <c r="K5389" s="198">
        <v>-389.86</v>
      </c>
      <c r="L5389" s="198" t="s">
        <v>194</v>
      </c>
    </row>
    <row r="5390" spans="1:12" x14ac:dyDescent="0.3">
      <c r="A5390" s="5">
        <v>13660</v>
      </c>
      <c r="B5390" s="5">
        <v>10100501</v>
      </c>
      <c r="C5390" s="5">
        <v>1000</v>
      </c>
      <c r="D5390" s="4">
        <v>43709</v>
      </c>
      <c r="E5390" s="198" t="s">
        <v>104</v>
      </c>
      <c r="F5390" s="198">
        <v>108113929</v>
      </c>
      <c r="G5390" s="198">
        <v>0</v>
      </c>
      <c r="H5390" s="198">
        <v>0</v>
      </c>
      <c r="I5390" s="4">
        <v>43677</v>
      </c>
      <c r="J5390" s="198" t="s">
        <v>105</v>
      </c>
      <c r="K5390" s="198">
        <v>-0.76</v>
      </c>
      <c r="L5390" s="198" t="s">
        <v>188</v>
      </c>
    </row>
    <row r="5391" spans="1:12" x14ac:dyDescent="0.3">
      <c r="A5391" s="5">
        <v>13660</v>
      </c>
      <c r="B5391" s="5">
        <v>10100501</v>
      </c>
      <c r="C5391" s="5">
        <v>1000</v>
      </c>
      <c r="D5391" s="4">
        <v>43709</v>
      </c>
      <c r="E5391" s="198" t="s">
        <v>104</v>
      </c>
      <c r="F5391" s="198">
        <v>108113929</v>
      </c>
      <c r="G5391" s="198">
        <v>0</v>
      </c>
      <c r="H5391" s="198">
        <v>0</v>
      </c>
      <c r="I5391" s="4">
        <v>43677</v>
      </c>
      <c r="J5391" s="198" t="s">
        <v>105</v>
      </c>
      <c r="K5391" s="198">
        <v>-2.71</v>
      </c>
      <c r="L5391" s="198" t="s">
        <v>188</v>
      </c>
    </row>
    <row r="5392" spans="1:12" x14ac:dyDescent="0.3">
      <c r="A5392" s="5">
        <v>13670</v>
      </c>
      <c r="B5392" s="5">
        <v>10100501</v>
      </c>
      <c r="C5392" s="5">
        <v>1000</v>
      </c>
      <c r="D5392" s="4">
        <v>43709</v>
      </c>
      <c r="E5392" s="198" t="s">
        <v>104</v>
      </c>
      <c r="F5392" s="198">
        <v>108113929</v>
      </c>
      <c r="G5392" s="198">
        <v>0</v>
      </c>
      <c r="H5392" s="198">
        <v>0</v>
      </c>
      <c r="I5392" s="4">
        <v>43677</v>
      </c>
      <c r="J5392" s="198" t="s">
        <v>105</v>
      </c>
      <c r="K5392" s="198">
        <v>-1.28</v>
      </c>
      <c r="L5392" s="198" t="s">
        <v>189</v>
      </c>
    </row>
    <row r="5393" spans="1:12" x14ac:dyDescent="0.3">
      <c r="A5393" s="5">
        <v>13640</v>
      </c>
      <c r="B5393" s="5">
        <v>10100501</v>
      </c>
      <c r="C5393" s="5">
        <v>1000</v>
      </c>
      <c r="D5393" s="4">
        <v>43709</v>
      </c>
      <c r="E5393" s="198" t="s">
        <v>104</v>
      </c>
      <c r="F5393" s="198">
        <v>108113934</v>
      </c>
      <c r="G5393" s="198">
        <v>0</v>
      </c>
      <c r="H5393" s="198">
        <v>0</v>
      </c>
      <c r="I5393" s="4">
        <v>43707</v>
      </c>
      <c r="J5393" s="198" t="s">
        <v>105</v>
      </c>
      <c r="K5393" s="198">
        <v>-797.28</v>
      </c>
      <c r="L5393" s="198" t="s">
        <v>194</v>
      </c>
    </row>
    <row r="5394" spans="1:12" x14ac:dyDescent="0.3">
      <c r="A5394" s="5">
        <v>13650</v>
      </c>
      <c r="B5394" s="5">
        <v>10100501</v>
      </c>
      <c r="C5394" s="5">
        <v>1000</v>
      </c>
      <c r="D5394" s="4">
        <v>43709</v>
      </c>
      <c r="E5394" s="198" t="s">
        <v>104</v>
      </c>
      <c r="F5394" s="198">
        <v>108113934</v>
      </c>
      <c r="G5394" s="198">
        <v>0</v>
      </c>
      <c r="H5394" s="198">
        <v>0</v>
      </c>
      <c r="I5394" s="4">
        <v>43707</v>
      </c>
      <c r="J5394" s="198" t="s">
        <v>105</v>
      </c>
      <c r="K5394" s="198">
        <v>-109.19</v>
      </c>
      <c r="L5394" s="198" t="s">
        <v>195</v>
      </c>
    </row>
    <row r="5395" spans="1:12" x14ac:dyDescent="0.3">
      <c r="A5395" s="5">
        <v>13650</v>
      </c>
      <c r="B5395" s="5">
        <v>10100501</v>
      </c>
      <c r="C5395" s="5">
        <v>1000</v>
      </c>
      <c r="D5395" s="4">
        <v>43709</v>
      </c>
      <c r="E5395" s="198" t="s">
        <v>104</v>
      </c>
      <c r="F5395" s="198">
        <v>108114010</v>
      </c>
      <c r="G5395" s="198">
        <v>0</v>
      </c>
      <c r="H5395" s="198">
        <v>0</v>
      </c>
      <c r="I5395" s="4">
        <v>43677</v>
      </c>
      <c r="J5395" s="198" t="s">
        <v>105</v>
      </c>
      <c r="K5395" s="198">
        <v>-1.42</v>
      </c>
      <c r="L5395" s="198" t="s">
        <v>195</v>
      </c>
    </row>
    <row r="5396" spans="1:12" x14ac:dyDescent="0.3">
      <c r="A5396" s="5">
        <v>13660</v>
      </c>
      <c r="B5396" s="5">
        <v>10100501</v>
      </c>
      <c r="C5396" s="5">
        <v>1000</v>
      </c>
      <c r="D5396" s="4">
        <v>43709</v>
      </c>
      <c r="E5396" s="198" t="s">
        <v>104</v>
      </c>
      <c r="F5396" s="198">
        <v>108114010</v>
      </c>
      <c r="G5396" s="198">
        <v>0</v>
      </c>
      <c r="H5396" s="198">
        <v>0</v>
      </c>
      <c r="I5396" s="4">
        <v>43677</v>
      </c>
      <c r="J5396" s="198" t="s">
        <v>105</v>
      </c>
      <c r="K5396" s="198">
        <v>-3.98</v>
      </c>
      <c r="L5396" s="198" t="s">
        <v>188</v>
      </c>
    </row>
    <row r="5397" spans="1:12" x14ac:dyDescent="0.3">
      <c r="A5397" s="5">
        <v>13670</v>
      </c>
      <c r="B5397" s="5">
        <v>10100501</v>
      </c>
      <c r="C5397" s="5">
        <v>1000</v>
      </c>
      <c r="D5397" s="4">
        <v>43709</v>
      </c>
      <c r="E5397" s="198" t="s">
        <v>104</v>
      </c>
      <c r="F5397" s="198">
        <v>108114010</v>
      </c>
      <c r="G5397" s="198">
        <v>0</v>
      </c>
      <c r="H5397" s="198">
        <v>0</v>
      </c>
      <c r="I5397" s="4">
        <v>43677</v>
      </c>
      <c r="J5397" s="198" t="s">
        <v>105</v>
      </c>
      <c r="K5397" s="198">
        <v>-4.49</v>
      </c>
      <c r="L5397" s="198" t="s">
        <v>189</v>
      </c>
    </row>
    <row r="5398" spans="1:12" x14ac:dyDescent="0.3">
      <c r="A5398" s="5">
        <v>13640</v>
      </c>
      <c r="B5398" s="5">
        <v>10100501</v>
      </c>
      <c r="C5398" s="5">
        <v>1000</v>
      </c>
      <c r="D5398" s="4">
        <v>43709</v>
      </c>
      <c r="E5398" s="198" t="s">
        <v>104</v>
      </c>
      <c r="F5398" s="198">
        <v>108114105</v>
      </c>
      <c r="G5398" s="198">
        <v>0</v>
      </c>
      <c r="H5398" s="198">
        <v>0</v>
      </c>
      <c r="I5398" s="4">
        <v>43677</v>
      </c>
      <c r="J5398" s="198" t="s">
        <v>105</v>
      </c>
      <c r="K5398" s="198">
        <v>-217.83</v>
      </c>
      <c r="L5398" s="198" t="s">
        <v>194</v>
      </c>
    </row>
    <row r="5399" spans="1:12" x14ac:dyDescent="0.3">
      <c r="A5399" s="5">
        <v>13650</v>
      </c>
      <c r="B5399" s="5">
        <v>10100501</v>
      </c>
      <c r="C5399" s="5">
        <v>1000</v>
      </c>
      <c r="D5399" s="4">
        <v>43709</v>
      </c>
      <c r="E5399" s="198" t="s">
        <v>104</v>
      </c>
      <c r="F5399" s="198">
        <v>108114105</v>
      </c>
      <c r="G5399" s="198">
        <v>0</v>
      </c>
      <c r="H5399" s="198">
        <v>0</v>
      </c>
      <c r="I5399" s="4">
        <v>43677</v>
      </c>
      <c r="J5399" s="198" t="s">
        <v>105</v>
      </c>
      <c r="K5399" s="3">
        <v>-1096.93</v>
      </c>
      <c r="L5399" s="198" t="s">
        <v>195</v>
      </c>
    </row>
    <row r="5400" spans="1:12" x14ac:dyDescent="0.3">
      <c r="A5400" s="5">
        <v>13660</v>
      </c>
      <c r="B5400" s="5">
        <v>10100501</v>
      </c>
      <c r="C5400" s="5">
        <v>1000</v>
      </c>
      <c r="D5400" s="4">
        <v>43709</v>
      </c>
      <c r="E5400" s="198" t="s">
        <v>104</v>
      </c>
      <c r="F5400" s="198">
        <v>108114117</v>
      </c>
      <c r="G5400" s="198">
        <v>0</v>
      </c>
      <c r="H5400" s="198">
        <v>0</v>
      </c>
      <c r="I5400" s="4">
        <v>43643</v>
      </c>
      <c r="J5400" s="198" t="s">
        <v>105</v>
      </c>
      <c r="K5400" s="198">
        <v>3.26</v>
      </c>
      <c r="L5400" s="198" t="s">
        <v>188</v>
      </c>
    </row>
    <row r="5401" spans="1:12" x14ac:dyDescent="0.3">
      <c r="A5401" s="5">
        <v>13640</v>
      </c>
      <c r="B5401" s="5">
        <v>10100501</v>
      </c>
      <c r="C5401" s="5">
        <v>1000</v>
      </c>
      <c r="D5401" s="4">
        <v>43709</v>
      </c>
      <c r="E5401" s="198" t="s">
        <v>104</v>
      </c>
      <c r="F5401" s="198">
        <v>108114151</v>
      </c>
      <c r="G5401" s="198">
        <v>0</v>
      </c>
      <c r="H5401" s="198">
        <v>0</v>
      </c>
      <c r="I5401" s="4">
        <v>43671</v>
      </c>
      <c r="J5401" s="198" t="s">
        <v>105</v>
      </c>
      <c r="K5401" s="198">
        <v>1.28</v>
      </c>
      <c r="L5401" s="198" t="s">
        <v>194</v>
      </c>
    </row>
    <row r="5402" spans="1:12" x14ac:dyDescent="0.3">
      <c r="A5402" s="5">
        <v>13640</v>
      </c>
      <c r="B5402" s="5">
        <v>10100501</v>
      </c>
      <c r="C5402" s="5">
        <v>1000</v>
      </c>
      <c r="D5402" s="4">
        <v>43709</v>
      </c>
      <c r="E5402" s="198" t="s">
        <v>104</v>
      </c>
      <c r="F5402" s="198">
        <v>108114161</v>
      </c>
      <c r="G5402" s="198">
        <v>0</v>
      </c>
      <c r="H5402" s="198">
        <v>0</v>
      </c>
      <c r="I5402" s="4">
        <v>43683</v>
      </c>
      <c r="J5402" s="198" t="s">
        <v>105</v>
      </c>
      <c r="K5402" s="198">
        <v>-1.07</v>
      </c>
      <c r="L5402" s="198" t="s">
        <v>194</v>
      </c>
    </row>
    <row r="5403" spans="1:12" x14ac:dyDescent="0.3">
      <c r="A5403" s="5">
        <v>13650</v>
      </c>
      <c r="B5403" s="5">
        <v>10100501</v>
      </c>
      <c r="C5403" s="5">
        <v>1000</v>
      </c>
      <c r="D5403" s="4">
        <v>43709</v>
      </c>
      <c r="E5403" s="198" t="s">
        <v>104</v>
      </c>
      <c r="F5403" s="198">
        <v>108114161</v>
      </c>
      <c r="G5403" s="198">
        <v>0</v>
      </c>
      <c r="H5403" s="198">
        <v>0</v>
      </c>
      <c r="I5403" s="4">
        <v>43683</v>
      </c>
      <c r="J5403" s="198" t="s">
        <v>105</v>
      </c>
      <c r="K5403" s="198">
        <v>-3.07</v>
      </c>
      <c r="L5403" s="198" t="s">
        <v>195</v>
      </c>
    </row>
    <row r="5404" spans="1:12" x14ac:dyDescent="0.3">
      <c r="A5404" s="5">
        <v>13660</v>
      </c>
      <c r="B5404" s="5">
        <v>10100501</v>
      </c>
      <c r="C5404" s="5">
        <v>1000</v>
      </c>
      <c r="D5404" s="4">
        <v>43709</v>
      </c>
      <c r="E5404" s="198" t="s">
        <v>104</v>
      </c>
      <c r="F5404" s="198">
        <v>108114171</v>
      </c>
      <c r="G5404" s="198">
        <v>0</v>
      </c>
      <c r="H5404" s="198">
        <v>0</v>
      </c>
      <c r="I5404" s="4">
        <v>43692</v>
      </c>
      <c r="J5404" s="198" t="s">
        <v>105</v>
      </c>
      <c r="K5404" s="198">
        <v>2.62</v>
      </c>
      <c r="L5404" s="198" t="s">
        <v>188</v>
      </c>
    </row>
    <row r="5405" spans="1:12" x14ac:dyDescent="0.3">
      <c r="A5405" s="5">
        <v>13670</v>
      </c>
      <c r="B5405" s="5">
        <v>10100501</v>
      </c>
      <c r="C5405" s="5">
        <v>1000</v>
      </c>
      <c r="D5405" s="4">
        <v>43709</v>
      </c>
      <c r="E5405" s="198" t="s">
        <v>104</v>
      </c>
      <c r="F5405" s="198">
        <v>108114171</v>
      </c>
      <c r="G5405" s="198">
        <v>0</v>
      </c>
      <c r="H5405" s="198">
        <v>0</v>
      </c>
      <c r="I5405" s="4">
        <v>43692</v>
      </c>
      <c r="J5405" s="198" t="s">
        <v>105</v>
      </c>
      <c r="K5405" s="198">
        <v>7.76</v>
      </c>
      <c r="L5405" s="198" t="s">
        <v>189</v>
      </c>
    </row>
    <row r="5406" spans="1:12" x14ac:dyDescent="0.3">
      <c r="A5406" s="5">
        <v>13650</v>
      </c>
      <c r="B5406" s="5">
        <v>10100501</v>
      </c>
      <c r="C5406" s="5">
        <v>1000</v>
      </c>
      <c r="D5406" s="4">
        <v>43709</v>
      </c>
      <c r="E5406" s="198" t="s">
        <v>103</v>
      </c>
      <c r="F5406" s="198">
        <v>108114210</v>
      </c>
      <c r="G5406" s="198">
        <v>723</v>
      </c>
      <c r="H5406" s="3">
        <v>3275.19</v>
      </c>
      <c r="I5406" s="4">
        <v>43736</v>
      </c>
      <c r="J5406" s="198" t="s">
        <v>323</v>
      </c>
      <c r="K5406" s="198">
        <v>0</v>
      </c>
      <c r="L5406" s="198" t="s">
        <v>195</v>
      </c>
    </row>
    <row r="5407" spans="1:12" x14ac:dyDescent="0.3">
      <c r="A5407" s="5">
        <v>13650</v>
      </c>
      <c r="B5407" s="5">
        <v>10100501</v>
      </c>
      <c r="C5407" s="5">
        <v>1000</v>
      </c>
      <c r="D5407" s="4">
        <v>43709</v>
      </c>
      <c r="E5407" s="198" t="s">
        <v>103</v>
      </c>
      <c r="F5407" s="198">
        <v>108114210</v>
      </c>
      <c r="G5407" s="5">
        <v>-1023</v>
      </c>
      <c r="H5407" s="3">
        <v>-4102.2299999999996</v>
      </c>
      <c r="I5407" s="4">
        <v>43736</v>
      </c>
      <c r="J5407" s="198" t="s">
        <v>323</v>
      </c>
      <c r="K5407" s="198">
        <v>0</v>
      </c>
      <c r="L5407" s="198" t="s">
        <v>195</v>
      </c>
    </row>
    <row r="5408" spans="1:12" x14ac:dyDescent="0.3">
      <c r="A5408" s="5">
        <v>13660</v>
      </c>
      <c r="B5408" s="5">
        <v>10100501</v>
      </c>
      <c r="C5408" s="5">
        <v>1000</v>
      </c>
      <c r="D5408" s="4">
        <v>43709</v>
      </c>
      <c r="E5408" s="198" t="s">
        <v>104</v>
      </c>
      <c r="F5408" s="198">
        <v>108113211</v>
      </c>
      <c r="G5408" s="198">
        <v>0</v>
      </c>
      <c r="H5408" s="198">
        <v>0</v>
      </c>
      <c r="I5408" s="4">
        <v>43692</v>
      </c>
      <c r="J5408" s="198" t="s">
        <v>105</v>
      </c>
      <c r="K5408" s="198">
        <v>-0.12</v>
      </c>
      <c r="L5408" s="198" t="s">
        <v>188</v>
      </c>
    </row>
    <row r="5409" spans="1:12" x14ac:dyDescent="0.3">
      <c r="A5409" s="5">
        <v>13670</v>
      </c>
      <c r="B5409" s="5">
        <v>10100501</v>
      </c>
      <c r="C5409" s="5">
        <v>1000</v>
      </c>
      <c r="D5409" s="4">
        <v>43709</v>
      </c>
      <c r="E5409" s="198" t="s">
        <v>104</v>
      </c>
      <c r="F5409" s="198">
        <v>108113211</v>
      </c>
      <c r="G5409" s="198">
        <v>0</v>
      </c>
      <c r="H5409" s="198">
        <v>0</v>
      </c>
      <c r="I5409" s="4">
        <v>43692</v>
      </c>
      <c r="J5409" s="198" t="s">
        <v>105</v>
      </c>
      <c r="K5409" s="198">
        <v>-4.72</v>
      </c>
      <c r="L5409" s="198" t="s">
        <v>189</v>
      </c>
    </row>
    <row r="5410" spans="1:12" x14ac:dyDescent="0.3">
      <c r="A5410" s="5">
        <v>13640</v>
      </c>
      <c r="B5410" s="5">
        <v>10100501</v>
      </c>
      <c r="C5410" s="5">
        <v>1000</v>
      </c>
      <c r="D5410" s="4">
        <v>43709</v>
      </c>
      <c r="E5410" s="198" t="s">
        <v>104</v>
      </c>
      <c r="F5410" s="198">
        <v>108113256</v>
      </c>
      <c r="G5410" s="198">
        <v>0</v>
      </c>
      <c r="H5410" s="198">
        <v>0</v>
      </c>
      <c r="I5410" s="4">
        <v>43698</v>
      </c>
      <c r="J5410" s="198" t="s">
        <v>105</v>
      </c>
      <c r="K5410" s="198">
        <v>-0.95</v>
      </c>
      <c r="L5410" s="198" t="s">
        <v>194</v>
      </c>
    </row>
    <row r="5411" spans="1:12" x14ac:dyDescent="0.3">
      <c r="A5411" s="5">
        <v>13660</v>
      </c>
      <c r="B5411" s="5">
        <v>10100501</v>
      </c>
      <c r="C5411" s="5">
        <v>1000</v>
      </c>
      <c r="D5411" s="4">
        <v>43709</v>
      </c>
      <c r="E5411" s="198" t="s">
        <v>104</v>
      </c>
      <c r="F5411" s="198">
        <v>108113322</v>
      </c>
      <c r="G5411" s="198">
        <v>0</v>
      </c>
      <c r="H5411" s="198">
        <v>0</v>
      </c>
      <c r="I5411" s="4">
        <v>43730</v>
      </c>
      <c r="J5411" s="198" t="s">
        <v>105</v>
      </c>
      <c r="K5411" s="198">
        <v>-208.6</v>
      </c>
      <c r="L5411" s="198" t="s">
        <v>188</v>
      </c>
    </row>
    <row r="5412" spans="1:12" x14ac:dyDescent="0.3">
      <c r="A5412" s="5">
        <v>13660</v>
      </c>
      <c r="B5412" s="5">
        <v>10100501</v>
      </c>
      <c r="C5412" s="5">
        <v>1000</v>
      </c>
      <c r="D5412" s="4">
        <v>43709</v>
      </c>
      <c r="E5412" s="198" t="s">
        <v>104</v>
      </c>
      <c r="F5412" s="198">
        <v>108113322</v>
      </c>
      <c r="G5412" s="198">
        <v>0</v>
      </c>
      <c r="H5412" s="198">
        <v>0</v>
      </c>
      <c r="I5412" s="4">
        <v>43730</v>
      </c>
      <c r="J5412" s="198" t="s">
        <v>105</v>
      </c>
      <c r="K5412" s="3">
        <v>-1642.91</v>
      </c>
      <c r="L5412" s="198" t="s">
        <v>188</v>
      </c>
    </row>
    <row r="5413" spans="1:12" x14ac:dyDescent="0.3">
      <c r="A5413" s="5">
        <v>13670</v>
      </c>
      <c r="B5413" s="5">
        <v>10100501</v>
      </c>
      <c r="C5413" s="5">
        <v>1000</v>
      </c>
      <c r="D5413" s="4">
        <v>43709</v>
      </c>
      <c r="E5413" s="198" t="s">
        <v>104</v>
      </c>
      <c r="F5413" s="198">
        <v>108113322</v>
      </c>
      <c r="G5413" s="198">
        <v>0</v>
      </c>
      <c r="H5413" s="198">
        <v>0</v>
      </c>
      <c r="I5413" s="4">
        <v>43730</v>
      </c>
      <c r="J5413" s="198" t="s">
        <v>105</v>
      </c>
      <c r="K5413" s="198">
        <v>-870.5</v>
      </c>
      <c r="L5413" s="198" t="s">
        <v>189</v>
      </c>
    </row>
    <row r="5414" spans="1:12" x14ac:dyDescent="0.3">
      <c r="A5414" s="5">
        <v>13660</v>
      </c>
      <c r="B5414" s="5">
        <v>10100501</v>
      </c>
      <c r="C5414" s="5">
        <v>1000</v>
      </c>
      <c r="D5414" s="4">
        <v>43709</v>
      </c>
      <c r="E5414" s="198" t="s">
        <v>104</v>
      </c>
      <c r="F5414" s="198">
        <v>108113418</v>
      </c>
      <c r="G5414" s="198">
        <v>0</v>
      </c>
      <c r="H5414" s="198">
        <v>0</v>
      </c>
      <c r="I5414" s="4">
        <v>43707</v>
      </c>
      <c r="J5414" s="198" t="s">
        <v>105</v>
      </c>
      <c r="K5414" s="3">
        <v>-4803.76</v>
      </c>
      <c r="L5414" s="198" t="s">
        <v>188</v>
      </c>
    </row>
    <row r="5415" spans="1:12" x14ac:dyDescent="0.3">
      <c r="A5415" s="5">
        <v>13640</v>
      </c>
      <c r="B5415" s="5">
        <v>10100501</v>
      </c>
      <c r="C5415" s="5">
        <v>1000</v>
      </c>
      <c r="D5415" s="4">
        <v>43709</v>
      </c>
      <c r="E5415" s="198" t="s">
        <v>104</v>
      </c>
      <c r="F5415" s="198">
        <v>108113419</v>
      </c>
      <c r="G5415" s="198">
        <v>0</v>
      </c>
      <c r="H5415" s="198">
        <v>0</v>
      </c>
      <c r="I5415" s="4">
        <v>43672</v>
      </c>
      <c r="J5415" s="198" t="s">
        <v>105</v>
      </c>
      <c r="K5415" s="198">
        <v>-0.95</v>
      </c>
      <c r="L5415" s="198" t="s">
        <v>194</v>
      </c>
    </row>
    <row r="5416" spans="1:12" x14ac:dyDescent="0.3">
      <c r="A5416" s="5">
        <v>13640</v>
      </c>
      <c r="B5416" s="5">
        <v>10100501</v>
      </c>
      <c r="C5416" s="5">
        <v>1000</v>
      </c>
      <c r="D5416" s="4">
        <v>43709</v>
      </c>
      <c r="E5416" s="198" t="s">
        <v>104</v>
      </c>
      <c r="F5416" s="198">
        <v>108113519</v>
      </c>
      <c r="G5416" s="198">
        <v>0</v>
      </c>
      <c r="H5416" s="198">
        <v>0</v>
      </c>
      <c r="I5416" s="4">
        <v>43677</v>
      </c>
      <c r="J5416" s="198" t="s">
        <v>105</v>
      </c>
      <c r="K5416" s="198">
        <v>0.62</v>
      </c>
      <c r="L5416" s="198" t="s">
        <v>194</v>
      </c>
    </row>
    <row r="5417" spans="1:12" x14ac:dyDescent="0.3">
      <c r="A5417" s="5">
        <v>13650</v>
      </c>
      <c r="B5417" s="5">
        <v>10100501</v>
      </c>
      <c r="C5417" s="5">
        <v>1000</v>
      </c>
      <c r="D5417" s="4">
        <v>43709</v>
      </c>
      <c r="E5417" s="198" t="s">
        <v>104</v>
      </c>
      <c r="F5417" s="198">
        <v>108113519</v>
      </c>
      <c r="G5417" s="198">
        <v>0</v>
      </c>
      <c r="H5417" s="198">
        <v>0</v>
      </c>
      <c r="I5417" s="4">
        <v>43677</v>
      </c>
      <c r="J5417" s="198" t="s">
        <v>105</v>
      </c>
      <c r="K5417" s="198">
        <v>1.21</v>
      </c>
      <c r="L5417" s="198" t="s">
        <v>195</v>
      </c>
    </row>
    <row r="5418" spans="1:12" x14ac:dyDescent="0.3">
      <c r="A5418" s="5">
        <v>13650</v>
      </c>
      <c r="B5418" s="5">
        <v>10100501</v>
      </c>
      <c r="C5418" s="5">
        <v>1000</v>
      </c>
      <c r="D5418" s="4">
        <v>43709</v>
      </c>
      <c r="E5418" s="198" t="s">
        <v>104</v>
      </c>
      <c r="F5418" s="198">
        <v>108113519</v>
      </c>
      <c r="G5418" s="198">
        <v>0</v>
      </c>
      <c r="H5418" s="198">
        <v>0</v>
      </c>
      <c r="I5418" s="4">
        <v>43677</v>
      </c>
      <c r="J5418" s="198" t="s">
        <v>105</v>
      </c>
      <c r="K5418" s="198">
        <v>1.2</v>
      </c>
      <c r="L5418" s="198" t="s">
        <v>195</v>
      </c>
    </row>
    <row r="5419" spans="1:12" x14ac:dyDescent="0.3">
      <c r="A5419" s="5">
        <v>13640</v>
      </c>
      <c r="B5419" s="5">
        <v>10100501</v>
      </c>
      <c r="C5419" s="5">
        <v>1000</v>
      </c>
      <c r="D5419" s="4">
        <v>43709</v>
      </c>
      <c r="E5419" s="198" t="s">
        <v>104</v>
      </c>
      <c r="F5419" s="198">
        <v>108113561</v>
      </c>
      <c r="G5419" s="198">
        <v>0</v>
      </c>
      <c r="H5419" s="198">
        <v>0</v>
      </c>
      <c r="I5419" s="4">
        <v>43643</v>
      </c>
      <c r="J5419" s="198" t="s">
        <v>105</v>
      </c>
      <c r="K5419" s="198">
        <v>-0.11</v>
      </c>
      <c r="L5419" s="198" t="s">
        <v>194</v>
      </c>
    </row>
    <row r="5420" spans="1:12" x14ac:dyDescent="0.3">
      <c r="A5420" s="5">
        <v>13650</v>
      </c>
      <c r="B5420" s="5">
        <v>10100501</v>
      </c>
      <c r="C5420" s="5">
        <v>1000</v>
      </c>
      <c r="D5420" s="4">
        <v>43709</v>
      </c>
      <c r="E5420" s="198" t="s">
        <v>104</v>
      </c>
      <c r="F5420" s="198">
        <v>108113561</v>
      </c>
      <c r="G5420" s="198">
        <v>0</v>
      </c>
      <c r="H5420" s="198">
        <v>0</v>
      </c>
      <c r="I5420" s="4">
        <v>43643</v>
      </c>
      <c r="J5420" s="198" t="s">
        <v>105</v>
      </c>
      <c r="K5420" s="198">
        <v>-0.73</v>
      </c>
      <c r="L5420" s="198" t="s">
        <v>195</v>
      </c>
    </row>
    <row r="5421" spans="1:12" x14ac:dyDescent="0.3">
      <c r="A5421" s="5">
        <v>13650</v>
      </c>
      <c r="B5421" s="5">
        <v>10100501</v>
      </c>
      <c r="C5421" s="5">
        <v>1000</v>
      </c>
      <c r="D5421" s="4">
        <v>43709</v>
      </c>
      <c r="E5421" s="198" t="s">
        <v>103</v>
      </c>
      <c r="F5421" s="198">
        <v>108115962</v>
      </c>
      <c r="G5421" s="198">
        <v>-20</v>
      </c>
      <c r="H5421" s="198">
        <v>-109.6</v>
      </c>
      <c r="I5421" s="4">
        <v>43718</v>
      </c>
      <c r="J5421" s="198" t="s">
        <v>324</v>
      </c>
      <c r="K5421" s="198">
        <v>0</v>
      </c>
      <c r="L5421" s="198" t="s">
        <v>195</v>
      </c>
    </row>
    <row r="5422" spans="1:12" x14ac:dyDescent="0.3">
      <c r="A5422" s="5">
        <v>13640</v>
      </c>
      <c r="B5422" s="5">
        <v>10100501</v>
      </c>
      <c r="C5422" s="5">
        <v>1000</v>
      </c>
      <c r="D5422" s="4">
        <v>43709</v>
      </c>
      <c r="E5422" s="198" t="s">
        <v>104</v>
      </c>
      <c r="F5422" s="198">
        <v>108098527</v>
      </c>
      <c r="G5422" s="198">
        <v>0</v>
      </c>
      <c r="H5422" s="198">
        <v>0</v>
      </c>
      <c r="I5422" s="4">
        <v>43683</v>
      </c>
      <c r="J5422" s="198" t="s">
        <v>105</v>
      </c>
      <c r="K5422" s="198">
        <v>19.16</v>
      </c>
      <c r="L5422" s="198" t="s">
        <v>194</v>
      </c>
    </row>
    <row r="5423" spans="1:12" x14ac:dyDescent="0.3">
      <c r="A5423" s="5">
        <v>13640</v>
      </c>
      <c r="B5423" s="5">
        <v>10100501</v>
      </c>
      <c r="C5423" s="5">
        <v>1000</v>
      </c>
      <c r="D5423" s="4">
        <v>43709</v>
      </c>
      <c r="E5423" s="198" t="s">
        <v>104</v>
      </c>
      <c r="F5423" s="198">
        <v>108098527</v>
      </c>
      <c r="G5423" s="198">
        <v>0</v>
      </c>
      <c r="H5423" s="198">
        <v>0</v>
      </c>
      <c r="I5423" s="4">
        <v>43683</v>
      </c>
      <c r="J5423" s="198" t="s">
        <v>105</v>
      </c>
      <c r="K5423" s="198">
        <v>111.63</v>
      </c>
      <c r="L5423" s="198" t="s">
        <v>194</v>
      </c>
    </row>
    <row r="5424" spans="1:12" x14ac:dyDescent="0.3">
      <c r="A5424" s="5">
        <v>13640</v>
      </c>
      <c r="B5424" s="5">
        <v>10100501</v>
      </c>
      <c r="C5424" s="5">
        <v>1000</v>
      </c>
      <c r="D5424" s="4">
        <v>43709</v>
      </c>
      <c r="E5424" s="198" t="s">
        <v>104</v>
      </c>
      <c r="F5424" s="198">
        <v>108098527</v>
      </c>
      <c r="G5424" s="198">
        <v>0</v>
      </c>
      <c r="H5424" s="198">
        <v>0</v>
      </c>
      <c r="I5424" s="4">
        <v>43683</v>
      </c>
      <c r="J5424" s="198" t="s">
        <v>105</v>
      </c>
      <c r="K5424" s="198">
        <v>32.11</v>
      </c>
      <c r="L5424" s="198" t="s">
        <v>194</v>
      </c>
    </row>
    <row r="5425" spans="1:12" x14ac:dyDescent="0.3">
      <c r="A5425" s="5">
        <v>13640</v>
      </c>
      <c r="B5425" s="5">
        <v>10100501</v>
      </c>
      <c r="C5425" s="5">
        <v>1000</v>
      </c>
      <c r="D5425" s="4">
        <v>43709</v>
      </c>
      <c r="E5425" s="198" t="s">
        <v>104</v>
      </c>
      <c r="F5425" s="198">
        <v>108098527</v>
      </c>
      <c r="G5425" s="198">
        <v>0</v>
      </c>
      <c r="H5425" s="198">
        <v>0</v>
      </c>
      <c r="I5425" s="4">
        <v>43683</v>
      </c>
      <c r="J5425" s="198" t="s">
        <v>105</v>
      </c>
      <c r="K5425" s="198">
        <v>32.11</v>
      </c>
      <c r="L5425" s="198" t="s">
        <v>194</v>
      </c>
    </row>
    <row r="5426" spans="1:12" x14ac:dyDescent="0.3">
      <c r="A5426" s="5">
        <v>13640</v>
      </c>
      <c r="B5426" s="5">
        <v>10100501</v>
      </c>
      <c r="C5426" s="5">
        <v>1000</v>
      </c>
      <c r="D5426" s="4">
        <v>43709</v>
      </c>
      <c r="E5426" s="198" t="s">
        <v>104</v>
      </c>
      <c r="F5426" s="198">
        <v>108098527</v>
      </c>
      <c r="G5426" s="198">
        <v>0</v>
      </c>
      <c r="H5426" s="198">
        <v>0</v>
      </c>
      <c r="I5426" s="4">
        <v>43683</v>
      </c>
      <c r="J5426" s="198" t="s">
        <v>105</v>
      </c>
      <c r="K5426" s="198">
        <v>2.97</v>
      </c>
      <c r="L5426" s="198" t="s">
        <v>194</v>
      </c>
    </row>
    <row r="5427" spans="1:12" x14ac:dyDescent="0.3">
      <c r="A5427" s="5">
        <v>13640</v>
      </c>
      <c r="B5427" s="5">
        <v>10100501</v>
      </c>
      <c r="C5427" s="5">
        <v>1000</v>
      </c>
      <c r="D5427" s="4">
        <v>43709</v>
      </c>
      <c r="E5427" s="198" t="s">
        <v>104</v>
      </c>
      <c r="F5427" s="198">
        <v>108098527</v>
      </c>
      <c r="G5427" s="198">
        <v>0</v>
      </c>
      <c r="H5427" s="198">
        <v>0</v>
      </c>
      <c r="I5427" s="4">
        <v>43683</v>
      </c>
      <c r="J5427" s="198" t="s">
        <v>105</v>
      </c>
      <c r="K5427" s="198">
        <v>118.14</v>
      </c>
      <c r="L5427" s="198" t="s">
        <v>194</v>
      </c>
    </row>
    <row r="5428" spans="1:12" x14ac:dyDescent="0.3">
      <c r="A5428" s="5">
        <v>13640</v>
      </c>
      <c r="B5428" s="5">
        <v>10100501</v>
      </c>
      <c r="C5428" s="5">
        <v>1000</v>
      </c>
      <c r="D5428" s="4">
        <v>43709</v>
      </c>
      <c r="E5428" s="198" t="s">
        <v>104</v>
      </c>
      <c r="F5428" s="198">
        <v>108098527</v>
      </c>
      <c r="G5428" s="198">
        <v>0</v>
      </c>
      <c r="H5428" s="198">
        <v>0</v>
      </c>
      <c r="I5428" s="4">
        <v>43683</v>
      </c>
      <c r="J5428" s="198" t="s">
        <v>105</v>
      </c>
      <c r="K5428" s="198">
        <v>118.14</v>
      </c>
      <c r="L5428" s="198" t="s">
        <v>194</v>
      </c>
    </row>
    <row r="5429" spans="1:12" x14ac:dyDescent="0.3">
      <c r="A5429" s="5">
        <v>13640</v>
      </c>
      <c r="B5429" s="5">
        <v>10100501</v>
      </c>
      <c r="C5429" s="5">
        <v>1000</v>
      </c>
      <c r="D5429" s="4">
        <v>43709</v>
      </c>
      <c r="E5429" s="198" t="s">
        <v>104</v>
      </c>
      <c r="F5429" s="198">
        <v>108098527</v>
      </c>
      <c r="G5429" s="198">
        <v>0</v>
      </c>
      <c r="H5429" s="198">
        <v>0</v>
      </c>
      <c r="I5429" s="4">
        <v>43683</v>
      </c>
      <c r="J5429" s="198" t="s">
        <v>105</v>
      </c>
      <c r="K5429" s="198">
        <v>118.14</v>
      </c>
      <c r="L5429" s="198" t="s">
        <v>194</v>
      </c>
    </row>
    <row r="5430" spans="1:12" x14ac:dyDescent="0.3">
      <c r="A5430" s="5">
        <v>13640</v>
      </c>
      <c r="B5430" s="5">
        <v>10100501</v>
      </c>
      <c r="C5430" s="5">
        <v>1000</v>
      </c>
      <c r="D5430" s="4">
        <v>43709</v>
      </c>
      <c r="E5430" s="198" t="s">
        <v>104</v>
      </c>
      <c r="F5430" s="198">
        <v>108098527</v>
      </c>
      <c r="G5430" s="198">
        <v>0</v>
      </c>
      <c r="H5430" s="198">
        <v>0</v>
      </c>
      <c r="I5430" s="4">
        <v>43683</v>
      </c>
      <c r="J5430" s="198" t="s">
        <v>105</v>
      </c>
      <c r="K5430" s="198">
        <v>8.24</v>
      </c>
      <c r="L5430" s="198" t="s">
        <v>194</v>
      </c>
    </row>
    <row r="5431" spans="1:12" x14ac:dyDescent="0.3">
      <c r="A5431" s="5">
        <v>13640</v>
      </c>
      <c r="B5431" s="5">
        <v>10100501</v>
      </c>
      <c r="C5431" s="5">
        <v>1000</v>
      </c>
      <c r="D5431" s="4">
        <v>43709</v>
      </c>
      <c r="E5431" s="198" t="s">
        <v>104</v>
      </c>
      <c r="F5431" s="198">
        <v>108098527</v>
      </c>
      <c r="G5431" s="198">
        <v>0</v>
      </c>
      <c r="H5431" s="198">
        <v>0</v>
      </c>
      <c r="I5431" s="4">
        <v>43683</v>
      </c>
      <c r="J5431" s="198" t="s">
        <v>105</v>
      </c>
      <c r="K5431" s="198">
        <v>19.89</v>
      </c>
      <c r="L5431" s="198" t="s">
        <v>194</v>
      </c>
    </row>
    <row r="5432" spans="1:12" x14ac:dyDescent="0.3">
      <c r="A5432" s="5">
        <v>13640</v>
      </c>
      <c r="B5432" s="5">
        <v>10100501</v>
      </c>
      <c r="C5432" s="5">
        <v>1000</v>
      </c>
      <c r="D5432" s="4">
        <v>43709</v>
      </c>
      <c r="E5432" s="198" t="s">
        <v>104</v>
      </c>
      <c r="F5432" s="198">
        <v>108098527</v>
      </c>
      <c r="G5432" s="198">
        <v>0</v>
      </c>
      <c r="H5432" s="198">
        <v>0</v>
      </c>
      <c r="I5432" s="4">
        <v>43683</v>
      </c>
      <c r="J5432" s="198" t="s">
        <v>105</v>
      </c>
      <c r="K5432" s="198">
        <v>32.11</v>
      </c>
      <c r="L5432" s="198" t="s">
        <v>194</v>
      </c>
    </row>
    <row r="5433" spans="1:12" x14ac:dyDescent="0.3">
      <c r="A5433" s="5">
        <v>13640</v>
      </c>
      <c r="B5433" s="5">
        <v>10100501</v>
      </c>
      <c r="C5433" s="5">
        <v>1000</v>
      </c>
      <c r="D5433" s="4">
        <v>43709</v>
      </c>
      <c r="E5433" s="198" t="s">
        <v>104</v>
      </c>
      <c r="F5433" s="198">
        <v>108098527</v>
      </c>
      <c r="G5433" s="198">
        <v>0</v>
      </c>
      <c r="H5433" s="198">
        <v>0</v>
      </c>
      <c r="I5433" s="4">
        <v>43683</v>
      </c>
      <c r="J5433" s="198" t="s">
        <v>105</v>
      </c>
      <c r="K5433" s="198">
        <v>18.64</v>
      </c>
      <c r="L5433" s="198" t="s">
        <v>194</v>
      </c>
    </row>
    <row r="5434" spans="1:12" x14ac:dyDescent="0.3">
      <c r="A5434" s="5">
        <v>13640</v>
      </c>
      <c r="B5434" s="5">
        <v>10100501</v>
      </c>
      <c r="C5434" s="5">
        <v>1000</v>
      </c>
      <c r="D5434" s="4">
        <v>43709</v>
      </c>
      <c r="E5434" s="198" t="s">
        <v>104</v>
      </c>
      <c r="F5434" s="198">
        <v>108098527</v>
      </c>
      <c r="G5434" s="198">
        <v>0</v>
      </c>
      <c r="H5434" s="198">
        <v>0</v>
      </c>
      <c r="I5434" s="4">
        <v>43683</v>
      </c>
      <c r="J5434" s="198" t="s">
        <v>105</v>
      </c>
      <c r="K5434" s="198">
        <v>18.64</v>
      </c>
      <c r="L5434" s="198" t="s">
        <v>194</v>
      </c>
    </row>
    <row r="5435" spans="1:12" x14ac:dyDescent="0.3">
      <c r="A5435" s="5">
        <v>13640</v>
      </c>
      <c r="B5435" s="5">
        <v>10100501</v>
      </c>
      <c r="C5435" s="5">
        <v>1000</v>
      </c>
      <c r="D5435" s="4">
        <v>43709</v>
      </c>
      <c r="E5435" s="198" t="s">
        <v>104</v>
      </c>
      <c r="F5435" s="198">
        <v>108098527</v>
      </c>
      <c r="G5435" s="198">
        <v>0</v>
      </c>
      <c r="H5435" s="198">
        <v>0</v>
      </c>
      <c r="I5435" s="4">
        <v>43683</v>
      </c>
      <c r="J5435" s="198" t="s">
        <v>105</v>
      </c>
      <c r="K5435" s="198">
        <v>118.14</v>
      </c>
      <c r="L5435" s="198" t="s">
        <v>194</v>
      </c>
    </row>
    <row r="5436" spans="1:12" x14ac:dyDescent="0.3">
      <c r="A5436" s="5">
        <v>13640</v>
      </c>
      <c r="B5436" s="5">
        <v>10100501</v>
      </c>
      <c r="C5436" s="5">
        <v>1000</v>
      </c>
      <c r="D5436" s="4">
        <v>43709</v>
      </c>
      <c r="E5436" s="198" t="s">
        <v>103</v>
      </c>
      <c r="F5436" s="198">
        <v>108104014</v>
      </c>
      <c r="G5436" s="198">
        <v>-1</v>
      </c>
      <c r="H5436" s="3">
        <v>-1435.82</v>
      </c>
      <c r="I5436" s="4">
        <v>43724</v>
      </c>
      <c r="J5436" s="198" t="s">
        <v>139</v>
      </c>
      <c r="K5436" s="198">
        <v>0</v>
      </c>
      <c r="L5436" s="198" t="s">
        <v>194</v>
      </c>
    </row>
    <row r="5437" spans="1:12" x14ac:dyDescent="0.3">
      <c r="A5437" s="5">
        <v>13640</v>
      </c>
      <c r="B5437" s="5">
        <v>10100501</v>
      </c>
      <c r="C5437" s="5">
        <v>1000</v>
      </c>
      <c r="D5437" s="4">
        <v>43709</v>
      </c>
      <c r="E5437" s="198" t="s">
        <v>104</v>
      </c>
      <c r="F5437" s="198">
        <v>108104014</v>
      </c>
      <c r="G5437" s="198">
        <v>0</v>
      </c>
      <c r="H5437" s="198">
        <v>0</v>
      </c>
      <c r="I5437" s="4">
        <v>43724</v>
      </c>
      <c r="J5437" s="198" t="s">
        <v>139</v>
      </c>
      <c r="K5437" s="3">
        <v>-1168.3499999999999</v>
      </c>
      <c r="L5437" s="198" t="s">
        <v>194</v>
      </c>
    </row>
    <row r="5438" spans="1:12" x14ac:dyDescent="0.3">
      <c r="A5438" s="5">
        <v>13640</v>
      </c>
      <c r="B5438" s="5">
        <v>10100501</v>
      </c>
      <c r="C5438" s="5">
        <v>1000</v>
      </c>
      <c r="D5438" s="4">
        <v>43709</v>
      </c>
      <c r="E5438" s="198" t="s">
        <v>103</v>
      </c>
      <c r="F5438" s="198">
        <v>108104014</v>
      </c>
      <c r="G5438" s="198">
        <v>-1</v>
      </c>
      <c r="H5438" s="198">
        <v>-99.47</v>
      </c>
      <c r="I5438" s="4">
        <v>43724</v>
      </c>
      <c r="J5438" s="198" t="s">
        <v>139</v>
      </c>
      <c r="K5438" s="198">
        <v>0</v>
      </c>
      <c r="L5438" s="198" t="s">
        <v>194</v>
      </c>
    </row>
    <row r="5439" spans="1:12" x14ac:dyDescent="0.3">
      <c r="A5439" s="5">
        <v>13640</v>
      </c>
      <c r="B5439" s="5">
        <v>10100501</v>
      </c>
      <c r="C5439" s="5">
        <v>1000</v>
      </c>
      <c r="D5439" s="4">
        <v>43709</v>
      </c>
      <c r="E5439" s="198" t="s">
        <v>103</v>
      </c>
      <c r="F5439" s="198">
        <v>108104014</v>
      </c>
      <c r="G5439" s="198">
        <v>-1</v>
      </c>
      <c r="H5439" s="3">
        <v>-1228.8800000000001</v>
      </c>
      <c r="I5439" s="4">
        <v>43724</v>
      </c>
      <c r="J5439" s="198" t="s">
        <v>139</v>
      </c>
      <c r="K5439" s="198">
        <v>0</v>
      </c>
      <c r="L5439" s="198" t="s">
        <v>194</v>
      </c>
    </row>
    <row r="5440" spans="1:12" x14ac:dyDescent="0.3">
      <c r="A5440" s="5">
        <v>13640</v>
      </c>
      <c r="B5440" s="5">
        <v>10100501</v>
      </c>
      <c r="C5440" s="5">
        <v>1000</v>
      </c>
      <c r="D5440" s="4">
        <v>43709</v>
      </c>
      <c r="E5440" s="198" t="s">
        <v>103</v>
      </c>
      <c r="F5440" s="198">
        <v>108104014</v>
      </c>
      <c r="G5440" s="198">
        <v>-1</v>
      </c>
      <c r="H5440" s="198">
        <v>-284.74</v>
      </c>
      <c r="I5440" s="4">
        <v>43724</v>
      </c>
      <c r="J5440" s="198" t="s">
        <v>139</v>
      </c>
      <c r="K5440" s="198">
        <v>0</v>
      </c>
      <c r="L5440" s="198" t="s">
        <v>194</v>
      </c>
    </row>
    <row r="5441" spans="1:12" x14ac:dyDescent="0.3">
      <c r="A5441" s="5">
        <v>13640</v>
      </c>
      <c r="B5441" s="5">
        <v>10100501</v>
      </c>
      <c r="C5441" s="5">
        <v>1000</v>
      </c>
      <c r="D5441" s="4">
        <v>43709</v>
      </c>
      <c r="E5441" s="198" t="s">
        <v>103</v>
      </c>
      <c r="F5441" s="198">
        <v>108104014</v>
      </c>
      <c r="G5441" s="198">
        <v>-1</v>
      </c>
      <c r="H5441" s="198">
        <v>-99.47</v>
      </c>
      <c r="I5441" s="4">
        <v>43724</v>
      </c>
      <c r="J5441" s="198" t="s">
        <v>139</v>
      </c>
      <c r="K5441" s="198">
        <v>0</v>
      </c>
      <c r="L5441" s="198" t="s">
        <v>194</v>
      </c>
    </row>
    <row r="5442" spans="1:12" x14ac:dyDescent="0.3">
      <c r="A5442" s="5">
        <v>13640</v>
      </c>
      <c r="B5442" s="5">
        <v>10100501</v>
      </c>
      <c r="C5442" s="5">
        <v>1000</v>
      </c>
      <c r="D5442" s="4">
        <v>43709</v>
      </c>
      <c r="E5442" s="198" t="s">
        <v>103</v>
      </c>
      <c r="F5442" s="198">
        <v>108104014</v>
      </c>
      <c r="G5442" s="198">
        <v>-1</v>
      </c>
      <c r="H5442" s="198">
        <v>-276.19</v>
      </c>
      <c r="I5442" s="4">
        <v>43724</v>
      </c>
      <c r="J5442" s="198" t="s">
        <v>139</v>
      </c>
      <c r="K5442" s="198">
        <v>0</v>
      </c>
      <c r="L5442" s="198" t="s">
        <v>194</v>
      </c>
    </row>
    <row r="5443" spans="1:12" x14ac:dyDescent="0.3">
      <c r="A5443" s="5">
        <v>13640</v>
      </c>
      <c r="B5443" s="5">
        <v>10100501</v>
      </c>
      <c r="C5443" s="5">
        <v>1000</v>
      </c>
      <c r="D5443" s="4">
        <v>43709</v>
      </c>
      <c r="E5443" s="198" t="s">
        <v>103</v>
      </c>
      <c r="F5443" s="198">
        <v>108104014</v>
      </c>
      <c r="G5443" s="198">
        <v>-1</v>
      </c>
      <c r="H5443" s="198">
        <v>-358.76</v>
      </c>
      <c r="I5443" s="4">
        <v>43724</v>
      </c>
      <c r="J5443" s="198" t="s">
        <v>139</v>
      </c>
      <c r="K5443" s="198">
        <v>0</v>
      </c>
      <c r="L5443" s="198" t="s">
        <v>194</v>
      </c>
    </row>
    <row r="5444" spans="1:12" x14ac:dyDescent="0.3">
      <c r="A5444" s="5">
        <v>13640</v>
      </c>
      <c r="B5444" s="5">
        <v>10100501</v>
      </c>
      <c r="C5444" s="5">
        <v>1000</v>
      </c>
      <c r="D5444" s="4">
        <v>43709</v>
      </c>
      <c r="E5444" s="198" t="s">
        <v>103</v>
      </c>
      <c r="F5444" s="198">
        <v>108104014</v>
      </c>
      <c r="G5444" s="198">
        <v>-1</v>
      </c>
      <c r="H5444" s="198">
        <v>-284.74</v>
      </c>
      <c r="I5444" s="4">
        <v>43724</v>
      </c>
      <c r="J5444" s="198" t="s">
        <v>139</v>
      </c>
      <c r="K5444" s="198">
        <v>0</v>
      </c>
      <c r="L5444" s="198" t="s">
        <v>194</v>
      </c>
    </row>
    <row r="5445" spans="1:12" x14ac:dyDescent="0.3">
      <c r="A5445" s="5">
        <v>13640</v>
      </c>
      <c r="B5445" s="5">
        <v>10100501</v>
      </c>
      <c r="C5445" s="5">
        <v>1000</v>
      </c>
      <c r="D5445" s="4">
        <v>43709</v>
      </c>
      <c r="E5445" s="198" t="s">
        <v>103</v>
      </c>
      <c r="F5445" s="198">
        <v>108104014</v>
      </c>
      <c r="G5445" s="198">
        <v>-1</v>
      </c>
      <c r="H5445" s="3">
        <v>-1218.5999999999999</v>
      </c>
      <c r="I5445" s="4">
        <v>43724</v>
      </c>
      <c r="J5445" s="198" t="s">
        <v>139</v>
      </c>
      <c r="K5445" s="198">
        <v>0</v>
      </c>
      <c r="L5445" s="198" t="s">
        <v>194</v>
      </c>
    </row>
    <row r="5446" spans="1:12" x14ac:dyDescent="0.3">
      <c r="A5446" s="5">
        <v>13640</v>
      </c>
      <c r="B5446" s="5">
        <v>10100501</v>
      </c>
      <c r="C5446" s="5">
        <v>1000</v>
      </c>
      <c r="D5446" s="4">
        <v>43709</v>
      </c>
      <c r="E5446" s="198" t="s">
        <v>103</v>
      </c>
      <c r="F5446" s="198">
        <v>108104014</v>
      </c>
      <c r="G5446" s="198">
        <v>-1</v>
      </c>
      <c r="H5446" s="198">
        <v>-265.93</v>
      </c>
      <c r="I5446" s="4">
        <v>43724</v>
      </c>
      <c r="J5446" s="198" t="s">
        <v>139</v>
      </c>
      <c r="K5446" s="198">
        <v>0</v>
      </c>
      <c r="L5446" s="198" t="s">
        <v>194</v>
      </c>
    </row>
    <row r="5447" spans="1:12" x14ac:dyDescent="0.3">
      <c r="A5447" s="5">
        <v>13640</v>
      </c>
      <c r="B5447" s="5">
        <v>10100501</v>
      </c>
      <c r="C5447" s="5">
        <v>1000</v>
      </c>
      <c r="D5447" s="4">
        <v>43709</v>
      </c>
      <c r="E5447" s="198" t="s">
        <v>103</v>
      </c>
      <c r="F5447" s="198">
        <v>108104014</v>
      </c>
      <c r="G5447" s="198">
        <v>-1</v>
      </c>
      <c r="H5447" s="3">
        <v>-2084.81</v>
      </c>
      <c r="I5447" s="4">
        <v>43724</v>
      </c>
      <c r="J5447" s="198" t="s">
        <v>139</v>
      </c>
      <c r="K5447" s="198">
        <v>0</v>
      </c>
      <c r="L5447" s="198" t="s">
        <v>194</v>
      </c>
    </row>
    <row r="5448" spans="1:12" x14ac:dyDescent="0.3">
      <c r="A5448" s="5">
        <v>13640</v>
      </c>
      <c r="B5448" s="5">
        <v>10100501</v>
      </c>
      <c r="C5448" s="5">
        <v>1000</v>
      </c>
      <c r="D5448" s="4">
        <v>43709</v>
      </c>
      <c r="E5448" s="198" t="s">
        <v>103</v>
      </c>
      <c r="F5448" s="198">
        <v>108104014</v>
      </c>
      <c r="G5448" s="198">
        <v>-1</v>
      </c>
      <c r="H5448" s="198">
        <v>-99.47</v>
      </c>
      <c r="I5448" s="4">
        <v>43724</v>
      </c>
      <c r="J5448" s="198" t="s">
        <v>139</v>
      </c>
      <c r="K5448" s="198">
        <v>0</v>
      </c>
      <c r="L5448" s="198" t="s">
        <v>194</v>
      </c>
    </row>
    <row r="5449" spans="1:12" x14ac:dyDescent="0.3">
      <c r="A5449" s="5">
        <v>13640</v>
      </c>
      <c r="B5449" s="5">
        <v>10100501</v>
      </c>
      <c r="C5449" s="5">
        <v>1000</v>
      </c>
      <c r="D5449" s="4">
        <v>43709</v>
      </c>
      <c r="E5449" s="198" t="s">
        <v>103</v>
      </c>
      <c r="F5449" s="198">
        <v>108104014</v>
      </c>
      <c r="G5449" s="198">
        <v>-1</v>
      </c>
      <c r="H5449" s="198">
        <v>-276.19</v>
      </c>
      <c r="I5449" s="4">
        <v>43724</v>
      </c>
      <c r="J5449" s="198" t="s">
        <v>139</v>
      </c>
      <c r="K5449" s="198">
        <v>0</v>
      </c>
      <c r="L5449" s="198" t="s">
        <v>194</v>
      </c>
    </row>
    <row r="5450" spans="1:12" x14ac:dyDescent="0.3">
      <c r="A5450" s="5">
        <v>13640</v>
      </c>
      <c r="B5450" s="5">
        <v>10100501</v>
      </c>
      <c r="C5450" s="5">
        <v>1000</v>
      </c>
      <c r="D5450" s="4">
        <v>43709</v>
      </c>
      <c r="E5450" s="198" t="s">
        <v>103</v>
      </c>
      <c r="F5450" s="198">
        <v>108104014</v>
      </c>
      <c r="G5450" s="198">
        <v>-1</v>
      </c>
      <c r="H5450" s="3">
        <v>-1218.5999999999999</v>
      </c>
      <c r="I5450" s="4">
        <v>43724</v>
      </c>
      <c r="J5450" s="198" t="s">
        <v>139</v>
      </c>
      <c r="K5450" s="198">
        <v>0</v>
      </c>
      <c r="L5450" s="198" t="s">
        <v>194</v>
      </c>
    </row>
    <row r="5451" spans="1:12" x14ac:dyDescent="0.3">
      <c r="A5451" s="5">
        <v>13640</v>
      </c>
      <c r="B5451" s="5">
        <v>10100501</v>
      </c>
      <c r="C5451" s="5">
        <v>1000</v>
      </c>
      <c r="D5451" s="4">
        <v>43709</v>
      </c>
      <c r="E5451" s="198" t="s">
        <v>103</v>
      </c>
      <c r="F5451" s="198">
        <v>108104014</v>
      </c>
      <c r="G5451" s="198">
        <v>-1</v>
      </c>
      <c r="H5451" s="3">
        <v>-1845.6</v>
      </c>
      <c r="I5451" s="4">
        <v>43724</v>
      </c>
      <c r="J5451" s="198" t="s">
        <v>139</v>
      </c>
      <c r="K5451" s="198">
        <v>0</v>
      </c>
      <c r="L5451" s="198" t="s">
        <v>194</v>
      </c>
    </row>
    <row r="5452" spans="1:12" x14ac:dyDescent="0.3">
      <c r="A5452" s="5">
        <v>13640</v>
      </c>
      <c r="B5452" s="5">
        <v>10100501</v>
      </c>
      <c r="C5452" s="5">
        <v>1000</v>
      </c>
      <c r="D5452" s="4">
        <v>43709</v>
      </c>
      <c r="E5452" s="198" t="s">
        <v>103</v>
      </c>
      <c r="F5452" s="198">
        <v>108104014</v>
      </c>
      <c r="G5452" s="198">
        <v>-1</v>
      </c>
      <c r="H5452" s="3">
        <v>-2084.81</v>
      </c>
      <c r="I5452" s="4">
        <v>43724</v>
      </c>
      <c r="J5452" s="198" t="s">
        <v>139</v>
      </c>
      <c r="K5452" s="198">
        <v>0</v>
      </c>
      <c r="L5452" s="198" t="s">
        <v>194</v>
      </c>
    </row>
    <row r="5453" spans="1:12" x14ac:dyDescent="0.3">
      <c r="A5453" s="5">
        <v>13640</v>
      </c>
      <c r="B5453" s="5">
        <v>10100501</v>
      </c>
      <c r="C5453" s="5">
        <v>1000</v>
      </c>
      <c r="D5453" s="4">
        <v>43709</v>
      </c>
      <c r="E5453" s="198" t="s">
        <v>103</v>
      </c>
      <c r="F5453" s="198">
        <v>108104014</v>
      </c>
      <c r="G5453" s="198">
        <v>-1</v>
      </c>
      <c r="H5453" s="198">
        <v>-293.55</v>
      </c>
      <c r="I5453" s="4">
        <v>43724</v>
      </c>
      <c r="J5453" s="198" t="s">
        <v>139</v>
      </c>
      <c r="K5453" s="198">
        <v>0</v>
      </c>
      <c r="L5453" s="198" t="s">
        <v>194</v>
      </c>
    </row>
    <row r="5454" spans="1:12" x14ac:dyDescent="0.3">
      <c r="A5454" s="5">
        <v>13640</v>
      </c>
      <c r="B5454" s="5">
        <v>10100501</v>
      </c>
      <c r="C5454" s="5">
        <v>1000</v>
      </c>
      <c r="D5454" s="4">
        <v>43709</v>
      </c>
      <c r="E5454" s="198" t="s">
        <v>103</v>
      </c>
      <c r="F5454" s="198">
        <v>108104014</v>
      </c>
      <c r="G5454" s="198">
        <v>-1</v>
      </c>
      <c r="H5454" s="3">
        <v>-7711.61</v>
      </c>
      <c r="I5454" s="4">
        <v>43724</v>
      </c>
      <c r="J5454" s="198" t="s">
        <v>139</v>
      </c>
      <c r="K5454" s="198">
        <v>0</v>
      </c>
      <c r="L5454" s="198" t="s">
        <v>194</v>
      </c>
    </row>
    <row r="5455" spans="1:12" x14ac:dyDescent="0.3">
      <c r="A5455" s="5">
        <v>13640</v>
      </c>
      <c r="B5455" s="5">
        <v>10100501</v>
      </c>
      <c r="C5455" s="5">
        <v>1000</v>
      </c>
      <c r="D5455" s="4">
        <v>43709</v>
      </c>
      <c r="E5455" s="198" t="s">
        <v>103</v>
      </c>
      <c r="F5455" s="198">
        <v>108104014</v>
      </c>
      <c r="G5455" s="198">
        <v>-1</v>
      </c>
      <c r="H5455" s="198">
        <v>-276.8</v>
      </c>
      <c r="I5455" s="4">
        <v>43724</v>
      </c>
      <c r="J5455" s="198" t="s">
        <v>139</v>
      </c>
      <c r="K5455" s="198">
        <v>0</v>
      </c>
      <c r="L5455" s="198" t="s">
        <v>194</v>
      </c>
    </row>
    <row r="5456" spans="1:12" x14ac:dyDescent="0.3">
      <c r="A5456" s="5">
        <v>13640</v>
      </c>
      <c r="B5456" s="5">
        <v>10100501</v>
      </c>
      <c r="C5456" s="5">
        <v>1000</v>
      </c>
      <c r="D5456" s="4">
        <v>43709</v>
      </c>
      <c r="E5456" s="198" t="s">
        <v>104</v>
      </c>
      <c r="F5456" s="198">
        <v>108104014</v>
      </c>
      <c r="G5456" s="198">
        <v>0</v>
      </c>
      <c r="H5456" s="198">
        <v>0</v>
      </c>
      <c r="I5456" s="4">
        <v>43724</v>
      </c>
      <c r="J5456" s="198" t="s">
        <v>139</v>
      </c>
      <c r="K5456" s="3">
        <v>-3392.88</v>
      </c>
      <c r="L5456" s="198" t="s">
        <v>194</v>
      </c>
    </row>
    <row r="5457" spans="1:12" x14ac:dyDescent="0.3">
      <c r="A5457" s="5">
        <v>13640</v>
      </c>
      <c r="B5457" s="5">
        <v>10100501</v>
      </c>
      <c r="C5457" s="5">
        <v>1000</v>
      </c>
      <c r="D5457" s="4">
        <v>43709</v>
      </c>
      <c r="E5457" s="198" t="s">
        <v>104</v>
      </c>
      <c r="F5457" s="198">
        <v>108104014</v>
      </c>
      <c r="G5457" s="198">
        <v>0</v>
      </c>
      <c r="H5457" s="198">
        <v>0</v>
      </c>
      <c r="I5457" s="4">
        <v>43724</v>
      </c>
      <c r="J5457" s="198" t="s">
        <v>139</v>
      </c>
      <c r="K5457" s="198">
        <v>-216.39</v>
      </c>
      <c r="L5457" s="198" t="s">
        <v>194</v>
      </c>
    </row>
    <row r="5458" spans="1:12" x14ac:dyDescent="0.3">
      <c r="A5458" s="5">
        <v>13640</v>
      </c>
      <c r="B5458" s="5">
        <v>10100501</v>
      </c>
      <c r="C5458" s="5">
        <v>1000</v>
      </c>
      <c r="D5458" s="4">
        <v>43709</v>
      </c>
      <c r="E5458" s="198" t="s">
        <v>104</v>
      </c>
      <c r="F5458" s="198">
        <v>108104014</v>
      </c>
      <c r="G5458" s="198">
        <v>0</v>
      </c>
      <c r="H5458" s="198">
        <v>0</v>
      </c>
      <c r="I5458" s="4">
        <v>43724</v>
      </c>
      <c r="J5458" s="198" t="s">
        <v>139</v>
      </c>
      <c r="K5458" s="198">
        <v>-449.48</v>
      </c>
      <c r="L5458" s="198" t="s">
        <v>194</v>
      </c>
    </row>
    <row r="5459" spans="1:12" x14ac:dyDescent="0.3">
      <c r="A5459" s="5">
        <v>13640</v>
      </c>
      <c r="B5459" s="5">
        <v>10100501</v>
      </c>
      <c r="C5459" s="5">
        <v>1000</v>
      </c>
      <c r="D5459" s="4">
        <v>43709</v>
      </c>
      <c r="E5459" s="198" t="s">
        <v>104</v>
      </c>
      <c r="F5459" s="198">
        <v>108104014</v>
      </c>
      <c r="G5459" s="198">
        <v>0</v>
      </c>
      <c r="H5459" s="198">
        <v>0</v>
      </c>
      <c r="I5459" s="4">
        <v>43724</v>
      </c>
      <c r="J5459" s="198" t="s">
        <v>139</v>
      </c>
      <c r="K5459" s="198">
        <v>-463.39</v>
      </c>
      <c r="L5459" s="198" t="s">
        <v>194</v>
      </c>
    </row>
    <row r="5460" spans="1:12" x14ac:dyDescent="0.3">
      <c r="A5460" s="5">
        <v>13640</v>
      </c>
      <c r="B5460" s="5">
        <v>10100501</v>
      </c>
      <c r="C5460" s="5">
        <v>1000</v>
      </c>
      <c r="D5460" s="4">
        <v>43709</v>
      </c>
      <c r="E5460" s="198" t="s">
        <v>104</v>
      </c>
      <c r="F5460" s="198">
        <v>108104014</v>
      </c>
      <c r="G5460" s="198">
        <v>0</v>
      </c>
      <c r="H5460" s="198">
        <v>0</v>
      </c>
      <c r="I5460" s="4">
        <v>43724</v>
      </c>
      <c r="J5460" s="198" t="s">
        <v>139</v>
      </c>
      <c r="K5460" s="198">
        <v>-242.81</v>
      </c>
      <c r="L5460" s="198" t="s">
        <v>194</v>
      </c>
    </row>
    <row r="5461" spans="1:12" x14ac:dyDescent="0.3">
      <c r="A5461" s="5">
        <v>13640</v>
      </c>
      <c r="B5461" s="5">
        <v>10100501</v>
      </c>
      <c r="C5461" s="5">
        <v>1000</v>
      </c>
      <c r="D5461" s="4">
        <v>43709</v>
      </c>
      <c r="E5461" s="198" t="s">
        <v>104</v>
      </c>
      <c r="F5461" s="198">
        <v>108104014</v>
      </c>
      <c r="G5461" s="198">
        <v>0</v>
      </c>
      <c r="H5461" s="198">
        <v>0</v>
      </c>
      <c r="I5461" s="4">
        <v>43724</v>
      </c>
      <c r="J5461" s="198" t="s">
        <v>139</v>
      </c>
      <c r="K5461" s="198">
        <v>-238.86</v>
      </c>
      <c r="L5461" s="198" t="s">
        <v>194</v>
      </c>
    </row>
    <row r="5462" spans="1:12" x14ac:dyDescent="0.3">
      <c r="A5462" s="5">
        <v>13640</v>
      </c>
      <c r="B5462" s="5">
        <v>10100501</v>
      </c>
      <c r="C5462" s="5">
        <v>1000</v>
      </c>
      <c r="D5462" s="4">
        <v>43709</v>
      </c>
      <c r="E5462" s="198" t="s">
        <v>104</v>
      </c>
      <c r="F5462" s="198">
        <v>108104014</v>
      </c>
      <c r="G5462" s="198">
        <v>0</v>
      </c>
      <c r="H5462" s="198">
        <v>0</v>
      </c>
      <c r="I5462" s="4">
        <v>43724</v>
      </c>
      <c r="J5462" s="198" t="s">
        <v>139</v>
      </c>
      <c r="K5462" s="198">
        <v>-242.81</v>
      </c>
      <c r="L5462" s="198" t="s">
        <v>194</v>
      </c>
    </row>
    <row r="5463" spans="1:12" x14ac:dyDescent="0.3">
      <c r="A5463" s="5">
        <v>13640</v>
      </c>
      <c r="B5463" s="5">
        <v>10100501</v>
      </c>
      <c r="C5463" s="5">
        <v>1000</v>
      </c>
      <c r="D5463" s="4">
        <v>43709</v>
      </c>
      <c r="E5463" s="198" t="s">
        <v>104</v>
      </c>
      <c r="F5463" s="198">
        <v>108104014</v>
      </c>
      <c r="G5463" s="198">
        <v>0</v>
      </c>
      <c r="H5463" s="198">
        <v>0</v>
      </c>
      <c r="I5463" s="4">
        <v>43724</v>
      </c>
      <c r="J5463" s="198" t="s">
        <v>139</v>
      </c>
      <c r="K5463" s="3">
        <v>-1983.18</v>
      </c>
      <c r="L5463" s="198" t="s">
        <v>194</v>
      </c>
    </row>
    <row r="5464" spans="1:12" x14ac:dyDescent="0.3">
      <c r="A5464" s="5">
        <v>13640</v>
      </c>
      <c r="B5464" s="5">
        <v>10100501</v>
      </c>
      <c r="C5464" s="5">
        <v>1000</v>
      </c>
      <c r="D5464" s="4">
        <v>43709</v>
      </c>
      <c r="E5464" s="198" t="s">
        <v>104</v>
      </c>
      <c r="F5464" s="198">
        <v>108104014</v>
      </c>
      <c r="G5464" s="198">
        <v>0</v>
      </c>
      <c r="H5464" s="198">
        <v>0</v>
      </c>
      <c r="I5464" s="4">
        <v>43724</v>
      </c>
      <c r="J5464" s="198" t="s">
        <v>139</v>
      </c>
      <c r="K5464" s="3">
        <v>-1501.79</v>
      </c>
      <c r="L5464" s="198" t="s">
        <v>194</v>
      </c>
    </row>
    <row r="5465" spans="1:12" x14ac:dyDescent="0.3">
      <c r="A5465" s="5">
        <v>13640</v>
      </c>
      <c r="B5465" s="5">
        <v>10100501</v>
      </c>
      <c r="C5465" s="5">
        <v>1000</v>
      </c>
      <c r="D5465" s="4">
        <v>43709</v>
      </c>
      <c r="E5465" s="198" t="s">
        <v>104</v>
      </c>
      <c r="F5465" s="198">
        <v>108098527</v>
      </c>
      <c r="G5465" s="198">
        <v>0</v>
      </c>
      <c r="H5465" s="198">
        <v>0</v>
      </c>
      <c r="I5465" s="4">
        <v>43683</v>
      </c>
      <c r="J5465" s="198" t="s">
        <v>105</v>
      </c>
      <c r="K5465" s="198">
        <v>47.3</v>
      </c>
      <c r="L5465" s="198" t="s">
        <v>194</v>
      </c>
    </row>
    <row r="5466" spans="1:12" x14ac:dyDescent="0.3">
      <c r="A5466" s="5">
        <v>13640</v>
      </c>
      <c r="B5466" s="5">
        <v>10100501</v>
      </c>
      <c r="C5466" s="5">
        <v>1000</v>
      </c>
      <c r="D5466" s="4">
        <v>43709</v>
      </c>
      <c r="E5466" s="198" t="s">
        <v>104</v>
      </c>
      <c r="F5466" s="198">
        <v>108098527</v>
      </c>
      <c r="G5466" s="198">
        <v>0</v>
      </c>
      <c r="H5466" s="198">
        <v>0</v>
      </c>
      <c r="I5466" s="4">
        <v>43683</v>
      </c>
      <c r="J5466" s="198" t="s">
        <v>105</v>
      </c>
      <c r="K5466" s="198">
        <v>24.37</v>
      </c>
      <c r="L5466" s="198" t="s">
        <v>194</v>
      </c>
    </row>
    <row r="5467" spans="1:12" x14ac:dyDescent="0.3">
      <c r="A5467" s="5">
        <v>13640</v>
      </c>
      <c r="B5467" s="5">
        <v>10100501</v>
      </c>
      <c r="C5467" s="5">
        <v>1000</v>
      </c>
      <c r="D5467" s="4">
        <v>43709</v>
      </c>
      <c r="E5467" s="198" t="s">
        <v>104</v>
      </c>
      <c r="F5467" s="198">
        <v>108098527</v>
      </c>
      <c r="G5467" s="198">
        <v>0</v>
      </c>
      <c r="H5467" s="198">
        <v>0</v>
      </c>
      <c r="I5467" s="4">
        <v>43683</v>
      </c>
      <c r="J5467" s="198" t="s">
        <v>105</v>
      </c>
      <c r="K5467" s="198">
        <v>9.7799999999999994</v>
      </c>
      <c r="L5467" s="198" t="s">
        <v>194</v>
      </c>
    </row>
    <row r="5468" spans="1:12" x14ac:dyDescent="0.3">
      <c r="A5468" s="5">
        <v>13640</v>
      </c>
      <c r="B5468" s="5">
        <v>10100501</v>
      </c>
      <c r="C5468" s="5">
        <v>1000</v>
      </c>
      <c r="D5468" s="4">
        <v>43709</v>
      </c>
      <c r="E5468" s="198" t="s">
        <v>104</v>
      </c>
      <c r="F5468" s="198">
        <v>108098527</v>
      </c>
      <c r="G5468" s="198">
        <v>0</v>
      </c>
      <c r="H5468" s="198">
        <v>0</v>
      </c>
      <c r="I5468" s="4">
        <v>43683</v>
      </c>
      <c r="J5468" s="198" t="s">
        <v>105</v>
      </c>
      <c r="K5468" s="198">
        <v>674.4</v>
      </c>
      <c r="L5468" s="198" t="s">
        <v>194</v>
      </c>
    </row>
    <row r="5469" spans="1:12" x14ac:dyDescent="0.3">
      <c r="A5469" s="5">
        <v>13640</v>
      </c>
      <c r="B5469" s="5">
        <v>10100501</v>
      </c>
      <c r="C5469" s="5">
        <v>1000</v>
      </c>
      <c r="D5469" s="4">
        <v>43709</v>
      </c>
      <c r="E5469" s="198" t="s">
        <v>104</v>
      </c>
      <c r="F5469" s="198">
        <v>108098527</v>
      </c>
      <c r="G5469" s="198">
        <v>0</v>
      </c>
      <c r="H5469" s="198">
        <v>0</v>
      </c>
      <c r="I5469" s="4">
        <v>43683</v>
      </c>
      <c r="J5469" s="198" t="s">
        <v>105</v>
      </c>
      <c r="K5469" s="198">
        <v>155.85</v>
      </c>
      <c r="L5469" s="198" t="s">
        <v>194</v>
      </c>
    </row>
    <row r="5470" spans="1:12" x14ac:dyDescent="0.3">
      <c r="A5470" s="5">
        <v>13640</v>
      </c>
      <c r="B5470" s="5">
        <v>10100501</v>
      </c>
      <c r="C5470" s="5">
        <v>1000</v>
      </c>
      <c r="D5470" s="4">
        <v>43709</v>
      </c>
      <c r="E5470" s="198" t="s">
        <v>104</v>
      </c>
      <c r="F5470" s="198">
        <v>108098527</v>
      </c>
      <c r="G5470" s="198">
        <v>0</v>
      </c>
      <c r="H5470" s="198">
        <v>0</v>
      </c>
      <c r="I5470" s="4">
        <v>43683</v>
      </c>
      <c r="J5470" s="198" t="s">
        <v>105</v>
      </c>
      <c r="K5470" s="198">
        <v>9.6199999999999992</v>
      </c>
      <c r="L5470" s="198" t="s">
        <v>194</v>
      </c>
    </row>
    <row r="5471" spans="1:12" x14ac:dyDescent="0.3">
      <c r="A5471" s="5">
        <v>13640</v>
      </c>
      <c r="B5471" s="5">
        <v>10100501</v>
      </c>
      <c r="C5471" s="5">
        <v>1000</v>
      </c>
      <c r="D5471" s="4">
        <v>43709</v>
      </c>
      <c r="E5471" s="198" t="s">
        <v>104</v>
      </c>
      <c r="F5471" s="198">
        <v>108098527</v>
      </c>
      <c r="G5471" s="198">
        <v>0</v>
      </c>
      <c r="H5471" s="198">
        <v>0</v>
      </c>
      <c r="I5471" s="4">
        <v>43683</v>
      </c>
      <c r="J5471" s="198" t="s">
        <v>105</v>
      </c>
      <c r="K5471" s="198">
        <v>24.37</v>
      </c>
      <c r="L5471" s="198" t="s">
        <v>194</v>
      </c>
    </row>
    <row r="5472" spans="1:12" x14ac:dyDescent="0.3">
      <c r="A5472" s="5">
        <v>13640</v>
      </c>
      <c r="B5472" s="5">
        <v>10100501</v>
      </c>
      <c r="C5472" s="5">
        <v>1000</v>
      </c>
      <c r="D5472" s="4">
        <v>43709</v>
      </c>
      <c r="E5472" s="198" t="s">
        <v>104</v>
      </c>
      <c r="F5472" s="198">
        <v>108098527</v>
      </c>
      <c r="G5472" s="198">
        <v>0</v>
      </c>
      <c r="H5472" s="198">
        <v>0</v>
      </c>
      <c r="I5472" s="4">
        <v>43683</v>
      </c>
      <c r="J5472" s="198" t="s">
        <v>105</v>
      </c>
      <c r="K5472" s="198">
        <v>154.63</v>
      </c>
      <c r="L5472" s="198" t="s">
        <v>194</v>
      </c>
    </row>
    <row r="5473" spans="1:12" x14ac:dyDescent="0.3">
      <c r="A5473" s="5">
        <v>13640</v>
      </c>
      <c r="B5473" s="5">
        <v>10100501</v>
      </c>
      <c r="C5473" s="5">
        <v>1000</v>
      </c>
      <c r="D5473" s="4">
        <v>43709</v>
      </c>
      <c r="E5473" s="198" t="s">
        <v>104</v>
      </c>
      <c r="F5473" s="198">
        <v>108098527</v>
      </c>
      <c r="G5473" s="198">
        <v>0</v>
      </c>
      <c r="H5473" s="198">
        <v>0</v>
      </c>
      <c r="I5473" s="4">
        <v>43683</v>
      </c>
      <c r="J5473" s="198" t="s">
        <v>105</v>
      </c>
      <c r="K5473" s="198">
        <v>674.4</v>
      </c>
      <c r="L5473" s="198" t="s">
        <v>194</v>
      </c>
    </row>
    <row r="5474" spans="1:12" x14ac:dyDescent="0.3">
      <c r="A5474" s="5">
        <v>13650</v>
      </c>
      <c r="B5474" s="5">
        <v>10100501</v>
      </c>
      <c r="C5474" s="5">
        <v>1000</v>
      </c>
      <c r="D5474" s="4">
        <v>43709</v>
      </c>
      <c r="E5474" s="198" t="s">
        <v>104</v>
      </c>
      <c r="F5474" s="198">
        <v>108098527</v>
      </c>
      <c r="G5474" s="198">
        <v>0</v>
      </c>
      <c r="H5474" s="198">
        <v>0</v>
      </c>
      <c r="I5474" s="4">
        <v>43683</v>
      </c>
      <c r="J5474" s="198" t="s">
        <v>105</v>
      </c>
      <c r="K5474" s="3">
        <v>1057.26</v>
      </c>
      <c r="L5474" s="198" t="s">
        <v>195</v>
      </c>
    </row>
    <row r="5475" spans="1:12" x14ac:dyDescent="0.3">
      <c r="A5475" s="5">
        <v>13650</v>
      </c>
      <c r="B5475" s="5">
        <v>10100501</v>
      </c>
      <c r="C5475" s="5">
        <v>1000</v>
      </c>
      <c r="D5475" s="4">
        <v>43709</v>
      </c>
      <c r="E5475" s="198" t="s">
        <v>104</v>
      </c>
      <c r="F5475" s="198">
        <v>108098527</v>
      </c>
      <c r="G5475" s="198">
        <v>0</v>
      </c>
      <c r="H5475" s="198">
        <v>0</v>
      </c>
      <c r="I5475" s="4">
        <v>43683</v>
      </c>
      <c r="J5475" s="198" t="s">
        <v>105</v>
      </c>
      <c r="K5475" s="3">
        <v>1057.26</v>
      </c>
      <c r="L5475" s="198" t="s">
        <v>195</v>
      </c>
    </row>
    <row r="5476" spans="1:12" x14ac:dyDescent="0.3">
      <c r="A5476" s="5">
        <v>13650</v>
      </c>
      <c r="B5476" s="5">
        <v>10100501</v>
      </c>
      <c r="C5476" s="5">
        <v>1000</v>
      </c>
      <c r="D5476" s="4">
        <v>43709</v>
      </c>
      <c r="E5476" s="198" t="s">
        <v>104</v>
      </c>
      <c r="F5476" s="198">
        <v>108098527</v>
      </c>
      <c r="G5476" s="198">
        <v>0</v>
      </c>
      <c r="H5476" s="198">
        <v>0</v>
      </c>
      <c r="I5476" s="4">
        <v>43683</v>
      </c>
      <c r="J5476" s="198" t="s">
        <v>105</v>
      </c>
      <c r="K5476" s="3">
        <v>1057.26</v>
      </c>
      <c r="L5476" s="198" t="s">
        <v>195</v>
      </c>
    </row>
    <row r="5477" spans="1:12" x14ac:dyDescent="0.3">
      <c r="A5477" s="5">
        <v>13650</v>
      </c>
      <c r="B5477" s="5">
        <v>10100501</v>
      </c>
      <c r="C5477" s="5">
        <v>1000</v>
      </c>
      <c r="D5477" s="4">
        <v>43709</v>
      </c>
      <c r="E5477" s="198" t="s">
        <v>104</v>
      </c>
      <c r="F5477" s="198">
        <v>108098527</v>
      </c>
      <c r="G5477" s="198">
        <v>0</v>
      </c>
      <c r="H5477" s="198">
        <v>0</v>
      </c>
      <c r="I5477" s="4">
        <v>43683</v>
      </c>
      <c r="J5477" s="198" t="s">
        <v>105</v>
      </c>
      <c r="K5477" s="198">
        <v>32.6</v>
      </c>
      <c r="L5477" s="198" t="s">
        <v>195</v>
      </c>
    </row>
    <row r="5478" spans="1:12" x14ac:dyDescent="0.3">
      <c r="A5478" s="5">
        <v>13650</v>
      </c>
      <c r="B5478" s="5">
        <v>10100501</v>
      </c>
      <c r="C5478" s="5">
        <v>1000</v>
      </c>
      <c r="D5478" s="4">
        <v>43709</v>
      </c>
      <c r="E5478" s="198" t="s">
        <v>104</v>
      </c>
      <c r="F5478" s="198">
        <v>108098527</v>
      </c>
      <c r="G5478" s="198">
        <v>0</v>
      </c>
      <c r="H5478" s="198">
        <v>0</v>
      </c>
      <c r="I5478" s="4">
        <v>43683</v>
      </c>
      <c r="J5478" s="198" t="s">
        <v>105</v>
      </c>
      <c r="K5478" s="3">
        <v>1057.26</v>
      </c>
      <c r="L5478" s="198" t="s">
        <v>195</v>
      </c>
    </row>
    <row r="5479" spans="1:12" x14ac:dyDescent="0.3">
      <c r="A5479" s="5">
        <v>13650</v>
      </c>
      <c r="B5479" s="5">
        <v>10100501</v>
      </c>
      <c r="C5479" s="5">
        <v>1000</v>
      </c>
      <c r="D5479" s="4">
        <v>43709</v>
      </c>
      <c r="E5479" s="198" t="s">
        <v>104</v>
      </c>
      <c r="F5479" s="198">
        <v>108098527</v>
      </c>
      <c r="G5479" s="198">
        <v>0</v>
      </c>
      <c r="H5479" s="198">
        <v>0</v>
      </c>
      <c r="I5479" s="4">
        <v>43683</v>
      </c>
      <c r="J5479" s="198" t="s">
        <v>105</v>
      </c>
      <c r="K5479" s="3">
        <v>1057.26</v>
      </c>
      <c r="L5479" s="198" t="s">
        <v>195</v>
      </c>
    </row>
    <row r="5480" spans="1:12" x14ac:dyDescent="0.3">
      <c r="A5480" s="5">
        <v>13650</v>
      </c>
      <c r="B5480" s="5">
        <v>10100501</v>
      </c>
      <c r="C5480" s="5">
        <v>1000</v>
      </c>
      <c r="D5480" s="4">
        <v>43709</v>
      </c>
      <c r="E5480" s="198" t="s">
        <v>104</v>
      </c>
      <c r="F5480" s="198">
        <v>108098527</v>
      </c>
      <c r="G5480" s="198">
        <v>0</v>
      </c>
      <c r="H5480" s="198">
        <v>0</v>
      </c>
      <c r="I5480" s="4">
        <v>43683</v>
      </c>
      <c r="J5480" s="198" t="s">
        <v>105</v>
      </c>
      <c r="K5480" s="3">
        <v>1057.26</v>
      </c>
      <c r="L5480" s="198" t="s">
        <v>195</v>
      </c>
    </row>
    <row r="5481" spans="1:12" x14ac:dyDescent="0.3">
      <c r="A5481" s="5">
        <v>13650</v>
      </c>
      <c r="B5481" s="5">
        <v>10100501</v>
      </c>
      <c r="C5481" s="5">
        <v>1000</v>
      </c>
      <c r="D5481" s="4">
        <v>43709</v>
      </c>
      <c r="E5481" s="198" t="s">
        <v>104</v>
      </c>
      <c r="F5481" s="198">
        <v>108098527</v>
      </c>
      <c r="G5481" s="198">
        <v>0</v>
      </c>
      <c r="H5481" s="198">
        <v>0</v>
      </c>
      <c r="I5481" s="4">
        <v>43683</v>
      </c>
      <c r="J5481" s="198" t="s">
        <v>105</v>
      </c>
      <c r="K5481" s="3">
        <v>1057.26</v>
      </c>
      <c r="L5481" s="198" t="s">
        <v>195</v>
      </c>
    </row>
    <row r="5482" spans="1:12" x14ac:dyDescent="0.3">
      <c r="A5482" s="5">
        <v>13650</v>
      </c>
      <c r="B5482" s="5">
        <v>10100501</v>
      </c>
      <c r="C5482" s="5">
        <v>1000</v>
      </c>
      <c r="D5482" s="4">
        <v>43709</v>
      </c>
      <c r="E5482" s="198" t="s">
        <v>104</v>
      </c>
      <c r="F5482" s="198">
        <v>108098527</v>
      </c>
      <c r="G5482" s="198">
        <v>0</v>
      </c>
      <c r="H5482" s="198">
        <v>0</v>
      </c>
      <c r="I5482" s="4">
        <v>43683</v>
      </c>
      <c r="J5482" s="198" t="s">
        <v>105</v>
      </c>
      <c r="K5482" s="3">
        <v>1057.26</v>
      </c>
      <c r="L5482" s="198" t="s">
        <v>195</v>
      </c>
    </row>
    <row r="5483" spans="1:12" x14ac:dyDescent="0.3">
      <c r="A5483" s="5">
        <v>13660</v>
      </c>
      <c r="B5483" s="5">
        <v>10100501</v>
      </c>
      <c r="C5483" s="5">
        <v>1000</v>
      </c>
      <c r="D5483" s="4">
        <v>43709</v>
      </c>
      <c r="E5483" s="198" t="s">
        <v>104</v>
      </c>
      <c r="F5483" s="198">
        <v>108098527</v>
      </c>
      <c r="G5483" s="198">
        <v>0</v>
      </c>
      <c r="H5483" s="198">
        <v>0</v>
      </c>
      <c r="I5483" s="4">
        <v>43683</v>
      </c>
      <c r="J5483" s="198" t="s">
        <v>105</v>
      </c>
      <c r="K5483" s="198">
        <v>26.59</v>
      </c>
      <c r="L5483" s="198" t="s">
        <v>188</v>
      </c>
    </row>
    <row r="5484" spans="1:12" x14ac:dyDescent="0.3">
      <c r="A5484" s="5">
        <v>13660</v>
      </c>
      <c r="B5484" s="5">
        <v>10100501</v>
      </c>
      <c r="C5484" s="5">
        <v>1000</v>
      </c>
      <c r="D5484" s="4">
        <v>43709</v>
      </c>
      <c r="E5484" s="198" t="s">
        <v>104</v>
      </c>
      <c r="F5484" s="198">
        <v>108098527</v>
      </c>
      <c r="G5484" s="198">
        <v>0</v>
      </c>
      <c r="H5484" s="198">
        <v>0</v>
      </c>
      <c r="I5484" s="4">
        <v>43683</v>
      </c>
      <c r="J5484" s="198" t="s">
        <v>105</v>
      </c>
      <c r="K5484" s="198">
        <v>65.650000000000006</v>
      </c>
      <c r="L5484" s="198" t="s">
        <v>188</v>
      </c>
    </row>
    <row r="5485" spans="1:12" x14ac:dyDescent="0.3">
      <c r="A5485" s="5">
        <v>13660</v>
      </c>
      <c r="B5485" s="5">
        <v>10100501</v>
      </c>
      <c r="C5485" s="5">
        <v>1000</v>
      </c>
      <c r="D5485" s="4">
        <v>43709</v>
      </c>
      <c r="E5485" s="198" t="s">
        <v>104</v>
      </c>
      <c r="F5485" s="198">
        <v>108098527</v>
      </c>
      <c r="G5485" s="198">
        <v>0</v>
      </c>
      <c r="H5485" s="198">
        <v>0</v>
      </c>
      <c r="I5485" s="4">
        <v>43683</v>
      </c>
      <c r="J5485" s="198" t="s">
        <v>105</v>
      </c>
      <c r="K5485" s="198">
        <v>365.12</v>
      </c>
      <c r="L5485" s="198" t="s">
        <v>188</v>
      </c>
    </row>
    <row r="5486" spans="1:12" x14ac:dyDescent="0.3">
      <c r="A5486" s="5">
        <v>13660</v>
      </c>
      <c r="B5486" s="5">
        <v>10100501</v>
      </c>
      <c r="C5486" s="5">
        <v>1000</v>
      </c>
      <c r="D5486" s="4">
        <v>43709</v>
      </c>
      <c r="E5486" s="198" t="s">
        <v>104</v>
      </c>
      <c r="F5486" s="198">
        <v>108098527</v>
      </c>
      <c r="G5486" s="198">
        <v>0</v>
      </c>
      <c r="H5486" s="198">
        <v>0</v>
      </c>
      <c r="I5486" s="4">
        <v>43683</v>
      </c>
      <c r="J5486" s="198" t="s">
        <v>105</v>
      </c>
      <c r="K5486" s="198">
        <v>365.12</v>
      </c>
      <c r="L5486" s="198" t="s">
        <v>188</v>
      </c>
    </row>
    <row r="5487" spans="1:12" x14ac:dyDescent="0.3">
      <c r="A5487" s="5">
        <v>13660</v>
      </c>
      <c r="B5487" s="5">
        <v>10100501</v>
      </c>
      <c r="C5487" s="5">
        <v>1000</v>
      </c>
      <c r="D5487" s="4">
        <v>43709</v>
      </c>
      <c r="E5487" s="198" t="s">
        <v>104</v>
      </c>
      <c r="F5487" s="198">
        <v>108098527</v>
      </c>
      <c r="G5487" s="198">
        <v>0</v>
      </c>
      <c r="H5487" s="198">
        <v>0</v>
      </c>
      <c r="I5487" s="4">
        <v>43683</v>
      </c>
      <c r="J5487" s="198" t="s">
        <v>105</v>
      </c>
      <c r="K5487" s="198">
        <v>26.45</v>
      </c>
      <c r="L5487" s="198" t="s">
        <v>188</v>
      </c>
    </row>
    <row r="5488" spans="1:12" x14ac:dyDescent="0.3">
      <c r="A5488" s="5">
        <v>13660</v>
      </c>
      <c r="B5488" s="5">
        <v>10100501</v>
      </c>
      <c r="C5488" s="5">
        <v>1000</v>
      </c>
      <c r="D5488" s="4">
        <v>43709</v>
      </c>
      <c r="E5488" s="198" t="s">
        <v>104</v>
      </c>
      <c r="F5488" s="198">
        <v>108098527</v>
      </c>
      <c r="G5488" s="198">
        <v>0</v>
      </c>
      <c r="H5488" s="198">
        <v>0</v>
      </c>
      <c r="I5488" s="4">
        <v>43683</v>
      </c>
      <c r="J5488" s="198" t="s">
        <v>105</v>
      </c>
      <c r="K5488" s="198">
        <v>111.37</v>
      </c>
      <c r="L5488" s="198" t="s">
        <v>188</v>
      </c>
    </row>
    <row r="5489" spans="1:12" x14ac:dyDescent="0.3">
      <c r="A5489" s="5">
        <v>13670</v>
      </c>
      <c r="B5489" s="5">
        <v>10100501</v>
      </c>
      <c r="C5489" s="5">
        <v>1000</v>
      </c>
      <c r="D5489" s="4">
        <v>43709</v>
      </c>
      <c r="E5489" s="198" t="s">
        <v>104</v>
      </c>
      <c r="F5489" s="198">
        <v>108098527</v>
      </c>
      <c r="G5489" s="198">
        <v>0</v>
      </c>
      <c r="H5489" s="198">
        <v>0</v>
      </c>
      <c r="I5489" s="4">
        <v>43683</v>
      </c>
      <c r="J5489" s="198" t="s">
        <v>105</v>
      </c>
      <c r="K5489" s="198">
        <v>5.26</v>
      </c>
      <c r="L5489" s="198" t="s">
        <v>189</v>
      </c>
    </row>
    <row r="5490" spans="1:12" x14ac:dyDescent="0.3">
      <c r="A5490" s="5">
        <v>13670</v>
      </c>
      <c r="B5490" s="5">
        <v>10100501</v>
      </c>
      <c r="C5490" s="5">
        <v>1000</v>
      </c>
      <c r="D5490" s="4">
        <v>43709</v>
      </c>
      <c r="E5490" s="198" t="s">
        <v>104</v>
      </c>
      <c r="F5490" s="198">
        <v>108098527</v>
      </c>
      <c r="G5490" s="198">
        <v>0</v>
      </c>
      <c r="H5490" s="198">
        <v>0</v>
      </c>
      <c r="I5490" s="4">
        <v>43683</v>
      </c>
      <c r="J5490" s="198" t="s">
        <v>105</v>
      </c>
      <c r="K5490" s="198">
        <v>20.420000000000002</v>
      </c>
      <c r="L5490" s="198" t="s">
        <v>189</v>
      </c>
    </row>
    <row r="5491" spans="1:12" x14ac:dyDescent="0.3">
      <c r="A5491" s="5">
        <v>13670</v>
      </c>
      <c r="B5491" s="5">
        <v>10100501</v>
      </c>
      <c r="C5491" s="5">
        <v>1000</v>
      </c>
      <c r="D5491" s="4">
        <v>43709</v>
      </c>
      <c r="E5491" s="198" t="s">
        <v>104</v>
      </c>
      <c r="F5491" s="198">
        <v>108098527</v>
      </c>
      <c r="G5491" s="198">
        <v>0</v>
      </c>
      <c r="H5491" s="198">
        <v>0</v>
      </c>
      <c r="I5491" s="4">
        <v>43683</v>
      </c>
      <c r="J5491" s="198" t="s">
        <v>105</v>
      </c>
      <c r="K5491" s="198">
        <v>366.08</v>
      </c>
      <c r="L5491" s="198" t="s">
        <v>189</v>
      </c>
    </row>
    <row r="5492" spans="1:12" x14ac:dyDescent="0.3">
      <c r="A5492" s="5">
        <v>13670</v>
      </c>
      <c r="B5492" s="5">
        <v>10100501</v>
      </c>
      <c r="C5492" s="5">
        <v>1000</v>
      </c>
      <c r="D5492" s="4">
        <v>43709</v>
      </c>
      <c r="E5492" s="198" t="s">
        <v>104</v>
      </c>
      <c r="F5492" s="198">
        <v>108098527</v>
      </c>
      <c r="G5492" s="198">
        <v>0</v>
      </c>
      <c r="H5492" s="198">
        <v>0</v>
      </c>
      <c r="I5492" s="4">
        <v>43683</v>
      </c>
      <c r="J5492" s="198" t="s">
        <v>105</v>
      </c>
      <c r="K5492" s="3">
        <v>2700.12</v>
      </c>
      <c r="L5492" s="198" t="s">
        <v>189</v>
      </c>
    </row>
    <row r="5493" spans="1:12" x14ac:dyDescent="0.3">
      <c r="A5493" s="5">
        <v>13670</v>
      </c>
      <c r="B5493" s="5">
        <v>10100501</v>
      </c>
      <c r="C5493" s="5">
        <v>1000</v>
      </c>
      <c r="D5493" s="4">
        <v>43709</v>
      </c>
      <c r="E5493" s="198" t="s">
        <v>104</v>
      </c>
      <c r="F5493" s="198">
        <v>108098527</v>
      </c>
      <c r="G5493" s="198">
        <v>0</v>
      </c>
      <c r="H5493" s="198">
        <v>0</v>
      </c>
      <c r="I5493" s="4">
        <v>43683</v>
      </c>
      <c r="J5493" s="198" t="s">
        <v>105</v>
      </c>
      <c r="K5493" s="3">
        <v>2700.03</v>
      </c>
      <c r="L5493" s="198" t="s">
        <v>189</v>
      </c>
    </row>
    <row r="5494" spans="1:12" x14ac:dyDescent="0.3">
      <c r="A5494" s="5">
        <v>13670</v>
      </c>
      <c r="B5494" s="5">
        <v>10100501</v>
      </c>
      <c r="C5494" s="5">
        <v>1000</v>
      </c>
      <c r="D5494" s="4">
        <v>43709</v>
      </c>
      <c r="E5494" s="198" t="s">
        <v>104</v>
      </c>
      <c r="F5494" s="198">
        <v>108098527</v>
      </c>
      <c r="G5494" s="198">
        <v>0</v>
      </c>
      <c r="H5494" s="198">
        <v>0</v>
      </c>
      <c r="I5494" s="4">
        <v>43683</v>
      </c>
      <c r="J5494" s="198" t="s">
        <v>105</v>
      </c>
      <c r="K5494" s="198">
        <v>39.14</v>
      </c>
      <c r="L5494" s="198" t="s">
        <v>189</v>
      </c>
    </row>
    <row r="5495" spans="1:12" x14ac:dyDescent="0.3">
      <c r="A5495" s="5">
        <v>13670</v>
      </c>
      <c r="B5495" s="5">
        <v>10100501</v>
      </c>
      <c r="C5495" s="5">
        <v>1000</v>
      </c>
      <c r="D5495" s="4">
        <v>43709</v>
      </c>
      <c r="E5495" s="198" t="s">
        <v>104</v>
      </c>
      <c r="F5495" s="198">
        <v>108098527</v>
      </c>
      <c r="G5495" s="198">
        <v>0</v>
      </c>
      <c r="H5495" s="198">
        <v>0</v>
      </c>
      <c r="I5495" s="4">
        <v>43683</v>
      </c>
      <c r="J5495" s="198" t="s">
        <v>105</v>
      </c>
      <c r="K5495" s="198">
        <v>138.87</v>
      </c>
      <c r="L5495" s="198" t="s">
        <v>189</v>
      </c>
    </row>
    <row r="5496" spans="1:12" x14ac:dyDescent="0.3">
      <c r="A5496" s="5">
        <v>13670</v>
      </c>
      <c r="B5496" s="5">
        <v>10100501</v>
      </c>
      <c r="C5496" s="5">
        <v>1000</v>
      </c>
      <c r="D5496" s="4">
        <v>43709</v>
      </c>
      <c r="E5496" s="198" t="s">
        <v>104</v>
      </c>
      <c r="F5496" s="198">
        <v>108098527</v>
      </c>
      <c r="G5496" s="198">
        <v>0</v>
      </c>
      <c r="H5496" s="198">
        <v>0</v>
      </c>
      <c r="I5496" s="4">
        <v>43683</v>
      </c>
      <c r="J5496" s="198" t="s">
        <v>105</v>
      </c>
      <c r="K5496" s="198">
        <v>16.11</v>
      </c>
      <c r="L5496" s="198" t="s">
        <v>189</v>
      </c>
    </row>
    <row r="5497" spans="1:12" x14ac:dyDescent="0.3">
      <c r="A5497" s="5">
        <v>13670</v>
      </c>
      <c r="B5497" s="5">
        <v>10100501</v>
      </c>
      <c r="C5497" s="5">
        <v>1000</v>
      </c>
      <c r="D5497" s="4">
        <v>43709</v>
      </c>
      <c r="E5497" s="198" t="s">
        <v>104</v>
      </c>
      <c r="F5497" s="198">
        <v>108098527</v>
      </c>
      <c r="G5497" s="198">
        <v>0</v>
      </c>
      <c r="H5497" s="198">
        <v>0</v>
      </c>
      <c r="I5497" s="4">
        <v>43683</v>
      </c>
      <c r="J5497" s="198" t="s">
        <v>105</v>
      </c>
      <c r="K5497" s="198">
        <v>366.08</v>
      </c>
      <c r="L5497" s="198" t="s">
        <v>189</v>
      </c>
    </row>
    <row r="5498" spans="1:12" x14ac:dyDescent="0.3">
      <c r="A5498" s="5">
        <v>13640</v>
      </c>
      <c r="B5498" s="5">
        <v>10100501</v>
      </c>
      <c r="C5498" s="5">
        <v>1000</v>
      </c>
      <c r="D5498" s="4">
        <v>43709</v>
      </c>
      <c r="E5498" s="198" t="s">
        <v>104</v>
      </c>
      <c r="F5498" s="198">
        <v>108100261</v>
      </c>
      <c r="G5498" s="198">
        <v>0</v>
      </c>
      <c r="H5498" s="198">
        <v>0</v>
      </c>
      <c r="I5498" s="4">
        <v>43675</v>
      </c>
      <c r="J5498" s="198" t="s">
        <v>105</v>
      </c>
      <c r="K5498" s="198">
        <v>570.79</v>
      </c>
      <c r="L5498" s="198" t="s">
        <v>194</v>
      </c>
    </row>
    <row r="5499" spans="1:12" x14ac:dyDescent="0.3">
      <c r="A5499" s="5">
        <v>13640</v>
      </c>
      <c r="B5499" s="5">
        <v>10100501</v>
      </c>
      <c r="C5499" s="5">
        <v>1000</v>
      </c>
      <c r="D5499" s="4">
        <v>43709</v>
      </c>
      <c r="E5499" s="198" t="s">
        <v>104</v>
      </c>
      <c r="F5499" s="198">
        <v>108100261</v>
      </c>
      <c r="G5499" s="198">
        <v>0</v>
      </c>
      <c r="H5499" s="198">
        <v>0</v>
      </c>
      <c r="I5499" s="4">
        <v>43675</v>
      </c>
      <c r="J5499" s="198" t="s">
        <v>105</v>
      </c>
      <c r="K5499" s="3">
        <v>1144.5999999999999</v>
      </c>
      <c r="L5499" s="198" t="s">
        <v>194</v>
      </c>
    </row>
    <row r="5500" spans="1:12" x14ac:dyDescent="0.3">
      <c r="A5500" s="5">
        <v>13670</v>
      </c>
      <c r="B5500" s="5">
        <v>10100501</v>
      </c>
      <c r="C5500" s="5">
        <v>1000</v>
      </c>
      <c r="D5500" s="4">
        <v>43709</v>
      </c>
      <c r="E5500" s="198" t="s">
        <v>104</v>
      </c>
      <c r="F5500" s="198">
        <v>108100261</v>
      </c>
      <c r="G5500" s="198">
        <v>0</v>
      </c>
      <c r="H5500" s="198">
        <v>0</v>
      </c>
      <c r="I5500" s="4">
        <v>43675</v>
      </c>
      <c r="J5500" s="198" t="s">
        <v>105</v>
      </c>
      <c r="K5500" s="198">
        <v>267.61</v>
      </c>
      <c r="L5500" s="198" t="s">
        <v>189</v>
      </c>
    </row>
    <row r="5501" spans="1:12" x14ac:dyDescent="0.3">
      <c r="A5501" s="5">
        <v>13640</v>
      </c>
      <c r="B5501" s="5">
        <v>10100501</v>
      </c>
      <c r="C5501" s="5">
        <v>1000</v>
      </c>
      <c r="D5501" s="4">
        <v>43709</v>
      </c>
      <c r="E5501" s="198" t="s">
        <v>104</v>
      </c>
      <c r="F5501" s="198">
        <v>108100274</v>
      </c>
      <c r="G5501" s="198">
        <v>0</v>
      </c>
      <c r="H5501" s="198">
        <v>0</v>
      </c>
      <c r="I5501" s="4">
        <v>43683</v>
      </c>
      <c r="J5501" s="198" t="s">
        <v>105</v>
      </c>
      <c r="K5501" s="198">
        <v>313.11</v>
      </c>
      <c r="L5501" s="198" t="s">
        <v>194</v>
      </c>
    </row>
    <row r="5502" spans="1:12" x14ac:dyDescent="0.3">
      <c r="A5502" s="5">
        <v>13640</v>
      </c>
      <c r="B5502" s="5">
        <v>10100501</v>
      </c>
      <c r="C5502" s="5">
        <v>1000</v>
      </c>
      <c r="D5502" s="4">
        <v>43709</v>
      </c>
      <c r="E5502" s="198" t="s">
        <v>104</v>
      </c>
      <c r="F5502" s="198">
        <v>108100274</v>
      </c>
      <c r="G5502" s="198">
        <v>0</v>
      </c>
      <c r="H5502" s="198">
        <v>0</v>
      </c>
      <c r="I5502" s="4">
        <v>43683</v>
      </c>
      <c r="J5502" s="198" t="s">
        <v>105</v>
      </c>
      <c r="K5502" s="3">
        <v>2661.4</v>
      </c>
      <c r="L5502" s="198" t="s">
        <v>194</v>
      </c>
    </row>
    <row r="5503" spans="1:12" x14ac:dyDescent="0.3">
      <c r="A5503" s="5">
        <v>13640</v>
      </c>
      <c r="B5503" s="5">
        <v>10100501</v>
      </c>
      <c r="C5503" s="5">
        <v>1000</v>
      </c>
      <c r="D5503" s="4">
        <v>43709</v>
      </c>
      <c r="E5503" s="198" t="s">
        <v>104</v>
      </c>
      <c r="F5503" s="198">
        <v>108100331</v>
      </c>
      <c r="G5503" s="198">
        <v>0</v>
      </c>
      <c r="H5503" s="198">
        <v>0</v>
      </c>
      <c r="I5503" s="4">
        <v>43692</v>
      </c>
      <c r="J5503" s="198" t="s">
        <v>105</v>
      </c>
      <c r="K5503" s="198">
        <v>683.34</v>
      </c>
      <c r="L5503" s="198" t="s">
        <v>194</v>
      </c>
    </row>
    <row r="5504" spans="1:12" x14ac:dyDescent="0.3">
      <c r="A5504" s="5">
        <v>13640</v>
      </c>
      <c r="B5504" s="5">
        <v>10100501</v>
      </c>
      <c r="C5504" s="5">
        <v>1000</v>
      </c>
      <c r="D5504" s="4">
        <v>43709</v>
      </c>
      <c r="E5504" s="198" t="s">
        <v>104</v>
      </c>
      <c r="F5504" s="198">
        <v>108100331</v>
      </c>
      <c r="G5504" s="198">
        <v>0</v>
      </c>
      <c r="H5504" s="198">
        <v>0</v>
      </c>
      <c r="I5504" s="4">
        <v>43692</v>
      </c>
      <c r="J5504" s="198" t="s">
        <v>105</v>
      </c>
      <c r="K5504" s="198">
        <v>702.02</v>
      </c>
      <c r="L5504" s="198" t="s">
        <v>194</v>
      </c>
    </row>
    <row r="5505" spans="1:12" x14ac:dyDescent="0.3">
      <c r="A5505" s="5">
        <v>13640</v>
      </c>
      <c r="B5505" s="5">
        <v>10100501</v>
      </c>
      <c r="C5505" s="5">
        <v>1000</v>
      </c>
      <c r="D5505" s="4">
        <v>43709</v>
      </c>
      <c r="E5505" s="198" t="s">
        <v>104</v>
      </c>
      <c r="F5505" s="198">
        <v>108100331</v>
      </c>
      <c r="G5505" s="198">
        <v>0</v>
      </c>
      <c r="H5505" s="198">
        <v>0</v>
      </c>
      <c r="I5505" s="4">
        <v>43692</v>
      </c>
      <c r="J5505" s="198" t="s">
        <v>105</v>
      </c>
      <c r="K5505" s="198">
        <v>90.35</v>
      </c>
      <c r="L5505" s="198" t="s">
        <v>194</v>
      </c>
    </row>
    <row r="5506" spans="1:12" x14ac:dyDescent="0.3">
      <c r="A5506" s="5">
        <v>13650</v>
      </c>
      <c r="B5506" s="5">
        <v>10100501</v>
      </c>
      <c r="C5506" s="5">
        <v>1000</v>
      </c>
      <c r="D5506" s="4">
        <v>43709</v>
      </c>
      <c r="E5506" s="198" t="s">
        <v>104</v>
      </c>
      <c r="F5506" s="198">
        <v>108100331</v>
      </c>
      <c r="G5506" s="198">
        <v>0</v>
      </c>
      <c r="H5506" s="198">
        <v>0</v>
      </c>
      <c r="I5506" s="4">
        <v>43692</v>
      </c>
      <c r="J5506" s="198" t="s">
        <v>105</v>
      </c>
      <c r="K5506" s="198">
        <v>425.61</v>
      </c>
      <c r="L5506" s="198" t="s">
        <v>195</v>
      </c>
    </row>
    <row r="5507" spans="1:12" x14ac:dyDescent="0.3">
      <c r="A5507" s="5">
        <v>13650</v>
      </c>
      <c r="B5507" s="5">
        <v>10100501</v>
      </c>
      <c r="C5507" s="5">
        <v>1000</v>
      </c>
      <c r="D5507" s="4">
        <v>43709</v>
      </c>
      <c r="E5507" s="198" t="s">
        <v>104</v>
      </c>
      <c r="F5507" s="198">
        <v>108100331</v>
      </c>
      <c r="G5507" s="198">
        <v>0</v>
      </c>
      <c r="H5507" s="198">
        <v>0</v>
      </c>
      <c r="I5507" s="4">
        <v>43692</v>
      </c>
      <c r="J5507" s="198" t="s">
        <v>105</v>
      </c>
      <c r="K5507" s="198">
        <v>425.61</v>
      </c>
      <c r="L5507" s="198" t="s">
        <v>195</v>
      </c>
    </row>
    <row r="5508" spans="1:12" x14ac:dyDescent="0.3">
      <c r="A5508" s="5">
        <v>13660</v>
      </c>
      <c r="B5508" s="5">
        <v>10100501</v>
      </c>
      <c r="C5508" s="5">
        <v>1000</v>
      </c>
      <c r="D5508" s="4">
        <v>43709</v>
      </c>
      <c r="E5508" s="198" t="s">
        <v>104</v>
      </c>
      <c r="F5508" s="198">
        <v>108100331</v>
      </c>
      <c r="G5508" s="198">
        <v>0</v>
      </c>
      <c r="H5508" s="198">
        <v>0</v>
      </c>
      <c r="I5508" s="4">
        <v>43692</v>
      </c>
      <c r="J5508" s="198" t="s">
        <v>105</v>
      </c>
      <c r="K5508" s="198">
        <v>29.78</v>
      </c>
      <c r="L5508" s="198" t="s">
        <v>188</v>
      </c>
    </row>
    <row r="5509" spans="1:12" x14ac:dyDescent="0.3">
      <c r="A5509" s="5">
        <v>13670</v>
      </c>
      <c r="B5509" s="5">
        <v>10100501</v>
      </c>
      <c r="C5509" s="5">
        <v>1000</v>
      </c>
      <c r="D5509" s="4">
        <v>43709</v>
      </c>
      <c r="E5509" s="198" t="s">
        <v>104</v>
      </c>
      <c r="F5509" s="198">
        <v>108100331</v>
      </c>
      <c r="G5509" s="198">
        <v>0</v>
      </c>
      <c r="H5509" s="198">
        <v>0</v>
      </c>
      <c r="I5509" s="4">
        <v>43692</v>
      </c>
      <c r="J5509" s="198" t="s">
        <v>105</v>
      </c>
      <c r="K5509" s="198">
        <v>166.21</v>
      </c>
      <c r="L5509" s="198" t="s">
        <v>189</v>
      </c>
    </row>
    <row r="5510" spans="1:12" x14ac:dyDescent="0.3">
      <c r="A5510" s="5">
        <v>13640</v>
      </c>
      <c r="B5510" s="5">
        <v>10100501</v>
      </c>
      <c r="C5510" s="5">
        <v>1000</v>
      </c>
      <c r="D5510" s="4">
        <v>43709</v>
      </c>
      <c r="E5510" s="198" t="s">
        <v>104</v>
      </c>
      <c r="F5510" s="198">
        <v>108101492</v>
      </c>
      <c r="G5510" s="198">
        <v>0</v>
      </c>
      <c r="H5510" s="198">
        <v>0</v>
      </c>
      <c r="I5510" s="4">
        <v>43691</v>
      </c>
      <c r="J5510" s="198" t="s">
        <v>105</v>
      </c>
      <c r="K5510" s="3">
        <v>1672.55</v>
      </c>
      <c r="L5510" s="198" t="s">
        <v>194</v>
      </c>
    </row>
    <row r="5511" spans="1:12" x14ac:dyDescent="0.3">
      <c r="A5511" s="5">
        <v>13650</v>
      </c>
      <c r="B5511" s="5">
        <v>10100501</v>
      </c>
      <c r="C5511" s="5">
        <v>1000</v>
      </c>
      <c r="D5511" s="4">
        <v>43709</v>
      </c>
      <c r="E5511" s="198" t="s">
        <v>104</v>
      </c>
      <c r="F5511" s="198">
        <v>108101492</v>
      </c>
      <c r="G5511" s="198">
        <v>0</v>
      </c>
      <c r="H5511" s="198">
        <v>0</v>
      </c>
      <c r="I5511" s="4">
        <v>43691</v>
      </c>
      <c r="J5511" s="198" t="s">
        <v>105</v>
      </c>
      <c r="K5511" s="3">
        <v>1731.79</v>
      </c>
      <c r="L5511" s="198" t="s">
        <v>195</v>
      </c>
    </row>
    <row r="5512" spans="1:12" x14ac:dyDescent="0.3">
      <c r="A5512" s="5">
        <v>13650</v>
      </c>
      <c r="B5512" s="5">
        <v>10100501</v>
      </c>
      <c r="C5512" s="5">
        <v>1000</v>
      </c>
      <c r="D5512" s="4">
        <v>43709</v>
      </c>
      <c r="E5512" s="198" t="s">
        <v>104</v>
      </c>
      <c r="F5512" s="198">
        <v>108101492</v>
      </c>
      <c r="G5512" s="198">
        <v>0</v>
      </c>
      <c r="H5512" s="198">
        <v>0</v>
      </c>
      <c r="I5512" s="4">
        <v>43691</v>
      </c>
      <c r="J5512" s="198" t="s">
        <v>105</v>
      </c>
      <c r="K5512" s="3">
        <v>1731.78</v>
      </c>
      <c r="L5512" s="198" t="s">
        <v>195</v>
      </c>
    </row>
    <row r="5513" spans="1:12" x14ac:dyDescent="0.3">
      <c r="A5513" s="5">
        <v>13640</v>
      </c>
      <c r="B5513" s="5">
        <v>10100501</v>
      </c>
      <c r="C5513" s="5">
        <v>1000</v>
      </c>
      <c r="D5513" s="4">
        <v>43709</v>
      </c>
      <c r="E5513" s="198" t="s">
        <v>104</v>
      </c>
      <c r="F5513" s="198">
        <v>108101504</v>
      </c>
      <c r="G5513" s="198">
        <v>0</v>
      </c>
      <c r="H5513" s="198">
        <v>0</v>
      </c>
      <c r="I5513" s="4">
        <v>43705</v>
      </c>
      <c r="J5513" s="198" t="s">
        <v>105</v>
      </c>
      <c r="K5513" s="198">
        <v>75.459999999999994</v>
      </c>
      <c r="L5513" s="198" t="s">
        <v>194</v>
      </c>
    </row>
    <row r="5514" spans="1:12" x14ac:dyDescent="0.3">
      <c r="A5514" s="5">
        <v>13650</v>
      </c>
      <c r="B5514" s="5">
        <v>10100501</v>
      </c>
      <c r="C5514" s="5">
        <v>1000</v>
      </c>
      <c r="D5514" s="4">
        <v>43709</v>
      </c>
      <c r="E5514" s="198" t="s">
        <v>104</v>
      </c>
      <c r="F5514" s="198">
        <v>108101504</v>
      </c>
      <c r="G5514" s="198">
        <v>0</v>
      </c>
      <c r="H5514" s="198">
        <v>0</v>
      </c>
      <c r="I5514" s="4">
        <v>43705</v>
      </c>
      <c r="J5514" s="198" t="s">
        <v>105</v>
      </c>
      <c r="K5514" s="198">
        <v>989.51</v>
      </c>
      <c r="L5514" s="198" t="s">
        <v>195</v>
      </c>
    </row>
    <row r="5515" spans="1:12" x14ac:dyDescent="0.3">
      <c r="A5515" s="5">
        <v>13650</v>
      </c>
      <c r="B5515" s="5">
        <v>10100501</v>
      </c>
      <c r="C5515" s="5">
        <v>1000</v>
      </c>
      <c r="D5515" s="4">
        <v>43709</v>
      </c>
      <c r="E5515" s="198" t="s">
        <v>104</v>
      </c>
      <c r="F5515" s="198">
        <v>108101504</v>
      </c>
      <c r="G5515" s="198">
        <v>0</v>
      </c>
      <c r="H5515" s="198">
        <v>0</v>
      </c>
      <c r="I5515" s="4">
        <v>43705</v>
      </c>
      <c r="J5515" s="198" t="s">
        <v>105</v>
      </c>
      <c r="K5515" s="198">
        <v>989.52</v>
      </c>
      <c r="L5515" s="198" t="s">
        <v>195</v>
      </c>
    </row>
    <row r="5516" spans="1:12" x14ac:dyDescent="0.3">
      <c r="A5516" s="5">
        <v>13670</v>
      </c>
      <c r="B5516" s="5">
        <v>10100501</v>
      </c>
      <c r="C5516" s="5">
        <v>1000</v>
      </c>
      <c r="D5516" s="4">
        <v>43709</v>
      </c>
      <c r="E5516" s="198" t="s">
        <v>103</v>
      </c>
      <c r="F5516" s="198">
        <v>108103362</v>
      </c>
      <c r="G5516" s="5">
        <v>-1200</v>
      </c>
      <c r="H5516" s="5">
        <v>-4944</v>
      </c>
      <c r="I5516" s="4">
        <v>43720</v>
      </c>
      <c r="J5516" s="198" t="s">
        <v>316</v>
      </c>
      <c r="K5516" s="198">
        <v>0</v>
      </c>
      <c r="L5516" s="198" t="s">
        <v>189</v>
      </c>
    </row>
    <row r="5517" spans="1:12" x14ac:dyDescent="0.3">
      <c r="A5517" s="5">
        <v>13670</v>
      </c>
      <c r="B5517" s="5">
        <v>10100501</v>
      </c>
      <c r="C5517" s="5">
        <v>1000</v>
      </c>
      <c r="D5517" s="4">
        <v>43709</v>
      </c>
      <c r="E5517" s="198" t="s">
        <v>104</v>
      </c>
      <c r="F5517" s="198">
        <v>108103362</v>
      </c>
      <c r="G5517" s="198">
        <v>0</v>
      </c>
      <c r="H5517" s="198">
        <v>0</v>
      </c>
      <c r="I5517" s="4">
        <v>43720</v>
      </c>
      <c r="J5517" s="198" t="s">
        <v>316</v>
      </c>
      <c r="K5517" s="3">
        <v>4485.13</v>
      </c>
      <c r="L5517" s="198" t="s">
        <v>189</v>
      </c>
    </row>
    <row r="5518" spans="1:12" x14ac:dyDescent="0.3">
      <c r="A5518" s="5">
        <v>13640</v>
      </c>
      <c r="B5518" s="5">
        <v>10100501</v>
      </c>
      <c r="C5518" s="5">
        <v>1000</v>
      </c>
      <c r="D5518" s="4">
        <v>43709</v>
      </c>
      <c r="E5518" s="198" t="s">
        <v>103</v>
      </c>
      <c r="F5518" s="198">
        <v>108110877</v>
      </c>
      <c r="G5518" s="198">
        <v>-1</v>
      </c>
      <c r="H5518" s="3">
        <v>-1637.12</v>
      </c>
      <c r="I5518" s="4">
        <v>43732</v>
      </c>
      <c r="J5518" s="198" t="s">
        <v>325</v>
      </c>
      <c r="K5518" s="198">
        <v>0</v>
      </c>
      <c r="L5518" s="198" t="s">
        <v>194</v>
      </c>
    </row>
    <row r="5519" spans="1:12" x14ac:dyDescent="0.3">
      <c r="A5519" s="5">
        <v>13670</v>
      </c>
      <c r="B5519" s="5">
        <v>10100501</v>
      </c>
      <c r="C5519" s="5">
        <v>1000</v>
      </c>
      <c r="D5519" s="4">
        <v>43709</v>
      </c>
      <c r="E5519" s="198" t="s">
        <v>103</v>
      </c>
      <c r="F5519" s="198">
        <v>108110877</v>
      </c>
      <c r="G5519" s="198">
        <v>-40</v>
      </c>
      <c r="H5519" s="198">
        <v>-179.2</v>
      </c>
      <c r="I5519" s="4">
        <v>43732</v>
      </c>
      <c r="J5519" s="198" t="s">
        <v>325</v>
      </c>
      <c r="K5519" s="198">
        <v>0</v>
      </c>
      <c r="L5519" s="198" t="s">
        <v>189</v>
      </c>
    </row>
    <row r="5520" spans="1:12" x14ac:dyDescent="0.3">
      <c r="A5520" s="5">
        <v>13640</v>
      </c>
      <c r="B5520" s="5">
        <v>10100501</v>
      </c>
      <c r="C5520" s="5">
        <v>1000</v>
      </c>
      <c r="D5520" s="4">
        <v>43709</v>
      </c>
      <c r="E5520" s="198" t="s">
        <v>103</v>
      </c>
      <c r="F5520" s="198">
        <v>108110877</v>
      </c>
      <c r="G5520" s="198">
        <v>-1</v>
      </c>
      <c r="H5520" s="3">
        <v>-2196.6999999999998</v>
      </c>
      <c r="I5520" s="4">
        <v>43732</v>
      </c>
      <c r="J5520" s="198" t="s">
        <v>325</v>
      </c>
      <c r="K5520" s="198">
        <v>0</v>
      </c>
      <c r="L5520" s="198" t="s">
        <v>194</v>
      </c>
    </row>
    <row r="5521" spans="1:12" x14ac:dyDescent="0.3">
      <c r="A5521" s="5">
        <v>13650</v>
      </c>
      <c r="B5521" s="5">
        <v>10100501</v>
      </c>
      <c r="C5521" s="5">
        <v>1000</v>
      </c>
      <c r="D5521" s="4">
        <v>43709</v>
      </c>
      <c r="E5521" s="198" t="s">
        <v>104</v>
      </c>
      <c r="F5521" s="198">
        <v>108111407</v>
      </c>
      <c r="G5521" s="198">
        <v>0</v>
      </c>
      <c r="H5521" s="198">
        <v>0</v>
      </c>
      <c r="I5521" s="4">
        <v>43704</v>
      </c>
      <c r="J5521" s="198" t="s">
        <v>105</v>
      </c>
      <c r="K5521" s="3">
        <v>2364.67</v>
      </c>
      <c r="L5521" s="198" t="s">
        <v>195</v>
      </c>
    </row>
    <row r="5522" spans="1:12" x14ac:dyDescent="0.3">
      <c r="A5522" s="5">
        <v>13660</v>
      </c>
      <c r="B5522" s="5">
        <v>10100501</v>
      </c>
      <c r="C5522" s="5">
        <v>1000</v>
      </c>
      <c r="D5522" s="4">
        <v>43709</v>
      </c>
      <c r="E5522" s="198" t="s">
        <v>104</v>
      </c>
      <c r="F5522" s="198">
        <v>108111407</v>
      </c>
      <c r="G5522" s="198">
        <v>0</v>
      </c>
      <c r="H5522" s="198">
        <v>0</v>
      </c>
      <c r="I5522" s="4">
        <v>43704</v>
      </c>
      <c r="J5522" s="198" t="s">
        <v>105</v>
      </c>
      <c r="K5522" s="198">
        <v>217.38</v>
      </c>
      <c r="L5522" s="198" t="s">
        <v>188</v>
      </c>
    </row>
    <row r="5523" spans="1:12" x14ac:dyDescent="0.3">
      <c r="A5523" s="5">
        <v>13660</v>
      </c>
      <c r="B5523" s="5">
        <v>10100501</v>
      </c>
      <c r="C5523" s="5">
        <v>1000</v>
      </c>
      <c r="D5523" s="4">
        <v>43709</v>
      </c>
      <c r="E5523" s="198" t="s">
        <v>104</v>
      </c>
      <c r="F5523" s="198">
        <v>108111407</v>
      </c>
      <c r="G5523" s="198">
        <v>0</v>
      </c>
      <c r="H5523" s="198">
        <v>0</v>
      </c>
      <c r="I5523" s="4">
        <v>43704</v>
      </c>
      <c r="J5523" s="198" t="s">
        <v>105</v>
      </c>
      <c r="K5523" s="198">
        <v>465.09</v>
      </c>
      <c r="L5523" s="198" t="s">
        <v>188</v>
      </c>
    </row>
    <row r="5524" spans="1:12" x14ac:dyDescent="0.3">
      <c r="A5524" s="5">
        <v>13660</v>
      </c>
      <c r="B5524" s="5">
        <v>10100501</v>
      </c>
      <c r="C5524" s="5">
        <v>1000</v>
      </c>
      <c r="D5524" s="4">
        <v>43709</v>
      </c>
      <c r="E5524" s="198" t="s">
        <v>104</v>
      </c>
      <c r="F5524" s="198">
        <v>108111407</v>
      </c>
      <c r="G5524" s="198">
        <v>0</v>
      </c>
      <c r="H5524" s="198">
        <v>0</v>
      </c>
      <c r="I5524" s="4">
        <v>43704</v>
      </c>
      <c r="J5524" s="198" t="s">
        <v>105</v>
      </c>
      <c r="K5524" s="3">
        <v>9910.25</v>
      </c>
      <c r="L5524" s="198" t="s">
        <v>188</v>
      </c>
    </row>
    <row r="5525" spans="1:12" x14ac:dyDescent="0.3">
      <c r="A5525" s="5">
        <v>13670</v>
      </c>
      <c r="B5525" s="5">
        <v>10100501</v>
      </c>
      <c r="C5525" s="5">
        <v>1000</v>
      </c>
      <c r="D5525" s="4">
        <v>43709</v>
      </c>
      <c r="E5525" s="198" t="s">
        <v>104</v>
      </c>
      <c r="F5525" s="198">
        <v>108111407</v>
      </c>
      <c r="G5525" s="198">
        <v>0</v>
      </c>
      <c r="H5525" s="198">
        <v>0</v>
      </c>
      <c r="I5525" s="4">
        <v>43704</v>
      </c>
      <c r="J5525" s="198" t="s">
        <v>105</v>
      </c>
      <c r="K5525" s="3">
        <v>2554.85</v>
      </c>
      <c r="L5525" s="198" t="s">
        <v>189</v>
      </c>
    </row>
    <row r="5526" spans="1:12" x14ac:dyDescent="0.3">
      <c r="A5526" s="5">
        <v>13670</v>
      </c>
      <c r="B5526" s="5">
        <v>10100501</v>
      </c>
      <c r="C5526" s="5">
        <v>1000</v>
      </c>
      <c r="D5526" s="4">
        <v>43709</v>
      </c>
      <c r="E5526" s="198" t="s">
        <v>104</v>
      </c>
      <c r="F5526" s="198">
        <v>108111407</v>
      </c>
      <c r="G5526" s="198">
        <v>0</v>
      </c>
      <c r="H5526" s="198">
        <v>0</v>
      </c>
      <c r="I5526" s="4">
        <v>43704</v>
      </c>
      <c r="J5526" s="198" t="s">
        <v>105</v>
      </c>
      <c r="K5526" s="3">
        <v>1405.87</v>
      </c>
      <c r="L5526" s="198" t="s">
        <v>189</v>
      </c>
    </row>
    <row r="5527" spans="1:12" x14ac:dyDescent="0.3">
      <c r="A5527" s="5">
        <v>13640</v>
      </c>
      <c r="B5527" s="5">
        <v>10100501</v>
      </c>
      <c r="C5527" s="5">
        <v>1000</v>
      </c>
      <c r="D5527" s="4">
        <v>43709</v>
      </c>
      <c r="E5527" s="198" t="s">
        <v>104</v>
      </c>
      <c r="F5527" s="198">
        <v>108112132</v>
      </c>
      <c r="G5527" s="198">
        <v>0</v>
      </c>
      <c r="H5527" s="198">
        <v>0</v>
      </c>
      <c r="I5527" s="4">
        <v>43677</v>
      </c>
      <c r="J5527" s="198" t="s">
        <v>105</v>
      </c>
      <c r="K5527" s="3">
        <v>-1050.17</v>
      </c>
      <c r="L5527" s="198" t="s">
        <v>194</v>
      </c>
    </row>
    <row r="5528" spans="1:12" x14ac:dyDescent="0.3">
      <c r="A5528" s="5">
        <v>13650</v>
      </c>
      <c r="B5528" s="5">
        <v>10100501</v>
      </c>
      <c r="C5528" s="5">
        <v>1000</v>
      </c>
      <c r="D5528" s="4">
        <v>43709</v>
      </c>
      <c r="E5528" s="198" t="s">
        <v>104</v>
      </c>
      <c r="F5528" s="198">
        <v>108112132</v>
      </c>
      <c r="G5528" s="198">
        <v>0</v>
      </c>
      <c r="H5528" s="198">
        <v>0</v>
      </c>
      <c r="I5528" s="4">
        <v>43677</v>
      </c>
      <c r="J5528" s="198" t="s">
        <v>105</v>
      </c>
      <c r="K5528" s="198">
        <v>-439</v>
      </c>
      <c r="L5528" s="198" t="s">
        <v>195</v>
      </c>
    </row>
    <row r="5529" spans="1:12" x14ac:dyDescent="0.3">
      <c r="A5529" s="5">
        <v>13670</v>
      </c>
      <c r="B5529" s="5">
        <v>10100501</v>
      </c>
      <c r="C5529" s="5">
        <v>1000</v>
      </c>
      <c r="D5529" s="4">
        <v>43709</v>
      </c>
      <c r="E5529" s="198" t="s">
        <v>103</v>
      </c>
      <c r="F5529" s="198">
        <v>108112405</v>
      </c>
      <c r="G5529" s="198">
        <v>-72</v>
      </c>
      <c r="H5529" s="198">
        <v>-355.68</v>
      </c>
      <c r="I5529" s="4">
        <v>43729</v>
      </c>
      <c r="J5529" s="198" t="s">
        <v>317</v>
      </c>
      <c r="K5529" s="198">
        <v>0</v>
      </c>
      <c r="L5529" s="198" t="s">
        <v>189</v>
      </c>
    </row>
    <row r="5530" spans="1:12" x14ac:dyDescent="0.3">
      <c r="A5530" s="5">
        <v>13660</v>
      </c>
      <c r="B5530" s="5">
        <v>10100501</v>
      </c>
      <c r="C5530" s="5">
        <v>1000</v>
      </c>
      <c r="D5530" s="4">
        <v>43709</v>
      </c>
      <c r="E5530" s="198" t="s">
        <v>103</v>
      </c>
      <c r="F5530" s="198">
        <v>108112405</v>
      </c>
      <c r="G5530" s="198">
        <v>-60</v>
      </c>
      <c r="H5530" s="198">
        <v>-212.4</v>
      </c>
      <c r="I5530" s="4">
        <v>43729</v>
      </c>
      <c r="J5530" s="198" t="s">
        <v>317</v>
      </c>
      <c r="K5530" s="198">
        <v>0</v>
      </c>
      <c r="L5530" s="198" t="s">
        <v>188</v>
      </c>
    </row>
    <row r="5531" spans="1:12" x14ac:dyDescent="0.3">
      <c r="A5531" s="5">
        <v>13670</v>
      </c>
      <c r="B5531" s="5">
        <v>10100501</v>
      </c>
      <c r="C5531" s="5">
        <v>1000</v>
      </c>
      <c r="D5531" s="4">
        <v>43709</v>
      </c>
      <c r="E5531" s="198" t="s">
        <v>103</v>
      </c>
      <c r="F5531" s="198">
        <v>108112405</v>
      </c>
      <c r="G5531" s="198">
        <v>-40</v>
      </c>
      <c r="H5531" s="198">
        <v>-197.6</v>
      </c>
      <c r="I5531" s="4">
        <v>43729</v>
      </c>
      <c r="J5531" s="198" t="s">
        <v>317</v>
      </c>
      <c r="K5531" s="198">
        <v>0</v>
      </c>
      <c r="L5531" s="198" t="s">
        <v>189</v>
      </c>
    </row>
    <row r="5532" spans="1:12" x14ac:dyDescent="0.3">
      <c r="A5532" s="5">
        <v>13660</v>
      </c>
      <c r="B5532" s="5">
        <v>10100501</v>
      </c>
      <c r="C5532" s="5">
        <v>1000</v>
      </c>
      <c r="D5532" s="4">
        <v>43709</v>
      </c>
      <c r="E5532" s="198" t="s">
        <v>104</v>
      </c>
      <c r="F5532" s="198">
        <v>108113095</v>
      </c>
      <c r="G5532" s="198">
        <v>0</v>
      </c>
      <c r="H5532" s="198">
        <v>0</v>
      </c>
      <c r="I5532" s="4">
        <v>43691</v>
      </c>
      <c r="J5532" s="198" t="s">
        <v>105</v>
      </c>
      <c r="K5532" s="198">
        <v>-16.48</v>
      </c>
      <c r="L5532" s="198" t="s">
        <v>188</v>
      </c>
    </row>
    <row r="5533" spans="1:12" x14ac:dyDescent="0.3">
      <c r="A5533" s="5">
        <v>13660</v>
      </c>
      <c r="B5533" s="5">
        <v>10100501</v>
      </c>
      <c r="C5533" s="5">
        <v>1000</v>
      </c>
      <c r="D5533" s="4">
        <v>43709</v>
      </c>
      <c r="E5533" s="198" t="s">
        <v>104</v>
      </c>
      <c r="F5533" s="198">
        <v>108113095</v>
      </c>
      <c r="G5533" s="198">
        <v>0</v>
      </c>
      <c r="H5533" s="198">
        <v>0</v>
      </c>
      <c r="I5533" s="4">
        <v>43691</v>
      </c>
      <c r="J5533" s="198" t="s">
        <v>105</v>
      </c>
      <c r="K5533" s="198">
        <v>-158.49</v>
      </c>
      <c r="L5533" s="198" t="s">
        <v>188</v>
      </c>
    </row>
    <row r="5534" spans="1:12" x14ac:dyDescent="0.3">
      <c r="A5534" s="5">
        <v>13640</v>
      </c>
      <c r="B5534" s="5">
        <v>10100501</v>
      </c>
      <c r="C5534" s="5">
        <v>1000</v>
      </c>
      <c r="D5534" s="4">
        <v>43709</v>
      </c>
      <c r="E5534" s="198" t="s">
        <v>104</v>
      </c>
      <c r="F5534" s="198">
        <v>108113256</v>
      </c>
      <c r="G5534" s="198">
        <v>0</v>
      </c>
      <c r="H5534" s="198">
        <v>0</v>
      </c>
      <c r="I5534" s="4">
        <v>43698</v>
      </c>
      <c r="J5534" s="198" t="s">
        <v>105</v>
      </c>
      <c r="K5534" s="198">
        <v>-326.16000000000003</v>
      </c>
      <c r="L5534" s="198" t="s">
        <v>194</v>
      </c>
    </row>
    <row r="5535" spans="1:12" x14ac:dyDescent="0.3">
      <c r="A5535" s="5">
        <v>13640</v>
      </c>
      <c r="B5535" s="5">
        <v>10100501</v>
      </c>
      <c r="C5535" s="5">
        <v>1000</v>
      </c>
      <c r="D5535" s="4">
        <v>43709</v>
      </c>
      <c r="E5535" s="198" t="s">
        <v>104</v>
      </c>
      <c r="F5535" s="198">
        <v>108100331</v>
      </c>
      <c r="G5535" s="198">
        <v>0</v>
      </c>
      <c r="H5535" s="198">
        <v>0</v>
      </c>
      <c r="I5535" s="4">
        <v>43692</v>
      </c>
      <c r="J5535" s="198" t="s">
        <v>105</v>
      </c>
      <c r="K5535" s="198">
        <v>-679.9</v>
      </c>
      <c r="L5535" s="198" t="s">
        <v>194</v>
      </c>
    </row>
    <row r="5536" spans="1:12" x14ac:dyDescent="0.3">
      <c r="A5536" s="5">
        <v>13640</v>
      </c>
      <c r="B5536" s="5">
        <v>10100501</v>
      </c>
      <c r="C5536" s="5">
        <v>1000</v>
      </c>
      <c r="D5536" s="4">
        <v>43709</v>
      </c>
      <c r="E5536" s="198" t="s">
        <v>104</v>
      </c>
      <c r="F5536" s="198">
        <v>108100331</v>
      </c>
      <c r="G5536" s="198">
        <v>0</v>
      </c>
      <c r="H5536" s="198">
        <v>0</v>
      </c>
      <c r="I5536" s="4">
        <v>43692</v>
      </c>
      <c r="J5536" s="198" t="s">
        <v>105</v>
      </c>
      <c r="K5536" s="198">
        <v>-89.89</v>
      </c>
      <c r="L5536" s="198" t="s">
        <v>194</v>
      </c>
    </row>
    <row r="5537" spans="1:12" x14ac:dyDescent="0.3">
      <c r="A5537" s="5">
        <v>13640</v>
      </c>
      <c r="B5537" s="5">
        <v>10100501</v>
      </c>
      <c r="C5537" s="5">
        <v>1000</v>
      </c>
      <c r="D5537" s="4">
        <v>43709</v>
      </c>
      <c r="E5537" s="198" t="s">
        <v>104</v>
      </c>
      <c r="F5537" s="198">
        <v>108100331</v>
      </c>
      <c r="G5537" s="198">
        <v>0</v>
      </c>
      <c r="H5537" s="198">
        <v>0</v>
      </c>
      <c r="I5537" s="4">
        <v>43692</v>
      </c>
      <c r="J5537" s="198" t="s">
        <v>105</v>
      </c>
      <c r="K5537" s="198">
        <v>-698.5</v>
      </c>
      <c r="L5537" s="198" t="s">
        <v>194</v>
      </c>
    </row>
    <row r="5538" spans="1:12" x14ac:dyDescent="0.3">
      <c r="A5538" s="5">
        <v>13650</v>
      </c>
      <c r="B5538" s="5">
        <v>10100501</v>
      </c>
      <c r="C5538" s="5">
        <v>1000</v>
      </c>
      <c r="D5538" s="4">
        <v>43709</v>
      </c>
      <c r="E5538" s="198" t="s">
        <v>104</v>
      </c>
      <c r="F5538" s="198">
        <v>108100331</v>
      </c>
      <c r="G5538" s="198">
        <v>0</v>
      </c>
      <c r="H5538" s="198">
        <v>0</v>
      </c>
      <c r="I5538" s="4">
        <v>43692</v>
      </c>
      <c r="J5538" s="198" t="s">
        <v>105</v>
      </c>
      <c r="K5538" s="198">
        <v>-423.47</v>
      </c>
      <c r="L5538" s="198" t="s">
        <v>195</v>
      </c>
    </row>
    <row r="5539" spans="1:12" x14ac:dyDescent="0.3">
      <c r="A5539" s="5">
        <v>13650</v>
      </c>
      <c r="B5539" s="5">
        <v>10100501</v>
      </c>
      <c r="C5539" s="5">
        <v>1000</v>
      </c>
      <c r="D5539" s="4">
        <v>43709</v>
      </c>
      <c r="E5539" s="198" t="s">
        <v>104</v>
      </c>
      <c r="F5539" s="198">
        <v>108100331</v>
      </c>
      <c r="G5539" s="198">
        <v>0</v>
      </c>
      <c r="H5539" s="198">
        <v>0</v>
      </c>
      <c r="I5539" s="4">
        <v>43692</v>
      </c>
      <c r="J5539" s="198" t="s">
        <v>105</v>
      </c>
      <c r="K5539" s="198">
        <v>-423.47</v>
      </c>
      <c r="L5539" s="198" t="s">
        <v>195</v>
      </c>
    </row>
    <row r="5540" spans="1:12" x14ac:dyDescent="0.3">
      <c r="A5540" s="5">
        <v>13660</v>
      </c>
      <c r="B5540" s="5">
        <v>10100501</v>
      </c>
      <c r="C5540" s="5">
        <v>1000</v>
      </c>
      <c r="D5540" s="4">
        <v>43709</v>
      </c>
      <c r="E5540" s="198" t="s">
        <v>104</v>
      </c>
      <c r="F5540" s="198">
        <v>108100331</v>
      </c>
      <c r="G5540" s="198">
        <v>0</v>
      </c>
      <c r="H5540" s="198">
        <v>0</v>
      </c>
      <c r="I5540" s="4">
        <v>43692</v>
      </c>
      <c r="J5540" s="198" t="s">
        <v>105</v>
      </c>
      <c r="K5540" s="198">
        <v>-29.63</v>
      </c>
      <c r="L5540" s="198" t="s">
        <v>188</v>
      </c>
    </row>
    <row r="5541" spans="1:12" x14ac:dyDescent="0.3">
      <c r="A5541" s="5">
        <v>13670</v>
      </c>
      <c r="B5541" s="5">
        <v>10100501</v>
      </c>
      <c r="C5541" s="5">
        <v>1000</v>
      </c>
      <c r="D5541" s="4">
        <v>43709</v>
      </c>
      <c r="E5541" s="198" t="s">
        <v>104</v>
      </c>
      <c r="F5541" s="198">
        <v>108100331</v>
      </c>
      <c r="G5541" s="198">
        <v>0</v>
      </c>
      <c r="H5541" s="198">
        <v>0</v>
      </c>
      <c r="I5541" s="4">
        <v>43692</v>
      </c>
      <c r="J5541" s="198" t="s">
        <v>105</v>
      </c>
      <c r="K5541" s="198">
        <v>-165.37</v>
      </c>
      <c r="L5541" s="198" t="s">
        <v>189</v>
      </c>
    </row>
    <row r="5542" spans="1:12" x14ac:dyDescent="0.3">
      <c r="A5542" s="5">
        <v>13640</v>
      </c>
      <c r="B5542" s="5">
        <v>10100501</v>
      </c>
      <c r="C5542" s="5">
        <v>1000</v>
      </c>
      <c r="D5542" s="4">
        <v>43709</v>
      </c>
      <c r="E5542" s="198" t="s">
        <v>104</v>
      </c>
      <c r="F5542" s="198">
        <v>108101492</v>
      </c>
      <c r="G5542" s="198">
        <v>0</v>
      </c>
      <c r="H5542" s="198">
        <v>0</v>
      </c>
      <c r="I5542" s="4">
        <v>43691</v>
      </c>
      <c r="J5542" s="198" t="s">
        <v>105</v>
      </c>
      <c r="K5542" s="3">
        <v>-1668.74</v>
      </c>
      <c r="L5542" s="198" t="s">
        <v>194</v>
      </c>
    </row>
    <row r="5543" spans="1:12" x14ac:dyDescent="0.3">
      <c r="A5543" s="5">
        <v>13650</v>
      </c>
      <c r="B5543" s="5">
        <v>10100501</v>
      </c>
      <c r="C5543" s="5">
        <v>1000</v>
      </c>
      <c r="D5543" s="4">
        <v>43709</v>
      </c>
      <c r="E5543" s="198" t="s">
        <v>104</v>
      </c>
      <c r="F5543" s="198">
        <v>108101492</v>
      </c>
      <c r="G5543" s="198">
        <v>0</v>
      </c>
      <c r="H5543" s="198">
        <v>0</v>
      </c>
      <c r="I5543" s="4">
        <v>43691</v>
      </c>
      <c r="J5543" s="198" t="s">
        <v>105</v>
      </c>
      <c r="K5543" s="3">
        <v>-1727.84</v>
      </c>
      <c r="L5543" s="198" t="s">
        <v>195</v>
      </c>
    </row>
    <row r="5544" spans="1:12" x14ac:dyDescent="0.3">
      <c r="A5544" s="5">
        <v>13650</v>
      </c>
      <c r="B5544" s="5">
        <v>10100501</v>
      </c>
      <c r="C5544" s="5">
        <v>1000</v>
      </c>
      <c r="D5544" s="4">
        <v>43709</v>
      </c>
      <c r="E5544" s="198" t="s">
        <v>104</v>
      </c>
      <c r="F5544" s="198">
        <v>108101492</v>
      </c>
      <c r="G5544" s="198">
        <v>0</v>
      </c>
      <c r="H5544" s="198">
        <v>0</v>
      </c>
      <c r="I5544" s="4">
        <v>43691</v>
      </c>
      <c r="J5544" s="198" t="s">
        <v>105</v>
      </c>
      <c r="K5544" s="3">
        <v>-1727.84</v>
      </c>
      <c r="L5544" s="198" t="s">
        <v>195</v>
      </c>
    </row>
    <row r="5545" spans="1:12" x14ac:dyDescent="0.3">
      <c r="A5545" s="5">
        <v>13650</v>
      </c>
      <c r="B5545" s="5">
        <v>10100501</v>
      </c>
      <c r="C5545" s="5">
        <v>1000</v>
      </c>
      <c r="D5545" s="4">
        <v>43709</v>
      </c>
      <c r="E5545" s="198" t="s">
        <v>103</v>
      </c>
      <c r="F5545" s="198">
        <v>108105728</v>
      </c>
      <c r="G5545" s="198">
        <v>412</v>
      </c>
      <c r="H5545" s="3">
        <v>1042.3599999999999</v>
      </c>
      <c r="I5545" s="4">
        <v>43544</v>
      </c>
      <c r="J5545" s="198" t="s">
        <v>325</v>
      </c>
      <c r="K5545" s="198">
        <v>0</v>
      </c>
      <c r="L5545" s="198" t="s">
        <v>195</v>
      </c>
    </row>
    <row r="5546" spans="1:12" x14ac:dyDescent="0.3">
      <c r="A5546" s="5">
        <v>13650</v>
      </c>
      <c r="B5546" s="5">
        <v>10100501</v>
      </c>
      <c r="C5546" s="5">
        <v>1000</v>
      </c>
      <c r="D5546" s="4">
        <v>43709</v>
      </c>
      <c r="E5546" s="198" t="s">
        <v>103</v>
      </c>
      <c r="F5546" s="198">
        <v>108105728</v>
      </c>
      <c r="G5546" s="198">
        <v>-180</v>
      </c>
      <c r="H5546" s="198">
        <v>-455.4</v>
      </c>
      <c r="I5546" s="4">
        <v>43544</v>
      </c>
      <c r="J5546" s="198" t="s">
        <v>325</v>
      </c>
      <c r="K5546" s="198">
        <v>0</v>
      </c>
      <c r="L5546" s="198" t="s">
        <v>195</v>
      </c>
    </row>
    <row r="5547" spans="1:12" x14ac:dyDescent="0.3">
      <c r="A5547" s="5">
        <v>13650</v>
      </c>
      <c r="B5547" s="5">
        <v>10100501</v>
      </c>
      <c r="C5547" s="5">
        <v>1000</v>
      </c>
      <c r="D5547" s="4">
        <v>43709</v>
      </c>
      <c r="E5547" s="198" t="s">
        <v>103</v>
      </c>
      <c r="F5547" s="198">
        <v>108105728</v>
      </c>
      <c r="G5547" s="198">
        <v>225</v>
      </c>
      <c r="H5547" s="198">
        <v>569.25</v>
      </c>
      <c r="I5547" s="4">
        <v>43544</v>
      </c>
      <c r="J5547" s="198" t="s">
        <v>325</v>
      </c>
      <c r="K5547" s="198">
        <v>0</v>
      </c>
      <c r="L5547" s="198" t="s">
        <v>195</v>
      </c>
    </row>
    <row r="5548" spans="1:12" x14ac:dyDescent="0.3">
      <c r="A5548" s="5">
        <v>13650</v>
      </c>
      <c r="B5548" s="5">
        <v>10100501</v>
      </c>
      <c r="C5548" s="5">
        <v>1000</v>
      </c>
      <c r="D5548" s="4">
        <v>43709</v>
      </c>
      <c r="E5548" s="198" t="s">
        <v>103</v>
      </c>
      <c r="F5548" s="198">
        <v>108105728</v>
      </c>
      <c r="G5548" s="198">
        <v>83</v>
      </c>
      <c r="H5548" s="198">
        <v>209.99</v>
      </c>
      <c r="I5548" s="4">
        <v>43544</v>
      </c>
      <c r="J5548" s="198" t="s">
        <v>325</v>
      </c>
      <c r="K5548" s="198">
        <v>0</v>
      </c>
      <c r="L5548" s="198" t="s">
        <v>195</v>
      </c>
    </row>
    <row r="5549" spans="1:12" x14ac:dyDescent="0.3">
      <c r="A5549" s="5">
        <v>13650</v>
      </c>
      <c r="B5549" s="5">
        <v>10100501</v>
      </c>
      <c r="C5549" s="5">
        <v>1000</v>
      </c>
      <c r="D5549" s="4">
        <v>43709</v>
      </c>
      <c r="E5549" s="198" t="s">
        <v>103</v>
      </c>
      <c r="F5549" s="198">
        <v>108105728</v>
      </c>
      <c r="G5549" s="198">
        <v>-360</v>
      </c>
      <c r="H5549" s="198">
        <v>-910.8</v>
      </c>
      <c r="I5549" s="4">
        <v>43544</v>
      </c>
      <c r="J5549" s="198" t="s">
        <v>325</v>
      </c>
      <c r="K5549" s="198">
        <v>0</v>
      </c>
      <c r="L5549" s="198" t="s">
        <v>195</v>
      </c>
    </row>
    <row r="5550" spans="1:12" x14ac:dyDescent="0.3">
      <c r="A5550" s="5">
        <v>13640</v>
      </c>
      <c r="B5550" s="5">
        <v>10100501</v>
      </c>
      <c r="C5550" s="5">
        <v>1000</v>
      </c>
      <c r="D5550" s="4">
        <v>43709</v>
      </c>
      <c r="E5550" s="198" t="s">
        <v>103</v>
      </c>
      <c r="F5550" s="198">
        <v>108106539</v>
      </c>
      <c r="G5550" s="198">
        <v>-1</v>
      </c>
      <c r="H5550" s="3">
        <v>-3961.25</v>
      </c>
      <c r="I5550" s="4">
        <v>43728</v>
      </c>
      <c r="J5550" s="198" t="s">
        <v>319</v>
      </c>
      <c r="K5550" s="198">
        <v>0</v>
      </c>
      <c r="L5550" s="198" t="s">
        <v>194</v>
      </c>
    </row>
    <row r="5551" spans="1:12" x14ac:dyDescent="0.3">
      <c r="A5551" s="5">
        <v>13640</v>
      </c>
      <c r="B5551" s="5">
        <v>10100501</v>
      </c>
      <c r="C5551" s="5">
        <v>1000</v>
      </c>
      <c r="D5551" s="4">
        <v>43709</v>
      </c>
      <c r="E5551" s="198" t="s">
        <v>103</v>
      </c>
      <c r="F5551" s="198">
        <v>108106539</v>
      </c>
      <c r="G5551" s="198">
        <v>-2</v>
      </c>
      <c r="H5551" s="3">
        <v>-7922.5</v>
      </c>
      <c r="I5551" s="4">
        <v>43728</v>
      </c>
      <c r="J5551" s="198" t="s">
        <v>319</v>
      </c>
      <c r="K5551" s="198">
        <v>0</v>
      </c>
      <c r="L5551" s="198" t="s">
        <v>194</v>
      </c>
    </row>
    <row r="5552" spans="1:12" x14ac:dyDescent="0.3">
      <c r="A5552" s="5">
        <v>13640</v>
      </c>
      <c r="B5552" s="5">
        <v>10100501</v>
      </c>
      <c r="C5552" s="5">
        <v>1000</v>
      </c>
      <c r="D5552" s="4">
        <v>43709</v>
      </c>
      <c r="E5552" s="198" t="s">
        <v>103</v>
      </c>
      <c r="F5552" s="198">
        <v>108106539</v>
      </c>
      <c r="G5552" s="198">
        <v>-1</v>
      </c>
      <c r="H5552" s="198">
        <v>-276.19</v>
      </c>
      <c r="I5552" s="4">
        <v>43728</v>
      </c>
      <c r="J5552" s="198" t="s">
        <v>319</v>
      </c>
      <c r="K5552" s="198">
        <v>0</v>
      </c>
      <c r="L5552" s="198" t="s">
        <v>194</v>
      </c>
    </row>
    <row r="5553" spans="1:12" x14ac:dyDescent="0.3">
      <c r="A5553" s="5">
        <v>13640</v>
      </c>
      <c r="B5553" s="5">
        <v>10100501</v>
      </c>
      <c r="C5553" s="5">
        <v>1000</v>
      </c>
      <c r="D5553" s="4">
        <v>43709</v>
      </c>
      <c r="E5553" s="198" t="s">
        <v>104</v>
      </c>
      <c r="F5553" s="198">
        <v>108106539</v>
      </c>
      <c r="G5553" s="198">
        <v>0</v>
      </c>
      <c r="H5553" s="198">
        <v>0</v>
      </c>
      <c r="I5553" s="4">
        <v>43728</v>
      </c>
      <c r="J5553" s="198" t="s">
        <v>319</v>
      </c>
      <c r="K5553" s="3">
        <v>-1583.55</v>
      </c>
      <c r="L5553" s="198" t="s">
        <v>194</v>
      </c>
    </row>
    <row r="5554" spans="1:12" x14ac:dyDescent="0.3">
      <c r="A5554" s="5">
        <v>13640</v>
      </c>
      <c r="B5554" s="5">
        <v>10100501</v>
      </c>
      <c r="C5554" s="5">
        <v>1000</v>
      </c>
      <c r="D5554" s="4">
        <v>43709</v>
      </c>
      <c r="E5554" s="198" t="s">
        <v>104</v>
      </c>
      <c r="F5554" s="198">
        <v>108106539</v>
      </c>
      <c r="G5554" s="198">
        <v>0</v>
      </c>
      <c r="H5554" s="198">
        <v>0</v>
      </c>
      <c r="I5554" s="4">
        <v>43728</v>
      </c>
      <c r="J5554" s="198" t="s">
        <v>319</v>
      </c>
      <c r="K5554" s="198">
        <v>-36.81</v>
      </c>
      <c r="L5554" s="198" t="s">
        <v>194</v>
      </c>
    </row>
    <row r="5555" spans="1:12" x14ac:dyDescent="0.3">
      <c r="A5555" s="5">
        <v>13640</v>
      </c>
      <c r="B5555" s="5">
        <v>10100501</v>
      </c>
      <c r="C5555" s="5">
        <v>1000</v>
      </c>
      <c r="D5555" s="4">
        <v>43709</v>
      </c>
      <c r="E5555" s="198" t="s">
        <v>104</v>
      </c>
      <c r="F5555" s="198">
        <v>108106539</v>
      </c>
      <c r="G5555" s="198">
        <v>0</v>
      </c>
      <c r="H5555" s="198">
        <v>0</v>
      </c>
      <c r="I5555" s="4">
        <v>43728</v>
      </c>
      <c r="J5555" s="198" t="s">
        <v>319</v>
      </c>
      <c r="K5555" s="3">
        <v>-1583.55</v>
      </c>
      <c r="L5555" s="198" t="s">
        <v>194</v>
      </c>
    </row>
    <row r="5556" spans="1:12" x14ac:dyDescent="0.3">
      <c r="A5556" s="5">
        <v>13650</v>
      </c>
      <c r="B5556" s="5">
        <v>10100501</v>
      </c>
      <c r="C5556" s="5">
        <v>1000</v>
      </c>
      <c r="D5556" s="4">
        <v>43709</v>
      </c>
      <c r="E5556" s="198" t="s">
        <v>103</v>
      </c>
      <c r="F5556" s="198">
        <v>108106539</v>
      </c>
      <c r="G5556" s="5">
        <v>-1676</v>
      </c>
      <c r="H5556" s="3">
        <v>-4240.28</v>
      </c>
      <c r="I5556" s="4">
        <v>43728</v>
      </c>
      <c r="J5556" s="198" t="s">
        <v>319</v>
      </c>
      <c r="K5556" s="198">
        <v>0</v>
      </c>
      <c r="L5556" s="198" t="s">
        <v>195</v>
      </c>
    </row>
    <row r="5557" spans="1:12" x14ac:dyDescent="0.3">
      <c r="A5557" s="5">
        <v>13650</v>
      </c>
      <c r="B5557" s="5">
        <v>10100501</v>
      </c>
      <c r="C5557" s="5">
        <v>1000</v>
      </c>
      <c r="D5557" s="4">
        <v>43709</v>
      </c>
      <c r="E5557" s="198" t="s">
        <v>104</v>
      </c>
      <c r="F5557" s="198">
        <v>108106539</v>
      </c>
      <c r="G5557" s="198">
        <v>0</v>
      </c>
      <c r="H5557" s="198">
        <v>0</v>
      </c>
      <c r="I5557" s="4">
        <v>43728</v>
      </c>
      <c r="J5557" s="198" t="s">
        <v>319</v>
      </c>
      <c r="K5557" s="198">
        <v>-565.03</v>
      </c>
      <c r="L5557" s="198" t="s">
        <v>195</v>
      </c>
    </row>
    <row r="5558" spans="1:12" x14ac:dyDescent="0.3">
      <c r="A5558" s="5">
        <v>13660</v>
      </c>
      <c r="B5558" s="5">
        <v>10100501</v>
      </c>
      <c r="C5558" s="5">
        <v>1000</v>
      </c>
      <c r="D5558" s="4">
        <v>43709</v>
      </c>
      <c r="E5558" s="198" t="s">
        <v>103</v>
      </c>
      <c r="F5558" s="198">
        <v>108106799</v>
      </c>
      <c r="G5558" s="198">
        <v>-1</v>
      </c>
      <c r="H5558" s="3">
        <v>-1012.2</v>
      </c>
      <c r="I5558" s="4">
        <v>43732</v>
      </c>
      <c r="J5558" s="198" t="s">
        <v>325</v>
      </c>
      <c r="K5558" s="198">
        <v>0</v>
      </c>
      <c r="L5558" s="198" t="s">
        <v>188</v>
      </c>
    </row>
    <row r="5559" spans="1:12" x14ac:dyDescent="0.3">
      <c r="A5559" s="5">
        <v>13660</v>
      </c>
      <c r="B5559" s="5">
        <v>10100501</v>
      </c>
      <c r="C5559" s="5">
        <v>1000</v>
      </c>
      <c r="D5559" s="4">
        <v>43709</v>
      </c>
      <c r="E5559" s="198" t="s">
        <v>104</v>
      </c>
      <c r="F5559" s="198">
        <v>108106799</v>
      </c>
      <c r="G5559" s="198">
        <v>0</v>
      </c>
      <c r="H5559" s="198">
        <v>0</v>
      </c>
      <c r="I5559" s="4">
        <v>43732</v>
      </c>
      <c r="J5559" s="198" t="s">
        <v>325</v>
      </c>
      <c r="K5559" s="3">
        <v>3416.01</v>
      </c>
      <c r="L5559" s="198" t="s">
        <v>188</v>
      </c>
    </row>
    <row r="5560" spans="1:12" x14ac:dyDescent="0.3">
      <c r="A5560" s="5">
        <v>13670</v>
      </c>
      <c r="B5560" s="5">
        <v>10100501</v>
      </c>
      <c r="C5560" s="5">
        <v>1000</v>
      </c>
      <c r="D5560" s="4">
        <v>43709</v>
      </c>
      <c r="E5560" s="198" t="s">
        <v>103</v>
      </c>
      <c r="F5560" s="198">
        <v>108106799</v>
      </c>
      <c r="G5560" s="198">
        <v>-340</v>
      </c>
      <c r="H5560" s="198">
        <v>-999.6</v>
      </c>
      <c r="I5560" s="4">
        <v>43732</v>
      </c>
      <c r="J5560" s="198" t="s">
        <v>325</v>
      </c>
      <c r="K5560" s="198">
        <v>0</v>
      </c>
      <c r="L5560" s="198" t="s">
        <v>189</v>
      </c>
    </row>
    <row r="5561" spans="1:12" x14ac:dyDescent="0.3">
      <c r="A5561" s="5">
        <v>13670</v>
      </c>
      <c r="B5561" s="5">
        <v>10100501</v>
      </c>
      <c r="C5561" s="5">
        <v>1000</v>
      </c>
      <c r="D5561" s="4">
        <v>43709</v>
      </c>
      <c r="E5561" s="198" t="s">
        <v>104</v>
      </c>
      <c r="F5561" s="198">
        <v>108106799</v>
      </c>
      <c r="G5561" s="198">
        <v>0</v>
      </c>
      <c r="H5561" s="198">
        <v>0</v>
      </c>
      <c r="I5561" s="4">
        <v>43732</v>
      </c>
      <c r="J5561" s="198" t="s">
        <v>325</v>
      </c>
      <c r="K5561" s="3">
        <v>3373.48</v>
      </c>
      <c r="L5561" s="198" t="s">
        <v>189</v>
      </c>
    </row>
    <row r="5562" spans="1:12" x14ac:dyDescent="0.3">
      <c r="A5562" s="5">
        <v>13640</v>
      </c>
      <c r="B5562" s="5">
        <v>10100501</v>
      </c>
      <c r="C5562" s="5">
        <v>1000</v>
      </c>
      <c r="D5562" s="4">
        <v>43709</v>
      </c>
      <c r="E5562" s="198" t="s">
        <v>104</v>
      </c>
      <c r="F5562" s="198">
        <v>108106916</v>
      </c>
      <c r="G5562" s="198">
        <v>0</v>
      </c>
      <c r="H5562" s="198">
        <v>0</v>
      </c>
      <c r="I5562" s="4">
        <v>43643</v>
      </c>
      <c r="J5562" s="198" t="s">
        <v>105</v>
      </c>
      <c r="K5562" s="3">
        <v>-1984.61</v>
      </c>
      <c r="L5562" s="198" t="s">
        <v>194</v>
      </c>
    </row>
    <row r="5563" spans="1:12" x14ac:dyDescent="0.3">
      <c r="A5563" s="5">
        <v>13640</v>
      </c>
      <c r="B5563" s="5">
        <v>10100501</v>
      </c>
      <c r="C5563" s="5">
        <v>1000</v>
      </c>
      <c r="D5563" s="4">
        <v>43709</v>
      </c>
      <c r="E5563" s="198" t="s">
        <v>104</v>
      </c>
      <c r="F5563" s="198">
        <v>108106916</v>
      </c>
      <c r="G5563" s="198">
        <v>0</v>
      </c>
      <c r="H5563" s="198">
        <v>0</v>
      </c>
      <c r="I5563" s="4">
        <v>43643</v>
      </c>
      <c r="J5563" s="198" t="s">
        <v>105</v>
      </c>
      <c r="K5563" s="3">
        <v>-2053.86</v>
      </c>
      <c r="L5563" s="198" t="s">
        <v>194</v>
      </c>
    </row>
    <row r="5564" spans="1:12" x14ac:dyDescent="0.3">
      <c r="A5564" s="5">
        <v>13640</v>
      </c>
      <c r="B5564" s="5">
        <v>10100501</v>
      </c>
      <c r="C5564" s="5">
        <v>1000</v>
      </c>
      <c r="D5564" s="4">
        <v>43709</v>
      </c>
      <c r="E5564" s="198" t="s">
        <v>103</v>
      </c>
      <c r="F5564" s="198">
        <v>108108204</v>
      </c>
      <c r="G5564" s="198">
        <v>-1</v>
      </c>
      <c r="H5564" s="3">
        <v>-1667.71</v>
      </c>
      <c r="I5564" s="4">
        <v>43726</v>
      </c>
      <c r="J5564" s="198" t="s">
        <v>326</v>
      </c>
      <c r="K5564" s="198">
        <v>0</v>
      </c>
      <c r="L5564" s="198" t="s">
        <v>194</v>
      </c>
    </row>
    <row r="5565" spans="1:12" x14ac:dyDescent="0.3">
      <c r="A5565" s="5">
        <v>13640</v>
      </c>
      <c r="B5565" s="5">
        <v>10100501</v>
      </c>
      <c r="C5565" s="5">
        <v>1000</v>
      </c>
      <c r="D5565" s="4">
        <v>43709</v>
      </c>
      <c r="E5565" s="198" t="s">
        <v>104</v>
      </c>
      <c r="F5565" s="198">
        <v>108108204</v>
      </c>
      <c r="G5565" s="198">
        <v>0</v>
      </c>
      <c r="H5565" s="198">
        <v>0</v>
      </c>
      <c r="I5565" s="4">
        <v>43726</v>
      </c>
      <c r="J5565" s="198" t="s">
        <v>326</v>
      </c>
      <c r="K5565" s="198">
        <v>613.95000000000005</v>
      </c>
      <c r="L5565" s="198" t="s">
        <v>194</v>
      </c>
    </row>
    <row r="5566" spans="1:12" x14ac:dyDescent="0.3">
      <c r="A5566" s="5">
        <v>13670</v>
      </c>
      <c r="B5566" s="5">
        <v>10100501</v>
      </c>
      <c r="C5566" s="5">
        <v>1000</v>
      </c>
      <c r="D5566" s="4">
        <v>43709</v>
      </c>
      <c r="E5566" s="198" t="s">
        <v>104</v>
      </c>
      <c r="F5566" s="198">
        <v>108108370</v>
      </c>
      <c r="G5566" s="198">
        <v>0</v>
      </c>
      <c r="H5566" s="198">
        <v>0</v>
      </c>
      <c r="I5566" s="4">
        <v>43538</v>
      </c>
      <c r="J5566" s="198" t="s">
        <v>105</v>
      </c>
      <c r="K5566" s="3">
        <v>-1575.1</v>
      </c>
      <c r="L5566" s="198" t="s">
        <v>189</v>
      </c>
    </row>
    <row r="5567" spans="1:12" x14ac:dyDescent="0.3">
      <c r="A5567" s="5">
        <v>13670</v>
      </c>
      <c r="B5567" s="5">
        <v>10100501</v>
      </c>
      <c r="C5567" s="5">
        <v>1000</v>
      </c>
      <c r="D5567" s="4">
        <v>43709</v>
      </c>
      <c r="E5567" s="198" t="s">
        <v>104</v>
      </c>
      <c r="F5567" s="198">
        <v>108108741</v>
      </c>
      <c r="G5567" s="198">
        <v>0</v>
      </c>
      <c r="H5567" s="198">
        <v>0</v>
      </c>
      <c r="I5567" s="4">
        <v>43552</v>
      </c>
      <c r="J5567" s="198" t="s">
        <v>105</v>
      </c>
      <c r="K5567" s="198">
        <v>298.31</v>
      </c>
      <c r="L5567" s="198" t="s">
        <v>189</v>
      </c>
    </row>
    <row r="5568" spans="1:12" x14ac:dyDescent="0.3">
      <c r="A5568" s="5">
        <v>13650</v>
      </c>
      <c r="B5568" s="5">
        <v>10100501</v>
      </c>
      <c r="C5568" s="5">
        <v>1000</v>
      </c>
      <c r="D5568" s="4">
        <v>43709</v>
      </c>
      <c r="E5568" s="198" t="s">
        <v>103</v>
      </c>
      <c r="F5568" s="198">
        <v>108097023</v>
      </c>
      <c r="G5568" s="198">
        <v>-40</v>
      </c>
      <c r="H5568" s="198">
        <v>-101.2</v>
      </c>
      <c r="I5568" s="4">
        <v>43544</v>
      </c>
      <c r="J5568" s="198" t="s">
        <v>325</v>
      </c>
      <c r="K5568" s="198">
        <v>0</v>
      </c>
      <c r="L5568" s="198" t="s">
        <v>195</v>
      </c>
    </row>
    <row r="5569" spans="1:12" x14ac:dyDescent="0.3">
      <c r="A5569" s="5">
        <v>13650</v>
      </c>
      <c r="B5569" s="5">
        <v>10100501</v>
      </c>
      <c r="C5569" s="5">
        <v>1000</v>
      </c>
      <c r="D5569" s="4">
        <v>43709</v>
      </c>
      <c r="E5569" s="198" t="s">
        <v>104</v>
      </c>
      <c r="F5569" s="198">
        <v>108097023</v>
      </c>
      <c r="G5569" s="198">
        <v>0</v>
      </c>
      <c r="H5569" s="198">
        <v>0</v>
      </c>
      <c r="I5569" s="4">
        <v>43544</v>
      </c>
      <c r="J5569" s="198" t="s">
        <v>325</v>
      </c>
      <c r="K5569" s="3">
        <v>-7512.61</v>
      </c>
      <c r="L5569" s="198" t="s">
        <v>195</v>
      </c>
    </row>
    <row r="5570" spans="1:12" x14ac:dyDescent="0.3">
      <c r="A5570" s="5">
        <v>13640</v>
      </c>
      <c r="B5570" s="5">
        <v>10100501</v>
      </c>
      <c r="C5570" s="5">
        <v>1000</v>
      </c>
      <c r="D5570" s="4">
        <v>43709</v>
      </c>
      <c r="E5570" s="198" t="s">
        <v>104</v>
      </c>
      <c r="F5570" s="198">
        <v>108102559</v>
      </c>
      <c r="G5570" s="198">
        <v>0</v>
      </c>
      <c r="H5570" s="198">
        <v>0</v>
      </c>
      <c r="I5570" s="4">
        <v>43552</v>
      </c>
      <c r="J5570" s="198" t="s">
        <v>105</v>
      </c>
      <c r="K5570" s="198">
        <v>-40.03</v>
      </c>
      <c r="L5570" s="198" t="s">
        <v>194</v>
      </c>
    </row>
    <row r="5571" spans="1:12" x14ac:dyDescent="0.3">
      <c r="A5571" s="5">
        <v>13650</v>
      </c>
      <c r="B5571" s="5">
        <v>10100501</v>
      </c>
      <c r="C5571" s="5">
        <v>1000</v>
      </c>
      <c r="D5571" s="4">
        <v>43709</v>
      </c>
      <c r="E5571" s="198" t="s">
        <v>103</v>
      </c>
      <c r="F5571" s="198">
        <v>108102559</v>
      </c>
      <c r="G5571" s="198">
        <v>-496</v>
      </c>
      <c r="H5571" s="3">
        <v>-2762.72</v>
      </c>
      <c r="I5571" s="4">
        <v>43552</v>
      </c>
      <c r="J5571" s="198" t="s">
        <v>325</v>
      </c>
      <c r="K5571" s="198">
        <v>0</v>
      </c>
      <c r="L5571" s="198" t="s">
        <v>195</v>
      </c>
    </row>
    <row r="5572" spans="1:12" x14ac:dyDescent="0.3">
      <c r="A5572" s="5">
        <v>13650</v>
      </c>
      <c r="B5572" s="5">
        <v>10100501</v>
      </c>
      <c r="C5572" s="5">
        <v>1000</v>
      </c>
      <c r="D5572" s="4">
        <v>43709</v>
      </c>
      <c r="E5572" s="198" t="s">
        <v>103</v>
      </c>
      <c r="F5572" s="198">
        <v>108102559</v>
      </c>
      <c r="G5572" s="198">
        <v>50</v>
      </c>
      <c r="H5572" s="198">
        <v>127.5</v>
      </c>
      <c r="I5572" s="4">
        <v>43552</v>
      </c>
      <c r="J5572" s="198" t="s">
        <v>325</v>
      </c>
      <c r="K5572" s="198">
        <v>0</v>
      </c>
      <c r="L5572" s="198" t="s">
        <v>195</v>
      </c>
    </row>
    <row r="5573" spans="1:12" x14ac:dyDescent="0.3">
      <c r="A5573" s="5">
        <v>13650</v>
      </c>
      <c r="B5573" s="5">
        <v>10100501</v>
      </c>
      <c r="C5573" s="5">
        <v>1000</v>
      </c>
      <c r="D5573" s="4">
        <v>43709</v>
      </c>
      <c r="E5573" s="198" t="s">
        <v>104</v>
      </c>
      <c r="F5573" s="198">
        <v>108102559</v>
      </c>
      <c r="G5573" s="198">
        <v>0</v>
      </c>
      <c r="H5573" s="198">
        <v>0</v>
      </c>
      <c r="I5573" s="4">
        <v>43552</v>
      </c>
      <c r="J5573" s="198" t="s">
        <v>105</v>
      </c>
      <c r="K5573" s="198">
        <v>-152.15</v>
      </c>
      <c r="L5573" s="198" t="s">
        <v>195</v>
      </c>
    </row>
    <row r="5574" spans="1:12" x14ac:dyDescent="0.3">
      <c r="A5574" s="5">
        <v>13650</v>
      </c>
      <c r="B5574" s="5">
        <v>10100501</v>
      </c>
      <c r="C5574" s="5">
        <v>1000</v>
      </c>
      <c r="D5574" s="4">
        <v>43709</v>
      </c>
      <c r="E5574" s="198" t="s">
        <v>104</v>
      </c>
      <c r="F5574" s="198">
        <v>108102559</v>
      </c>
      <c r="G5574" s="198">
        <v>0</v>
      </c>
      <c r="H5574" s="198">
        <v>0</v>
      </c>
      <c r="I5574" s="4">
        <v>43552</v>
      </c>
      <c r="J5574" s="198" t="s">
        <v>105</v>
      </c>
      <c r="K5574" s="198">
        <v>-152.15</v>
      </c>
      <c r="L5574" s="198" t="s">
        <v>195</v>
      </c>
    </row>
    <row r="5575" spans="1:12" x14ac:dyDescent="0.3">
      <c r="A5575" s="5">
        <v>13650</v>
      </c>
      <c r="B5575" s="5">
        <v>10100501</v>
      </c>
      <c r="C5575" s="5">
        <v>1000</v>
      </c>
      <c r="D5575" s="4">
        <v>43709</v>
      </c>
      <c r="E5575" s="198" t="s">
        <v>104</v>
      </c>
      <c r="F5575" s="198">
        <v>108102559</v>
      </c>
      <c r="G5575" s="198">
        <v>0</v>
      </c>
      <c r="H5575" s="198">
        <v>0</v>
      </c>
      <c r="I5575" s="4">
        <v>43552</v>
      </c>
      <c r="J5575" s="198" t="s">
        <v>105</v>
      </c>
      <c r="K5575" s="198">
        <v>-152.15</v>
      </c>
      <c r="L5575" s="198" t="s">
        <v>195</v>
      </c>
    </row>
    <row r="5576" spans="1:12" x14ac:dyDescent="0.3">
      <c r="A5576" s="5">
        <v>13640</v>
      </c>
      <c r="B5576" s="5">
        <v>10100501</v>
      </c>
      <c r="C5576" s="5">
        <v>1000</v>
      </c>
      <c r="D5576" s="4">
        <v>43709</v>
      </c>
      <c r="E5576" s="198" t="s">
        <v>103</v>
      </c>
      <c r="F5576" s="198">
        <v>108103178</v>
      </c>
      <c r="G5576" s="198">
        <v>-1</v>
      </c>
      <c r="H5576" s="3">
        <v>-3586.72</v>
      </c>
      <c r="I5576" s="4">
        <v>43732</v>
      </c>
      <c r="J5576" s="198" t="s">
        <v>325</v>
      </c>
      <c r="K5576" s="198">
        <v>0</v>
      </c>
      <c r="L5576" s="198" t="s">
        <v>194</v>
      </c>
    </row>
    <row r="5577" spans="1:12" x14ac:dyDescent="0.3">
      <c r="A5577" s="5">
        <v>13640</v>
      </c>
      <c r="B5577" s="5">
        <v>10100501</v>
      </c>
      <c r="C5577" s="5">
        <v>1000</v>
      </c>
      <c r="D5577" s="4">
        <v>43709</v>
      </c>
      <c r="E5577" s="198" t="s">
        <v>104</v>
      </c>
      <c r="F5577" s="198">
        <v>108103178</v>
      </c>
      <c r="G5577" s="198">
        <v>0</v>
      </c>
      <c r="H5577" s="198">
        <v>0</v>
      </c>
      <c r="I5577" s="4">
        <v>43732</v>
      </c>
      <c r="J5577" s="198" t="s">
        <v>325</v>
      </c>
      <c r="K5577" s="3">
        <v>-6180.31</v>
      </c>
      <c r="L5577" s="198" t="s">
        <v>194</v>
      </c>
    </row>
    <row r="5578" spans="1:12" x14ac:dyDescent="0.3">
      <c r="A5578" s="5">
        <v>13640</v>
      </c>
      <c r="B5578" s="5">
        <v>10100501</v>
      </c>
      <c r="C5578" s="5">
        <v>1000</v>
      </c>
      <c r="D5578" s="4">
        <v>43709</v>
      </c>
      <c r="E5578" s="198" t="s">
        <v>104</v>
      </c>
      <c r="F5578" s="198">
        <v>108112876</v>
      </c>
      <c r="G5578" s="198">
        <v>0</v>
      </c>
      <c r="H5578" s="198">
        <v>0</v>
      </c>
      <c r="I5578" s="4">
        <v>43721</v>
      </c>
      <c r="J5578" s="198" t="s">
        <v>327</v>
      </c>
      <c r="K5578" s="3">
        <v>-1374.11</v>
      </c>
      <c r="L5578" s="198" t="s">
        <v>194</v>
      </c>
    </row>
    <row r="5579" spans="1:12" x14ac:dyDescent="0.3">
      <c r="A5579" s="5">
        <v>13650</v>
      </c>
      <c r="B5579" s="5">
        <v>10100501</v>
      </c>
      <c r="C5579" s="5">
        <v>1000</v>
      </c>
      <c r="D5579" s="4">
        <v>43709</v>
      </c>
      <c r="E5579" s="198" t="s">
        <v>104</v>
      </c>
      <c r="F5579" s="198">
        <v>108112876</v>
      </c>
      <c r="G5579" s="198">
        <v>0</v>
      </c>
      <c r="H5579" s="198">
        <v>0</v>
      </c>
      <c r="I5579" s="4">
        <v>43721</v>
      </c>
      <c r="J5579" s="198" t="s">
        <v>327</v>
      </c>
      <c r="K5579" s="3">
        <v>-1078.3699999999999</v>
      </c>
      <c r="L5579" s="198" t="s">
        <v>195</v>
      </c>
    </row>
    <row r="5580" spans="1:12" x14ac:dyDescent="0.3">
      <c r="A5580" s="5">
        <v>13660</v>
      </c>
      <c r="B5580" s="5">
        <v>10100501</v>
      </c>
      <c r="C5580" s="5">
        <v>1000</v>
      </c>
      <c r="D5580" s="4">
        <v>43709</v>
      </c>
      <c r="E5580" s="198" t="s">
        <v>104</v>
      </c>
      <c r="F5580" s="198">
        <v>108112928</v>
      </c>
      <c r="G5580" s="198">
        <v>0</v>
      </c>
      <c r="H5580" s="198">
        <v>0</v>
      </c>
      <c r="I5580" s="4">
        <v>43677</v>
      </c>
      <c r="J5580" s="198" t="s">
        <v>105</v>
      </c>
      <c r="K5580" s="198">
        <v>-259.91000000000003</v>
      </c>
      <c r="L5580" s="198" t="s">
        <v>188</v>
      </c>
    </row>
    <row r="5581" spans="1:12" x14ac:dyDescent="0.3">
      <c r="A5581" s="5">
        <v>13670</v>
      </c>
      <c r="B5581" s="5">
        <v>10100501</v>
      </c>
      <c r="C5581" s="5">
        <v>1000</v>
      </c>
      <c r="D5581" s="4">
        <v>43709</v>
      </c>
      <c r="E5581" s="198" t="s">
        <v>104</v>
      </c>
      <c r="F5581" s="198">
        <v>108112928</v>
      </c>
      <c r="G5581" s="198">
        <v>0</v>
      </c>
      <c r="H5581" s="198">
        <v>0</v>
      </c>
      <c r="I5581" s="4">
        <v>43677</v>
      </c>
      <c r="J5581" s="198" t="s">
        <v>105</v>
      </c>
      <c r="K5581" s="198">
        <v>-966.94</v>
      </c>
      <c r="L5581" s="198" t="s">
        <v>189</v>
      </c>
    </row>
    <row r="5582" spans="1:12" x14ac:dyDescent="0.3">
      <c r="A5582" s="5">
        <v>13640</v>
      </c>
      <c r="B5582" s="5">
        <v>10100501</v>
      </c>
      <c r="C5582" s="5">
        <v>1000</v>
      </c>
      <c r="D5582" s="4">
        <v>43709</v>
      </c>
      <c r="E5582" s="198" t="s">
        <v>104</v>
      </c>
      <c r="F5582" s="198">
        <v>108112990</v>
      </c>
      <c r="G5582" s="198">
        <v>0</v>
      </c>
      <c r="H5582" s="198">
        <v>0</v>
      </c>
      <c r="I5582" s="4">
        <v>43686</v>
      </c>
      <c r="J5582" s="198" t="s">
        <v>105</v>
      </c>
      <c r="K5582" s="198">
        <v>-9.36</v>
      </c>
      <c r="L5582" s="198" t="s">
        <v>194</v>
      </c>
    </row>
    <row r="5583" spans="1:12" x14ac:dyDescent="0.3">
      <c r="A5583" s="5">
        <v>13640</v>
      </c>
      <c r="B5583" s="5">
        <v>10100501</v>
      </c>
      <c r="C5583" s="5">
        <v>1000</v>
      </c>
      <c r="D5583" s="4">
        <v>43709</v>
      </c>
      <c r="E5583" s="198" t="s">
        <v>104</v>
      </c>
      <c r="F5583" s="198">
        <v>108112990</v>
      </c>
      <c r="G5583" s="198">
        <v>0</v>
      </c>
      <c r="H5583" s="198">
        <v>0</v>
      </c>
      <c r="I5583" s="4">
        <v>43686</v>
      </c>
      <c r="J5583" s="198" t="s">
        <v>105</v>
      </c>
      <c r="K5583" s="198">
        <v>-4.79</v>
      </c>
      <c r="L5583" s="198" t="s">
        <v>194</v>
      </c>
    </row>
    <row r="5584" spans="1:12" x14ac:dyDescent="0.3">
      <c r="A5584" s="5">
        <v>13640</v>
      </c>
      <c r="B5584" s="5">
        <v>10100501</v>
      </c>
      <c r="C5584" s="5">
        <v>1000</v>
      </c>
      <c r="D5584" s="4">
        <v>43709</v>
      </c>
      <c r="E5584" s="198" t="s">
        <v>104</v>
      </c>
      <c r="F5584" s="198">
        <v>108112990</v>
      </c>
      <c r="G5584" s="198">
        <v>0</v>
      </c>
      <c r="H5584" s="198">
        <v>0</v>
      </c>
      <c r="I5584" s="4">
        <v>43686</v>
      </c>
      <c r="J5584" s="198" t="s">
        <v>105</v>
      </c>
      <c r="K5584" s="198">
        <v>-1.79</v>
      </c>
      <c r="L5584" s="198" t="s">
        <v>194</v>
      </c>
    </row>
    <row r="5585" spans="1:12" x14ac:dyDescent="0.3">
      <c r="A5585" s="5">
        <v>13650</v>
      </c>
      <c r="B5585" s="5">
        <v>10100501</v>
      </c>
      <c r="C5585" s="5">
        <v>1000</v>
      </c>
      <c r="D5585" s="4">
        <v>43709</v>
      </c>
      <c r="E5585" s="198" t="s">
        <v>104</v>
      </c>
      <c r="F5585" s="198">
        <v>108112990</v>
      </c>
      <c r="G5585" s="198">
        <v>0</v>
      </c>
      <c r="H5585" s="198">
        <v>0</v>
      </c>
      <c r="I5585" s="4">
        <v>43686</v>
      </c>
      <c r="J5585" s="198" t="s">
        <v>105</v>
      </c>
      <c r="K5585" s="198">
        <v>-180.84</v>
      </c>
      <c r="L5585" s="198" t="s">
        <v>195</v>
      </c>
    </row>
    <row r="5586" spans="1:12" x14ac:dyDescent="0.3">
      <c r="A5586" s="5">
        <v>13650</v>
      </c>
      <c r="B5586" s="5">
        <v>10100501</v>
      </c>
      <c r="C5586" s="5">
        <v>1000</v>
      </c>
      <c r="D5586" s="4">
        <v>43709</v>
      </c>
      <c r="E5586" s="198" t="s">
        <v>104</v>
      </c>
      <c r="F5586" s="198">
        <v>108112990</v>
      </c>
      <c r="G5586" s="198">
        <v>0</v>
      </c>
      <c r="H5586" s="198">
        <v>0</v>
      </c>
      <c r="I5586" s="4">
        <v>43686</v>
      </c>
      <c r="J5586" s="198" t="s">
        <v>105</v>
      </c>
      <c r="K5586" s="198">
        <v>-180.86</v>
      </c>
      <c r="L5586" s="198" t="s">
        <v>195</v>
      </c>
    </row>
    <row r="5587" spans="1:12" x14ac:dyDescent="0.3">
      <c r="A5587" s="5">
        <v>13650</v>
      </c>
      <c r="B5587" s="5">
        <v>10100501</v>
      </c>
      <c r="C5587" s="5">
        <v>1000</v>
      </c>
      <c r="D5587" s="4">
        <v>43709</v>
      </c>
      <c r="E5587" s="198" t="s">
        <v>104</v>
      </c>
      <c r="F5587" s="198">
        <v>108112990</v>
      </c>
      <c r="G5587" s="198">
        <v>0</v>
      </c>
      <c r="H5587" s="198">
        <v>0</v>
      </c>
      <c r="I5587" s="4">
        <v>43686</v>
      </c>
      <c r="J5587" s="198" t="s">
        <v>105</v>
      </c>
      <c r="K5587" s="198">
        <v>-180.84</v>
      </c>
      <c r="L5587" s="198" t="s">
        <v>195</v>
      </c>
    </row>
    <row r="5588" spans="1:12" x14ac:dyDescent="0.3">
      <c r="A5588" s="5">
        <v>13650</v>
      </c>
      <c r="B5588" s="5">
        <v>10100501</v>
      </c>
      <c r="C5588" s="5">
        <v>1000</v>
      </c>
      <c r="D5588" s="4">
        <v>43709</v>
      </c>
      <c r="E5588" s="198" t="s">
        <v>104</v>
      </c>
      <c r="F5588" s="198">
        <v>108112990</v>
      </c>
      <c r="G5588" s="198">
        <v>0</v>
      </c>
      <c r="H5588" s="198">
        <v>0</v>
      </c>
      <c r="I5588" s="4">
        <v>43686</v>
      </c>
      <c r="J5588" s="198" t="s">
        <v>105</v>
      </c>
      <c r="K5588" s="198">
        <v>-180.84</v>
      </c>
      <c r="L5588" s="198" t="s">
        <v>195</v>
      </c>
    </row>
    <row r="5589" spans="1:12" x14ac:dyDescent="0.3">
      <c r="A5589" s="5">
        <v>13650</v>
      </c>
      <c r="B5589" s="5">
        <v>10100501</v>
      </c>
      <c r="C5589" s="5">
        <v>1000</v>
      </c>
      <c r="D5589" s="4">
        <v>43709</v>
      </c>
      <c r="E5589" s="198" t="s">
        <v>104</v>
      </c>
      <c r="F5589" s="198">
        <v>108112990</v>
      </c>
      <c r="G5589" s="198">
        <v>0</v>
      </c>
      <c r="H5589" s="198">
        <v>0</v>
      </c>
      <c r="I5589" s="4">
        <v>43686</v>
      </c>
      <c r="J5589" s="198" t="s">
        <v>105</v>
      </c>
      <c r="K5589" s="198">
        <v>-180.84</v>
      </c>
      <c r="L5589" s="198" t="s">
        <v>195</v>
      </c>
    </row>
    <row r="5590" spans="1:12" x14ac:dyDescent="0.3">
      <c r="A5590" s="5">
        <v>13660</v>
      </c>
      <c r="B5590" s="5">
        <v>10100501</v>
      </c>
      <c r="C5590" s="5">
        <v>1000</v>
      </c>
      <c r="D5590" s="4">
        <v>43709</v>
      </c>
      <c r="E5590" s="198" t="s">
        <v>104</v>
      </c>
      <c r="F5590" s="198">
        <v>108113095</v>
      </c>
      <c r="G5590" s="198">
        <v>0</v>
      </c>
      <c r="H5590" s="198">
        <v>0</v>
      </c>
      <c r="I5590" s="4">
        <v>43691</v>
      </c>
      <c r="J5590" s="198" t="s">
        <v>105</v>
      </c>
      <c r="K5590" s="198">
        <v>-0.01</v>
      </c>
      <c r="L5590" s="198" t="s">
        <v>188</v>
      </c>
    </row>
    <row r="5591" spans="1:12" x14ac:dyDescent="0.3">
      <c r="A5591" s="5">
        <v>13660</v>
      </c>
      <c r="B5591" s="5">
        <v>10100501</v>
      </c>
      <c r="C5591" s="5">
        <v>1000</v>
      </c>
      <c r="D5591" s="4">
        <v>43709</v>
      </c>
      <c r="E5591" s="198" t="s">
        <v>104</v>
      </c>
      <c r="F5591" s="198">
        <v>108113095</v>
      </c>
      <c r="G5591" s="198">
        <v>0</v>
      </c>
      <c r="H5591" s="198">
        <v>0</v>
      </c>
      <c r="I5591" s="4">
        <v>43691</v>
      </c>
      <c r="J5591" s="198" t="s">
        <v>105</v>
      </c>
      <c r="K5591" s="198">
        <v>-0.08</v>
      </c>
      <c r="L5591" s="198" t="s">
        <v>188</v>
      </c>
    </row>
    <row r="5592" spans="1:12" x14ac:dyDescent="0.3">
      <c r="A5592" s="5">
        <v>13640</v>
      </c>
      <c r="B5592" s="5">
        <v>10100501</v>
      </c>
      <c r="C5592" s="5">
        <v>1000</v>
      </c>
      <c r="D5592" s="4">
        <v>43709</v>
      </c>
      <c r="E5592" s="198" t="s">
        <v>104</v>
      </c>
      <c r="F5592" s="198">
        <v>108113111</v>
      </c>
      <c r="G5592" s="198">
        <v>0</v>
      </c>
      <c r="H5592" s="198">
        <v>0</v>
      </c>
      <c r="I5592" s="4">
        <v>43690</v>
      </c>
      <c r="J5592" s="198" t="s">
        <v>105</v>
      </c>
      <c r="K5592" s="198">
        <v>0.37</v>
      </c>
      <c r="L5592" s="198" t="s">
        <v>194</v>
      </c>
    </row>
    <row r="5593" spans="1:12" x14ac:dyDescent="0.3">
      <c r="A5593" s="5">
        <v>13640</v>
      </c>
      <c r="B5593" s="5">
        <v>10100501</v>
      </c>
      <c r="C5593" s="5">
        <v>1000</v>
      </c>
      <c r="D5593" s="4">
        <v>43709</v>
      </c>
      <c r="E5593" s="198" t="s">
        <v>104</v>
      </c>
      <c r="F5593" s="198">
        <v>108113111</v>
      </c>
      <c r="G5593" s="198">
        <v>0</v>
      </c>
      <c r="H5593" s="198">
        <v>0</v>
      </c>
      <c r="I5593" s="4">
        <v>43690</v>
      </c>
      <c r="J5593" s="198" t="s">
        <v>105</v>
      </c>
      <c r="K5593" s="198">
        <v>2.82</v>
      </c>
      <c r="L5593" s="198" t="s">
        <v>194</v>
      </c>
    </row>
    <row r="5594" spans="1:12" x14ac:dyDescent="0.3">
      <c r="A5594" s="5">
        <v>13670</v>
      </c>
      <c r="B5594" s="5">
        <v>10100501</v>
      </c>
      <c r="C5594" s="5">
        <v>1000</v>
      </c>
      <c r="D5594" s="4">
        <v>43709</v>
      </c>
      <c r="E5594" s="198" t="s">
        <v>104</v>
      </c>
      <c r="F5594" s="198">
        <v>108113111</v>
      </c>
      <c r="G5594" s="198">
        <v>0</v>
      </c>
      <c r="H5594" s="198">
        <v>0</v>
      </c>
      <c r="I5594" s="4">
        <v>43690</v>
      </c>
      <c r="J5594" s="198" t="s">
        <v>105</v>
      </c>
      <c r="K5594" s="198">
        <v>0.17</v>
      </c>
      <c r="L5594" s="198" t="s">
        <v>189</v>
      </c>
    </row>
    <row r="5595" spans="1:12" x14ac:dyDescent="0.3">
      <c r="A5595" s="5">
        <v>13650</v>
      </c>
      <c r="B5595" s="5">
        <v>10100501</v>
      </c>
      <c r="C5595" s="5">
        <v>1000</v>
      </c>
      <c r="D5595" s="4">
        <v>43709</v>
      </c>
      <c r="E5595" s="198" t="s">
        <v>104</v>
      </c>
      <c r="F5595" s="198">
        <v>108113134</v>
      </c>
      <c r="G5595" s="198">
        <v>0</v>
      </c>
      <c r="H5595" s="198">
        <v>0</v>
      </c>
      <c r="I5595" s="4">
        <v>43677</v>
      </c>
      <c r="J5595" s="198" t="s">
        <v>105</v>
      </c>
      <c r="K5595" s="198">
        <v>-914.15</v>
      </c>
      <c r="L5595" s="198" t="s">
        <v>195</v>
      </c>
    </row>
    <row r="5596" spans="1:12" x14ac:dyDescent="0.3">
      <c r="A5596" s="5">
        <v>13660</v>
      </c>
      <c r="B5596" s="5">
        <v>10100501</v>
      </c>
      <c r="C5596" s="5">
        <v>1000</v>
      </c>
      <c r="D5596" s="4">
        <v>43709</v>
      </c>
      <c r="E5596" s="198" t="s">
        <v>104</v>
      </c>
      <c r="F5596" s="198">
        <v>108113134</v>
      </c>
      <c r="G5596" s="198">
        <v>0</v>
      </c>
      <c r="H5596" s="198">
        <v>0</v>
      </c>
      <c r="I5596" s="4">
        <v>43677</v>
      </c>
      <c r="J5596" s="198" t="s">
        <v>105</v>
      </c>
      <c r="K5596" s="198">
        <v>-355.28</v>
      </c>
      <c r="L5596" s="198" t="s">
        <v>188</v>
      </c>
    </row>
    <row r="5597" spans="1:12" x14ac:dyDescent="0.3">
      <c r="A5597" s="5">
        <v>13660</v>
      </c>
      <c r="B5597" s="5">
        <v>10100501</v>
      </c>
      <c r="C5597" s="5">
        <v>1000</v>
      </c>
      <c r="D5597" s="4">
        <v>43709</v>
      </c>
      <c r="E5597" s="198" t="s">
        <v>104</v>
      </c>
      <c r="F5597" s="198">
        <v>108113134</v>
      </c>
      <c r="G5597" s="198">
        <v>0</v>
      </c>
      <c r="H5597" s="198">
        <v>0</v>
      </c>
      <c r="I5597" s="4">
        <v>43677</v>
      </c>
      <c r="J5597" s="198" t="s">
        <v>105</v>
      </c>
      <c r="K5597" s="3">
        <v>-3386.53</v>
      </c>
      <c r="L5597" s="198" t="s">
        <v>188</v>
      </c>
    </row>
    <row r="5598" spans="1:12" x14ac:dyDescent="0.3">
      <c r="A5598" s="5">
        <v>13670</v>
      </c>
      <c r="B5598" s="5">
        <v>10100501</v>
      </c>
      <c r="C5598" s="5">
        <v>1000</v>
      </c>
      <c r="D5598" s="4">
        <v>43709</v>
      </c>
      <c r="E5598" s="198" t="s">
        <v>104</v>
      </c>
      <c r="F5598" s="198">
        <v>108113134</v>
      </c>
      <c r="G5598" s="198">
        <v>0</v>
      </c>
      <c r="H5598" s="198">
        <v>0</v>
      </c>
      <c r="I5598" s="4">
        <v>43677</v>
      </c>
      <c r="J5598" s="198" t="s">
        <v>105</v>
      </c>
      <c r="K5598" s="198">
        <v>-198.22</v>
      </c>
      <c r="L5598" s="198" t="s">
        <v>189</v>
      </c>
    </row>
    <row r="5599" spans="1:12" x14ac:dyDescent="0.3">
      <c r="A5599" s="5">
        <v>13670</v>
      </c>
      <c r="B5599" s="5">
        <v>10100501</v>
      </c>
      <c r="C5599" s="5">
        <v>1000</v>
      </c>
      <c r="D5599" s="4">
        <v>43709</v>
      </c>
      <c r="E5599" s="198" t="s">
        <v>104</v>
      </c>
      <c r="F5599" s="198">
        <v>108113134</v>
      </c>
      <c r="G5599" s="198">
        <v>0</v>
      </c>
      <c r="H5599" s="198">
        <v>0</v>
      </c>
      <c r="I5599" s="4">
        <v>43677</v>
      </c>
      <c r="J5599" s="198" t="s">
        <v>105</v>
      </c>
      <c r="K5599" s="198">
        <v>-578.44000000000005</v>
      </c>
      <c r="L5599" s="198" t="s">
        <v>189</v>
      </c>
    </row>
    <row r="5600" spans="1:12" x14ac:dyDescent="0.3">
      <c r="A5600" s="5">
        <v>13640</v>
      </c>
      <c r="B5600" s="5">
        <v>10100501</v>
      </c>
      <c r="C5600" s="5">
        <v>1000</v>
      </c>
      <c r="D5600" s="4">
        <v>43709</v>
      </c>
      <c r="E5600" s="198" t="s">
        <v>104</v>
      </c>
      <c r="F5600" s="198">
        <v>108111874</v>
      </c>
      <c r="G5600" s="198">
        <v>0</v>
      </c>
      <c r="H5600" s="198">
        <v>0</v>
      </c>
      <c r="I5600" s="4">
        <v>43691</v>
      </c>
      <c r="J5600" s="198" t="s">
        <v>105</v>
      </c>
      <c r="K5600" s="198">
        <v>-550.07000000000005</v>
      </c>
      <c r="L5600" s="198" t="s">
        <v>194</v>
      </c>
    </row>
    <row r="5601" spans="1:12" x14ac:dyDescent="0.3">
      <c r="A5601" s="5">
        <v>13660</v>
      </c>
      <c r="B5601" s="5">
        <v>10100501</v>
      </c>
      <c r="C5601" s="5">
        <v>1000</v>
      </c>
      <c r="D5601" s="4">
        <v>43709</v>
      </c>
      <c r="E5601" s="198" t="s">
        <v>104</v>
      </c>
      <c r="F5601" s="198">
        <v>108111874</v>
      </c>
      <c r="G5601" s="198">
        <v>0</v>
      </c>
      <c r="H5601" s="198">
        <v>0</v>
      </c>
      <c r="I5601" s="4">
        <v>43691</v>
      </c>
      <c r="J5601" s="198" t="s">
        <v>105</v>
      </c>
      <c r="K5601" s="198">
        <v>-71.37</v>
      </c>
      <c r="L5601" s="198" t="s">
        <v>188</v>
      </c>
    </row>
    <row r="5602" spans="1:12" x14ac:dyDescent="0.3">
      <c r="A5602" s="5">
        <v>13670</v>
      </c>
      <c r="B5602" s="5">
        <v>10100501</v>
      </c>
      <c r="C5602" s="5">
        <v>1000</v>
      </c>
      <c r="D5602" s="4">
        <v>43709</v>
      </c>
      <c r="E5602" s="198" t="s">
        <v>104</v>
      </c>
      <c r="F5602" s="198">
        <v>108111874</v>
      </c>
      <c r="G5602" s="198">
        <v>0</v>
      </c>
      <c r="H5602" s="198">
        <v>0</v>
      </c>
      <c r="I5602" s="4">
        <v>43691</v>
      </c>
      <c r="J5602" s="198" t="s">
        <v>105</v>
      </c>
      <c r="K5602" s="198">
        <v>-159.22</v>
      </c>
      <c r="L5602" s="198" t="s">
        <v>189</v>
      </c>
    </row>
    <row r="5603" spans="1:12" x14ac:dyDescent="0.3">
      <c r="A5603" s="5">
        <v>13640</v>
      </c>
      <c r="B5603" s="5">
        <v>10100501</v>
      </c>
      <c r="C5603" s="5">
        <v>1000</v>
      </c>
      <c r="D5603" s="4">
        <v>43709</v>
      </c>
      <c r="E5603" s="198" t="s">
        <v>104</v>
      </c>
      <c r="F5603" s="198">
        <v>108111928</v>
      </c>
      <c r="G5603" s="198">
        <v>0</v>
      </c>
      <c r="H5603" s="198">
        <v>0</v>
      </c>
      <c r="I5603" s="4">
        <v>43696</v>
      </c>
      <c r="J5603" s="198" t="s">
        <v>105</v>
      </c>
      <c r="K5603" s="198">
        <v>-250.01</v>
      </c>
      <c r="L5603" s="198" t="s">
        <v>194</v>
      </c>
    </row>
    <row r="5604" spans="1:12" x14ac:dyDescent="0.3">
      <c r="A5604" s="5">
        <v>13640</v>
      </c>
      <c r="B5604" s="5">
        <v>10100501</v>
      </c>
      <c r="C5604" s="5">
        <v>1000</v>
      </c>
      <c r="D5604" s="4">
        <v>43709</v>
      </c>
      <c r="E5604" s="198" t="s">
        <v>104</v>
      </c>
      <c r="F5604" s="198">
        <v>108112004</v>
      </c>
      <c r="G5604" s="198">
        <v>0</v>
      </c>
      <c r="H5604" s="198">
        <v>0</v>
      </c>
      <c r="I5604" s="4">
        <v>43673</v>
      </c>
      <c r="J5604" s="198" t="s">
        <v>105</v>
      </c>
      <c r="K5604" s="198">
        <v>-0.61</v>
      </c>
      <c r="L5604" s="198" t="s">
        <v>194</v>
      </c>
    </row>
    <row r="5605" spans="1:12" x14ac:dyDescent="0.3">
      <c r="A5605" s="5">
        <v>13640</v>
      </c>
      <c r="B5605" s="5">
        <v>10100501</v>
      </c>
      <c r="C5605" s="5">
        <v>1000</v>
      </c>
      <c r="D5605" s="4">
        <v>43709</v>
      </c>
      <c r="E5605" s="198" t="s">
        <v>104</v>
      </c>
      <c r="F5605" s="198">
        <v>108112004</v>
      </c>
      <c r="G5605" s="198">
        <v>0</v>
      </c>
      <c r="H5605" s="198">
        <v>0</v>
      </c>
      <c r="I5605" s="4">
        <v>43673</v>
      </c>
      <c r="J5605" s="198" t="s">
        <v>105</v>
      </c>
      <c r="K5605" s="198">
        <v>-2.12</v>
      </c>
      <c r="L5605" s="198" t="s">
        <v>194</v>
      </c>
    </row>
    <row r="5606" spans="1:12" x14ac:dyDescent="0.3">
      <c r="A5606" s="5">
        <v>13640</v>
      </c>
      <c r="B5606" s="5">
        <v>10100501</v>
      </c>
      <c r="C5606" s="5">
        <v>1000</v>
      </c>
      <c r="D5606" s="4">
        <v>43709</v>
      </c>
      <c r="E5606" s="198" t="s">
        <v>104</v>
      </c>
      <c r="F5606" s="198">
        <v>108112004</v>
      </c>
      <c r="G5606" s="198">
        <v>0</v>
      </c>
      <c r="H5606" s="198">
        <v>0</v>
      </c>
      <c r="I5606" s="4">
        <v>43673</v>
      </c>
      <c r="J5606" s="198" t="s">
        <v>105</v>
      </c>
      <c r="K5606" s="198">
        <v>-0.24</v>
      </c>
      <c r="L5606" s="198" t="s">
        <v>194</v>
      </c>
    </row>
    <row r="5607" spans="1:12" x14ac:dyDescent="0.3">
      <c r="A5607" s="5">
        <v>13640</v>
      </c>
      <c r="B5607" s="5">
        <v>10100501</v>
      </c>
      <c r="C5607" s="5">
        <v>1000</v>
      </c>
      <c r="D5607" s="4">
        <v>43709</v>
      </c>
      <c r="E5607" s="198" t="s">
        <v>104</v>
      </c>
      <c r="F5607" s="198">
        <v>108112004</v>
      </c>
      <c r="G5607" s="198">
        <v>0</v>
      </c>
      <c r="H5607" s="198">
        <v>0</v>
      </c>
      <c r="I5607" s="4">
        <v>43673</v>
      </c>
      <c r="J5607" s="198" t="s">
        <v>105</v>
      </c>
      <c r="K5607" s="198">
        <v>-2.14</v>
      </c>
      <c r="L5607" s="198" t="s">
        <v>194</v>
      </c>
    </row>
    <row r="5608" spans="1:12" x14ac:dyDescent="0.3">
      <c r="A5608" s="5">
        <v>13640</v>
      </c>
      <c r="B5608" s="5">
        <v>10100501</v>
      </c>
      <c r="C5608" s="5">
        <v>1000</v>
      </c>
      <c r="D5608" s="4">
        <v>43709</v>
      </c>
      <c r="E5608" s="198" t="s">
        <v>104</v>
      </c>
      <c r="F5608" s="198">
        <v>108112004</v>
      </c>
      <c r="G5608" s="198">
        <v>0</v>
      </c>
      <c r="H5608" s="198">
        <v>0</v>
      </c>
      <c r="I5608" s="4">
        <v>43673</v>
      </c>
      <c r="J5608" s="198" t="s">
        <v>105</v>
      </c>
      <c r="K5608" s="198">
        <v>-0.1</v>
      </c>
      <c r="L5608" s="198" t="s">
        <v>194</v>
      </c>
    </row>
    <row r="5609" spans="1:12" x14ac:dyDescent="0.3">
      <c r="A5609" s="5">
        <v>13650</v>
      </c>
      <c r="B5609" s="5">
        <v>10100501</v>
      </c>
      <c r="C5609" s="5">
        <v>1000</v>
      </c>
      <c r="D5609" s="4">
        <v>43709</v>
      </c>
      <c r="E5609" s="198" t="s">
        <v>104</v>
      </c>
      <c r="F5609" s="198">
        <v>108112004</v>
      </c>
      <c r="G5609" s="198">
        <v>0</v>
      </c>
      <c r="H5609" s="198">
        <v>0</v>
      </c>
      <c r="I5609" s="4">
        <v>43673</v>
      </c>
      <c r="J5609" s="198" t="s">
        <v>105</v>
      </c>
      <c r="K5609" s="198">
        <v>-0.51</v>
      </c>
      <c r="L5609" s="198" t="s">
        <v>195</v>
      </c>
    </row>
    <row r="5610" spans="1:12" x14ac:dyDescent="0.3">
      <c r="A5610" s="5">
        <v>13650</v>
      </c>
      <c r="B5610" s="5">
        <v>10100501</v>
      </c>
      <c r="C5610" s="5">
        <v>1000</v>
      </c>
      <c r="D5610" s="4">
        <v>43709</v>
      </c>
      <c r="E5610" s="198" t="s">
        <v>104</v>
      </c>
      <c r="F5610" s="198">
        <v>108112004</v>
      </c>
      <c r="G5610" s="198">
        <v>0</v>
      </c>
      <c r="H5610" s="198">
        <v>0</v>
      </c>
      <c r="I5610" s="4">
        <v>43673</v>
      </c>
      <c r="J5610" s="198" t="s">
        <v>105</v>
      </c>
      <c r="K5610" s="198">
        <v>-0.51</v>
      </c>
      <c r="L5610" s="198" t="s">
        <v>195</v>
      </c>
    </row>
    <row r="5611" spans="1:12" x14ac:dyDescent="0.3">
      <c r="A5611" s="5">
        <v>13650</v>
      </c>
      <c r="B5611" s="5">
        <v>10100501</v>
      </c>
      <c r="C5611" s="5">
        <v>1000</v>
      </c>
      <c r="D5611" s="4">
        <v>43709</v>
      </c>
      <c r="E5611" s="198" t="s">
        <v>104</v>
      </c>
      <c r="F5611" s="198">
        <v>108112004</v>
      </c>
      <c r="G5611" s="198">
        <v>0</v>
      </c>
      <c r="H5611" s="198">
        <v>0</v>
      </c>
      <c r="I5611" s="4">
        <v>43673</v>
      </c>
      <c r="J5611" s="198" t="s">
        <v>105</v>
      </c>
      <c r="K5611" s="198">
        <v>-0.51</v>
      </c>
      <c r="L5611" s="198" t="s">
        <v>195</v>
      </c>
    </row>
    <row r="5612" spans="1:12" x14ac:dyDescent="0.3">
      <c r="A5612" s="5">
        <v>13650</v>
      </c>
      <c r="B5612" s="5">
        <v>10100501</v>
      </c>
      <c r="C5612" s="5">
        <v>1000</v>
      </c>
      <c r="D5612" s="4">
        <v>43709</v>
      </c>
      <c r="E5612" s="198" t="s">
        <v>104</v>
      </c>
      <c r="F5612" s="198">
        <v>108112004</v>
      </c>
      <c r="G5612" s="198">
        <v>0</v>
      </c>
      <c r="H5612" s="198">
        <v>0</v>
      </c>
      <c r="I5612" s="4">
        <v>43673</v>
      </c>
      <c r="J5612" s="198" t="s">
        <v>105</v>
      </c>
      <c r="K5612" s="198">
        <v>-0.51</v>
      </c>
      <c r="L5612" s="198" t="s">
        <v>195</v>
      </c>
    </row>
    <row r="5613" spans="1:12" x14ac:dyDescent="0.3">
      <c r="A5613" s="5">
        <v>13660</v>
      </c>
      <c r="B5613" s="5">
        <v>10100501</v>
      </c>
      <c r="C5613" s="5">
        <v>1000</v>
      </c>
      <c r="D5613" s="4">
        <v>43709</v>
      </c>
      <c r="E5613" s="198" t="s">
        <v>104</v>
      </c>
      <c r="F5613" s="198">
        <v>108112004</v>
      </c>
      <c r="G5613" s="198">
        <v>0</v>
      </c>
      <c r="H5613" s="198">
        <v>0</v>
      </c>
      <c r="I5613" s="4">
        <v>43673</v>
      </c>
      <c r="J5613" s="198" t="s">
        <v>105</v>
      </c>
      <c r="K5613" s="198">
        <v>-1.24</v>
      </c>
      <c r="L5613" s="198" t="s">
        <v>188</v>
      </c>
    </row>
    <row r="5614" spans="1:12" x14ac:dyDescent="0.3">
      <c r="A5614" s="5">
        <v>13670</v>
      </c>
      <c r="B5614" s="5">
        <v>10100501</v>
      </c>
      <c r="C5614" s="5">
        <v>1000</v>
      </c>
      <c r="D5614" s="4">
        <v>43709</v>
      </c>
      <c r="E5614" s="198" t="s">
        <v>104</v>
      </c>
      <c r="F5614" s="198">
        <v>108112004</v>
      </c>
      <c r="G5614" s="198">
        <v>0</v>
      </c>
      <c r="H5614" s="198">
        <v>0</v>
      </c>
      <c r="I5614" s="4">
        <v>43673</v>
      </c>
      <c r="J5614" s="198" t="s">
        <v>105</v>
      </c>
      <c r="K5614" s="198">
        <v>-0.04</v>
      </c>
      <c r="L5614" s="198" t="s">
        <v>189</v>
      </c>
    </row>
    <row r="5615" spans="1:12" x14ac:dyDescent="0.3">
      <c r="A5615" s="5">
        <v>13640</v>
      </c>
      <c r="B5615" s="5">
        <v>10100501</v>
      </c>
      <c r="C5615" s="5">
        <v>1000</v>
      </c>
      <c r="D5615" s="4">
        <v>43709</v>
      </c>
      <c r="E5615" s="198" t="s">
        <v>104</v>
      </c>
      <c r="F5615" s="198">
        <v>108112007</v>
      </c>
      <c r="G5615" s="198">
        <v>0</v>
      </c>
      <c r="H5615" s="198">
        <v>0</v>
      </c>
      <c r="I5615" s="4">
        <v>43672</v>
      </c>
      <c r="J5615" s="198" t="s">
        <v>105</v>
      </c>
      <c r="K5615" s="198">
        <v>-0.57999999999999996</v>
      </c>
      <c r="L5615" s="198" t="s">
        <v>194</v>
      </c>
    </row>
    <row r="5616" spans="1:12" x14ac:dyDescent="0.3">
      <c r="A5616" s="5">
        <v>13650</v>
      </c>
      <c r="B5616" s="5">
        <v>10100501</v>
      </c>
      <c r="C5616" s="5">
        <v>1000</v>
      </c>
      <c r="D5616" s="4">
        <v>43709</v>
      </c>
      <c r="E5616" s="198" t="s">
        <v>104</v>
      </c>
      <c r="F5616" s="198">
        <v>108112007</v>
      </c>
      <c r="G5616" s="198">
        <v>0</v>
      </c>
      <c r="H5616" s="198">
        <v>0</v>
      </c>
      <c r="I5616" s="4">
        <v>43672</v>
      </c>
      <c r="J5616" s="198" t="s">
        <v>105</v>
      </c>
      <c r="K5616" s="198">
        <v>-2.79</v>
      </c>
      <c r="L5616" s="198" t="s">
        <v>195</v>
      </c>
    </row>
    <row r="5617" spans="1:12" x14ac:dyDescent="0.3">
      <c r="A5617" s="5">
        <v>13640</v>
      </c>
      <c r="B5617" s="5">
        <v>10100501</v>
      </c>
      <c r="C5617" s="5">
        <v>1000</v>
      </c>
      <c r="D5617" s="4">
        <v>43709</v>
      </c>
      <c r="E5617" s="198" t="s">
        <v>104</v>
      </c>
      <c r="F5617" s="198">
        <v>108112132</v>
      </c>
      <c r="G5617" s="198">
        <v>0</v>
      </c>
      <c r="H5617" s="198">
        <v>0</v>
      </c>
      <c r="I5617" s="4">
        <v>43677</v>
      </c>
      <c r="J5617" s="198" t="s">
        <v>105</v>
      </c>
      <c r="K5617" s="198">
        <v>0.66</v>
      </c>
      <c r="L5617" s="198" t="s">
        <v>194</v>
      </c>
    </row>
    <row r="5618" spans="1:12" x14ac:dyDescent="0.3">
      <c r="A5618" s="5">
        <v>13650</v>
      </c>
      <c r="B5618" s="5">
        <v>10100501</v>
      </c>
      <c r="C5618" s="5">
        <v>1000</v>
      </c>
      <c r="D5618" s="4">
        <v>43709</v>
      </c>
      <c r="E5618" s="198" t="s">
        <v>104</v>
      </c>
      <c r="F5618" s="198">
        <v>108112132</v>
      </c>
      <c r="G5618" s="198">
        <v>0</v>
      </c>
      <c r="H5618" s="198">
        <v>0</v>
      </c>
      <c r="I5618" s="4">
        <v>43677</v>
      </c>
      <c r="J5618" s="198" t="s">
        <v>105</v>
      </c>
      <c r="K5618" s="198">
        <v>0.27</v>
      </c>
      <c r="L5618" s="198" t="s">
        <v>195</v>
      </c>
    </row>
    <row r="5619" spans="1:12" x14ac:dyDescent="0.3">
      <c r="A5619" s="5">
        <v>13640</v>
      </c>
      <c r="B5619" s="5">
        <v>10100501</v>
      </c>
      <c r="C5619" s="5">
        <v>1000</v>
      </c>
      <c r="D5619" s="4">
        <v>43709</v>
      </c>
      <c r="E5619" s="198" t="s">
        <v>104</v>
      </c>
      <c r="F5619" s="198">
        <v>108112166</v>
      </c>
      <c r="G5619" s="198">
        <v>0</v>
      </c>
      <c r="H5619" s="198">
        <v>0</v>
      </c>
      <c r="I5619" s="4">
        <v>43717</v>
      </c>
      <c r="J5619" s="198" t="s">
        <v>328</v>
      </c>
      <c r="K5619" s="198">
        <v>-304.12</v>
      </c>
      <c r="L5619" s="198" t="s">
        <v>194</v>
      </c>
    </row>
    <row r="5620" spans="1:12" x14ac:dyDescent="0.3">
      <c r="A5620" s="5">
        <v>13660</v>
      </c>
      <c r="B5620" s="5">
        <v>10100501</v>
      </c>
      <c r="C5620" s="5">
        <v>1000</v>
      </c>
      <c r="D5620" s="4">
        <v>43709</v>
      </c>
      <c r="E5620" s="198" t="s">
        <v>104</v>
      </c>
      <c r="F5620" s="198">
        <v>108112166</v>
      </c>
      <c r="G5620" s="198">
        <v>0</v>
      </c>
      <c r="H5620" s="198">
        <v>0</v>
      </c>
      <c r="I5620" s="4">
        <v>43717</v>
      </c>
      <c r="J5620" s="198" t="s">
        <v>328</v>
      </c>
      <c r="K5620" s="198">
        <v>-91.37</v>
      </c>
      <c r="L5620" s="198" t="s">
        <v>188</v>
      </c>
    </row>
    <row r="5621" spans="1:12" x14ac:dyDescent="0.3">
      <c r="A5621" s="5">
        <v>13670</v>
      </c>
      <c r="B5621" s="5">
        <v>10100501</v>
      </c>
      <c r="C5621" s="5">
        <v>1000</v>
      </c>
      <c r="D5621" s="4">
        <v>43709</v>
      </c>
      <c r="E5621" s="198" t="s">
        <v>104</v>
      </c>
      <c r="F5621" s="198">
        <v>108112166</v>
      </c>
      <c r="G5621" s="198">
        <v>0</v>
      </c>
      <c r="H5621" s="198">
        <v>0</v>
      </c>
      <c r="I5621" s="4">
        <v>43717</v>
      </c>
      <c r="J5621" s="198" t="s">
        <v>328</v>
      </c>
      <c r="K5621" s="198">
        <v>-367.01</v>
      </c>
      <c r="L5621" s="198" t="s">
        <v>189</v>
      </c>
    </row>
    <row r="5622" spans="1:12" x14ac:dyDescent="0.3">
      <c r="A5622" s="5">
        <v>13640</v>
      </c>
      <c r="B5622" s="5">
        <v>10100501</v>
      </c>
      <c r="C5622" s="5">
        <v>1000</v>
      </c>
      <c r="D5622" s="4">
        <v>43709</v>
      </c>
      <c r="E5622" s="198" t="s">
        <v>104</v>
      </c>
      <c r="F5622" s="198">
        <v>108112248</v>
      </c>
      <c r="G5622" s="198">
        <v>0</v>
      </c>
      <c r="H5622" s="198">
        <v>0</v>
      </c>
      <c r="I5622" s="4">
        <v>43661</v>
      </c>
      <c r="J5622" s="198" t="s">
        <v>105</v>
      </c>
      <c r="K5622" s="3">
        <v>-1520.92</v>
      </c>
      <c r="L5622" s="198" t="s">
        <v>194</v>
      </c>
    </row>
    <row r="5623" spans="1:12" x14ac:dyDescent="0.3">
      <c r="A5623" s="5">
        <v>13640</v>
      </c>
      <c r="B5623" s="5">
        <v>10100501</v>
      </c>
      <c r="C5623" s="5">
        <v>1000</v>
      </c>
      <c r="D5623" s="4">
        <v>43709</v>
      </c>
      <c r="E5623" s="198" t="s">
        <v>104</v>
      </c>
      <c r="F5623" s="198">
        <v>108112248</v>
      </c>
      <c r="G5623" s="198">
        <v>0</v>
      </c>
      <c r="H5623" s="198">
        <v>0</v>
      </c>
      <c r="I5623" s="4">
        <v>43661</v>
      </c>
      <c r="J5623" s="198" t="s">
        <v>105</v>
      </c>
      <c r="K5623" s="198">
        <v>-468.01</v>
      </c>
      <c r="L5623" s="198" t="s">
        <v>194</v>
      </c>
    </row>
    <row r="5624" spans="1:12" x14ac:dyDescent="0.3">
      <c r="A5624" s="5">
        <v>13640</v>
      </c>
      <c r="B5624" s="5">
        <v>10100501</v>
      </c>
      <c r="C5624" s="5">
        <v>1000</v>
      </c>
      <c r="D5624" s="4">
        <v>43709</v>
      </c>
      <c r="E5624" s="198" t="s">
        <v>104</v>
      </c>
      <c r="F5624" s="198">
        <v>108112248</v>
      </c>
      <c r="G5624" s="198">
        <v>0</v>
      </c>
      <c r="H5624" s="198">
        <v>0</v>
      </c>
      <c r="I5624" s="4">
        <v>43661</v>
      </c>
      <c r="J5624" s="198" t="s">
        <v>105</v>
      </c>
      <c r="K5624" s="3">
        <v>-1989.05</v>
      </c>
      <c r="L5624" s="198" t="s">
        <v>194</v>
      </c>
    </row>
    <row r="5625" spans="1:12" x14ac:dyDescent="0.3">
      <c r="A5625" s="5">
        <v>13640</v>
      </c>
      <c r="B5625" s="5">
        <v>10100501</v>
      </c>
      <c r="C5625" s="5">
        <v>1000</v>
      </c>
      <c r="D5625" s="4">
        <v>43709</v>
      </c>
      <c r="E5625" s="198" t="s">
        <v>104</v>
      </c>
      <c r="F5625" s="198">
        <v>108112248</v>
      </c>
      <c r="G5625" s="198">
        <v>0</v>
      </c>
      <c r="H5625" s="198">
        <v>0</v>
      </c>
      <c r="I5625" s="4">
        <v>43661</v>
      </c>
      <c r="J5625" s="198" t="s">
        <v>105</v>
      </c>
      <c r="K5625" s="198">
        <v>-457.72</v>
      </c>
      <c r="L5625" s="198" t="s">
        <v>194</v>
      </c>
    </row>
    <row r="5626" spans="1:12" x14ac:dyDescent="0.3">
      <c r="A5626" s="5">
        <v>13640</v>
      </c>
      <c r="B5626" s="5">
        <v>10100501</v>
      </c>
      <c r="C5626" s="5">
        <v>1000</v>
      </c>
      <c r="D5626" s="4">
        <v>43709</v>
      </c>
      <c r="E5626" s="198" t="s">
        <v>104</v>
      </c>
      <c r="F5626" s="198">
        <v>108112248</v>
      </c>
      <c r="G5626" s="198">
        <v>0</v>
      </c>
      <c r="H5626" s="198">
        <v>0</v>
      </c>
      <c r="I5626" s="4">
        <v>43661</v>
      </c>
      <c r="J5626" s="198" t="s">
        <v>105</v>
      </c>
      <c r="K5626" s="3">
        <v>-1079.1300000000001</v>
      </c>
      <c r="L5626" s="198" t="s">
        <v>194</v>
      </c>
    </row>
    <row r="5627" spans="1:12" x14ac:dyDescent="0.3">
      <c r="A5627" s="5">
        <v>13660</v>
      </c>
      <c r="B5627" s="5">
        <v>10100501</v>
      </c>
      <c r="C5627" s="5">
        <v>1000</v>
      </c>
      <c r="D5627" s="4">
        <v>43709</v>
      </c>
      <c r="E5627" s="198" t="s">
        <v>104</v>
      </c>
      <c r="F5627" s="198">
        <v>108112405</v>
      </c>
      <c r="G5627" s="198">
        <v>0</v>
      </c>
      <c r="H5627" s="198">
        <v>0</v>
      </c>
      <c r="I5627" s="4">
        <v>43729</v>
      </c>
      <c r="J5627" s="198" t="s">
        <v>317</v>
      </c>
      <c r="K5627" s="198">
        <v>-81.69</v>
      </c>
      <c r="L5627" s="198" t="s">
        <v>188</v>
      </c>
    </row>
    <row r="5628" spans="1:12" x14ac:dyDescent="0.3">
      <c r="A5628" s="5">
        <v>13670</v>
      </c>
      <c r="B5628" s="5">
        <v>10100501</v>
      </c>
      <c r="C5628" s="5">
        <v>1000</v>
      </c>
      <c r="D5628" s="4">
        <v>43709</v>
      </c>
      <c r="E5628" s="198" t="s">
        <v>104</v>
      </c>
      <c r="F5628" s="198">
        <v>108112405</v>
      </c>
      <c r="G5628" s="198">
        <v>0</v>
      </c>
      <c r="H5628" s="198">
        <v>0</v>
      </c>
      <c r="I5628" s="4">
        <v>43729</v>
      </c>
      <c r="J5628" s="198" t="s">
        <v>317</v>
      </c>
      <c r="K5628" s="198">
        <v>-212.77</v>
      </c>
      <c r="L5628" s="198" t="s">
        <v>189</v>
      </c>
    </row>
    <row r="5629" spans="1:12" x14ac:dyDescent="0.3">
      <c r="A5629" s="5">
        <v>13670</v>
      </c>
      <c r="B5629" s="5">
        <v>10100501</v>
      </c>
      <c r="C5629" s="5">
        <v>1000</v>
      </c>
      <c r="D5629" s="4">
        <v>43709</v>
      </c>
      <c r="E5629" s="198" t="s">
        <v>104</v>
      </c>
      <c r="F5629" s="198">
        <v>108112405</v>
      </c>
      <c r="G5629" s="198">
        <v>0</v>
      </c>
      <c r="H5629" s="198">
        <v>0</v>
      </c>
      <c r="I5629" s="4">
        <v>43729</v>
      </c>
      <c r="J5629" s="198" t="s">
        <v>317</v>
      </c>
      <c r="K5629" s="198">
        <v>-212.78</v>
      </c>
      <c r="L5629" s="198" t="s">
        <v>189</v>
      </c>
    </row>
    <row r="5630" spans="1:12" x14ac:dyDescent="0.3">
      <c r="A5630" s="5">
        <v>13640</v>
      </c>
      <c r="B5630" s="5">
        <v>10100501</v>
      </c>
      <c r="C5630" s="5">
        <v>1000</v>
      </c>
      <c r="D5630" s="4">
        <v>43709</v>
      </c>
      <c r="E5630" s="198" t="s">
        <v>104</v>
      </c>
      <c r="F5630" s="198">
        <v>108112427</v>
      </c>
      <c r="G5630" s="198">
        <v>0</v>
      </c>
      <c r="H5630" s="198">
        <v>0</v>
      </c>
      <c r="I5630" s="4">
        <v>43725</v>
      </c>
      <c r="J5630" s="198" t="s">
        <v>321</v>
      </c>
      <c r="K5630" s="198">
        <v>-426.8</v>
      </c>
      <c r="L5630" s="198" t="s">
        <v>194</v>
      </c>
    </row>
    <row r="5631" spans="1:12" x14ac:dyDescent="0.3">
      <c r="A5631" s="5">
        <v>13650</v>
      </c>
      <c r="B5631" s="5">
        <v>10100501</v>
      </c>
      <c r="C5631" s="5">
        <v>1000</v>
      </c>
      <c r="D5631" s="4">
        <v>43709</v>
      </c>
      <c r="E5631" s="198" t="s">
        <v>104</v>
      </c>
      <c r="F5631" s="198">
        <v>108112427</v>
      </c>
      <c r="G5631" s="198">
        <v>0</v>
      </c>
      <c r="H5631" s="198">
        <v>0</v>
      </c>
      <c r="I5631" s="4">
        <v>43725</v>
      </c>
      <c r="J5631" s="198" t="s">
        <v>321</v>
      </c>
      <c r="K5631" s="198">
        <v>-18.59</v>
      </c>
      <c r="L5631" s="198" t="s">
        <v>195</v>
      </c>
    </row>
    <row r="5632" spans="1:12" x14ac:dyDescent="0.3">
      <c r="A5632" s="5">
        <v>13640</v>
      </c>
      <c r="B5632" s="5">
        <v>10100501</v>
      </c>
      <c r="C5632" s="5">
        <v>1000</v>
      </c>
      <c r="D5632" s="4">
        <v>43709</v>
      </c>
      <c r="E5632" s="198" t="s">
        <v>104</v>
      </c>
      <c r="F5632" s="198">
        <v>108112452</v>
      </c>
      <c r="G5632" s="198">
        <v>0</v>
      </c>
      <c r="H5632" s="198">
        <v>0</v>
      </c>
      <c r="I5632" s="4">
        <v>43684</v>
      </c>
      <c r="J5632" s="198" t="s">
        <v>105</v>
      </c>
      <c r="K5632" s="198">
        <v>2.2200000000000002</v>
      </c>
      <c r="L5632" s="198" t="s">
        <v>194</v>
      </c>
    </row>
    <row r="5633" spans="1:12" x14ac:dyDescent="0.3">
      <c r="A5633" s="5">
        <v>13640</v>
      </c>
      <c r="B5633" s="5">
        <v>10100501</v>
      </c>
      <c r="C5633" s="5">
        <v>1000</v>
      </c>
      <c r="D5633" s="4">
        <v>43709</v>
      </c>
      <c r="E5633" s="198" t="s">
        <v>103</v>
      </c>
      <c r="F5633" s="198">
        <v>108112516</v>
      </c>
      <c r="G5633" s="198">
        <v>-1</v>
      </c>
      <c r="H5633" s="3">
        <v>-2295.94</v>
      </c>
      <c r="I5633" s="4">
        <v>43733</v>
      </c>
      <c r="J5633" s="198" t="s">
        <v>329</v>
      </c>
      <c r="K5633" s="198">
        <v>0</v>
      </c>
      <c r="L5633" s="198" t="s">
        <v>194</v>
      </c>
    </row>
    <row r="5634" spans="1:12" x14ac:dyDescent="0.3">
      <c r="A5634" s="5">
        <v>13640</v>
      </c>
      <c r="B5634" s="5">
        <v>10100501</v>
      </c>
      <c r="C5634" s="5">
        <v>1000</v>
      </c>
      <c r="D5634" s="4">
        <v>43709</v>
      </c>
      <c r="E5634" s="198" t="s">
        <v>104</v>
      </c>
      <c r="F5634" s="198">
        <v>108112516</v>
      </c>
      <c r="G5634" s="198">
        <v>0</v>
      </c>
      <c r="H5634" s="198">
        <v>0</v>
      </c>
      <c r="I5634" s="4">
        <v>43733</v>
      </c>
      <c r="J5634" s="198" t="s">
        <v>329</v>
      </c>
      <c r="K5634" s="198">
        <v>-445.39</v>
      </c>
      <c r="L5634" s="198" t="s">
        <v>194</v>
      </c>
    </row>
    <row r="5635" spans="1:12" x14ac:dyDescent="0.3">
      <c r="A5635" s="5">
        <v>13640</v>
      </c>
      <c r="B5635" s="5">
        <v>10100501</v>
      </c>
      <c r="C5635" s="5">
        <v>1000</v>
      </c>
      <c r="D5635" s="4">
        <v>43709</v>
      </c>
      <c r="E5635" s="198" t="s">
        <v>104</v>
      </c>
      <c r="F5635" s="198">
        <v>108112632</v>
      </c>
      <c r="G5635" s="198">
        <v>0</v>
      </c>
      <c r="H5635" s="198">
        <v>0</v>
      </c>
      <c r="I5635" s="4">
        <v>43725</v>
      </c>
      <c r="J5635" s="198" t="s">
        <v>105</v>
      </c>
      <c r="K5635" s="3">
        <v>-1012.03</v>
      </c>
      <c r="L5635" s="198" t="s">
        <v>194</v>
      </c>
    </row>
    <row r="5636" spans="1:12" x14ac:dyDescent="0.3">
      <c r="A5636" s="5">
        <v>13640</v>
      </c>
      <c r="B5636" s="5">
        <v>10100501</v>
      </c>
      <c r="C5636" s="5">
        <v>1000</v>
      </c>
      <c r="D5636" s="4">
        <v>43709</v>
      </c>
      <c r="E5636" s="198" t="s">
        <v>104</v>
      </c>
      <c r="F5636" s="198">
        <v>108112632</v>
      </c>
      <c r="G5636" s="198">
        <v>0</v>
      </c>
      <c r="H5636" s="198">
        <v>0</v>
      </c>
      <c r="I5636" s="4">
        <v>43725</v>
      </c>
      <c r="J5636" s="198" t="s">
        <v>105</v>
      </c>
      <c r="K5636" s="3">
        <v>-1068.31</v>
      </c>
      <c r="L5636" s="198" t="s">
        <v>194</v>
      </c>
    </row>
    <row r="5637" spans="1:12" x14ac:dyDescent="0.3">
      <c r="A5637" s="5">
        <v>13650</v>
      </c>
      <c r="B5637" s="5">
        <v>10100501</v>
      </c>
      <c r="C5637" s="5">
        <v>1000</v>
      </c>
      <c r="D5637" s="4">
        <v>43709</v>
      </c>
      <c r="E5637" s="198" t="s">
        <v>104</v>
      </c>
      <c r="F5637" s="198">
        <v>108112632</v>
      </c>
      <c r="G5637" s="198">
        <v>0</v>
      </c>
      <c r="H5637" s="198">
        <v>0</v>
      </c>
      <c r="I5637" s="4">
        <v>43725</v>
      </c>
      <c r="J5637" s="198" t="s">
        <v>105</v>
      </c>
      <c r="K5637" s="198">
        <v>-327.85</v>
      </c>
      <c r="L5637" s="198" t="s">
        <v>195</v>
      </c>
    </row>
    <row r="5638" spans="1:12" x14ac:dyDescent="0.3">
      <c r="A5638" s="5">
        <v>13650</v>
      </c>
      <c r="B5638" s="5">
        <v>10100501</v>
      </c>
      <c r="C5638" s="5">
        <v>1000</v>
      </c>
      <c r="D5638" s="4">
        <v>43709</v>
      </c>
      <c r="E5638" s="198" t="s">
        <v>104</v>
      </c>
      <c r="F5638" s="198">
        <v>108112632</v>
      </c>
      <c r="G5638" s="198">
        <v>0</v>
      </c>
      <c r="H5638" s="198">
        <v>0</v>
      </c>
      <c r="I5638" s="4">
        <v>43725</v>
      </c>
      <c r="J5638" s="198" t="s">
        <v>105</v>
      </c>
      <c r="K5638" s="3">
        <v>-1286.6300000000001</v>
      </c>
      <c r="L5638" s="198" t="s">
        <v>195</v>
      </c>
    </row>
    <row r="5639" spans="1:12" x14ac:dyDescent="0.3">
      <c r="A5639" s="5">
        <v>13650</v>
      </c>
      <c r="B5639" s="5">
        <v>10100501</v>
      </c>
      <c r="C5639" s="5">
        <v>1000</v>
      </c>
      <c r="D5639" s="4">
        <v>43709</v>
      </c>
      <c r="E5639" s="198" t="s">
        <v>104</v>
      </c>
      <c r="F5639" s="198">
        <v>108112632</v>
      </c>
      <c r="G5639" s="198">
        <v>0</v>
      </c>
      <c r="H5639" s="198">
        <v>0</v>
      </c>
      <c r="I5639" s="4">
        <v>43725</v>
      </c>
      <c r="J5639" s="198" t="s">
        <v>105</v>
      </c>
      <c r="K5639" s="198">
        <v>-327.85</v>
      </c>
      <c r="L5639" s="198" t="s">
        <v>195</v>
      </c>
    </row>
    <row r="5640" spans="1:12" x14ac:dyDescent="0.3">
      <c r="A5640" s="5">
        <v>13670</v>
      </c>
      <c r="B5640" s="5">
        <v>10100501</v>
      </c>
      <c r="C5640" s="5">
        <v>1000</v>
      </c>
      <c r="D5640" s="4">
        <v>43709</v>
      </c>
      <c r="E5640" s="198" t="s">
        <v>104</v>
      </c>
      <c r="F5640" s="198">
        <v>108112632</v>
      </c>
      <c r="G5640" s="198">
        <v>0</v>
      </c>
      <c r="H5640" s="198">
        <v>0</v>
      </c>
      <c r="I5640" s="4">
        <v>43725</v>
      </c>
      <c r="J5640" s="198" t="s">
        <v>105</v>
      </c>
      <c r="K5640" s="198">
        <v>-503.14</v>
      </c>
      <c r="L5640" s="198" t="s">
        <v>189</v>
      </c>
    </row>
    <row r="5641" spans="1:12" x14ac:dyDescent="0.3">
      <c r="A5641" s="5">
        <v>13670</v>
      </c>
      <c r="B5641" s="5">
        <v>10100501</v>
      </c>
      <c r="C5641" s="5">
        <v>1000</v>
      </c>
      <c r="D5641" s="4">
        <v>43709</v>
      </c>
      <c r="E5641" s="198" t="s">
        <v>104</v>
      </c>
      <c r="F5641" s="198">
        <v>108112632</v>
      </c>
      <c r="G5641" s="198">
        <v>0</v>
      </c>
      <c r="H5641" s="198">
        <v>0</v>
      </c>
      <c r="I5641" s="4">
        <v>43725</v>
      </c>
      <c r="J5641" s="198" t="s">
        <v>105</v>
      </c>
      <c r="K5641" s="198">
        <v>-136.33000000000001</v>
      </c>
      <c r="L5641" s="198" t="s">
        <v>189</v>
      </c>
    </row>
    <row r="5642" spans="1:12" x14ac:dyDescent="0.3">
      <c r="A5642" s="5">
        <v>13670</v>
      </c>
      <c r="B5642" s="5">
        <v>10100501</v>
      </c>
      <c r="C5642" s="5">
        <v>1000</v>
      </c>
      <c r="D5642" s="4">
        <v>43709</v>
      </c>
      <c r="E5642" s="198" t="s">
        <v>104</v>
      </c>
      <c r="F5642" s="198">
        <v>108112632</v>
      </c>
      <c r="G5642" s="198">
        <v>0</v>
      </c>
      <c r="H5642" s="198">
        <v>0</v>
      </c>
      <c r="I5642" s="4">
        <v>43725</v>
      </c>
      <c r="J5642" s="198" t="s">
        <v>105</v>
      </c>
      <c r="K5642" s="3">
        <v>-2704.76</v>
      </c>
      <c r="L5642" s="198" t="s">
        <v>189</v>
      </c>
    </row>
    <row r="5643" spans="1:12" x14ac:dyDescent="0.3">
      <c r="A5643" s="5">
        <v>13640</v>
      </c>
      <c r="B5643" s="5">
        <v>10100501</v>
      </c>
      <c r="C5643" s="5">
        <v>1000</v>
      </c>
      <c r="D5643" s="4">
        <v>43709</v>
      </c>
      <c r="E5643" s="198" t="s">
        <v>104</v>
      </c>
      <c r="F5643" s="198">
        <v>108112675</v>
      </c>
      <c r="G5643" s="198">
        <v>0</v>
      </c>
      <c r="H5643" s="198">
        <v>0</v>
      </c>
      <c r="I5643" s="4">
        <v>43671</v>
      </c>
      <c r="J5643" s="198" t="s">
        <v>105</v>
      </c>
      <c r="K5643" s="198">
        <v>-0.95</v>
      </c>
      <c r="L5643" s="198" t="s">
        <v>194</v>
      </c>
    </row>
    <row r="5644" spans="1:12" x14ac:dyDescent="0.3">
      <c r="A5644" s="5">
        <v>13640</v>
      </c>
      <c r="B5644" s="5">
        <v>10100501</v>
      </c>
      <c r="C5644" s="5">
        <v>1000</v>
      </c>
      <c r="D5644" s="4">
        <v>43709</v>
      </c>
      <c r="E5644" s="198" t="s">
        <v>104</v>
      </c>
      <c r="F5644" s="198">
        <v>108112691</v>
      </c>
      <c r="G5644" s="198">
        <v>0</v>
      </c>
      <c r="H5644" s="198">
        <v>0</v>
      </c>
      <c r="I5644" s="4">
        <v>43700</v>
      </c>
      <c r="J5644" s="198" t="s">
        <v>105</v>
      </c>
      <c r="K5644" s="198">
        <v>-765.41</v>
      </c>
      <c r="L5644" s="198" t="s">
        <v>194</v>
      </c>
    </row>
    <row r="5645" spans="1:12" x14ac:dyDescent="0.3">
      <c r="A5645" s="5">
        <v>13650</v>
      </c>
      <c r="B5645" s="5">
        <v>10100501</v>
      </c>
      <c r="C5645" s="5">
        <v>1000</v>
      </c>
      <c r="D5645" s="4">
        <v>43709</v>
      </c>
      <c r="E5645" s="198" t="s">
        <v>104</v>
      </c>
      <c r="F5645" s="198">
        <v>108112691</v>
      </c>
      <c r="G5645" s="198">
        <v>0</v>
      </c>
      <c r="H5645" s="198">
        <v>0</v>
      </c>
      <c r="I5645" s="4">
        <v>43700</v>
      </c>
      <c r="J5645" s="198" t="s">
        <v>105</v>
      </c>
      <c r="K5645" s="198">
        <v>-246.93</v>
      </c>
      <c r="L5645" s="198" t="s">
        <v>195</v>
      </c>
    </row>
    <row r="5646" spans="1:12" x14ac:dyDescent="0.3">
      <c r="A5646" s="5">
        <v>13660</v>
      </c>
      <c r="B5646" s="5">
        <v>10100501</v>
      </c>
      <c r="C5646" s="5">
        <v>1000</v>
      </c>
      <c r="D5646" s="4">
        <v>43709</v>
      </c>
      <c r="E5646" s="198" t="s">
        <v>104</v>
      </c>
      <c r="F5646" s="198">
        <v>108112691</v>
      </c>
      <c r="G5646" s="198">
        <v>0</v>
      </c>
      <c r="H5646" s="198">
        <v>0</v>
      </c>
      <c r="I5646" s="4">
        <v>43700</v>
      </c>
      <c r="J5646" s="198" t="s">
        <v>105</v>
      </c>
      <c r="K5646" s="198">
        <v>-17.57</v>
      </c>
      <c r="L5646" s="198" t="s">
        <v>188</v>
      </c>
    </row>
    <row r="5647" spans="1:12" x14ac:dyDescent="0.3">
      <c r="A5647" s="5">
        <v>13640</v>
      </c>
      <c r="B5647" s="5">
        <v>10100501</v>
      </c>
      <c r="C5647" s="5">
        <v>1000</v>
      </c>
      <c r="D5647" s="4">
        <v>43709</v>
      </c>
      <c r="E5647" s="198" t="s">
        <v>104</v>
      </c>
      <c r="F5647" s="198">
        <v>108114151</v>
      </c>
      <c r="G5647" s="198">
        <v>0</v>
      </c>
      <c r="H5647" s="198">
        <v>0</v>
      </c>
      <c r="I5647" s="4">
        <v>43671</v>
      </c>
      <c r="J5647" s="198" t="s">
        <v>105</v>
      </c>
      <c r="K5647" s="198">
        <v>-320.23</v>
      </c>
      <c r="L5647" s="198" t="s">
        <v>194</v>
      </c>
    </row>
    <row r="5648" spans="1:12" x14ac:dyDescent="0.3">
      <c r="A5648" s="5">
        <v>13640</v>
      </c>
      <c r="B5648" s="5">
        <v>10100501</v>
      </c>
      <c r="C5648" s="5">
        <v>1000</v>
      </c>
      <c r="D5648" s="4">
        <v>43709</v>
      </c>
      <c r="E5648" s="198" t="s">
        <v>103</v>
      </c>
      <c r="F5648" s="198">
        <v>108114406</v>
      </c>
      <c r="G5648" s="198">
        <v>-1</v>
      </c>
      <c r="H5648" s="198">
        <v>-334.74</v>
      </c>
      <c r="I5648" s="4">
        <v>43677</v>
      </c>
      <c r="J5648" s="198" t="s">
        <v>324</v>
      </c>
      <c r="K5648" s="198">
        <v>0</v>
      </c>
      <c r="L5648" s="198" t="s">
        <v>194</v>
      </c>
    </row>
    <row r="5649" spans="1:12" x14ac:dyDescent="0.3">
      <c r="A5649" s="5">
        <v>13640</v>
      </c>
      <c r="B5649" s="5">
        <v>10100501</v>
      </c>
      <c r="C5649" s="5">
        <v>1000</v>
      </c>
      <c r="D5649" s="4">
        <v>43709</v>
      </c>
      <c r="E5649" s="198" t="s">
        <v>104</v>
      </c>
      <c r="F5649" s="198">
        <v>108114406</v>
      </c>
      <c r="G5649" s="198">
        <v>0</v>
      </c>
      <c r="H5649" s="198">
        <v>0</v>
      </c>
      <c r="I5649" s="4">
        <v>43677</v>
      </c>
      <c r="J5649" s="198" t="s">
        <v>324</v>
      </c>
      <c r="K5649" s="198">
        <v>-106.84</v>
      </c>
      <c r="L5649" s="198" t="s">
        <v>194</v>
      </c>
    </row>
    <row r="5650" spans="1:12" x14ac:dyDescent="0.3">
      <c r="A5650" s="5">
        <v>13650</v>
      </c>
      <c r="B5650" s="5">
        <v>10100501</v>
      </c>
      <c r="C5650" s="5">
        <v>1000</v>
      </c>
      <c r="D5650" s="4">
        <v>43709</v>
      </c>
      <c r="E5650" s="198" t="s">
        <v>103</v>
      </c>
      <c r="F5650" s="198">
        <v>108114406</v>
      </c>
      <c r="G5650" s="198">
        <v>-86</v>
      </c>
      <c r="H5650" s="198">
        <v>-219.3</v>
      </c>
      <c r="I5650" s="4">
        <v>43677</v>
      </c>
      <c r="J5650" s="198" t="s">
        <v>324</v>
      </c>
      <c r="K5650" s="198">
        <v>0</v>
      </c>
      <c r="L5650" s="198" t="s">
        <v>195</v>
      </c>
    </row>
    <row r="5651" spans="1:12" x14ac:dyDescent="0.3">
      <c r="A5651" s="5">
        <v>13650</v>
      </c>
      <c r="B5651" s="5">
        <v>10100501</v>
      </c>
      <c r="C5651" s="5">
        <v>1000</v>
      </c>
      <c r="D5651" s="4">
        <v>43709</v>
      </c>
      <c r="E5651" s="198" t="s">
        <v>104</v>
      </c>
      <c r="F5651" s="198">
        <v>108114406</v>
      </c>
      <c r="G5651" s="198">
        <v>0</v>
      </c>
      <c r="H5651" s="198">
        <v>0</v>
      </c>
      <c r="I5651" s="4">
        <v>43677</v>
      </c>
      <c r="J5651" s="198" t="s">
        <v>324</v>
      </c>
      <c r="K5651" s="198">
        <v>-69.97</v>
      </c>
      <c r="L5651" s="198" t="s">
        <v>195</v>
      </c>
    </row>
    <row r="5652" spans="1:12" x14ac:dyDescent="0.3">
      <c r="A5652" s="5">
        <v>13660</v>
      </c>
      <c r="B5652" s="5">
        <v>10100501</v>
      </c>
      <c r="C5652" s="5">
        <v>1000</v>
      </c>
      <c r="D5652" s="4">
        <v>43709</v>
      </c>
      <c r="E5652" s="198" t="s">
        <v>104</v>
      </c>
      <c r="F5652" s="198">
        <v>108110502</v>
      </c>
      <c r="G5652" s="198">
        <v>0</v>
      </c>
      <c r="H5652" s="198">
        <v>0</v>
      </c>
      <c r="I5652" s="4">
        <v>43679</v>
      </c>
      <c r="J5652" s="198" t="s">
        <v>105</v>
      </c>
      <c r="K5652" s="3">
        <v>-1956.15</v>
      </c>
      <c r="L5652" s="198" t="s">
        <v>188</v>
      </c>
    </row>
    <row r="5653" spans="1:12" x14ac:dyDescent="0.3">
      <c r="A5653" s="5">
        <v>13660</v>
      </c>
      <c r="B5653" s="5">
        <v>10100501</v>
      </c>
      <c r="C5653" s="5">
        <v>1000</v>
      </c>
      <c r="D5653" s="4">
        <v>43709</v>
      </c>
      <c r="E5653" s="198" t="s">
        <v>104</v>
      </c>
      <c r="F5653" s="198">
        <v>108110502</v>
      </c>
      <c r="G5653" s="198">
        <v>0</v>
      </c>
      <c r="H5653" s="198">
        <v>0</v>
      </c>
      <c r="I5653" s="4">
        <v>43679</v>
      </c>
      <c r="J5653" s="198" t="s">
        <v>105</v>
      </c>
      <c r="K5653" s="3">
        <v>-1956.15</v>
      </c>
      <c r="L5653" s="198" t="s">
        <v>188</v>
      </c>
    </row>
    <row r="5654" spans="1:12" x14ac:dyDescent="0.3">
      <c r="A5654" s="5">
        <v>13670</v>
      </c>
      <c r="B5654" s="5">
        <v>10100501</v>
      </c>
      <c r="C5654" s="5">
        <v>1000</v>
      </c>
      <c r="D5654" s="4">
        <v>43709</v>
      </c>
      <c r="E5654" s="198" t="s">
        <v>104</v>
      </c>
      <c r="F5654" s="198">
        <v>108110502</v>
      </c>
      <c r="G5654" s="198">
        <v>0</v>
      </c>
      <c r="H5654" s="198">
        <v>0</v>
      </c>
      <c r="I5654" s="4">
        <v>43679</v>
      </c>
      <c r="J5654" s="198" t="s">
        <v>105</v>
      </c>
      <c r="K5654" s="3">
        <v>-8147.84</v>
      </c>
      <c r="L5654" s="198" t="s">
        <v>189</v>
      </c>
    </row>
    <row r="5655" spans="1:12" x14ac:dyDescent="0.3">
      <c r="A5655" s="5">
        <v>13640</v>
      </c>
      <c r="B5655" s="5">
        <v>10100501</v>
      </c>
      <c r="C5655" s="5">
        <v>1000</v>
      </c>
      <c r="D5655" s="4">
        <v>43709</v>
      </c>
      <c r="E5655" s="198" t="s">
        <v>104</v>
      </c>
      <c r="F5655" s="198">
        <v>108111217</v>
      </c>
      <c r="G5655" s="198">
        <v>0</v>
      </c>
      <c r="H5655" s="198">
        <v>0</v>
      </c>
      <c r="I5655" s="4">
        <v>43643</v>
      </c>
      <c r="J5655" s="198" t="s">
        <v>105</v>
      </c>
      <c r="K5655" s="198">
        <v>-328.75</v>
      </c>
      <c r="L5655" s="198" t="s">
        <v>194</v>
      </c>
    </row>
    <row r="5656" spans="1:12" x14ac:dyDescent="0.3">
      <c r="A5656" s="5">
        <v>13650</v>
      </c>
      <c r="B5656" s="5">
        <v>10100501</v>
      </c>
      <c r="C5656" s="5">
        <v>1000</v>
      </c>
      <c r="D5656" s="4">
        <v>43709</v>
      </c>
      <c r="E5656" s="198" t="s">
        <v>104</v>
      </c>
      <c r="F5656" s="198">
        <v>108111217</v>
      </c>
      <c r="G5656" s="198">
        <v>0</v>
      </c>
      <c r="H5656" s="198">
        <v>0</v>
      </c>
      <c r="I5656" s="4">
        <v>43643</v>
      </c>
      <c r="J5656" s="198" t="s">
        <v>105</v>
      </c>
      <c r="K5656" s="3">
        <v>-1247.78</v>
      </c>
      <c r="L5656" s="198" t="s">
        <v>195</v>
      </c>
    </row>
    <row r="5657" spans="1:12" x14ac:dyDescent="0.3">
      <c r="A5657" s="5">
        <v>13660</v>
      </c>
      <c r="B5657" s="5">
        <v>10100501</v>
      </c>
      <c r="C5657" s="5">
        <v>1000</v>
      </c>
      <c r="D5657" s="4">
        <v>43709</v>
      </c>
      <c r="E5657" s="198" t="s">
        <v>104</v>
      </c>
      <c r="F5657" s="198">
        <v>108111317</v>
      </c>
      <c r="G5657" s="198">
        <v>0</v>
      </c>
      <c r="H5657" s="198">
        <v>0</v>
      </c>
      <c r="I5657" s="4">
        <v>43643</v>
      </c>
      <c r="J5657" s="198" t="s">
        <v>105</v>
      </c>
      <c r="K5657" s="3">
        <v>-1541.38</v>
      </c>
      <c r="L5657" s="198" t="s">
        <v>188</v>
      </c>
    </row>
    <row r="5658" spans="1:12" x14ac:dyDescent="0.3">
      <c r="A5658" s="5">
        <v>13670</v>
      </c>
      <c r="B5658" s="5">
        <v>10100501</v>
      </c>
      <c r="C5658" s="5">
        <v>1000</v>
      </c>
      <c r="D5658" s="4">
        <v>43709</v>
      </c>
      <c r="E5658" s="198" t="s">
        <v>104</v>
      </c>
      <c r="F5658" s="198">
        <v>108111317</v>
      </c>
      <c r="G5658" s="198">
        <v>0</v>
      </c>
      <c r="H5658" s="198">
        <v>0</v>
      </c>
      <c r="I5658" s="4">
        <v>43643</v>
      </c>
      <c r="J5658" s="198" t="s">
        <v>105</v>
      </c>
      <c r="K5658" s="198">
        <v>-564.16999999999996</v>
      </c>
      <c r="L5658" s="198" t="s">
        <v>189</v>
      </c>
    </row>
    <row r="5659" spans="1:12" x14ac:dyDescent="0.3">
      <c r="A5659" s="5">
        <v>13670</v>
      </c>
      <c r="B5659" s="5">
        <v>10100501</v>
      </c>
      <c r="C5659" s="5">
        <v>1000</v>
      </c>
      <c r="D5659" s="4">
        <v>43709</v>
      </c>
      <c r="E5659" s="198" t="s">
        <v>104</v>
      </c>
      <c r="F5659" s="198">
        <v>108111351</v>
      </c>
      <c r="G5659" s="198">
        <v>0</v>
      </c>
      <c r="H5659" s="198">
        <v>0</v>
      </c>
      <c r="I5659" s="4">
        <v>43679</v>
      </c>
      <c r="J5659" s="198" t="s">
        <v>105</v>
      </c>
      <c r="K5659" s="198">
        <v>-531.66999999999996</v>
      </c>
      <c r="L5659" s="198" t="s">
        <v>189</v>
      </c>
    </row>
    <row r="5660" spans="1:12" x14ac:dyDescent="0.3">
      <c r="A5660" s="5">
        <v>13670</v>
      </c>
      <c r="B5660" s="5">
        <v>10100501</v>
      </c>
      <c r="C5660" s="5">
        <v>1000</v>
      </c>
      <c r="D5660" s="4">
        <v>43709</v>
      </c>
      <c r="E5660" s="198" t="s">
        <v>104</v>
      </c>
      <c r="F5660" s="198">
        <v>108111389</v>
      </c>
      <c r="G5660" s="198">
        <v>0</v>
      </c>
      <c r="H5660" s="198">
        <v>0</v>
      </c>
      <c r="I5660" s="4">
        <v>43685</v>
      </c>
      <c r="J5660" s="198" t="s">
        <v>105</v>
      </c>
      <c r="K5660" s="3">
        <v>-1339.49</v>
      </c>
      <c r="L5660" s="198" t="s">
        <v>189</v>
      </c>
    </row>
    <row r="5661" spans="1:12" x14ac:dyDescent="0.3">
      <c r="A5661" s="5">
        <v>13640</v>
      </c>
      <c r="B5661" s="5">
        <v>10100501</v>
      </c>
      <c r="C5661" s="5">
        <v>1000</v>
      </c>
      <c r="D5661" s="4">
        <v>43709</v>
      </c>
      <c r="E5661" s="198" t="s">
        <v>104</v>
      </c>
      <c r="F5661" s="198">
        <v>108112004</v>
      </c>
      <c r="G5661" s="198">
        <v>0</v>
      </c>
      <c r="H5661" s="198">
        <v>0</v>
      </c>
      <c r="I5661" s="4">
        <v>43673</v>
      </c>
      <c r="J5661" s="198" t="s">
        <v>105</v>
      </c>
      <c r="K5661" s="198">
        <v>-73.819999999999993</v>
      </c>
      <c r="L5661" s="198" t="s">
        <v>194</v>
      </c>
    </row>
    <row r="5662" spans="1:12" x14ac:dyDescent="0.3">
      <c r="A5662" s="5">
        <v>13640</v>
      </c>
      <c r="B5662" s="5">
        <v>10100501</v>
      </c>
      <c r="C5662" s="5">
        <v>1000</v>
      </c>
      <c r="D5662" s="4">
        <v>43709</v>
      </c>
      <c r="E5662" s="198" t="s">
        <v>104</v>
      </c>
      <c r="F5662" s="198">
        <v>108112004</v>
      </c>
      <c r="G5662" s="198">
        <v>0</v>
      </c>
      <c r="H5662" s="198">
        <v>0</v>
      </c>
      <c r="I5662" s="4">
        <v>43673</v>
      </c>
      <c r="J5662" s="198" t="s">
        <v>105</v>
      </c>
      <c r="K5662" s="198">
        <v>-186.86</v>
      </c>
      <c r="L5662" s="198" t="s">
        <v>194</v>
      </c>
    </row>
    <row r="5663" spans="1:12" x14ac:dyDescent="0.3">
      <c r="A5663" s="5">
        <v>13640</v>
      </c>
      <c r="B5663" s="5">
        <v>10100501</v>
      </c>
      <c r="C5663" s="5">
        <v>1000</v>
      </c>
      <c r="D5663" s="4">
        <v>43709</v>
      </c>
      <c r="E5663" s="198" t="s">
        <v>104</v>
      </c>
      <c r="F5663" s="198">
        <v>108112004</v>
      </c>
      <c r="G5663" s="198">
        <v>0</v>
      </c>
      <c r="H5663" s="198">
        <v>0</v>
      </c>
      <c r="I5663" s="4">
        <v>43673</v>
      </c>
      <c r="J5663" s="198" t="s">
        <v>105</v>
      </c>
      <c r="K5663" s="198">
        <v>-655.52</v>
      </c>
      <c r="L5663" s="198" t="s">
        <v>194</v>
      </c>
    </row>
    <row r="5664" spans="1:12" x14ac:dyDescent="0.3">
      <c r="A5664" s="5">
        <v>13640</v>
      </c>
      <c r="B5664" s="5">
        <v>10100501</v>
      </c>
      <c r="C5664" s="5">
        <v>1000</v>
      </c>
      <c r="D5664" s="4">
        <v>43709</v>
      </c>
      <c r="E5664" s="198" t="s">
        <v>104</v>
      </c>
      <c r="F5664" s="198">
        <v>108112004</v>
      </c>
      <c r="G5664" s="198">
        <v>0</v>
      </c>
      <c r="H5664" s="198">
        <v>0</v>
      </c>
      <c r="I5664" s="4">
        <v>43673</v>
      </c>
      <c r="J5664" s="198" t="s">
        <v>105</v>
      </c>
      <c r="K5664" s="198">
        <v>-655.46</v>
      </c>
      <c r="L5664" s="198" t="s">
        <v>194</v>
      </c>
    </row>
    <row r="5665" spans="1:12" x14ac:dyDescent="0.3">
      <c r="A5665" s="5">
        <v>13640</v>
      </c>
      <c r="B5665" s="5">
        <v>10100501</v>
      </c>
      <c r="C5665" s="5">
        <v>1000</v>
      </c>
      <c r="D5665" s="4">
        <v>43709</v>
      </c>
      <c r="E5665" s="198" t="s">
        <v>104</v>
      </c>
      <c r="F5665" s="198">
        <v>108112004</v>
      </c>
      <c r="G5665" s="198">
        <v>0</v>
      </c>
      <c r="H5665" s="198">
        <v>0</v>
      </c>
      <c r="I5665" s="4">
        <v>43673</v>
      </c>
      <c r="J5665" s="198" t="s">
        <v>105</v>
      </c>
      <c r="K5665" s="198">
        <v>-31.56</v>
      </c>
      <c r="L5665" s="198" t="s">
        <v>194</v>
      </c>
    </row>
    <row r="5666" spans="1:12" x14ac:dyDescent="0.3">
      <c r="A5666" s="5">
        <v>13650</v>
      </c>
      <c r="B5666" s="5">
        <v>10100501</v>
      </c>
      <c r="C5666" s="5">
        <v>1000</v>
      </c>
      <c r="D5666" s="4">
        <v>43709</v>
      </c>
      <c r="E5666" s="198" t="s">
        <v>104</v>
      </c>
      <c r="F5666" s="198">
        <v>108112004</v>
      </c>
      <c r="G5666" s="198">
        <v>0</v>
      </c>
      <c r="H5666" s="198">
        <v>0</v>
      </c>
      <c r="I5666" s="4">
        <v>43673</v>
      </c>
      <c r="J5666" s="198" t="s">
        <v>105</v>
      </c>
      <c r="K5666" s="198">
        <v>-158.55000000000001</v>
      </c>
      <c r="L5666" s="198" t="s">
        <v>195</v>
      </c>
    </row>
    <row r="5667" spans="1:12" x14ac:dyDescent="0.3">
      <c r="A5667" s="5">
        <v>13650</v>
      </c>
      <c r="B5667" s="5">
        <v>10100501</v>
      </c>
      <c r="C5667" s="5">
        <v>1000</v>
      </c>
      <c r="D5667" s="4">
        <v>43709</v>
      </c>
      <c r="E5667" s="198" t="s">
        <v>104</v>
      </c>
      <c r="F5667" s="198">
        <v>108112004</v>
      </c>
      <c r="G5667" s="198">
        <v>0</v>
      </c>
      <c r="H5667" s="198">
        <v>0</v>
      </c>
      <c r="I5667" s="4">
        <v>43673</v>
      </c>
      <c r="J5667" s="198" t="s">
        <v>105</v>
      </c>
      <c r="K5667" s="198">
        <v>-158.55000000000001</v>
      </c>
      <c r="L5667" s="198" t="s">
        <v>195</v>
      </c>
    </row>
    <row r="5668" spans="1:12" x14ac:dyDescent="0.3">
      <c r="A5668" s="5">
        <v>13650</v>
      </c>
      <c r="B5668" s="5">
        <v>10100501</v>
      </c>
      <c r="C5668" s="5">
        <v>1000</v>
      </c>
      <c r="D5668" s="4">
        <v>43709</v>
      </c>
      <c r="E5668" s="198" t="s">
        <v>104</v>
      </c>
      <c r="F5668" s="198">
        <v>108112004</v>
      </c>
      <c r="G5668" s="198">
        <v>0</v>
      </c>
      <c r="H5668" s="198">
        <v>0</v>
      </c>
      <c r="I5668" s="4">
        <v>43673</v>
      </c>
      <c r="J5668" s="198" t="s">
        <v>105</v>
      </c>
      <c r="K5668" s="198">
        <v>-158.55000000000001</v>
      </c>
      <c r="L5668" s="198" t="s">
        <v>195</v>
      </c>
    </row>
    <row r="5669" spans="1:12" x14ac:dyDescent="0.3">
      <c r="A5669" s="5">
        <v>13650</v>
      </c>
      <c r="B5669" s="5">
        <v>10100501</v>
      </c>
      <c r="C5669" s="5">
        <v>1000</v>
      </c>
      <c r="D5669" s="4">
        <v>43709</v>
      </c>
      <c r="E5669" s="198" t="s">
        <v>104</v>
      </c>
      <c r="F5669" s="198">
        <v>108112004</v>
      </c>
      <c r="G5669" s="198">
        <v>0</v>
      </c>
      <c r="H5669" s="198">
        <v>0</v>
      </c>
      <c r="I5669" s="4">
        <v>43673</v>
      </c>
      <c r="J5669" s="198" t="s">
        <v>105</v>
      </c>
      <c r="K5669" s="198">
        <v>-158.55000000000001</v>
      </c>
      <c r="L5669" s="198" t="s">
        <v>195</v>
      </c>
    </row>
    <row r="5670" spans="1:12" x14ac:dyDescent="0.3">
      <c r="A5670" s="5">
        <v>13660</v>
      </c>
      <c r="B5670" s="5">
        <v>10100501</v>
      </c>
      <c r="C5670" s="5">
        <v>1000</v>
      </c>
      <c r="D5670" s="4">
        <v>43709</v>
      </c>
      <c r="E5670" s="198" t="s">
        <v>104</v>
      </c>
      <c r="F5670" s="198">
        <v>108112004</v>
      </c>
      <c r="G5670" s="198">
        <v>0</v>
      </c>
      <c r="H5670" s="198">
        <v>0</v>
      </c>
      <c r="I5670" s="4">
        <v>43673</v>
      </c>
      <c r="J5670" s="198" t="s">
        <v>105</v>
      </c>
      <c r="K5670" s="198">
        <v>-381.95</v>
      </c>
      <c r="L5670" s="198" t="s">
        <v>188</v>
      </c>
    </row>
    <row r="5671" spans="1:12" x14ac:dyDescent="0.3">
      <c r="A5671" s="5">
        <v>13670</v>
      </c>
      <c r="B5671" s="5">
        <v>10100501</v>
      </c>
      <c r="C5671" s="5">
        <v>1000</v>
      </c>
      <c r="D5671" s="4">
        <v>43709</v>
      </c>
      <c r="E5671" s="198" t="s">
        <v>104</v>
      </c>
      <c r="F5671" s="198">
        <v>108112004</v>
      </c>
      <c r="G5671" s="198">
        <v>0</v>
      </c>
      <c r="H5671" s="198">
        <v>0</v>
      </c>
      <c r="I5671" s="4">
        <v>43673</v>
      </c>
      <c r="J5671" s="198" t="s">
        <v>105</v>
      </c>
      <c r="K5671" s="198">
        <v>-13.04</v>
      </c>
      <c r="L5671" s="198" t="s">
        <v>189</v>
      </c>
    </row>
    <row r="5672" spans="1:12" x14ac:dyDescent="0.3">
      <c r="A5672" s="5">
        <v>13640</v>
      </c>
      <c r="B5672" s="5">
        <v>10100501</v>
      </c>
      <c r="C5672" s="5">
        <v>1000</v>
      </c>
      <c r="D5672" s="4">
        <v>43709</v>
      </c>
      <c r="E5672" s="198" t="s">
        <v>104</v>
      </c>
      <c r="F5672" s="198">
        <v>108112007</v>
      </c>
      <c r="G5672" s="198">
        <v>0</v>
      </c>
      <c r="H5672" s="198">
        <v>0</v>
      </c>
      <c r="I5672" s="4">
        <v>43672</v>
      </c>
      <c r="J5672" s="198" t="s">
        <v>105</v>
      </c>
      <c r="K5672" s="198">
        <v>-198.99</v>
      </c>
      <c r="L5672" s="198" t="s">
        <v>194</v>
      </c>
    </row>
    <row r="5673" spans="1:12" x14ac:dyDescent="0.3">
      <c r="A5673" s="5">
        <v>13650</v>
      </c>
      <c r="B5673" s="5">
        <v>10100501</v>
      </c>
      <c r="C5673" s="5">
        <v>1000</v>
      </c>
      <c r="D5673" s="4">
        <v>43709</v>
      </c>
      <c r="E5673" s="198" t="s">
        <v>104</v>
      </c>
      <c r="F5673" s="198">
        <v>108112007</v>
      </c>
      <c r="G5673" s="198">
        <v>0</v>
      </c>
      <c r="H5673" s="198">
        <v>0</v>
      </c>
      <c r="I5673" s="4">
        <v>43672</v>
      </c>
      <c r="J5673" s="198" t="s">
        <v>105</v>
      </c>
      <c r="K5673" s="198">
        <v>-961.67</v>
      </c>
      <c r="L5673" s="198" t="s">
        <v>195</v>
      </c>
    </row>
    <row r="5674" spans="1:12" x14ac:dyDescent="0.3">
      <c r="A5674" s="5">
        <v>13640</v>
      </c>
      <c r="B5674" s="5">
        <v>10100501</v>
      </c>
      <c r="C5674" s="5">
        <v>1000</v>
      </c>
      <c r="D5674" s="4">
        <v>43709</v>
      </c>
      <c r="E5674" s="198" t="s">
        <v>103</v>
      </c>
      <c r="F5674" s="198">
        <v>108112166</v>
      </c>
      <c r="G5674" s="198">
        <v>-1</v>
      </c>
      <c r="H5674" s="198">
        <v>-353.5</v>
      </c>
      <c r="I5674" s="4">
        <v>43717</v>
      </c>
      <c r="J5674" s="198" t="s">
        <v>328</v>
      </c>
      <c r="K5674" s="198">
        <v>0</v>
      </c>
      <c r="L5674" s="198" t="s">
        <v>194</v>
      </c>
    </row>
    <row r="5675" spans="1:12" x14ac:dyDescent="0.3">
      <c r="A5675" s="5">
        <v>13670</v>
      </c>
      <c r="B5675" s="5">
        <v>10100501</v>
      </c>
      <c r="C5675" s="5">
        <v>1000</v>
      </c>
      <c r="D5675" s="4">
        <v>43709</v>
      </c>
      <c r="E5675" s="198" t="s">
        <v>103</v>
      </c>
      <c r="F5675" s="198">
        <v>108112166</v>
      </c>
      <c r="G5675" s="198">
        <v>-135</v>
      </c>
      <c r="H5675" s="198">
        <v>-426.6</v>
      </c>
      <c r="I5675" s="4">
        <v>43717</v>
      </c>
      <c r="J5675" s="198" t="s">
        <v>328</v>
      </c>
      <c r="K5675" s="198">
        <v>0</v>
      </c>
      <c r="L5675" s="198" t="s">
        <v>189</v>
      </c>
    </row>
    <row r="5676" spans="1:12" x14ac:dyDescent="0.3">
      <c r="A5676" s="5">
        <v>13660</v>
      </c>
      <c r="B5676" s="5">
        <v>10100501</v>
      </c>
      <c r="C5676" s="5">
        <v>1000</v>
      </c>
      <c r="D5676" s="4">
        <v>43709</v>
      </c>
      <c r="E5676" s="198" t="s">
        <v>103</v>
      </c>
      <c r="F5676" s="198">
        <v>108112166</v>
      </c>
      <c r="G5676" s="198">
        <v>-30</v>
      </c>
      <c r="H5676" s="198">
        <v>-106.2</v>
      </c>
      <c r="I5676" s="4">
        <v>43717</v>
      </c>
      <c r="J5676" s="198" t="s">
        <v>328</v>
      </c>
      <c r="K5676" s="198">
        <v>0</v>
      </c>
      <c r="L5676" s="198" t="s">
        <v>188</v>
      </c>
    </row>
    <row r="5677" spans="1:12" x14ac:dyDescent="0.3">
      <c r="A5677" s="5">
        <v>13640</v>
      </c>
      <c r="B5677" s="5">
        <v>10100501</v>
      </c>
      <c r="C5677" s="5">
        <v>1000</v>
      </c>
      <c r="D5677" s="4">
        <v>43709</v>
      </c>
      <c r="E5677" s="198" t="s">
        <v>104</v>
      </c>
      <c r="F5677" s="198">
        <v>108112675</v>
      </c>
      <c r="G5677" s="198">
        <v>0</v>
      </c>
      <c r="H5677" s="198">
        <v>0</v>
      </c>
      <c r="I5677" s="4">
        <v>43671</v>
      </c>
      <c r="J5677" s="198" t="s">
        <v>105</v>
      </c>
      <c r="K5677" s="198">
        <v>-326.16000000000003</v>
      </c>
      <c r="L5677" s="198" t="s">
        <v>194</v>
      </c>
    </row>
    <row r="5678" spans="1:12" x14ac:dyDescent="0.3">
      <c r="A5678" s="5">
        <v>13640</v>
      </c>
      <c r="B5678" s="5">
        <v>10100501</v>
      </c>
      <c r="C5678" s="5">
        <v>1000</v>
      </c>
      <c r="D5678" s="4">
        <v>43709</v>
      </c>
      <c r="E5678" s="198" t="s">
        <v>104</v>
      </c>
      <c r="F5678" s="198">
        <v>108113111</v>
      </c>
      <c r="G5678" s="198">
        <v>0</v>
      </c>
      <c r="H5678" s="198">
        <v>0</v>
      </c>
      <c r="I5678" s="4">
        <v>43690</v>
      </c>
      <c r="J5678" s="198" t="s">
        <v>105</v>
      </c>
      <c r="K5678" s="198">
        <v>-85.01</v>
      </c>
      <c r="L5678" s="198" t="s">
        <v>194</v>
      </c>
    </row>
    <row r="5679" spans="1:12" x14ac:dyDescent="0.3">
      <c r="A5679" s="5">
        <v>13640</v>
      </c>
      <c r="B5679" s="5">
        <v>10100501</v>
      </c>
      <c r="C5679" s="5">
        <v>1000</v>
      </c>
      <c r="D5679" s="4">
        <v>43709</v>
      </c>
      <c r="E5679" s="198" t="s">
        <v>104</v>
      </c>
      <c r="F5679" s="198">
        <v>108113111</v>
      </c>
      <c r="G5679" s="198">
        <v>0</v>
      </c>
      <c r="H5679" s="198">
        <v>0</v>
      </c>
      <c r="I5679" s="4">
        <v>43690</v>
      </c>
      <c r="J5679" s="198" t="s">
        <v>105</v>
      </c>
      <c r="K5679" s="198">
        <v>-639.14</v>
      </c>
      <c r="L5679" s="198" t="s">
        <v>194</v>
      </c>
    </row>
    <row r="5680" spans="1:12" x14ac:dyDescent="0.3">
      <c r="A5680" s="5">
        <v>13670</v>
      </c>
      <c r="B5680" s="5">
        <v>10100501</v>
      </c>
      <c r="C5680" s="5">
        <v>1000</v>
      </c>
      <c r="D5680" s="4">
        <v>43709</v>
      </c>
      <c r="E5680" s="198" t="s">
        <v>104</v>
      </c>
      <c r="F5680" s="198">
        <v>108113111</v>
      </c>
      <c r="G5680" s="198">
        <v>0</v>
      </c>
      <c r="H5680" s="198">
        <v>0</v>
      </c>
      <c r="I5680" s="4">
        <v>43690</v>
      </c>
      <c r="J5680" s="198" t="s">
        <v>105</v>
      </c>
      <c r="K5680" s="198">
        <v>-38.07</v>
      </c>
      <c r="L5680" s="198" t="s">
        <v>189</v>
      </c>
    </row>
    <row r="5681" spans="1:12" x14ac:dyDescent="0.3">
      <c r="A5681" s="5">
        <v>13640</v>
      </c>
      <c r="B5681" s="5">
        <v>10100501</v>
      </c>
      <c r="C5681" s="5">
        <v>1000</v>
      </c>
      <c r="D5681" s="4">
        <v>43709</v>
      </c>
      <c r="E5681" s="198" t="s">
        <v>104</v>
      </c>
      <c r="F5681" s="198">
        <v>108113419</v>
      </c>
      <c r="G5681" s="198">
        <v>0</v>
      </c>
      <c r="H5681" s="198">
        <v>0</v>
      </c>
      <c r="I5681" s="4">
        <v>43672</v>
      </c>
      <c r="J5681" s="198" t="s">
        <v>105</v>
      </c>
      <c r="K5681" s="198">
        <v>-326.16000000000003</v>
      </c>
      <c r="L5681" s="198" t="s">
        <v>194</v>
      </c>
    </row>
    <row r="5682" spans="1:12" x14ac:dyDescent="0.3">
      <c r="A5682" s="5">
        <v>13640</v>
      </c>
      <c r="B5682" s="5">
        <v>10100501</v>
      </c>
      <c r="C5682" s="5">
        <v>1000</v>
      </c>
      <c r="D5682" s="4">
        <v>43709</v>
      </c>
      <c r="E5682" s="198" t="s">
        <v>104</v>
      </c>
      <c r="F5682" s="198">
        <v>108113561</v>
      </c>
      <c r="G5682" s="198">
        <v>0</v>
      </c>
      <c r="H5682" s="198">
        <v>0</v>
      </c>
      <c r="I5682" s="4">
        <v>43643</v>
      </c>
      <c r="J5682" s="198" t="s">
        <v>105</v>
      </c>
      <c r="K5682" s="198">
        <v>-205.07</v>
      </c>
      <c r="L5682" s="198" t="s">
        <v>194</v>
      </c>
    </row>
    <row r="5683" spans="1:12" x14ac:dyDescent="0.3">
      <c r="A5683" s="5">
        <v>13650</v>
      </c>
      <c r="B5683" s="5">
        <v>10100501</v>
      </c>
      <c r="C5683" s="5">
        <v>1000</v>
      </c>
      <c r="D5683" s="4">
        <v>43709</v>
      </c>
      <c r="E5683" s="198" t="s">
        <v>104</v>
      </c>
      <c r="F5683" s="198">
        <v>108113561</v>
      </c>
      <c r="G5683" s="198">
        <v>0</v>
      </c>
      <c r="H5683" s="198">
        <v>0</v>
      </c>
      <c r="I5683" s="4">
        <v>43643</v>
      </c>
      <c r="J5683" s="198" t="s">
        <v>105</v>
      </c>
      <c r="K5683" s="3">
        <v>-1421.36</v>
      </c>
      <c r="L5683" s="198" t="s">
        <v>195</v>
      </c>
    </row>
    <row r="5684" spans="1:12" x14ac:dyDescent="0.3">
      <c r="A5684" s="5">
        <v>13670</v>
      </c>
      <c r="B5684" s="5">
        <v>10100501</v>
      </c>
      <c r="C5684" s="5">
        <v>1000</v>
      </c>
      <c r="D5684" s="4">
        <v>43709</v>
      </c>
      <c r="E5684" s="198" t="s">
        <v>104</v>
      </c>
      <c r="F5684" s="198">
        <v>108111013</v>
      </c>
      <c r="G5684" s="198">
        <v>0</v>
      </c>
      <c r="H5684" s="198">
        <v>0</v>
      </c>
      <c r="I5684" s="4">
        <v>43728</v>
      </c>
      <c r="J5684" s="198" t="s">
        <v>322</v>
      </c>
      <c r="K5684" s="198">
        <v>390.44</v>
      </c>
      <c r="L5684" s="198" t="s">
        <v>189</v>
      </c>
    </row>
    <row r="5685" spans="1:12" x14ac:dyDescent="0.3">
      <c r="A5685" s="5">
        <v>13670</v>
      </c>
      <c r="B5685" s="5">
        <v>10100501</v>
      </c>
      <c r="C5685" s="5">
        <v>1000</v>
      </c>
      <c r="D5685" s="4">
        <v>43709</v>
      </c>
      <c r="E5685" s="198" t="s">
        <v>104</v>
      </c>
      <c r="F5685" s="198">
        <v>108111013</v>
      </c>
      <c r="G5685" s="198">
        <v>0</v>
      </c>
      <c r="H5685" s="198">
        <v>0</v>
      </c>
      <c r="I5685" s="4">
        <v>43728</v>
      </c>
      <c r="J5685" s="198" t="s">
        <v>322</v>
      </c>
      <c r="K5685" s="198">
        <v>49.08</v>
      </c>
      <c r="L5685" s="198" t="s">
        <v>189</v>
      </c>
    </row>
    <row r="5686" spans="1:12" x14ac:dyDescent="0.3">
      <c r="A5686" s="5">
        <v>13640</v>
      </c>
      <c r="B5686" s="5">
        <v>10100501</v>
      </c>
      <c r="C5686" s="5">
        <v>1000</v>
      </c>
      <c r="D5686" s="4">
        <v>43709</v>
      </c>
      <c r="E5686" s="198" t="s">
        <v>104</v>
      </c>
      <c r="F5686" s="198">
        <v>108111217</v>
      </c>
      <c r="G5686" s="198">
        <v>0</v>
      </c>
      <c r="H5686" s="198">
        <v>0</v>
      </c>
      <c r="I5686" s="4">
        <v>43643</v>
      </c>
      <c r="J5686" s="198" t="s">
        <v>105</v>
      </c>
      <c r="K5686" s="198">
        <v>-0.96</v>
      </c>
      <c r="L5686" s="198" t="s">
        <v>194</v>
      </c>
    </row>
    <row r="5687" spans="1:12" x14ac:dyDescent="0.3">
      <c r="A5687" s="5">
        <v>13650</v>
      </c>
      <c r="B5687" s="5">
        <v>10100501</v>
      </c>
      <c r="C5687" s="5">
        <v>1000</v>
      </c>
      <c r="D5687" s="4">
        <v>43709</v>
      </c>
      <c r="E5687" s="198" t="s">
        <v>104</v>
      </c>
      <c r="F5687" s="198">
        <v>108111217</v>
      </c>
      <c r="G5687" s="198">
        <v>0</v>
      </c>
      <c r="H5687" s="198">
        <v>0</v>
      </c>
      <c r="I5687" s="4">
        <v>43643</v>
      </c>
      <c r="J5687" s="198" t="s">
        <v>105</v>
      </c>
      <c r="K5687" s="198">
        <v>-3.62</v>
      </c>
      <c r="L5687" s="198" t="s">
        <v>195</v>
      </c>
    </row>
    <row r="5688" spans="1:12" x14ac:dyDescent="0.3">
      <c r="A5688" s="5">
        <v>13640</v>
      </c>
      <c r="B5688" s="5">
        <v>10100501</v>
      </c>
      <c r="C5688" s="5">
        <v>1000</v>
      </c>
      <c r="D5688" s="4">
        <v>43709</v>
      </c>
      <c r="E5688" s="198" t="s">
        <v>104</v>
      </c>
      <c r="F5688" s="198">
        <v>108111311</v>
      </c>
      <c r="G5688" s="198">
        <v>0</v>
      </c>
      <c r="H5688" s="198">
        <v>0</v>
      </c>
      <c r="I5688" s="4">
        <v>43691</v>
      </c>
      <c r="J5688" s="198" t="s">
        <v>105</v>
      </c>
      <c r="K5688" s="198">
        <v>-0.93</v>
      </c>
      <c r="L5688" s="198" t="s">
        <v>194</v>
      </c>
    </row>
    <row r="5689" spans="1:12" x14ac:dyDescent="0.3">
      <c r="A5689" s="5">
        <v>13650</v>
      </c>
      <c r="B5689" s="5">
        <v>10100501</v>
      </c>
      <c r="C5689" s="5">
        <v>1000</v>
      </c>
      <c r="D5689" s="4">
        <v>43709</v>
      </c>
      <c r="E5689" s="198" t="s">
        <v>104</v>
      </c>
      <c r="F5689" s="198">
        <v>108111311</v>
      </c>
      <c r="G5689" s="198">
        <v>0</v>
      </c>
      <c r="H5689" s="198">
        <v>0</v>
      </c>
      <c r="I5689" s="4">
        <v>43691</v>
      </c>
      <c r="J5689" s="198" t="s">
        <v>105</v>
      </c>
      <c r="K5689" s="198">
        <v>-1.77</v>
      </c>
      <c r="L5689" s="198" t="s">
        <v>195</v>
      </c>
    </row>
    <row r="5690" spans="1:12" x14ac:dyDescent="0.3">
      <c r="A5690" s="5">
        <v>13660</v>
      </c>
      <c r="B5690" s="5">
        <v>10100501</v>
      </c>
      <c r="C5690" s="5">
        <v>1000</v>
      </c>
      <c r="D5690" s="4">
        <v>43709</v>
      </c>
      <c r="E5690" s="198" t="s">
        <v>104</v>
      </c>
      <c r="F5690" s="198">
        <v>108111317</v>
      </c>
      <c r="G5690" s="198">
        <v>0</v>
      </c>
      <c r="H5690" s="198">
        <v>0</v>
      </c>
      <c r="I5690" s="4">
        <v>43643</v>
      </c>
      <c r="J5690" s="198" t="s">
        <v>105</v>
      </c>
      <c r="K5690" s="198">
        <v>-4.47</v>
      </c>
      <c r="L5690" s="198" t="s">
        <v>188</v>
      </c>
    </row>
    <row r="5691" spans="1:12" x14ac:dyDescent="0.3">
      <c r="A5691" s="5">
        <v>13670</v>
      </c>
      <c r="B5691" s="5">
        <v>10100501</v>
      </c>
      <c r="C5691" s="5">
        <v>1000</v>
      </c>
      <c r="D5691" s="4">
        <v>43709</v>
      </c>
      <c r="E5691" s="198" t="s">
        <v>104</v>
      </c>
      <c r="F5691" s="198">
        <v>108111317</v>
      </c>
      <c r="G5691" s="198">
        <v>0</v>
      </c>
      <c r="H5691" s="198">
        <v>0</v>
      </c>
      <c r="I5691" s="4">
        <v>43643</v>
      </c>
      <c r="J5691" s="198" t="s">
        <v>105</v>
      </c>
      <c r="K5691" s="198">
        <v>-1.64</v>
      </c>
      <c r="L5691" s="198" t="s">
        <v>189</v>
      </c>
    </row>
    <row r="5692" spans="1:12" x14ac:dyDescent="0.3">
      <c r="A5692" s="5">
        <v>13670</v>
      </c>
      <c r="B5692" s="5">
        <v>10100501</v>
      </c>
      <c r="C5692" s="5">
        <v>1000</v>
      </c>
      <c r="D5692" s="4">
        <v>43709</v>
      </c>
      <c r="E5692" s="198" t="s">
        <v>104</v>
      </c>
      <c r="F5692" s="198">
        <v>108111351</v>
      </c>
      <c r="G5692" s="198">
        <v>0</v>
      </c>
      <c r="H5692" s="198">
        <v>0</v>
      </c>
      <c r="I5692" s="4">
        <v>43679</v>
      </c>
      <c r="J5692" s="198" t="s">
        <v>105</v>
      </c>
      <c r="K5692" s="198">
        <v>-1.54</v>
      </c>
      <c r="L5692" s="198" t="s">
        <v>189</v>
      </c>
    </row>
    <row r="5693" spans="1:12" x14ac:dyDescent="0.3">
      <c r="A5693" s="5">
        <v>13670</v>
      </c>
      <c r="B5693" s="5">
        <v>10100501</v>
      </c>
      <c r="C5693" s="5">
        <v>1000</v>
      </c>
      <c r="D5693" s="4">
        <v>43709</v>
      </c>
      <c r="E5693" s="198" t="s">
        <v>104</v>
      </c>
      <c r="F5693" s="198">
        <v>108111389</v>
      </c>
      <c r="G5693" s="198">
        <v>0</v>
      </c>
      <c r="H5693" s="198">
        <v>0</v>
      </c>
      <c r="I5693" s="4">
        <v>43685</v>
      </c>
      <c r="J5693" s="198" t="s">
        <v>105</v>
      </c>
      <c r="K5693" s="198">
        <v>2.4500000000000002</v>
      </c>
      <c r="L5693" s="198" t="s">
        <v>189</v>
      </c>
    </row>
    <row r="5694" spans="1:12" x14ac:dyDescent="0.3">
      <c r="A5694" s="5">
        <v>13650</v>
      </c>
      <c r="B5694" s="5">
        <v>10100501</v>
      </c>
      <c r="C5694" s="5">
        <v>1000</v>
      </c>
      <c r="D5694" s="4">
        <v>43709</v>
      </c>
      <c r="E5694" s="198" t="s">
        <v>104</v>
      </c>
      <c r="F5694" s="198">
        <v>108111407</v>
      </c>
      <c r="G5694" s="198">
        <v>0</v>
      </c>
      <c r="H5694" s="198">
        <v>0</v>
      </c>
      <c r="I5694" s="4">
        <v>43704</v>
      </c>
      <c r="J5694" s="198" t="s">
        <v>105</v>
      </c>
      <c r="K5694" s="3">
        <v>-2589.15</v>
      </c>
      <c r="L5694" s="198" t="s">
        <v>195</v>
      </c>
    </row>
    <row r="5695" spans="1:12" x14ac:dyDescent="0.3">
      <c r="A5695" s="5">
        <v>13660</v>
      </c>
      <c r="B5695" s="5">
        <v>10100501</v>
      </c>
      <c r="C5695" s="5">
        <v>1000</v>
      </c>
      <c r="D5695" s="4">
        <v>43709</v>
      </c>
      <c r="E5695" s="198" t="s">
        <v>104</v>
      </c>
      <c r="F5695" s="198">
        <v>108111407</v>
      </c>
      <c r="G5695" s="198">
        <v>0</v>
      </c>
      <c r="H5695" s="198">
        <v>0</v>
      </c>
      <c r="I5695" s="4">
        <v>43704</v>
      </c>
      <c r="J5695" s="198" t="s">
        <v>105</v>
      </c>
      <c r="K5695" s="198">
        <v>-238.02</v>
      </c>
      <c r="L5695" s="198" t="s">
        <v>188</v>
      </c>
    </row>
    <row r="5696" spans="1:12" x14ac:dyDescent="0.3">
      <c r="A5696" s="5">
        <v>13660</v>
      </c>
      <c r="B5696" s="5">
        <v>10100501</v>
      </c>
      <c r="C5696" s="5">
        <v>1000</v>
      </c>
      <c r="D5696" s="4">
        <v>43709</v>
      </c>
      <c r="E5696" s="198" t="s">
        <v>104</v>
      </c>
      <c r="F5696" s="198">
        <v>108111407</v>
      </c>
      <c r="G5696" s="198">
        <v>0</v>
      </c>
      <c r="H5696" s="198">
        <v>0</v>
      </c>
      <c r="I5696" s="4">
        <v>43704</v>
      </c>
      <c r="J5696" s="198" t="s">
        <v>105</v>
      </c>
      <c r="K5696" s="198">
        <v>-509.24</v>
      </c>
      <c r="L5696" s="198" t="s">
        <v>188</v>
      </c>
    </row>
    <row r="5697" spans="1:12" x14ac:dyDescent="0.3">
      <c r="A5697" s="5">
        <v>13660</v>
      </c>
      <c r="B5697" s="5">
        <v>10100501</v>
      </c>
      <c r="C5697" s="5">
        <v>1000</v>
      </c>
      <c r="D5697" s="4">
        <v>43709</v>
      </c>
      <c r="E5697" s="198" t="s">
        <v>104</v>
      </c>
      <c r="F5697" s="198">
        <v>108111407</v>
      </c>
      <c r="G5697" s="198">
        <v>0</v>
      </c>
      <c r="H5697" s="198">
        <v>0</v>
      </c>
      <c r="I5697" s="4">
        <v>43704</v>
      </c>
      <c r="J5697" s="198" t="s">
        <v>105</v>
      </c>
      <c r="K5697" s="3">
        <v>-10851.06</v>
      </c>
      <c r="L5697" s="198" t="s">
        <v>188</v>
      </c>
    </row>
    <row r="5698" spans="1:12" x14ac:dyDescent="0.3">
      <c r="A5698" s="5">
        <v>13670</v>
      </c>
      <c r="B5698" s="5">
        <v>10100501</v>
      </c>
      <c r="C5698" s="5">
        <v>1000</v>
      </c>
      <c r="D5698" s="4">
        <v>43709</v>
      </c>
      <c r="E5698" s="198" t="s">
        <v>104</v>
      </c>
      <c r="F5698" s="198">
        <v>108111407</v>
      </c>
      <c r="G5698" s="198">
        <v>0</v>
      </c>
      <c r="H5698" s="198">
        <v>0</v>
      </c>
      <c r="I5698" s="4">
        <v>43704</v>
      </c>
      <c r="J5698" s="198" t="s">
        <v>105</v>
      </c>
      <c r="K5698" s="3">
        <v>-2797.39</v>
      </c>
      <c r="L5698" s="198" t="s">
        <v>189</v>
      </c>
    </row>
    <row r="5699" spans="1:12" x14ac:dyDescent="0.3">
      <c r="A5699" s="5">
        <v>13670</v>
      </c>
      <c r="B5699" s="5">
        <v>10100501</v>
      </c>
      <c r="C5699" s="5">
        <v>1000</v>
      </c>
      <c r="D5699" s="4">
        <v>43709</v>
      </c>
      <c r="E5699" s="198" t="s">
        <v>104</v>
      </c>
      <c r="F5699" s="198">
        <v>108111407</v>
      </c>
      <c r="G5699" s="198">
        <v>0</v>
      </c>
      <c r="H5699" s="198">
        <v>0</v>
      </c>
      <c r="I5699" s="4">
        <v>43704</v>
      </c>
      <c r="J5699" s="198" t="s">
        <v>105</v>
      </c>
      <c r="K5699" s="3">
        <v>-1539.34</v>
      </c>
      <c r="L5699" s="198" t="s">
        <v>189</v>
      </c>
    </row>
    <row r="5700" spans="1:12" x14ac:dyDescent="0.3">
      <c r="A5700" s="5">
        <v>13660</v>
      </c>
      <c r="B5700" s="5">
        <v>10100501</v>
      </c>
      <c r="C5700" s="5">
        <v>1000</v>
      </c>
      <c r="D5700" s="4">
        <v>43709</v>
      </c>
      <c r="E5700" s="198" t="s">
        <v>104</v>
      </c>
      <c r="F5700" s="198">
        <v>108110013</v>
      </c>
      <c r="G5700" s="198">
        <v>0</v>
      </c>
      <c r="H5700" s="198">
        <v>0</v>
      </c>
      <c r="I5700" s="4">
        <v>43675</v>
      </c>
      <c r="J5700" s="198" t="s">
        <v>105</v>
      </c>
      <c r="K5700" s="198">
        <v>0.01</v>
      </c>
      <c r="L5700" s="198" t="s">
        <v>188</v>
      </c>
    </row>
    <row r="5701" spans="1:12" x14ac:dyDescent="0.3">
      <c r="A5701" s="5">
        <v>13670</v>
      </c>
      <c r="B5701" s="5">
        <v>10100501</v>
      </c>
      <c r="C5701" s="5">
        <v>1000</v>
      </c>
      <c r="D5701" s="4">
        <v>43709</v>
      </c>
      <c r="E5701" s="198" t="s">
        <v>104</v>
      </c>
      <c r="F5701" s="198">
        <v>108110468</v>
      </c>
      <c r="G5701" s="198">
        <v>0</v>
      </c>
      <c r="H5701" s="198">
        <v>0</v>
      </c>
      <c r="I5701" s="4">
        <v>43677</v>
      </c>
      <c r="J5701" s="198" t="s">
        <v>105</v>
      </c>
      <c r="K5701" s="198">
        <v>1.23</v>
      </c>
      <c r="L5701" s="198" t="s">
        <v>189</v>
      </c>
    </row>
    <row r="5702" spans="1:12" x14ac:dyDescent="0.3">
      <c r="A5702" s="5">
        <v>13660</v>
      </c>
      <c r="B5702" s="5">
        <v>10100501</v>
      </c>
      <c r="C5702" s="5">
        <v>1000</v>
      </c>
      <c r="D5702" s="4">
        <v>43709</v>
      </c>
      <c r="E5702" s="198" t="s">
        <v>104</v>
      </c>
      <c r="F5702" s="198">
        <v>108110502</v>
      </c>
      <c r="G5702" s="198">
        <v>0</v>
      </c>
      <c r="H5702" s="198">
        <v>0</v>
      </c>
      <c r="I5702" s="4">
        <v>43679</v>
      </c>
      <c r="J5702" s="198" t="s">
        <v>105</v>
      </c>
      <c r="K5702" s="198">
        <v>-5.0199999999999996</v>
      </c>
      <c r="L5702" s="198" t="s">
        <v>188</v>
      </c>
    </row>
    <row r="5703" spans="1:12" x14ac:dyDescent="0.3">
      <c r="A5703" s="5">
        <v>13660</v>
      </c>
      <c r="B5703" s="5">
        <v>10100501</v>
      </c>
      <c r="C5703" s="5">
        <v>1000</v>
      </c>
      <c r="D5703" s="4">
        <v>43709</v>
      </c>
      <c r="E5703" s="198" t="s">
        <v>104</v>
      </c>
      <c r="F5703" s="198">
        <v>108110502</v>
      </c>
      <c r="G5703" s="198">
        <v>0</v>
      </c>
      <c r="H5703" s="198">
        <v>0</v>
      </c>
      <c r="I5703" s="4">
        <v>43679</v>
      </c>
      <c r="J5703" s="198" t="s">
        <v>105</v>
      </c>
      <c r="K5703" s="198">
        <v>-5.0199999999999996</v>
      </c>
      <c r="L5703" s="198" t="s">
        <v>188</v>
      </c>
    </row>
    <row r="5704" spans="1:12" x14ac:dyDescent="0.3">
      <c r="A5704" s="5">
        <v>13670</v>
      </c>
      <c r="B5704" s="5">
        <v>10100501</v>
      </c>
      <c r="C5704" s="5">
        <v>1000</v>
      </c>
      <c r="D5704" s="4">
        <v>43709</v>
      </c>
      <c r="E5704" s="198" t="s">
        <v>104</v>
      </c>
      <c r="F5704" s="198">
        <v>108110502</v>
      </c>
      <c r="G5704" s="198">
        <v>0</v>
      </c>
      <c r="H5704" s="198">
        <v>0</v>
      </c>
      <c r="I5704" s="4">
        <v>43679</v>
      </c>
      <c r="J5704" s="198" t="s">
        <v>105</v>
      </c>
      <c r="K5704" s="198">
        <v>-20.88</v>
      </c>
      <c r="L5704" s="198" t="s">
        <v>189</v>
      </c>
    </row>
    <row r="5705" spans="1:12" x14ac:dyDescent="0.3">
      <c r="A5705" s="5">
        <v>13640</v>
      </c>
      <c r="B5705" s="5">
        <v>10100501</v>
      </c>
      <c r="C5705" s="5">
        <v>1000</v>
      </c>
      <c r="D5705" s="4">
        <v>43709</v>
      </c>
      <c r="E5705" s="198" t="s">
        <v>104</v>
      </c>
      <c r="F5705" s="198">
        <v>108110877</v>
      </c>
      <c r="G5705" s="198">
        <v>0</v>
      </c>
      <c r="H5705" s="198">
        <v>0</v>
      </c>
      <c r="I5705" s="4">
        <v>43732</v>
      </c>
      <c r="J5705" s="198" t="s">
        <v>325</v>
      </c>
      <c r="K5705" s="198">
        <v>-289.83999999999997</v>
      </c>
      <c r="L5705" s="198" t="s">
        <v>194</v>
      </c>
    </row>
    <row r="5706" spans="1:12" x14ac:dyDescent="0.3">
      <c r="A5706" s="5">
        <v>13640</v>
      </c>
      <c r="B5706" s="5">
        <v>10100501</v>
      </c>
      <c r="C5706" s="5">
        <v>1000</v>
      </c>
      <c r="D5706" s="4">
        <v>43709</v>
      </c>
      <c r="E5706" s="198" t="s">
        <v>104</v>
      </c>
      <c r="F5706" s="198">
        <v>108110877</v>
      </c>
      <c r="G5706" s="198">
        <v>0</v>
      </c>
      <c r="H5706" s="198">
        <v>0</v>
      </c>
      <c r="I5706" s="4">
        <v>43732</v>
      </c>
      <c r="J5706" s="198" t="s">
        <v>325</v>
      </c>
      <c r="K5706" s="198">
        <v>-388.91</v>
      </c>
      <c r="L5706" s="198" t="s">
        <v>194</v>
      </c>
    </row>
    <row r="5707" spans="1:12" x14ac:dyDescent="0.3">
      <c r="A5707" s="5">
        <v>13670</v>
      </c>
      <c r="B5707" s="5">
        <v>10100501</v>
      </c>
      <c r="C5707" s="5">
        <v>1000</v>
      </c>
      <c r="D5707" s="4">
        <v>43709</v>
      </c>
      <c r="E5707" s="198" t="s">
        <v>104</v>
      </c>
      <c r="F5707" s="198">
        <v>108110877</v>
      </c>
      <c r="G5707" s="198">
        <v>0</v>
      </c>
      <c r="H5707" s="198">
        <v>0</v>
      </c>
      <c r="I5707" s="4">
        <v>43732</v>
      </c>
      <c r="J5707" s="198" t="s">
        <v>325</v>
      </c>
      <c r="K5707" s="198">
        <v>-31.72</v>
      </c>
      <c r="L5707" s="198" t="s">
        <v>189</v>
      </c>
    </row>
    <row r="5708" spans="1:12" x14ac:dyDescent="0.3">
      <c r="A5708" s="5">
        <v>13640</v>
      </c>
      <c r="B5708" s="5">
        <v>10100501</v>
      </c>
      <c r="C5708" s="5">
        <v>1000</v>
      </c>
      <c r="D5708" s="4">
        <v>43709</v>
      </c>
      <c r="E5708" s="198" t="s">
        <v>103</v>
      </c>
      <c r="F5708" s="198">
        <v>108111013</v>
      </c>
      <c r="G5708" s="198">
        <v>-2</v>
      </c>
      <c r="H5708" s="3">
        <v>-11945.08</v>
      </c>
      <c r="I5708" s="4">
        <v>43728</v>
      </c>
      <c r="J5708" s="198" t="s">
        <v>322</v>
      </c>
      <c r="K5708" s="198">
        <v>0</v>
      </c>
      <c r="L5708" s="198" t="s">
        <v>194</v>
      </c>
    </row>
    <row r="5709" spans="1:12" x14ac:dyDescent="0.3">
      <c r="A5709" s="5">
        <v>13640</v>
      </c>
      <c r="B5709" s="5">
        <v>10100501</v>
      </c>
      <c r="C5709" s="5">
        <v>1000</v>
      </c>
      <c r="D5709" s="4">
        <v>43709</v>
      </c>
      <c r="E5709" s="198" t="s">
        <v>104</v>
      </c>
      <c r="F5709" s="198">
        <v>108111013</v>
      </c>
      <c r="G5709" s="198">
        <v>0</v>
      </c>
      <c r="H5709" s="198">
        <v>0</v>
      </c>
      <c r="I5709" s="4">
        <v>43728</v>
      </c>
      <c r="J5709" s="198" t="s">
        <v>322</v>
      </c>
      <c r="K5709" s="3">
        <v>5933.72</v>
      </c>
      <c r="L5709" s="198" t="s">
        <v>194</v>
      </c>
    </row>
    <row r="5710" spans="1:12" x14ac:dyDescent="0.3">
      <c r="A5710" s="5">
        <v>13650</v>
      </c>
      <c r="B5710" s="5">
        <v>10100501</v>
      </c>
      <c r="C5710" s="5">
        <v>1000</v>
      </c>
      <c r="D5710" s="4">
        <v>43709</v>
      </c>
      <c r="E5710" s="198" t="s">
        <v>103</v>
      </c>
      <c r="F5710" s="198">
        <v>108111013</v>
      </c>
      <c r="G5710" s="198">
        <v>-750</v>
      </c>
      <c r="H5710" s="3">
        <v>-1912.5</v>
      </c>
      <c r="I5710" s="4">
        <v>43728</v>
      </c>
      <c r="J5710" s="198" t="s">
        <v>322</v>
      </c>
      <c r="K5710" s="198">
        <v>0</v>
      </c>
      <c r="L5710" s="198" t="s">
        <v>195</v>
      </c>
    </row>
    <row r="5711" spans="1:12" x14ac:dyDescent="0.3">
      <c r="A5711" s="5">
        <v>13650</v>
      </c>
      <c r="B5711" s="5">
        <v>10100501</v>
      </c>
      <c r="C5711" s="5">
        <v>1000</v>
      </c>
      <c r="D5711" s="4">
        <v>43709</v>
      </c>
      <c r="E5711" s="198" t="s">
        <v>103</v>
      </c>
      <c r="F5711" s="198">
        <v>108111013</v>
      </c>
      <c r="G5711" s="198">
        <v>-90</v>
      </c>
      <c r="H5711" s="198">
        <v>-229.5</v>
      </c>
      <c r="I5711" s="4">
        <v>43728</v>
      </c>
      <c r="J5711" s="198" t="s">
        <v>322</v>
      </c>
      <c r="K5711" s="198">
        <v>0</v>
      </c>
      <c r="L5711" s="198" t="s">
        <v>195</v>
      </c>
    </row>
    <row r="5712" spans="1:12" x14ac:dyDescent="0.3">
      <c r="A5712" s="5">
        <v>13650</v>
      </c>
      <c r="B5712" s="5">
        <v>10100501</v>
      </c>
      <c r="C5712" s="5">
        <v>1000</v>
      </c>
      <c r="D5712" s="4">
        <v>43709</v>
      </c>
      <c r="E5712" s="198" t="s">
        <v>103</v>
      </c>
      <c r="F5712" s="198">
        <v>108111013</v>
      </c>
      <c r="G5712" s="198">
        <v>-270</v>
      </c>
      <c r="H5712" s="198">
        <v>-688.5</v>
      </c>
      <c r="I5712" s="4">
        <v>43728</v>
      </c>
      <c r="J5712" s="198" t="s">
        <v>322</v>
      </c>
      <c r="K5712" s="198">
        <v>0</v>
      </c>
      <c r="L5712" s="198" t="s">
        <v>195</v>
      </c>
    </row>
    <row r="5713" spans="1:12" x14ac:dyDescent="0.3">
      <c r="A5713" s="5">
        <v>13650</v>
      </c>
      <c r="B5713" s="5">
        <v>10100501</v>
      </c>
      <c r="C5713" s="5">
        <v>1000</v>
      </c>
      <c r="D5713" s="4">
        <v>43709</v>
      </c>
      <c r="E5713" s="198" t="s">
        <v>104</v>
      </c>
      <c r="F5713" s="198">
        <v>108111013</v>
      </c>
      <c r="G5713" s="198">
        <v>0</v>
      </c>
      <c r="H5713" s="198">
        <v>0</v>
      </c>
      <c r="I5713" s="4">
        <v>43728</v>
      </c>
      <c r="J5713" s="198" t="s">
        <v>322</v>
      </c>
      <c r="K5713" s="3">
        <v>1406.05</v>
      </c>
      <c r="L5713" s="198" t="s">
        <v>195</v>
      </c>
    </row>
    <row r="5714" spans="1:12" x14ac:dyDescent="0.3">
      <c r="A5714" s="5">
        <v>13650</v>
      </c>
      <c r="B5714" s="5">
        <v>10100501</v>
      </c>
      <c r="C5714" s="5">
        <v>1000</v>
      </c>
      <c r="D5714" s="4">
        <v>43709</v>
      </c>
      <c r="E5714" s="198" t="s">
        <v>104</v>
      </c>
      <c r="F5714" s="198">
        <v>108111013</v>
      </c>
      <c r="G5714" s="198">
        <v>0</v>
      </c>
      <c r="H5714" s="198">
        <v>0</v>
      </c>
      <c r="I5714" s="4">
        <v>43728</v>
      </c>
      <c r="J5714" s="198" t="s">
        <v>322</v>
      </c>
      <c r="K5714" s="3">
        <v>1406.05</v>
      </c>
      <c r="L5714" s="198" t="s">
        <v>195</v>
      </c>
    </row>
    <row r="5715" spans="1:12" x14ac:dyDescent="0.3">
      <c r="A5715" s="5">
        <v>13650</v>
      </c>
      <c r="B5715" s="5">
        <v>10100501</v>
      </c>
      <c r="C5715" s="5">
        <v>1000</v>
      </c>
      <c r="D5715" s="4">
        <v>43709</v>
      </c>
      <c r="E5715" s="198" t="s">
        <v>104</v>
      </c>
      <c r="F5715" s="198">
        <v>108111013</v>
      </c>
      <c r="G5715" s="198">
        <v>0</v>
      </c>
      <c r="H5715" s="198">
        <v>0</v>
      </c>
      <c r="I5715" s="4">
        <v>43728</v>
      </c>
      <c r="J5715" s="198" t="s">
        <v>322</v>
      </c>
      <c r="K5715" s="3">
        <v>1406.05</v>
      </c>
      <c r="L5715" s="198" t="s">
        <v>195</v>
      </c>
    </row>
    <row r="5716" spans="1:12" x14ac:dyDescent="0.3">
      <c r="A5716" s="5">
        <v>13670</v>
      </c>
      <c r="B5716" s="5">
        <v>10100501</v>
      </c>
      <c r="C5716" s="5">
        <v>1000</v>
      </c>
      <c r="D5716" s="4">
        <v>43709</v>
      </c>
      <c r="E5716" s="198" t="s">
        <v>103</v>
      </c>
      <c r="F5716" s="198">
        <v>108111013</v>
      </c>
      <c r="G5716" s="198">
        <v>-300</v>
      </c>
      <c r="H5716" s="198">
        <v>-786</v>
      </c>
      <c r="I5716" s="4">
        <v>43728</v>
      </c>
      <c r="J5716" s="198" t="s">
        <v>322</v>
      </c>
      <c r="K5716" s="198">
        <v>0</v>
      </c>
      <c r="L5716" s="198" t="s">
        <v>189</v>
      </c>
    </row>
    <row r="5717" spans="1:12" x14ac:dyDescent="0.3">
      <c r="A5717" s="5">
        <v>13670</v>
      </c>
      <c r="B5717" s="5">
        <v>10100501</v>
      </c>
      <c r="C5717" s="5">
        <v>1000</v>
      </c>
      <c r="D5717" s="4">
        <v>43709</v>
      </c>
      <c r="E5717" s="198" t="s">
        <v>103</v>
      </c>
      <c r="F5717" s="198">
        <v>108111013</v>
      </c>
      <c r="G5717" s="198">
        <v>-20</v>
      </c>
      <c r="H5717" s="198">
        <v>-98.8</v>
      </c>
      <c r="I5717" s="4">
        <v>43728</v>
      </c>
      <c r="J5717" s="198" t="s">
        <v>322</v>
      </c>
      <c r="K5717" s="198">
        <v>0</v>
      </c>
      <c r="L5717" s="198" t="s">
        <v>189</v>
      </c>
    </row>
    <row r="5718" spans="1:12" x14ac:dyDescent="0.3">
      <c r="A5718" s="5">
        <v>13660</v>
      </c>
      <c r="B5718" s="5">
        <v>10100501</v>
      </c>
      <c r="C5718" s="5">
        <v>1000</v>
      </c>
      <c r="D5718" s="4">
        <v>43709</v>
      </c>
      <c r="E5718" s="198" t="s">
        <v>104</v>
      </c>
      <c r="F5718" s="198">
        <v>108108849</v>
      </c>
      <c r="G5718" s="198">
        <v>0</v>
      </c>
      <c r="H5718" s="198">
        <v>0</v>
      </c>
      <c r="I5718" s="4">
        <v>43685</v>
      </c>
      <c r="J5718" s="198" t="s">
        <v>105</v>
      </c>
      <c r="K5718" s="198">
        <v>-26.02</v>
      </c>
      <c r="L5718" s="198" t="s">
        <v>188</v>
      </c>
    </row>
    <row r="5719" spans="1:12" x14ac:dyDescent="0.3">
      <c r="A5719" s="5">
        <v>13670</v>
      </c>
      <c r="B5719" s="5">
        <v>10100501</v>
      </c>
      <c r="C5719" s="5">
        <v>1000</v>
      </c>
      <c r="D5719" s="4">
        <v>43709</v>
      </c>
      <c r="E5719" s="198" t="s">
        <v>104</v>
      </c>
      <c r="F5719" s="198">
        <v>108108849</v>
      </c>
      <c r="G5719" s="198">
        <v>0</v>
      </c>
      <c r="H5719" s="198">
        <v>0</v>
      </c>
      <c r="I5719" s="4">
        <v>43685</v>
      </c>
      <c r="J5719" s="198" t="s">
        <v>105</v>
      </c>
      <c r="K5719" s="198">
        <v>-39.69</v>
      </c>
      <c r="L5719" s="198" t="s">
        <v>189</v>
      </c>
    </row>
    <row r="5720" spans="1:12" x14ac:dyDescent="0.3">
      <c r="A5720" s="5">
        <v>13670</v>
      </c>
      <c r="B5720" s="5">
        <v>10100501</v>
      </c>
      <c r="C5720" s="5">
        <v>1000</v>
      </c>
      <c r="D5720" s="4">
        <v>43709</v>
      </c>
      <c r="E5720" s="198" t="s">
        <v>104</v>
      </c>
      <c r="F5720" s="198">
        <v>108109257</v>
      </c>
      <c r="G5720" s="198">
        <v>0</v>
      </c>
      <c r="H5720" s="198">
        <v>0</v>
      </c>
      <c r="I5720" s="4">
        <v>43676</v>
      </c>
      <c r="J5720" s="198" t="s">
        <v>105</v>
      </c>
      <c r="K5720" s="3">
        <v>-5837.83</v>
      </c>
      <c r="L5720" s="198" t="s">
        <v>189</v>
      </c>
    </row>
    <row r="5721" spans="1:12" x14ac:dyDescent="0.3">
      <c r="A5721" s="5">
        <v>13640</v>
      </c>
      <c r="B5721" s="5">
        <v>10100501</v>
      </c>
      <c r="C5721" s="5">
        <v>1000</v>
      </c>
      <c r="D5721" s="4">
        <v>43709</v>
      </c>
      <c r="E5721" s="198" t="s">
        <v>104</v>
      </c>
      <c r="F5721" s="198">
        <v>108109643</v>
      </c>
      <c r="G5721" s="198">
        <v>0</v>
      </c>
      <c r="H5721" s="198">
        <v>0</v>
      </c>
      <c r="I5721" s="4">
        <v>43675</v>
      </c>
      <c r="J5721" s="198" t="s">
        <v>105</v>
      </c>
      <c r="K5721" s="3">
        <v>-2581.33</v>
      </c>
      <c r="L5721" s="198" t="s">
        <v>194</v>
      </c>
    </row>
    <row r="5722" spans="1:12" x14ac:dyDescent="0.3">
      <c r="A5722" s="5">
        <v>13640</v>
      </c>
      <c r="B5722" s="5">
        <v>10100501</v>
      </c>
      <c r="C5722" s="5">
        <v>1000</v>
      </c>
      <c r="D5722" s="4">
        <v>43709</v>
      </c>
      <c r="E5722" s="198" t="s">
        <v>104</v>
      </c>
      <c r="F5722" s="198">
        <v>108109643</v>
      </c>
      <c r="G5722" s="198">
        <v>0</v>
      </c>
      <c r="H5722" s="198">
        <v>0</v>
      </c>
      <c r="I5722" s="4">
        <v>43675</v>
      </c>
      <c r="J5722" s="198" t="s">
        <v>105</v>
      </c>
      <c r="K5722" s="198">
        <v>-932.44</v>
      </c>
      <c r="L5722" s="198" t="s">
        <v>194</v>
      </c>
    </row>
    <row r="5723" spans="1:12" x14ac:dyDescent="0.3">
      <c r="A5723" s="5">
        <v>13650</v>
      </c>
      <c r="B5723" s="5">
        <v>10100501</v>
      </c>
      <c r="C5723" s="5">
        <v>1000</v>
      </c>
      <c r="D5723" s="4">
        <v>43709</v>
      </c>
      <c r="E5723" s="198" t="s">
        <v>104</v>
      </c>
      <c r="F5723" s="198">
        <v>108109643</v>
      </c>
      <c r="G5723" s="198">
        <v>0</v>
      </c>
      <c r="H5723" s="198">
        <v>0</v>
      </c>
      <c r="I5723" s="4">
        <v>43675</v>
      </c>
      <c r="J5723" s="198" t="s">
        <v>105</v>
      </c>
      <c r="K5723" s="3">
        <v>-1029.42</v>
      </c>
      <c r="L5723" s="198" t="s">
        <v>195</v>
      </c>
    </row>
    <row r="5724" spans="1:12" x14ac:dyDescent="0.3">
      <c r="A5724" s="5">
        <v>13660</v>
      </c>
      <c r="B5724" s="5">
        <v>10100501</v>
      </c>
      <c r="C5724" s="5">
        <v>1000</v>
      </c>
      <c r="D5724" s="4">
        <v>43709</v>
      </c>
      <c r="E5724" s="198" t="s">
        <v>104</v>
      </c>
      <c r="F5724" s="198">
        <v>108109643</v>
      </c>
      <c r="G5724" s="198">
        <v>0</v>
      </c>
      <c r="H5724" s="198">
        <v>0</v>
      </c>
      <c r="I5724" s="4">
        <v>43675</v>
      </c>
      <c r="J5724" s="198" t="s">
        <v>105</v>
      </c>
      <c r="K5724" s="198">
        <v>-47.64</v>
      </c>
      <c r="L5724" s="198" t="s">
        <v>188</v>
      </c>
    </row>
    <row r="5725" spans="1:12" x14ac:dyDescent="0.3">
      <c r="A5725" s="5">
        <v>13670</v>
      </c>
      <c r="B5725" s="5">
        <v>10100501</v>
      </c>
      <c r="C5725" s="5">
        <v>1000</v>
      </c>
      <c r="D5725" s="4">
        <v>43709</v>
      </c>
      <c r="E5725" s="198" t="s">
        <v>104</v>
      </c>
      <c r="F5725" s="198">
        <v>108109643</v>
      </c>
      <c r="G5725" s="198">
        <v>0</v>
      </c>
      <c r="H5725" s="198">
        <v>0</v>
      </c>
      <c r="I5725" s="4">
        <v>43675</v>
      </c>
      <c r="J5725" s="198" t="s">
        <v>105</v>
      </c>
      <c r="K5725" s="3">
        <v>-1545.71</v>
      </c>
      <c r="L5725" s="198" t="s">
        <v>189</v>
      </c>
    </row>
    <row r="5726" spans="1:12" x14ac:dyDescent="0.3">
      <c r="A5726" s="5">
        <v>13660</v>
      </c>
      <c r="B5726" s="5">
        <v>10100501</v>
      </c>
      <c r="C5726" s="5">
        <v>1000</v>
      </c>
      <c r="D5726" s="4">
        <v>43709</v>
      </c>
      <c r="E5726" s="198" t="s">
        <v>104</v>
      </c>
      <c r="F5726" s="198">
        <v>108110013</v>
      </c>
      <c r="G5726" s="198">
        <v>0</v>
      </c>
      <c r="H5726" s="198">
        <v>0</v>
      </c>
      <c r="I5726" s="4">
        <v>43675</v>
      </c>
      <c r="J5726" s="198" t="s">
        <v>105</v>
      </c>
      <c r="K5726" s="198">
        <v>-62.6</v>
      </c>
      <c r="L5726" s="198" t="s">
        <v>188</v>
      </c>
    </row>
    <row r="5727" spans="1:12" x14ac:dyDescent="0.3">
      <c r="A5727" s="5">
        <v>13670</v>
      </c>
      <c r="B5727" s="5">
        <v>10100501</v>
      </c>
      <c r="C5727" s="5">
        <v>1000</v>
      </c>
      <c r="D5727" s="4">
        <v>43709</v>
      </c>
      <c r="E5727" s="198" t="s">
        <v>104</v>
      </c>
      <c r="F5727" s="198">
        <v>108110013</v>
      </c>
      <c r="G5727" s="198">
        <v>0</v>
      </c>
      <c r="H5727" s="198">
        <v>0</v>
      </c>
      <c r="I5727" s="4">
        <v>43675</v>
      </c>
      <c r="J5727" s="198" t="s">
        <v>105</v>
      </c>
      <c r="K5727" s="198">
        <v>-6.92</v>
      </c>
      <c r="L5727" s="198" t="s">
        <v>189</v>
      </c>
    </row>
    <row r="5728" spans="1:12" x14ac:dyDescent="0.3">
      <c r="A5728" s="5">
        <v>13670</v>
      </c>
      <c r="B5728" s="5">
        <v>10100501</v>
      </c>
      <c r="C5728" s="5">
        <v>1000</v>
      </c>
      <c r="D5728" s="4">
        <v>43709</v>
      </c>
      <c r="E5728" s="198" t="s">
        <v>104</v>
      </c>
      <c r="F5728" s="198">
        <v>108110468</v>
      </c>
      <c r="G5728" s="198">
        <v>0</v>
      </c>
      <c r="H5728" s="198">
        <v>0</v>
      </c>
      <c r="I5728" s="4">
        <v>43677</v>
      </c>
      <c r="J5728" s="198" t="s">
        <v>105</v>
      </c>
      <c r="K5728" s="198">
        <v>-791.88</v>
      </c>
      <c r="L5728" s="198" t="s">
        <v>189</v>
      </c>
    </row>
    <row r="5729" spans="1:12" x14ac:dyDescent="0.3">
      <c r="A5729" s="5">
        <v>13640</v>
      </c>
      <c r="B5729" s="5">
        <v>10100501</v>
      </c>
      <c r="C5729" s="5">
        <v>1000</v>
      </c>
      <c r="D5729" s="4">
        <v>43709</v>
      </c>
      <c r="E5729" s="198" t="s">
        <v>103</v>
      </c>
      <c r="F5729" s="198">
        <v>108102376</v>
      </c>
      <c r="G5729" s="198">
        <v>-1</v>
      </c>
      <c r="H5729" s="3">
        <v>-2077.6799999999998</v>
      </c>
      <c r="I5729" s="4">
        <v>43713</v>
      </c>
      <c r="J5729" s="198" t="s">
        <v>330</v>
      </c>
      <c r="K5729" s="198">
        <v>0</v>
      </c>
      <c r="L5729" s="198" t="s">
        <v>194</v>
      </c>
    </row>
    <row r="5730" spans="1:12" x14ac:dyDescent="0.3">
      <c r="A5730" s="5">
        <v>13640</v>
      </c>
      <c r="B5730" s="5">
        <v>10100501</v>
      </c>
      <c r="C5730" s="5">
        <v>1000</v>
      </c>
      <c r="D5730" s="4">
        <v>43709</v>
      </c>
      <c r="E5730" s="198" t="s">
        <v>104</v>
      </c>
      <c r="F5730" s="198">
        <v>108102376</v>
      </c>
      <c r="G5730" s="198">
        <v>0</v>
      </c>
      <c r="H5730" s="198">
        <v>0</v>
      </c>
      <c r="I5730" s="4">
        <v>43713</v>
      </c>
      <c r="J5730" s="198" t="s">
        <v>330</v>
      </c>
      <c r="K5730" s="198">
        <v>524.30999999999995</v>
      </c>
      <c r="L5730" s="198" t="s">
        <v>194</v>
      </c>
    </row>
    <row r="5731" spans="1:12" x14ac:dyDescent="0.3">
      <c r="A5731" s="5">
        <v>13640</v>
      </c>
      <c r="B5731" s="5">
        <v>10100501</v>
      </c>
      <c r="C5731" s="5">
        <v>1000</v>
      </c>
      <c r="D5731" s="4">
        <v>43709</v>
      </c>
      <c r="E5731" s="198" t="s">
        <v>104</v>
      </c>
      <c r="F5731" s="198">
        <v>108104860</v>
      </c>
      <c r="G5731" s="198">
        <v>0</v>
      </c>
      <c r="H5731" s="198">
        <v>0</v>
      </c>
      <c r="I5731" s="4">
        <v>43551</v>
      </c>
      <c r="J5731" s="198" t="s">
        <v>105</v>
      </c>
      <c r="K5731" s="198">
        <v>0</v>
      </c>
      <c r="L5731" s="198" t="s">
        <v>194</v>
      </c>
    </row>
    <row r="5732" spans="1:12" x14ac:dyDescent="0.3">
      <c r="A5732" s="5">
        <v>13640</v>
      </c>
      <c r="B5732" s="5">
        <v>10100501</v>
      </c>
      <c r="C5732" s="5">
        <v>1000</v>
      </c>
      <c r="D5732" s="4">
        <v>43709</v>
      </c>
      <c r="E5732" s="198" t="s">
        <v>103</v>
      </c>
      <c r="F5732" s="198">
        <v>108105009</v>
      </c>
      <c r="G5732" s="198">
        <v>-1</v>
      </c>
      <c r="H5732" s="198">
        <v>-473.05</v>
      </c>
      <c r="I5732" s="4">
        <v>43712</v>
      </c>
      <c r="J5732" s="198" t="s">
        <v>140</v>
      </c>
      <c r="K5732" s="198">
        <v>0</v>
      </c>
      <c r="L5732" s="198" t="s">
        <v>194</v>
      </c>
    </row>
    <row r="5733" spans="1:12" x14ac:dyDescent="0.3">
      <c r="A5733" s="5">
        <v>13640</v>
      </c>
      <c r="B5733" s="5">
        <v>10100501</v>
      </c>
      <c r="C5733" s="5">
        <v>1000</v>
      </c>
      <c r="D5733" s="4">
        <v>43709</v>
      </c>
      <c r="E5733" s="198" t="s">
        <v>103</v>
      </c>
      <c r="F5733" s="198">
        <v>108105009</v>
      </c>
      <c r="G5733" s="198">
        <v>-1</v>
      </c>
      <c r="H5733" s="198">
        <v>-387.53</v>
      </c>
      <c r="I5733" s="4">
        <v>43712</v>
      </c>
      <c r="J5733" s="198" t="s">
        <v>140</v>
      </c>
      <c r="K5733" s="198">
        <v>0</v>
      </c>
      <c r="L5733" s="198" t="s">
        <v>194</v>
      </c>
    </row>
    <row r="5734" spans="1:12" x14ac:dyDescent="0.3">
      <c r="A5734" s="5">
        <v>13640</v>
      </c>
      <c r="B5734" s="5">
        <v>10100501</v>
      </c>
      <c r="C5734" s="5">
        <v>1000</v>
      </c>
      <c r="D5734" s="4">
        <v>43709</v>
      </c>
      <c r="E5734" s="198" t="s">
        <v>104</v>
      </c>
      <c r="F5734" s="198">
        <v>108105009</v>
      </c>
      <c r="G5734" s="198">
        <v>0</v>
      </c>
      <c r="H5734" s="198">
        <v>0</v>
      </c>
      <c r="I5734" s="4">
        <v>43712</v>
      </c>
      <c r="J5734" s="198" t="s">
        <v>140</v>
      </c>
      <c r="K5734" s="3">
        <v>1881.67</v>
      </c>
      <c r="L5734" s="198" t="s">
        <v>194</v>
      </c>
    </row>
    <row r="5735" spans="1:12" x14ac:dyDescent="0.3">
      <c r="A5735" s="5">
        <v>13640</v>
      </c>
      <c r="B5735" s="5">
        <v>10100501</v>
      </c>
      <c r="C5735" s="5">
        <v>1000</v>
      </c>
      <c r="D5735" s="4">
        <v>43709</v>
      </c>
      <c r="E5735" s="198" t="s">
        <v>104</v>
      </c>
      <c r="F5735" s="198">
        <v>108105009</v>
      </c>
      <c r="G5735" s="198">
        <v>0</v>
      </c>
      <c r="H5735" s="198">
        <v>0</v>
      </c>
      <c r="I5735" s="4">
        <v>43712</v>
      </c>
      <c r="J5735" s="198" t="s">
        <v>140</v>
      </c>
      <c r="K5735" s="3">
        <v>2296.91</v>
      </c>
      <c r="L5735" s="198" t="s">
        <v>194</v>
      </c>
    </row>
    <row r="5736" spans="1:12" x14ac:dyDescent="0.3">
      <c r="A5736" s="5">
        <v>13640</v>
      </c>
      <c r="B5736" s="5">
        <v>10100501</v>
      </c>
      <c r="C5736" s="5">
        <v>1000</v>
      </c>
      <c r="D5736" s="4">
        <v>43709</v>
      </c>
      <c r="E5736" s="198" t="s">
        <v>104</v>
      </c>
      <c r="F5736" s="198">
        <v>108105747</v>
      </c>
      <c r="G5736" s="198">
        <v>0</v>
      </c>
      <c r="H5736" s="198">
        <v>0</v>
      </c>
      <c r="I5736" s="4">
        <v>43686</v>
      </c>
      <c r="J5736" s="198" t="s">
        <v>105</v>
      </c>
      <c r="K5736" s="198">
        <v>-61.97</v>
      </c>
      <c r="L5736" s="198" t="s">
        <v>194</v>
      </c>
    </row>
    <row r="5737" spans="1:12" x14ac:dyDescent="0.3">
      <c r="A5737" s="5">
        <v>13640</v>
      </c>
      <c r="B5737" s="5">
        <v>10100501</v>
      </c>
      <c r="C5737" s="5">
        <v>1000</v>
      </c>
      <c r="D5737" s="4">
        <v>43709</v>
      </c>
      <c r="E5737" s="198" t="s">
        <v>104</v>
      </c>
      <c r="F5737" s="198">
        <v>108105747</v>
      </c>
      <c r="G5737" s="198">
        <v>0</v>
      </c>
      <c r="H5737" s="198">
        <v>0</v>
      </c>
      <c r="I5737" s="4">
        <v>43686</v>
      </c>
      <c r="J5737" s="198" t="s">
        <v>105</v>
      </c>
      <c r="K5737" s="198">
        <v>-491.72</v>
      </c>
      <c r="L5737" s="198" t="s">
        <v>194</v>
      </c>
    </row>
    <row r="5738" spans="1:12" x14ac:dyDescent="0.3">
      <c r="A5738" s="5">
        <v>13640</v>
      </c>
      <c r="B5738" s="5">
        <v>10100501</v>
      </c>
      <c r="C5738" s="5">
        <v>1000</v>
      </c>
      <c r="D5738" s="4">
        <v>43709</v>
      </c>
      <c r="E5738" s="198" t="s">
        <v>104</v>
      </c>
      <c r="F5738" s="198">
        <v>108105747</v>
      </c>
      <c r="G5738" s="198">
        <v>0</v>
      </c>
      <c r="H5738" s="198">
        <v>0</v>
      </c>
      <c r="I5738" s="4">
        <v>43686</v>
      </c>
      <c r="J5738" s="198" t="s">
        <v>105</v>
      </c>
      <c r="K5738" s="198">
        <v>-449.1</v>
      </c>
      <c r="L5738" s="198" t="s">
        <v>194</v>
      </c>
    </row>
    <row r="5739" spans="1:12" x14ac:dyDescent="0.3">
      <c r="A5739" s="5">
        <v>13650</v>
      </c>
      <c r="B5739" s="5">
        <v>10100501</v>
      </c>
      <c r="C5739" s="5">
        <v>1000</v>
      </c>
      <c r="D5739" s="4">
        <v>43709</v>
      </c>
      <c r="E5739" s="198" t="s">
        <v>103</v>
      </c>
      <c r="F5739" s="198">
        <v>108105747</v>
      </c>
      <c r="G5739" s="198">
        <v>40</v>
      </c>
      <c r="H5739" s="198">
        <v>102.4</v>
      </c>
      <c r="I5739" s="4">
        <v>43686</v>
      </c>
      <c r="J5739" s="198" t="s">
        <v>324</v>
      </c>
      <c r="K5739" s="198">
        <v>0</v>
      </c>
      <c r="L5739" s="198" t="s">
        <v>195</v>
      </c>
    </row>
    <row r="5740" spans="1:12" x14ac:dyDescent="0.3">
      <c r="A5740" s="5">
        <v>13650</v>
      </c>
      <c r="B5740" s="5">
        <v>10100501</v>
      </c>
      <c r="C5740" s="5">
        <v>1000</v>
      </c>
      <c r="D5740" s="4">
        <v>43709</v>
      </c>
      <c r="E5740" s="198" t="s">
        <v>104</v>
      </c>
      <c r="F5740" s="198">
        <v>108105747</v>
      </c>
      <c r="G5740" s="198">
        <v>0</v>
      </c>
      <c r="H5740" s="198">
        <v>0</v>
      </c>
      <c r="I5740" s="4">
        <v>43686</v>
      </c>
      <c r="J5740" s="198" t="s">
        <v>105</v>
      </c>
      <c r="K5740" s="198">
        <v>-5.17</v>
      </c>
      <c r="L5740" s="198" t="s">
        <v>195</v>
      </c>
    </row>
    <row r="5741" spans="1:12" x14ac:dyDescent="0.3">
      <c r="A5741" s="5">
        <v>13660</v>
      </c>
      <c r="B5741" s="5">
        <v>10100501</v>
      </c>
      <c r="C5741" s="5">
        <v>1000</v>
      </c>
      <c r="D5741" s="4">
        <v>43709</v>
      </c>
      <c r="E5741" s="198" t="s">
        <v>104</v>
      </c>
      <c r="F5741" s="198">
        <v>108105747</v>
      </c>
      <c r="G5741" s="198">
        <v>0</v>
      </c>
      <c r="H5741" s="198">
        <v>0</v>
      </c>
      <c r="I5741" s="4">
        <v>43686</v>
      </c>
      <c r="J5741" s="198" t="s">
        <v>105</v>
      </c>
      <c r="K5741" s="198">
        <v>-363.47</v>
      </c>
      <c r="L5741" s="198" t="s">
        <v>188</v>
      </c>
    </row>
    <row r="5742" spans="1:12" x14ac:dyDescent="0.3">
      <c r="A5742" s="5">
        <v>13670</v>
      </c>
      <c r="B5742" s="5">
        <v>10100501</v>
      </c>
      <c r="C5742" s="5">
        <v>1000</v>
      </c>
      <c r="D5742" s="4">
        <v>43709</v>
      </c>
      <c r="E5742" s="198" t="s">
        <v>103</v>
      </c>
      <c r="F5742" s="198">
        <v>108105747</v>
      </c>
      <c r="G5742" s="198">
        <v>-40</v>
      </c>
      <c r="H5742" s="198">
        <v>-197.6</v>
      </c>
      <c r="I5742" s="4">
        <v>43686</v>
      </c>
      <c r="J5742" s="198" t="s">
        <v>324</v>
      </c>
      <c r="K5742" s="198">
        <v>0</v>
      </c>
      <c r="L5742" s="198" t="s">
        <v>189</v>
      </c>
    </row>
    <row r="5743" spans="1:12" x14ac:dyDescent="0.3">
      <c r="A5743" s="5">
        <v>13640</v>
      </c>
      <c r="B5743" s="5">
        <v>10100501</v>
      </c>
      <c r="C5743" s="5">
        <v>1000</v>
      </c>
      <c r="D5743" s="4">
        <v>43709</v>
      </c>
      <c r="E5743" s="198" t="s">
        <v>103</v>
      </c>
      <c r="F5743" s="198">
        <v>108107486</v>
      </c>
      <c r="G5743" s="198">
        <v>-1</v>
      </c>
      <c r="H5743" s="198">
        <v>-326.01</v>
      </c>
      <c r="I5743" s="4">
        <v>43711</v>
      </c>
      <c r="J5743" s="198" t="s">
        <v>297</v>
      </c>
      <c r="K5743" s="198">
        <v>0</v>
      </c>
      <c r="L5743" s="198" t="s">
        <v>194</v>
      </c>
    </row>
    <row r="5744" spans="1:12" x14ac:dyDescent="0.3">
      <c r="A5744" s="5">
        <v>13640</v>
      </c>
      <c r="B5744" s="5">
        <v>10100501</v>
      </c>
      <c r="C5744" s="5">
        <v>1000</v>
      </c>
      <c r="D5744" s="4">
        <v>43709</v>
      </c>
      <c r="E5744" s="198" t="s">
        <v>104</v>
      </c>
      <c r="F5744" s="198">
        <v>108107486</v>
      </c>
      <c r="G5744" s="198">
        <v>0</v>
      </c>
      <c r="H5744" s="198">
        <v>0</v>
      </c>
      <c r="I5744" s="4">
        <v>43711</v>
      </c>
      <c r="J5744" s="198" t="s">
        <v>297</v>
      </c>
      <c r="K5744" s="198">
        <v>54.67</v>
      </c>
      <c r="L5744" s="198" t="s">
        <v>194</v>
      </c>
    </row>
    <row r="5745" spans="1:12" x14ac:dyDescent="0.3">
      <c r="A5745" s="5">
        <v>13640</v>
      </c>
      <c r="B5745" s="5">
        <v>10100501</v>
      </c>
      <c r="C5745" s="5">
        <v>1000</v>
      </c>
      <c r="D5745" s="4">
        <v>43709</v>
      </c>
      <c r="E5745" s="198" t="s">
        <v>103</v>
      </c>
      <c r="F5745" s="198">
        <v>108107486</v>
      </c>
      <c r="G5745" s="198">
        <v>-2</v>
      </c>
      <c r="H5745" s="3">
        <v>-1640.68</v>
      </c>
      <c r="I5745" s="4">
        <v>43711</v>
      </c>
      <c r="J5745" s="198" t="s">
        <v>297</v>
      </c>
      <c r="K5745" s="198">
        <v>0</v>
      </c>
      <c r="L5745" s="198" t="s">
        <v>194</v>
      </c>
    </row>
    <row r="5746" spans="1:12" x14ac:dyDescent="0.3">
      <c r="A5746" s="5">
        <v>13640</v>
      </c>
      <c r="B5746" s="5">
        <v>10100501</v>
      </c>
      <c r="C5746" s="5">
        <v>1000</v>
      </c>
      <c r="D5746" s="4">
        <v>43709</v>
      </c>
      <c r="E5746" s="198" t="s">
        <v>103</v>
      </c>
      <c r="F5746" s="198">
        <v>108107486</v>
      </c>
      <c r="G5746" s="198">
        <v>-1</v>
      </c>
      <c r="H5746" s="3">
        <v>-3255.3</v>
      </c>
      <c r="I5746" s="4">
        <v>43711</v>
      </c>
      <c r="J5746" s="198" t="s">
        <v>297</v>
      </c>
      <c r="K5746" s="198">
        <v>0</v>
      </c>
      <c r="L5746" s="198" t="s">
        <v>194</v>
      </c>
    </row>
    <row r="5747" spans="1:12" x14ac:dyDescent="0.3">
      <c r="A5747" s="5">
        <v>13640</v>
      </c>
      <c r="B5747" s="5">
        <v>10100501</v>
      </c>
      <c r="C5747" s="5">
        <v>1000</v>
      </c>
      <c r="D5747" s="4">
        <v>43709</v>
      </c>
      <c r="E5747" s="198" t="s">
        <v>103</v>
      </c>
      <c r="F5747" s="198">
        <v>108107486</v>
      </c>
      <c r="G5747" s="198">
        <v>-1</v>
      </c>
      <c r="H5747" s="3">
        <v>-1865.76</v>
      </c>
      <c r="I5747" s="4">
        <v>43711</v>
      </c>
      <c r="J5747" s="198" t="s">
        <v>297</v>
      </c>
      <c r="K5747" s="198">
        <v>0</v>
      </c>
      <c r="L5747" s="198" t="s">
        <v>194</v>
      </c>
    </row>
    <row r="5748" spans="1:12" x14ac:dyDescent="0.3">
      <c r="A5748" s="5">
        <v>13640</v>
      </c>
      <c r="B5748" s="5">
        <v>10100501</v>
      </c>
      <c r="C5748" s="5">
        <v>1000</v>
      </c>
      <c r="D5748" s="4">
        <v>43709</v>
      </c>
      <c r="E5748" s="198" t="s">
        <v>103</v>
      </c>
      <c r="F5748" s="198">
        <v>108107486</v>
      </c>
      <c r="G5748" s="198">
        <v>-3</v>
      </c>
      <c r="H5748" s="3">
        <v>-12452.64</v>
      </c>
      <c r="I5748" s="4">
        <v>43711</v>
      </c>
      <c r="J5748" s="198" t="s">
        <v>297</v>
      </c>
      <c r="K5748" s="198">
        <v>0</v>
      </c>
      <c r="L5748" s="198" t="s">
        <v>194</v>
      </c>
    </row>
    <row r="5749" spans="1:12" x14ac:dyDescent="0.3">
      <c r="A5749" s="5">
        <v>13640</v>
      </c>
      <c r="B5749" s="5">
        <v>10100501</v>
      </c>
      <c r="C5749" s="5">
        <v>1000</v>
      </c>
      <c r="D5749" s="4">
        <v>43709</v>
      </c>
      <c r="E5749" s="198" t="s">
        <v>104</v>
      </c>
      <c r="F5749" s="198">
        <v>108107486</v>
      </c>
      <c r="G5749" s="198">
        <v>0</v>
      </c>
      <c r="H5749" s="198">
        <v>0</v>
      </c>
      <c r="I5749" s="4">
        <v>43711</v>
      </c>
      <c r="J5749" s="198" t="s">
        <v>297</v>
      </c>
      <c r="K5749" s="198">
        <v>275.14999999999998</v>
      </c>
      <c r="L5749" s="198" t="s">
        <v>194</v>
      </c>
    </row>
    <row r="5750" spans="1:12" x14ac:dyDescent="0.3">
      <c r="A5750" s="5">
        <v>13640</v>
      </c>
      <c r="B5750" s="5">
        <v>10100501</v>
      </c>
      <c r="C5750" s="5">
        <v>1000</v>
      </c>
      <c r="D5750" s="4">
        <v>43709</v>
      </c>
      <c r="E5750" s="198" t="s">
        <v>104</v>
      </c>
      <c r="F5750" s="198">
        <v>108107486</v>
      </c>
      <c r="G5750" s="198">
        <v>0</v>
      </c>
      <c r="H5750" s="198">
        <v>0</v>
      </c>
      <c r="I5750" s="4">
        <v>43711</v>
      </c>
      <c r="J5750" s="198" t="s">
        <v>297</v>
      </c>
      <c r="K5750" s="198">
        <v>545.91999999999996</v>
      </c>
      <c r="L5750" s="198" t="s">
        <v>194</v>
      </c>
    </row>
    <row r="5751" spans="1:12" x14ac:dyDescent="0.3">
      <c r="A5751" s="5">
        <v>13640</v>
      </c>
      <c r="B5751" s="5">
        <v>10100501</v>
      </c>
      <c r="C5751" s="5">
        <v>1000</v>
      </c>
      <c r="D5751" s="4">
        <v>43709</v>
      </c>
      <c r="E5751" s="198" t="s">
        <v>104</v>
      </c>
      <c r="F5751" s="198">
        <v>108107486</v>
      </c>
      <c r="G5751" s="198">
        <v>0</v>
      </c>
      <c r="H5751" s="198">
        <v>0</v>
      </c>
      <c r="I5751" s="4">
        <v>43711</v>
      </c>
      <c r="J5751" s="198" t="s">
        <v>297</v>
      </c>
      <c r="K5751" s="3">
        <v>2088.35</v>
      </c>
      <c r="L5751" s="198" t="s">
        <v>194</v>
      </c>
    </row>
    <row r="5752" spans="1:12" x14ac:dyDescent="0.3">
      <c r="A5752" s="5">
        <v>13640</v>
      </c>
      <c r="B5752" s="5">
        <v>10100501</v>
      </c>
      <c r="C5752" s="5">
        <v>1000</v>
      </c>
      <c r="D5752" s="4">
        <v>43709</v>
      </c>
      <c r="E5752" s="198" t="s">
        <v>104</v>
      </c>
      <c r="F5752" s="198">
        <v>108107486</v>
      </c>
      <c r="G5752" s="198">
        <v>0</v>
      </c>
      <c r="H5752" s="198">
        <v>0</v>
      </c>
      <c r="I5752" s="4">
        <v>43711</v>
      </c>
      <c r="J5752" s="198" t="s">
        <v>297</v>
      </c>
      <c r="K5752" s="198">
        <v>312.89</v>
      </c>
      <c r="L5752" s="198" t="s">
        <v>194</v>
      </c>
    </row>
    <row r="5753" spans="1:12" x14ac:dyDescent="0.3">
      <c r="A5753" s="5">
        <v>13650</v>
      </c>
      <c r="B5753" s="5">
        <v>10100501</v>
      </c>
      <c r="C5753" s="5">
        <v>1000</v>
      </c>
      <c r="D5753" s="4">
        <v>43709</v>
      </c>
      <c r="E5753" s="198" t="s">
        <v>103</v>
      </c>
      <c r="F5753" s="198">
        <v>108107486</v>
      </c>
      <c r="G5753" s="198">
        <v>-55</v>
      </c>
      <c r="H5753" s="198">
        <v>-139.15</v>
      </c>
      <c r="I5753" s="4">
        <v>43711</v>
      </c>
      <c r="J5753" s="198" t="s">
        <v>297</v>
      </c>
      <c r="K5753" s="198">
        <v>0</v>
      </c>
      <c r="L5753" s="198" t="s">
        <v>195</v>
      </c>
    </row>
    <row r="5754" spans="1:12" x14ac:dyDescent="0.3">
      <c r="A5754" s="5">
        <v>13650</v>
      </c>
      <c r="B5754" s="5">
        <v>10100501</v>
      </c>
      <c r="C5754" s="5">
        <v>1000</v>
      </c>
      <c r="D5754" s="4">
        <v>43709</v>
      </c>
      <c r="E5754" s="198" t="s">
        <v>104</v>
      </c>
      <c r="F5754" s="198">
        <v>108107486</v>
      </c>
      <c r="G5754" s="198">
        <v>0</v>
      </c>
      <c r="H5754" s="198">
        <v>0</v>
      </c>
      <c r="I5754" s="4">
        <v>43711</v>
      </c>
      <c r="J5754" s="198" t="s">
        <v>297</v>
      </c>
      <c r="K5754" s="198">
        <v>23.34</v>
      </c>
      <c r="L5754" s="198" t="s">
        <v>195</v>
      </c>
    </row>
    <row r="5755" spans="1:12" x14ac:dyDescent="0.3">
      <c r="A5755" s="5">
        <v>13670</v>
      </c>
      <c r="B5755" s="5">
        <v>10100501</v>
      </c>
      <c r="C5755" s="5">
        <v>1000</v>
      </c>
      <c r="D5755" s="4">
        <v>43709</v>
      </c>
      <c r="E5755" s="198" t="s">
        <v>103</v>
      </c>
      <c r="F5755" s="198">
        <v>108107486</v>
      </c>
      <c r="G5755" s="198">
        <v>-10</v>
      </c>
      <c r="H5755" s="198">
        <v>-49.4</v>
      </c>
      <c r="I5755" s="4">
        <v>43711</v>
      </c>
      <c r="J5755" s="198" t="s">
        <v>297</v>
      </c>
      <c r="K5755" s="198">
        <v>0</v>
      </c>
      <c r="L5755" s="198" t="s">
        <v>189</v>
      </c>
    </row>
    <row r="5756" spans="1:12" x14ac:dyDescent="0.3">
      <c r="A5756" s="5">
        <v>13670</v>
      </c>
      <c r="B5756" s="5">
        <v>10100501</v>
      </c>
      <c r="C5756" s="5">
        <v>1000</v>
      </c>
      <c r="D5756" s="4">
        <v>43709</v>
      </c>
      <c r="E5756" s="198" t="s">
        <v>103</v>
      </c>
      <c r="F5756" s="198">
        <v>108107486</v>
      </c>
      <c r="G5756" s="198">
        <v>-30</v>
      </c>
      <c r="H5756" s="198">
        <v>-148.19999999999999</v>
      </c>
      <c r="I5756" s="4">
        <v>43711</v>
      </c>
      <c r="J5756" s="198" t="s">
        <v>297</v>
      </c>
      <c r="K5756" s="198">
        <v>0</v>
      </c>
      <c r="L5756" s="198" t="s">
        <v>189</v>
      </c>
    </row>
    <row r="5757" spans="1:12" x14ac:dyDescent="0.3">
      <c r="A5757" s="5">
        <v>13670</v>
      </c>
      <c r="B5757" s="5">
        <v>10100501</v>
      </c>
      <c r="C5757" s="5">
        <v>1000</v>
      </c>
      <c r="D5757" s="4">
        <v>43709</v>
      </c>
      <c r="E5757" s="198" t="s">
        <v>103</v>
      </c>
      <c r="F5757" s="198">
        <v>108107486</v>
      </c>
      <c r="G5757" s="198">
        <v>-30</v>
      </c>
      <c r="H5757" s="198">
        <v>-148.19999999999999</v>
      </c>
      <c r="I5757" s="4">
        <v>43711</v>
      </c>
      <c r="J5757" s="198" t="s">
        <v>297</v>
      </c>
      <c r="K5757" s="198">
        <v>0</v>
      </c>
      <c r="L5757" s="198" t="s">
        <v>189</v>
      </c>
    </row>
    <row r="5758" spans="1:12" x14ac:dyDescent="0.3">
      <c r="A5758" s="5">
        <v>13670</v>
      </c>
      <c r="B5758" s="5">
        <v>10100501</v>
      </c>
      <c r="C5758" s="5">
        <v>1000</v>
      </c>
      <c r="D5758" s="4">
        <v>43709</v>
      </c>
      <c r="E5758" s="198" t="s">
        <v>104</v>
      </c>
      <c r="F5758" s="198">
        <v>108107486</v>
      </c>
      <c r="G5758" s="198">
        <v>0</v>
      </c>
      <c r="H5758" s="198">
        <v>0</v>
      </c>
      <c r="I5758" s="4">
        <v>43711</v>
      </c>
      <c r="J5758" s="198" t="s">
        <v>297</v>
      </c>
      <c r="K5758" s="198">
        <v>57.99</v>
      </c>
      <c r="L5758" s="198" t="s">
        <v>189</v>
      </c>
    </row>
    <row r="5759" spans="1:12" x14ac:dyDescent="0.3">
      <c r="A5759" s="5">
        <v>13670</v>
      </c>
      <c r="B5759" s="5">
        <v>10100501</v>
      </c>
      <c r="C5759" s="5">
        <v>1000</v>
      </c>
      <c r="D5759" s="4">
        <v>43709</v>
      </c>
      <c r="E5759" s="198" t="s">
        <v>104</v>
      </c>
      <c r="F5759" s="198">
        <v>108107486</v>
      </c>
      <c r="G5759" s="198">
        <v>0</v>
      </c>
      <c r="H5759" s="198">
        <v>0</v>
      </c>
      <c r="I5759" s="4">
        <v>43711</v>
      </c>
      <c r="J5759" s="198" t="s">
        <v>297</v>
      </c>
      <c r="K5759" s="198">
        <v>57.99</v>
      </c>
      <c r="L5759" s="198" t="s">
        <v>189</v>
      </c>
    </row>
    <row r="5760" spans="1:12" x14ac:dyDescent="0.3">
      <c r="A5760" s="5">
        <v>13670</v>
      </c>
      <c r="B5760" s="5">
        <v>10100501</v>
      </c>
      <c r="C5760" s="5">
        <v>1000</v>
      </c>
      <c r="D5760" s="4">
        <v>43709</v>
      </c>
      <c r="E5760" s="198" t="s">
        <v>104</v>
      </c>
      <c r="F5760" s="198">
        <v>108107486</v>
      </c>
      <c r="G5760" s="198">
        <v>0</v>
      </c>
      <c r="H5760" s="198">
        <v>0</v>
      </c>
      <c r="I5760" s="4">
        <v>43711</v>
      </c>
      <c r="J5760" s="198" t="s">
        <v>297</v>
      </c>
      <c r="K5760" s="198">
        <v>57.99</v>
      </c>
      <c r="L5760" s="198" t="s">
        <v>189</v>
      </c>
    </row>
    <row r="5761" spans="1:12" x14ac:dyDescent="0.3">
      <c r="A5761" s="5">
        <v>13640</v>
      </c>
      <c r="B5761" s="5">
        <v>10100501</v>
      </c>
      <c r="C5761" s="5">
        <v>1000</v>
      </c>
      <c r="D5761" s="4">
        <v>43709</v>
      </c>
      <c r="E5761" s="198" t="s">
        <v>104</v>
      </c>
      <c r="F5761" s="198">
        <v>108108849</v>
      </c>
      <c r="G5761" s="198">
        <v>0</v>
      </c>
      <c r="H5761" s="198">
        <v>0</v>
      </c>
      <c r="I5761" s="4">
        <v>43685</v>
      </c>
      <c r="J5761" s="198" t="s">
        <v>105</v>
      </c>
      <c r="K5761" s="198">
        <v>-379.04</v>
      </c>
      <c r="L5761" s="198" t="s">
        <v>194</v>
      </c>
    </row>
    <row r="5762" spans="1:12" x14ac:dyDescent="0.3">
      <c r="A5762" s="5">
        <v>13640</v>
      </c>
      <c r="B5762" s="5">
        <v>10100501</v>
      </c>
      <c r="C5762" s="5">
        <v>1000</v>
      </c>
      <c r="D5762" s="4">
        <v>43709</v>
      </c>
      <c r="E5762" s="198" t="s">
        <v>104</v>
      </c>
      <c r="F5762" s="198">
        <v>108108849</v>
      </c>
      <c r="G5762" s="198">
        <v>0</v>
      </c>
      <c r="H5762" s="198">
        <v>0</v>
      </c>
      <c r="I5762" s="4">
        <v>43685</v>
      </c>
      <c r="J5762" s="198" t="s">
        <v>105</v>
      </c>
      <c r="K5762" s="198">
        <v>-469.24</v>
      </c>
      <c r="L5762" s="198" t="s">
        <v>194</v>
      </c>
    </row>
    <row r="5763" spans="1:12" x14ac:dyDescent="0.3">
      <c r="A5763" s="5">
        <v>13650</v>
      </c>
      <c r="B5763" s="5">
        <v>10100501</v>
      </c>
      <c r="C5763" s="5">
        <v>1000</v>
      </c>
      <c r="D5763" s="4">
        <v>43709</v>
      </c>
      <c r="E5763" s="198" t="s">
        <v>104</v>
      </c>
      <c r="F5763" s="198">
        <v>108108849</v>
      </c>
      <c r="G5763" s="198">
        <v>0</v>
      </c>
      <c r="H5763" s="198">
        <v>0</v>
      </c>
      <c r="I5763" s="4">
        <v>43685</v>
      </c>
      <c r="J5763" s="198" t="s">
        <v>105</v>
      </c>
      <c r="K5763" s="198">
        <v>-102.01</v>
      </c>
      <c r="L5763" s="198" t="s">
        <v>195</v>
      </c>
    </row>
    <row r="5764" spans="1:12" x14ac:dyDescent="0.3">
      <c r="A5764" s="5">
        <v>13670</v>
      </c>
      <c r="B5764" s="5">
        <v>10100501</v>
      </c>
      <c r="C5764" s="5">
        <v>1000</v>
      </c>
      <c r="D5764" s="4">
        <v>43709</v>
      </c>
      <c r="E5764" s="198" t="s">
        <v>104</v>
      </c>
      <c r="F5764" s="198">
        <v>108108741</v>
      </c>
      <c r="G5764" s="198">
        <v>0</v>
      </c>
      <c r="H5764" s="198">
        <v>0</v>
      </c>
      <c r="I5764" s="4">
        <v>43552</v>
      </c>
      <c r="J5764" s="198" t="s">
        <v>105</v>
      </c>
      <c r="K5764" s="198">
        <v>111.87</v>
      </c>
      <c r="L5764" s="198" t="s">
        <v>189</v>
      </c>
    </row>
    <row r="5765" spans="1:12" x14ac:dyDescent="0.3">
      <c r="A5765" s="5">
        <v>13640</v>
      </c>
      <c r="B5765" s="5">
        <v>10100501</v>
      </c>
      <c r="C5765" s="5">
        <v>1000</v>
      </c>
      <c r="D5765" s="4">
        <v>43709</v>
      </c>
      <c r="E5765" s="198" t="s">
        <v>104</v>
      </c>
      <c r="F5765" s="198">
        <v>108108849</v>
      </c>
      <c r="G5765" s="198">
        <v>0</v>
      </c>
      <c r="H5765" s="198">
        <v>0</v>
      </c>
      <c r="I5765" s="4">
        <v>43685</v>
      </c>
      <c r="J5765" s="198" t="s">
        <v>105</v>
      </c>
      <c r="K5765" s="198">
        <v>0.59</v>
      </c>
      <c r="L5765" s="198" t="s">
        <v>194</v>
      </c>
    </row>
    <row r="5766" spans="1:12" x14ac:dyDescent="0.3">
      <c r="A5766" s="5">
        <v>13640</v>
      </c>
      <c r="B5766" s="5">
        <v>10100501</v>
      </c>
      <c r="C5766" s="5">
        <v>1000</v>
      </c>
      <c r="D5766" s="4">
        <v>43709</v>
      </c>
      <c r="E5766" s="198" t="s">
        <v>104</v>
      </c>
      <c r="F5766" s="198">
        <v>108108849</v>
      </c>
      <c r="G5766" s="198">
        <v>0</v>
      </c>
      <c r="H5766" s="198">
        <v>0</v>
      </c>
      <c r="I5766" s="4">
        <v>43685</v>
      </c>
      <c r="J5766" s="198" t="s">
        <v>105</v>
      </c>
      <c r="K5766" s="198">
        <v>0.72</v>
      </c>
      <c r="L5766" s="198" t="s">
        <v>194</v>
      </c>
    </row>
    <row r="5767" spans="1:12" x14ac:dyDescent="0.3">
      <c r="A5767" s="5">
        <v>13650</v>
      </c>
      <c r="B5767" s="5">
        <v>10100501</v>
      </c>
      <c r="C5767" s="5">
        <v>1000</v>
      </c>
      <c r="D5767" s="4">
        <v>43709</v>
      </c>
      <c r="E5767" s="198" t="s">
        <v>104</v>
      </c>
      <c r="F5767" s="198">
        <v>108108849</v>
      </c>
      <c r="G5767" s="198">
        <v>0</v>
      </c>
      <c r="H5767" s="198">
        <v>0</v>
      </c>
      <c r="I5767" s="4">
        <v>43685</v>
      </c>
      <c r="J5767" s="198" t="s">
        <v>105</v>
      </c>
      <c r="K5767" s="198">
        <v>0.16</v>
      </c>
      <c r="L5767" s="198" t="s">
        <v>195</v>
      </c>
    </row>
    <row r="5768" spans="1:12" x14ac:dyDescent="0.3">
      <c r="A5768" s="5">
        <v>13660</v>
      </c>
      <c r="B5768" s="5">
        <v>10100501</v>
      </c>
      <c r="C5768" s="5">
        <v>1000</v>
      </c>
      <c r="D5768" s="4">
        <v>43709</v>
      </c>
      <c r="E5768" s="198" t="s">
        <v>104</v>
      </c>
      <c r="F5768" s="198">
        <v>108108849</v>
      </c>
      <c r="G5768" s="198">
        <v>0</v>
      </c>
      <c r="H5768" s="198">
        <v>0</v>
      </c>
      <c r="I5768" s="4">
        <v>43685</v>
      </c>
      <c r="J5768" s="198" t="s">
        <v>105</v>
      </c>
      <c r="K5768" s="198">
        <v>0.04</v>
      </c>
      <c r="L5768" s="198" t="s">
        <v>188</v>
      </c>
    </row>
    <row r="5769" spans="1:12" x14ac:dyDescent="0.3">
      <c r="A5769" s="5">
        <v>13670</v>
      </c>
      <c r="B5769" s="5">
        <v>10100501</v>
      </c>
      <c r="C5769" s="5">
        <v>1000</v>
      </c>
      <c r="D5769" s="4">
        <v>43709</v>
      </c>
      <c r="E5769" s="198" t="s">
        <v>104</v>
      </c>
      <c r="F5769" s="198">
        <v>108108849</v>
      </c>
      <c r="G5769" s="198">
        <v>0</v>
      </c>
      <c r="H5769" s="198">
        <v>0</v>
      </c>
      <c r="I5769" s="4">
        <v>43685</v>
      </c>
      <c r="J5769" s="198" t="s">
        <v>105</v>
      </c>
      <c r="K5769" s="198">
        <v>0.06</v>
      </c>
      <c r="L5769" s="198" t="s">
        <v>189</v>
      </c>
    </row>
    <row r="5770" spans="1:12" x14ac:dyDescent="0.3">
      <c r="A5770" s="5">
        <v>13670</v>
      </c>
      <c r="B5770" s="5">
        <v>10100501</v>
      </c>
      <c r="C5770" s="5">
        <v>1000</v>
      </c>
      <c r="D5770" s="4">
        <v>43709</v>
      </c>
      <c r="E5770" s="198" t="s">
        <v>104</v>
      </c>
      <c r="F5770" s="198">
        <v>108109011</v>
      </c>
      <c r="G5770" s="198">
        <v>0</v>
      </c>
      <c r="H5770" s="198">
        <v>0</v>
      </c>
      <c r="I5770" s="4">
        <v>43706</v>
      </c>
      <c r="J5770" s="198" t="s">
        <v>105</v>
      </c>
      <c r="K5770" s="198">
        <v>-453.49</v>
      </c>
      <c r="L5770" s="198" t="s">
        <v>189</v>
      </c>
    </row>
    <row r="5771" spans="1:12" x14ac:dyDescent="0.3">
      <c r="A5771" s="5">
        <v>13670</v>
      </c>
      <c r="B5771" s="5">
        <v>10100501</v>
      </c>
      <c r="C5771" s="5">
        <v>1000</v>
      </c>
      <c r="D5771" s="4">
        <v>43709</v>
      </c>
      <c r="E5771" s="198" t="s">
        <v>104</v>
      </c>
      <c r="F5771" s="198">
        <v>108109011</v>
      </c>
      <c r="G5771" s="198">
        <v>0</v>
      </c>
      <c r="H5771" s="198">
        <v>0</v>
      </c>
      <c r="I5771" s="4">
        <v>43706</v>
      </c>
      <c r="J5771" s="198" t="s">
        <v>105</v>
      </c>
      <c r="K5771" s="198">
        <v>-453.49</v>
      </c>
      <c r="L5771" s="198" t="s">
        <v>189</v>
      </c>
    </row>
    <row r="5772" spans="1:12" x14ac:dyDescent="0.3">
      <c r="A5772" s="5">
        <v>13670</v>
      </c>
      <c r="B5772" s="5">
        <v>10100501</v>
      </c>
      <c r="C5772" s="5">
        <v>1000</v>
      </c>
      <c r="D5772" s="4">
        <v>43709</v>
      </c>
      <c r="E5772" s="198" t="s">
        <v>104</v>
      </c>
      <c r="F5772" s="198">
        <v>108109011</v>
      </c>
      <c r="G5772" s="198">
        <v>0</v>
      </c>
      <c r="H5772" s="198">
        <v>0</v>
      </c>
      <c r="I5772" s="4">
        <v>43706</v>
      </c>
      <c r="J5772" s="198" t="s">
        <v>105</v>
      </c>
      <c r="K5772" s="198">
        <v>-453.5</v>
      </c>
      <c r="L5772" s="198" t="s">
        <v>189</v>
      </c>
    </row>
    <row r="5773" spans="1:12" x14ac:dyDescent="0.3">
      <c r="A5773" s="5">
        <v>13670</v>
      </c>
      <c r="B5773" s="5">
        <v>10100501</v>
      </c>
      <c r="C5773" s="5">
        <v>1000</v>
      </c>
      <c r="D5773" s="4">
        <v>43709</v>
      </c>
      <c r="E5773" s="198" t="s">
        <v>104</v>
      </c>
      <c r="F5773" s="198">
        <v>108109011</v>
      </c>
      <c r="G5773" s="198">
        <v>0</v>
      </c>
      <c r="H5773" s="198">
        <v>0</v>
      </c>
      <c r="I5773" s="4">
        <v>43706</v>
      </c>
      <c r="J5773" s="198" t="s">
        <v>105</v>
      </c>
      <c r="K5773" s="198">
        <v>-453.5</v>
      </c>
      <c r="L5773" s="198" t="s">
        <v>189</v>
      </c>
    </row>
    <row r="5774" spans="1:12" x14ac:dyDescent="0.3">
      <c r="A5774" s="5">
        <v>13670</v>
      </c>
      <c r="B5774" s="5">
        <v>10100501</v>
      </c>
      <c r="C5774" s="5">
        <v>1000</v>
      </c>
      <c r="D5774" s="4">
        <v>43709</v>
      </c>
      <c r="E5774" s="198" t="s">
        <v>104</v>
      </c>
      <c r="F5774" s="198">
        <v>108109257</v>
      </c>
      <c r="G5774" s="198">
        <v>0</v>
      </c>
      <c r="H5774" s="198">
        <v>0</v>
      </c>
      <c r="I5774" s="4">
        <v>43676</v>
      </c>
      <c r="J5774" s="198" t="s">
        <v>105</v>
      </c>
      <c r="K5774" s="198">
        <v>-16.95</v>
      </c>
      <c r="L5774" s="198" t="s">
        <v>189</v>
      </c>
    </row>
    <row r="5775" spans="1:12" x14ac:dyDescent="0.3">
      <c r="A5775" s="5">
        <v>13640</v>
      </c>
      <c r="B5775" s="5">
        <v>10100501</v>
      </c>
      <c r="C5775" s="5">
        <v>1000</v>
      </c>
      <c r="D5775" s="4">
        <v>43709</v>
      </c>
      <c r="E5775" s="198" t="s">
        <v>104</v>
      </c>
      <c r="F5775" s="198">
        <v>108109643</v>
      </c>
      <c r="G5775" s="198">
        <v>0</v>
      </c>
      <c r="H5775" s="198">
        <v>0</v>
      </c>
      <c r="I5775" s="4">
        <v>43675</v>
      </c>
      <c r="J5775" s="198" t="s">
        <v>105</v>
      </c>
      <c r="K5775" s="198">
        <v>1.32</v>
      </c>
      <c r="L5775" s="198" t="s">
        <v>194</v>
      </c>
    </row>
    <row r="5776" spans="1:12" x14ac:dyDescent="0.3">
      <c r="A5776" s="5">
        <v>13640</v>
      </c>
      <c r="B5776" s="5">
        <v>10100501</v>
      </c>
      <c r="C5776" s="5">
        <v>1000</v>
      </c>
      <c r="D5776" s="4">
        <v>43709</v>
      </c>
      <c r="E5776" s="198" t="s">
        <v>104</v>
      </c>
      <c r="F5776" s="198">
        <v>108109643</v>
      </c>
      <c r="G5776" s="198">
        <v>0</v>
      </c>
      <c r="H5776" s="198">
        <v>0</v>
      </c>
      <c r="I5776" s="4">
        <v>43675</v>
      </c>
      <c r="J5776" s="198" t="s">
        <v>105</v>
      </c>
      <c r="K5776" s="198">
        <v>0.48</v>
      </c>
      <c r="L5776" s="198" t="s">
        <v>194</v>
      </c>
    </row>
    <row r="5777" spans="1:12" x14ac:dyDescent="0.3">
      <c r="A5777" s="5">
        <v>13650</v>
      </c>
      <c r="B5777" s="5">
        <v>10100501</v>
      </c>
      <c r="C5777" s="5">
        <v>1000</v>
      </c>
      <c r="D5777" s="4">
        <v>43709</v>
      </c>
      <c r="E5777" s="198" t="s">
        <v>104</v>
      </c>
      <c r="F5777" s="198">
        <v>108109643</v>
      </c>
      <c r="G5777" s="198">
        <v>0</v>
      </c>
      <c r="H5777" s="198">
        <v>0</v>
      </c>
      <c r="I5777" s="4">
        <v>43675</v>
      </c>
      <c r="J5777" s="198" t="s">
        <v>105</v>
      </c>
      <c r="K5777" s="198">
        <v>0.53</v>
      </c>
      <c r="L5777" s="198" t="s">
        <v>195</v>
      </c>
    </row>
    <row r="5778" spans="1:12" x14ac:dyDescent="0.3">
      <c r="A5778" s="5">
        <v>13660</v>
      </c>
      <c r="B5778" s="5">
        <v>10100501</v>
      </c>
      <c r="C5778" s="5">
        <v>1000</v>
      </c>
      <c r="D5778" s="4">
        <v>43709</v>
      </c>
      <c r="E5778" s="198" t="s">
        <v>104</v>
      </c>
      <c r="F5778" s="198">
        <v>108109643</v>
      </c>
      <c r="G5778" s="198">
        <v>0</v>
      </c>
      <c r="H5778" s="198">
        <v>0</v>
      </c>
      <c r="I5778" s="4">
        <v>43675</v>
      </c>
      <c r="J5778" s="198" t="s">
        <v>105</v>
      </c>
      <c r="K5778" s="198">
        <v>0.02</v>
      </c>
      <c r="L5778" s="198" t="s">
        <v>188</v>
      </c>
    </row>
    <row r="5779" spans="1:12" x14ac:dyDescent="0.3">
      <c r="A5779" s="5">
        <v>13670</v>
      </c>
      <c r="B5779" s="5">
        <v>10100501</v>
      </c>
      <c r="C5779" s="5">
        <v>1000</v>
      </c>
      <c r="D5779" s="4">
        <v>43709</v>
      </c>
      <c r="E5779" s="198" t="s">
        <v>104</v>
      </c>
      <c r="F5779" s="198">
        <v>108109643</v>
      </c>
      <c r="G5779" s="198">
        <v>0</v>
      </c>
      <c r="H5779" s="198">
        <v>0</v>
      </c>
      <c r="I5779" s="4">
        <v>43675</v>
      </c>
      <c r="J5779" s="198" t="s">
        <v>105</v>
      </c>
      <c r="K5779" s="198">
        <v>0.79</v>
      </c>
      <c r="L5779" s="198" t="s">
        <v>189</v>
      </c>
    </row>
    <row r="5780" spans="1:12" x14ac:dyDescent="0.3">
      <c r="A5780" s="5">
        <v>13640</v>
      </c>
      <c r="B5780" s="5">
        <v>10100501</v>
      </c>
      <c r="C5780" s="5">
        <v>1000</v>
      </c>
      <c r="D5780" s="4">
        <v>43709</v>
      </c>
      <c r="E5780" s="198" t="s">
        <v>104</v>
      </c>
      <c r="F5780" s="198">
        <v>108106539</v>
      </c>
      <c r="G5780" s="198">
        <v>0</v>
      </c>
      <c r="H5780" s="198">
        <v>0</v>
      </c>
      <c r="I5780" s="4">
        <v>43728</v>
      </c>
      <c r="J5780" s="198" t="s">
        <v>105</v>
      </c>
      <c r="K5780" s="198">
        <v>-72.08</v>
      </c>
      <c r="L5780" s="198" t="s">
        <v>194</v>
      </c>
    </row>
    <row r="5781" spans="1:12" x14ac:dyDescent="0.3">
      <c r="A5781" s="5">
        <v>13640</v>
      </c>
      <c r="B5781" s="5">
        <v>10100501</v>
      </c>
      <c r="C5781" s="5">
        <v>1000</v>
      </c>
      <c r="D5781" s="4">
        <v>43709</v>
      </c>
      <c r="E5781" s="198" t="s">
        <v>104</v>
      </c>
      <c r="F5781" s="198">
        <v>108106539</v>
      </c>
      <c r="G5781" s="198">
        <v>0</v>
      </c>
      <c r="H5781" s="198">
        <v>0</v>
      </c>
      <c r="I5781" s="4">
        <v>43728</v>
      </c>
      <c r="J5781" s="198" t="s">
        <v>105</v>
      </c>
      <c r="K5781" s="3">
        <v>-3100.72</v>
      </c>
      <c r="L5781" s="198" t="s">
        <v>194</v>
      </c>
    </row>
    <row r="5782" spans="1:12" x14ac:dyDescent="0.3">
      <c r="A5782" s="5">
        <v>13640</v>
      </c>
      <c r="B5782" s="5">
        <v>10100501</v>
      </c>
      <c r="C5782" s="5">
        <v>1000</v>
      </c>
      <c r="D5782" s="4">
        <v>43709</v>
      </c>
      <c r="E5782" s="198" t="s">
        <v>104</v>
      </c>
      <c r="F5782" s="198">
        <v>108106539</v>
      </c>
      <c r="G5782" s="198">
        <v>0</v>
      </c>
      <c r="H5782" s="198">
        <v>0</v>
      </c>
      <c r="I5782" s="4">
        <v>43728</v>
      </c>
      <c r="J5782" s="198" t="s">
        <v>105</v>
      </c>
      <c r="K5782" s="3">
        <v>-3100.72</v>
      </c>
      <c r="L5782" s="198" t="s">
        <v>194</v>
      </c>
    </row>
    <row r="5783" spans="1:12" x14ac:dyDescent="0.3">
      <c r="A5783" s="5">
        <v>13650</v>
      </c>
      <c r="B5783" s="5">
        <v>10100501</v>
      </c>
      <c r="C5783" s="5">
        <v>1000</v>
      </c>
      <c r="D5783" s="4">
        <v>43709</v>
      </c>
      <c r="E5783" s="198" t="s">
        <v>104</v>
      </c>
      <c r="F5783" s="198">
        <v>108106539</v>
      </c>
      <c r="G5783" s="198">
        <v>0</v>
      </c>
      <c r="H5783" s="198">
        <v>0</v>
      </c>
      <c r="I5783" s="4">
        <v>43728</v>
      </c>
      <c r="J5783" s="198" t="s">
        <v>105</v>
      </c>
      <c r="K5783" s="3">
        <v>-1106.3800000000001</v>
      </c>
      <c r="L5783" s="198" t="s">
        <v>195</v>
      </c>
    </row>
    <row r="5784" spans="1:12" x14ac:dyDescent="0.3">
      <c r="A5784" s="5">
        <v>13640</v>
      </c>
      <c r="B5784" s="5">
        <v>10100501</v>
      </c>
      <c r="C5784" s="5">
        <v>1000</v>
      </c>
      <c r="D5784" s="4">
        <v>43709</v>
      </c>
      <c r="E5784" s="198" t="s">
        <v>104</v>
      </c>
      <c r="F5784" s="198">
        <v>108105009</v>
      </c>
      <c r="G5784" s="198">
        <v>0</v>
      </c>
      <c r="H5784" s="198">
        <v>0</v>
      </c>
      <c r="I5784" s="4">
        <v>43712</v>
      </c>
      <c r="J5784" s="198" t="s">
        <v>105</v>
      </c>
      <c r="K5784" s="198">
        <v>-836.53</v>
      </c>
      <c r="L5784" s="198" t="s">
        <v>194</v>
      </c>
    </row>
    <row r="5785" spans="1:12" x14ac:dyDescent="0.3">
      <c r="A5785" s="5">
        <v>13640</v>
      </c>
      <c r="B5785" s="5">
        <v>10100501</v>
      </c>
      <c r="C5785" s="5">
        <v>1000</v>
      </c>
      <c r="D5785" s="4">
        <v>43709</v>
      </c>
      <c r="E5785" s="198" t="s">
        <v>104</v>
      </c>
      <c r="F5785" s="198">
        <v>108105009</v>
      </c>
      <c r="G5785" s="198">
        <v>0</v>
      </c>
      <c r="H5785" s="198">
        <v>0</v>
      </c>
      <c r="I5785" s="4">
        <v>43712</v>
      </c>
      <c r="J5785" s="198" t="s">
        <v>105</v>
      </c>
      <c r="K5785" s="198">
        <v>-685.3</v>
      </c>
      <c r="L5785" s="198" t="s">
        <v>194</v>
      </c>
    </row>
    <row r="5786" spans="1:12" x14ac:dyDescent="0.3">
      <c r="A5786" s="5">
        <v>13640</v>
      </c>
      <c r="B5786" s="5">
        <v>10100501</v>
      </c>
      <c r="C5786" s="5">
        <v>1000</v>
      </c>
      <c r="D5786" s="4">
        <v>43709</v>
      </c>
      <c r="E5786" s="198" t="s">
        <v>104</v>
      </c>
      <c r="F5786" s="198">
        <v>108105747</v>
      </c>
      <c r="G5786" s="198">
        <v>0</v>
      </c>
      <c r="H5786" s="198">
        <v>0</v>
      </c>
      <c r="I5786" s="4">
        <v>43686</v>
      </c>
      <c r="J5786" s="198" t="s">
        <v>105</v>
      </c>
      <c r="K5786" s="198">
        <v>0.22</v>
      </c>
      <c r="L5786" s="198" t="s">
        <v>194</v>
      </c>
    </row>
    <row r="5787" spans="1:12" x14ac:dyDescent="0.3">
      <c r="A5787" s="5">
        <v>13640</v>
      </c>
      <c r="B5787" s="5">
        <v>10100501</v>
      </c>
      <c r="C5787" s="5">
        <v>1000</v>
      </c>
      <c r="D5787" s="4">
        <v>43709</v>
      </c>
      <c r="E5787" s="198" t="s">
        <v>104</v>
      </c>
      <c r="F5787" s="198">
        <v>108105747</v>
      </c>
      <c r="G5787" s="198">
        <v>0</v>
      </c>
      <c r="H5787" s="198">
        <v>0</v>
      </c>
      <c r="I5787" s="4">
        <v>43686</v>
      </c>
      <c r="J5787" s="198" t="s">
        <v>105</v>
      </c>
      <c r="K5787" s="198">
        <v>0.03</v>
      </c>
      <c r="L5787" s="198" t="s">
        <v>194</v>
      </c>
    </row>
    <row r="5788" spans="1:12" x14ac:dyDescent="0.3">
      <c r="A5788" s="5">
        <v>13640</v>
      </c>
      <c r="B5788" s="5">
        <v>10100501</v>
      </c>
      <c r="C5788" s="5">
        <v>1000</v>
      </c>
      <c r="D5788" s="4">
        <v>43709</v>
      </c>
      <c r="E5788" s="198" t="s">
        <v>104</v>
      </c>
      <c r="F5788" s="198">
        <v>108105747</v>
      </c>
      <c r="G5788" s="198">
        <v>0</v>
      </c>
      <c r="H5788" s="198">
        <v>0</v>
      </c>
      <c r="I5788" s="4">
        <v>43686</v>
      </c>
      <c r="J5788" s="198" t="s">
        <v>105</v>
      </c>
      <c r="K5788" s="198">
        <v>0.24</v>
      </c>
      <c r="L5788" s="198" t="s">
        <v>194</v>
      </c>
    </row>
    <row r="5789" spans="1:12" x14ac:dyDescent="0.3">
      <c r="A5789" s="5">
        <v>13660</v>
      </c>
      <c r="B5789" s="5">
        <v>10100501</v>
      </c>
      <c r="C5789" s="5">
        <v>1000</v>
      </c>
      <c r="D5789" s="4">
        <v>43709</v>
      </c>
      <c r="E5789" s="198" t="s">
        <v>104</v>
      </c>
      <c r="F5789" s="198">
        <v>108105747</v>
      </c>
      <c r="G5789" s="198">
        <v>0</v>
      </c>
      <c r="H5789" s="198">
        <v>0</v>
      </c>
      <c r="I5789" s="4">
        <v>43686</v>
      </c>
      <c r="J5789" s="198" t="s">
        <v>105</v>
      </c>
      <c r="K5789" s="198">
        <v>0.17</v>
      </c>
      <c r="L5789" s="198" t="s">
        <v>188</v>
      </c>
    </row>
    <row r="5790" spans="1:12" x14ac:dyDescent="0.3">
      <c r="A5790" s="5">
        <v>13660</v>
      </c>
      <c r="B5790" s="5">
        <v>10100501</v>
      </c>
      <c r="C5790" s="5">
        <v>1000</v>
      </c>
      <c r="D5790" s="4">
        <v>43709</v>
      </c>
      <c r="E5790" s="198" t="s">
        <v>104</v>
      </c>
      <c r="F5790" s="198">
        <v>108106799</v>
      </c>
      <c r="G5790" s="198">
        <v>0</v>
      </c>
      <c r="H5790" s="198">
        <v>0</v>
      </c>
      <c r="I5790" s="4">
        <v>43732</v>
      </c>
      <c r="J5790" s="198" t="s">
        <v>105</v>
      </c>
      <c r="K5790" s="3">
        <v>-1125.76</v>
      </c>
      <c r="L5790" s="198" t="s">
        <v>188</v>
      </c>
    </row>
    <row r="5791" spans="1:12" x14ac:dyDescent="0.3">
      <c r="A5791" s="5">
        <v>13670</v>
      </c>
      <c r="B5791" s="5">
        <v>10100501</v>
      </c>
      <c r="C5791" s="5">
        <v>1000</v>
      </c>
      <c r="D5791" s="4">
        <v>43709</v>
      </c>
      <c r="E5791" s="198" t="s">
        <v>104</v>
      </c>
      <c r="F5791" s="198">
        <v>108106799</v>
      </c>
      <c r="G5791" s="198">
        <v>0</v>
      </c>
      <c r="H5791" s="198">
        <v>0</v>
      </c>
      <c r="I5791" s="4">
        <v>43732</v>
      </c>
      <c r="J5791" s="198" t="s">
        <v>105</v>
      </c>
      <c r="K5791" s="3">
        <v>-1111.73</v>
      </c>
      <c r="L5791" s="198" t="s">
        <v>189</v>
      </c>
    </row>
    <row r="5792" spans="1:12" x14ac:dyDescent="0.3">
      <c r="A5792" s="5">
        <v>13640</v>
      </c>
      <c r="B5792" s="5">
        <v>10100501</v>
      </c>
      <c r="C5792" s="5">
        <v>1000</v>
      </c>
      <c r="D5792" s="4">
        <v>43709</v>
      </c>
      <c r="E5792" s="198" t="s">
        <v>104</v>
      </c>
      <c r="F5792" s="198">
        <v>108106916</v>
      </c>
      <c r="G5792" s="198">
        <v>0</v>
      </c>
      <c r="H5792" s="198">
        <v>0</v>
      </c>
      <c r="I5792" s="4">
        <v>43643</v>
      </c>
      <c r="J5792" s="198" t="s">
        <v>105</v>
      </c>
      <c r="K5792" s="198">
        <v>-5.76</v>
      </c>
      <c r="L5792" s="198" t="s">
        <v>194</v>
      </c>
    </row>
    <row r="5793" spans="1:12" x14ac:dyDescent="0.3">
      <c r="A5793" s="5">
        <v>13640</v>
      </c>
      <c r="B5793" s="5">
        <v>10100501</v>
      </c>
      <c r="C5793" s="5">
        <v>1000</v>
      </c>
      <c r="D5793" s="4">
        <v>43709</v>
      </c>
      <c r="E5793" s="198" t="s">
        <v>104</v>
      </c>
      <c r="F5793" s="198">
        <v>108106916</v>
      </c>
      <c r="G5793" s="198">
        <v>0</v>
      </c>
      <c r="H5793" s="198">
        <v>0</v>
      </c>
      <c r="I5793" s="4">
        <v>43643</v>
      </c>
      <c r="J5793" s="198" t="s">
        <v>105</v>
      </c>
      <c r="K5793" s="198">
        <v>-5.96</v>
      </c>
      <c r="L5793" s="198" t="s">
        <v>194</v>
      </c>
    </row>
    <row r="5794" spans="1:12" x14ac:dyDescent="0.3">
      <c r="A5794" s="5">
        <v>13640</v>
      </c>
      <c r="B5794" s="5">
        <v>10100501</v>
      </c>
      <c r="C5794" s="5">
        <v>1000</v>
      </c>
      <c r="D5794" s="4">
        <v>43709</v>
      </c>
      <c r="E5794" s="198" t="s">
        <v>104</v>
      </c>
      <c r="F5794" s="198">
        <v>108107486</v>
      </c>
      <c r="G5794" s="198">
        <v>0</v>
      </c>
      <c r="H5794" s="198">
        <v>0</v>
      </c>
      <c r="I5794" s="4">
        <v>43711</v>
      </c>
      <c r="J5794" s="198" t="s">
        <v>105</v>
      </c>
      <c r="K5794" s="198">
        <v>-139.56</v>
      </c>
      <c r="L5794" s="198" t="s">
        <v>194</v>
      </c>
    </row>
    <row r="5795" spans="1:12" x14ac:dyDescent="0.3">
      <c r="A5795" s="5">
        <v>13640</v>
      </c>
      <c r="B5795" s="5">
        <v>10100501</v>
      </c>
      <c r="C5795" s="5">
        <v>1000</v>
      </c>
      <c r="D5795" s="4">
        <v>43709</v>
      </c>
      <c r="E5795" s="198" t="s">
        <v>104</v>
      </c>
      <c r="F5795" s="198">
        <v>108107486</v>
      </c>
      <c r="G5795" s="198">
        <v>0</v>
      </c>
      <c r="H5795" s="198">
        <v>0</v>
      </c>
      <c r="I5795" s="4">
        <v>43711</v>
      </c>
      <c r="J5795" s="198" t="s">
        <v>105</v>
      </c>
      <c r="K5795" s="198">
        <v>-798.72</v>
      </c>
      <c r="L5795" s="198" t="s">
        <v>194</v>
      </c>
    </row>
    <row r="5796" spans="1:12" x14ac:dyDescent="0.3">
      <c r="A5796" s="5">
        <v>13640</v>
      </c>
      <c r="B5796" s="5">
        <v>10100501</v>
      </c>
      <c r="C5796" s="5">
        <v>1000</v>
      </c>
      <c r="D5796" s="4">
        <v>43709</v>
      </c>
      <c r="E5796" s="198" t="s">
        <v>104</v>
      </c>
      <c r="F5796" s="198">
        <v>108107486</v>
      </c>
      <c r="G5796" s="198">
        <v>0</v>
      </c>
      <c r="H5796" s="198">
        <v>0</v>
      </c>
      <c r="I5796" s="4">
        <v>43711</v>
      </c>
      <c r="J5796" s="198" t="s">
        <v>105</v>
      </c>
      <c r="K5796" s="198">
        <v>-702.39</v>
      </c>
      <c r="L5796" s="198" t="s">
        <v>194</v>
      </c>
    </row>
    <row r="5797" spans="1:12" x14ac:dyDescent="0.3">
      <c r="A5797" s="5">
        <v>13640</v>
      </c>
      <c r="B5797" s="5">
        <v>10100501</v>
      </c>
      <c r="C5797" s="5">
        <v>1000</v>
      </c>
      <c r="D5797" s="4">
        <v>43709</v>
      </c>
      <c r="E5797" s="198" t="s">
        <v>104</v>
      </c>
      <c r="F5797" s="198">
        <v>108107486</v>
      </c>
      <c r="G5797" s="198">
        <v>0</v>
      </c>
      <c r="H5797" s="198">
        <v>0</v>
      </c>
      <c r="I5797" s="4">
        <v>43711</v>
      </c>
      <c r="J5797" s="198" t="s">
        <v>105</v>
      </c>
      <c r="K5797" s="3">
        <v>-5331.05</v>
      </c>
      <c r="L5797" s="198" t="s">
        <v>194</v>
      </c>
    </row>
    <row r="5798" spans="1:12" x14ac:dyDescent="0.3">
      <c r="A5798" s="5">
        <v>13640</v>
      </c>
      <c r="B5798" s="5">
        <v>10100501</v>
      </c>
      <c r="C5798" s="5">
        <v>1000</v>
      </c>
      <c r="D5798" s="4">
        <v>43709</v>
      </c>
      <c r="E5798" s="198" t="s">
        <v>104</v>
      </c>
      <c r="F5798" s="198">
        <v>108107486</v>
      </c>
      <c r="G5798" s="198">
        <v>0</v>
      </c>
      <c r="H5798" s="198">
        <v>0</v>
      </c>
      <c r="I5798" s="4">
        <v>43711</v>
      </c>
      <c r="J5798" s="198" t="s">
        <v>105</v>
      </c>
      <c r="K5798" s="3">
        <v>-1393.59</v>
      </c>
      <c r="L5798" s="198" t="s">
        <v>194</v>
      </c>
    </row>
    <row r="5799" spans="1:12" x14ac:dyDescent="0.3">
      <c r="A5799" s="5">
        <v>13650</v>
      </c>
      <c r="B5799" s="5">
        <v>10100501</v>
      </c>
      <c r="C5799" s="5">
        <v>1000</v>
      </c>
      <c r="D5799" s="4">
        <v>43709</v>
      </c>
      <c r="E5799" s="198" t="s">
        <v>104</v>
      </c>
      <c r="F5799" s="198">
        <v>108107486</v>
      </c>
      <c r="G5799" s="198">
        <v>0</v>
      </c>
      <c r="H5799" s="198">
        <v>0</v>
      </c>
      <c r="I5799" s="4">
        <v>43711</v>
      </c>
      <c r="J5799" s="198" t="s">
        <v>105</v>
      </c>
      <c r="K5799" s="198">
        <v>-59.58</v>
      </c>
      <c r="L5799" s="198" t="s">
        <v>195</v>
      </c>
    </row>
    <row r="5800" spans="1:12" x14ac:dyDescent="0.3">
      <c r="A5800" s="5">
        <v>13670</v>
      </c>
      <c r="B5800" s="5">
        <v>10100501</v>
      </c>
      <c r="C5800" s="5">
        <v>1000</v>
      </c>
      <c r="D5800" s="4">
        <v>43709</v>
      </c>
      <c r="E5800" s="198" t="s">
        <v>104</v>
      </c>
      <c r="F5800" s="198">
        <v>108107486</v>
      </c>
      <c r="G5800" s="198">
        <v>0</v>
      </c>
      <c r="H5800" s="198">
        <v>0</v>
      </c>
      <c r="I5800" s="4">
        <v>43711</v>
      </c>
      <c r="J5800" s="198" t="s">
        <v>105</v>
      </c>
      <c r="K5800" s="198">
        <v>-148.03</v>
      </c>
      <c r="L5800" s="198" t="s">
        <v>189</v>
      </c>
    </row>
    <row r="5801" spans="1:12" x14ac:dyDescent="0.3">
      <c r="A5801" s="5">
        <v>13670</v>
      </c>
      <c r="B5801" s="5">
        <v>10100501</v>
      </c>
      <c r="C5801" s="5">
        <v>1000</v>
      </c>
      <c r="D5801" s="4">
        <v>43709</v>
      </c>
      <c r="E5801" s="198" t="s">
        <v>104</v>
      </c>
      <c r="F5801" s="198">
        <v>108107486</v>
      </c>
      <c r="G5801" s="198">
        <v>0</v>
      </c>
      <c r="H5801" s="198">
        <v>0</v>
      </c>
      <c r="I5801" s="4">
        <v>43711</v>
      </c>
      <c r="J5801" s="198" t="s">
        <v>105</v>
      </c>
      <c r="K5801" s="198">
        <v>-148.03</v>
      </c>
      <c r="L5801" s="198" t="s">
        <v>189</v>
      </c>
    </row>
    <row r="5802" spans="1:12" x14ac:dyDescent="0.3">
      <c r="A5802" s="5">
        <v>13670</v>
      </c>
      <c r="B5802" s="5">
        <v>10100501</v>
      </c>
      <c r="C5802" s="5">
        <v>1000</v>
      </c>
      <c r="D5802" s="4">
        <v>43709</v>
      </c>
      <c r="E5802" s="198" t="s">
        <v>104</v>
      </c>
      <c r="F5802" s="198">
        <v>108107486</v>
      </c>
      <c r="G5802" s="198">
        <v>0</v>
      </c>
      <c r="H5802" s="198">
        <v>0</v>
      </c>
      <c r="I5802" s="4">
        <v>43711</v>
      </c>
      <c r="J5802" s="198" t="s">
        <v>105</v>
      </c>
      <c r="K5802" s="198">
        <v>-148.03</v>
      </c>
      <c r="L5802" s="198" t="s">
        <v>189</v>
      </c>
    </row>
    <row r="5803" spans="1:12" x14ac:dyDescent="0.3">
      <c r="A5803" s="5">
        <v>13650</v>
      </c>
      <c r="B5803" s="5">
        <v>10100501</v>
      </c>
      <c r="C5803" s="5">
        <v>1000</v>
      </c>
      <c r="D5803" s="4">
        <v>43709</v>
      </c>
      <c r="E5803" s="198" t="s">
        <v>104</v>
      </c>
      <c r="F5803" s="198">
        <v>108099909</v>
      </c>
      <c r="G5803" s="198">
        <v>0</v>
      </c>
      <c r="H5803" s="198">
        <v>0</v>
      </c>
      <c r="I5803" s="4">
        <v>43494</v>
      </c>
      <c r="J5803" s="198" t="s">
        <v>105</v>
      </c>
      <c r="K5803" s="198">
        <v>291.8</v>
      </c>
      <c r="L5803" s="198" t="s">
        <v>195</v>
      </c>
    </row>
    <row r="5804" spans="1:12" x14ac:dyDescent="0.3">
      <c r="A5804" s="5">
        <v>13650</v>
      </c>
      <c r="B5804" s="5">
        <v>10100501</v>
      </c>
      <c r="C5804" s="5">
        <v>1000</v>
      </c>
      <c r="D5804" s="4">
        <v>43709</v>
      </c>
      <c r="E5804" s="198" t="s">
        <v>104</v>
      </c>
      <c r="F5804" s="198">
        <v>108099909</v>
      </c>
      <c r="G5804" s="198">
        <v>0</v>
      </c>
      <c r="H5804" s="198">
        <v>0</v>
      </c>
      <c r="I5804" s="4">
        <v>43494</v>
      </c>
      <c r="J5804" s="198" t="s">
        <v>105</v>
      </c>
      <c r="K5804" s="198">
        <v>291.81</v>
      </c>
      <c r="L5804" s="198" t="s">
        <v>195</v>
      </c>
    </row>
    <row r="5805" spans="1:12" x14ac:dyDescent="0.3">
      <c r="A5805" s="5">
        <v>13650</v>
      </c>
      <c r="B5805" s="5">
        <v>10100501</v>
      </c>
      <c r="C5805" s="5">
        <v>1000</v>
      </c>
      <c r="D5805" s="4">
        <v>43709</v>
      </c>
      <c r="E5805" s="198" t="s">
        <v>104</v>
      </c>
      <c r="F5805" s="198">
        <v>108099909</v>
      </c>
      <c r="G5805" s="198">
        <v>0</v>
      </c>
      <c r="H5805" s="198">
        <v>0</v>
      </c>
      <c r="I5805" s="4">
        <v>43494</v>
      </c>
      <c r="J5805" s="198" t="s">
        <v>105</v>
      </c>
      <c r="K5805" s="198">
        <v>21.29</v>
      </c>
      <c r="L5805" s="198" t="s">
        <v>195</v>
      </c>
    </row>
    <row r="5806" spans="1:12" x14ac:dyDescent="0.3">
      <c r="A5806" s="5">
        <v>13660</v>
      </c>
      <c r="B5806" s="5">
        <v>10100501</v>
      </c>
      <c r="C5806" s="5">
        <v>1000</v>
      </c>
      <c r="D5806" s="4">
        <v>43709</v>
      </c>
      <c r="E5806" s="198" t="s">
        <v>104</v>
      </c>
      <c r="F5806" s="198">
        <v>108099909</v>
      </c>
      <c r="G5806" s="198">
        <v>0</v>
      </c>
      <c r="H5806" s="198">
        <v>0</v>
      </c>
      <c r="I5806" s="4">
        <v>43494</v>
      </c>
      <c r="J5806" s="198" t="s">
        <v>105</v>
      </c>
      <c r="K5806" s="198">
        <v>17.88</v>
      </c>
      <c r="L5806" s="198" t="s">
        <v>188</v>
      </c>
    </row>
    <row r="5807" spans="1:12" x14ac:dyDescent="0.3">
      <c r="A5807" s="5">
        <v>13660</v>
      </c>
      <c r="B5807" s="5">
        <v>10100501</v>
      </c>
      <c r="C5807" s="5">
        <v>1000</v>
      </c>
      <c r="D5807" s="4">
        <v>43709</v>
      </c>
      <c r="E5807" s="198" t="s">
        <v>104</v>
      </c>
      <c r="F5807" s="198">
        <v>108099909</v>
      </c>
      <c r="G5807" s="198">
        <v>0</v>
      </c>
      <c r="H5807" s="198">
        <v>0</v>
      </c>
      <c r="I5807" s="4">
        <v>43494</v>
      </c>
      <c r="J5807" s="198" t="s">
        <v>105</v>
      </c>
      <c r="K5807" s="198">
        <v>49.1</v>
      </c>
      <c r="L5807" s="198" t="s">
        <v>188</v>
      </c>
    </row>
    <row r="5808" spans="1:12" x14ac:dyDescent="0.3">
      <c r="A5808" s="5">
        <v>13670</v>
      </c>
      <c r="B5808" s="5">
        <v>10100501</v>
      </c>
      <c r="C5808" s="5">
        <v>1000</v>
      </c>
      <c r="D5808" s="4">
        <v>43709</v>
      </c>
      <c r="E5808" s="198" t="s">
        <v>104</v>
      </c>
      <c r="F5808" s="198">
        <v>108099909</v>
      </c>
      <c r="G5808" s="198">
        <v>0</v>
      </c>
      <c r="H5808" s="198">
        <v>0</v>
      </c>
      <c r="I5808" s="4">
        <v>43494</v>
      </c>
      <c r="J5808" s="198" t="s">
        <v>105</v>
      </c>
      <c r="K5808" s="198">
        <v>199.59</v>
      </c>
      <c r="L5808" s="198" t="s">
        <v>189</v>
      </c>
    </row>
    <row r="5809" spans="1:12" x14ac:dyDescent="0.3">
      <c r="A5809" s="5">
        <v>13670</v>
      </c>
      <c r="B5809" s="5">
        <v>10100501</v>
      </c>
      <c r="C5809" s="5">
        <v>1000</v>
      </c>
      <c r="D5809" s="4">
        <v>43709</v>
      </c>
      <c r="E5809" s="198" t="s">
        <v>104</v>
      </c>
      <c r="F5809" s="198">
        <v>108099909</v>
      </c>
      <c r="G5809" s="198">
        <v>0</v>
      </c>
      <c r="H5809" s="198">
        <v>0</v>
      </c>
      <c r="I5809" s="4">
        <v>43494</v>
      </c>
      <c r="J5809" s="198" t="s">
        <v>105</v>
      </c>
      <c r="K5809" s="198">
        <v>199.59</v>
      </c>
      <c r="L5809" s="198" t="s">
        <v>189</v>
      </c>
    </row>
    <row r="5810" spans="1:12" x14ac:dyDescent="0.3">
      <c r="A5810" s="5">
        <v>13670</v>
      </c>
      <c r="B5810" s="5">
        <v>10100501</v>
      </c>
      <c r="C5810" s="5">
        <v>1000</v>
      </c>
      <c r="D5810" s="4">
        <v>43709</v>
      </c>
      <c r="E5810" s="198" t="s">
        <v>104</v>
      </c>
      <c r="F5810" s="198">
        <v>108099909</v>
      </c>
      <c r="G5810" s="198">
        <v>0</v>
      </c>
      <c r="H5810" s="198">
        <v>0</v>
      </c>
      <c r="I5810" s="4">
        <v>43494</v>
      </c>
      <c r="J5810" s="198" t="s">
        <v>105</v>
      </c>
      <c r="K5810" s="198">
        <v>199.59</v>
      </c>
      <c r="L5810" s="198" t="s">
        <v>189</v>
      </c>
    </row>
    <row r="5811" spans="1:12" x14ac:dyDescent="0.3">
      <c r="A5811" s="5">
        <v>13640</v>
      </c>
      <c r="B5811" s="5">
        <v>10100501</v>
      </c>
      <c r="C5811" s="5">
        <v>1000</v>
      </c>
      <c r="D5811" s="4">
        <v>43709</v>
      </c>
      <c r="E5811" s="198" t="s">
        <v>104</v>
      </c>
      <c r="F5811" s="198">
        <v>108100261</v>
      </c>
      <c r="G5811" s="198">
        <v>0</v>
      </c>
      <c r="H5811" s="198">
        <v>0</v>
      </c>
      <c r="I5811" s="4">
        <v>43675</v>
      </c>
      <c r="J5811" s="198" t="s">
        <v>105</v>
      </c>
      <c r="K5811" s="198">
        <v>-568.44000000000005</v>
      </c>
      <c r="L5811" s="198" t="s">
        <v>194</v>
      </c>
    </row>
    <row r="5812" spans="1:12" x14ac:dyDescent="0.3">
      <c r="A5812" s="5">
        <v>13640</v>
      </c>
      <c r="B5812" s="5">
        <v>10100501</v>
      </c>
      <c r="C5812" s="5">
        <v>1000</v>
      </c>
      <c r="D5812" s="4">
        <v>43709</v>
      </c>
      <c r="E5812" s="198" t="s">
        <v>104</v>
      </c>
      <c r="F5812" s="198">
        <v>108100261</v>
      </c>
      <c r="G5812" s="198">
        <v>0</v>
      </c>
      <c r="H5812" s="198">
        <v>0</v>
      </c>
      <c r="I5812" s="4">
        <v>43675</v>
      </c>
      <c r="J5812" s="198" t="s">
        <v>105</v>
      </c>
      <c r="K5812" s="3">
        <v>-1139.9000000000001</v>
      </c>
      <c r="L5812" s="198" t="s">
        <v>194</v>
      </c>
    </row>
    <row r="5813" spans="1:12" x14ac:dyDescent="0.3">
      <c r="A5813" s="5">
        <v>13670</v>
      </c>
      <c r="B5813" s="5">
        <v>10100501</v>
      </c>
      <c r="C5813" s="5">
        <v>1000</v>
      </c>
      <c r="D5813" s="4">
        <v>43709</v>
      </c>
      <c r="E5813" s="198" t="s">
        <v>104</v>
      </c>
      <c r="F5813" s="198">
        <v>108100261</v>
      </c>
      <c r="G5813" s="198">
        <v>0</v>
      </c>
      <c r="H5813" s="198">
        <v>0</v>
      </c>
      <c r="I5813" s="4">
        <v>43675</v>
      </c>
      <c r="J5813" s="198" t="s">
        <v>105</v>
      </c>
      <c r="K5813" s="198">
        <v>-266.51</v>
      </c>
      <c r="L5813" s="198" t="s">
        <v>189</v>
      </c>
    </row>
    <row r="5814" spans="1:12" x14ac:dyDescent="0.3">
      <c r="A5814" s="5">
        <v>13640</v>
      </c>
      <c r="B5814" s="5">
        <v>10100501</v>
      </c>
      <c r="C5814" s="5">
        <v>1000</v>
      </c>
      <c r="D5814" s="4">
        <v>43709</v>
      </c>
      <c r="E5814" s="198" t="s">
        <v>104</v>
      </c>
      <c r="F5814" s="198">
        <v>108100274</v>
      </c>
      <c r="G5814" s="198">
        <v>0</v>
      </c>
      <c r="H5814" s="198">
        <v>0</v>
      </c>
      <c r="I5814" s="4">
        <v>43683</v>
      </c>
      <c r="J5814" s="198" t="s">
        <v>105</v>
      </c>
      <c r="K5814" s="198">
        <v>-315.83999999999997</v>
      </c>
      <c r="L5814" s="198" t="s">
        <v>194</v>
      </c>
    </row>
    <row r="5815" spans="1:12" x14ac:dyDescent="0.3">
      <c r="A5815" s="5">
        <v>13640</v>
      </c>
      <c r="B5815" s="5">
        <v>10100501</v>
      </c>
      <c r="C5815" s="5">
        <v>1000</v>
      </c>
      <c r="D5815" s="4">
        <v>43709</v>
      </c>
      <c r="E5815" s="198" t="s">
        <v>104</v>
      </c>
      <c r="F5815" s="198">
        <v>108100274</v>
      </c>
      <c r="G5815" s="198">
        <v>0</v>
      </c>
      <c r="H5815" s="198">
        <v>0</v>
      </c>
      <c r="I5815" s="4">
        <v>43683</v>
      </c>
      <c r="J5815" s="198" t="s">
        <v>105</v>
      </c>
      <c r="K5815" s="3">
        <v>-2684.59</v>
      </c>
      <c r="L5815" s="198" t="s">
        <v>194</v>
      </c>
    </row>
    <row r="5816" spans="1:12" x14ac:dyDescent="0.3">
      <c r="A5816" s="5">
        <v>13690</v>
      </c>
      <c r="B5816" s="5">
        <v>10100501</v>
      </c>
      <c r="C5816" s="5">
        <v>1000</v>
      </c>
      <c r="D5816" s="4">
        <v>43709</v>
      </c>
      <c r="E5816" s="198" t="s">
        <v>104</v>
      </c>
      <c r="F5816" s="198">
        <v>108115444</v>
      </c>
      <c r="G5816" s="198">
        <v>0</v>
      </c>
      <c r="H5816" s="198">
        <v>0</v>
      </c>
      <c r="I5816" s="4">
        <v>43689</v>
      </c>
      <c r="J5816" s="198" t="s">
        <v>105</v>
      </c>
      <c r="K5816" s="3">
        <v>9172.94</v>
      </c>
      <c r="L5816" s="198" t="s">
        <v>191</v>
      </c>
    </row>
    <row r="5817" spans="1:12" x14ac:dyDescent="0.3">
      <c r="A5817" s="5">
        <v>13690</v>
      </c>
      <c r="B5817" s="5">
        <v>10100501</v>
      </c>
      <c r="C5817" s="5">
        <v>1000</v>
      </c>
      <c r="D5817" s="4">
        <v>43709</v>
      </c>
      <c r="E5817" s="198" t="s">
        <v>104</v>
      </c>
      <c r="F5817" s="198">
        <v>108115444</v>
      </c>
      <c r="G5817" s="198">
        <v>0</v>
      </c>
      <c r="H5817" s="198">
        <v>0</v>
      </c>
      <c r="I5817" s="4">
        <v>43689</v>
      </c>
      <c r="J5817" s="198" t="s">
        <v>105</v>
      </c>
      <c r="K5817" s="3">
        <v>9172.93</v>
      </c>
      <c r="L5817" s="198" t="s">
        <v>191</v>
      </c>
    </row>
    <row r="5818" spans="1:12" x14ac:dyDescent="0.3">
      <c r="A5818" s="5">
        <v>13650</v>
      </c>
      <c r="B5818" s="5">
        <v>10100501</v>
      </c>
      <c r="C5818" s="5">
        <v>1000</v>
      </c>
      <c r="D5818" s="4">
        <v>43709</v>
      </c>
      <c r="E5818" s="198" t="s">
        <v>104</v>
      </c>
      <c r="F5818" s="198">
        <v>108115962</v>
      </c>
      <c r="G5818" s="198">
        <v>0</v>
      </c>
      <c r="H5818" s="198">
        <v>0</v>
      </c>
      <c r="I5818" s="4">
        <v>43718</v>
      </c>
      <c r="J5818" s="198" t="s">
        <v>324</v>
      </c>
      <c r="K5818" s="198">
        <v>-37.57</v>
      </c>
      <c r="L5818" s="198" t="s">
        <v>195</v>
      </c>
    </row>
    <row r="5819" spans="1:12" x14ac:dyDescent="0.3">
      <c r="A5819" s="5">
        <v>13640</v>
      </c>
      <c r="B5819" s="5">
        <v>10100501</v>
      </c>
      <c r="C5819" s="5">
        <v>1000</v>
      </c>
      <c r="D5819" s="4">
        <v>43709</v>
      </c>
      <c r="E5819" s="198" t="s">
        <v>104</v>
      </c>
      <c r="F5819" s="198">
        <v>108108204</v>
      </c>
      <c r="G5819" s="198">
        <v>0</v>
      </c>
      <c r="H5819" s="198">
        <v>0</v>
      </c>
      <c r="I5819" s="4">
        <v>43726</v>
      </c>
      <c r="J5819" s="198" t="s">
        <v>105</v>
      </c>
      <c r="K5819" s="3">
        <v>-1364.54</v>
      </c>
      <c r="L5819" s="198" t="s">
        <v>194</v>
      </c>
    </row>
    <row r="5820" spans="1:12" x14ac:dyDescent="0.3">
      <c r="A5820" s="5">
        <v>13660</v>
      </c>
      <c r="B5820" s="5">
        <v>10100501</v>
      </c>
      <c r="C5820" s="5">
        <v>1000</v>
      </c>
      <c r="D5820" s="4">
        <v>43709</v>
      </c>
      <c r="E5820" s="198" t="s">
        <v>104</v>
      </c>
      <c r="F5820" s="198">
        <v>108108319</v>
      </c>
      <c r="G5820" s="198">
        <v>0</v>
      </c>
      <c r="H5820" s="198">
        <v>0</v>
      </c>
      <c r="I5820" s="4">
        <v>43684</v>
      </c>
      <c r="J5820" s="198" t="s">
        <v>105</v>
      </c>
      <c r="K5820" s="198">
        <v>-16.11</v>
      </c>
      <c r="L5820" s="198" t="s">
        <v>188</v>
      </c>
    </row>
    <row r="5821" spans="1:12" x14ac:dyDescent="0.3">
      <c r="A5821" s="5">
        <v>13670</v>
      </c>
      <c r="B5821" s="5">
        <v>10100501</v>
      </c>
      <c r="C5821" s="5">
        <v>1000</v>
      </c>
      <c r="D5821" s="4">
        <v>43709</v>
      </c>
      <c r="E5821" s="198" t="s">
        <v>104</v>
      </c>
      <c r="F5821" s="198">
        <v>108108319</v>
      </c>
      <c r="G5821" s="198">
        <v>0</v>
      </c>
      <c r="H5821" s="198">
        <v>0</v>
      </c>
      <c r="I5821" s="4">
        <v>43684</v>
      </c>
      <c r="J5821" s="198" t="s">
        <v>105</v>
      </c>
      <c r="K5821" s="198">
        <v>-57.81</v>
      </c>
      <c r="L5821" s="198" t="s">
        <v>189</v>
      </c>
    </row>
    <row r="5822" spans="1:12" x14ac:dyDescent="0.3">
      <c r="A5822" s="5">
        <v>13670</v>
      </c>
      <c r="B5822" s="5">
        <v>10100501</v>
      </c>
      <c r="C5822" s="5">
        <v>1000</v>
      </c>
      <c r="D5822" s="4">
        <v>43709</v>
      </c>
      <c r="E5822" s="198" t="s">
        <v>104</v>
      </c>
      <c r="F5822" s="198">
        <v>108108319</v>
      </c>
      <c r="G5822" s="198">
        <v>0</v>
      </c>
      <c r="H5822" s="198">
        <v>0</v>
      </c>
      <c r="I5822" s="4">
        <v>43684</v>
      </c>
      <c r="J5822" s="198" t="s">
        <v>105</v>
      </c>
      <c r="K5822" s="198">
        <v>-88.74</v>
      </c>
      <c r="L5822" s="198" t="s">
        <v>189</v>
      </c>
    </row>
    <row r="5823" spans="1:12" x14ac:dyDescent="0.3">
      <c r="A5823" s="5">
        <v>13670</v>
      </c>
      <c r="B5823" s="5">
        <v>10100501</v>
      </c>
      <c r="C5823" s="5">
        <v>1000</v>
      </c>
      <c r="D5823" s="4">
        <v>43709</v>
      </c>
      <c r="E5823" s="198" t="s">
        <v>104</v>
      </c>
      <c r="F5823" s="198">
        <v>108108319</v>
      </c>
      <c r="G5823" s="198">
        <v>0</v>
      </c>
      <c r="H5823" s="198">
        <v>0</v>
      </c>
      <c r="I5823" s="4">
        <v>43684</v>
      </c>
      <c r="J5823" s="198" t="s">
        <v>105</v>
      </c>
      <c r="K5823" s="198">
        <v>-5.71</v>
      </c>
      <c r="L5823" s="198" t="s">
        <v>189</v>
      </c>
    </row>
    <row r="5824" spans="1:12" x14ac:dyDescent="0.3">
      <c r="A5824" s="5">
        <v>13670</v>
      </c>
      <c r="B5824" s="5">
        <v>10100501</v>
      </c>
      <c r="C5824" s="5">
        <v>1000</v>
      </c>
      <c r="D5824" s="4">
        <v>43709</v>
      </c>
      <c r="E5824" s="198" t="s">
        <v>104</v>
      </c>
      <c r="F5824" s="198">
        <v>108108370</v>
      </c>
      <c r="G5824" s="198">
        <v>0</v>
      </c>
      <c r="H5824" s="198">
        <v>0</v>
      </c>
      <c r="I5824" s="4">
        <v>43538</v>
      </c>
      <c r="J5824" s="198" t="s">
        <v>105</v>
      </c>
      <c r="K5824" s="198">
        <v>-590.66999999999996</v>
      </c>
      <c r="L5824" s="198" t="s">
        <v>189</v>
      </c>
    </row>
    <row r="5825" spans="1:12" x14ac:dyDescent="0.3">
      <c r="A5825" s="5">
        <v>13640</v>
      </c>
      <c r="B5825" s="5">
        <v>10100501</v>
      </c>
      <c r="C5825" s="5">
        <v>1000</v>
      </c>
      <c r="D5825" s="4">
        <v>43709</v>
      </c>
      <c r="E5825" s="198" t="s">
        <v>104</v>
      </c>
      <c r="F5825" s="198">
        <v>108102376</v>
      </c>
      <c r="G5825" s="198">
        <v>0</v>
      </c>
      <c r="H5825" s="198">
        <v>0</v>
      </c>
      <c r="I5825" s="4">
        <v>43713</v>
      </c>
      <c r="J5825" s="198" t="s">
        <v>105</v>
      </c>
      <c r="K5825" s="3">
        <v>-1636.53</v>
      </c>
      <c r="L5825" s="198" t="s">
        <v>194</v>
      </c>
    </row>
    <row r="5826" spans="1:12" x14ac:dyDescent="0.3">
      <c r="A5826" s="5">
        <v>13640</v>
      </c>
      <c r="B5826" s="5">
        <v>10100501</v>
      </c>
      <c r="C5826" s="5">
        <v>1000</v>
      </c>
      <c r="D5826" s="4">
        <v>43709</v>
      </c>
      <c r="E5826" s="198" t="s">
        <v>104</v>
      </c>
      <c r="F5826" s="198">
        <v>108102559</v>
      </c>
      <c r="G5826" s="198">
        <v>0</v>
      </c>
      <c r="H5826" s="198">
        <v>0</v>
      </c>
      <c r="I5826" s="4">
        <v>43552</v>
      </c>
      <c r="J5826" s="198" t="s">
        <v>105</v>
      </c>
      <c r="K5826" s="198">
        <v>-15.01</v>
      </c>
      <c r="L5826" s="198" t="s">
        <v>194</v>
      </c>
    </row>
    <row r="5827" spans="1:12" x14ac:dyDescent="0.3">
      <c r="A5827" s="5">
        <v>13650</v>
      </c>
      <c r="B5827" s="5">
        <v>10100501</v>
      </c>
      <c r="C5827" s="5">
        <v>1000</v>
      </c>
      <c r="D5827" s="4">
        <v>43709</v>
      </c>
      <c r="E5827" s="198" t="s">
        <v>104</v>
      </c>
      <c r="F5827" s="198">
        <v>108102559</v>
      </c>
      <c r="G5827" s="198">
        <v>0</v>
      </c>
      <c r="H5827" s="198">
        <v>0</v>
      </c>
      <c r="I5827" s="4">
        <v>43552</v>
      </c>
      <c r="J5827" s="198" t="s">
        <v>105</v>
      </c>
      <c r="K5827" s="198">
        <v>-57.05</v>
      </c>
      <c r="L5827" s="198" t="s">
        <v>195</v>
      </c>
    </row>
    <row r="5828" spans="1:12" x14ac:dyDescent="0.3">
      <c r="A5828" s="5">
        <v>13650</v>
      </c>
      <c r="B5828" s="5">
        <v>10100501</v>
      </c>
      <c r="C5828" s="5">
        <v>1000</v>
      </c>
      <c r="D5828" s="4">
        <v>43709</v>
      </c>
      <c r="E5828" s="198" t="s">
        <v>104</v>
      </c>
      <c r="F5828" s="198">
        <v>108102559</v>
      </c>
      <c r="G5828" s="198">
        <v>0</v>
      </c>
      <c r="H5828" s="198">
        <v>0</v>
      </c>
      <c r="I5828" s="4">
        <v>43552</v>
      </c>
      <c r="J5828" s="198" t="s">
        <v>105</v>
      </c>
      <c r="K5828" s="198">
        <v>-57.06</v>
      </c>
      <c r="L5828" s="198" t="s">
        <v>195</v>
      </c>
    </row>
    <row r="5829" spans="1:12" x14ac:dyDescent="0.3">
      <c r="A5829" s="5">
        <v>13650</v>
      </c>
      <c r="B5829" s="5">
        <v>10100501</v>
      </c>
      <c r="C5829" s="5">
        <v>1000</v>
      </c>
      <c r="D5829" s="4">
        <v>43709</v>
      </c>
      <c r="E5829" s="198" t="s">
        <v>104</v>
      </c>
      <c r="F5829" s="198">
        <v>108102559</v>
      </c>
      <c r="G5829" s="198">
        <v>0</v>
      </c>
      <c r="H5829" s="198">
        <v>0</v>
      </c>
      <c r="I5829" s="4">
        <v>43552</v>
      </c>
      <c r="J5829" s="198" t="s">
        <v>105</v>
      </c>
      <c r="K5829" s="198">
        <v>-57.06</v>
      </c>
      <c r="L5829" s="198" t="s">
        <v>195</v>
      </c>
    </row>
    <row r="5830" spans="1:12" x14ac:dyDescent="0.3">
      <c r="A5830" s="5">
        <v>13650</v>
      </c>
      <c r="B5830" s="5">
        <v>10100501</v>
      </c>
      <c r="C5830" s="5">
        <v>1000</v>
      </c>
      <c r="D5830" s="4">
        <v>43709</v>
      </c>
      <c r="E5830" s="198" t="s">
        <v>103</v>
      </c>
      <c r="F5830" s="198">
        <v>108102952</v>
      </c>
      <c r="G5830" s="198">
        <v>-210</v>
      </c>
      <c r="H5830" s="198">
        <v>-531.29999999999995</v>
      </c>
      <c r="I5830" s="4">
        <v>43532</v>
      </c>
      <c r="J5830" s="198" t="s">
        <v>322</v>
      </c>
      <c r="K5830" s="198">
        <v>0</v>
      </c>
      <c r="L5830" s="198" t="s">
        <v>195</v>
      </c>
    </row>
    <row r="5831" spans="1:12" x14ac:dyDescent="0.3">
      <c r="A5831" s="5">
        <v>13650</v>
      </c>
      <c r="B5831" s="5">
        <v>10100501</v>
      </c>
      <c r="C5831" s="5">
        <v>1000</v>
      </c>
      <c r="D5831" s="4">
        <v>43709</v>
      </c>
      <c r="E5831" s="198" t="s">
        <v>103</v>
      </c>
      <c r="F5831" s="198">
        <v>108102952</v>
      </c>
      <c r="G5831" s="198">
        <v>420</v>
      </c>
      <c r="H5831" s="3">
        <v>1062.5999999999999</v>
      </c>
      <c r="I5831" s="4">
        <v>43532</v>
      </c>
      <c r="J5831" s="198" t="s">
        <v>322</v>
      </c>
      <c r="K5831" s="198">
        <v>0</v>
      </c>
      <c r="L5831" s="198" t="s">
        <v>195</v>
      </c>
    </row>
    <row r="5832" spans="1:12" x14ac:dyDescent="0.3">
      <c r="A5832" s="5">
        <v>13640</v>
      </c>
      <c r="B5832" s="5">
        <v>10100501</v>
      </c>
      <c r="C5832" s="5">
        <v>1000</v>
      </c>
      <c r="D5832" s="4">
        <v>43709</v>
      </c>
      <c r="E5832" s="198" t="s">
        <v>104</v>
      </c>
      <c r="F5832" s="198">
        <v>108103178</v>
      </c>
      <c r="G5832" s="198">
        <v>0</v>
      </c>
      <c r="H5832" s="198">
        <v>0</v>
      </c>
      <c r="I5832" s="4">
        <v>43732</v>
      </c>
      <c r="J5832" s="198" t="s">
        <v>105</v>
      </c>
      <c r="K5832" s="3">
        <v>-2317.62</v>
      </c>
      <c r="L5832" s="198" t="s">
        <v>194</v>
      </c>
    </row>
    <row r="5833" spans="1:12" x14ac:dyDescent="0.3">
      <c r="A5833" s="5">
        <v>13670</v>
      </c>
      <c r="B5833" s="5">
        <v>10100501</v>
      </c>
      <c r="C5833" s="5">
        <v>1000</v>
      </c>
      <c r="D5833" s="4">
        <v>43709</v>
      </c>
      <c r="E5833" s="198" t="s">
        <v>104</v>
      </c>
      <c r="F5833" s="198">
        <v>108103362</v>
      </c>
      <c r="G5833" s="198">
        <v>0</v>
      </c>
      <c r="H5833" s="198">
        <v>0</v>
      </c>
      <c r="I5833" s="4">
        <v>43720</v>
      </c>
      <c r="J5833" s="198" t="s">
        <v>105</v>
      </c>
      <c r="K5833" s="3">
        <v>-1439.03</v>
      </c>
      <c r="L5833" s="198" t="s">
        <v>189</v>
      </c>
    </row>
    <row r="5834" spans="1:12" x14ac:dyDescent="0.3">
      <c r="A5834" s="5">
        <v>13660</v>
      </c>
      <c r="B5834" s="5">
        <v>10100501</v>
      </c>
      <c r="C5834" s="5">
        <v>1000</v>
      </c>
      <c r="D5834" s="4">
        <v>43709</v>
      </c>
      <c r="E5834" s="198" t="s">
        <v>103</v>
      </c>
      <c r="F5834" s="198">
        <v>108103682</v>
      </c>
      <c r="G5834" s="198">
        <v>-1</v>
      </c>
      <c r="H5834" s="3">
        <v>-2573.25</v>
      </c>
      <c r="I5834" s="4">
        <v>43738</v>
      </c>
      <c r="J5834" s="198" t="s">
        <v>323</v>
      </c>
      <c r="K5834" s="198">
        <v>0</v>
      </c>
      <c r="L5834" s="198" t="s">
        <v>188</v>
      </c>
    </row>
    <row r="5835" spans="1:12" x14ac:dyDescent="0.3">
      <c r="A5835" s="5">
        <v>13660</v>
      </c>
      <c r="B5835" s="5">
        <v>10100501</v>
      </c>
      <c r="C5835" s="5">
        <v>1000</v>
      </c>
      <c r="D5835" s="4">
        <v>43709</v>
      </c>
      <c r="E5835" s="198" t="s">
        <v>104</v>
      </c>
      <c r="F5835" s="198">
        <v>108103682</v>
      </c>
      <c r="G5835" s="198">
        <v>0</v>
      </c>
      <c r="H5835" s="198">
        <v>0</v>
      </c>
      <c r="I5835" s="4">
        <v>43738</v>
      </c>
      <c r="J5835" s="198" t="s">
        <v>323</v>
      </c>
      <c r="K5835" s="3">
        <v>-1565.04</v>
      </c>
      <c r="L5835" s="198" t="s">
        <v>188</v>
      </c>
    </row>
    <row r="5836" spans="1:12" x14ac:dyDescent="0.3">
      <c r="A5836" s="5">
        <v>13670</v>
      </c>
      <c r="B5836" s="5">
        <v>10100501</v>
      </c>
      <c r="C5836" s="5">
        <v>1000</v>
      </c>
      <c r="D5836" s="4">
        <v>43709</v>
      </c>
      <c r="E5836" s="198" t="s">
        <v>103</v>
      </c>
      <c r="F5836" s="198">
        <v>108103682</v>
      </c>
      <c r="G5836" s="5">
        <v>-2940</v>
      </c>
      <c r="H5836" s="3">
        <v>-12700.8</v>
      </c>
      <c r="I5836" s="4">
        <v>43738</v>
      </c>
      <c r="J5836" s="198" t="s">
        <v>323</v>
      </c>
      <c r="K5836" s="198">
        <v>0</v>
      </c>
      <c r="L5836" s="198" t="s">
        <v>189</v>
      </c>
    </row>
    <row r="5837" spans="1:12" x14ac:dyDescent="0.3">
      <c r="A5837" s="5">
        <v>13670</v>
      </c>
      <c r="B5837" s="5">
        <v>10100501</v>
      </c>
      <c r="C5837" s="5">
        <v>1000</v>
      </c>
      <c r="D5837" s="4">
        <v>43709</v>
      </c>
      <c r="E5837" s="198" t="s">
        <v>103</v>
      </c>
      <c r="F5837" s="198">
        <v>108103682</v>
      </c>
      <c r="G5837" s="198">
        <v>-375</v>
      </c>
      <c r="H5837" s="3">
        <v>-1481.25</v>
      </c>
      <c r="I5837" s="4">
        <v>43738</v>
      </c>
      <c r="J5837" s="198" t="s">
        <v>323</v>
      </c>
      <c r="K5837" s="198">
        <v>0</v>
      </c>
      <c r="L5837" s="198" t="s">
        <v>189</v>
      </c>
    </row>
    <row r="5838" spans="1:12" x14ac:dyDescent="0.3">
      <c r="A5838" s="5">
        <v>13670</v>
      </c>
      <c r="B5838" s="5">
        <v>10100501</v>
      </c>
      <c r="C5838" s="5">
        <v>1000</v>
      </c>
      <c r="D5838" s="4">
        <v>43709</v>
      </c>
      <c r="E5838" s="198" t="s">
        <v>104</v>
      </c>
      <c r="F5838" s="198">
        <v>108103682</v>
      </c>
      <c r="G5838" s="198">
        <v>0</v>
      </c>
      <c r="H5838" s="198">
        <v>0</v>
      </c>
      <c r="I5838" s="4">
        <v>43738</v>
      </c>
      <c r="J5838" s="198" t="s">
        <v>323</v>
      </c>
      <c r="K5838" s="3">
        <v>-7724.58</v>
      </c>
      <c r="L5838" s="198" t="s">
        <v>189</v>
      </c>
    </row>
    <row r="5839" spans="1:12" x14ac:dyDescent="0.3">
      <c r="A5839" s="5">
        <v>13670</v>
      </c>
      <c r="B5839" s="5">
        <v>10100501</v>
      </c>
      <c r="C5839" s="5">
        <v>1000</v>
      </c>
      <c r="D5839" s="4">
        <v>43709</v>
      </c>
      <c r="E5839" s="198" t="s">
        <v>104</v>
      </c>
      <c r="F5839" s="198">
        <v>108103682</v>
      </c>
      <c r="G5839" s="198">
        <v>0</v>
      </c>
      <c r="H5839" s="198">
        <v>0</v>
      </c>
      <c r="I5839" s="4">
        <v>43738</v>
      </c>
      <c r="J5839" s="198" t="s">
        <v>323</v>
      </c>
      <c r="K5839" s="198">
        <v>-900.89</v>
      </c>
      <c r="L5839" s="198" t="s">
        <v>189</v>
      </c>
    </row>
    <row r="5840" spans="1:12" x14ac:dyDescent="0.3">
      <c r="A5840" s="5">
        <v>13640</v>
      </c>
      <c r="B5840" s="5">
        <v>10100501</v>
      </c>
      <c r="C5840" s="5">
        <v>1000</v>
      </c>
      <c r="D5840" s="4">
        <v>43709</v>
      </c>
      <c r="E5840" s="198" t="s">
        <v>104</v>
      </c>
      <c r="F5840" s="198">
        <v>108100261</v>
      </c>
      <c r="G5840" s="198">
        <v>0</v>
      </c>
      <c r="H5840" s="198">
        <v>0</v>
      </c>
      <c r="I5840" s="4">
        <v>43675</v>
      </c>
      <c r="J5840" s="198" t="s">
        <v>105</v>
      </c>
      <c r="K5840" s="198">
        <v>0.88</v>
      </c>
      <c r="L5840" s="198" t="s">
        <v>194</v>
      </c>
    </row>
    <row r="5841" spans="1:12" x14ac:dyDescent="0.3">
      <c r="A5841" s="5">
        <v>13670</v>
      </c>
      <c r="B5841" s="5">
        <v>10100501</v>
      </c>
      <c r="C5841" s="5">
        <v>1000</v>
      </c>
      <c r="D5841" s="4">
        <v>43709</v>
      </c>
      <c r="E5841" s="198" t="s">
        <v>104</v>
      </c>
      <c r="F5841" s="198">
        <v>108100261</v>
      </c>
      <c r="G5841" s="198">
        <v>0</v>
      </c>
      <c r="H5841" s="198">
        <v>0</v>
      </c>
      <c r="I5841" s="4">
        <v>43675</v>
      </c>
      <c r="J5841" s="198" t="s">
        <v>105</v>
      </c>
      <c r="K5841" s="198">
        <v>0.41</v>
      </c>
      <c r="L5841" s="198" t="s">
        <v>189</v>
      </c>
    </row>
    <row r="5842" spans="1:12" x14ac:dyDescent="0.3">
      <c r="A5842" s="5">
        <v>13640</v>
      </c>
      <c r="B5842" s="5">
        <v>10100501</v>
      </c>
      <c r="C5842" s="5">
        <v>1000</v>
      </c>
      <c r="D5842" s="4">
        <v>43709</v>
      </c>
      <c r="E5842" s="198" t="s">
        <v>104</v>
      </c>
      <c r="F5842" s="198">
        <v>108100274</v>
      </c>
      <c r="G5842" s="198">
        <v>0</v>
      </c>
      <c r="H5842" s="198">
        <v>0</v>
      </c>
      <c r="I5842" s="4">
        <v>43683</v>
      </c>
      <c r="J5842" s="198" t="s">
        <v>105</v>
      </c>
      <c r="K5842" s="198">
        <v>-1.02</v>
      </c>
      <c r="L5842" s="198" t="s">
        <v>194</v>
      </c>
    </row>
    <row r="5843" spans="1:12" x14ac:dyDescent="0.3">
      <c r="A5843" s="5">
        <v>13640</v>
      </c>
      <c r="B5843" s="5">
        <v>10100501</v>
      </c>
      <c r="C5843" s="5">
        <v>1000</v>
      </c>
      <c r="D5843" s="4">
        <v>43709</v>
      </c>
      <c r="E5843" s="198" t="s">
        <v>104</v>
      </c>
      <c r="F5843" s="198">
        <v>108100274</v>
      </c>
      <c r="G5843" s="198">
        <v>0</v>
      </c>
      <c r="H5843" s="198">
        <v>0</v>
      </c>
      <c r="I5843" s="4">
        <v>43683</v>
      </c>
      <c r="J5843" s="198" t="s">
        <v>105</v>
      </c>
      <c r="K5843" s="198">
        <v>-8.6999999999999993</v>
      </c>
      <c r="L5843" s="198" t="s">
        <v>194</v>
      </c>
    </row>
    <row r="5844" spans="1:12" x14ac:dyDescent="0.3">
      <c r="A5844" s="5">
        <v>13640</v>
      </c>
      <c r="B5844" s="5">
        <v>10100501</v>
      </c>
      <c r="C5844" s="5">
        <v>1000</v>
      </c>
      <c r="D5844" s="4">
        <v>43709</v>
      </c>
      <c r="E5844" s="198" t="s">
        <v>104</v>
      </c>
      <c r="F5844" s="198">
        <v>108100331</v>
      </c>
      <c r="G5844" s="198">
        <v>0</v>
      </c>
      <c r="H5844" s="198">
        <v>0</v>
      </c>
      <c r="I5844" s="4">
        <v>43692</v>
      </c>
      <c r="J5844" s="198" t="s">
        <v>105</v>
      </c>
      <c r="K5844" s="198">
        <v>1.29</v>
      </c>
      <c r="L5844" s="198" t="s">
        <v>194</v>
      </c>
    </row>
    <row r="5845" spans="1:12" x14ac:dyDescent="0.3">
      <c r="A5845" s="5">
        <v>13640</v>
      </c>
      <c r="B5845" s="5">
        <v>10100501</v>
      </c>
      <c r="C5845" s="5">
        <v>1000</v>
      </c>
      <c r="D5845" s="4">
        <v>43709</v>
      </c>
      <c r="E5845" s="198" t="s">
        <v>104</v>
      </c>
      <c r="F5845" s="198">
        <v>108100331</v>
      </c>
      <c r="G5845" s="198">
        <v>0</v>
      </c>
      <c r="H5845" s="198">
        <v>0</v>
      </c>
      <c r="I5845" s="4">
        <v>43692</v>
      </c>
      <c r="J5845" s="198" t="s">
        <v>105</v>
      </c>
      <c r="K5845" s="198">
        <v>1.33</v>
      </c>
      <c r="L5845" s="198" t="s">
        <v>194</v>
      </c>
    </row>
    <row r="5846" spans="1:12" x14ac:dyDescent="0.3">
      <c r="A5846" s="5">
        <v>13640</v>
      </c>
      <c r="B5846" s="5">
        <v>10100501</v>
      </c>
      <c r="C5846" s="5">
        <v>1000</v>
      </c>
      <c r="D5846" s="4">
        <v>43709</v>
      </c>
      <c r="E5846" s="198" t="s">
        <v>104</v>
      </c>
      <c r="F5846" s="198">
        <v>108100331</v>
      </c>
      <c r="G5846" s="198">
        <v>0</v>
      </c>
      <c r="H5846" s="198">
        <v>0</v>
      </c>
      <c r="I5846" s="4">
        <v>43692</v>
      </c>
      <c r="J5846" s="198" t="s">
        <v>105</v>
      </c>
      <c r="K5846" s="198">
        <v>0.17</v>
      </c>
      <c r="L5846" s="198" t="s">
        <v>194</v>
      </c>
    </row>
    <row r="5847" spans="1:12" x14ac:dyDescent="0.3">
      <c r="A5847" s="5">
        <v>13650</v>
      </c>
      <c r="B5847" s="5">
        <v>10100501</v>
      </c>
      <c r="C5847" s="5">
        <v>1000</v>
      </c>
      <c r="D5847" s="4">
        <v>43709</v>
      </c>
      <c r="E5847" s="198" t="s">
        <v>104</v>
      </c>
      <c r="F5847" s="198">
        <v>108100331</v>
      </c>
      <c r="G5847" s="198">
        <v>0</v>
      </c>
      <c r="H5847" s="198">
        <v>0</v>
      </c>
      <c r="I5847" s="4">
        <v>43692</v>
      </c>
      <c r="J5847" s="198" t="s">
        <v>105</v>
      </c>
      <c r="K5847" s="198">
        <v>0.8</v>
      </c>
      <c r="L5847" s="198" t="s">
        <v>195</v>
      </c>
    </row>
    <row r="5848" spans="1:12" x14ac:dyDescent="0.3">
      <c r="A5848" s="5">
        <v>13650</v>
      </c>
      <c r="B5848" s="5">
        <v>10100501</v>
      </c>
      <c r="C5848" s="5">
        <v>1000</v>
      </c>
      <c r="D5848" s="4">
        <v>43709</v>
      </c>
      <c r="E5848" s="198" t="s">
        <v>104</v>
      </c>
      <c r="F5848" s="198">
        <v>108100331</v>
      </c>
      <c r="G5848" s="198">
        <v>0</v>
      </c>
      <c r="H5848" s="198">
        <v>0</v>
      </c>
      <c r="I5848" s="4">
        <v>43692</v>
      </c>
      <c r="J5848" s="198" t="s">
        <v>105</v>
      </c>
      <c r="K5848" s="198">
        <v>0.8</v>
      </c>
      <c r="L5848" s="198" t="s">
        <v>195</v>
      </c>
    </row>
    <row r="5849" spans="1:12" x14ac:dyDescent="0.3">
      <c r="A5849" s="5">
        <v>13660</v>
      </c>
      <c r="B5849" s="5">
        <v>10100501</v>
      </c>
      <c r="C5849" s="5">
        <v>1000</v>
      </c>
      <c r="D5849" s="4">
        <v>43709</v>
      </c>
      <c r="E5849" s="198" t="s">
        <v>104</v>
      </c>
      <c r="F5849" s="198">
        <v>108100331</v>
      </c>
      <c r="G5849" s="198">
        <v>0</v>
      </c>
      <c r="H5849" s="198">
        <v>0</v>
      </c>
      <c r="I5849" s="4">
        <v>43692</v>
      </c>
      <c r="J5849" s="198" t="s">
        <v>105</v>
      </c>
      <c r="K5849" s="198">
        <v>0.06</v>
      </c>
      <c r="L5849" s="198" t="s">
        <v>188</v>
      </c>
    </row>
    <row r="5850" spans="1:12" x14ac:dyDescent="0.3">
      <c r="A5850" s="5">
        <v>13670</v>
      </c>
      <c r="B5850" s="5">
        <v>10100501</v>
      </c>
      <c r="C5850" s="5">
        <v>1000</v>
      </c>
      <c r="D5850" s="4">
        <v>43709</v>
      </c>
      <c r="E5850" s="198" t="s">
        <v>104</v>
      </c>
      <c r="F5850" s="198">
        <v>108100331</v>
      </c>
      <c r="G5850" s="198">
        <v>0</v>
      </c>
      <c r="H5850" s="198">
        <v>0</v>
      </c>
      <c r="I5850" s="4">
        <v>43692</v>
      </c>
      <c r="J5850" s="198" t="s">
        <v>105</v>
      </c>
      <c r="K5850" s="198">
        <v>0.31</v>
      </c>
      <c r="L5850" s="198" t="s">
        <v>189</v>
      </c>
    </row>
    <row r="5851" spans="1:12" x14ac:dyDescent="0.3">
      <c r="A5851" s="5">
        <v>13640</v>
      </c>
      <c r="B5851" s="5">
        <v>10100501</v>
      </c>
      <c r="C5851" s="5">
        <v>1000</v>
      </c>
      <c r="D5851" s="4">
        <v>43709</v>
      </c>
      <c r="E5851" s="198" t="s">
        <v>104</v>
      </c>
      <c r="F5851" s="198">
        <v>108101492</v>
      </c>
      <c r="G5851" s="198">
        <v>0</v>
      </c>
      <c r="H5851" s="198">
        <v>0</v>
      </c>
      <c r="I5851" s="4">
        <v>43691</v>
      </c>
      <c r="J5851" s="198" t="s">
        <v>105</v>
      </c>
      <c r="K5851" s="198">
        <v>1.43</v>
      </c>
      <c r="L5851" s="198" t="s">
        <v>194</v>
      </c>
    </row>
    <row r="5852" spans="1:12" x14ac:dyDescent="0.3">
      <c r="A5852" s="5">
        <v>13650</v>
      </c>
      <c r="B5852" s="5">
        <v>10100501</v>
      </c>
      <c r="C5852" s="5">
        <v>1000</v>
      </c>
      <c r="D5852" s="4">
        <v>43709</v>
      </c>
      <c r="E5852" s="198" t="s">
        <v>104</v>
      </c>
      <c r="F5852" s="198">
        <v>108101492</v>
      </c>
      <c r="G5852" s="198">
        <v>0</v>
      </c>
      <c r="H5852" s="198">
        <v>0</v>
      </c>
      <c r="I5852" s="4">
        <v>43691</v>
      </c>
      <c r="J5852" s="198" t="s">
        <v>105</v>
      </c>
      <c r="K5852" s="198">
        <v>1.48</v>
      </c>
      <c r="L5852" s="198" t="s">
        <v>195</v>
      </c>
    </row>
    <row r="5853" spans="1:12" x14ac:dyDescent="0.3">
      <c r="A5853" s="5">
        <v>13650</v>
      </c>
      <c r="B5853" s="5">
        <v>10100501</v>
      </c>
      <c r="C5853" s="5">
        <v>1000</v>
      </c>
      <c r="D5853" s="4">
        <v>43709</v>
      </c>
      <c r="E5853" s="198" t="s">
        <v>104</v>
      </c>
      <c r="F5853" s="198">
        <v>108101492</v>
      </c>
      <c r="G5853" s="198">
        <v>0</v>
      </c>
      <c r="H5853" s="198">
        <v>0</v>
      </c>
      <c r="I5853" s="4">
        <v>43691</v>
      </c>
      <c r="J5853" s="198" t="s">
        <v>105</v>
      </c>
      <c r="K5853" s="198">
        <v>1.48</v>
      </c>
      <c r="L5853" s="198" t="s">
        <v>195</v>
      </c>
    </row>
    <row r="5854" spans="1:12" x14ac:dyDescent="0.3">
      <c r="A5854" s="5">
        <v>13640</v>
      </c>
      <c r="B5854" s="5">
        <v>10100501</v>
      </c>
      <c r="C5854" s="5">
        <v>1000</v>
      </c>
      <c r="D5854" s="4">
        <v>43709</v>
      </c>
      <c r="E5854" s="198" t="s">
        <v>104</v>
      </c>
      <c r="F5854" s="198">
        <v>108101504</v>
      </c>
      <c r="G5854" s="198">
        <v>0</v>
      </c>
      <c r="H5854" s="198">
        <v>0</v>
      </c>
      <c r="I5854" s="4">
        <v>43705</v>
      </c>
      <c r="J5854" s="198" t="s">
        <v>105</v>
      </c>
      <c r="K5854" s="198">
        <v>-75.56</v>
      </c>
      <c r="L5854" s="198" t="s">
        <v>194</v>
      </c>
    </row>
    <row r="5855" spans="1:12" x14ac:dyDescent="0.3">
      <c r="A5855" s="5">
        <v>13650</v>
      </c>
      <c r="B5855" s="5">
        <v>10100501</v>
      </c>
      <c r="C5855" s="5">
        <v>1000</v>
      </c>
      <c r="D5855" s="4">
        <v>43709</v>
      </c>
      <c r="E5855" s="198" t="s">
        <v>104</v>
      </c>
      <c r="F5855" s="198">
        <v>108101504</v>
      </c>
      <c r="G5855" s="198">
        <v>0</v>
      </c>
      <c r="H5855" s="198">
        <v>0</v>
      </c>
      <c r="I5855" s="4">
        <v>43705</v>
      </c>
      <c r="J5855" s="198" t="s">
        <v>105</v>
      </c>
      <c r="K5855" s="198">
        <v>-990.73</v>
      </c>
      <c r="L5855" s="198" t="s">
        <v>195</v>
      </c>
    </row>
    <row r="5856" spans="1:12" x14ac:dyDescent="0.3">
      <c r="A5856" s="5">
        <v>13650</v>
      </c>
      <c r="B5856" s="5">
        <v>10100501</v>
      </c>
      <c r="C5856" s="5">
        <v>1000</v>
      </c>
      <c r="D5856" s="4">
        <v>43709</v>
      </c>
      <c r="E5856" s="198" t="s">
        <v>104</v>
      </c>
      <c r="F5856" s="198">
        <v>108101504</v>
      </c>
      <c r="G5856" s="198">
        <v>0</v>
      </c>
      <c r="H5856" s="198">
        <v>0</v>
      </c>
      <c r="I5856" s="4">
        <v>43705</v>
      </c>
      <c r="J5856" s="198" t="s">
        <v>105</v>
      </c>
      <c r="K5856" s="198">
        <v>-990.72</v>
      </c>
      <c r="L5856" s="198" t="s">
        <v>195</v>
      </c>
    </row>
    <row r="5857" spans="1:12" x14ac:dyDescent="0.3">
      <c r="A5857" s="5">
        <v>13640</v>
      </c>
      <c r="B5857" s="5">
        <v>10100501</v>
      </c>
      <c r="C5857" s="5">
        <v>1000</v>
      </c>
      <c r="D5857" s="4">
        <v>43709</v>
      </c>
      <c r="E5857" s="198" t="s">
        <v>104</v>
      </c>
      <c r="F5857" s="198">
        <v>108104014</v>
      </c>
      <c r="G5857" s="198">
        <v>0</v>
      </c>
      <c r="H5857" s="198">
        <v>0</v>
      </c>
      <c r="I5857" s="4">
        <v>43724</v>
      </c>
      <c r="J5857" s="198" t="s">
        <v>105</v>
      </c>
      <c r="K5857" s="198">
        <v>-73.12</v>
      </c>
      <c r="L5857" s="198" t="s">
        <v>194</v>
      </c>
    </row>
    <row r="5858" spans="1:12" x14ac:dyDescent="0.3">
      <c r="A5858" s="5">
        <v>13640</v>
      </c>
      <c r="B5858" s="5">
        <v>10100501</v>
      </c>
      <c r="C5858" s="5">
        <v>1000</v>
      </c>
      <c r="D5858" s="4">
        <v>43709</v>
      </c>
      <c r="E5858" s="198" t="s">
        <v>104</v>
      </c>
      <c r="F5858" s="198">
        <v>108104014</v>
      </c>
      <c r="G5858" s="198">
        <v>0</v>
      </c>
      <c r="H5858" s="198">
        <v>0</v>
      </c>
      <c r="I5858" s="4">
        <v>43724</v>
      </c>
      <c r="J5858" s="198" t="s">
        <v>105</v>
      </c>
      <c r="K5858" s="198">
        <v>-29</v>
      </c>
      <c r="L5858" s="198" t="s">
        <v>194</v>
      </c>
    </row>
    <row r="5859" spans="1:12" x14ac:dyDescent="0.3">
      <c r="A5859" s="5">
        <v>13640</v>
      </c>
      <c r="B5859" s="5">
        <v>10100501</v>
      </c>
      <c r="C5859" s="5">
        <v>1000</v>
      </c>
      <c r="D5859" s="4">
        <v>43709</v>
      </c>
      <c r="E5859" s="198" t="s">
        <v>104</v>
      </c>
      <c r="F5859" s="198">
        <v>108104014</v>
      </c>
      <c r="G5859" s="198">
        <v>0</v>
      </c>
      <c r="H5859" s="198">
        <v>0</v>
      </c>
      <c r="I5859" s="4">
        <v>43724</v>
      </c>
      <c r="J5859" s="198" t="s">
        <v>105</v>
      </c>
      <c r="K5859" s="198">
        <v>-29</v>
      </c>
      <c r="L5859" s="198" t="s">
        <v>194</v>
      </c>
    </row>
    <row r="5860" spans="1:12" x14ac:dyDescent="0.3">
      <c r="A5860" s="5">
        <v>13640</v>
      </c>
      <c r="B5860" s="5">
        <v>10100501</v>
      </c>
      <c r="C5860" s="5">
        <v>1000</v>
      </c>
      <c r="D5860" s="4">
        <v>43709</v>
      </c>
      <c r="E5860" s="198" t="s">
        <v>104</v>
      </c>
      <c r="F5860" s="198">
        <v>108104014</v>
      </c>
      <c r="G5860" s="198">
        <v>0</v>
      </c>
      <c r="H5860" s="198">
        <v>0</v>
      </c>
      <c r="I5860" s="4">
        <v>43724</v>
      </c>
      <c r="J5860" s="198" t="s">
        <v>105</v>
      </c>
      <c r="K5860" s="198">
        <v>-212.34</v>
      </c>
      <c r="L5860" s="198" t="s">
        <v>194</v>
      </c>
    </row>
    <row r="5861" spans="1:12" x14ac:dyDescent="0.3">
      <c r="A5861" s="5">
        <v>13640</v>
      </c>
      <c r="B5861" s="5">
        <v>10100501</v>
      </c>
      <c r="C5861" s="5">
        <v>1000</v>
      </c>
      <c r="D5861" s="4">
        <v>43709</v>
      </c>
      <c r="E5861" s="198" t="s">
        <v>104</v>
      </c>
      <c r="F5861" s="198">
        <v>108104014</v>
      </c>
      <c r="G5861" s="198">
        <v>0</v>
      </c>
      <c r="H5861" s="198">
        <v>0</v>
      </c>
      <c r="I5861" s="4">
        <v>43724</v>
      </c>
      <c r="J5861" s="198" t="s">
        <v>105</v>
      </c>
      <c r="K5861" s="198">
        <v>-14.09</v>
      </c>
      <c r="L5861" s="198" t="s">
        <v>194</v>
      </c>
    </row>
    <row r="5862" spans="1:12" x14ac:dyDescent="0.3">
      <c r="A5862" s="5">
        <v>13640</v>
      </c>
      <c r="B5862" s="5">
        <v>10100501</v>
      </c>
      <c r="C5862" s="5">
        <v>1000</v>
      </c>
      <c r="D5862" s="4">
        <v>43709</v>
      </c>
      <c r="E5862" s="198" t="s">
        <v>104</v>
      </c>
      <c r="F5862" s="198">
        <v>108104014</v>
      </c>
      <c r="G5862" s="198">
        <v>0</v>
      </c>
      <c r="H5862" s="198">
        <v>0</v>
      </c>
      <c r="I5862" s="4">
        <v>43724</v>
      </c>
      <c r="J5862" s="198" t="s">
        <v>105</v>
      </c>
      <c r="K5862" s="198">
        <v>-15.19</v>
      </c>
      <c r="L5862" s="198" t="s">
        <v>194</v>
      </c>
    </row>
    <row r="5863" spans="1:12" x14ac:dyDescent="0.3">
      <c r="A5863" s="5">
        <v>13640</v>
      </c>
      <c r="B5863" s="5">
        <v>10100501</v>
      </c>
      <c r="C5863" s="5">
        <v>1000</v>
      </c>
      <c r="D5863" s="4">
        <v>43709</v>
      </c>
      <c r="E5863" s="198" t="s">
        <v>104</v>
      </c>
      <c r="F5863" s="198">
        <v>108104014</v>
      </c>
      <c r="G5863" s="198">
        <v>0</v>
      </c>
      <c r="H5863" s="198">
        <v>0</v>
      </c>
      <c r="I5863" s="4">
        <v>43724</v>
      </c>
      <c r="J5863" s="198" t="s">
        <v>105</v>
      </c>
      <c r="K5863" s="198">
        <v>-13.54</v>
      </c>
      <c r="L5863" s="198" t="s">
        <v>194</v>
      </c>
    </row>
    <row r="5864" spans="1:12" x14ac:dyDescent="0.3">
      <c r="A5864" s="5">
        <v>13640</v>
      </c>
      <c r="B5864" s="5">
        <v>10100501</v>
      </c>
      <c r="C5864" s="5">
        <v>1000</v>
      </c>
      <c r="D5864" s="4">
        <v>43709</v>
      </c>
      <c r="E5864" s="198" t="s">
        <v>104</v>
      </c>
      <c r="F5864" s="198">
        <v>108104014</v>
      </c>
      <c r="G5864" s="198">
        <v>0</v>
      </c>
      <c r="H5864" s="198">
        <v>0</v>
      </c>
      <c r="I5864" s="4">
        <v>43724</v>
      </c>
      <c r="J5864" s="198" t="s">
        <v>105</v>
      </c>
      <c r="K5864" s="198">
        <v>-28.13</v>
      </c>
      <c r="L5864" s="198" t="s">
        <v>194</v>
      </c>
    </row>
    <row r="5865" spans="1:12" x14ac:dyDescent="0.3">
      <c r="A5865" s="5">
        <v>13640</v>
      </c>
      <c r="B5865" s="5">
        <v>10100501</v>
      </c>
      <c r="C5865" s="5">
        <v>1000</v>
      </c>
      <c r="D5865" s="4">
        <v>43709</v>
      </c>
      <c r="E5865" s="198" t="s">
        <v>104</v>
      </c>
      <c r="F5865" s="198">
        <v>108104014</v>
      </c>
      <c r="G5865" s="198">
        <v>0</v>
      </c>
      <c r="H5865" s="198">
        <v>0</v>
      </c>
      <c r="I5865" s="4">
        <v>43724</v>
      </c>
      <c r="J5865" s="198" t="s">
        <v>105</v>
      </c>
      <c r="K5865" s="198">
        <v>-93.98</v>
      </c>
      <c r="L5865" s="198" t="s">
        <v>194</v>
      </c>
    </row>
    <row r="5866" spans="1:12" x14ac:dyDescent="0.3">
      <c r="A5866" s="5">
        <v>13640</v>
      </c>
      <c r="B5866" s="5">
        <v>10100501</v>
      </c>
      <c r="C5866" s="5">
        <v>1000</v>
      </c>
      <c r="D5866" s="4">
        <v>43709</v>
      </c>
      <c r="E5866" s="198" t="s">
        <v>104</v>
      </c>
      <c r="F5866" s="198">
        <v>108104014</v>
      </c>
      <c r="G5866" s="198">
        <v>0</v>
      </c>
      <c r="H5866" s="198">
        <v>0</v>
      </c>
      <c r="I5866" s="4">
        <v>43724</v>
      </c>
      <c r="J5866" s="198" t="s">
        <v>105</v>
      </c>
      <c r="K5866" s="198">
        <v>-15.19</v>
      </c>
      <c r="L5866" s="198" t="s">
        <v>194</v>
      </c>
    </row>
    <row r="5867" spans="1:12" x14ac:dyDescent="0.3">
      <c r="A5867" s="5">
        <v>13640</v>
      </c>
      <c r="B5867" s="5">
        <v>10100501</v>
      </c>
      <c r="C5867" s="5">
        <v>1000</v>
      </c>
      <c r="D5867" s="4">
        <v>43709</v>
      </c>
      <c r="E5867" s="198" t="s">
        <v>104</v>
      </c>
      <c r="F5867" s="198">
        <v>108104014</v>
      </c>
      <c r="G5867" s="198">
        <v>0</v>
      </c>
      <c r="H5867" s="198">
        <v>0</v>
      </c>
      <c r="I5867" s="4">
        <v>43724</v>
      </c>
      <c r="J5867" s="198" t="s">
        <v>105</v>
      </c>
      <c r="K5867" s="198">
        <v>-124.11</v>
      </c>
      <c r="L5867" s="198" t="s">
        <v>194</v>
      </c>
    </row>
    <row r="5868" spans="1:12" x14ac:dyDescent="0.3">
      <c r="A5868" s="5">
        <v>13640</v>
      </c>
      <c r="B5868" s="5">
        <v>10100501</v>
      </c>
      <c r="C5868" s="5">
        <v>1000</v>
      </c>
      <c r="D5868" s="4">
        <v>43709</v>
      </c>
      <c r="E5868" s="198" t="s">
        <v>104</v>
      </c>
      <c r="F5868" s="198">
        <v>108104014</v>
      </c>
      <c r="G5868" s="198">
        <v>0</v>
      </c>
      <c r="H5868" s="198">
        <v>0</v>
      </c>
      <c r="I5868" s="4">
        <v>43724</v>
      </c>
      <c r="J5868" s="198" t="s">
        <v>105</v>
      </c>
      <c r="K5868" s="198">
        <v>-212.34</v>
      </c>
      <c r="L5868" s="198" t="s">
        <v>194</v>
      </c>
    </row>
    <row r="5869" spans="1:12" x14ac:dyDescent="0.3">
      <c r="A5869" s="5">
        <v>13640</v>
      </c>
      <c r="B5869" s="5">
        <v>10100501</v>
      </c>
      <c r="C5869" s="5">
        <v>1000</v>
      </c>
      <c r="D5869" s="4">
        <v>43709</v>
      </c>
      <c r="E5869" s="198" t="s">
        <v>104</v>
      </c>
      <c r="F5869" s="198">
        <v>108104014</v>
      </c>
      <c r="G5869" s="198">
        <v>0</v>
      </c>
      <c r="H5869" s="198">
        <v>0</v>
      </c>
      <c r="I5869" s="4">
        <v>43724</v>
      </c>
      <c r="J5869" s="198" t="s">
        <v>105</v>
      </c>
      <c r="K5869" s="198">
        <v>-124.11</v>
      </c>
      <c r="L5869" s="198" t="s">
        <v>194</v>
      </c>
    </row>
    <row r="5870" spans="1:12" x14ac:dyDescent="0.3">
      <c r="A5870" s="5">
        <v>13640</v>
      </c>
      <c r="B5870" s="5">
        <v>10100501</v>
      </c>
      <c r="C5870" s="5">
        <v>1000</v>
      </c>
      <c r="D5870" s="4">
        <v>43709</v>
      </c>
      <c r="E5870" s="198" t="s">
        <v>104</v>
      </c>
      <c r="F5870" s="198">
        <v>108104014</v>
      </c>
      <c r="G5870" s="198">
        <v>0</v>
      </c>
      <c r="H5870" s="198">
        <v>0</v>
      </c>
      <c r="I5870" s="4">
        <v>43724</v>
      </c>
      <c r="J5870" s="198" t="s">
        <v>105</v>
      </c>
      <c r="K5870" s="198">
        <v>-14.95</v>
      </c>
      <c r="L5870" s="198" t="s">
        <v>194</v>
      </c>
    </row>
    <row r="5871" spans="1:12" x14ac:dyDescent="0.3">
      <c r="A5871" s="5">
        <v>13640</v>
      </c>
      <c r="B5871" s="5">
        <v>10100501</v>
      </c>
      <c r="C5871" s="5">
        <v>1000</v>
      </c>
      <c r="D5871" s="4">
        <v>43709</v>
      </c>
      <c r="E5871" s="198" t="s">
        <v>104</v>
      </c>
      <c r="F5871" s="198">
        <v>108104014</v>
      </c>
      <c r="G5871" s="198">
        <v>0</v>
      </c>
      <c r="H5871" s="198">
        <v>0</v>
      </c>
      <c r="I5871" s="4">
        <v>43724</v>
      </c>
      <c r="J5871" s="198" t="s">
        <v>105</v>
      </c>
      <c r="K5871" s="198">
        <v>-392.72</v>
      </c>
      <c r="L5871" s="198" t="s">
        <v>194</v>
      </c>
    </row>
    <row r="5872" spans="1:12" x14ac:dyDescent="0.3">
      <c r="A5872" s="5">
        <v>13640</v>
      </c>
      <c r="B5872" s="5">
        <v>10100501</v>
      </c>
      <c r="C5872" s="5">
        <v>1000</v>
      </c>
      <c r="D5872" s="4">
        <v>43709</v>
      </c>
      <c r="E5872" s="198" t="s">
        <v>104</v>
      </c>
      <c r="F5872" s="198">
        <v>108104014</v>
      </c>
      <c r="G5872" s="198">
        <v>0</v>
      </c>
      <c r="H5872" s="198">
        <v>0</v>
      </c>
      <c r="I5872" s="4">
        <v>43724</v>
      </c>
      <c r="J5872" s="198" t="s">
        <v>105</v>
      </c>
      <c r="K5872" s="198">
        <v>-28.13</v>
      </c>
      <c r="L5872" s="198" t="s">
        <v>194</v>
      </c>
    </row>
    <row r="5873" spans="1:12" x14ac:dyDescent="0.3">
      <c r="A5873" s="5">
        <v>13640</v>
      </c>
      <c r="B5873" s="5">
        <v>10100501</v>
      </c>
      <c r="C5873" s="5">
        <v>1000</v>
      </c>
      <c r="D5873" s="4">
        <v>43709</v>
      </c>
      <c r="E5873" s="198" t="s">
        <v>104</v>
      </c>
      <c r="F5873" s="198">
        <v>108104014</v>
      </c>
      <c r="G5873" s="198">
        <v>0</v>
      </c>
      <c r="H5873" s="198">
        <v>0</v>
      </c>
      <c r="I5873" s="4">
        <v>43724</v>
      </c>
      <c r="J5873" s="198" t="s">
        <v>105</v>
      </c>
      <c r="K5873" s="198">
        <v>-18.27</v>
      </c>
      <c r="L5873" s="198" t="s">
        <v>194</v>
      </c>
    </row>
    <row r="5874" spans="1:12" x14ac:dyDescent="0.3">
      <c r="A5874" s="5">
        <v>13640</v>
      </c>
      <c r="B5874" s="5">
        <v>10100501</v>
      </c>
      <c r="C5874" s="5">
        <v>1000</v>
      </c>
      <c r="D5874" s="4">
        <v>43709</v>
      </c>
      <c r="E5874" s="198" t="s">
        <v>104</v>
      </c>
      <c r="F5874" s="198">
        <v>108104014</v>
      </c>
      <c r="G5874" s="198">
        <v>0</v>
      </c>
      <c r="H5874" s="198">
        <v>0</v>
      </c>
      <c r="I5874" s="4">
        <v>43724</v>
      </c>
      <c r="J5874" s="198" t="s">
        <v>105</v>
      </c>
      <c r="K5874" s="198">
        <v>-62.58</v>
      </c>
      <c r="L5874" s="198" t="s">
        <v>194</v>
      </c>
    </row>
    <row r="5875" spans="1:12" x14ac:dyDescent="0.3">
      <c r="A5875" s="5">
        <v>13640</v>
      </c>
      <c r="B5875" s="5">
        <v>10100501</v>
      </c>
      <c r="C5875" s="5">
        <v>1000</v>
      </c>
      <c r="D5875" s="4">
        <v>43709</v>
      </c>
      <c r="E5875" s="198" t="s">
        <v>104</v>
      </c>
      <c r="F5875" s="198">
        <v>108104014</v>
      </c>
      <c r="G5875" s="198">
        <v>0</v>
      </c>
      <c r="H5875" s="198">
        <v>0</v>
      </c>
      <c r="I5875" s="4">
        <v>43724</v>
      </c>
      <c r="J5875" s="198" t="s">
        <v>105</v>
      </c>
      <c r="K5875" s="198">
        <v>-15.19</v>
      </c>
      <c r="L5875" s="198" t="s">
        <v>194</v>
      </c>
    </row>
    <row r="5876" spans="1:12" x14ac:dyDescent="0.3">
      <c r="A5876" s="5">
        <v>13640</v>
      </c>
      <c r="B5876" s="5">
        <v>10100501</v>
      </c>
      <c r="C5876" s="5">
        <v>1000</v>
      </c>
      <c r="D5876" s="4">
        <v>43709</v>
      </c>
      <c r="E5876" s="198" t="s">
        <v>104</v>
      </c>
      <c r="F5876" s="198">
        <v>108104014</v>
      </c>
      <c r="G5876" s="198">
        <v>0</v>
      </c>
      <c r="H5876" s="198">
        <v>0</v>
      </c>
      <c r="I5876" s="4">
        <v>43724</v>
      </c>
      <c r="J5876" s="198" t="s">
        <v>105</v>
      </c>
      <c r="K5876" s="198">
        <v>-16.75</v>
      </c>
      <c r="L5876" s="198" t="s">
        <v>194</v>
      </c>
    </row>
    <row r="5877" spans="1:12" x14ac:dyDescent="0.3">
      <c r="A5877" s="5">
        <v>13640</v>
      </c>
      <c r="B5877" s="5">
        <v>10100501</v>
      </c>
      <c r="C5877" s="5">
        <v>1000</v>
      </c>
      <c r="D5877" s="4">
        <v>43709</v>
      </c>
      <c r="E5877" s="198" t="s">
        <v>104</v>
      </c>
      <c r="F5877" s="198">
        <v>108104014</v>
      </c>
      <c r="G5877" s="198">
        <v>0</v>
      </c>
      <c r="H5877" s="198">
        <v>0</v>
      </c>
      <c r="I5877" s="4">
        <v>43724</v>
      </c>
      <c r="J5877" s="198" t="s">
        <v>105</v>
      </c>
      <c r="K5877" s="198">
        <v>-83.37</v>
      </c>
      <c r="L5877" s="198" t="s">
        <v>194</v>
      </c>
    </row>
    <row r="5878" spans="1:12" x14ac:dyDescent="0.3">
      <c r="A5878" s="5">
        <v>13640</v>
      </c>
      <c r="B5878" s="5">
        <v>10100501</v>
      </c>
      <c r="C5878" s="5">
        <v>1000</v>
      </c>
      <c r="D5878" s="4">
        <v>43709</v>
      </c>
      <c r="E5878" s="198" t="s">
        <v>104</v>
      </c>
      <c r="F5878" s="198">
        <v>108104014</v>
      </c>
      <c r="G5878" s="198">
        <v>0</v>
      </c>
      <c r="H5878" s="198">
        <v>0</v>
      </c>
      <c r="I5878" s="4">
        <v>43724</v>
      </c>
      <c r="J5878" s="198" t="s">
        <v>105</v>
      </c>
      <c r="K5878" s="198">
        <v>-23.3</v>
      </c>
      <c r="L5878" s="198" t="s">
        <v>194</v>
      </c>
    </row>
    <row r="5879" spans="1:12" x14ac:dyDescent="0.3">
      <c r="A5879" s="5">
        <v>13640</v>
      </c>
      <c r="B5879" s="5">
        <v>10100501</v>
      </c>
      <c r="C5879" s="5">
        <v>1000</v>
      </c>
      <c r="D5879" s="4">
        <v>43709</v>
      </c>
      <c r="E5879" s="198" t="s">
        <v>104</v>
      </c>
      <c r="F5879" s="198">
        <v>108104014</v>
      </c>
      <c r="G5879" s="198">
        <v>0</v>
      </c>
      <c r="H5879" s="198">
        <v>0</v>
      </c>
      <c r="I5879" s="4">
        <v>43724</v>
      </c>
      <c r="J5879" s="198" t="s">
        <v>105</v>
      </c>
      <c r="K5879" s="198">
        <v>-31.95</v>
      </c>
      <c r="L5879" s="198" t="s">
        <v>194</v>
      </c>
    </row>
    <row r="5880" spans="1:12" x14ac:dyDescent="0.3">
      <c r="A5880" s="5">
        <v>13640</v>
      </c>
      <c r="B5880" s="5">
        <v>10100501</v>
      </c>
      <c r="C5880" s="5">
        <v>1000</v>
      </c>
      <c r="D5880" s="4">
        <v>43709</v>
      </c>
      <c r="E5880" s="198" t="s">
        <v>104</v>
      </c>
      <c r="F5880" s="198">
        <v>108104014</v>
      </c>
      <c r="G5880" s="198">
        <v>0</v>
      </c>
      <c r="H5880" s="198">
        <v>0</v>
      </c>
      <c r="I5880" s="4">
        <v>43724</v>
      </c>
      <c r="J5880" s="198" t="s">
        <v>105</v>
      </c>
      <c r="K5880" s="198">
        <v>-116.92</v>
      </c>
      <c r="L5880" s="198" t="s">
        <v>194</v>
      </c>
    </row>
    <row r="5881" spans="1:12" x14ac:dyDescent="0.3">
      <c r="A5881" s="5">
        <v>13640</v>
      </c>
      <c r="B5881" s="5">
        <v>10100501</v>
      </c>
      <c r="C5881" s="5">
        <v>1000</v>
      </c>
      <c r="D5881" s="4">
        <v>43709</v>
      </c>
      <c r="E5881" s="198" t="s">
        <v>104</v>
      </c>
      <c r="F5881" s="198">
        <v>108104014</v>
      </c>
      <c r="G5881" s="198">
        <v>0</v>
      </c>
      <c r="H5881" s="198">
        <v>0</v>
      </c>
      <c r="I5881" s="4">
        <v>43724</v>
      </c>
      <c r="J5881" s="198" t="s">
        <v>105</v>
      </c>
      <c r="K5881" s="198">
        <v>-176.61</v>
      </c>
      <c r="L5881" s="198" t="s">
        <v>194</v>
      </c>
    </row>
    <row r="5882" spans="1:12" x14ac:dyDescent="0.3">
      <c r="A5882" s="5">
        <v>13640</v>
      </c>
      <c r="B5882" s="5">
        <v>10100501</v>
      </c>
      <c r="C5882" s="5">
        <v>1000</v>
      </c>
      <c r="D5882" s="4">
        <v>43709</v>
      </c>
      <c r="E5882" s="198" t="s">
        <v>104</v>
      </c>
      <c r="F5882" s="198">
        <v>108104014</v>
      </c>
      <c r="G5882" s="198">
        <v>0</v>
      </c>
      <c r="H5882" s="198">
        <v>0</v>
      </c>
      <c r="I5882" s="4">
        <v>43724</v>
      </c>
      <c r="J5882" s="198" t="s">
        <v>105</v>
      </c>
      <c r="K5882" s="198">
        <v>-10.119999999999999</v>
      </c>
      <c r="L5882" s="198" t="s">
        <v>194</v>
      </c>
    </row>
    <row r="5883" spans="1:12" x14ac:dyDescent="0.3">
      <c r="A5883" s="5">
        <v>13640</v>
      </c>
      <c r="B5883" s="5">
        <v>10100501</v>
      </c>
      <c r="C5883" s="5">
        <v>1000</v>
      </c>
      <c r="D5883" s="4">
        <v>43709</v>
      </c>
      <c r="E5883" s="198" t="s">
        <v>104</v>
      </c>
      <c r="F5883" s="198">
        <v>108104014</v>
      </c>
      <c r="G5883" s="198">
        <v>0</v>
      </c>
      <c r="H5883" s="198">
        <v>0</v>
      </c>
      <c r="I5883" s="4">
        <v>43724</v>
      </c>
      <c r="J5883" s="198" t="s">
        <v>105</v>
      </c>
      <c r="K5883" s="198">
        <v>-20.79</v>
      </c>
      <c r="L5883" s="198" t="s">
        <v>194</v>
      </c>
    </row>
    <row r="5884" spans="1:12" x14ac:dyDescent="0.3">
      <c r="A5884" s="5">
        <v>13640</v>
      </c>
      <c r="B5884" s="5">
        <v>10100501</v>
      </c>
      <c r="C5884" s="5">
        <v>1000</v>
      </c>
      <c r="D5884" s="4">
        <v>43709</v>
      </c>
      <c r="E5884" s="198" t="s">
        <v>104</v>
      </c>
      <c r="F5884" s="198">
        <v>108104014</v>
      </c>
      <c r="G5884" s="198">
        <v>0</v>
      </c>
      <c r="H5884" s="198">
        <v>0</v>
      </c>
      <c r="I5884" s="4">
        <v>43724</v>
      </c>
      <c r="J5884" s="198" t="s">
        <v>105</v>
      </c>
      <c r="K5884" s="198">
        <v>-138.97</v>
      </c>
      <c r="L5884" s="198" t="s">
        <v>194</v>
      </c>
    </row>
    <row r="5885" spans="1:12" x14ac:dyDescent="0.3">
      <c r="A5885" s="5">
        <v>13640</v>
      </c>
      <c r="B5885" s="5">
        <v>10100501</v>
      </c>
      <c r="C5885" s="5">
        <v>1000</v>
      </c>
      <c r="D5885" s="4">
        <v>43709</v>
      </c>
      <c r="E5885" s="198" t="s">
        <v>104</v>
      </c>
      <c r="F5885" s="198">
        <v>108104014</v>
      </c>
      <c r="G5885" s="198">
        <v>0</v>
      </c>
      <c r="H5885" s="198">
        <v>0</v>
      </c>
      <c r="I5885" s="4">
        <v>43724</v>
      </c>
      <c r="J5885" s="198" t="s">
        <v>105</v>
      </c>
      <c r="K5885" s="198">
        <v>-64.5</v>
      </c>
      <c r="L5885" s="198" t="s">
        <v>194</v>
      </c>
    </row>
    <row r="5886" spans="1:12" x14ac:dyDescent="0.3">
      <c r="A5886" s="5">
        <v>13640</v>
      </c>
      <c r="B5886" s="5">
        <v>10100501</v>
      </c>
      <c r="C5886" s="5">
        <v>1000</v>
      </c>
      <c r="D5886" s="4">
        <v>43709</v>
      </c>
      <c r="E5886" s="198" t="s">
        <v>104</v>
      </c>
      <c r="F5886" s="198">
        <v>108104014</v>
      </c>
      <c r="G5886" s="198">
        <v>0</v>
      </c>
      <c r="H5886" s="198">
        <v>0</v>
      </c>
      <c r="I5886" s="4">
        <v>43724</v>
      </c>
      <c r="J5886" s="198" t="s">
        <v>105</v>
      </c>
      <c r="K5886" s="198">
        <v>-15.91</v>
      </c>
      <c r="L5886" s="198" t="s">
        <v>194</v>
      </c>
    </row>
    <row r="5887" spans="1:12" x14ac:dyDescent="0.3">
      <c r="A5887" s="5">
        <v>13640</v>
      </c>
      <c r="B5887" s="5">
        <v>10100501</v>
      </c>
      <c r="C5887" s="5">
        <v>1000</v>
      </c>
      <c r="D5887" s="4">
        <v>43709</v>
      </c>
      <c r="E5887" s="198" t="s">
        <v>104</v>
      </c>
      <c r="F5887" s="198">
        <v>108104014</v>
      </c>
      <c r="G5887" s="198">
        <v>0</v>
      </c>
      <c r="H5887" s="198">
        <v>0</v>
      </c>
      <c r="I5887" s="4">
        <v>43724</v>
      </c>
      <c r="J5887" s="198" t="s">
        <v>105</v>
      </c>
      <c r="K5887" s="198">
        <v>-62.36</v>
      </c>
      <c r="L5887" s="198" t="s">
        <v>194</v>
      </c>
    </row>
    <row r="5888" spans="1:12" x14ac:dyDescent="0.3">
      <c r="A5888" s="5">
        <v>13640</v>
      </c>
      <c r="B5888" s="5">
        <v>10100501</v>
      </c>
      <c r="C5888" s="5">
        <v>1000</v>
      </c>
      <c r="D5888" s="4">
        <v>43709</v>
      </c>
      <c r="E5888" s="198" t="s">
        <v>104</v>
      </c>
      <c r="F5888" s="198">
        <v>108104014</v>
      </c>
      <c r="G5888" s="198">
        <v>0</v>
      </c>
      <c r="H5888" s="198">
        <v>0</v>
      </c>
      <c r="I5888" s="4">
        <v>43724</v>
      </c>
      <c r="J5888" s="198" t="s">
        <v>105</v>
      </c>
      <c r="K5888" s="198">
        <v>-62.36</v>
      </c>
      <c r="L5888" s="198" t="s">
        <v>194</v>
      </c>
    </row>
    <row r="5889" spans="1:12" x14ac:dyDescent="0.3">
      <c r="A5889" s="5">
        <v>13640</v>
      </c>
      <c r="B5889" s="5">
        <v>10100501</v>
      </c>
      <c r="C5889" s="5">
        <v>1000</v>
      </c>
      <c r="D5889" s="4">
        <v>43709</v>
      </c>
      <c r="E5889" s="198" t="s">
        <v>104</v>
      </c>
      <c r="F5889" s="198">
        <v>108104014</v>
      </c>
      <c r="G5889" s="198">
        <v>0</v>
      </c>
      <c r="H5889" s="198">
        <v>0</v>
      </c>
      <c r="I5889" s="4">
        <v>43724</v>
      </c>
      <c r="J5889" s="198" t="s">
        <v>105</v>
      </c>
      <c r="K5889" s="198">
        <v>-79.819999999999993</v>
      </c>
      <c r="L5889" s="198" t="s">
        <v>194</v>
      </c>
    </row>
    <row r="5890" spans="1:12" x14ac:dyDescent="0.3">
      <c r="A5890" s="5">
        <v>13640</v>
      </c>
      <c r="B5890" s="5">
        <v>10100501</v>
      </c>
      <c r="C5890" s="5">
        <v>1000</v>
      </c>
      <c r="D5890" s="4">
        <v>43709</v>
      </c>
      <c r="E5890" s="198" t="s">
        <v>104</v>
      </c>
      <c r="F5890" s="198">
        <v>108104014</v>
      </c>
      <c r="G5890" s="198">
        <v>0</v>
      </c>
      <c r="H5890" s="198">
        <v>0</v>
      </c>
      <c r="I5890" s="4">
        <v>43724</v>
      </c>
      <c r="J5890" s="198" t="s">
        <v>105</v>
      </c>
      <c r="K5890" s="198">
        <v>-99.89</v>
      </c>
      <c r="L5890" s="198" t="s">
        <v>194</v>
      </c>
    </row>
    <row r="5891" spans="1:12" x14ac:dyDescent="0.3">
      <c r="A5891" s="5">
        <v>13640</v>
      </c>
      <c r="B5891" s="5">
        <v>10100501</v>
      </c>
      <c r="C5891" s="5">
        <v>1000</v>
      </c>
      <c r="D5891" s="4">
        <v>43709</v>
      </c>
      <c r="E5891" s="198" t="s">
        <v>104</v>
      </c>
      <c r="F5891" s="198">
        <v>108104014</v>
      </c>
      <c r="G5891" s="198">
        <v>0</v>
      </c>
      <c r="H5891" s="198">
        <v>0</v>
      </c>
      <c r="I5891" s="4">
        <v>43724</v>
      </c>
      <c r="J5891" s="198" t="s">
        <v>105</v>
      </c>
      <c r="K5891" s="198">
        <v>-38.53</v>
      </c>
      <c r="L5891" s="198" t="s">
        <v>194</v>
      </c>
    </row>
    <row r="5892" spans="1:12" x14ac:dyDescent="0.3">
      <c r="A5892" s="5">
        <v>13640</v>
      </c>
      <c r="B5892" s="5">
        <v>10100501</v>
      </c>
      <c r="C5892" s="5">
        <v>1000</v>
      </c>
      <c r="D5892" s="4">
        <v>43709</v>
      </c>
      <c r="E5892" s="198" t="s">
        <v>104</v>
      </c>
      <c r="F5892" s="198">
        <v>108104014</v>
      </c>
      <c r="G5892" s="198">
        <v>0</v>
      </c>
      <c r="H5892" s="198">
        <v>0</v>
      </c>
      <c r="I5892" s="4">
        <v>43724</v>
      </c>
      <c r="J5892" s="198" t="s">
        <v>105</v>
      </c>
      <c r="K5892" s="198">
        <v>-6.19</v>
      </c>
      <c r="L5892" s="198" t="s">
        <v>194</v>
      </c>
    </row>
    <row r="5893" spans="1:12" x14ac:dyDescent="0.3">
      <c r="A5893" s="5">
        <v>13640</v>
      </c>
      <c r="B5893" s="5">
        <v>10100501</v>
      </c>
      <c r="C5893" s="5">
        <v>1000</v>
      </c>
      <c r="D5893" s="4">
        <v>43709</v>
      </c>
      <c r="E5893" s="198" t="s">
        <v>104</v>
      </c>
      <c r="F5893" s="198">
        <v>108104014</v>
      </c>
      <c r="G5893" s="198">
        <v>0</v>
      </c>
      <c r="H5893" s="198">
        <v>0</v>
      </c>
      <c r="I5893" s="4">
        <v>43724</v>
      </c>
      <c r="J5893" s="198" t="s">
        <v>105</v>
      </c>
      <c r="K5893" s="198">
        <v>-97.72</v>
      </c>
      <c r="L5893" s="198" t="s">
        <v>194</v>
      </c>
    </row>
    <row r="5894" spans="1:12" x14ac:dyDescent="0.3">
      <c r="A5894" s="5">
        <v>13640</v>
      </c>
      <c r="B5894" s="5">
        <v>10100501</v>
      </c>
      <c r="C5894" s="5">
        <v>1000</v>
      </c>
      <c r="D5894" s="4">
        <v>43709</v>
      </c>
      <c r="E5894" s="198" t="s">
        <v>104</v>
      </c>
      <c r="F5894" s="198">
        <v>108104014</v>
      </c>
      <c r="G5894" s="198">
        <v>0</v>
      </c>
      <c r="H5894" s="198">
        <v>0</v>
      </c>
      <c r="I5894" s="4">
        <v>43724</v>
      </c>
      <c r="J5894" s="198" t="s">
        <v>105</v>
      </c>
      <c r="K5894" s="198">
        <v>-176.61</v>
      </c>
      <c r="L5894" s="198" t="s">
        <v>194</v>
      </c>
    </row>
    <row r="5895" spans="1:12" x14ac:dyDescent="0.3">
      <c r="A5895" s="5">
        <v>13640</v>
      </c>
      <c r="B5895" s="5">
        <v>10100501</v>
      </c>
      <c r="C5895" s="5">
        <v>1000</v>
      </c>
      <c r="D5895" s="4">
        <v>43709</v>
      </c>
      <c r="E5895" s="198" t="s">
        <v>104</v>
      </c>
      <c r="F5895" s="198">
        <v>108104014</v>
      </c>
      <c r="G5895" s="198">
        <v>0</v>
      </c>
      <c r="H5895" s="198">
        <v>0</v>
      </c>
      <c r="I5895" s="4">
        <v>43724</v>
      </c>
      <c r="J5895" s="198" t="s">
        <v>105</v>
      </c>
      <c r="K5895" s="198">
        <v>-95.25</v>
      </c>
      <c r="L5895" s="198" t="s">
        <v>194</v>
      </c>
    </row>
    <row r="5896" spans="1:12" x14ac:dyDescent="0.3">
      <c r="A5896" s="5">
        <v>13640</v>
      </c>
      <c r="B5896" s="5">
        <v>10100501</v>
      </c>
      <c r="C5896" s="5">
        <v>1000</v>
      </c>
      <c r="D5896" s="4">
        <v>43709</v>
      </c>
      <c r="E5896" s="198" t="s">
        <v>104</v>
      </c>
      <c r="F5896" s="198">
        <v>108104014</v>
      </c>
      <c r="G5896" s="198">
        <v>0</v>
      </c>
      <c r="H5896" s="198">
        <v>0</v>
      </c>
      <c r="I5896" s="4">
        <v>43724</v>
      </c>
      <c r="J5896" s="198" t="s">
        <v>105</v>
      </c>
      <c r="K5896" s="198">
        <v>-95.78</v>
      </c>
      <c r="L5896" s="198" t="s">
        <v>194</v>
      </c>
    </row>
    <row r="5897" spans="1:12" x14ac:dyDescent="0.3">
      <c r="A5897" s="5">
        <v>13650</v>
      </c>
      <c r="B5897" s="5">
        <v>10100501</v>
      </c>
      <c r="C5897" s="5">
        <v>1000</v>
      </c>
      <c r="D5897" s="4">
        <v>43709</v>
      </c>
      <c r="E5897" s="198" t="s">
        <v>103</v>
      </c>
      <c r="F5897" s="198">
        <v>108104014</v>
      </c>
      <c r="G5897" s="5">
        <v>-4320</v>
      </c>
      <c r="H5897" s="3">
        <v>-10929.6</v>
      </c>
      <c r="I5897" s="4">
        <v>43724</v>
      </c>
      <c r="J5897" s="198" t="s">
        <v>329</v>
      </c>
      <c r="K5897" s="198">
        <v>0</v>
      </c>
      <c r="L5897" s="198" t="s">
        <v>195</v>
      </c>
    </row>
    <row r="5898" spans="1:12" x14ac:dyDescent="0.3">
      <c r="A5898" s="5">
        <v>13650</v>
      </c>
      <c r="B5898" s="5">
        <v>10100501</v>
      </c>
      <c r="C5898" s="5">
        <v>1000</v>
      </c>
      <c r="D5898" s="4">
        <v>43709</v>
      </c>
      <c r="E5898" s="198" t="s">
        <v>103</v>
      </c>
      <c r="F5898" s="198">
        <v>108104014</v>
      </c>
      <c r="G5898" s="5">
        <v>-4160</v>
      </c>
      <c r="H5898" s="3">
        <v>-10524.8</v>
      </c>
      <c r="I5898" s="4">
        <v>43724</v>
      </c>
      <c r="J5898" s="198" t="s">
        <v>329</v>
      </c>
      <c r="K5898" s="198">
        <v>0</v>
      </c>
      <c r="L5898" s="198" t="s">
        <v>195</v>
      </c>
    </row>
    <row r="5899" spans="1:12" x14ac:dyDescent="0.3">
      <c r="A5899" s="5">
        <v>13650</v>
      </c>
      <c r="B5899" s="5">
        <v>10100501</v>
      </c>
      <c r="C5899" s="5">
        <v>1000</v>
      </c>
      <c r="D5899" s="4">
        <v>43709</v>
      </c>
      <c r="E5899" s="198" t="s">
        <v>103</v>
      </c>
      <c r="F5899" s="198">
        <v>108104014</v>
      </c>
      <c r="G5899" s="198">
        <v>-150</v>
      </c>
      <c r="H5899" s="198">
        <v>-379.5</v>
      </c>
      <c r="I5899" s="4">
        <v>43724</v>
      </c>
      <c r="J5899" s="198" t="s">
        <v>329</v>
      </c>
      <c r="K5899" s="198">
        <v>0</v>
      </c>
      <c r="L5899" s="198" t="s">
        <v>195</v>
      </c>
    </row>
    <row r="5900" spans="1:12" x14ac:dyDescent="0.3">
      <c r="A5900" s="5">
        <v>13650</v>
      </c>
      <c r="B5900" s="5">
        <v>10100501</v>
      </c>
      <c r="C5900" s="5">
        <v>1000</v>
      </c>
      <c r="D5900" s="4">
        <v>43709</v>
      </c>
      <c r="E5900" s="198" t="s">
        <v>103</v>
      </c>
      <c r="F5900" s="198">
        <v>108104014</v>
      </c>
      <c r="G5900" s="5">
        <v>-2270</v>
      </c>
      <c r="H5900" s="3">
        <v>-5743.1</v>
      </c>
      <c r="I5900" s="4">
        <v>43724</v>
      </c>
      <c r="J5900" s="198" t="s">
        <v>329</v>
      </c>
      <c r="K5900" s="198">
        <v>0</v>
      </c>
      <c r="L5900" s="198" t="s">
        <v>195</v>
      </c>
    </row>
    <row r="5901" spans="1:12" x14ac:dyDescent="0.3">
      <c r="A5901" s="5">
        <v>13650</v>
      </c>
      <c r="B5901" s="5">
        <v>10100501</v>
      </c>
      <c r="C5901" s="5">
        <v>1000</v>
      </c>
      <c r="D5901" s="4">
        <v>43709</v>
      </c>
      <c r="E5901" s="198" t="s">
        <v>103</v>
      </c>
      <c r="F5901" s="198">
        <v>108104014</v>
      </c>
      <c r="G5901" s="5">
        <v>-2530</v>
      </c>
      <c r="H5901" s="3">
        <v>-6400.9</v>
      </c>
      <c r="I5901" s="4">
        <v>43724</v>
      </c>
      <c r="J5901" s="198" t="s">
        <v>329</v>
      </c>
      <c r="K5901" s="198">
        <v>0</v>
      </c>
      <c r="L5901" s="198" t="s">
        <v>195</v>
      </c>
    </row>
    <row r="5902" spans="1:12" x14ac:dyDescent="0.3">
      <c r="A5902" s="5">
        <v>13650</v>
      </c>
      <c r="B5902" s="5">
        <v>10100501</v>
      </c>
      <c r="C5902" s="5">
        <v>1000</v>
      </c>
      <c r="D5902" s="4">
        <v>43709</v>
      </c>
      <c r="E5902" s="198" t="s">
        <v>103</v>
      </c>
      <c r="F5902" s="198">
        <v>108104014</v>
      </c>
      <c r="G5902" s="5">
        <v>-3410</v>
      </c>
      <c r="H5902" s="3">
        <v>-8627.2999999999993</v>
      </c>
      <c r="I5902" s="4">
        <v>43724</v>
      </c>
      <c r="J5902" s="198" t="s">
        <v>329</v>
      </c>
      <c r="K5902" s="198">
        <v>0</v>
      </c>
      <c r="L5902" s="198" t="s">
        <v>195</v>
      </c>
    </row>
    <row r="5903" spans="1:12" x14ac:dyDescent="0.3">
      <c r="A5903" s="5">
        <v>13650</v>
      </c>
      <c r="B5903" s="5">
        <v>10100501</v>
      </c>
      <c r="C5903" s="5">
        <v>1000</v>
      </c>
      <c r="D5903" s="4">
        <v>43709</v>
      </c>
      <c r="E5903" s="198" t="s">
        <v>103</v>
      </c>
      <c r="F5903" s="198">
        <v>108104014</v>
      </c>
      <c r="G5903" s="5">
        <v>-2280</v>
      </c>
      <c r="H5903" s="3">
        <v>-5768.4</v>
      </c>
      <c r="I5903" s="4">
        <v>43724</v>
      </c>
      <c r="J5903" s="198" t="s">
        <v>329</v>
      </c>
      <c r="K5903" s="198">
        <v>0</v>
      </c>
      <c r="L5903" s="198" t="s">
        <v>195</v>
      </c>
    </row>
    <row r="5904" spans="1:12" x14ac:dyDescent="0.3">
      <c r="A5904" s="5">
        <v>13650</v>
      </c>
      <c r="B5904" s="5">
        <v>10100501</v>
      </c>
      <c r="C5904" s="5">
        <v>1000</v>
      </c>
      <c r="D5904" s="4">
        <v>43709</v>
      </c>
      <c r="E5904" s="198" t="s">
        <v>103</v>
      </c>
      <c r="F5904" s="198">
        <v>108104014</v>
      </c>
      <c r="G5904" s="5">
        <v>-3440</v>
      </c>
      <c r="H5904" s="3">
        <v>-8703.2000000000007</v>
      </c>
      <c r="I5904" s="4">
        <v>43724</v>
      </c>
      <c r="J5904" s="198" t="s">
        <v>329</v>
      </c>
      <c r="K5904" s="198">
        <v>0</v>
      </c>
      <c r="L5904" s="198" t="s">
        <v>195</v>
      </c>
    </row>
    <row r="5905" spans="1:12" x14ac:dyDescent="0.3">
      <c r="A5905" s="5">
        <v>13650</v>
      </c>
      <c r="B5905" s="5">
        <v>10100501</v>
      </c>
      <c r="C5905" s="5">
        <v>1000</v>
      </c>
      <c r="D5905" s="4">
        <v>43709</v>
      </c>
      <c r="E5905" s="198" t="s">
        <v>103</v>
      </c>
      <c r="F5905" s="198">
        <v>108104014</v>
      </c>
      <c r="G5905" s="5">
        <v>-4680</v>
      </c>
      <c r="H5905" s="3">
        <v>-11840.4</v>
      </c>
      <c r="I5905" s="4">
        <v>43724</v>
      </c>
      <c r="J5905" s="198" t="s">
        <v>329</v>
      </c>
      <c r="K5905" s="198">
        <v>0</v>
      </c>
      <c r="L5905" s="198" t="s">
        <v>195</v>
      </c>
    </row>
    <row r="5906" spans="1:12" x14ac:dyDescent="0.3">
      <c r="A5906" s="5">
        <v>13690</v>
      </c>
      <c r="B5906" s="5">
        <v>10100501</v>
      </c>
      <c r="C5906" s="5">
        <v>1000</v>
      </c>
      <c r="D5906" s="4">
        <v>43709</v>
      </c>
      <c r="E5906" s="198" t="s">
        <v>104</v>
      </c>
      <c r="F5906" s="198">
        <v>108115080</v>
      </c>
      <c r="G5906" s="198">
        <v>0</v>
      </c>
      <c r="H5906" s="198">
        <v>0</v>
      </c>
      <c r="I5906" s="4">
        <v>43699</v>
      </c>
      <c r="J5906" s="198" t="s">
        <v>105</v>
      </c>
      <c r="K5906" s="198">
        <v>279.43</v>
      </c>
      <c r="L5906" s="198" t="s">
        <v>191</v>
      </c>
    </row>
    <row r="5907" spans="1:12" x14ac:dyDescent="0.3">
      <c r="A5907" s="5">
        <v>13660</v>
      </c>
      <c r="B5907" s="5">
        <v>10100501</v>
      </c>
      <c r="C5907" s="5">
        <v>1000</v>
      </c>
      <c r="D5907" s="4">
        <v>43709</v>
      </c>
      <c r="E5907" s="198" t="s">
        <v>104</v>
      </c>
      <c r="F5907" s="198">
        <v>108114171</v>
      </c>
      <c r="G5907" s="198">
        <v>0</v>
      </c>
      <c r="H5907" s="198">
        <v>0</v>
      </c>
      <c r="I5907" s="4">
        <v>43692</v>
      </c>
      <c r="J5907" s="198" t="s">
        <v>105</v>
      </c>
      <c r="K5907" s="198">
        <v>609.98</v>
      </c>
      <c r="L5907" s="198" t="s">
        <v>188</v>
      </c>
    </row>
    <row r="5908" spans="1:12" x14ac:dyDescent="0.3">
      <c r="A5908" s="5">
        <v>13670</v>
      </c>
      <c r="B5908" s="5">
        <v>10100501</v>
      </c>
      <c r="C5908" s="5">
        <v>1000</v>
      </c>
      <c r="D5908" s="4">
        <v>43709</v>
      </c>
      <c r="E5908" s="198" t="s">
        <v>104</v>
      </c>
      <c r="F5908" s="198">
        <v>108114171</v>
      </c>
      <c r="G5908" s="198">
        <v>0</v>
      </c>
      <c r="H5908" s="198">
        <v>0</v>
      </c>
      <c r="I5908" s="4">
        <v>43692</v>
      </c>
      <c r="J5908" s="198" t="s">
        <v>105</v>
      </c>
      <c r="K5908" s="3">
        <v>1809.34</v>
      </c>
      <c r="L5908" s="198" t="s">
        <v>189</v>
      </c>
    </row>
    <row r="5909" spans="1:12" x14ac:dyDescent="0.3">
      <c r="A5909" s="5">
        <v>13660</v>
      </c>
      <c r="B5909" s="5">
        <v>10100501</v>
      </c>
      <c r="C5909" s="5">
        <v>1000</v>
      </c>
      <c r="D5909" s="4">
        <v>43709</v>
      </c>
      <c r="E5909" s="198" t="s">
        <v>103</v>
      </c>
      <c r="F5909" s="198">
        <v>108114290</v>
      </c>
      <c r="G5909" s="198">
        <v>-1</v>
      </c>
      <c r="H5909" s="3">
        <v>-1012.38</v>
      </c>
      <c r="I5909" s="4">
        <v>43677</v>
      </c>
      <c r="J5909" s="198" t="s">
        <v>331</v>
      </c>
      <c r="K5909" s="198">
        <v>0</v>
      </c>
      <c r="L5909" s="198" t="s">
        <v>188</v>
      </c>
    </row>
    <row r="5910" spans="1:12" x14ac:dyDescent="0.3">
      <c r="A5910" s="5">
        <v>13660</v>
      </c>
      <c r="B5910" s="5">
        <v>10100501</v>
      </c>
      <c r="C5910" s="5">
        <v>1000</v>
      </c>
      <c r="D5910" s="4">
        <v>43709</v>
      </c>
      <c r="E5910" s="198" t="s">
        <v>104</v>
      </c>
      <c r="F5910" s="198">
        <v>108114290</v>
      </c>
      <c r="G5910" s="198">
        <v>0</v>
      </c>
      <c r="H5910" s="198">
        <v>0</v>
      </c>
      <c r="I5910" s="4">
        <v>43677</v>
      </c>
      <c r="J5910" s="198" t="s">
        <v>331</v>
      </c>
      <c r="K5910" s="198">
        <v>-748.73</v>
      </c>
      <c r="L5910" s="198" t="s">
        <v>188</v>
      </c>
    </row>
    <row r="5911" spans="1:12" x14ac:dyDescent="0.3">
      <c r="A5911" s="5">
        <v>13670</v>
      </c>
      <c r="B5911" s="5">
        <v>10100501</v>
      </c>
      <c r="C5911" s="5">
        <v>1000</v>
      </c>
      <c r="D5911" s="4">
        <v>43709</v>
      </c>
      <c r="E5911" s="198" t="s">
        <v>103</v>
      </c>
      <c r="F5911" s="198">
        <v>108114290</v>
      </c>
      <c r="G5911" s="198">
        <v>-300</v>
      </c>
      <c r="H5911" s="5">
        <v>-3981</v>
      </c>
      <c r="I5911" s="4">
        <v>43677</v>
      </c>
      <c r="J5911" s="198" t="s">
        <v>331</v>
      </c>
      <c r="K5911" s="198">
        <v>0</v>
      </c>
      <c r="L5911" s="198" t="s">
        <v>189</v>
      </c>
    </row>
    <row r="5912" spans="1:12" x14ac:dyDescent="0.3">
      <c r="A5912" s="5">
        <v>13670</v>
      </c>
      <c r="B5912" s="5">
        <v>10100501</v>
      </c>
      <c r="C5912" s="5">
        <v>1000</v>
      </c>
      <c r="D5912" s="4">
        <v>43709</v>
      </c>
      <c r="E5912" s="198" t="s">
        <v>104</v>
      </c>
      <c r="F5912" s="198">
        <v>108114290</v>
      </c>
      <c r="G5912" s="198">
        <v>0</v>
      </c>
      <c r="H5912" s="198">
        <v>0</v>
      </c>
      <c r="I5912" s="4">
        <v>43677</v>
      </c>
      <c r="J5912" s="198" t="s">
        <v>331</v>
      </c>
      <c r="K5912" s="3">
        <v>-2944.25</v>
      </c>
      <c r="L5912" s="198" t="s">
        <v>189</v>
      </c>
    </row>
    <row r="5913" spans="1:12" x14ac:dyDescent="0.3">
      <c r="A5913" s="5">
        <v>13640</v>
      </c>
      <c r="B5913" s="5">
        <v>10100501</v>
      </c>
      <c r="C5913" s="5">
        <v>1000</v>
      </c>
      <c r="D5913" s="4">
        <v>43709</v>
      </c>
      <c r="E5913" s="198" t="s">
        <v>104</v>
      </c>
      <c r="F5913" s="198">
        <v>108114406</v>
      </c>
      <c r="G5913" s="198">
        <v>0</v>
      </c>
      <c r="H5913" s="198">
        <v>0</v>
      </c>
      <c r="I5913" s="4">
        <v>43677</v>
      </c>
      <c r="J5913" s="198" t="s">
        <v>105</v>
      </c>
      <c r="K5913" s="198">
        <v>606.08000000000004</v>
      </c>
      <c r="L5913" s="198" t="s">
        <v>194</v>
      </c>
    </row>
    <row r="5914" spans="1:12" x14ac:dyDescent="0.3">
      <c r="A5914" s="5">
        <v>13650</v>
      </c>
      <c r="B5914" s="5">
        <v>10100501</v>
      </c>
      <c r="C5914" s="5">
        <v>1000</v>
      </c>
      <c r="D5914" s="4">
        <v>43709</v>
      </c>
      <c r="E5914" s="198" t="s">
        <v>104</v>
      </c>
      <c r="F5914" s="198">
        <v>108114406</v>
      </c>
      <c r="G5914" s="198">
        <v>0</v>
      </c>
      <c r="H5914" s="198">
        <v>0</v>
      </c>
      <c r="I5914" s="4">
        <v>43677</v>
      </c>
      <c r="J5914" s="198" t="s">
        <v>105</v>
      </c>
      <c r="K5914" s="198">
        <v>396.93</v>
      </c>
      <c r="L5914" s="198" t="s">
        <v>195</v>
      </c>
    </row>
    <row r="5915" spans="1:12" x14ac:dyDescent="0.3">
      <c r="A5915" s="5">
        <v>13640</v>
      </c>
      <c r="B5915" s="5">
        <v>10100501</v>
      </c>
      <c r="C5915" s="5">
        <v>1000</v>
      </c>
      <c r="D5915" s="4">
        <v>43709</v>
      </c>
      <c r="E5915" s="198" t="s">
        <v>103</v>
      </c>
      <c r="F5915" s="198">
        <v>108114512</v>
      </c>
      <c r="G5915" s="198">
        <v>-1</v>
      </c>
      <c r="H5915" s="198">
        <v>-460.12</v>
      </c>
      <c r="I5915" s="4">
        <v>43725</v>
      </c>
      <c r="J5915" s="198" t="s">
        <v>321</v>
      </c>
      <c r="K5915" s="198">
        <v>0</v>
      </c>
      <c r="L5915" s="198" t="s">
        <v>194</v>
      </c>
    </row>
    <row r="5916" spans="1:12" x14ac:dyDescent="0.3">
      <c r="A5916" s="5">
        <v>13660</v>
      </c>
      <c r="B5916" s="5">
        <v>10100501</v>
      </c>
      <c r="C5916" s="5">
        <v>1000</v>
      </c>
      <c r="D5916" s="4">
        <v>43709</v>
      </c>
      <c r="E5916" s="198" t="s">
        <v>103</v>
      </c>
      <c r="F5916" s="198">
        <v>108114512</v>
      </c>
      <c r="G5916" s="198">
        <v>-30</v>
      </c>
      <c r="H5916" s="198">
        <v>-105.3</v>
      </c>
      <c r="I5916" s="4">
        <v>43725</v>
      </c>
      <c r="J5916" s="198" t="s">
        <v>321</v>
      </c>
      <c r="K5916" s="198">
        <v>0</v>
      </c>
      <c r="L5916" s="198" t="s">
        <v>188</v>
      </c>
    </row>
    <row r="5917" spans="1:12" x14ac:dyDescent="0.3">
      <c r="A5917" s="5">
        <v>13640</v>
      </c>
      <c r="B5917" s="5">
        <v>10100501</v>
      </c>
      <c r="C5917" s="5">
        <v>1000</v>
      </c>
      <c r="D5917" s="4">
        <v>43709</v>
      </c>
      <c r="E5917" s="198" t="s">
        <v>103</v>
      </c>
      <c r="F5917" s="198">
        <v>108114818</v>
      </c>
      <c r="G5917" s="198">
        <v>-1</v>
      </c>
      <c r="H5917" s="198">
        <v>-246.98</v>
      </c>
      <c r="I5917" s="4">
        <v>43721</v>
      </c>
      <c r="J5917" s="198" t="s">
        <v>327</v>
      </c>
      <c r="K5917" s="198">
        <v>0</v>
      </c>
      <c r="L5917" s="198" t="s">
        <v>194</v>
      </c>
    </row>
    <row r="5918" spans="1:12" x14ac:dyDescent="0.3">
      <c r="A5918" s="5">
        <v>13640</v>
      </c>
      <c r="B5918" s="5">
        <v>10100501</v>
      </c>
      <c r="C5918" s="5">
        <v>1000</v>
      </c>
      <c r="D5918" s="4">
        <v>43709</v>
      </c>
      <c r="E5918" s="198" t="s">
        <v>104</v>
      </c>
      <c r="F5918" s="198">
        <v>108114818</v>
      </c>
      <c r="G5918" s="198">
        <v>0</v>
      </c>
      <c r="H5918" s="198">
        <v>0</v>
      </c>
      <c r="I5918" s="4">
        <v>43721</v>
      </c>
      <c r="J5918" s="198" t="s">
        <v>327</v>
      </c>
      <c r="K5918" s="198">
        <v>-748.77</v>
      </c>
      <c r="L5918" s="198" t="s">
        <v>194</v>
      </c>
    </row>
    <row r="5919" spans="1:12" x14ac:dyDescent="0.3">
      <c r="A5919" s="5">
        <v>13650</v>
      </c>
      <c r="B5919" s="5">
        <v>10100501</v>
      </c>
      <c r="C5919" s="5">
        <v>1000</v>
      </c>
      <c r="D5919" s="4">
        <v>43709</v>
      </c>
      <c r="E5919" s="198" t="s">
        <v>103</v>
      </c>
      <c r="F5919" s="198">
        <v>108114818</v>
      </c>
      <c r="G5919" s="198">
        <v>-48</v>
      </c>
      <c r="H5919" s="198">
        <v>-121.44</v>
      </c>
      <c r="I5919" s="4">
        <v>43721</v>
      </c>
      <c r="J5919" s="198" t="s">
        <v>327</v>
      </c>
      <c r="K5919" s="198">
        <v>0</v>
      </c>
      <c r="L5919" s="198" t="s">
        <v>195</v>
      </c>
    </row>
    <row r="5920" spans="1:12" x14ac:dyDescent="0.3">
      <c r="A5920" s="5">
        <v>13650</v>
      </c>
      <c r="B5920" s="5">
        <v>10100501</v>
      </c>
      <c r="C5920" s="5">
        <v>1000</v>
      </c>
      <c r="D5920" s="4">
        <v>43709</v>
      </c>
      <c r="E5920" s="198" t="s">
        <v>104</v>
      </c>
      <c r="F5920" s="198">
        <v>108114818</v>
      </c>
      <c r="G5920" s="198">
        <v>0</v>
      </c>
      <c r="H5920" s="198">
        <v>0</v>
      </c>
      <c r="I5920" s="4">
        <v>43721</v>
      </c>
      <c r="J5920" s="198" t="s">
        <v>327</v>
      </c>
      <c r="K5920" s="198">
        <v>-368.17</v>
      </c>
      <c r="L5920" s="198" t="s">
        <v>195</v>
      </c>
    </row>
    <row r="5921" spans="1:12" x14ac:dyDescent="0.3">
      <c r="A5921" s="5">
        <v>13640</v>
      </c>
      <c r="B5921" s="5">
        <v>10100501</v>
      </c>
      <c r="C5921" s="5">
        <v>1000</v>
      </c>
      <c r="D5921" s="4">
        <v>43709</v>
      </c>
      <c r="E5921" s="198" t="s">
        <v>104</v>
      </c>
      <c r="F5921" s="198">
        <v>108098527</v>
      </c>
      <c r="G5921" s="198">
        <v>0</v>
      </c>
      <c r="H5921" s="198">
        <v>0</v>
      </c>
      <c r="I5921" s="4">
        <v>43683</v>
      </c>
      <c r="J5921" s="198" t="s">
        <v>105</v>
      </c>
      <c r="K5921" s="198">
        <v>-19.37</v>
      </c>
      <c r="L5921" s="198" t="s">
        <v>194</v>
      </c>
    </row>
    <row r="5922" spans="1:12" x14ac:dyDescent="0.3">
      <c r="A5922" s="5">
        <v>13640</v>
      </c>
      <c r="B5922" s="5">
        <v>10100501</v>
      </c>
      <c r="C5922" s="5">
        <v>1000</v>
      </c>
      <c r="D5922" s="4">
        <v>43709</v>
      </c>
      <c r="E5922" s="198" t="s">
        <v>104</v>
      </c>
      <c r="F5922" s="198">
        <v>108098527</v>
      </c>
      <c r="G5922" s="198">
        <v>0</v>
      </c>
      <c r="H5922" s="198">
        <v>0</v>
      </c>
      <c r="I5922" s="4">
        <v>43683</v>
      </c>
      <c r="J5922" s="198" t="s">
        <v>105</v>
      </c>
      <c r="K5922" s="198">
        <v>-112.83</v>
      </c>
      <c r="L5922" s="198" t="s">
        <v>194</v>
      </c>
    </row>
    <row r="5923" spans="1:12" x14ac:dyDescent="0.3">
      <c r="A5923" s="5">
        <v>13640</v>
      </c>
      <c r="B5923" s="5">
        <v>10100501</v>
      </c>
      <c r="C5923" s="5">
        <v>1000</v>
      </c>
      <c r="D5923" s="4">
        <v>43709</v>
      </c>
      <c r="E5923" s="198" t="s">
        <v>104</v>
      </c>
      <c r="F5923" s="198">
        <v>108098527</v>
      </c>
      <c r="G5923" s="198">
        <v>0</v>
      </c>
      <c r="H5923" s="198">
        <v>0</v>
      </c>
      <c r="I5923" s="4">
        <v>43683</v>
      </c>
      <c r="J5923" s="198" t="s">
        <v>105</v>
      </c>
      <c r="K5923" s="198">
        <v>-32.450000000000003</v>
      </c>
      <c r="L5923" s="198" t="s">
        <v>194</v>
      </c>
    </row>
    <row r="5924" spans="1:12" x14ac:dyDescent="0.3">
      <c r="A5924" s="5">
        <v>13640</v>
      </c>
      <c r="B5924" s="5">
        <v>10100501</v>
      </c>
      <c r="C5924" s="5">
        <v>1000</v>
      </c>
      <c r="D5924" s="4">
        <v>43709</v>
      </c>
      <c r="E5924" s="198" t="s">
        <v>104</v>
      </c>
      <c r="F5924" s="198">
        <v>108098527</v>
      </c>
      <c r="G5924" s="198">
        <v>0</v>
      </c>
      <c r="H5924" s="198">
        <v>0</v>
      </c>
      <c r="I5924" s="4">
        <v>43683</v>
      </c>
      <c r="J5924" s="198" t="s">
        <v>105</v>
      </c>
      <c r="K5924" s="198">
        <v>-119.42</v>
      </c>
      <c r="L5924" s="198" t="s">
        <v>194</v>
      </c>
    </row>
    <row r="5925" spans="1:12" x14ac:dyDescent="0.3">
      <c r="A5925" s="5">
        <v>13640</v>
      </c>
      <c r="B5925" s="5">
        <v>10100501</v>
      </c>
      <c r="C5925" s="5">
        <v>1000</v>
      </c>
      <c r="D5925" s="4">
        <v>43709</v>
      </c>
      <c r="E5925" s="198" t="s">
        <v>104</v>
      </c>
      <c r="F5925" s="198">
        <v>108098527</v>
      </c>
      <c r="G5925" s="198">
        <v>0</v>
      </c>
      <c r="H5925" s="198">
        <v>0</v>
      </c>
      <c r="I5925" s="4">
        <v>43683</v>
      </c>
      <c r="J5925" s="198" t="s">
        <v>105</v>
      </c>
      <c r="K5925" s="198">
        <v>-18.84</v>
      </c>
      <c r="L5925" s="198" t="s">
        <v>194</v>
      </c>
    </row>
    <row r="5926" spans="1:12" x14ac:dyDescent="0.3">
      <c r="A5926" s="5">
        <v>13640</v>
      </c>
      <c r="B5926" s="5">
        <v>10100501</v>
      </c>
      <c r="C5926" s="5">
        <v>1000</v>
      </c>
      <c r="D5926" s="4">
        <v>43709</v>
      </c>
      <c r="E5926" s="198" t="s">
        <v>104</v>
      </c>
      <c r="F5926" s="198">
        <v>108098527</v>
      </c>
      <c r="G5926" s="198">
        <v>0</v>
      </c>
      <c r="H5926" s="198">
        <v>0</v>
      </c>
      <c r="I5926" s="4">
        <v>43683</v>
      </c>
      <c r="J5926" s="198" t="s">
        <v>105</v>
      </c>
      <c r="K5926" s="198">
        <v>-119.42</v>
      </c>
      <c r="L5926" s="198" t="s">
        <v>194</v>
      </c>
    </row>
    <row r="5927" spans="1:12" x14ac:dyDescent="0.3">
      <c r="A5927" s="5">
        <v>13640</v>
      </c>
      <c r="B5927" s="5">
        <v>10100501</v>
      </c>
      <c r="C5927" s="5">
        <v>1000</v>
      </c>
      <c r="D5927" s="4">
        <v>43709</v>
      </c>
      <c r="E5927" s="198" t="s">
        <v>104</v>
      </c>
      <c r="F5927" s="198">
        <v>108098527</v>
      </c>
      <c r="G5927" s="198">
        <v>0</v>
      </c>
      <c r="H5927" s="198">
        <v>0</v>
      </c>
      <c r="I5927" s="4">
        <v>43683</v>
      </c>
      <c r="J5927" s="198" t="s">
        <v>105</v>
      </c>
      <c r="K5927" s="198">
        <v>-32.450000000000003</v>
      </c>
      <c r="L5927" s="198" t="s">
        <v>194</v>
      </c>
    </row>
    <row r="5928" spans="1:12" x14ac:dyDescent="0.3">
      <c r="A5928" s="5">
        <v>13640</v>
      </c>
      <c r="B5928" s="5">
        <v>10100501</v>
      </c>
      <c r="C5928" s="5">
        <v>1000</v>
      </c>
      <c r="D5928" s="4">
        <v>43709</v>
      </c>
      <c r="E5928" s="198" t="s">
        <v>104</v>
      </c>
      <c r="F5928" s="198">
        <v>108098527</v>
      </c>
      <c r="G5928" s="198">
        <v>0</v>
      </c>
      <c r="H5928" s="198">
        <v>0</v>
      </c>
      <c r="I5928" s="4">
        <v>43683</v>
      </c>
      <c r="J5928" s="198" t="s">
        <v>105</v>
      </c>
      <c r="K5928" s="198">
        <v>-8.33</v>
      </c>
      <c r="L5928" s="198" t="s">
        <v>194</v>
      </c>
    </row>
    <row r="5929" spans="1:12" x14ac:dyDescent="0.3">
      <c r="A5929" s="5">
        <v>13640</v>
      </c>
      <c r="B5929" s="5">
        <v>10100501</v>
      </c>
      <c r="C5929" s="5">
        <v>1000</v>
      </c>
      <c r="D5929" s="4">
        <v>43709</v>
      </c>
      <c r="E5929" s="198" t="s">
        <v>104</v>
      </c>
      <c r="F5929" s="198">
        <v>108098527</v>
      </c>
      <c r="G5929" s="198">
        <v>0</v>
      </c>
      <c r="H5929" s="198">
        <v>0</v>
      </c>
      <c r="I5929" s="4">
        <v>43683</v>
      </c>
      <c r="J5929" s="198" t="s">
        <v>105</v>
      </c>
      <c r="K5929" s="198">
        <v>-47.81</v>
      </c>
      <c r="L5929" s="198" t="s">
        <v>194</v>
      </c>
    </row>
    <row r="5930" spans="1:12" x14ac:dyDescent="0.3">
      <c r="A5930" s="5">
        <v>13640</v>
      </c>
      <c r="B5930" s="5">
        <v>10100501</v>
      </c>
      <c r="C5930" s="5">
        <v>1000</v>
      </c>
      <c r="D5930" s="4">
        <v>43709</v>
      </c>
      <c r="E5930" s="198" t="s">
        <v>104</v>
      </c>
      <c r="F5930" s="198">
        <v>108098527</v>
      </c>
      <c r="G5930" s="198">
        <v>0</v>
      </c>
      <c r="H5930" s="198">
        <v>0</v>
      </c>
      <c r="I5930" s="4">
        <v>43683</v>
      </c>
      <c r="J5930" s="198" t="s">
        <v>105</v>
      </c>
      <c r="K5930" s="198">
        <v>-119.42</v>
      </c>
      <c r="L5930" s="198" t="s">
        <v>194</v>
      </c>
    </row>
    <row r="5931" spans="1:12" x14ac:dyDescent="0.3">
      <c r="A5931" s="5">
        <v>13640</v>
      </c>
      <c r="B5931" s="5">
        <v>10100501</v>
      </c>
      <c r="C5931" s="5">
        <v>1000</v>
      </c>
      <c r="D5931" s="4">
        <v>43709</v>
      </c>
      <c r="E5931" s="198" t="s">
        <v>104</v>
      </c>
      <c r="F5931" s="198">
        <v>108098527</v>
      </c>
      <c r="G5931" s="198">
        <v>0</v>
      </c>
      <c r="H5931" s="198">
        <v>0</v>
      </c>
      <c r="I5931" s="4">
        <v>43683</v>
      </c>
      <c r="J5931" s="198" t="s">
        <v>105</v>
      </c>
      <c r="K5931" s="198">
        <v>-3.01</v>
      </c>
      <c r="L5931" s="198" t="s">
        <v>194</v>
      </c>
    </row>
    <row r="5932" spans="1:12" x14ac:dyDescent="0.3">
      <c r="A5932" s="5">
        <v>13640</v>
      </c>
      <c r="B5932" s="5">
        <v>10100501</v>
      </c>
      <c r="C5932" s="5">
        <v>1000</v>
      </c>
      <c r="D5932" s="4">
        <v>43709</v>
      </c>
      <c r="E5932" s="198" t="s">
        <v>104</v>
      </c>
      <c r="F5932" s="198">
        <v>108098527</v>
      </c>
      <c r="G5932" s="198">
        <v>0</v>
      </c>
      <c r="H5932" s="198">
        <v>0</v>
      </c>
      <c r="I5932" s="4">
        <v>43683</v>
      </c>
      <c r="J5932" s="198" t="s">
        <v>105</v>
      </c>
      <c r="K5932" s="198">
        <v>-32.450000000000003</v>
      </c>
      <c r="L5932" s="198" t="s">
        <v>194</v>
      </c>
    </row>
    <row r="5933" spans="1:12" x14ac:dyDescent="0.3">
      <c r="A5933" s="5">
        <v>13640</v>
      </c>
      <c r="B5933" s="5">
        <v>10100501</v>
      </c>
      <c r="C5933" s="5">
        <v>1000</v>
      </c>
      <c r="D5933" s="4">
        <v>43709</v>
      </c>
      <c r="E5933" s="198" t="s">
        <v>104</v>
      </c>
      <c r="F5933" s="198">
        <v>108098527</v>
      </c>
      <c r="G5933" s="198">
        <v>0</v>
      </c>
      <c r="H5933" s="198">
        <v>0</v>
      </c>
      <c r="I5933" s="4">
        <v>43683</v>
      </c>
      <c r="J5933" s="198" t="s">
        <v>105</v>
      </c>
      <c r="K5933" s="198">
        <v>-20.11</v>
      </c>
      <c r="L5933" s="198" t="s">
        <v>194</v>
      </c>
    </row>
    <row r="5934" spans="1:12" x14ac:dyDescent="0.3">
      <c r="A5934" s="5">
        <v>13640</v>
      </c>
      <c r="B5934" s="5">
        <v>10100501</v>
      </c>
      <c r="C5934" s="5">
        <v>1000</v>
      </c>
      <c r="D5934" s="4">
        <v>43709</v>
      </c>
      <c r="E5934" s="198" t="s">
        <v>104</v>
      </c>
      <c r="F5934" s="198">
        <v>108098527</v>
      </c>
      <c r="G5934" s="198">
        <v>0</v>
      </c>
      <c r="H5934" s="198">
        <v>0</v>
      </c>
      <c r="I5934" s="4">
        <v>43683</v>
      </c>
      <c r="J5934" s="198" t="s">
        <v>105</v>
      </c>
      <c r="K5934" s="198">
        <v>-119.42</v>
      </c>
      <c r="L5934" s="198" t="s">
        <v>194</v>
      </c>
    </row>
    <row r="5935" spans="1:12" x14ac:dyDescent="0.3">
      <c r="A5935" s="5">
        <v>13640</v>
      </c>
      <c r="B5935" s="5">
        <v>10100501</v>
      </c>
      <c r="C5935" s="5">
        <v>1000</v>
      </c>
      <c r="D5935" s="4">
        <v>43709</v>
      </c>
      <c r="E5935" s="198" t="s">
        <v>104</v>
      </c>
      <c r="F5935" s="198">
        <v>108098527</v>
      </c>
      <c r="G5935" s="198">
        <v>0</v>
      </c>
      <c r="H5935" s="198">
        <v>0</v>
      </c>
      <c r="I5935" s="4">
        <v>43683</v>
      </c>
      <c r="J5935" s="198" t="s">
        <v>105</v>
      </c>
      <c r="K5935" s="198">
        <v>-18.84</v>
      </c>
      <c r="L5935" s="198" t="s">
        <v>194</v>
      </c>
    </row>
    <row r="5936" spans="1:12" x14ac:dyDescent="0.3">
      <c r="A5936" s="5">
        <v>13640</v>
      </c>
      <c r="B5936" s="5">
        <v>10100501</v>
      </c>
      <c r="C5936" s="5">
        <v>1000</v>
      </c>
      <c r="D5936" s="4">
        <v>43709</v>
      </c>
      <c r="E5936" s="198" t="s">
        <v>104</v>
      </c>
      <c r="F5936" s="198">
        <v>108098527</v>
      </c>
      <c r="G5936" s="198">
        <v>0</v>
      </c>
      <c r="H5936" s="198">
        <v>0</v>
      </c>
      <c r="I5936" s="4">
        <v>43683</v>
      </c>
      <c r="J5936" s="198" t="s">
        <v>105</v>
      </c>
      <c r="K5936" s="198">
        <v>-157.52000000000001</v>
      </c>
      <c r="L5936" s="198" t="s">
        <v>194</v>
      </c>
    </row>
    <row r="5937" spans="1:12" x14ac:dyDescent="0.3">
      <c r="A5937" s="5">
        <v>13640</v>
      </c>
      <c r="B5937" s="5">
        <v>10100501</v>
      </c>
      <c r="C5937" s="5">
        <v>1000</v>
      </c>
      <c r="D5937" s="4">
        <v>43709</v>
      </c>
      <c r="E5937" s="198" t="s">
        <v>104</v>
      </c>
      <c r="F5937" s="198">
        <v>108098527</v>
      </c>
      <c r="G5937" s="198">
        <v>0</v>
      </c>
      <c r="H5937" s="198">
        <v>0</v>
      </c>
      <c r="I5937" s="4">
        <v>43683</v>
      </c>
      <c r="J5937" s="198" t="s">
        <v>105</v>
      </c>
      <c r="K5937" s="198">
        <v>-24.63</v>
      </c>
      <c r="L5937" s="198" t="s">
        <v>194</v>
      </c>
    </row>
    <row r="5938" spans="1:12" x14ac:dyDescent="0.3">
      <c r="A5938" s="5">
        <v>13640</v>
      </c>
      <c r="B5938" s="5">
        <v>10100501</v>
      </c>
      <c r="C5938" s="5">
        <v>1000</v>
      </c>
      <c r="D5938" s="4">
        <v>43709</v>
      </c>
      <c r="E5938" s="198" t="s">
        <v>104</v>
      </c>
      <c r="F5938" s="198">
        <v>108098527</v>
      </c>
      <c r="G5938" s="198">
        <v>0</v>
      </c>
      <c r="H5938" s="198">
        <v>0</v>
      </c>
      <c r="I5938" s="4">
        <v>43683</v>
      </c>
      <c r="J5938" s="198" t="s">
        <v>105</v>
      </c>
      <c r="K5938" s="198">
        <v>-156.29</v>
      </c>
      <c r="L5938" s="198" t="s">
        <v>194</v>
      </c>
    </row>
    <row r="5939" spans="1:12" x14ac:dyDescent="0.3">
      <c r="A5939" s="5">
        <v>13640</v>
      </c>
      <c r="B5939" s="5">
        <v>10100501</v>
      </c>
      <c r="C5939" s="5">
        <v>1000</v>
      </c>
      <c r="D5939" s="4">
        <v>43709</v>
      </c>
      <c r="E5939" s="198" t="s">
        <v>104</v>
      </c>
      <c r="F5939" s="198">
        <v>108098527</v>
      </c>
      <c r="G5939" s="198">
        <v>0</v>
      </c>
      <c r="H5939" s="198">
        <v>0</v>
      </c>
      <c r="I5939" s="4">
        <v>43683</v>
      </c>
      <c r="J5939" s="198" t="s">
        <v>105</v>
      </c>
      <c r="K5939" s="198">
        <v>-9.7200000000000006</v>
      </c>
      <c r="L5939" s="198" t="s">
        <v>194</v>
      </c>
    </row>
    <row r="5940" spans="1:12" x14ac:dyDescent="0.3">
      <c r="A5940" s="5">
        <v>13640</v>
      </c>
      <c r="B5940" s="5">
        <v>10100501</v>
      </c>
      <c r="C5940" s="5">
        <v>1000</v>
      </c>
      <c r="D5940" s="4">
        <v>43709</v>
      </c>
      <c r="E5940" s="198" t="s">
        <v>104</v>
      </c>
      <c r="F5940" s="198">
        <v>108098527</v>
      </c>
      <c r="G5940" s="198">
        <v>0</v>
      </c>
      <c r="H5940" s="198">
        <v>0</v>
      </c>
      <c r="I5940" s="4">
        <v>43683</v>
      </c>
      <c r="J5940" s="198" t="s">
        <v>105</v>
      </c>
      <c r="K5940" s="198">
        <v>-24.63</v>
      </c>
      <c r="L5940" s="198" t="s">
        <v>194</v>
      </c>
    </row>
    <row r="5941" spans="1:12" x14ac:dyDescent="0.3">
      <c r="A5941" s="5">
        <v>13640</v>
      </c>
      <c r="B5941" s="5">
        <v>10100501</v>
      </c>
      <c r="C5941" s="5">
        <v>1000</v>
      </c>
      <c r="D5941" s="4">
        <v>43709</v>
      </c>
      <c r="E5941" s="198" t="s">
        <v>104</v>
      </c>
      <c r="F5941" s="198">
        <v>108098527</v>
      </c>
      <c r="G5941" s="198">
        <v>0</v>
      </c>
      <c r="H5941" s="198">
        <v>0</v>
      </c>
      <c r="I5941" s="4">
        <v>43683</v>
      </c>
      <c r="J5941" s="198" t="s">
        <v>105</v>
      </c>
      <c r="K5941" s="198">
        <v>-681.63</v>
      </c>
      <c r="L5941" s="198" t="s">
        <v>194</v>
      </c>
    </row>
    <row r="5942" spans="1:12" x14ac:dyDescent="0.3">
      <c r="A5942" s="5">
        <v>13640</v>
      </c>
      <c r="B5942" s="5">
        <v>10100501</v>
      </c>
      <c r="C5942" s="5">
        <v>1000</v>
      </c>
      <c r="D5942" s="4">
        <v>43709</v>
      </c>
      <c r="E5942" s="198" t="s">
        <v>104</v>
      </c>
      <c r="F5942" s="198">
        <v>108098527</v>
      </c>
      <c r="G5942" s="198">
        <v>0</v>
      </c>
      <c r="H5942" s="198">
        <v>0</v>
      </c>
      <c r="I5942" s="4">
        <v>43683</v>
      </c>
      <c r="J5942" s="198" t="s">
        <v>105</v>
      </c>
      <c r="K5942" s="198">
        <v>-681.63</v>
      </c>
      <c r="L5942" s="198" t="s">
        <v>194</v>
      </c>
    </row>
    <row r="5943" spans="1:12" x14ac:dyDescent="0.3">
      <c r="A5943" s="5">
        <v>13640</v>
      </c>
      <c r="B5943" s="5">
        <v>10100501</v>
      </c>
      <c r="C5943" s="5">
        <v>1000</v>
      </c>
      <c r="D5943" s="4">
        <v>43709</v>
      </c>
      <c r="E5943" s="198" t="s">
        <v>104</v>
      </c>
      <c r="F5943" s="198">
        <v>108098527</v>
      </c>
      <c r="G5943" s="198">
        <v>0</v>
      </c>
      <c r="H5943" s="198">
        <v>0</v>
      </c>
      <c r="I5943" s="4">
        <v>43683</v>
      </c>
      <c r="J5943" s="198" t="s">
        <v>105</v>
      </c>
      <c r="K5943" s="198">
        <v>-9.89</v>
      </c>
      <c r="L5943" s="198" t="s">
        <v>194</v>
      </c>
    </row>
    <row r="5944" spans="1:12" x14ac:dyDescent="0.3">
      <c r="A5944" s="5">
        <v>13650</v>
      </c>
      <c r="B5944" s="5">
        <v>10100501</v>
      </c>
      <c r="C5944" s="5">
        <v>1000</v>
      </c>
      <c r="D5944" s="4">
        <v>43709</v>
      </c>
      <c r="E5944" s="198" t="s">
        <v>104</v>
      </c>
      <c r="F5944" s="198">
        <v>108098527</v>
      </c>
      <c r="G5944" s="198">
        <v>0</v>
      </c>
      <c r="H5944" s="198">
        <v>0</v>
      </c>
      <c r="I5944" s="4">
        <v>43683</v>
      </c>
      <c r="J5944" s="198" t="s">
        <v>105</v>
      </c>
      <c r="K5944" s="3">
        <v>-1068.5999999999999</v>
      </c>
      <c r="L5944" s="198" t="s">
        <v>195</v>
      </c>
    </row>
    <row r="5945" spans="1:12" x14ac:dyDescent="0.3">
      <c r="A5945" s="5">
        <v>13650</v>
      </c>
      <c r="B5945" s="5">
        <v>10100501</v>
      </c>
      <c r="C5945" s="5">
        <v>1000</v>
      </c>
      <c r="D5945" s="4">
        <v>43709</v>
      </c>
      <c r="E5945" s="198" t="s">
        <v>104</v>
      </c>
      <c r="F5945" s="198">
        <v>108098527</v>
      </c>
      <c r="G5945" s="198">
        <v>0</v>
      </c>
      <c r="H5945" s="198">
        <v>0</v>
      </c>
      <c r="I5945" s="4">
        <v>43683</v>
      </c>
      <c r="J5945" s="198" t="s">
        <v>105</v>
      </c>
      <c r="K5945" s="3">
        <v>-1068.5999999999999</v>
      </c>
      <c r="L5945" s="198" t="s">
        <v>195</v>
      </c>
    </row>
    <row r="5946" spans="1:12" x14ac:dyDescent="0.3">
      <c r="A5946" s="5">
        <v>13650</v>
      </c>
      <c r="B5946" s="5">
        <v>10100501</v>
      </c>
      <c r="C5946" s="5">
        <v>1000</v>
      </c>
      <c r="D5946" s="4">
        <v>43709</v>
      </c>
      <c r="E5946" s="198" t="s">
        <v>104</v>
      </c>
      <c r="F5946" s="198">
        <v>108098527</v>
      </c>
      <c r="G5946" s="198">
        <v>0</v>
      </c>
      <c r="H5946" s="198">
        <v>0</v>
      </c>
      <c r="I5946" s="4">
        <v>43683</v>
      </c>
      <c r="J5946" s="198" t="s">
        <v>105</v>
      </c>
      <c r="K5946" s="3">
        <v>-1068.5999999999999</v>
      </c>
      <c r="L5946" s="198" t="s">
        <v>195</v>
      </c>
    </row>
    <row r="5947" spans="1:12" x14ac:dyDescent="0.3">
      <c r="A5947" s="5">
        <v>13650</v>
      </c>
      <c r="B5947" s="5">
        <v>10100501</v>
      </c>
      <c r="C5947" s="5">
        <v>1000</v>
      </c>
      <c r="D5947" s="4">
        <v>43709</v>
      </c>
      <c r="E5947" s="198" t="s">
        <v>104</v>
      </c>
      <c r="F5947" s="198">
        <v>108098527</v>
      </c>
      <c r="G5947" s="198">
        <v>0</v>
      </c>
      <c r="H5947" s="198">
        <v>0</v>
      </c>
      <c r="I5947" s="4">
        <v>43683</v>
      </c>
      <c r="J5947" s="198" t="s">
        <v>105</v>
      </c>
      <c r="K5947" s="3">
        <v>-1068.5999999999999</v>
      </c>
      <c r="L5947" s="198" t="s">
        <v>195</v>
      </c>
    </row>
    <row r="5948" spans="1:12" x14ac:dyDescent="0.3">
      <c r="A5948" s="5">
        <v>13650</v>
      </c>
      <c r="B5948" s="5">
        <v>10100501</v>
      </c>
      <c r="C5948" s="5">
        <v>1000</v>
      </c>
      <c r="D5948" s="4">
        <v>43709</v>
      </c>
      <c r="E5948" s="198" t="s">
        <v>104</v>
      </c>
      <c r="F5948" s="198">
        <v>108098527</v>
      </c>
      <c r="G5948" s="198">
        <v>0</v>
      </c>
      <c r="H5948" s="198">
        <v>0</v>
      </c>
      <c r="I5948" s="4">
        <v>43683</v>
      </c>
      <c r="J5948" s="198" t="s">
        <v>105</v>
      </c>
      <c r="K5948" s="3">
        <v>-1068.5999999999999</v>
      </c>
      <c r="L5948" s="198" t="s">
        <v>195</v>
      </c>
    </row>
    <row r="5949" spans="1:12" x14ac:dyDescent="0.3">
      <c r="A5949" s="5">
        <v>13650</v>
      </c>
      <c r="B5949" s="5">
        <v>10100501</v>
      </c>
      <c r="C5949" s="5">
        <v>1000</v>
      </c>
      <c r="D5949" s="4">
        <v>43709</v>
      </c>
      <c r="E5949" s="198" t="s">
        <v>104</v>
      </c>
      <c r="F5949" s="198">
        <v>108098527</v>
      </c>
      <c r="G5949" s="198">
        <v>0</v>
      </c>
      <c r="H5949" s="198">
        <v>0</v>
      </c>
      <c r="I5949" s="4">
        <v>43683</v>
      </c>
      <c r="J5949" s="198" t="s">
        <v>105</v>
      </c>
      <c r="K5949" s="3">
        <v>-1068.5999999999999</v>
      </c>
      <c r="L5949" s="198" t="s">
        <v>195</v>
      </c>
    </row>
    <row r="5950" spans="1:12" x14ac:dyDescent="0.3">
      <c r="A5950" s="5">
        <v>13650</v>
      </c>
      <c r="B5950" s="5">
        <v>10100501</v>
      </c>
      <c r="C5950" s="5">
        <v>1000</v>
      </c>
      <c r="D5950" s="4">
        <v>43709</v>
      </c>
      <c r="E5950" s="198" t="s">
        <v>104</v>
      </c>
      <c r="F5950" s="198">
        <v>108098527</v>
      </c>
      <c r="G5950" s="198">
        <v>0</v>
      </c>
      <c r="H5950" s="198">
        <v>0</v>
      </c>
      <c r="I5950" s="4">
        <v>43683</v>
      </c>
      <c r="J5950" s="198" t="s">
        <v>105</v>
      </c>
      <c r="K5950" s="3">
        <v>-1068.5999999999999</v>
      </c>
      <c r="L5950" s="198" t="s">
        <v>195</v>
      </c>
    </row>
    <row r="5951" spans="1:12" x14ac:dyDescent="0.3">
      <c r="A5951" s="5">
        <v>13650</v>
      </c>
      <c r="B5951" s="5">
        <v>10100501</v>
      </c>
      <c r="C5951" s="5">
        <v>1000</v>
      </c>
      <c r="D5951" s="4">
        <v>43709</v>
      </c>
      <c r="E5951" s="198" t="s">
        <v>104</v>
      </c>
      <c r="F5951" s="198">
        <v>108098527</v>
      </c>
      <c r="G5951" s="198">
        <v>0</v>
      </c>
      <c r="H5951" s="198">
        <v>0</v>
      </c>
      <c r="I5951" s="4">
        <v>43683</v>
      </c>
      <c r="J5951" s="198" t="s">
        <v>105</v>
      </c>
      <c r="K5951" s="3">
        <v>-1068.5999999999999</v>
      </c>
      <c r="L5951" s="198" t="s">
        <v>195</v>
      </c>
    </row>
    <row r="5952" spans="1:12" x14ac:dyDescent="0.3">
      <c r="A5952" s="5">
        <v>13650</v>
      </c>
      <c r="B5952" s="5">
        <v>10100501</v>
      </c>
      <c r="C5952" s="5">
        <v>1000</v>
      </c>
      <c r="D5952" s="4">
        <v>43709</v>
      </c>
      <c r="E5952" s="198" t="s">
        <v>104</v>
      </c>
      <c r="F5952" s="198">
        <v>108098527</v>
      </c>
      <c r="G5952" s="198">
        <v>0</v>
      </c>
      <c r="H5952" s="198">
        <v>0</v>
      </c>
      <c r="I5952" s="4">
        <v>43683</v>
      </c>
      <c r="J5952" s="198" t="s">
        <v>105</v>
      </c>
      <c r="K5952" s="198">
        <v>-32.96</v>
      </c>
      <c r="L5952" s="198" t="s">
        <v>195</v>
      </c>
    </row>
    <row r="5953" spans="1:12" x14ac:dyDescent="0.3">
      <c r="A5953" s="5">
        <v>13660</v>
      </c>
      <c r="B5953" s="5">
        <v>10100501</v>
      </c>
      <c r="C5953" s="5">
        <v>1000</v>
      </c>
      <c r="D5953" s="4">
        <v>43709</v>
      </c>
      <c r="E5953" s="198" t="s">
        <v>104</v>
      </c>
      <c r="F5953" s="198">
        <v>108098527</v>
      </c>
      <c r="G5953" s="198">
        <v>0</v>
      </c>
      <c r="H5953" s="198">
        <v>0</v>
      </c>
      <c r="I5953" s="4">
        <v>43683</v>
      </c>
      <c r="J5953" s="198" t="s">
        <v>105</v>
      </c>
      <c r="K5953" s="198">
        <v>-369.04</v>
      </c>
      <c r="L5953" s="198" t="s">
        <v>188</v>
      </c>
    </row>
    <row r="5954" spans="1:12" x14ac:dyDescent="0.3">
      <c r="A5954" s="5">
        <v>13660</v>
      </c>
      <c r="B5954" s="5">
        <v>10100501</v>
      </c>
      <c r="C5954" s="5">
        <v>1000</v>
      </c>
      <c r="D5954" s="4">
        <v>43709</v>
      </c>
      <c r="E5954" s="198" t="s">
        <v>104</v>
      </c>
      <c r="F5954" s="198">
        <v>108098527</v>
      </c>
      <c r="G5954" s="198">
        <v>0</v>
      </c>
      <c r="H5954" s="198">
        <v>0</v>
      </c>
      <c r="I5954" s="4">
        <v>43683</v>
      </c>
      <c r="J5954" s="198" t="s">
        <v>105</v>
      </c>
      <c r="K5954" s="198">
        <v>-26.87</v>
      </c>
      <c r="L5954" s="198" t="s">
        <v>188</v>
      </c>
    </row>
    <row r="5955" spans="1:12" x14ac:dyDescent="0.3">
      <c r="A5955" s="5">
        <v>13660</v>
      </c>
      <c r="B5955" s="5">
        <v>10100501</v>
      </c>
      <c r="C5955" s="5">
        <v>1000</v>
      </c>
      <c r="D5955" s="4">
        <v>43709</v>
      </c>
      <c r="E5955" s="198" t="s">
        <v>104</v>
      </c>
      <c r="F5955" s="198">
        <v>108098527</v>
      </c>
      <c r="G5955" s="198">
        <v>0</v>
      </c>
      <c r="H5955" s="198">
        <v>0</v>
      </c>
      <c r="I5955" s="4">
        <v>43683</v>
      </c>
      <c r="J5955" s="198" t="s">
        <v>105</v>
      </c>
      <c r="K5955" s="198">
        <v>-369.04</v>
      </c>
      <c r="L5955" s="198" t="s">
        <v>188</v>
      </c>
    </row>
    <row r="5956" spans="1:12" x14ac:dyDescent="0.3">
      <c r="A5956" s="5">
        <v>13660</v>
      </c>
      <c r="B5956" s="5">
        <v>10100501</v>
      </c>
      <c r="C5956" s="5">
        <v>1000</v>
      </c>
      <c r="D5956" s="4">
        <v>43709</v>
      </c>
      <c r="E5956" s="198" t="s">
        <v>104</v>
      </c>
      <c r="F5956" s="198">
        <v>108098527</v>
      </c>
      <c r="G5956" s="198">
        <v>0</v>
      </c>
      <c r="H5956" s="198">
        <v>0</v>
      </c>
      <c r="I5956" s="4">
        <v>43683</v>
      </c>
      <c r="J5956" s="198" t="s">
        <v>105</v>
      </c>
      <c r="K5956" s="198">
        <v>-66.349999999999994</v>
      </c>
      <c r="L5956" s="198" t="s">
        <v>188</v>
      </c>
    </row>
    <row r="5957" spans="1:12" x14ac:dyDescent="0.3">
      <c r="A5957" s="5">
        <v>13660</v>
      </c>
      <c r="B5957" s="5">
        <v>10100501</v>
      </c>
      <c r="C5957" s="5">
        <v>1000</v>
      </c>
      <c r="D5957" s="4">
        <v>43709</v>
      </c>
      <c r="E5957" s="198" t="s">
        <v>104</v>
      </c>
      <c r="F5957" s="198">
        <v>108098527</v>
      </c>
      <c r="G5957" s="198">
        <v>0</v>
      </c>
      <c r="H5957" s="198">
        <v>0</v>
      </c>
      <c r="I5957" s="4">
        <v>43683</v>
      </c>
      <c r="J5957" s="198" t="s">
        <v>105</v>
      </c>
      <c r="K5957" s="198">
        <v>-26.74</v>
      </c>
      <c r="L5957" s="198" t="s">
        <v>188</v>
      </c>
    </row>
    <row r="5958" spans="1:12" x14ac:dyDescent="0.3">
      <c r="A5958" s="5">
        <v>13660</v>
      </c>
      <c r="B5958" s="5">
        <v>10100501</v>
      </c>
      <c r="C5958" s="5">
        <v>1000</v>
      </c>
      <c r="D5958" s="4">
        <v>43709</v>
      </c>
      <c r="E5958" s="198" t="s">
        <v>104</v>
      </c>
      <c r="F5958" s="198">
        <v>108098527</v>
      </c>
      <c r="G5958" s="198">
        <v>0</v>
      </c>
      <c r="H5958" s="198">
        <v>0</v>
      </c>
      <c r="I5958" s="4">
        <v>43683</v>
      </c>
      <c r="J5958" s="198" t="s">
        <v>105</v>
      </c>
      <c r="K5958" s="198">
        <v>-112.57</v>
      </c>
      <c r="L5958" s="198" t="s">
        <v>188</v>
      </c>
    </row>
    <row r="5959" spans="1:12" x14ac:dyDescent="0.3">
      <c r="A5959" s="5">
        <v>13670</v>
      </c>
      <c r="B5959" s="5">
        <v>10100501</v>
      </c>
      <c r="C5959" s="5">
        <v>1000</v>
      </c>
      <c r="D5959" s="4">
        <v>43709</v>
      </c>
      <c r="E5959" s="198" t="s">
        <v>104</v>
      </c>
      <c r="F5959" s="198">
        <v>108098527</v>
      </c>
      <c r="G5959" s="198">
        <v>0</v>
      </c>
      <c r="H5959" s="198">
        <v>0</v>
      </c>
      <c r="I5959" s="4">
        <v>43683</v>
      </c>
      <c r="J5959" s="198" t="s">
        <v>105</v>
      </c>
      <c r="K5959" s="198">
        <v>-20.64</v>
      </c>
      <c r="L5959" s="198" t="s">
        <v>189</v>
      </c>
    </row>
    <row r="5960" spans="1:12" x14ac:dyDescent="0.3">
      <c r="A5960" s="5">
        <v>13670</v>
      </c>
      <c r="B5960" s="5">
        <v>10100501</v>
      </c>
      <c r="C5960" s="5">
        <v>1000</v>
      </c>
      <c r="D5960" s="4">
        <v>43709</v>
      </c>
      <c r="E5960" s="198" t="s">
        <v>104</v>
      </c>
      <c r="F5960" s="198">
        <v>108098527</v>
      </c>
      <c r="G5960" s="198">
        <v>0</v>
      </c>
      <c r="H5960" s="198">
        <v>0</v>
      </c>
      <c r="I5960" s="4">
        <v>43683</v>
      </c>
      <c r="J5960" s="198" t="s">
        <v>105</v>
      </c>
      <c r="K5960" s="3">
        <v>-2728.99</v>
      </c>
      <c r="L5960" s="198" t="s">
        <v>189</v>
      </c>
    </row>
    <row r="5961" spans="1:12" x14ac:dyDescent="0.3">
      <c r="A5961" s="5">
        <v>13670</v>
      </c>
      <c r="B5961" s="5">
        <v>10100501</v>
      </c>
      <c r="C5961" s="5">
        <v>1000</v>
      </c>
      <c r="D5961" s="4">
        <v>43709</v>
      </c>
      <c r="E5961" s="198" t="s">
        <v>104</v>
      </c>
      <c r="F5961" s="198">
        <v>108098527</v>
      </c>
      <c r="G5961" s="198">
        <v>0</v>
      </c>
      <c r="H5961" s="198">
        <v>0</v>
      </c>
      <c r="I5961" s="4">
        <v>43683</v>
      </c>
      <c r="J5961" s="198" t="s">
        <v>105</v>
      </c>
      <c r="K5961" s="198">
        <v>-5.32</v>
      </c>
      <c r="L5961" s="198" t="s">
        <v>189</v>
      </c>
    </row>
    <row r="5962" spans="1:12" x14ac:dyDescent="0.3">
      <c r="A5962" s="5">
        <v>13670</v>
      </c>
      <c r="B5962" s="5">
        <v>10100501</v>
      </c>
      <c r="C5962" s="5">
        <v>1000</v>
      </c>
      <c r="D5962" s="4">
        <v>43709</v>
      </c>
      <c r="E5962" s="198" t="s">
        <v>104</v>
      </c>
      <c r="F5962" s="198">
        <v>108098527</v>
      </c>
      <c r="G5962" s="198">
        <v>0</v>
      </c>
      <c r="H5962" s="198">
        <v>0</v>
      </c>
      <c r="I5962" s="4">
        <v>43683</v>
      </c>
      <c r="J5962" s="198" t="s">
        <v>105</v>
      </c>
      <c r="K5962" s="198">
        <v>-16.29</v>
      </c>
      <c r="L5962" s="198" t="s">
        <v>189</v>
      </c>
    </row>
    <row r="5963" spans="1:12" x14ac:dyDescent="0.3">
      <c r="A5963" s="5">
        <v>13670</v>
      </c>
      <c r="B5963" s="5">
        <v>10100501</v>
      </c>
      <c r="C5963" s="5">
        <v>1000</v>
      </c>
      <c r="D5963" s="4">
        <v>43709</v>
      </c>
      <c r="E5963" s="198" t="s">
        <v>104</v>
      </c>
      <c r="F5963" s="198">
        <v>108098527</v>
      </c>
      <c r="G5963" s="198">
        <v>0</v>
      </c>
      <c r="H5963" s="198">
        <v>0</v>
      </c>
      <c r="I5963" s="4">
        <v>43683</v>
      </c>
      <c r="J5963" s="198" t="s">
        <v>105</v>
      </c>
      <c r="K5963" s="198">
        <v>-140.36000000000001</v>
      </c>
      <c r="L5963" s="198" t="s">
        <v>189</v>
      </c>
    </row>
    <row r="5964" spans="1:12" x14ac:dyDescent="0.3">
      <c r="A5964" s="5">
        <v>13670</v>
      </c>
      <c r="B5964" s="5">
        <v>10100501</v>
      </c>
      <c r="C5964" s="5">
        <v>1000</v>
      </c>
      <c r="D5964" s="4">
        <v>43709</v>
      </c>
      <c r="E5964" s="198" t="s">
        <v>104</v>
      </c>
      <c r="F5964" s="198">
        <v>108098527</v>
      </c>
      <c r="G5964" s="198">
        <v>0</v>
      </c>
      <c r="H5964" s="198">
        <v>0</v>
      </c>
      <c r="I5964" s="4">
        <v>43683</v>
      </c>
      <c r="J5964" s="198" t="s">
        <v>105</v>
      </c>
      <c r="K5964" s="198">
        <v>-39.549999999999997</v>
      </c>
      <c r="L5964" s="198" t="s">
        <v>189</v>
      </c>
    </row>
    <row r="5965" spans="1:12" x14ac:dyDescent="0.3">
      <c r="A5965" s="5">
        <v>13670</v>
      </c>
      <c r="B5965" s="5">
        <v>10100501</v>
      </c>
      <c r="C5965" s="5">
        <v>1000</v>
      </c>
      <c r="D5965" s="4">
        <v>43709</v>
      </c>
      <c r="E5965" s="198" t="s">
        <v>104</v>
      </c>
      <c r="F5965" s="198">
        <v>108098527</v>
      </c>
      <c r="G5965" s="198">
        <v>0</v>
      </c>
      <c r="H5965" s="198">
        <v>0</v>
      </c>
      <c r="I5965" s="4">
        <v>43683</v>
      </c>
      <c r="J5965" s="198" t="s">
        <v>105</v>
      </c>
      <c r="K5965" s="198">
        <v>-370.01</v>
      </c>
      <c r="L5965" s="198" t="s">
        <v>189</v>
      </c>
    </row>
    <row r="5966" spans="1:12" x14ac:dyDescent="0.3">
      <c r="A5966" s="5">
        <v>13670</v>
      </c>
      <c r="B5966" s="5">
        <v>10100501</v>
      </c>
      <c r="C5966" s="5">
        <v>1000</v>
      </c>
      <c r="D5966" s="4">
        <v>43709</v>
      </c>
      <c r="E5966" s="198" t="s">
        <v>104</v>
      </c>
      <c r="F5966" s="198">
        <v>108098527</v>
      </c>
      <c r="G5966" s="198">
        <v>0</v>
      </c>
      <c r="H5966" s="198">
        <v>0</v>
      </c>
      <c r="I5966" s="4">
        <v>43683</v>
      </c>
      <c r="J5966" s="198" t="s">
        <v>105</v>
      </c>
      <c r="K5966" s="198">
        <v>-370.01</v>
      </c>
      <c r="L5966" s="198" t="s">
        <v>189</v>
      </c>
    </row>
    <row r="5967" spans="1:12" x14ac:dyDescent="0.3">
      <c r="A5967" s="5">
        <v>13670</v>
      </c>
      <c r="B5967" s="5">
        <v>10100501</v>
      </c>
      <c r="C5967" s="5">
        <v>1000</v>
      </c>
      <c r="D5967" s="4">
        <v>43709</v>
      </c>
      <c r="E5967" s="198" t="s">
        <v>104</v>
      </c>
      <c r="F5967" s="198">
        <v>108098527</v>
      </c>
      <c r="G5967" s="198">
        <v>0</v>
      </c>
      <c r="H5967" s="198">
        <v>0</v>
      </c>
      <c r="I5967" s="4">
        <v>43683</v>
      </c>
      <c r="J5967" s="198" t="s">
        <v>105</v>
      </c>
      <c r="K5967" s="3">
        <v>-2728.99</v>
      </c>
      <c r="L5967" s="198" t="s">
        <v>189</v>
      </c>
    </row>
    <row r="5968" spans="1:12" x14ac:dyDescent="0.3">
      <c r="A5968" s="5">
        <v>13650</v>
      </c>
      <c r="B5968" s="5">
        <v>10100501</v>
      </c>
      <c r="C5968" s="5">
        <v>1000</v>
      </c>
      <c r="D5968" s="4">
        <v>43709</v>
      </c>
      <c r="E5968" s="198" t="s">
        <v>104</v>
      </c>
      <c r="F5968" s="198">
        <v>108099909</v>
      </c>
      <c r="G5968" s="198">
        <v>0</v>
      </c>
      <c r="H5968" s="198">
        <v>0</v>
      </c>
      <c r="I5968" s="4">
        <v>43494</v>
      </c>
      <c r="J5968" s="198" t="s">
        <v>105</v>
      </c>
      <c r="K5968" s="198">
        <v>109.43</v>
      </c>
      <c r="L5968" s="198" t="s">
        <v>195</v>
      </c>
    </row>
    <row r="5969" spans="1:12" x14ac:dyDescent="0.3">
      <c r="A5969" s="5">
        <v>13650</v>
      </c>
      <c r="B5969" s="5">
        <v>10100501</v>
      </c>
      <c r="C5969" s="5">
        <v>1000</v>
      </c>
      <c r="D5969" s="4">
        <v>43709</v>
      </c>
      <c r="E5969" s="198" t="s">
        <v>104</v>
      </c>
      <c r="F5969" s="198">
        <v>108099909</v>
      </c>
      <c r="G5969" s="198">
        <v>0</v>
      </c>
      <c r="H5969" s="198">
        <v>0</v>
      </c>
      <c r="I5969" s="4">
        <v>43494</v>
      </c>
      <c r="J5969" s="198" t="s">
        <v>105</v>
      </c>
      <c r="K5969" s="198">
        <v>109.44</v>
      </c>
      <c r="L5969" s="198" t="s">
        <v>195</v>
      </c>
    </row>
    <row r="5970" spans="1:12" x14ac:dyDescent="0.3">
      <c r="A5970" s="5">
        <v>13650</v>
      </c>
      <c r="B5970" s="5">
        <v>10100501</v>
      </c>
      <c r="C5970" s="5">
        <v>1000</v>
      </c>
      <c r="D5970" s="4">
        <v>43709</v>
      </c>
      <c r="E5970" s="198" t="s">
        <v>104</v>
      </c>
      <c r="F5970" s="198">
        <v>108099909</v>
      </c>
      <c r="G5970" s="198">
        <v>0</v>
      </c>
      <c r="H5970" s="198">
        <v>0</v>
      </c>
      <c r="I5970" s="4">
        <v>43494</v>
      </c>
      <c r="J5970" s="198" t="s">
        <v>105</v>
      </c>
      <c r="K5970" s="198">
        <v>7.99</v>
      </c>
      <c r="L5970" s="198" t="s">
        <v>195</v>
      </c>
    </row>
    <row r="5971" spans="1:12" x14ac:dyDescent="0.3">
      <c r="A5971" s="5">
        <v>13660</v>
      </c>
      <c r="B5971" s="5">
        <v>10100501</v>
      </c>
      <c r="C5971" s="5">
        <v>1000</v>
      </c>
      <c r="D5971" s="4">
        <v>43709</v>
      </c>
      <c r="E5971" s="198" t="s">
        <v>104</v>
      </c>
      <c r="F5971" s="198">
        <v>108099909</v>
      </c>
      <c r="G5971" s="198">
        <v>0</v>
      </c>
      <c r="H5971" s="198">
        <v>0</v>
      </c>
      <c r="I5971" s="4">
        <v>43494</v>
      </c>
      <c r="J5971" s="198" t="s">
        <v>105</v>
      </c>
      <c r="K5971" s="198">
        <v>6.7</v>
      </c>
      <c r="L5971" s="198" t="s">
        <v>188</v>
      </c>
    </row>
    <row r="5972" spans="1:12" x14ac:dyDescent="0.3">
      <c r="A5972" s="5">
        <v>13660</v>
      </c>
      <c r="B5972" s="5">
        <v>10100501</v>
      </c>
      <c r="C5972" s="5">
        <v>1000</v>
      </c>
      <c r="D5972" s="4">
        <v>43709</v>
      </c>
      <c r="E5972" s="198" t="s">
        <v>104</v>
      </c>
      <c r="F5972" s="198">
        <v>108099909</v>
      </c>
      <c r="G5972" s="198">
        <v>0</v>
      </c>
      <c r="H5972" s="198">
        <v>0</v>
      </c>
      <c r="I5972" s="4">
        <v>43494</v>
      </c>
      <c r="J5972" s="198" t="s">
        <v>105</v>
      </c>
      <c r="K5972" s="198">
        <v>18.41</v>
      </c>
      <c r="L5972" s="198" t="s">
        <v>188</v>
      </c>
    </row>
    <row r="5973" spans="1:12" x14ac:dyDescent="0.3">
      <c r="A5973" s="5">
        <v>13670</v>
      </c>
      <c r="B5973" s="5">
        <v>10100501</v>
      </c>
      <c r="C5973" s="5">
        <v>1000</v>
      </c>
      <c r="D5973" s="4">
        <v>43709</v>
      </c>
      <c r="E5973" s="198" t="s">
        <v>104</v>
      </c>
      <c r="F5973" s="198">
        <v>108099909</v>
      </c>
      <c r="G5973" s="198">
        <v>0</v>
      </c>
      <c r="H5973" s="198">
        <v>0</v>
      </c>
      <c r="I5973" s="4">
        <v>43494</v>
      </c>
      <c r="J5973" s="198" t="s">
        <v>105</v>
      </c>
      <c r="K5973" s="198">
        <v>74.84</v>
      </c>
      <c r="L5973" s="198" t="s">
        <v>189</v>
      </c>
    </row>
    <row r="5974" spans="1:12" x14ac:dyDescent="0.3">
      <c r="A5974" s="5">
        <v>13670</v>
      </c>
      <c r="B5974" s="5">
        <v>10100501</v>
      </c>
      <c r="C5974" s="5">
        <v>1000</v>
      </c>
      <c r="D5974" s="4">
        <v>43709</v>
      </c>
      <c r="E5974" s="198" t="s">
        <v>104</v>
      </c>
      <c r="F5974" s="198">
        <v>108099909</v>
      </c>
      <c r="G5974" s="198">
        <v>0</v>
      </c>
      <c r="H5974" s="198">
        <v>0</v>
      </c>
      <c r="I5974" s="4">
        <v>43494</v>
      </c>
      <c r="J5974" s="198" t="s">
        <v>105</v>
      </c>
      <c r="K5974" s="198">
        <v>74.84</v>
      </c>
      <c r="L5974" s="198" t="s">
        <v>189</v>
      </c>
    </row>
    <row r="5975" spans="1:12" x14ac:dyDescent="0.3">
      <c r="A5975" s="5">
        <v>13670</v>
      </c>
      <c r="B5975" s="5">
        <v>10100501</v>
      </c>
      <c r="C5975" s="5">
        <v>1000</v>
      </c>
      <c r="D5975" s="4">
        <v>43709</v>
      </c>
      <c r="E5975" s="198" t="s">
        <v>104</v>
      </c>
      <c r="F5975" s="198">
        <v>108099909</v>
      </c>
      <c r="G5975" s="198">
        <v>0</v>
      </c>
      <c r="H5975" s="198">
        <v>0</v>
      </c>
      <c r="I5975" s="4">
        <v>43494</v>
      </c>
      <c r="J5975" s="198" t="s">
        <v>105</v>
      </c>
      <c r="K5975" s="198">
        <v>74.84</v>
      </c>
      <c r="L5975" s="198" t="s">
        <v>189</v>
      </c>
    </row>
    <row r="5976" spans="1:12" x14ac:dyDescent="0.3">
      <c r="A5976" s="5">
        <v>13640</v>
      </c>
      <c r="B5976" s="5">
        <v>10100501</v>
      </c>
      <c r="C5976" s="5">
        <v>1000</v>
      </c>
      <c r="D5976" s="4">
        <v>43709</v>
      </c>
      <c r="E5976" s="198" t="s">
        <v>104</v>
      </c>
      <c r="F5976" s="198">
        <v>108100261</v>
      </c>
      <c r="G5976" s="198">
        <v>0</v>
      </c>
      <c r="H5976" s="198">
        <v>0</v>
      </c>
      <c r="I5976" s="4">
        <v>43675</v>
      </c>
      <c r="J5976" s="198" t="s">
        <v>105</v>
      </c>
      <c r="K5976" s="198">
        <v>1.77</v>
      </c>
      <c r="L5976" s="198" t="s">
        <v>194</v>
      </c>
    </row>
    <row r="5977" spans="1:12" x14ac:dyDescent="0.3">
      <c r="A5977" s="5">
        <v>13640</v>
      </c>
      <c r="B5977" s="5">
        <v>10100501</v>
      </c>
      <c r="C5977" s="5">
        <v>1000</v>
      </c>
      <c r="D5977" s="4">
        <v>43709</v>
      </c>
      <c r="E5977" s="198" t="s">
        <v>104</v>
      </c>
      <c r="F5977" s="198">
        <v>108113419</v>
      </c>
      <c r="G5977" s="198">
        <v>0</v>
      </c>
      <c r="H5977" s="198">
        <v>0</v>
      </c>
      <c r="I5977" s="4">
        <v>43672</v>
      </c>
      <c r="J5977" s="198" t="s">
        <v>105</v>
      </c>
      <c r="K5977" s="198">
        <v>323.64</v>
      </c>
      <c r="L5977" s="198" t="s">
        <v>194</v>
      </c>
    </row>
    <row r="5978" spans="1:12" x14ac:dyDescent="0.3">
      <c r="A5978" s="5">
        <v>13640</v>
      </c>
      <c r="B5978" s="5">
        <v>10100501</v>
      </c>
      <c r="C5978" s="5">
        <v>1000</v>
      </c>
      <c r="D5978" s="4">
        <v>43709</v>
      </c>
      <c r="E5978" s="198" t="s">
        <v>104</v>
      </c>
      <c r="F5978" s="198">
        <v>108113519</v>
      </c>
      <c r="G5978" s="198">
        <v>0</v>
      </c>
      <c r="H5978" s="198">
        <v>0</v>
      </c>
      <c r="I5978" s="4">
        <v>43677</v>
      </c>
      <c r="J5978" s="198" t="s">
        <v>105</v>
      </c>
      <c r="K5978" s="198">
        <v>1.66</v>
      </c>
      <c r="L5978" s="198" t="s">
        <v>194</v>
      </c>
    </row>
    <row r="5979" spans="1:12" x14ac:dyDescent="0.3">
      <c r="A5979" s="5">
        <v>13650</v>
      </c>
      <c r="B5979" s="5">
        <v>10100501</v>
      </c>
      <c r="C5979" s="5">
        <v>1000</v>
      </c>
      <c r="D5979" s="4">
        <v>43709</v>
      </c>
      <c r="E5979" s="198" t="s">
        <v>104</v>
      </c>
      <c r="F5979" s="198">
        <v>108113519</v>
      </c>
      <c r="G5979" s="198">
        <v>0</v>
      </c>
      <c r="H5979" s="198">
        <v>0</v>
      </c>
      <c r="I5979" s="4">
        <v>43677</v>
      </c>
      <c r="J5979" s="198" t="s">
        <v>105</v>
      </c>
      <c r="K5979" s="198">
        <v>3.22</v>
      </c>
      <c r="L5979" s="198" t="s">
        <v>195</v>
      </c>
    </row>
    <row r="5980" spans="1:12" x14ac:dyDescent="0.3">
      <c r="A5980" s="5">
        <v>13650</v>
      </c>
      <c r="B5980" s="5">
        <v>10100501</v>
      </c>
      <c r="C5980" s="5">
        <v>1000</v>
      </c>
      <c r="D5980" s="4">
        <v>43709</v>
      </c>
      <c r="E5980" s="198" t="s">
        <v>104</v>
      </c>
      <c r="F5980" s="198">
        <v>108113519</v>
      </c>
      <c r="G5980" s="198">
        <v>0</v>
      </c>
      <c r="H5980" s="198">
        <v>0</v>
      </c>
      <c r="I5980" s="4">
        <v>43677</v>
      </c>
      <c r="J5980" s="198" t="s">
        <v>105</v>
      </c>
      <c r="K5980" s="198">
        <v>3.21</v>
      </c>
      <c r="L5980" s="198" t="s">
        <v>195</v>
      </c>
    </row>
    <row r="5981" spans="1:12" x14ac:dyDescent="0.3">
      <c r="A5981" s="5">
        <v>13640</v>
      </c>
      <c r="B5981" s="5">
        <v>10100501</v>
      </c>
      <c r="C5981" s="5">
        <v>1000</v>
      </c>
      <c r="D5981" s="4">
        <v>43709</v>
      </c>
      <c r="E5981" s="198" t="s">
        <v>104</v>
      </c>
      <c r="F5981" s="198">
        <v>108113561</v>
      </c>
      <c r="G5981" s="198">
        <v>0</v>
      </c>
      <c r="H5981" s="198">
        <v>0</v>
      </c>
      <c r="I5981" s="4">
        <v>43643</v>
      </c>
      <c r="J5981" s="198" t="s">
        <v>105</v>
      </c>
      <c r="K5981" s="198">
        <v>204.79</v>
      </c>
      <c r="L5981" s="198" t="s">
        <v>194</v>
      </c>
    </row>
    <row r="5982" spans="1:12" x14ac:dyDescent="0.3">
      <c r="A5982" s="5">
        <v>13650</v>
      </c>
      <c r="B5982" s="5">
        <v>10100501</v>
      </c>
      <c r="C5982" s="5">
        <v>1000</v>
      </c>
      <c r="D5982" s="4">
        <v>43709</v>
      </c>
      <c r="E5982" s="198" t="s">
        <v>104</v>
      </c>
      <c r="F5982" s="198">
        <v>108113561</v>
      </c>
      <c r="G5982" s="198">
        <v>0</v>
      </c>
      <c r="H5982" s="198">
        <v>0</v>
      </c>
      <c r="I5982" s="4">
        <v>43643</v>
      </c>
      <c r="J5982" s="198" t="s">
        <v>105</v>
      </c>
      <c r="K5982" s="3">
        <v>1419.39</v>
      </c>
      <c r="L5982" s="198" t="s">
        <v>195</v>
      </c>
    </row>
    <row r="5983" spans="1:12" x14ac:dyDescent="0.3">
      <c r="A5983" s="5">
        <v>13650</v>
      </c>
      <c r="B5983" s="5">
        <v>10100501</v>
      </c>
      <c r="C5983" s="5">
        <v>1000</v>
      </c>
      <c r="D5983" s="4">
        <v>43709</v>
      </c>
      <c r="E5983" s="198" t="s">
        <v>104</v>
      </c>
      <c r="F5983" s="198">
        <v>108114010</v>
      </c>
      <c r="G5983" s="198">
        <v>0</v>
      </c>
      <c r="H5983" s="198">
        <v>0</v>
      </c>
      <c r="I5983" s="4">
        <v>43677</v>
      </c>
      <c r="J5983" s="198" t="s">
        <v>105</v>
      </c>
      <c r="K5983" s="198">
        <v>-3.79</v>
      </c>
      <c r="L5983" s="198" t="s">
        <v>195</v>
      </c>
    </row>
    <row r="5984" spans="1:12" x14ac:dyDescent="0.3">
      <c r="A5984" s="5">
        <v>13660</v>
      </c>
      <c r="B5984" s="5">
        <v>10100501</v>
      </c>
      <c r="C5984" s="5">
        <v>1000</v>
      </c>
      <c r="D5984" s="4">
        <v>43709</v>
      </c>
      <c r="E5984" s="198" t="s">
        <v>104</v>
      </c>
      <c r="F5984" s="198">
        <v>108114010</v>
      </c>
      <c r="G5984" s="198">
        <v>0</v>
      </c>
      <c r="H5984" s="198">
        <v>0</v>
      </c>
      <c r="I5984" s="4">
        <v>43677</v>
      </c>
      <c r="J5984" s="198" t="s">
        <v>105</v>
      </c>
      <c r="K5984" s="198">
        <v>-10.6</v>
      </c>
      <c r="L5984" s="198" t="s">
        <v>188</v>
      </c>
    </row>
    <row r="5985" spans="1:12" x14ac:dyDescent="0.3">
      <c r="A5985" s="5">
        <v>13670</v>
      </c>
      <c r="B5985" s="5">
        <v>10100501</v>
      </c>
      <c r="C5985" s="5">
        <v>1000</v>
      </c>
      <c r="D5985" s="4">
        <v>43709</v>
      </c>
      <c r="E5985" s="198" t="s">
        <v>104</v>
      </c>
      <c r="F5985" s="198">
        <v>108114010</v>
      </c>
      <c r="G5985" s="198">
        <v>0</v>
      </c>
      <c r="H5985" s="198">
        <v>0</v>
      </c>
      <c r="I5985" s="4">
        <v>43677</v>
      </c>
      <c r="J5985" s="198" t="s">
        <v>105</v>
      </c>
      <c r="K5985" s="198">
        <v>-11.98</v>
      </c>
      <c r="L5985" s="198" t="s">
        <v>189</v>
      </c>
    </row>
    <row r="5986" spans="1:12" x14ac:dyDescent="0.3">
      <c r="A5986" s="5">
        <v>13640</v>
      </c>
      <c r="B5986" s="5">
        <v>10100501</v>
      </c>
      <c r="C5986" s="5">
        <v>1000</v>
      </c>
      <c r="D5986" s="4">
        <v>43709</v>
      </c>
      <c r="E5986" s="198" t="s">
        <v>104</v>
      </c>
      <c r="F5986" s="198">
        <v>108114105</v>
      </c>
      <c r="G5986" s="198">
        <v>0</v>
      </c>
      <c r="H5986" s="198">
        <v>0</v>
      </c>
      <c r="I5986" s="4">
        <v>43677</v>
      </c>
      <c r="J5986" s="198" t="s">
        <v>105</v>
      </c>
      <c r="K5986" s="198">
        <v>328.3</v>
      </c>
      <c r="L5986" s="198" t="s">
        <v>194</v>
      </c>
    </row>
    <row r="5987" spans="1:12" x14ac:dyDescent="0.3">
      <c r="A5987" s="5">
        <v>13650</v>
      </c>
      <c r="B5987" s="5">
        <v>10100501</v>
      </c>
      <c r="C5987" s="5">
        <v>1000</v>
      </c>
      <c r="D5987" s="4">
        <v>43709</v>
      </c>
      <c r="E5987" s="198" t="s">
        <v>104</v>
      </c>
      <c r="F5987" s="198">
        <v>108114105</v>
      </c>
      <c r="G5987" s="198">
        <v>0</v>
      </c>
      <c r="H5987" s="198">
        <v>0</v>
      </c>
      <c r="I5987" s="4">
        <v>43677</v>
      </c>
      <c r="J5987" s="198" t="s">
        <v>105</v>
      </c>
      <c r="K5987" s="3">
        <v>1653.23</v>
      </c>
      <c r="L5987" s="198" t="s">
        <v>195</v>
      </c>
    </row>
    <row r="5988" spans="1:12" x14ac:dyDescent="0.3">
      <c r="A5988" s="5">
        <v>13660</v>
      </c>
      <c r="B5988" s="5">
        <v>10100501</v>
      </c>
      <c r="C5988" s="5">
        <v>1000</v>
      </c>
      <c r="D5988" s="4">
        <v>43709</v>
      </c>
      <c r="E5988" s="198" t="s">
        <v>104</v>
      </c>
      <c r="F5988" s="198">
        <v>108114117</v>
      </c>
      <c r="G5988" s="198">
        <v>0</v>
      </c>
      <c r="H5988" s="198">
        <v>0</v>
      </c>
      <c r="I5988" s="4">
        <v>43643</v>
      </c>
      <c r="J5988" s="198" t="s">
        <v>105</v>
      </c>
      <c r="K5988" s="198">
        <v>8.69</v>
      </c>
      <c r="L5988" s="198" t="s">
        <v>188</v>
      </c>
    </row>
    <row r="5989" spans="1:12" x14ac:dyDescent="0.3">
      <c r="A5989" s="5">
        <v>13640</v>
      </c>
      <c r="B5989" s="5">
        <v>10100501</v>
      </c>
      <c r="C5989" s="5">
        <v>1000</v>
      </c>
      <c r="D5989" s="4">
        <v>43709</v>
      </c>
      <c r="E5989" s="198" t="s">
        <v>104</v>
      </c>
      <c r="F5989" s="198">
        <v>108114151</v>
      </c>
      <c r="G5989" s="198">
        <v>0</v>
      </c>
      <c r="H5989" s="198">
        <v>0</v>
      </c>
      <c r="I5989" s="4">
        <v>43671</v>
      </c>
      <c r="J5989" s="198" t="s">
        <v>105</v>
      </c>
      <c r="K5989" s="198">
        <v>323.64</v>
      </c>
      <c r="L5989" s="198" t="s">
        <v>194</v>
      </c>
    </row>
    <row r="5990" spans="1:12" x14ac:dyDescent="0.3">
      <c r="A5990" s="5">
        <v>13640</v>
      </c>
      <c r="B5990" s="5">
        <v>10100501</v>
      </c>
      <c r="C5990" s="5">
        <v>1000</v>
      </c>
      <c r="D5990" s="4">
        <v>43709</v>
      </c>
      <c r="E5990" s="198" t="s">
        <v>104</v>
      </c>
      <c r="F5990" s="198">
        <v>108114161</v>
      </c>
      <c r="G5990" s="198">
        <v>0</v>
      </c>
      <c r="H5990" s="198">
        <v>0</v>
      </c>
      <c r="I5990" s="4">
        <v>43683</v>
      </c>
      <c r="J5990" s="198" t="s">
        <v>105</v>
      </c>
      <c r="K5990" s="198">
        <v>-2.86</v>
      </c>
      <c r="L5990" s="198" t="s">
        <v>194</v>
      </c>
    </row>
    <row r="5991" spans="1:12" x14ac:dyDescent="0.3">
      <c r="A5991" s="5">
        <v>13650</v>
      </c>
      <c r="B5991" s="5">
        <v>10100501</v>
      </c>
      <c r="C5991" s="5">
        <v>1000</v>
      </c>
      <c r="D5991" s="4">
        <v>43709</v>
      </c>
      <c r="E5991" s="198" t="s">
        <v>104</v>
      </c>
      <c r="F5991" s="198">
        <v>108114161</v>
      </c>
      <c r="G5991" s="198">
        <v>0</v>
      </c>
      <c r="H5991" s="198">
        <v>0</v>
      </c>
      <c r="I5991" s="4">
        <v>43683</v>
      </c>
      <c r="J5991" s="198" t="s">
        <v>105</v>
      </c>
      <c r="K5991" s="198">
        <v>-8.16</v>
      </c>
      <c r="L5991" s="198" t="s">
        <v>195</v>
      </c>
    </row>
    <row r="5992" spans="1:12" x14ac:dyDescent="0.3">
      <c r="A5992" s="5">
        <v>13660</v>
      </c>
      <c r="B5992" s="5">
        <v>10100501</v>
      </c>
      <c r="C5992" s="5">
        <v>1000</v>
      </c>
      <c r="D5992" s="4">
        <v>43709</v>
      </c>
      <c r="E5992" s="198" t="s">
        <v>104</v>
      </c>
      <c r="F5992" s="198">
        <v>108113929</v>
      </c>
      <c r="G5992" s="198">
        <v>0</v>
      </c>
      <c r="H5992" s="198">
        <v>0</v>
      </c>
      <c r="I5992" s="4">
        <v>43677</v>
      </c>
      <c r="J5992" s="198" t="s">
        <v>105</v>
      </c>
      <c r="K5992" s="198">
        <v>259.77999999999997</v>
      </c>
      <c r="L5992" s="198" t="s">
        <v>188</v>
      </c>
    </row>
    <row r="5993" spans="1:12" x14ac:dyDescent="0.3">
      <c r="A5993" s="5">
        <v>13660</v>
      </c>
      <c r="B5993" s="5">
        <v>10100501</v>
      </c>
      <c r="C5993" s="5">
        <v>1000</v>
      </c>
      <c r="D5993" s="4">
        <v>43709</v>
      </c>
      <c r="E5993" s="198" t="s">
        <v>104</v>
      </c>
      <c r="F5993" s="198">
        <v>108113929</v>
      </c>
      <c r="G5993" s="198">
        <v>0</v>
      </c>
      <c r="H5993" s="198">
        <v>0</v>
      </c>
      <c r="I5993" s="4">
        <v>43677</v>
      </c>
      <c r="J5993" s="198" t="s">
        <v>105</v>
      </c>
      <c r="K5993" s="198">
        <v>928.52</v>
      </c>
      <c r="L5993" s="198" t="s">
        <v>188</v>
      </c>
    </row>
    <row r="5994" spans="1:12" x14ac:dyDescent="0.3">
      <c r="A5994" s="5">
        <v>13670</v>
      </c>
      <c r="B5994" s="5">
        <v>10100501</v>
      </c>
      <c r="C5994" s="5">
        <v>1000</v>
      </c>
      <c r="D5994" s="4">
        <v>43709</v>
      </c>
      <c r="E5994" s="198" t="s">
        <v>104</v>
      </c>
      <c r="F5994" s="198">
        <v>108113929</v>
      </c>
      <c r="G5994" s="198">
        <v>0</v>
      </c>
      <c r="H5994" s="198">
        <v>0</v>
      </c>
      <c r="I5994" s="4">
        <v>43677</v>
      </c>
      <c r="J5994" s="198" t="s">
        <v>105</v>
      </c>
      <c r="K5994" s="198">
        <v>436.17</v>
      </c>
      <c r="L5994" s="198" t="s">
        <v>189</v>
      </c>
    </row>
    <row r="5995" spans="1:12" x14ac:dyDescent="0.3">
      <c r="A5995" s="5">
        <v>13640</v>
      </c>
      <c r="B5995" s="5">
        <v>10100501</v>
      </c>
      <c r="C5995" s="5">
        <v>1000</v>
      </c>
      <c r="D5995" s="4">
        <v>43709</v>
      </c>
      <c r="E5995" s="198" t="s">
        <v>103</v>
      </c>
      <c r="F5995" s="198">
        <v>108112427</v>
      </c>
      <c r="G5995" s="198">
        <v>-1</v>
      </c>
      <c r="H5995" s="3">
        <v>-3774.27</v>
      </c>
      <c r="I5995" s="4">
        <v>43725</v>
      </c>
      <c r="J5995" s="198" t="s">
        <v>321</v>
      </c>
      <c r="K5995" s="198">
        <v>0</v>
      </c>
      <c r="L5995" s="198" t="s">
        <v>194</v>
      </c>
    </row>
    <row r="5996" spans="1:12" x14ac:dyDescent="0.3">
      <c r="A5996" s="5">
        <v>13650</v>
      </c>
      <c r="B5996" s="5">
        <v>10100501</v>
      </c>
      <c r="C5996" s="5">
        <v>1000</v>
      </c>
      <c r="D5996" s="4">
        <v>43709</v>
      </c>
      <c r="E5996" s="198" t="s">
        <v>103</v>
      </c>
      <c r="F5996" s="198">
        <v>108112427</v>
      </c>
      <c r="G5996" s="198">
        <v>-65</v>
      </c>
      <c r="H5996" s="198">
        <v>-164.45</v>
      </c>
      <c r="I5996" s="4">
        <v>43725</v>
      </c>
      <c r="J5996" s="198" t="s">
        <v>321</v>
      </c>
      <c r="K5996" s="198">
        <v>0</v>
      </c>
      <c r="L5996" s="198" t="s">
        <v>195</v>
      </c>
    </row>
    <row r="5997" spans="1:12" x14ac:dyDescent="0.3">
      <c r="A5997" s="5">
        <v>13640</v>
      </c>
      <c r="B5997" s="5">
        <v>10100501</v>
      </c>
      <c r="C5997" s="5">
        <v>1000</v>
      </c>
      <c r="D5997" s="4">
        <v>43709</v>
      </c>
      <c r="E5997" s="198" t="s">
        <v>104</v>
      </c>
      <c r="F5997" s="198">
        <v>108112452</v>
      </c>
      <c r="G5997" s="198">
        <v>0</v>
      </c>
      <c r="H5997" s="198">
        <v>0</v>
      </c>
      <c r="I5997" s="4">
        <v>43684</v>
      </c>
      <c r="J5997" s="198" t="s">
        <v>105</v>
      </c>
      <c r="K5997" s="198">
        <v>5.9</v>
      </c>
      <c r="L5997" s="198" t="s">
        <v>194</v>
      </c>
    </row>
    <row r="5998" spans="1:12" x14ac:dyDescent="0.3">
      <c r="A5998" s="5">
        <v>13640</v>
      </c>
      <c r="B5998" s="5">
        <v>10100501</v>
      </c>
      <c r="C5998" s="5">
        <v>1000</v>
      </c>
      <c r="D5998" s="4">
        <v>43709</v>
      </c>
      <c r="E5998" s="198" t="s">
        <v>103</v>
      </c>
      <c r="F5998" s="198">
        <v>108112632</v>
      </c>
      <c r="G5998" s="198">
        <v>-1</v>
      </c>
      <c r="H5998" s="3">
        <v>-1896.6</v>
      </c>
      <c r="I5998" s="4">
        <v>43725</v>
      </c>
      <c r="J5998" s="198" t="s">
        <v>321</v>
      </c>
      <c r="K5998" s="198">
        <v>0</v>
      </c>
      <c r="L5998" s="198" t="s">
        <v>194</v>
      </c>
    </row>
    <row r="5999" spans="1:12" x14ac:dyDescent="0.3">
      <c r="A5999" s="5">
        <v>13640</v>
      </c>
      <c r="B5999" s="5">
        <v>10100501</v>
      </c>
      <c r="C5999" s="5">
        <v>1000</v>
      </c>
      <c r="D5999" s="4">
        <v>43709</v>
      </c>
      <c r="E5999" s="198" t="s">
        <v>104</v>
      </c>
      <c r="F5999" s="198">
        <v>108112632</v>
      </c>
      <c r="G5999" s="198">
        <v>0</v>
      </c>
      <c r="H5999" s="198">
        <v>0</v>
      </c>
      <c r="I5999" s="4">
        <v>43725</v>
      </c>
      <c r="J5999" s="198" t="s">
        <v>321</v>
      </c>
      <c r="K5999" s="3">
        <v>1007.46</v>
      </c>
      <c r="L5999" s="198" t="s">
        <v>194</v>
      </c>
    </row>
    <row r="6000" spans="1:12" x14ac:dyDescent="0.3">
      <c r="A6000" s="5">
        <v>13640</v>
      </c>
      <c r="B6000" s="5">
        <v>10100501</v>
      </c>
      <c r="C6000" s="5">
        <v>1000</v>
      </c>
      <c r="D6000" s="4">
        <v>43709</v>
      </c>
      <c r="E6000" s="198" t="s">
        <v>103</v>
      </c>
      <c r="F6000" s="198">
        <v>108112632</v>
      </c>
      <c r="G6000" s="198">
        <v>-1</v>
      </c>
      <c r="H6000" s="3">
        <v>-2002.05</v>
      </c>
      <c r="I6000" s="4">
        <v>43725</v>
      </c>
      <c r="J6000" s="198" t="s">
        <v>321</v>
      </c>
      <c r="K6000" s="198">
        <v>0</v>
      </c>
      <c r="L6000" s="198" t="s">
        <v>194</v>
      </c>
    </row>
    <row r="6001" spans="1:12" x14ac:dyDescent="0.3">
      <c r="A6001" s="5">
        <v>13640</v>
      </c>
      <c r="B6001" s="5">
        <v>10100501</v>
      </c>
      <c r="C6001" s="5">
        <v>1000</v>
      </c>
      <c r="D6001" s="4">
        <v>43709</v>
      </c>
      <c r="E6001" s="198" t="s">
        <v>104</v>
      </c>
      <c r="F6001" s="198">
        <v>108112632</v>
      </c>
      <c r="G6001" s="198">
        <v>0</v>
      </c>
      <c r="H6001" s="198">
        <v>0</v>
      </c>
      <c r="I6001" s="4">
        <v>43725</v>
      </c>
      <c r="J6001" s="198" t="s">
        <v>321</v>
      </c>
      <c r="K6001" s="3">
        <v>1063.48</v>
      </c>
      <c r="L6001" s="198" t="s">
        <v>194</v>
      </c>
    </row>
    <row r="6002" spans="1:12" x14ac:dyDescent="0.3">
      <c r="A6002" s="5">
        <v>13650</v>
      </c>
      <c r="B6002" s="5">
        <v>10100501</v>
      </c>
      <c r="C6002" s="5">
        <v>1000</v>
      </c>
      <c r="D6002" s="4">
        <v>43709</v>
      </c>
      <c r="E6002" s="198" t="s">
        <v>103</v>
      </c>
      <c r="F6002" s="198">
        <v>108112632</v>
      </c>
      <c r="G6002" s="198">
        <v>-180</v>
      </c>
      <c r="H6002" s="198">
        <v>-460.8</v>
      </c>
      <c r="I6002" s="4">
        <v>43725</v>
      </c>
      <c r="J6002" s="198" t="s">
        <v>321</v>
      </c>
      <c r="K6002" s="198">
        <v>0</v>
      </c>
      <c r="L6002" s="198" t="s">
        <v>195</v>
      </c>
    </row>
    <row r="6003" spans="1:12" x14ac:dyDescent="0.3">
      <c r="A6003" s="5">
        <v>13650</v>
      </c>
      <c r="B6003" s="5">
        <v>10100501</v>
      </c>
      <c r="C6003" s="5">
        <v>1000</v>
      </c>
      <c r="D6003" s="4">
        <v>43709</v>
      </c>
      <c r="E6003" s="198" t="s">
        <v>103</v>
      </c>
      <c r="F6003" s="198">
        <v>108112632</v>
      </c>
      <c r="G6003" s="198">
        <v>-60</v>
      </c>
      <c r="H6003" s="198">
        <v>-153.6</v>
      </c>
      <c r="I6003" s="4">
        <v>43725</v>
      </c>
      <c r="J6003" s="198" t="s">
        <v>321</v>
      </c>
      <c r="K6003" s="198">
        <v>0</v>
      </c>
      <c r="L6003" s="198" t="s">
        <v>195</v>
      </c>
    </row>
    <row r="6004" spans="1:12" x14ac:dyDescent="0.3">
      <c r="A6004" s="5">
        <v>13650</v>
      </c>
      <c r="B6004" s="5">
        <v>10100501</v>
      </c>
      <c r="C6004" s="5">
        <v>1000</v>
      </c>
      <c r="D6004" s="4">
        <v>43709</v>
      </c>
      <c r="E6004" s="198" t="s">
        <v>103</v>
      </c>
      <c r="F6004" s="198">
        <v>108112632</v>
      </c>
      <c r="G6004" s="198">
        <v>-440</v>
      </c>
      <c r="H6004" s="3">
        <v>-2411.1999999999998</v>
      </c>
      <c r="I6004" s="4">
        <v>43725</v>
      </c>
      <c r="J6004" s="198" t="s">
        <v>321</v>
      </c>
      <c r="K6004" s="198">
        <v>0</v>
      </c>
      <c r="L6004" s="198" t="s">
        <v>195</v>
      </c>
    </row>
    <row r="6005" spans="1:12" x14ac:dyDescent="0.3">
      <c r="A6005" s="5">
        <v>13650</v>
      </c>
      <c r="B6005" s="5">
        <v>10100501</v>
      </c>
      <c r="C6005" s="5">
        <v>1000</v>
      </c>
      <c r="D6005" s="4">
        <v>43709</v>
      </c>
      <c r="E6005" s="198" t="s">
        <v>104</v>
      </c>
      <c r="F6005" s="198">
        <v>108112632</v>
      </c>
      <c r="G6005" s="198">
        <v>0</v>
      </c>
      <c r="H6005" s="198">
        <v>0</v>
      </c>
      <c r="I6005" s="4">
        <v>43725</v>
      </c>
      <c r="J6005" s="198" t="s">
        <v>321</v>
      </c>
      <c r="K6005" s="3">
        <v>1280.82</v>
      </c>
      <c r="L6005" s="198" t="s">
        <v>195</v>
      </c>
    </row>
    <row r="6006" spans="1:12" x14ac:dyDescent="0.3">
      <c r="A6006" s="5">
        <v>13650</v>
      </c>
      <c r="B6006" s="5">
        <v>10100501</v>
      </c>
      <c r="C6006" s="5">
        <v>1000</v>
      </c>
      <c r="D6006" s="4">
        <v>43709</v>
      </c>
      <c r="E6006" s="198" t="s">
        <v>104</v>
      </c>
      <c r="F6006" s="198">
        <v>108112632</v>
      </c>
      <c r="G6006" s="198">
        <v>0</v>
      </c>
      <c r="H6006" s="198">
        <v>0</v>
      </c>
      <c r="I6006" s="4">
        <v>43725</v>
      </c>
      <c r="J6006" s="198" t="s">
        <v>321</v>
      </c>
      <c r="K6006" s="198">
        <v>326.37</v>
      </c>
      <c r="L6006" s="198" t="s">
        <v>195</v>
      </c>
    </row>
    <row r="6007" spans="1:12" x14ac:dyDescent="0.3">
      <c r="A6007" s="5">
        <v>13650</v>
      </c>
      <c r="B6007" s="5">
        <v>10100501</v>
      </c>
      <c r="C6007" s="5">
        <v>1000</v>
      </c>
      <c r="D6007" s="4">
        <v>43709</v>
      </c>
      <c r="E6007" s="198" t="s">
        <v>104</v>
      </c>
      <c r="F6007" s="198">
        <v>108112632</v>
      </c>
      <c r="G6007" s="198">
        <v>0</v>
      </c>
      <c r="H6007" s="198">
        <v>0</v>
      </c>
      <c r="I6007" s="4">
        <v>43725</v>
      </c>
      <c r="J6007" s="198" t="s">
        <v>321</v>
      </c>
      <c r="K6007" s="198">
        <v>326.37</v>
      </c>
      <c r="L6007" s="198" t="s">
        <v>195</v>
      </c>
    </row>
    <row r="6008" spans="1:12" x14ac:dyDescent="0.3">
      <c r="A6008" s="5">
        <v>13670</v>
      </c>
      <c r="B6008" s="5">
        <v>10100501</v>
      </c>
      <c r="C6008" s="5">
        <v>1000</v>
      </c>
      <c r="D6008" s="4">
        <v>43709</v>
      </c>
      <c r="E6008" s="198" t="s">
        <v>103</v>
      </c>
      <c r="F6008" s="198">
        <v>108112632</v>
      </c>
      <c r="G6008" s="5">
        <v>-1320</v>
      </c>
      <c r="H6008" s="3">
        <v>-5068.8</v>
      </c>
      <c r="I6008" s="4">
        <v>43725</v>
      </c>
      <c r="J6008" s="198" t="s">
        <v>321</v>
      </c>
      <c r="K6008" s="198">
        <v>0</v>
      </c>
      <c r="L6008" s="198" t="s">
        <v>189</v>
      </c>
    </row>
    <row r="6009" spans="1:12" x14ac:dyDescent="0.3">
      <c r="A6009" s="5">
        <v>13670</v>
      </c>
      <c r="B6009" s="5">
        <v>10100501</v>
      </c>
      <c r="C6009" s="5">
        <v>1000</v>
      </c>
      <c r="D6009" s="4">
        <v>43709</v>
      </c>
      <c r="E6009" s="198" t="s">
        <v>103</v>
      </c>
      <c r="F6009" s="198">
        <v>108112632</v>
      </c>
      <c r="G6009" s="198">
        <v>-50</v>
      </c>
      <c r="H6009" s="198">
        <v>-255.5</v>
      </c>
      <c r="I6009" s="4">
        <v>43725</v>
      </c>
      <c r="J6009" s="198" t="s">
        <v>321</v>
      </c>
      <c r="K6009" s="198">
        <v>0</v>
      </c>
      <c r="L6009" s="198" t="s">
        <v>189</v>
      </c>
    </row>
    <row r="6010" spans="1:12" x14ac:dyDescent="0.3">
      <c r="A6010" s="5">
        <v>13670</v>
      </c>
      <c r="B6010" s="5">
        <v>10100501</v>
      </c>
      <c r="C6010" s="5">
        <v>1000</v>
      </c>
      <c r="D6010" s="4">
        <v>43709</v>
      </c>
      <c r="E6010" s="198" t="s">
        <v>103</v>
      </c>
      <c r="F6010" s="198">
        <v>108112632</v>
      </c>
      <c r="G6010" s="198">
        <v>-210</v>
      </c>
      <c r="H6010" s="198">
        <v>-942.9</v>
      </c>
      <c r="I6010" s="4">
        <v>43725</v>
      </c>
      <c r="J6010" s="198" t="s">
        <v>321</v>
      </c>
      <c r="K6010" s="198">
        <v>0</v>
      </c>
      <c r="L6010" s="198" t="s">
        <v>189</v>
      </c>
    </row>
    <row r="6011" spans="1:12" x14ac:dyDescent="0.3">
      <c r="A6011" s="5">
        <v>13670</v>
      </c>
      <c r="B6011" s="5">
        <v>10100501</v>
      </c>
      <c r="C6011" s="5">
        <v>1000</v>
      </c>
      <c r="D6011" s="4">
        <v>43709</v>
      </c>
      <c r="E6011" s="198" t="s">
        <v>104</v>
      </c>
      <c r="F6011" s="198">
        <v>108112632</v>
      </c>
      <c r="G6011" s="198">
        <v>0</v>
      </c>
      <c r="H6011" s="198">
        <v>0</v>
      </c>
      <c r="I6011" s="4">
        <v>43725</v>
      </c>
      <c r="J6011" s="198" t="s">
        <v>321</v>
      </c>
      <c r="K6011" s="198">
        <v>135.72</v>
      </c>
      <c r="L6011" s="198" t="s">
        <v>189</v>
      </c>
    </row>
    <row r="6012" spans="1:12" x14ac:dyDescent="0.3">
      <c r="A6012" s="5">
        <v>13670</v>
      </c>
      <c r="B6012" s="5">
        <v>10100501</v>
      </c>
      <c r="C6012" s="5">
        <v>1000</v>
      </c>
      <c r="D6012" s="4">
        <v>43709</v>
      </c>
      <c r="E6012" s="198" t="s">
        <v>104</v>
      </c>
      <c r="F6012" s="198">
        <v>108112632</v>
      </c>
      <c r="G6012" s="198">
        <v>0</v>
      </c>
      <c r="H6012" s="198">
        <v>0</v>
      </c>
      <c r="I6012" s="4">
        <v>43725</v>
      </c>
      <c r="J6012" s="198" t="s">
        <v>321</v>
      </c>
      <c r="K6012" s="198">
        <v>500.86</v>
      </c>
      <c r="L6012" s="198" t="s">
        <v>189</v>
      </c>
    </row>
    <row r="6013" spans="1:12" x14ac:dyDescent="0.3">
      <c r="A6013" s="5">
        <v>13670</v>
      </c>
      <c r="B6013" s="5">
        <v>10100501</v>
      </c>
      <c r="C6013" s="5">
        <v>1000</v>
      </c>
      <c r="D6013" s="4">
        <v>43709</v>
      </c>
      <c r="E6013" s="198" t="s">
        <v>104</v>
      </c>
      <c r="F6013" s="198">
        <v>108112632</v>
      </c>
      <c r="G6013" s="198">
        <v>0</v>
      </c>
      <c r="H6013" s="198">
        <v>0</v>
      </c>
      <c r="I6013" s="4">
        <v>43725</v>
      </c>
      <c r="J6013" s="198" t="s">
        <v>321</v>
      </c>
      <c r="K6013" s="3">
        <v>2692.52</v>
      </c>
      <c r="L6013" s="198" t="s">
        <v>189</v>
      </c>
    </row>
    <row r="6014" spans="1:12" x14ac:dyDescent="0.3">
      <c r="A6014" s="5">
        <v>13640</v>
      </c>
      <c r="B6014" s="5">
        <v>10100501</v>
      </c>
      <c r="C6014" s="5">
        <v>1000</v>
      </c>
      <c r="D6014" s="4">
        <v>43709</v>
      </c>
      <c r="E6014" s="198" t="s">
        <v>104</v>
      </c>
      <c r="F6014" s="198">
        <v>108112675</v>
      </c>
      <c r="G6014" s="198">
        <v>0</v>
      </c>
      <c r="H6014" s="198">
        <v>0</v>
      </c>
      <c r="I6014" s="4">
        <v>43671</v>
      </c>
      <c r="J6014" s="198" t="s">
        <v>105</v>
      </c>
      <c r="K6014" s="198">
        <v>323.64</v>
      </c>
      <c r="L6014" s="198" t="s">
        <v>194</v>
      </c>
    </row>
    <row r="6015" spans="1:12" x14ac:dyDescent="0.3">
      <c r="A6015" s="5">
        <v>13640</v>
      </c>
      <c r="B6015" s="5">
        <v>10100501</v>
      </c>
      <c r="C6015" s="5">
        <v>1000</v>
      </c>
      <c r="D6015" s="4">
        <v>43709</v>
      </c>
      <c r="E6015" s="198" t="s">
        <v>104</v>
      </c>
      <c r="F6015" s="198">
        <v>108112691</v>
      </c>
      <c r="G6015" s="198">
        <v>0</v>
      </c>
      <c r="H6015" s="198">
        <v>0</v>
      </c>
      <c r="I6015" s="4">
        <v>43700</v>
      </c>
      <c r="J6015" s="198" t="s">
        <v>105</v>
      </c>
      <c r="K6015" s="198">
        <v>757.29</v>
      </c>
      <c r="L6015" s="198" t="s">
        <v>194</v>
      </c>
    </row>
    <row r="6016" spans="1:12" x14ac:dyDescent="0.3">
      <c r="A6016" s="5">
        <v>13650</v>
      </c>
      <c r="B6016" s="5">
        <v>10100501</v>
      </c>
      <c r="C6016" s="5">
        <v>1000</v>
      </c>
      <c r="D6016" s="4">
        <v>43709</v>
      </c>
      <c r="E6016" s="198" t="s">
        <v>104</v>
      </c>
      <c r="F6016" s="198">
        <v>108112691</v>
      </c>
      <c r="G6016" s="198">
        <v>0</v>
      </c>
      <c r="H6016" s="198">
        <v>0</v>
      </c>
      <c r="I6016" s="4">
        <v>43700</v>
      </c>
      <c r="J6016" s="198" t="s">
        <v>105</v>
      </c>
      <c r="K6016" s="198">
        <v>244.31</v>
      </c>
      <c r="L6016" s="198" t="s">
        <v>195</v>
      </c>
    </row>
    <row r="6017" spans="1:12" x14ac:dyDescent="0.3">
      <c r="A6017" s="5">
        <v>13660</v>
      </c>
      <c r="B6017" s="5">
        <v>10100501</v>
      </c>
      <c r="C6017" s="5">
        <v>1000</v>
      </c>
      <c r="D6017" s="4">
        <v>43709</v>
      </c>
      <c r="E6017" s="198" t="s">
        <v>104</v>
      </c>
      <c r="F6017" s="198">
        <v>108112691</v>
      </c>
      <c r="G6017" s="198">
        <v>0</v>
      </c>
      <c r="H6017" s="198">
        <v>0</v>
      </c>
      <c r="I6017" s="4">
        <v>43700</v>
      </c>
      <c r="J6017" s="198" t="s">
        <v>105</v>
      </c>
      <c r="K6017" s="198">
        <v>17.38</v>
      </c>
      <c r="L6017" s="198" t="s">
        <v>188</v>
      </c>
    </row>
    <row r="6018" spans="1:12" x14ac:dyDescent="0.3">
      <c r="A6018" s="5">
        <v>13640</v>
      </c>
      <c r="B6018" s="5">
        <v>10100501</v>
      </c>
      <c r="C6018" s="5">
        <v>1000</v>
      </c>
      <c r="D6018" s="4">
        <v>43709</v>
      </c>
      <c r="E6018" s="198" t="s">
        <v>103</v>
      </c>
      <c r="F6018" s="198">
        <v>108112876</v>
      </c>
      <c r="G6018" s="198">
        <v>-1</v>
      </c>
      <c r="H6018" s="3">
        <v>-2436.35</v>
      </c>
      <c r="I6018" s="4">
        <v>43721</v>
      </c>
      <c r="J6018" s="198" t="s">
        <v>327</v>
      </c>
      <c r="K6018" s="198">
        <v>0</v>
      </c>
      <c r="L6018" s="198" t="s">
        <v>194</v>
      </c>
    </row>
    <row r="6019" spans="1:12" x14ac:dyDescent="0.3">
      <c r="A6019" s="5">
        <v>13650</v>
      </c>
      <c r="B6019" s="5">
        <v>10100501</v>
      </c>
      <c r="C6019" s="5">
        <v>1000</v>
      </c>
      <c r="D6019" s="4">
        <v>43709</v>
      </c>
      <c r="E6019" s="198" t="s">
        <v>103</v>
      </c>
      <c r="F6019" s="198">
        <v>108112876</v>
      </c>
      <c r="G6019" s="198">
        <v>-1</v>
      </c>
      <c r="H6019" s="5">
        <v>-1912</v>
      </c>
      <c r="I6019" s="4">
        <v>43721</v>
      </c>
      <c r="J6019" s="198" t="s">
        <v>327</v>
      </c>
      <c r="K6019" s="198">
        <v>0</v>
      </c>
      <c r="L6019" s="198" t="s">
        <v>195</v>
      </c>
    </row>
    <row r="6020" spans="1:12" x14ac:dyDescent="0.3">
      <c r="A6020" s="5">
        <v>13660</v>
      </c>
      <c r="B6020" s="5">
        <v>10100501</v>
      </c>
      <c r="C6020" s="5">
        <v>1000</v>
      </c>
      <c r="D6020" s="4">
        <v>43709</v>
      </c>
      <c r="E6020" s="198" t="s">
        <v>104</v>
      </c>
      <c r="F6020" s="198">
        <v>108112928</v>
      </c>
      <c r="G6020" s="198">
        <v>0</v>
      </c>
      <c r="H6020" s="198">
        <v>0</v>
      </c>
      <c r="I6020" s="4">
        <v>43677</v>
      </c>
      <c r="J6020" s="198" t="s">
        <v>105</v>
      </c>
      <c r="K6020" s="198">
        <v>259.58999999999997</v>
      </c>
      <c r="L6020" s="198" t="s">
        <v>188</v>
      </c>
    </row>
    <row r="6021" spans="1:12" x14ac:dyDescent="0.3">
      <c r="A6021" s="5">
        <v>13670</v>
      </c>
      <c r="B6021" s="5">
        <v>10100501</v>
      </c>
      <c r="C6021" s="5">
        <v>1000</v>
      </c>
      <c r="D6021" s="4">
        <v>43709</v>
      </c>
      <c r="E6021" s="198" t="s">
        <v>104</v>
      </c>
      <c r="F6021" s="198">
        <v>108112928</v>
      </c>
      <c r="G6021" s="198">
        <v>0</v>
      </c>
      <c r="H6021" s="198">
        <v>0</v>
      </c>
      <c r="I6021" s="4">
        <v>43677</v>
      </c>
      <c r="J6021" s="198" t="s">
        <v>105</v>
      </c>
      <c r="K6021" s="198">
        <v>965.76</v>
      </c>
      <c r="L6021" s="198" t="s">
        <v>189</v>
      </c>
    </row>
    <row r="6022" spans="1:12" x14ac:dyDescent="0.3">
      <c r="A6022" s="5">
        <v>13640</v>
      </c>
      <c r="B6022" s="5">
        <v>10100501</v>
      </c>
      <c r="C6022" s="5">
        <v>1000</v>
      </c>
      <c r="D6022" s="4">
        <v>43709</v>
      </c>
      <c r="E6022" s="198" t="s">
        <v>104</v>
      </c>
      <c r="F6022" s="198">
        <v>108112990</v>
      </c>
      <c r="G6022" s="198">
        <v>0</v>
      </c>
      <c r="H6022" s="198">
        <v>0</v>
      </c>
      <c r="I6022" s="4">
        <v>43686</v>
      </c>
      <c r="J6022" s="198" t="s">
        <v>105</v>
      </c>
      <c r="K6022" s="198">
        <v>-4.78</v>
      </c>
      <c r="L6022" s="198" t="s">
        <v>194</v>
      </c>
    </row>
    <row r="6023" spans="1:12" x14ac:dyDescent="0.3">
      <c r="A6023" s="5">
        <v>13640</v>
      </c>
      <c r="B6023" s="5">
        <v>10100501</v>
      </c>
      <c r="C6023" s="5">
        <v>1000</v>
      </c>
      <c r="D6023" s="4">
        <v>43709</v>
      </c>
      <c r="E6023" s="198" t="s">
        <v>104</v>
      </c>
      <c r="F6023" s="198">
        <v>108112990</v>
      </c>
      <c r="G6023" s="198">
        <v>0</v>
      </c>
      <c r="H6023" s="198">
        <v>0</v>
      </c>
      <c r="I6023" s="4">
        <v>43686</v>
      </c>
      <c r="J6023" s="198" t="s">
        <v>105</v>
      </c>
      <c r="K6023" s="198">
        <v>-24.96</v>
      </c>
      <c r="L6023" s="198" t="s">
        <v>194</v>
      </c>
    </row>
    <row r="6024" spans="1:12" x14ac:dyDescent="0.3">
      <c r="A6024" s="5">
        <v>13640</v>
      </c>
      <c r="B6024" s="5">
        <v>10100501</v>
      </c>
      <c r="C6024" s="5">
        <v>1000</v>
      </c>
      <c r="D6024" s="4">
        <v>43709</v>
      </c>
      <c r="E6024" s="198" t="s">
        <v>104</v>
      </c>
      <c r="F6024" s="198">
        <v>108112990</v>
      </c>
      <c r="G6024" s="198">
        <v>0</v>
      </c>
      <c r="H6024" s="198">
        <v>0</v>
      </c>
      <c r="I6024" s="4">
        <v>43686</v>
      </c>
      <c r="J6024" s="198" t="s">
        <v>105</v>
      </c>
      <c r="K6024" s="198">
        <v>-12.77</v>
      </c>
      <c r="L6024" s="198" t="s">
        <v>194</v>
      </c>
    </row>
    <row r="6025" spans="1:12" x14ac:dyDescent="0.3">
      <c r="A6025" s="5">
        <v>13650</v>
      </c>
      <c r="B6025" s="5">
        <v>10100501</v>
      </c>
      <c r="C6025" s="5">
        <v>1000</v>
      </c>
      <c r="D6025" s="4">
        <v>43709</v>
      </c>
      <c r="E6025" s="198" t="s">
        <v>104</v>
      </c>
      <c r="F6025" s="198">
        <v>108112990</v>
      </c>
      <c r="G6025" s="198">
        <v>0</v>
      </c>
      <c r="H6025" s="198">
        <v>0</v>
      </c>
      <c r="I6025" s="4">
        <v>43686</v>
      </c>
      <c r="J6025" s="198" t="s">
        <v>105</v>
      </c>
      <c r="K6025" s="198">
        <v>-482.24</v>
      </c>
      <c r="L6025" s="198" t="s">
        <v>195</v>
      </c>
    </row>
    <row r="6026" spans="1:12" x14ac:dyDescent="0.3">
      <c r="A6026" s="5">
        <v>13650</v>
      </c>
      <c r="B6026" s="5">
        <v>10100501</v>
      </c>
      <c r="C6026" s="5">
        <v>1000</v>
      </c>
      <c r="D6026" s="4">
        <v>43709</v>
      </c>
      <c r="E6026" s="198" t="s">
        <v>104</v>
      </c>
      <c r="F6026" s="198">
        <v>108112990</v>
      </c>
      <c r="G6026" s="198">
        <v>0</v>
      </c>
      <c r="H6026" s="198">
        <v>0</v>
      </c>
      <c r="I6026" s="4">
        <v>43686</v>
      </c>
      <c r="J6026" s="198" t="s">
        <v>105</v>
      </c>
      <c r="K6026" s="198">
        <v>-482.25</v>
      </c>
      <c r="L6026" s="198" t="s">
        <v>195</v>
      </c>
    </row>
    <row r="6027" spans="1:12" x14ac:dyDescent="0.3">
      <c r="A6027" s="5">
        <v>13650</v>
      </c>
      <c r="B6027" s="5">
        <v>10100501</v>
      </c>
      <c r="C6027" s="5">
        <v>1000</v>
      </c>
      <c r="D6027" s="4">
        <v>43709</v>
      </c>
      <c r="E6027" s="198" t="s">
        <v>104</v>
      </c>
      <c r="F6027" s="198">
        <v>108112990</v>
      </c>
      <c r="G6027" s="198">
        <v>0</v>
      </c>
      <c r="H6027" s="198">
        <v>0</v>
      </c>
      <c r="I6027" s="4">
        <v>43686</v>
      </c>
      <c r="J6027" s="198" t="s">
        <v>105</v>
      </c>
      <c r="K6027" s="198">
        <v>-482.25</v>
      </c>
      <c r="L6027" s="198" t="s">
        <v>195</v>
      </c>
    </row>
    <row r="6028" spans="1:12" x14ac:dyDescent="0.3">
      <c r="A6028" s="5">
        <v>13650</v>
      </c>
      <c r="B6028" s="5">
        <v>10100501</v>
      </c>
      <c r="C6028" s="5">
        <v>1000</v>
      </c>
      <c r="D6028" s="4">
        <v>43709</v>
      </c>
      <c r="E6028" s="198" t="s">
        <v>104</v>
      </c>
      <c r="F6028" s="198">
        <v>108112990</v>
      </c>
      <c r="G6028" s="198">
        <v>0</v>
      </c>
      <c r="H6028" s="198">
        <v>0</v>
      </c>
      <c r="I6028" s="4">
        <v>43686</v>
      </c>
      <c r="J6028" s="198" t="s">
        <v>105</v>
      </c>
      <c r="K6028" s="198">
        <v>-482.26</v>
      </c>
      <c r="L6028" s="198" t="s">
        <v>195</v>
      </c>
    </row>
    <row r="6029" spans="1:12" x14ac:dyDescent="0.3">
      <c r="A6029" s="5">
        <v>13650</v>
      </c>
      <c r="B6029" s="5">
        <v>10100501</v>
      </c>
      <c r="C6029" s="5">
        <v>1000</v>
      </c>
      <c r="D6029" s="4">
        <v>43709</v>
      </c>
      <c r="E6029" s="198" t="s">
        <v>104</v>
      </c>
      <c r="F6029" s="198">
        <v>108112990</v>
      </c>
      <c r="G6029" s="198">
        <v>0</v>
      </c>
      <c r="H6029" s="198">
        <v>0</v>
      </c>
      <c r="I6029" s="4">
        <v>43686</v>
      </c>
      <c r="J6029" s="198" t="s">
        <v>105</v>
      </c>
      <c r="K6029" s="198">
        <v>-482.25</v>
      </c>
      <c r="L6029" s="198" t="s">
        <v>195</v>
      </c>
    </row>
    <row r="6030" spans="1:12" x14ac:dyDescent="0.3">
      <c r="A6030" s="5">
        <v>13660</v>
      </c>
      <c r="B6030" s="5">
        <v>10100501</v>
      </c>
      <c r="C6030" s="5">
        <v>1000</v>
      </c>
      <c r="D6030" s="4">
        <v>43709</v>
      </c>
      <c r="E6030" s="198" t="s">
        <v>104</v>
      </c>
      <c r="F6030" s="198">
        <v>108113095</v>
      </c>
      <c r="G6030" s="198">
        <v>0</v>
      </c>
      <c r="H6030" s="198">
        <v>0</v>
      </c>
      <c r="I6030" s="4">
        <v>43691</v>
      </c>
      <c r="J6030" s="198" t="s">
        <v>105</v>
      </c>
      <c r="K6030" s="198">
        <v>16.46</v>
      </c>
      <c r="L6030" s="198" t="s">
        <v>188</v>
      </c>
    </row>
    <row r="6031" spans="1:12" x14ac:dyDescent="0.3">
      <c r="A6031" s="5">
        <v>13660</v>
      </c>
      <c r="B6031" s="5">
        <v>10100501</v>
      </c>
      <c r="C6031" s="5">
        <v>1000</v>
      </c>
      <c r="D6031" s="4">
        <v>43709</v>
      </c>
      <c r="E6031" s="198" t="s">
        <v>104</v>
      </c>
      <c r="F6031" s="198">
        <v>108113095</v>
      </c>
      <c r="G6031" s="198">
        <v>0</v>
      </c>
      <c r="H6031" s="198">
        <v>0</v>
      </c>
      <c r="I6031" s="4">
        <v>43691</v>
      </c>
      <c r="J6031" s="198" t="s">
        <v>105</v>
      </c>
      <c r="K6031" s="198">
        <v>158.27000000000001</v>
      </c>
      <c r="L6031" s="198" t="s">
        <v>188</v>
      </c>
    </row>
    <row r="6032" spans="1:12" x14ac:dyDescent="0.3">
      <c r="A6032" s="5">
        <v>13640</v>
      </c>
      <c r="B6032" s="5">
        <v>10100501</v>
      </c>
      <c r="C6032" s="5">
        <v>1000</v>
      </c>
      <c r="D6032" s="4">
        <v>43709</v>
      </c>
      <c r="E6032" s="198" t="s">
        <v>104</v>
      </c>
      <c r="F6032" s="198">
        <v>108113111</v>
      </c>
      <c r="G6032" s="198">
        <v>0</v>
      </c>
      <c r="H6032" s="198">
        <v>0</v>
      </c>
      <c r="I6032" s="4">
        <v>43690</v>
      </c>
      <c r="J6032" s="198" t="s">
        <v>105</v>
      </c>
      <c r="K6032" s="198">
        <v>86.01</v>
      </c>
      <c r="L6032" s="198" t="s">
        <v>194</v>
      </c>
    </row>
    <row r="6033" spans="1:12" x14ac:dyDescent="0.3">
      <c r="A6033" s="5">
        <v>13640</v>
      </c>
      <c r="B6033" s="5">
        <v>10100501</v>
      </c>
      <c r="C6033" s="5">
        <v>1000</v>
      </c>
      <c r="D6033" s="4">
        <v>43709</v>
      </c>
      <c r="E6033" s="198" t="s">
        <v>104</v>
      </c>
      <c r="F6033" s="198">
        <v>108113111</v>
      </c>
      <c r="G6033" s="198">
        <v>0</v>
      </c>
      <c r="H6033" s="198">
        <v>0</v>
      </c>
      <c r="I6033" s="4">
        <v>43690</v>
      </c>
      <c r="J6033" s="198" t="s">
        <v>105</v>
      </c>
      <c r="K6033" s="198">
        <v>646.63</v>
      </c>
      <c r="L6033" s="198" t="s">
        <v>194</v>
      </c>
    </row>
    <row r="6034" spans="1:12" x14ac:dyDescent="0.3">
      <c r="A6034" s="5">
        <v>13670</v>
      </c>
      <c r="B6034" s="5">
        <v>10100501</v>
      </c>
      <c r="C6034" s="5">
        <v>1000</v>
      </c>
      <c r="D6034" s="4">
        <v>43709</v>
      </c>
      <c r="E6034" s="198" t="s">
        <v>104</v>
      </c>
      <c r="F6034" s="198">
        <v>108113111</v>
      </c>
      <c r="G6034" s="198">
        <v>0</v>
      </c>
      <c r="H6034" s="198">
        <v>0</v>
      </c>
      <c r="I6034" s="4">
        <v>43690</v>
      </c>
      <c r="J6034" s="198" t="s">
        <v>105</v>
      </c>
      <c r="K6034" s="198">
        <v>38.520000000000003</v>
      </c>
      <c r="L6034" s="198" t="s">
        <v>189</v>
      </c>
    </row>
    <row r="6035" spans="1:12" x14ac:dyDescent="0.3">
      <c r="A6035" s="5">
        <v>13650</v>
      </c>
      <c r="B6035" s="5">
        <v>10100501</v>
      </c>
      <c r="C6035" s="5">
        <v>1000</v>
      </c>
      <c r="D6035" s="4">
        <v>43709</v>
      </c>
      <c r="E6035" s="198" t="s">
        <v>103</v>
      </c>
      <c r="F6035" s="198">
        <v>108113134</v>
      </c>
      <c r="G6035" s="198">
        <v>-108</v>
      </c>
      <c r="H6035" s="198">
        <v>-273.24</v>
      </c>
      <c r="I6035" s="4">
        <v>43677</v>
      </c>
      <c r="J6035" s="198" t="s">
        <v>316</v>
      </c>
      <c r="K6035" s="198">
        <v>0</v>
      </c>
      <c r="L6035" s="198" t="s">
        <v>195</v>
      </c>
    </row>
    <row r="6036" spans="1:12" x14ac:dyDescent="0.3">
      <c r="A6036" s="5">
        <v>13650</v>
      </c>
      <c r="B6036" s="5">
        <v>10100501</v>
      </c>
      <c r="C6036" s="5">
        <v>1000</v>
      </c>
      <c r="D6036" s="4">
        <v>43709</v>
      </c>
      <c r="E6036" s="198" t="s">
        <v>104</v>
      </c>
      <c r="F6036" s="198">
        <v>108113134</v>
      </c>
      <c r="G6036" s="198">
        <v>0</v>
      </c>
      <c r="H6036" s="198">
        <v>0</v>
      </c>
      <c r="I6036" s="4">
        <v>43677</v>
      </c>
      <c r="J6036" s="198" t="s">
        <v>316</v>
      </c>
      <c r="K6036" s="3">
        <v>-1027.24</v>
      </c>
      <c r="L6036" s="198" t="s">
        <v>195</v>
      </c>
    </row>
    <row r="6037" spans="1:12" x14ac:dyDescent="0.3">
      <c r="A6037" s="5">
        <v>13660</v>
      </c>
      <c r="B6037" s="5">
        <v>10100501</v>
      </c>
      <c r="C6037" s="5">
        <v>1000</v>
      </c>
      <c r="D6037" s="4">
        <v>43709</v>
      </c>
      <c r="E6037" s="198" t="s">
        <v>103</v>
      </c>
      <c r="F6037" s="198">
        <v>108113134</v>
      </c>
      <c r="G6037" s="198">
        <v>-30</v>
      </c>
      <c r="H6037" s="198">
        <v>-106.2</v>
      </c>
      <c r="I6037" s="4">
        <v>43677</v>
      </c>
      <c r="J6037" s="198" t="s">
        <v>316</v>
      </c>
      <c r="K6037" s="198">
        <v>0</v>
      </c>
      <c r="L6037" s="198" t="s">
        <v>188</v>
      </c>
    </row>
    <row r="6038" spans="1:12" x14ac:dyDescent="0.3">
      <c r="A6038" s="5">
        <v>13660</v>
      </c>
      <c r="B6038" s="5">
        <v>10100501</v>
      </c>
      <c r="C6038" s="5">
        <v>1000</v>
      </c>
      <c r="D6038" s="4">
        <v>43709</v>
      </c>
      <c r="E6038" s="198" t="s">
        <v>104</v>
      </c>
      <c r="F6038" s="198">
        <v>108113134</v>
      </c>
      <c r="G6038" s="198">
        <v>0</v>
      </c>
      <c r="H6038" s="198">
        <v>0</v>
      </c>
      <c r="I6038" s="4">
        <v>43677</v>
      </c>
      <c r="J6038" s="198" t="s">
        <v>316</v>
      </c>
      <c r="K6038" s="198">
        <v>-399.24</v>
      </c>
      <c r="L6038" s="198" t="s">
        <v>188</v>
      </c>
    </row>
    <row r="6039" spans="1:12" x14ac:dyDescent="0.3">
      <c r="A6039" s="5">
        <v>13660</v>
      </c>
      <c r="B6039" s="5">
        <v>10100501</v>
      </c>
      <c r="C6039" s="5">
        <v>1000</v>
      </c>
      <c r="D6039" s="4">
        <v>43709</v>
      </c>
      <c r="E6039" s="198" t="s">
        <v>103</v>
      </c>
      <c r="F6039" s="198">
        <v>108113134</v>
      </c>
      <c r="G6039" s="198">
        <v>-1</v>
      </c>
      <c r="H6039" s="3">
        <v>-1012.24</v>
      </c>
      <c r="I6039" s="4">
        <v>43677</v>
      </c>
      <c r="J6039" s="198" t="s">
        <v>316</v>
      </c>
      <c r="K6039" s="198">
        <v>0</v>
      </c>
      <c r="L6039" s="198" t="s">
        <v>188</v>
      </c>
    </row>
    <row r="6040" spans="1:12" x14ac:dyDescent="0.3">
      <c r="A6040" s="5">
        <v>13660</v>
      </c>
      <c r="B6040" s="5">
        <v>10100501</v>
      </c>
      <c r="C6040" s="5">
        <v>1000</v>
      </c>
      <c r="D6040" s="4">
        <v>43709</v>
      </c>
      <c r="E6040" s="198" t="s">
        <v>104</v>
      </c>
      <c r="F6040" s="198">
        <v>108113134</v>
      </c>
      <c r="G6040" s="198">
        <v>0</v>
      </c>
      <c r="H6040" s="198">
        <v>0</v>
      </c>
      <c r="I6040" s="4">
        <v>43677</v>
      </c>
      <c r="J6040" s="198" t="s">
        <v>316</v>
      </c>
      <c r="K6040" s="3">
        <v>-3805.47</v>
      </c>
      <c r="L6040" s="198" t="s">
        <v>188</v>
      </c>
    </row>
    <row r="6041" spans="1:12" x14ac:dyDescent="0.3">
      <c r="A6041" s="5">
        <v>13670</v>
      </c>
      <c r="B6041" s="5">
        <v>10100501</v>
      </c>
      <c r="C6041" s="5">
        <v>1000</v>
      </c>
      <c r="D6041" s="4">
        <v>43709</v>
      </c>
      <c r="E6041" s="198" t="s">
        <v>103</v>
      </c>
      <c r="F6041" s="198">
        <v>108113134</v>
      </c>
      <c r="G6041" s="198">
        <v>-35</v>
      </c>
      <c r="H6041" s="198">
        <v>-172.9</v>
      </c>
      <c r="I6041" s="4">
        <v>43677</v>
      </c>
      <c r="J6041" s="198" t="s">
        <v>316</v>
      </c>
      <c r="K6041" s="198">
        <v>0</v>
      </c>
      <c r="L6041" s="198" t="s">
        <v>189</v>
      </c>
    </row>
    <row r="6042" spans="1:12" x14ac:dyDescent="0.3">
      <c r="A6042" s="5">
        <v>13670</v>
      </c>
      <c r="B6042" s="5">
        <v>10100501</v>
      </c>
      <c r="C6042" s="5">
        <v>1000</v>
      </c>
      <c r="D6042" s="4">
        <v>43709</v>
      </c>
      <c r="E6042" s="198" t="s">
        <v>103</v>
      </c>
      <c r="F6042" s="198">
        <v>108113134</v>
      </c>
      <c r="G6042" s="198">
        <v>-15</v>
      </c>
      <c r="H6042" s="198">
        <v>-59.25</v>
      </c>
      <c r="I6042" s="4">
        <v>43677</v>
      </c>
      <c r="J6042" s="198" t="s">
        <v>316</v>
      </c>
      <c r="K6042" s="198">
        <v>0</v>
      </c>
      <c r="L6042" s="198" t="s">
        <v>189</v>
      </c>
    </row>
    <row r="6043" spans="1:12" x14ac:dyDescent="0.3">
      <c r="A6043" s="5">
        <v>13670</v>
      </c>
      <c r="B6043" s="5">
        <v>10100501</v>
      </c>
      <c r="C6043" s="5">
        <v>1000</v>
      </c>
      <c r="D6043" s="4">
        <v>43709</v>
      </c>
      <c r="E6043" s="198" t="s">
        <v>104</v>
      </c>
      <c r="F6043" s="198">
        <v>108113134</v>
      </c>
      <c r="G6043" s="198">
        <v>0</v>
      </c>
      <c r="H6043" s="198">
        <v>0</v>
      </c>
      <c r="I6043" s="4">
        <v>43677</v>
      </c>
      <c r="J6043" s="198" t="s">
        <v>316</v>
      </c>
      <c r="K6043" s="198">
        <v>-222.74</v>
      </c>
      <c r="L6043" s="198" t="s">
        <v>189</v>
      </c>
    </row>
    <row r="6044" spans="1:12" x14ac:dyDescent="0.3">
      <c r="A6044" s="5">
        <v>13670</v>
      </c>
      <c r="B6044" s="5">
        <v>10100501</v>
      </c>
      <c r="C6044" s="5">
        <v>1000</v>
      </c>
      <c r="D6044" s="4">
        <v>43709</v>
      </c>
      <c r="E6044" s="198" t="s">
        <v>104</v>
      </c>
      <c r="F6044" s="198">
        <v>108113134</v>
      </c>
      <c r="G6044" s="198">
        <v>0</v>
      </c>
      <c r="H6044" s="198">
        <v>0</v>
      </c>
      <c r="I6044" s="4">
        <v>43677</v>
      </c>
      <c r="J6044" s="198" t="s">
        <v>316</v>
      </c>
      <c r="K6044" s="198">
        <v>-650.01</v>
      </c>
      <c r="L6044" s="198" t="s">
        <v>189</v>
      </c>
    </row>
    <row r="6045" spans="1:12" x14ac:dyDescent="0.3">
      <c r="A6045" s="5">
        <v>13660</v>
      </c>
      <c r="B6045" s="5">
        <v>10100501</v>
      </c>
      <c r="C6045" s="5">
        <v>1000</v>
      </c>
      <c r="D6045" s="4">
        <v>43709</v>
      </c>
      <c r="E6045" s="198" t="s">
        <v>104</v>
      </c>
      <c r="F6045" s="198">
        <v>108113211</v>
      </c>
      <c r="G6045" s="198">
        <v>0</v>
      </c>
      <c r="H6045" s="198">
        <v>0</v>
      </c>
      <c r="I6045" s="4">
        <v>43692</v>
      </c>
      <c r="J6045" s="198" t="s">
        <v>105</v>
      </c>
      <c r="K6045" s="198">
        <v>-0.32</v>
      </c>
      <c r="L6045" s="198" t="s">
        <v>188</v>
      </c>
    </row>
    <row r="6046" spans="1:12" x14ac:dyDescent="0.3">
      <c r="A6046" s="5">
        <v>13670</v>
      </c>
      <c r="B6046" s="5">
        <v>10100501</v>
      </c>
      <c r="C6046" s="5">
        <v>1000</v>
      </c>
      <c r="D6046" s="4">
        <v>43709</v>
      </c>
      <c r="E6046" s="198" t="s">
        <v>104</v>
      </c>
      <c r="F6046" s="198">
        <v>108113211</v>
      </c>
      <c r="G6046" s="198">
        <v>0</v>
      </c>
      <c r="H6046" s="198">
        <v>0</v>
      </c>
      <c r="I6046" s="4">
        <v>43692</v>
      </c>
      <c r="J6046" s="198" t="s">
        <v>105</v>
      </c>
      <c r="K6046" s="198">
        <v>-12.58</v>
      </c>
      <c r="L6046" s="198" t="s">
        <v>189</v>
      </c>
    </row>
    <row r="6047" spans="1:12" x14ac:dyDescent="0.3">
      <c r="A6047" s="5">
        <v>13640</v>
      </c>
      <c r="B6047" s="5">
        <v>10100501</v>
      </c>
      <c r="C6047" s="5">
        <v>1000</v>
      </c>
      <c r="D6047" s="4">
        <v>43709</v>
      </c>
      <c r="E6047" s="198" t="s">
        <v>104</v>
      </c>
      <c r="F6047" s="198">
        <v>108113256</v>
      </c>
      <c r="G6047" s="198">
        <v>0</v>
      </c>
      <c r="H6047" s="198">
        <v>0</v>
      </c>
      <c r="I6047" s="4">
        <v>43698</v>
      </c>
      <c r="J6047" s="198" t="s">
        <v>105</v>
      </c>
      <c r="K6047" s="198">
        <v>323.64</v>
      </c>
      <c r="L6047" s="198" t="s">
        <v>194</v>
      </c>
    </row>
    <row r="6048" spans="1:12" x14ac:dyDescent="0.3">
      <c r="A6048" s="5">
        <v>13650</v>
      </c>
      <c r="B6048" s="5">
        <v>10100501</v>
      </c>
      <c r="C6048" s="5">
        <v>1000</v>
      </c>
      <c r="D6048" s="4">
        <v>43709</v>
      </c>
      <c r="E6048" s="198" t="s">
        <v>104</v>
      </c>
      <c r="F6048" s="198">
        <v>108115962</v>
      </c>
      <c r="G6048" s="198">
        <v>0</v>
      </c>
      <c r="H6048" s="198">
        <v>0</v>
      </c>
      <c r="I6048" s="4">
        <v>43718</v>
      </c>
      <c r="J6048" s="198" t="s">
        <v>105</v>
      </c>
      <c r="K6048" s="198">
        <v>-14.09</v>
      </c>
      <c r="L6048" s="198" t="s">
        <v>195</v>
      </c>
    </row>
    <row r="6049" spans="1:12" x14ac:dyDescent="0.3">
      <c r="A6049" s="5">
        <v>13690</v>
      </c>
      <c r="B6049" s="5">
        <v>10100501</v>
      </c>
      <c r="C6049" s="5">
        <v>1000</v>
      </c>
      <c r="D6049" s="4">
        <v>43709</v>
      </c>
      <c r="E6049" s="198" t="s">
        <v>104</v>
      </c>
      <c r="F6049" s="198">
        <v>108115444</v>
      </c>
      <c r="G6049" s="198">
        <v>0</v>
      </c>
      <c r="H6049" s="198">
        <v>0</v>
      </c>
      <c r="I6049" s="4">
        <v>43689</v>
      </c>
      <c r="J6049" s="198" t="s">
        <v>105</v>
      </c>
      <c r="K6049" s="3">
        <v>-9271.33</v>
      </c>
      <c r="L6049" s="198" t="s">
        <v>191</v>
      </c>
    </row>
    <row r="6050" spans="1:12" x14ac:dyDescent="0.3">
      <c r="A6050" s="5">
        <v>13690</v>
      </c>
      <c r="B6050" s="5">
        <v>10100501</v>
      </c>
      <c r="C6050" s="5">
        <v>1000</v>
      </c>
      <c r="D6050" s="4">
        <v>43709</v>
      </c>
      <c r="E6050" s="198" t="s">
        <v>104</v>
      </c>
      <c r="F6050" s="198">
        <v>108115444</v>
      </c>
      <c r="G6050" s="198">
        <v>0</v>
      </c>
      <c r="H6050" s="198">
        <v>0</v>
      </c>
      <c r="I6050" s="4">
        <v>43689</v>
      </c>
      <c r="J6050" s="198" t="s">
        <v>105</v>
      </c>
      <c r="K6050" s="3">
        <v>-9271.31</v>
      </c>
      <c r="L6050" s="198" t="s">
        <v>191</v>
      </c>
    </row>
    <row r="6051" spans="1:12" x14ac:dyDescent="0.3">
      <c r="A6051" s="5">
        <v>13640</v>
      </c>
      <c r="B6051" s="5">
        <v>10100501</v>
      </c>
      <c r="C6051" s="5">
        <v>1000</v>
      </c>
      <c r="D6051" s="4">
        <v>43709</v>
      </c>
      <c r="E6051" s="198" t="s">
        <v>104</v>
      </c>
      <c r="F6051" s="198">
        <v>108111217</v>
      </c>
      <c r="G6051" s="198">
        <v>0</v>
      </c>
      <c r="H6051" s="198">
        <v>0</v>
      </c>
      <c r="I6051" s="4">
        <v>43643</v>
      </c>
      <c r="J6051" s="198" t="s">
        <v>105</v>
      </c>
      <c r="K6051" s="198">
        <v>326.2</v>
      </c>
      <c r="L6051" s="198" t="s">
        <v>194</v>
      </c>
    </row>
    <row r="6052" spans="1:12" x14ac:dyDescent="0.3">
      <c r="A6052" s="5">
        <v>13650</v>
      </c>
      <c r="B6052" s="5">
        <v>10100501</v>
      </c>
      <c r="C6052" s="5">
        <v>1000</v>
      </c>
      <c r="D6052" s="4">
        <v>43709</v>
      </c>
      <c r="E6052" s="198" t="s">
        <v>104</v>
      </c>
      <c r="F6052" s="198">
        <v>108111217</v>
      </c>
      <c r="G6052" s="198">
        <v>0</v>
      </c>
      <c r="H6052" s="198">
        <v>0</v>
      </c>
      <c r="I6052" s="4">
        <v>43643</v>
      </c>
      <c r="J6052" s="198" t="s">
        <v>105</v>
      </c>
      <c r="K6052" s="3">
        <v>1238.1300000000001</v>
      </c>
      <c r="L6052" s="198" t="s">
        <v>195</v>
      </c>
    </row>
    <row r="6053" spans="1:12" x14ac:dyDescent="0.3">
      <c r="A6053" s="5">
        <v>13640</v>
      </c>
      <c r="B6053" s="5">
        <v>10100501</v>
      </c>
      <c r="C6053" s="5">
        <v>1000</v>
      </c>
      <c r="D6053" s="4">
        <v>43709</v>
      </c>
      <c r="E6053" s="198" t="s">
        <v>104</v>
      </c>
      <c r="F6053" s="198">
        <v>108111311</v>
      </c>
      <c r="G6053" s="198">
        <v>0</v>
      </c>
      <c r="H6053" s="198">
        <v>0</v>
      </c>
      <c r="I6053" s="4">
        <v>43691</v>
      </c>
      <c r="J6053" s="198" t="s">
        <v>105</v>
      </c>
      <c r="K6053" s="198">
        <v>-2.4900000000000002</v>
      </c>
      <c r="L6053" s="198" t="s">
        <v>194</v>
      </c>
    </row>
    <row r="6054" spans="1:12" x14ac:dyDescent="0.3">
      <c r="A6054" s="5">
        <v>13650</v>
      </c>
      <c r="B6054" s="5">
        <v>10100501</v>
      </c>
      <c r="C6054" s="5">
        <v>1000</v>
      </c>
      <c r="D6054" s="4">
        <v>43709</v>
      </c>
      <c r="E6054" s="198" t="s">
        <v>104</v>
      </c>
      <c r="F6054" s="198">
        <v>108111311</v>
      </c>
      <c r="G6054" s="198">
        <v>0</v>
      </c>
      <c r="H6054" s="198">
        <v>0</v>
      </c>
      <c r="I6054" s="4">
        <v>43691</v>
      </c>
      <c r="J6054" s="198" t="s">
        <v>105</v>
      </c>
      <c r="K6054" s="198">
        <v>-4.72</v>
      </c>
      <c r="L6054" s="198" t="s">
        <v>195</v>
      </c>
    </row>
    <row r="6055" spans="1:12" x14ac:dyDescent="0.3">
      <c r="A6055" s="5">
        <v>13660</v>
      </c>
      <c r="B6055" s="5">
        <v>10100501</v>
      </c>
      <c r="C6055" s="5">
        <v>1000</v>
      </c>
      <c r="D6055" s="4">
        <v>43709</v>
      </c>
      <c r="E6055" s="198" t="s">
        <v>104</v>
      </c>
      <c r="F6055" s="198">
        <v>108111317</v>
      </c>
      <c r="G6055" s="198">
        <v>0</v>
      </c>
      <c r="H6055" s="198">
        <v>0</v>
      </c>
      <c r="I6055" s="4">
        <v>43643</v>
      </c>
      <c r="J6055" s="198" t="s">
        <v>105</v>
      </c>
      <c r="K6055" s="3">
        <v>1529.46</v>
      </c>
      <c r="L6055" s="198" t="s">
        <v>188</v>
      </c>
    </row>
    <row r="6056" spans="1:12" x14ac:dyDescent="0.3">
      <c r="A6056" s="5">
        <v>13670</v>
      </c>
      <c r="B6056" s="5">
        <v>10100501</v>
      </c>
      <c r="C6056" s="5">
        <v>1000</v>
      </c>
      <c r="D6056" s="4">
        <v>43709</v>
      </c>
      <c r="E6056" s="198" t="s">
        <v>104</v>
      </c>
      <c r="F6056" s="198">
        <v>108111317</v>
      </c>
      <c r="G6056" s="198">
        <v>0</v>
      </c>
      <c r="H6056" s="198">
        <v>0</v>
      </c>
      <c r="I6056" s="4">
        <v>43643</v>
      </c>
      <c r="J6056" s="198" t="s">
        <v>105</v>
      </c>
      <c r="K6056" s="198">
        <v>559.79999999999995</v>
      </c>
      <c r="L6056" s="198" t="s">
        <v>189</v>
      </c>
    </row>
    <row r="6057" spans="1:12" x14ac:dyDescent="0.3">
      <c r="A6057" s="5">
        <v>13670</v>
      </c>
      <c r="B6057" s="5">
        <v>10100501</v>
      </c>
      <c r="C6057" s="5">
        <v>1000</v>
      </c>
      <c r="D6057" s="4">
        <v>43709</v>
      </c>
      <c r="E6057" s="198" t="s">
        <v>104</v>
      </c>
      <c r="F6057" s="198">
        <v>108111351</v>
      </c>
      <c r="G6057" s="198">
        <v>0</v>
      </c>
      <c r="H6057" s="198">
        <v>0</v>
      </c>
      <c r="I6057" s="4">
        <v>43679</v>
      </c>
      <c r="J6057" s="198" t="s">
        <v>105</v>
      </c>
      <c r="K6057" s="198">
        <v>527.55999999999995</v>
      </c>
      <c r="L6057" s="198" t="s">
        <v>189</v>
      </c>
    </row>
    <row r="6058" spans="1:12" x14ac:dyDescent="0.3">
      <c r="A6058" s="5">
        <v>13670</v>
      </c>
      <c r="B6058" s="5">
        <v>10100501</v>
      </c>
      <c r="C6058" s="5">
        <v>1000</v>
      </c>
      <c r="D6058" s="4">
        <v>43709</v>
      </c>
      <c r="E6058" s="198" t="s">
        <v>104</v>
      </c>
      <c r="F6058" s="198">
        <v>108111389</v>
      </c>
      <c r="G6058" s="198">
        <v>0</v>
      </c>
      <c r="H6058" s="198">
        <v>0</v>
      </c>
      <c r="I6058" s="4">
        <v>43685</v>
      </c>
      <c r="J6058" s="198" t="s">
        <v>105</v>
      </c>
      <c r="K6058" s="3">
        <v>1346.02</v>
      </c>
      <c r="L6058" s="198" t="s">
        <v>189</v>
      </c>
    </row>
    <row r="6059" spans="1:12" x14ac:dyDescent="0.3">
      <c r="A6059" s="5">
        <v>13650</v>
      </c>
      <c r="B6059" s="5">
        <v>10100501</v>
      </c>
      <c r="C6059" s="5">
        <v>1000</v>
      </c>
      <c r="D6059" s="4">
        <v>43709</v>
      </c>
      <c r="E6059" s="198" t="s">
        <v>104</v>
      </c>
      <c r="F6059" s="198">
        <v>108111407</v>
      </c>
      <c r="G6059" s="198">
        <v>0</v>
      </c>
      <c r="H6059" s="198">
        <v>0</v>
      </c>
      <c r="I6059" s="4">
        <v>43704</v>
      </c>
      <c r="J6059" s="198" t="s">
        <v>105</v>
      </c>
      <c r="K6059" s="5">
        <v>2586</v>
      </c>
      <c r="L6059" s="198" t="s">
        <v>195</v>
      </c>
    </row>
    <row r="6060" spans="1:12" x14ac:dyDescent="0.3">
      <c r="A6060" s="5">
        <v>13660</v>
      </c>
      <c r="B6060" s="5">
        <v>10100501</v>
      </c>
      <c r="C6060" s="5">
        <v>1000</v>
      </c>
      <c r="D6060" s="4">
        <v>43709</v>
      </c>
      <c r="E6060" s="198" t="s">
        <v>104</v>
      </c>
      <c r="F6060" s="198">
        <v>108111407</v>
      </c>
      <c r="G6060" s="198">
        <v>0</v>
      </c>
      <c r="H6060" s="198">
        <v>0</v>
      </c>
      <c r="I6060" s="4">
        <v>43704</v>
      </c>
      <c r="J6060" s="198" t="s">
        <v>105</v>
      </c>
      <c r="K6060" s="198">
        <v>237.72</v>
      </c>
      <c r="L6060" s="198" t="s">
        <v>188</v>
      </c>
    </row>
    <row r="6061" spans="1:12" x14ac:dyDescent="0.3">
      <c r="A6061" s="5">
        <v>13660</v>
      </c>
      <c r="B6061" s="5">
        <v>10100501</v>
      </c>
      <c r="C6061" s="5">
        <v>1000</v>
      </c>
      <c r="D6061" s="4">
        <v>43709</v>
      </c>
      <c r="E6061" s="198" t="s">
        <v>104</v>
      </c>
      <c r="F6061" s="198">
        <v>108111407</v>
      </c>
      <c r="G6061" s="198">
        <v>0</v>
      </c>
      <c r="H6061" s="198">
        <v>0</v>
      </c>
      <c r="I6061" s="4">
        <v>43704</v>
      </c>
      <c r="J6061" s="198" t="s">
        <v>105</v>
      </c>
      <c r="K6061" s="198">
        <v>508.62</v>
      </c>
      <c r="L6061" s="198" t="s">
        <v>188</v>
      </c>
    </row>
    <row r="6062" spans="1:12" x14ac:dyDescent="0.3">
      <c r="A6062" s="5">
        <v>13660</v>
      </c>
      <c r="B6062" s="5">
        <v>10100501</v>
      </c>
      <c r="C6062" s="5">
        <v>1000</v>
      </c>
      <c r="D6062" s="4">
        <v>43709</v>
      </c>
      <c r="E6062" s="198" t="s">
        <v>104</v>
      </c>
      <c r="F6062" s="198">
        <v>108111407</v>
      </c>
      <c r="G6062" s="198">
        <v>0</v>
      </c>
      <c r="H6062" s="198">
        <v>0</v>
      </c>
      <c r="I6062" s="4">
        <v>43704</v>
      </c>
      <c r="J6062" s="198" t="s">
        <v>105</v>
      </c>
      <c r="K6062" s="3">
        <v>10837.83</v>
      </c>
      <c r="L6062" s="198" t="s">
        <v>188</v>
      </c>
    </row>
    <row r="6063" spans="1:12" x14ac:dyDescent="0.3">
      <c r="A6063" s="5">
        <v>13670</v>
      </c>
      <c r="B6063" s="5">
        <v>10100501</v>
      </c>
      <c r="C6063" s="5">
        <v>1000</v>
      </c>
      <c r="D6063" s="4">
        <v>43709</v>
      </c>
      <c r="E6063" s="198" t="s">
        <v>104</v>
      </c>
      <c r="F6063" s="198">
        <v>108111407</v>
      </c>
      <c r="G6063" s="198">
        <v>0</v>
      </c>
      <c r="H6063" s="198">
        <v>0</v>
      </c>
      <c r="I6063" s="4">
        <v>43704</v>
      </c>
      <c r="J6063" s="198" t="s">
        <v>105</v>
      </c>
      <c r="K6063" s="3">
        <v>2793.98</v>
      </c>
      <c r="L6063" s="198" t="s">
        <v>189</v>
      </c>
    </row>
    <row r="6064" spans="1:12" x14ac:dyDescent="0.3">
      <c r="A6064" s="5">
        <v>13670</v>
      </c>
      <c r="B6064" s="5">
        <v>10100501</v>
      </c>
      <c r="C6064" s="5">
        <v>1000</v>
      </c>
      <c r="D6064" s="4">
        <v>43709</v>
      </c>
      <c r="E6064" s="198" t="s">
        <v>104</v>
      </c>
      <c r="F6064" s="198">
        <v>108111407</v>
      </c>
      <c r="G6064" s="198">
        <v>0</v>
      </c>
      <c r="H6064" s="198">
        <v>0</v>
      </c>
      <c r="I6064" s="4">
        <v>43704</v>
      </c>
      <c r="J6064" s="198" t="s">
        <v>105</v>
      </c>
      <c r="K6064" s="3">
        <v>1537.46</v>
      </c>
      <c r="L6064" s="198" t="s">
        <v>189</v>
      </c>
    </row>
    <row r="6065" spans="1:12" x14ac:dyDescent="0.3">
      <c r="A6065" s="5">
        <v>13640</v>
      </c>
      <c r="B6065" s="5">
        <v>10100501</v>
      </c>
      <c r="C6065" s="5">
        <v>1000</v>
      </c>
      <c r="D6065" s="4">
        <v>43709</v>
      </c>
      <c r="E6065" s="198" t="s">
        <v>104</v>
      </c>
      <c r="F6065" s="198">
        <v>108112007</v>
      </c>
      <c r="G6065" s="198">
        <v>0</v>
      </c>
      <c r="H6065" s="198">
        <v>0</v>
      </c>
      <c r="I6065" s="4">
        <v>43672</v>
      </c>
      <c r="J6065" s="198" t="s">
        <v>105</v>
      </c>
      <c r="K6065" s="198">
        <v>197.45</v>
      </c>
      <c r="L6065" s="198" t="s">
        <v>194</v>
      </c>
    </row>
    <row r="6066" spans="1:12" x14ac:dyDescent="0.3">
      <c r="A6066" s="5">
        <v>13650</v>
      </c>
      <c r="B6066" s="5">
        <v>10100501</v>
      </c>
      <c r="C6066" s="5">
        <v>1000</v>
      </c>
      <c r="D6066" s="4">
        <v>43709</v>
      </c>
      <c r="E6066" s="198" t="s">
        <v>104</v>
      </c>
      <c r="F6066" s="198">
        <v>108112007</v>
      </c>
      <c r="G6066" s="198">
        <v>0</v>
      </c>
      <c r="H6066" s="198">
        <v>0</v>
      </c>
      <c r="I6066" s="4">
        <v>43672</v>
      </c>
      <c r="J6066" s="198" t="s">
        <v>105</v>
      </c>
      <c r="K6066" s="198">
        <v>954.23</v>
      </c>
      <c r="L6066" s="198" t="s">
        <v>195</v>
      </c>
    </row>
    <row r="6067" spans="1:12" x14ac:dyDescent="0.3">
      <c r="A6067" s="5">
        <v>13640</v>
      </c>
      <c r="B6067" s="5">
        <v>10100501</v>
      </c>
      <c r="C6067" s="5">
        <v>1000</v>
      </c>
      <c r="D6067" s="4">
        <v>43709</v>
      </c>
      <c r="E6067" s="198" t="s">
        <v>104</v>
      </c>
      <c r="F6067" s="198">
        <v>108112132</v>
      </c>
      <c r="G6067" s="198">
        <v>0</v>
      </c>
      <c r="H6067" s="198">
        <v>0</v>
      </c>
      <c r="I6067" s="4">
        <v>43677</v>
      </c>
      <c r="J6067" s="198" t="s">
        <v>105</v>
      </c>
      <c r="K6067" s="3">
        <v>1051.9000000000001</v>
      </c>
      <c r="L6067" s="198" t="s">
        <v>194</v>
      </c>
    </row>
    <row r="6068" spans="1:12" x14ac:dyDescent="0.3">
      <c r="A6068" s="5">
        <v>13650</v>
      </c>
      <c r="B6068" s="5">
        <v>10100501</v>
      </c>
      <c r="C6068" s="5">
        <v>1000</v>
      </c>
      <c r="D6068" s="4">
        <v>43709</v>
      </c>
      <c r="E6068" s="198" t="s">
        <v>104</v>
      </c>
      <c r="F6068" s="198">
        <v>108112132</v>
      </c>
      <c r="G6068" s="198">
        <v>0</v>
      </c>
      <c r="H6068" s="198">
        <v>0</v>
      </c>
      <c r="I6068" s="4">
        <v>43677</v>
      </c>
      <c r="J6068" s="198" t="s">
        <v>105</v>
      </c>
      <c r="K6068" s="198">
        <v>439.73</v>
      </c>
      <c r="L6068" s="198" t="s">
        <v>195</v>
      </c>
    </row>
    <row r="6069" spans="1:12" x14ac:dyDescent="0.3">
      <c r="A6069" s="5">
        <v>13640</v>
      </c>
      <c r="B6069" s="5">
        <v>10100501</v>
      </c>
      <c r="C6069" s="5">
        <v>1000</v>
      </c>
      <c r="D6069" s="4">
        <v>43709</v>
      </c>
      <c r="E6069" s="198" t="s">
        <v>104</v>
      </c>
      <c r="F6069" s="198">
        <v>108111874</v>
      </c>
      <c r="G6069" s="198">
        <v>0</v>
      </c>
      <c r="H6069" s="198">
        <v>0</v>
      </c>
      <c r="I6069" s="4">
        <v>43691</v>
      </c>
      <c r="J6069" s="198" t="s">
        <v>105</v>
      </c>
      <c r="K6069" s="198">
        <v>544.23</v>
      </c>
      <c r="L6069" s="198" t="s">
        <v>194</v>
      </c>
    </row>
    <row r="6070" spans="1:12" x14ac:dyDescent="0.3">
      <c r="A6070" s="5">
        <v>13660</v>
      </c>
      <c r="B6070" s="5">
        <v>10100501</v>
      </c>
      <c r="C6070" s="5">
        <v>1000</v>
      </c>
      <c r="D6070" s="4">
        <v>43709</v>
      </c>
      <c r="E6070" s="198" t="s">
        <v>104</v>
      </c>
      <c r="F6070" s="198">
        <v>108111874</v>
      </c>
      <c r="G6070" s="198">
        <v>0</v>
      </c>
      <c r="H6070" s="198">
        <v>0</v>
      </c>
      <c r="I6070" s="4">
        <v>43691</v>
      </c>
      <c r="J6070" s="198" t="s">
        <v>105</v>
      </c>
      <c r="K6070" s="198">
        <v>70.61</v>
      </c>
      <c r="L6070" s="198" t="s">
        <v>188</v>
      </c>
    </row>
    <row r="6071" spans="1:12" x14ac:dyDescent="0.3">
      <c r="A6071" s="5">
        <v>13670</v>
      </c>
      <c r="B6071" s="5">
        <v>10100501</v>
      </c>
      <c r="C6071" s="5">
        <v>1000</v>
      </c>
      <c r="D6071" s="4">
        <v>43709</v>
      </c>
      <c r="E6071" s="198" t="s">
        <v>104</v>
      </c>
      <c r="F6071" s="198">
        <v>108111874</v>
      </c>
      <c r="G6071" s="198">
        <v>0</v>
      </c>
      <c r="H6071" s="198">
        <v>0</v>
      </c>
      <c r="I6071" s="4">
        <v>43691</v>
      </c>
      <c r="J6071" s="198" t="s">
        <v>105</v>
      </c>
      <c r="K6071" s="198">
        <v>157.53</v>
      </c>
      <c r="L6071" s="198" t="s">
        <v>189</v>
      </c>
    </row>
    <row r="6072" spans="1:12" x14ac:dyDescent="0.3">
      <c r="A6072" s="5">
        <v>13640</v>
      </c>
      <c r="B6072" s="5">
        <v>10100501</v>
      </c>
      <c r="C6072" s="5">
        <v>1000</v>
      </c>
      <c r="D6072" s="4">
        <v>43709</v>
      </c>
      <c r="E6072" s="198" t="s">
        <v>104</v>
      </c>
      <c r="F6072" s="198">
        <v>108111928</v>
      </c>
      <c r="G6072" s="198">
        <v>0</v>
      </c>
      <c r="H6072" s="198">
        <v>0</v>
      </c>
      <c r="I6072" s="4">
        <v>43696</v>
      </c>
      <c r="J6072" s="198" t="s">
        <v>105</v>
      </c>
      <c r="K6072" s="198">
        <v>-666.68</v>
      </c>
      <c r="L6072" s="198" t="s">
        <v>194</v>
      </c>
    </row>
    <row r="6073" spans="1:12" x14ac:dyDescent="0.3">
      <c r="A6073" s="5">
        <v>13640</v>
      </c>
      <c r="B6073" s="5">
        <v>10100501</v>
      </c>
      <c r="C6073" s="5">
        <v>1000</v>
      </c>
      <c r="D6073" s="4">
        <v>43709</v>
      </c>
      <c r="E6073" s="198" t="s">
        <v>104</v>
      </c>
      <c r="F6073" s="198">
        <v>108112004</v>
      </c>
      <c r="G6073" s="198">
        <v>0</v>
      </c>
      <c r="H6073" s="198">
        <v>0</v>
      </c>
      <c r="I6073" s="4">
        <v>43673</v>
      </c>
      <c r="J6073" s="198" t="s">
        <v>105</v>
      </c>
      <c r="K6073" s="198">
        <v>649.86</v>
      </c>
      <c r="L6073" s="198" t="s">
        <v>194</v>
      </c>
    </row>
    <row r="6074" spans="1:12" x14ac:dyDescent="0.3">
      <c r="A6074" s="5">
        <v>13640</v>
      </c>
      <c r="B6074" s="5">
        <v>10100501</v>
      </c>
      <c r="C6074" s="5">
        <v>1000</v>
      </c>
      <c r="D6074" s="4">
        <v>43709</v>
      </c>
      <c r="E6074" s="198" t="s">
        <v>104</v>
      </c>
      <c r="F6074" s="198">
        <v>108112004</v>
      </c>
      <c r="G6074" s="198">
        <v>0</v>
      </c>
      <c r="H6074" s="198">
        <v>0</v>
      </c>
      <c r="I6074" s="4">
        <v>43673</v>
      </c>
      <c r="J6074" s="198" t="s">
        <v>105</v>
      </c>
      <c r="K6074" s="198">
        <v>649.79</v>
      </c>
      <c r="L6074" s="198" t="s">
        <v>194</v>
      </c>
    </row>
    <row r="6075" spans="1:12" x14ac:dyDescent="0.3">
      <c r="A6075" s="5">
        <v>13640</v>
      </c>
      <c r="B6075" s="5">
        <v>10100501</v>
      </c>
      <c r="C6075" s="5">
        <v>1000</v>
      </c>
      <c r="D6075" s="4">
        <v>43709</v>
      </c>
      <c r="E6075" s="198" t="s">
        <v>104</v>
      </c>
      <c r="F6075" s="198">
        <v>108112004</v>
      </c>
      <c r="G6075" s="198">
        <v>0</v>
      </c>
      <c r="H6075" s="198">
        <v>0</v>
      </c>
      <c r="I6075" s="4">
        <v>43673</v>
      </c>
      <c r="J6075" s="198" t="s">
        <v>105</v>
      </c>
      <c r="K6075" s="198">
        <v>73.180000000000007</v>
      </c>
      <c r="L6075" s="198" t="s">
        <v>194</v>
      </c>
    </row>
    <row r="6076" spans="1:12" x14ac:dyDescent="0.3">
      <c r="A6076" s="5">
        <v>13640</v>
      </c>
      <c r="B6076" s="5">
        <v>10100501</v>
      </c>
      <c r="C6076" s="5">
        <v>1000</v>
      </c>
      <c r="D6076" s="4">
        <v>43709</v>
      </c>
      <c r="E6076" s="198" t="s">
        <v>104</v>
      </c>
      <c r="F6076" s="198">
        <v>108112004</v>
      </c>
      <c r="G6076" s="198">
        <v>0</v>
      </c>
      <c r="H6076" s="198">
        <v>0</v>
      </c>
      <c r="I6076" s="4">
        <v>43673</v>
      </c>
      <c r="J6076" s="198" t="s">
        <v>105</v>
      </c>
      <c r="K6076" s="198">
        <v>185.25</v>
      </c>
      <c r="L6076" s="198" t="s">
        <v>194</v>
      </c>
    </row>
    <row r="6077" spans="1:12" x14ac:dyDescent="0.3">
      <c r="A6077" s="5">
        <v>13640</v>
      </c>
      <c r="B6077" s="5">
        <v>10100501</v>
      </c>
      <c r="C6077" s="5">
        <v>1000</v>
      </c>
      <c r="D6077" s="4">
        <v>43709</v>
      </c>
      <c r="E6077" s="198" t="s">
        <v>104</v>
      </c>
      <c r="F6077" s="198">
        <v>108112004</v>
      </c>
      <c r="G6077" s="198">
        <v>0</v>
      </c>
      <c r="H6077" s="198">
        <v>0</v>
      </c>
      <c r="I6077" s="4">
        <v>43673</v>
      </c>
      <c r="J6077" s="198" t="s">
        <v>105</v>
      </c>
      <c r="K6077" s="198">
        <v>31.29</v>
      </c>
      <c r="L6077" s="198" t="s">
        <v>194</v>
      </c>
    </row>
    <row r="6078" spans="1:12" x14ac:dyDescent="0.3">
      <c r="A6078" s="5">
        <v>13650</v>
      </c>
      <c r="B6078" s="5">
        <v>10100501</v>
      </c>
      <c r="C6078" s="5">
        <v>1000</v>
      </c>
      <c r="D6078" s="4">
        <v>43709</v>
      </c>
      <c r="E6078" s="198" t="s">
        <v>104</v>
      </c>
      <c r="F6078" s="198">
        <v>108112004</v>
      </c>
      <c r="G6078" s="198">
        <v>0</v>
      </c>
      <c r="H6078" s="198">
        <v>0</v>
      </c>
      <c r="I6078" s="4">
        <v>43673</v>
      </c>
      <c r="J6078" s="198" t="s">
        <v>105</v>
      </c>
      <c r="K6078" s="198">
        <v>157.18</v>
      </c>
      <c r="L6078" s="198" t="s">
        <v>195</v>
      </c>
    </row>
    <row r="6079" spans="1:12" x14ac:dyDescent="0.3">
      <c r="A6079" s="5">
        <v>13650</v>
      </c>
      <c r="B6079" s="5">
        <v>10100501</v>
      </c>
      <c r="C6079" s="5">
        <v>1000</v>
      </c>
      <c r="D6079" s="4">
        <v>43709</v>
      </c>
      <c r="E6079" s="198" t="s">
        <v>104</v>
      </c>
      <c r="F6079" s="198">
        <v>108112004</v>
      </c>
      <c r="G6079" s="198">
        <v>0</v>
      </c>
      <c r="H6079" s="198">
        <v>0</v>
      </c>
      <c r="I6079" s="4">
        <v>43673</v>
      </c>
      <c r="J6079" s="198" t="s">
        <v>105</v>
      </c>
      <c r="K6079" s="198">
        <v>157.18</v>
      </c>
      <c r="L6079" s="198" t="s">
        <v>195</v>
      </c>
    </row>
    <row r="6080" spans="1:12" x14ac:dyDescent="0.3">
      <c r="A6080" s="5">
        <v>13650</v>
      </c>
      <c r="B6080" s="5">
        <v>10100501</v>
      </c>
      <c r="C6080" s="5">
        <v>1000</v>
      </c>
      <c r="D6080" s="4">
        <v>43709</v>
      </c>
      <c r="E6080" s="198" t="s">
        <v>104</v>
      </c>
      <c r="F6080" s="198">
        <v>108112004</v>
      </c>
      <c r="G6080" s="198">
        <v>0</v>
      </c>
      <c r="H6080" s="198">
        <v>0</v>
      </c>
      <c r="I6080" s="4">
        <v>43673</v>
      </c>
      <c r="J6080" s="198" t="s">
        <v>105</v>
      </c>
      <c r="K6080" s="198">
        <v>157.18</v>
      </c>
      <c r="L6080" s="198" t="s">
        <v>195</v>
      </c>
    </row>
    <row r="6081" spans="1:12" x14ac:dyDescent="0.3">
      <c r="A6081" s="5">
        <v>13650</v>
      </c>
      <c r="B6081" s="5">
        <v>10100501</v>
      </c>
      <c r="C6081" s="5">
        <v>1000</v>
      </c>
      <c r="D6081" s="4">
        <v>43709</v>
      </c>
      <c r="E6081" s="198" t="s">
        <v>104</v>
      </c>
      <c r="F6081" s="198">
        <v>108112004</v>
      </c>
      <c r="G6081" s="198">
        <v>0</v>
      </c>
      <c r="H6081" s="198">
        <v>0</v>
      </c>
      <c r="I6081" s="4">
        <v>43673</v>
      </c>
      <c r="J6081" s="198" t="s">
        <v>105</v>
      </c>
      <c r="K6081" s="198">
        <v>157.18</v>
      </c>
      <c r="L6081" s="198" t="s">
        <v>195</v>
      </c>
    </row>
    <row r="6082" spans="1:12" x14ac:dyDescent="0.3">
      <c r="A6082" s="5">
        <v>13660</v>
      </c>
      <c r="B6082" s="5">
        <v>10100501</v>
      </c>
      <c r="C6082" s="5">
        <v>1000</v>
      </c>
      <c r="D6082" s="4">
        <v>43709</v>
      </c>
      <c r="E6082" s="198" t="s">
        <v>104</v>
      </c>
      <c r="F6082" s="198">
        <v>108112004</v>
      </c>
      <c r="G6082" s="198">
        <v>0</v>
      </c>
      <c r="H6082" s="198">
        <v>0</v>
      </c>
      <c r="I6082" s="4">
        <v>43673</v>
      </c>
      <c r="J6082" s="198" t="s">
        <v>105</v>
      </c>
      <c r="K6082" s="198">
        <v>378.65</v>
      </c>
      <c r="L6082" s="198" t="s">
        <v>188</v>
      </c>
    </row>
    <row r="6083" spans="1:12" x14ac:dyDescent="0.3">
      <c r="A6083" s="5">
        <v>13670</v>
      </c>
      <c r="B6083" s="5">
        <v>10100501</v>
      </c>
      <c r="C6083" s="5">
        <v>1000</v>
      </c>
      <c r="D6083" s="4">
        <v>43709</v>
      </c>
      <c r="E6083" s="198" t="s">
        <v>104</v>
      </c>
      <c r="F6083" s="198">
        <v>108112004</v>
      </c>
      <c r="G6083" s="198">
        <v>0</v>
      </c>
      <c r="H6083" s="198">
        <v>0</v>
      </c>
      <c r="I6083" s="4">
        <v>43673</v>
      </c>
      <c r="J6083" s="198" t="s">
        <v>105</v>
      </c>
      <c r="K6083" s="198">
        <v>12.93</v>
      </c>
      <c r="L6083" s="198" t="s">
        <v>189</v>
      </c>
    </row>
    <row r="6084" spans="1:12" x14ac:dyDescent="0.3">
      <c r="A6084" s="5">
        <v>13640</v>
      </c>
      <c r="B6084" s="5">
        <v>10100501</v>
      </c>
      <c r="C6084" s="5">
        <v>1000</v>
      </c>
      <c r="D6084" s="4">
        <v>43709</v>
      </c>
      <c r="E6084" s="198" t="s">
        <v>104</v>
      </c>
      <c r="F6084" s="198">
        <v>108108849</v>
      </c>
      <c r="G6084" s="198">
        <v>0</v>
      </c>
      <c r="H6084" s="198">
        <v>0</v>
      </c>
      <c r="I6084" s="4">
        <v>43685</v>
      </c>
      <c r="J6084" s="198" t="s">
        <v>105</v>
      </c>
      <c r="K6084" s="198">
        <v>380.6</v>
      </c>
      <c r="L6084" s="198" t="s">
        <v>194</v>
      </c>
    </row>
    <row r="6085" spans="1:12" x14ac:dyDescent="0.3">
      <c r="A6085" s="5">
        <v>13640</v>
      </c>
      <c r="B6085" s="5">
        <v>10100501</v>
      </c>
      <c r="C6085" s="5">
        <v>1000</v>
      </c>
      <c r="D6085" s="4">
        <v>43709</v>
      </c>
      <c r="E6085" s="198" t="s">
        <v>104</v>
      </c>
      <c r="F6085" s="198">
        <v>108108849</v>
      </c>
      <c r="G6085" s="198">
        <v>0</v>
      </c>
      <c r="H6085" s="198">
        <v>0</v>
      </c>
      <c r="I6085" s="4">
        <v>43685</v>
      </c>
      <c r="J6085" s="198" t="s">
        <v>105</v>
      </c>
      <c r="K6085" s="198">
        <v>471.18</v>
      </c>
      <c r="L6085" s="198" t="s">
        <v>194</v>
      </c>
    </row>
    <row r="6086" spans="1:12" x14ac:dyDescent="0.3">
      <c r="A6086" s="5">
        <v>13650</v>
      </c>
      <c r="B6086" s="5">
        <v>10100501</v>
      </c>
      <c r="C6086" s="5">
        <v>1000</v>
      </c>
      <c r="D6086" s="4">
        <v>43709</v>
      </c>
      <c r="E6086" s="198" t="s">
        <v>104</v>
      </c>
      <c r="F6086" s="198">
        <v>108108849</v>
      </c>
      <c r="G6086" s="198">
        <v>0</v>
      </c>
      <c r="H6086" s="198">
        <v>0</v>
      </c>
      <c r="I6086" s="4">
        <v>43685</v>
      </c>
      <c r="J6086" s="198" t="s">
        <v>105</v>
      </c>
      <c r="K6086" s="198">
        <v>102.43</v>
      </c>
      <c r="L6086" s="198" t="s">
        <v>195</v>
      </c>
    </row>
    <row r="6087" spans="1:12" x14ac:dyDescent="0.3">
      <c r="A6087" s="5">
        <v>13660</v>
      </c>
      <c r="B6087" s="5">
        <v>10100501</v>
      </c>
      <c r="C6087" s="5">
        <v>1000</v>
      </c>
      <c r="D6087" s="4">
        <v>43709</v>
      </c>
      <c r="E6087" s="198" t="s">
        <v>104</v>
      </c>
      <c r="F6087" s="198">
        <v>108108849</v>
      </c>
      <c r="G6087" s="198">
        <v>0</v>
      </c>
      <c r="H6087" s="198">
        <v>0</v>
      </c>
      <c r="I6087" s="4">
        <v>43685</v>
      </c>
      <c r="J6087" s="198" t="s">
        <v>105</v>
      </c>
      <c r="K6087" s="198">
        <v>26.13</v>
      </c>
      <c r="L6087" s="198" t="s">
        <v>188</v>
      </c>
    </row>
    <row r="6088" spans="1:12" x14ac:dyDescent="0.3">
      <c r="A6088" s="5">
        <v>13670</v>
      </c>
      <c r="B6088" s="5">
        <v>10100501</v>
      </c>
      <c r="C6088" s="5">
        <v>1000</v>
      </c>
      <c r="D6088" s="4">
        <v>43709</v>
      </c>
      <c r="E6088" s="198" t="s">
        <v>104</v>
      </c>
      <c r="F6088" s="198">
        <v>108108849</v>
      </c>
      <c r="G6088" s="198">
        <v>0</v>
      </c>
      <c r="H6088" s="198">
        <v>0</v>
      </c>
      <c r="I6088" s="4">
        <v>43685</v>
      </c>
      <c r="J6088" s="198" t="s">
        <v>105</v>
      </c>
      <c r="K6088" s="198">
        <v>39.85</v>
      </c>
      <c r="L6088" s="198" t="s">
        <v>189</v>
      </c>
    </row>
    <row r="6089" spans="1:12" x14ac:dyDescent="0.3">
      <c r="A6089" s="5">
        <v>13660</v>
      </c>
      <c r="B6089" s="5">
        <v>10100501</v>
      </c>
      <c r="C6089" s="5">
        <v>1000</v>
      </c>
      <c r="D6089" s="4">
        <v>43709</v>
      </c>
      <c r="E6089" s="198" t="s">
        <v>104</v>
      </c>
      <c r="F6089" s="198">
        <v>108110013</v>
      </c>
      <c r="G6089" s="198">
        <v>0</v>
      </c>
      <c r="H6089" s="198">
        <v>0</v>
      </c>
      <c r="I6089" s="4">
        <v>43675</v>
      </c>
      <c r="J6089" s="198" t="s">
        <v>105</v>
      </c>
      <c r="K6089" s="198">
        <v>62.63</v>
      </c>
      <c r="L6089" s="198" t="s">
        <v>188</v>
      </c>
    </row>
    <row r="6090" spans="1:12" x14ac:dyDescent="0.3">
      <c r="A6090" s="5">
        <v>13670</v>
      </c>
      <c r="B6090" s="5">
        <v>10100501</v>
      </c>
      <c r="C6090" s="5">
        <v>1000</v>
      </c>
      <c r="D6090" s="4">
        <v>43709</v>
      </c>
      <c r="E6090" s="198" t="s">
        <v>104</v>
      </c>
      <c r="F6090" s="198">
        <v>108110013</v>
      </c>
      <c r="G6090" s="198">
        <v>0</v>
      </c>
      <c r="H6090" s="198">
        <v>0</v>
      </c>
      <c r="I6090" s="4">
        <v>43675</v>
      </c>
      <c r="J6090" s="198" t="s">
        <v>105</v>
      </c>
      <c r="K6090" s="198">
        <v>6.92</v>
      </c>
      <c r="L6090" s="198" t="s">
        <v>189</v>
      </c>
    </row>
    <row r="6091" spans="1:12" x14ac:dyDescent="0.3">
      <c r="A6091" s="5">
        <v>13670</v>
      </c>
      <c r="B6091" s="5">
        <v>10100501</v>
      </c>
      <c r="C6091" s="5">
        <v>1000</v>
      </c>
      <c r="D6091" s="4">
        <v>43709</v>
      </c>
      <c r="E6091" s="198" t="s">
        <v>104</v>
      </c>
      <c r="F6091" s="198">
        <v>108110468</v>
      </c>
      <c r="G6091" s="198">
        <v>0</v>
      </c>
      <c r="H6091" s="198">
        <v>0</v>
      </c>
      <c r="I6091" s="4">
        <v>43677</v>
      </c>
      <c r="J6091" s="198" t="s">
        <v>105</v>
      </c>
      <c r="K6091" s="198">
        <v>795.15</v>
      </c>
      <c r="L6091" s="198" t="s">
        <v>189</v>
      </c>
    </row>
    <row r="6092" spans="1:12" x14ac:dyDescent="0.3">
      <c r="A6092" s="5">
        <v>13660</v>
      </c>
      <c r="B6092" s="5">
        <v>10100501</v>
      </c>
      <c r="C6092" s="5">
        <v>1000</v>
      </c>
      <c r="D6092" s="4">
        <v>43709</v>
      </c>
      <c r="E6092" s="198" t="s">
        <v>104</v>
      </c>
      <c r="F6092" s="198">
        <v>108110502</v>
      </c>
      <c r="G6092" s="198">
        <v>0</v>
      </c>
      <c r="H6092" s="198">
        <v>0</v>
      </c>
      <c r="I6092" s="4">
        <v>43679</v>
      </c>
      <c r="J6092" s="198" t="s">
        <v>105</v>
      </c>
      <c r="K6092" s="3">
        <v>1942.78</v>
      </c>
      <c r="L6092" s="198" t="s">
        <v>188</v>
      </c>
    </row>
    <row r="6093" spans="1:12" x14ac:dyDescent="0.3">
      <c r="A6093" s="5">
        <v>13660</v>
      </c>
      <c r="B6093" s="5">
        <v>10100501</v>
      </c>
      <c r="C6093" s="5">
        <v>1000</v>
      </c>
      <c r="D6093" s="4">
        <v>43709</v>
      </c>
      <c r="E6093" s="198" t="s">
        <v>104</v>
      </c>
      <c r="F6093" s="198">
        <v>108110502</v>
      </c>
      <c r="G6093" s="198">
        <v>0</v>
      </c>
      <c r="H6093" s="198">
        <v>0</v>
      </c>
      <c r="I6093" s="4">
        <v>43679</v>
      </c>
      <c r="J6093" s="198" t="s">
        <v>105</v>
      </c>
      <c r="K6093" s="3">
        <v>1942.78</v>
      </c>
      <c r="L6093" s="198" t="s">
        <v>188</v>
      </c>
    </row>
    <row r="6094" spans="1:12" x14ac:dyDescent="0.3">
      <c r="A6094" s="5">
        <v>13670</v>
      </c>
      <c r="B6094" s="5">
        <v>10100501</v>
      </c>
      <c r="C6094" s="5">
        <v>1000</v>
      </c>
      <c r="D6094" s="4">
        <v>43709</v>
      </c>
      <c r="E6094" s="198" t="s">
        <v>104</v>
      </c>
      <c r="F6094" s="198">
        <v>108110502</v>
      </c>
      <c r="G6094" s="198">
        <v>0</v>
      </c>
      <c r="H6094" s="198">
        <v>0</v>
      </c>
      <c r="I6094" s="4">
        <v>43679</v>
      </c>
      <c r="J6094" s="198" t="s">
        <v>105</v>
      </c>
      <c r="K6094" s="3">
        <v>8092.13</v>
      </c>
      <c r="L6094" s="198" t="s">
        <v>189</v>
      </c>
    </row>
    <row r="6095" spans="1:12" x14ac:dyDescent="0.3">
      <c r="A6095" s="5">
        <v>13670</v>
      </c>
      <c r="B6095" s="5">
        <v>10100501</v>
      </c>
      <c r="C6095" s="5">
        <v>1000</v>
      </c>
      <c r="D6095" s="4">
        <v>43709</v>
      </c>
      <c r="E6095" s="198" t="s">
        <v>104</v>
      </c>
      <c r="F6095" s="198">
        <v>108109011</v>
      </c>
      <c r="G6095" s="198">
        <v>0</v>
      </c>
      <c r="H6095" s="198">
        <v>0</v>
      </c>
      <c r="I6095" s="4">
        <v>43706</v>
      </c>
      <c r="J6095" s="198" t="s">
        <v>105</v>
      </c>
      <c r="K6095" s="198">
        <v>452.94</v>
      </c>
      <c r="L6095" s="198" t="s">
        <v>189</v>
      </c>
    </row>
    <row r="6096" spans="1:12" x14ac:dyDescent="0.3">
      <c r="A6096" s="5">
        <v>13670</v>
      </c>
      <c r="B6096" s="5">
        <v>10100501</v>
      </c>
      <c r="C6096" s="5">
        <v>1000</v>
      </c>
      <c r="D6096" s="4">
        <v>43709</v>
      </c>
      <c r="E6096" s="198" t="s">
        <v>104</v>
      </c>
      <c r="F6096" s="198">
        <v>108109011</v>
      </c>
      <c r="G6096" s="198">
        <v>0</v>
      </c>
      <c r="H6096" s="198">
        <v>0</v>
      </c>
      <c r="I6096" s="4">
        <v>43706</v>
      </c>
      <c r="J6096" s="198" t="s">
        <v>105</v>
      </c>
      <c r="K6096" s="198">
        <v>452.95</v>
      </c>
      <c r="L6096" s="198" t="s">
        <v>189</v>
      </c>
    </row>
    <row r="6097" spans="1:12" x14ac:dyDescent="0.3">
      <c r="A6097" s="5">
        <v>13670</v>
      </c>
      <c r="B6097" s="5">
        <v>10100501</v>
      </c>
      <c r="C6097" s="5">
        <v>1000</v>
      </c>
      <c r="D6097" s="4">
        <v>43709</v>
      </c>
      <c r="E6097" s="198" t="s">
        <v>104</v>
      </c>
      <c r="F6097" s="198">
        <v>108109011</v>
      </c>
      <c r="G6097" s="198">
        <v>0</v>
      </c>
      <c r="H6097" s="198">
        <v>0</v>
      </c>
      <c r="I6097" s="4">
        <v>43706</v>
      </c>
      <c r="J6097" s="198" t="s">
        <v>105</v>
      </c>
      <c r="K6097" s="198">
        <v>452.94</v>
      </c>
      <c r="L6097" s="198" t="s">
        <v>189</v>
      </c>
    </row>
    <row r="6098" spans="1:12" x14ac:dyDescent="0.3">
      <c r="A6098" s="5">
        <v>13670</v>
      </c>
      <c r="B6098" s="5">
        <v>10100501</v>
      </c>
      <c r="C6098" s="5">
        <v>1000</v>
      </c>
      <c r="D6098" s="4">
        <v>43709</v>
      </c>
      <c r="E6098" s="198" t="s">
        <v>104</v>
      </c>
      <c r="F6098" s="198">
        <v>108109011</v>
      </c>
      <c r="G6098" s="198">
        <v>0</v>
      </c>
      <c r="H6098" s="198">
        <v>0</v>
      </c>
      <c r="I6098" s="4">
        <v>43706</v>
      </c>
      <c r="J6098" s="198" t="s">
        <v>105</v>
      </c>
      <c r="K6098" s="198">
        <v>452.94</v>
      </c>
      <c r="L6098" s="198" t="s">
        <v>189</v>
      </c>
    </row>
    <row r="6099" spans="1:12" x14ac:dyDescent="0.3">
      <c r="A6099" s="5">
        <v>13670</v>
      </c>
      <c r="B6099" s="5">
        <v>10100501</v>
      </c>
      <c r="C6099" s="5">
        <v>1000</v>
      </c>
      <c r="D6099" s="4">
        <v>43709</v>
      </c>
      <c r="E6099" s="198" t="s">
        <v>104</v>
      </c>
      <c r="F6099" s="198">
        <v>108109257</v>
      </c>
      <c r="G6099" s="198">
        <v>0</v>
      </c>
      <c r="H6099" s="198">
        <v>0</v>
      </c>
      <c r="I6099" s="4">
        <v>43676</v>
      </c>
      <c r="J6099" s="198" t="s">
        <v>105</v>
      </c>
      <c r="K6099" s="3">
        <v>5792.65</v>
      </c>
      <c r="L6099" s="198" t="s">
        <v>189</v>
      </c>
    </row>
    <row r="6100" spans="1:12" x14ac:dyDescent="0.3">
      <c r="A6100" s="5">
        <v>13640</v>
      </c>
      <c r="B6100" s="5">
        <v>10100501</v>
      </c>
      <c r="C6100" s="5">
        <v>1000</v>
      </c>
      <c r="D6100" s="4">
        <v>43709</v>
      </c>
      <c r="E6100" s="198" t="s">
        <v>104</v>
      </c>
      <c r="F6100" s="198">
        <v>108109643</v>
      </c>
      <c r="G6100" s="198">
        <v>0</v>
      </c>
      <c r="H6100" s="198">
        <v>0</v>
      </c>
      <c r="I6100" s="4">
        <v>43675</v>
      </c>
      <c r="J6100" s="198" t="s">
        <v>105</v>
      </c>
      <c r="K6100" s="3">
        <v>2584.84</v>
      </c>
      <c r="L6100" s="198" t="s">
        <v>194</v>
      </c>
    </row>
    <row r="6101" spans="1:12" x14ac:dyDescent="0.3">
      <c r="A6101" s="5">
        <v>13640</v>
      </c>
      <c r="B6101" s="5">
        <v>10100501</v>
      </c>
      <c r="C6101" s="5">
        <v>1000</v>
      </c>
      <c r="D6101" s="4">
        <v>43709</v>
      </c>
      <c r="E6101" s="198" t="s">
        <v>104</v>
      </c>
      <c r="F6101" s="198">
        <v>108109643</v>
      </c>
      <c r="G6101" s="198">
        <v>0</v>
      </c>
      <c r="H6101" s="198">
        <v>0</v>
      </c>
      <c r="I6101" s="4">
        <v>43675</v>
      </c>
      <c r="J6101" s="198" t="s">
        <v>105</v>
      </c>
      <c r="K6101" s="198">
        <v>933.71</v>
      </c>
      <c r="L6101" s="198" t="s">
        <v>194</v>
      </c>
    </row>
    <row r="6102" spans="1:12" x14ac:dyDescent="0.3">
      <c r="A6102" s="5">
        <v>13650</v>
      </c>
      <c r="B6102" s="5">
        <v>10100501</v>
      </c>
      <c r="C6102" s="5">
        <v>1000</v>
      </c>
      <c r="D6102" s="4">
        <v>43709</v>
      </c>
      <c r="E6102" s="198" t="s">
        <v>104</v>
      </c>
      <c r="F6102" s="198">
        <v>108109643</v>
      </c>
      <c r="G6102" s="198">
        <v>0</v>
      </c>
      <c r="H6102" s="198">
        <v>0</v>
      </c>
      <c r="I6102" s="4">
        <v>43675</v>
      </c>
      <c r="J6102" s="198" t="s">
        <v>105</v>
      </c>
      <c r="K6102" s="3">
        <v>1030.83</v>
      </c>
      <c r="L6102" s="198" t="s">
        <v>195</v>
      </c>
    </row>
    <row r="6103" spans="1:12" x14ac:dyDescent="0.3">
      <c r="A6103" s="5">
        <v>13660</v>
      </c>
      <c r="B6103" s="5">
        <v>10100501</v>
      </c>
      <c r="C6103" s="5">
        <v>1000</v>
      </c>
      <c r="D6103" s="4">
        <v>43709</v>
      </c>
      <c r="E6103" s="198" t="s">
        <v>104</v>
      </c>
      <c r="F6103" s="198">
        <v>108109643</v>
      </c>
      <c r="G6103" s="198">
        <v>0</v>
      </c>
      <c r="H6103" s="198">
        <v>0</v>
      </c>
      <c r="I6103" s="4">
        <v>43675</v>
      </c>
      <c r="J6103" s="198" t="s">
        <v>105</v>
      </c>
      <c r="K6103" s="198">
        <v>47.71</v>
      </c>
      <c r="L6103" s="198" t="s">
        <v>188</v>
      </c>
    </row>
    <row r="6104" spans="1:12" x14ac:dyDescent="0.3">
      <c r="A6104" s="5">
        <v>13670</v>
      </c>
      <c r="B6104" s="5">
        <v>10100501</v>
      </c>
      <c r="C6104" s="5">
        <v>1000</v>
      </c>
      <c r="D6104" s="4">
        <v>43709</v>
      </c>
      <c r="E6104" s="198" t="s">
        <v>104</v>
      </c>
      <c r="F6104" s="198">
        <v>108109643</v>
      </c>
      <c r="G6104" s="198">
        <v>0</v>
      </c>
      <c r="H6104" s="198">
        <v>0</v>
      </c>
      <c r="I6104" s="4">
        <v>43675</v>
      </c>
      <c r="J6104" s="198" t="s">
        <v>105</v>
      </c>
      <c r="K6104" s="3">
        <v>1547.82</v>
      </c>
      <c r="L6104" s="198" t="s">
        <v>189</v>
      </c>
    </row>
    <row r="6105" spans="1:12" x14ac:dyDescent="0.3">
      <c r="A6105" s="5">
        <v>13640</v>
      </c>
      <c r="B6105" s="5">
        <v>10100501</v>
      </c>
      <c r="C6105" s="5">
        <v>1000</v>
      </c>
      <c r="D6105" s="4">
        <v>43709</v>
      </c>
      <c r="E6105" s="198" t="s">
        <v>104</v>
      </c>
      <c r="F6105" s="198">
        <v>108114818</v>
      </c>
      <c r="G6105" s="198">
        <v>0</v>
      </c>
      <c r="H6105" s="198">
        <v>0</v>
      </c>
      <c r="I6105" s="4">
        <v>43721</v>
      </c>
      <c r="J6105" s="198" t="s">
        <v>105</v>
      </c>
      <c r="K6105" s="198">
        <v>-464.55</v>
      </c>
      <c r="L6105" s="198" t="s">
        <v>194</v>
      </c>
    </row>
    <row r="6106" spans="1:12" x14ac:dyDescent="0.3">
      <c r="A6106" s="5">
        <v>13650</v>
      </c>
      <c r="B6106" s="5">
        <v>10100501</v>
      </c>
      <c r="C6106" s="5">
        <v>1000</v>
      </c>
      <c r="D6106" s="4">
        <v>43709</v>
      </c>
      <c r="E6106" s="198" t="s">
        <v>104</v>
      </c>
      <c r="F6106" s="198">
        <v>108114818</v>
      </c>
      <c r="G6106" s="198">
        <v>0</v>
      </c>
      <c r="H6106" s="198">
        <v>0</v>
      </c>
      <c r="I6106" s="4">
        <v>43721</v>
      </c>
      <c r="J6106" s="198" t="s">
        <v>105</v>
      </c>
      <c r="K6106" s="198">
        <v>-228.42</v>
      </c>
      <c r="L6106" s="198" t="s">
        <v>195</v>
      </c>
    </row>
    <row r="6107" spans="1:12" x14ac:dyDescent="0.3">
      <c r="A6107" s="5">
        <v>13640</v>
      </c>
      <c r="B6107" s="5">
        <v>10100501</v>
      </c>
      <c r="C6107" s="5">
        <v>1000</v>
      </c>
      <c r="D6107" s="4">
        <v>43709</v>
      </c>
      <c r="E6107" s="198" t="s">
        <v>103</v>
      </c>
      <c r="F6107" s="198">
        <v>108114920</v>
      </c>
      <c r="G6107" s="198">
        <v>-1</v>
      </c>
      <c r="H6107" s="198">
        <v>-608.46</v>
      </c>
      <c r="I6107" s="4">
        <v>43734</v>
      </c>
      <c r="J6107" s="198" t="s">
        <v>322</v>
      </c>
      <c r="K6107" s="198">
        <v>0</v>
      </c>
      <c r="L6107" s="198" t="s">
        <v>194</v>
      </c>
    </row>
    <row r="6108" spans="1:12" x14ac:dyDescent="0.3">
      <c r="A6108" s="5">
        <v>13640</v>
      </c>
      <c r="B6108" s="5">
        <v>10100501</v>
      </c>
      <c r="C6108" s="5">
        <v>1000</v>
      </c>
      <c r="D6108" s="4">
        <v>43709</v>
      </c>
      <c r="E6108" s="198" t="s">
        <v>104</v>
      </c>
      <c r="F6108" s="198">
        <v>108114920</v>
      </c>
      <c r="G6108" s="198">
        <v>0</v>
      </c>
      <c r="H6108" s="198">
        <v>0</v>
      </c>
      <c r="I6108" s="4">
        <v>43734</v>
      </c>
      <c r="J6108" s="198" t="s">
        <v>322</v>
      </c>
      <c r="K6108" s="198">
        <v>-261.92</v>
      </c>
      <c r="L6108" s="198" t="s">
        <v>194</v>
      </c>
    </row>
    <row r="6109" spans="1:12" x14ac:dyDescent="0.3">
      <c r="A6109" s="5">
        <v>13640</v>
      </c>
      <c r="B6109" s="5">
        <v>10100501</v>
      </c>
      <c r="C6109" s="5">
        <v>1000</v>
      </c>
      <c r="D6109" s="4">
        <v>43709</v>
      </c>
      <c r="E6109" s="198" t="s">
        <v>103</v>
      </c>
      <c r="F6109" s="198">
        <v>108114920</v>
      </c>
      <c r="G6109" s="198">
        <v>-1</v>
      </c>
      <c r="H6109" s="3">
        <v>-1434.61</v>
      </c>
      <c r="I6109" s="4">
        <v>43734</v>
      </c>
      <c r="J6109" s="198" t="s">
        <v>322</v>
      </c>
      <c r="K6109" s="198">
        <v>0</v>
      </c>
      <c r="L6109" s="198" t="s">
        <v>194</v>
      </c>
    </row>
    <row r="6110" spans="1:12" x14ac:dyDescent="0.3">
      <c r="A6110" s="5">
        <v>13640</v>
      </c>
      <c r="B6110" s="5">
        <v>10100501</v>
      </c>
      <c r="C6110" s="5">
        <v>1000</v>
      </c>
      <c r="D6110" s="4">
        <v>43709</v>
      </c>
      <c r="E6110" s="198" t="s">
        <v>104</v>
      </c>
      <c r="F6110" s="198">
        <v>108114920</v>
      </c>
      <c r="G6110" s="198">
        <v>0</v>
      </c>
      <c r="H6110" s="198">
        <v>0</v>
      </c>
      <c r="I6110" s="4">
        <v>43734</v>
      </c>
      <c r="J6110" s="198" t="s">
        <v>322</v>
      </c>
      <c r="K6110" s="198">
        <v>-617.57000000000005</v>
      </c>
      <c r="L6110" s="198" t="s">
        <v>194</v>
      </c>
    </row>
    <row r="6111" spans="1:12" x14ac:dyDescent="0.3">
      <c r="A6111" s="5">
        <v>13650</v>
      </c>
      <c r="B6111" s="5">
        <v>10100501</v>
      </c>
      <c r="C6111" s="5">
        <v>1000</v>
      </c>
      <c r="D6111" s="4">
        <v>43709</v>
      </c>
      <c r="E6111" s="198" t="s">
        <v>103</v>
      </c>
      <c r="F6111" s="198">
        <v>108114920</v>
      </c>
      <c r="G6111" s="198">
        <v>-6</v>
      </c>
      <c r="H6111" s="198">
        <v>-26.22</v>
      </c>
      <c r="I6111" s="4">
        <v>43734</v>
      </c>
      <c r="J6111" s="198" t="s">
        <v>322</v>
      </c>
      <c r="K6111" s="198">
        <v>0</v>
      </c>
      <c r="L6111" s="198" t="s">
        <v>195</v>
      </c>
    </row>
    <row r="6112" spans="1:12" x14ac:dyDescent="0.3">
      <c r="A6112" s="5">
        <v>13650</v>
      </c>
      <c r="B6112" s="5">
        <v>10100501</v>
      </c>
      <c r="C6112" s="5">
        <v>1000</v>
      </c>
      <c r="D6112" s="4">
        <v>43709</v>
      </c>
      <c r="E6112" s="198" t="s">
        <v>104</v>
      </c>
      <c r="F6112" s="198">
        <v>108114920</v>
      </c>
      <c r="G6112" s="198">
        <v>0</v>
      </c>
      <c r="H6112" s="198">
        <v>0</v>
      </c>
      <c r="I6112" s="4">
        <v>43734</v>
      </c>
      <c r="J6112" s="198" t="s">
        <v>322</v>
      </c>
      <c r="K6112" s="198">
        <v>-11.29</v>
      </c>
      <c r="L6112" s="198" t="s">
        <v>195</v>
      </c>
    </row>
    <row r="6113" spans="1:12" x14ac:dyDescent="0.3">
      <c r="A6113" s="5">
        <v>13690</v>
      </c>
      <c r="B6113" s="5">
        <v>10100501</v>
      </c>
      <c r="C6113" s="5">
        <v>1000</v>
      </c>
      <c r="D6113" s="4">
        <v>43709</v>
      </c>
      <c r="E6113" s="198" t="s">
        <v>104</v>
      </c>
      <c r="F6113" s="198">
        <v>108115080</v>
      </c>
      <c r="G6113" s="198">
        <v>0</v>
      </c>
      <c r="H6113" s="198">
        <v>0</v>
      </c>
      <c r="I6113" s="4">
        <v>43699</v>
      </c>
      <c r="J6113" s="198" t="s">
        <v>105</v>
      </c>
      <c r="K6113" s="198">
        <v>-279.77</v>
      </c>
      <c r="L6113" s="198" t="s">
        <v>191</v>
      </c>
    </row>
    <row r="6114" spans="1:12" x14ac:dyDescent="0.3">
      <c r="A6114" s="5">
        <v>13670</v>
      </c>
      <c r="B6114" s="5">
        <v>10100501</v>
      </c>
      <c r="C6114" s="5">
        <v>1000</v>
      </c>
      <c r="D6114" s="4">
        <v>43709</v>
      </c>
      <c r="E6114" s="198" t="s">
        <v>104</v>
      </c>
      <c r="F6114" s="198">
        <v>108114518</v>
      </c>
      <c r="G6114" s="198">
        <v>0</v>
      </c>
      <c r="H6114" s="198">
        <v>0</v>
      </c>
      <c r="I6114" s="4">
        <v>43734</v>
      </c>
      <c r="J6114" s="198" t="s">
        <v>322</v>
      </c>
      <c r="K6114" s="198">
        <v>-56.03</v>
      </c>
      <c r="L6114" s="198" t="s">
        <v>189</v>
      </c>
    </row>
    <row r="6115" spans="1:12" x14ac:dyDescent="0.3">
      <c r="A6115" s="5">
        <v>13660</v>
      </c>
      <c r="B6115" s="5">
        <v>10100501</v>
      </c>
      <c r="C6115" s="5">
        <v>1000</v>
      </c>
      <c r="D6115" s="4">
        <v>43709</v>
      </c>
      <c r="E6115" s="198" t="s">
        <v>104</v>
      </c>
      <c r="F6115" s="198">
        <v>108114696</v>
      </c>
      <c r="G6115" s="198">
        <v>0</v>
      </c>
      <c r="H6115" s="198">
        <v>0</v>
      </c>
      <c r="I6115" s="4">
        <v>43677</v>
      </c>
      <c r="J6115" s="198" t="s">
        <v>105</v>
      </c>
      <c r="K6115" s="198">
        <v>-47.17</v>
      </c>
      <c r="L6115" s="198" t="s">
        <v>188</v>
      </c>
    </row>
    <row r="6116" spans="1:12" x14ac:dyDescent="0.3">
      <c r="A6116" s="5">
        <v>13660</v>
      </c>
      <c r="B6116" s="5">
        <v>10100501</v>
      </c>
      <c r="C6116" s="5">
        <v>1000</v>
      </c>
      <c r="D6116" s="4">
        <v>43709</v>
      </c>
      <c r="E6116" s="198" t="s">
        <v>104</v>
      </c>
      <c r="F6116" s="198">
        <v>108114696</v>
      </c>
      <c r="G6116" s="198">
        <v>0</v>
      </c>
      <c r="H6116" s="198">
        <v>0</v>
      </c>
      <c r="I6116" s="4">
        <v>43677</v>
      </c>
      <c r="J6116" s="198" t="s">
        <v>105</v>
      </c>
      <c r="K6116" s="198">
        <v>-200.89</v>
      </c>
      <c r="L6116" s="198" t="s">
        <v>188</v>
      </c>
    </row>
    <row r="6117" spans="1:12" x14ac:dyDescent="0.3">
      <c r="A6117" s="5">
        <v>13670</v>
      </c>
      <c r="B6117" s="5">
        <v>10100501</v>
      </c>
      <c r="C6117" s="5">
        <v>1000</v>
      </c>
      <c r="D6117" s="4">
        <v>43709</v>
      </c>
      <c r="E6117" s="198" t="s">
        <v>104</v>
      </c>
      <c r="F6117" s="198">
        <v>108114696</v>
      </c>
      <c r="G6117" s="198">
        <v>0</v>
      </c>
      <c r="H6117" s="198">
        <v>0</v>
      </c>
      <c r="I6117" s="4">
        <v>43677</v>
      </c>
      <c r="J6117" s="198" t="s">
        <v>105</v>
      </c>
      <c r="K6117" s="198">
        <v>-140.33000000000001</v>
      </c>
      <c r="L6117" s="198" t="s">
        <v>189</v>
      </c>
    </row>
    <row r="6118" spans="1:12" x14ac:dyDescent="0.3">
      <c r="A6118" s="5">
        <v>13660</v>
      </c>
      <c r="B6118" s="5">
        <v>10100501</v>
      </c>
      <c r="C6118" s="5">
        <v>1000</v>
      </c>
      <c r="D6118" s="4">
        <v>43709</v>
      </c>
      <c r="E6118" s="198" t="s">
        <v>104</v>
      </c>
      <c r="F6118" s="198">
        <v>108114769</v>
      </c>
      <c r="G6118" s="198">
        <v>0</v>
      </c>
      <c r="H6118" s="198">
        <v>0</v>
      </c>
      <c r="I6118" s="4">
        <v>43729</v>
      </c>
      <c r="J6118" s="198" t="s">
        <v>317</v>
      </c>
      <c r="K6118" s="198">
        <v>-233.7</v>
      </c>
      <c r="L6118" s="198" t="s">
        <v>188</v>
      </c>
    </row>
    <row r="6119" spans="1:12" x14ac:dyDescent="0.3">
      <c r="A6119" s="5">
        <v>13670</v>
      </c>
      <c r="B6119" s="5">
        <v>10100501</v>
      </c>
      <c r="C6119" s="5">
        <v>1000</v>
      </c>
      <c r="D6119" s="4">
        <v>43709</v>
      </c>
      <c r="E6119" s="198" t="s">
        <v>104</v>
      </c>
      <c r="F6119" s="198">
        <v>108114769</v>
      </c>
      <c r="G6119" s="198">
        <v>0</v>
      </c>
      <c r="H6119" s="198">
        <v>0</v>
      </c>
      <c r="I6119" s="4">
        <v>43729</v>
      </c>
      <c r="J6119" s="198" t="s">
        <v>317</v>
      </c>
      <c r="K6119" s="198">
        <v>-293.95999999999998</v>
      </c>
      <c r="L6119" s="198" t="s">
        <v>189</v>
      </c>
    </row>
    <row r="6120" spans="1:12" x14ac:dyDescent="0.3">
      <c r="A6120" s="5">
        <v>13670</v>
      </c>
      <c r="B6120" s="5">
        <v>10100501</v>
      </c>
      <c r="C6120" s="5">
        <v>1000</v>
      </c>
      <c r="D6120" s="4">
        <v>43709</v>
      </c>
      <c r="E6120" s="198" t="s">
        <v>104</v>
      </c>
      <c r="F6120" s="198">
        <v>108114769</v>
      </c>
      <c r="G6120" s="198">
        <v>0</v>
      </c>
      <c r="H6120" s="198">
        <v>0</v>
      </c>
      <c r="I6120" s="4">
        <v>43729</v>
      </c>
      <c r="J6120" s="198" t="s">
        <v>317</v>
      </c>
      <c r="K6120" s="198">
        <v>-75.239999999999995</v>
      </c>
      <c r="L6120" s="198" t="s">
        <v>189</v>
      </c>
    </row>
  </sheetData>
  <autoFilter ref="A1:L1626">
    <sortState ref="A2:L6120">
      <sortCondition ref="D5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26" sqref="E26"/>
    </sheetView>
  </sheetViews>
  <sheetFormatPr defaultColWidth="9.109375" defaultRowHeight="14.4" x14ac:dyDescent="0.3"/>
  <cols>
    <col min="1" max="1" width="31.109375" style="21" bestFit="1" customWidth="1"/>
    <col min="2" max="4" width="14.33203125" style="21" bestFit="1" customWidth="1"/>
    <col min="5" max="5" width="15.33203125" style="21" bestFit="1" customWidth="1"/>
    <col min="6" max="16384" width="9.109375" style="21"/>
  </cols>
  <sheetData>
    <row r="1" spans="1:5" x14ac:dyDescent="0.3">
      <c r="A1" s="195" t="s">
        <v>396</v>
      </c>
      <c r="B1" s="196">
        <v>43739</v>
      </c>
      <c r="C1" s="196">
        <v>43770</v>
      </c>
      <c r="D1" s="196">
        <v>43800</v>
      </c>
      <c r="E1" s="197" t="s">
        <v>59</v>
      </c>
    </row>
    <row r="2" spans="1:5" x14ac:dyDescent="0.3">
      <c r="A2" s="198" t="s">
        <v>397</v>
      </c>
      <c r="B2" s="199">
        <v>3531835.7300000023</v>
      </c>
      <c r="C2" s="199">
        <v>2524412.9099999992</v>
      </c>
      <c r="D2" s="199">
        <v>1992550.2200000002</v>
      </c>
      <c r="E2" s="199">
        <v>8048798.8600000013</v>
      </c>
    </row>
    <row r="3" spans="1:5" x14ac:dyDescent="0.3">
      <c r="A3" s="198" t="s">
        <v>398</v>
      </c>
      <c r="B3" s="199">
        <v>-31661.709999999919</v>
      </c>
      <c r="C3" s="199">
        <v>212625.95000000062</v>
      </c>
      <c r="D3" s="199">
        <v>2895226.1099999989</v>
      </c>
      <c r="E3" s="199">
        <v>3076190.35</v>
      </c>
    </row>
    <row r="4" spans="1:5" x14ac:dyDescent="0.3">
      <c r="A4" s="198" t="s">
        <v>399</v>
      </c>
      <c r="B4" s="199">
        <v>2287218.94</v>
      </c>
      <c r="C4" s="199">
        <v>3190888.0700000003</v>
      </c>
      <c r="D4" s="199">
        <v>4878629.5799999991</v>
      </c>
      <c r="E4" s="199">
        <v>10356736.589999998</v>
      </c>
    </row>
    <row r="5" spans="1:5" x14ac:dyDescent="0.3">
      <c r="A5" s="198" t="s">
        <v>400</v>
      </c>
      <c r="B5" s="199">
        <v>-577.15</v>
      </c>
      <c r="C5" s="199">
        <v>-1469.2</v>
      </c>
      <c r="D5" s="199"/>
      <c r="E5" s="199">
        <v>-2046.35</v>
      </c>
    </row>
    <row r="6" spans="1:5" x14ac:dyDescent="0.3">
      <c r="A6" s="198" t="s">
        <v>401</v>
      </c>
      <c r="B6" s="199">
        <v>639.04</v>
      </c>
      <c r="C6" s="199">
        <v>-29172.18</v>
      </c>
      <c r="D6" s="199">
        <v>277.43</v>
      </c>
      <c r="E6" s="199">
        <v>-28255.71</v>
      </c>
    </row>
    <row r="7" spans="1:5" ht="15" thickBot="1" x14ac:dyDescent="0.35">
      <c r="A7" s="200" t="s">
        <v>59</v>
      </c>
      <c r="B7" s="201">
        <v>5787454.8500000024</v>
      </c>
      <c r="C7" s="201">
        <v>5897285.5499999998</v>
      </c>
      <c r="D7" s="201">
        <v>9766683.339999998</v>
      </c>
      <c r="E7" s="201">
        <v>21451423.739999995</v>
      </c>
    </row>
    <row r="8" spans="1:5" ht="15" thickTop="1" x14ac:dyDescent="0.3">
      <c r="A8" s="198"/>
      <c r="B8" s="202"/>
      <c r="C8" s="202"/>
      <c r="D8" s="202"/>
      <c r="E8" s="202"/>
    </row>
    <row r="9" spans="1:5" x14ac:dyDescent="0.3">
      <c r="A9" s="195" t="s">
        <v>107</v>
      </c>
      <c r="B9" s="196">
        <v>43739</v>
      </c>
      <c r="C9" s="196">
        <v>43770</v>
      </c>
      <c r="D9" s="196">
        <v>43800</v>
      </c>
      <c r="E9" s="197" t="s">
        <v>59</v>
      </c>
    </row>
    <row r="10" spans="1:5" x14ac:dyDescent="0.3">
      <c r="A10" s="198" t="s">
        <v>397</v>
      </c>
      <c r="B10" s="199">
        <v>-67403.409999999989</v>
      </c>
      <c r="C10" s="199">
        <v>-151120.85999999996</v>
      </c>
      <c r="D10" s="199">
        <v>-87549.329999999987</v>
      </c>
      <c r="E10" s="199">
        <v>-306073.59999999998</v>
      </c>
    </row>
    <row r="11" spans="1:5" x14ac:dyDescent="0.3">
      <c r="A11" s="198" t="s">
        <v>398</v>
      </c>
      <c r="B11" s="199">
        <v>-146332.79999999999</v>
      </c>
      <c r="C11" s="199">
        <v>-149615.99999999997</v>
      </c>
      <c r="D11" s="199">
        <v>-169217.96</v>
      </c>
      <c r="E11" s="199">
        <v>-465166.75999999989</v>
      </c>
    </row>
    <row r="12" spans="1:5" x14ac:dyDescent="0.3">
      <c r="A12" s="198" t="s">
        <v>399</v>
      </c>
      <c r="B12" s="199">
        <v>-80113.719999999987</v>
      </c>
      <c r="C12" s="199">
        <v>-67857.290000000008</v>
      </c>
      <c r="D12" s="199">
        <v>-55365.549999999996</v>
      </c>
      <c r="E12" s="199">
        <v>-203336.56</v>
      </c>
    </row>
    <row r="13" spans="1:5" x14ac:dyDescent="0.3">
      <c r="A13" s="198" t="s">
        <v>400</v>
      </c>
      <c r="B13" s="199"/>
      <c r="C13" s="199"/>
      <c r="D13" s="199"/>
      <c r="E13" s="199">
        <v>0</v>
      </c>
    </row>
    <row r="14" spans="1:5" x14ac:dyDescent="0.3">
      <c r="A14" s="198" t="s">
        <v>401</v>
      </c>
      <c r="B14" s="199"/>
      <c r="C14" s="199"/>
      <c r="D14" s="199"/>
      <c r="E14" s="199">
        <v>0</v>
      </c>
    </row>
    <row r="15" spans="1:5" ht="15" thickBot="1" x14ac:dyDescent="0.35">
      <c r="A15" s="200" t="s">
        <v>59</v>
      </c>
      <c r="B15" s="201">
        <v>-293849.92999999993</v>
      </c>
      <c r="C15" s="201">
        <v>-368594.14999999991</v>
      </c>
      <c r="D15" s="201">
        <v>-312132.83999999997</v>
      </c>
      <c r="E15" s="201">
        <v>-974576.91999999993</v>
      </c>
    </row>
    <row r="16" spans="1:5" ht="15" thickTop="1" x14ac:dyDescent="0.3">
      <c r="A16" s="198"/>
      <c r="B16" s="202"/>
      <c r="C16" s="202"/>
      <c r="D16" s="202"/>
      <c r="E16" s="202"/>
    </row>
    <row r="17" spans="1:5" x14ac:dyDescent="0.3">
      <c r="A17" s="195" t="s">
        <v>402</v>
      </c>
      <c r="B17" s="196">
        <v>43739</v>
      </c>
      <c r="C17" s="196">
        <v>43770</v>
      </c>
      <c r="D17" s="196">
        <v>43800</v>
      </c>
      <c r="E17" s="197" t="s">
        <v>59</v>
      </c>
    </row>
    <row r="18" spans="1:5" x14ac:dyDescent="0.3">
      <c r="A18" s="198" t="s">
        <v>397</v>
      </c>
      <c r="B18" s="199">
        <v>173570.39999999964</v>
      </c>
      <c r="C18" s="199">
        <v>418746.52999999997</v>
      </c>
      <c r="D18" s="199">
        <v>222441.58999999997</v>
      </c>
      <c r="E18" s="199">
        <v>814758.51999999955</v>
      </c>
    </row>
    <row r="19" spans="1:5" x14ac:dyDescent="0.3">
      <c r="A19" s="198" t="s">
        <v>398</v>
      </c>
      <c r="B19" s="199">
        <v>127064.01</v>
      </c>
      <c r="C19" s="199">
        <v>-42294.630000000216</v>
      </c>
      <c r="D19" s="199">
        <v>-20307.310000000005</v>
      </c>
      <c r="E19" s="199">
        <v>64462.069999999767</v>
      </c>
    </row>
    <row r="20" spans="1:5" x14ac:dyDescent="0.3">
      <c r="A20" s="198" t="s">
        <v>399</v>
      </c>
      <c r="B20" s="199">
        <v>62284.30999999999</v>
      </c>
      <c r="C20" s="199">
        <v>29997.600000000002</v>
      </c>
      <c r="D20" s="199">
        <v>106702.51999999993</v>
      </c>
      <c r="E20" s="199">
        <v>198984.42999999993</v>
      </c>
    </row>
    <row r="21" spans="1:5" x14ac:dyDescent="0.3">
      <c r="A21" s="198" t="s">
        <v>400</v>
      </c>
      <c r="B21" s="199"/>
      <c r="C21" s="199"/>
      <c r="D21" s="199"/>
      <c r="E21" s="199">
        <v>0</v>
      </c>
    </row>
    <row r="22" spans="1:5" x14ac:dyDescent="0.3">
      <c r="A22" s="198" t="s">
        <v>401</v>
      </c>
      <c r="B22" s="199"/>
      <c r="C22" s="199"/>
      <c r="D22" s="199"/>
      <c r="E22" s="199">
        <v>0</v>
      </c>
    </row>
    <row r="23" spans="1:5" ht="15" thickBot="1" x14ac:dyDescent="0.35">
      <c r="A23" s="200" t="s">
        <v>59</v>
      </c>
      <c r="B23" s="201">
        <v>362918.71999999962</v>
      </c>
      <c r="C23" s="201">
        <v>406449.49999999971</v>
      </c>
      <c r="D23" s="201">
        <v>308836.79999999993</v>
      </c>
      <c r="E23" s="201">
        <v>1078205.0199999991</v>
      </c>
    </row>
    <row r="24" spans="1:5" ht="15" thickTop="1" x14ac:dyDescent="0.3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9"/>
  <sheetViews>
    <sheetView workbookViewId="0">
      <selection sqref="A1:XFD1048576"/>
    </sheetView>
  </sheetViews>
  <sheetFormatPr defaultColWidth="9.109375" defaultRowHeight="13.8" x14ac:dyDescent="0.3"/>
  <cols>
    <col min="1" max="1" width="9.109375" style="18"/>
    <col min="2" max="2" width="44.33203125" style="18" bestFit="1" customWidth="1"/>
    <col min="3" max="3" width="4.5546875" style="18" bestFit="1" customWidth="1"/>
    <col min="4" max="4" width="8.44140625" style="18" bestFit="1" customWidth="1"/>
    <col min="5" max="5" width="10.5546875" style="18" bestFit="1" customWidth="1"/>
    <col min="6" max="6" width="13.5546875" style="18" bestFit="1" customWidth="1"/>
    <col min="7" max="7" width="13.6640625" style="18" bestFit="1" customWidth="1"/>
    <col min="8" max="8" width="13.5546875" style="18" bestFit="1" customWidth="1"/>
    <col min="9" max="11" width="9.109375" style="18"/>
    <col min="12" max="12" width="9.5546875" style="18" bestFit="1" customWidth="1"/>
    <col min="13" max="16384" width="9.109375" style="18"/>
  </cols>
  <sheetData>
    <row r="1" spans="1:11" x14ac:dyDescent="0.3">
      <c r="A1" s="41"/>
      <c r="B1" s="41"/>
      <c r="C1" s="41"/>
      <c r="D1" s="41"/>
      <c r="E1" s="41"/>
      <c r="F1" s="155"/>
      <c r="G1" s="41"/>
      <c r="H1" s="41"/>
    </row>
    <row r="2" spans="1:11" x14ac:dyDescent="0.3">
      <c r="A2" s="187"/>
      <c r="B2" s="188"/>
      <c r="C2" s="41"/>
      <c r="D2" s="41"/>
      <c r="E2" s="41"/>
      <c r="F2" s="155"/>
      <c r="G2" s="41"/>
      <c r="H2" s="41"/>
    </row>
    <row r="3" spans="1:11" x14ac:dyDescent="0.3">
      <c r="A3" s="41"/>
      <c r="B3" s="41"/>
      <c r="C3" s="41"/>
      <c r="D3" s="41"/>
      <c r="E3" s="41"/>
      <c r="F3" s="158"/>
      <c r="G3" s="41"/>
      <c r="H3" s="41"/>
    </row>
    <row r="4" spans="1:11" x14ac:dyDescent="0.3">
      <c r="A4" s="159" t="s">
        <v>352</v>
      </c>
      <c r="B4" s="159"/>
      <c r="C4" s="189"/>
      <c r="D4" s="160"/>
      <c r="E4" s="160"/>
      <c r="F4" s="160"/>
      <c r="G4" s="189"/>
      <c r="H4" s="189"/>
    </row>
    <row r="5" spans="1:11" x14ac:dyDescent="0.3">
      <c r="A5" s="160" t="s">
        <v>89</v>
      </c>
      <c r="B5" s="160"/>
      <c r="C5" s="189"/>
      <c r="D5" s="160"/>
      <c r="E5" s="160"/>
      <c r="F5" s="160"/>
      <c r="G5" s="189"/>
      <c r="H5" s="189"/>
    </row>
    <row r="6" spans="1:11" x14ac:dyDescent="0.3">
      <c r="A6" s="160" t="s">
        <v>88</v>
      </c>
      <c r="B6" s="160"/>
      <c r="C6" s="189"/>
      <c r="D6" s="160"/>
      <c r="E6" s="160"/>
      <c r="F6" s="160"/>
      <c r="G6" s="189"/>
      <c r="H6" s="189"/>
    </row>
    <row r="7" spans="1:11" x14ac:dyDescent="0.3">
      <c r="A7" s="160" t="s">
        <v>350</v>
      </c>
      <c r="B7" s="160"/>
      <c r="C7" s="189"/>
      <c r="D7" s="160"/>
      <c r="E7" s="160"/>
      <c r="F7" s="160"/>
      <c r="G7" s="189"/>
      <c r="H7" s="189"/>
    </row>
    <row r="8" spans="1:11" s="10" customFormat="1" ht="13.2" x14ac:dyDescent="0.25">
      <c r="A8" s="161" t="s">
        <v>395</v>
      </c>
      <c r="B8" s="161"/>
      <c r="C8" s="161"/>
      <c r="D8" s="161"/>
      <c r="E8" s="161"/>
      <c r="F8" s="161"/>
      <c r="G8" s="161"/>
      <c r="H8" s="161"/>
    </row>
    <row r="9" spans="1:11" x14ac:dyDescent="0.3">
      <c r="A9" s="156"/>
      <c r="B9" s="30"/>
      <c r="C9" s="163"/>
      <c r="D9" s="164" t="s">
        <v>91</v>
      </c>
      <c r="E9" s="164"/>
      <c r="F9" s="164" t="s">
        <v>92</v>
      </c>
      <c r="G9" s="164"/>
      <c r="H9" s="164" t="s">
        <v>3</v>
      </c>
    </row>
    <row r="10" spans="1:11" x14ac:dyDescent="0.3">
      <c r="A10" s="165" t="s">
        <v>0</v>
      </c>
      <c r="B10" s="156"/>
      <c r="C10" s="166"/>
      <c r="D10" s="164" t="s">
        <v>93</v>
      </c>
      <c r="E10" s="164" t="s">
        <v>92</v>
      </c>
      <c r="F10" s="164" t="s">
        <v>4</v>
      </c>
      <c r="G10" s="164" t="s">
        <v>3</v>
      </c>
      <c r="H10" s="164" t="s">
        <v>4</v>
      </c>
    </row>
    <row r="11" spans="1:11" x14ac:dyDescent="0.3">
      <c r="A11" s="11" t="s">
        <v>1</v>
      </c>
      <c r="B11" s="167" t="s">
        <v>2</v>
      </c>
      <c r="C11" s="168" t="s">
        <v>94</v>
      </c>
      <c r="D11" s="11" t="s">
        <v>21</v>
      </c>
      <c r="E11" s="11" t="s">
        <v>22</v>
      </c>
      <c r="F11" s="11" t="s">
        <v>95</v>
      </c>
      <c r="G11" s="11" t="s">
        <v>85</v>
      </c>
      <c r="H11" s="11" t="s">
        <v>96</v>
      </c>
      <c r="I11" s="41"/>
      <c r="J11" s="41"/>
    </row>
    <row r="12" spans="1:11" x14ac:dyDescent="0.3">
      <c r="A12" s="10"/>
      <c r="B12" s="10"/>
      <c r="C12" s="41"/>
      <c r="D12" s="10"/>
      <c r="E12" s="10"/>
      <c r="F12" s="10"/>
      <c r="G12" s="10"/>
      <c r="H12" s="10"/>
      <c r="I12" s="41"/>
      <c r="J12" s="41"/>
    </row>
    <row r="13" spans="1:11" x14ac:dyDescent="0.3">
      <c r="A13" s="169">
        <v>1</v>
      </c>
      <c r="B13" s="170" t="s">
        <v>5</v>
      </c>
      <c r="C13" s="33"/>
      <c r="D13" s="33"/>
      <c r="E13" s="33"/>
      <c r="F13" s="33"/>
      <c r="G13" s="171"/>
      <c r="H13" s="33"/>
      <c r="I13" s="33"/>
      <c r="J13" s="41"/>
    </row>
    <row r="14" spans="1:11" x14ac:dyDescent="0.3">
      <c r="A14" s="169">
        <v>2</v>
      </c>
      <c r="B14" s="172" t="s">
        <v>351</v>
      </c>
      <c r="C14" s="33"/>
      <c r="D14" s="13">
        <v>0</v>
      </c>
      <c r="E14" s="13">
        <f>+D14</f>
        <v>0</v>
      </c>
      <c r="F14" s="13">
        <f>E14-D14</f>
        <v>0</v>
      </c>
      <c r="G14" s="173">
        <f>SUM('Lead G Update'!G14:G36)</f>
        <v>17789424.770000003</v>
      </c>
      <c r="H14" s="173">
        <f>G14-F14</f>
        <v>17789424.770000003</v>
      </c>
      <c r="I14" s="190"/>
      <c r="J14" s="41"/>
    </row>
    <row r="15" spans="1:11" x14ac:dyDescent="0.3">
      <c r="A15" s="169">
        <v>3</v>
      </c>
      <c r="B15" s="172" t="s">
        <v>172</v>
      </c>
      <c r="C15" s="33"/>
      <c r="D15" s="13">
        <v>0</v>
      </c>
      <c r="E15" s="13">
        <f>+D15</f>
        <v>0</v>
      </c>
      <c r="F15" s="13">
        <f t="shared" ref="F15:H16" si="0">E15-D15</f>
        <v>0</v>
      </c>
      <c r="G15" s="13">
        <f>+'Lead G Update'!G39</f>
        <v>-250639.57850415158</v>
      </c>
      <c r="H15" s="173">
        <f t="shared" si="0"/>
        <v>-250639.57850415158</v>
      </c>
      <c r="I15" s="191"/>
      <c r="J15" s="41"/>
    </row>
    <row r="16" spans="1:11" x14ac:dyDescent="0.3">
      <c r="A16" s="169">
        <v>4</v>
      </c>
      <c r="B16" s="174" t="s">
        <v>173</v>
      </c>
      <c r="C16" s="33"/>
      <c r="D16" s="13">
        <v>0</v>
      </c>
      <c r="E16" s="13">
        <f>+D16</f>
        <v>0</v>
      </c>
      <c r="F16" s="13">
        <f t="shared" si="0"/>
        <v>0</v>
      </c>
      <c r="G16" s="13">
        <f>+'Lead G Update'!G41</f>
        <v>-77023.80804395421</v>
      </c>
      <c r="H16" s="173">
        <f t="shared" si="0"/>
        <v>-77023.80804395421</v>
      </c>
      <c r="I16" s="33"/>
      <c r="J16" s="33"/>
      <c r="K16" s="41"/>
    </row>
    <row r="17" spans="1:11" ht="14.4" thickBot="1" x14ac:dyDescent="0.35">
      <c r="A17" s="169">
        <v>5</v>
      </c>
      <c r="B17" s="162" t="s">
        <v>6</v>
      </c>
      <c r="C17" s="33"/>
      <c r="D17" s="175">
        <f>SUM(D14:D16)</f>
        <v>0</v>
      </c>
      <c r="E17" s="175"/>
      <c r="F17" s="175">
        <f>+D17</f>
        <v>0</v>
      </c>
      <c r="G17" s="176">
        <f>SUM(G14:G16)</f>
        <v>17461761.383451898</v>
      </c>
      <c r="H17" s="176">
        <f>SUM(H14:H16)</f>
        <v>17461761.383451898</v>
      </c>
      <c r="I17" s="33"/>
      <c r="J17" s="33"/>
      <c r="K17" s="41"/>
    </row>
    <row r="18" spans="1:11" ht="15" thickTop="1" x14ac:dyDescent="0.3">
      <c r="A18" s="169">
        <v>6</v>
      </c>
      <c r="B18" s="21"/>
      <c r="C18" s="21"/>
      <c r="D18" s="21"/>
      <c r="E18" s="21"/>
      <c r="F18" s="21"/>
      <c r="G18" s="21"/>
      <c r="H18" s="21"/>
      <c r="I18" s="41"/>
    </row>
    <row r="19" spans="1:11" ht="14.4" x14ac:dyDescent="0.3">
      <c r="A19" s="169">
        <v>7</v>
      </c>
      <c r="B19" s="177" t="s">
        <v>90</v>
      </c>
      <c r="C19" s="177"/>
      <c r="D19" s="21"/>
      <c r="E19" s="21"/>
      <c r="F19" s="21"/>
      <c r="G19" s="21"/>
      <c r="H19" s="21"/>
      <c r="I19" s="41"/>
    </row>
    <row r="20" spans="1:11" ht="14.4" x14ac:dyDescent="0.3">
      <c r="A20" s="169">
        <v>8</v>
      </c>
      <c r="B20" s="178" t="s">
        <v>175</v>
      </c>
      <c r="C20" s="178"/>
      <c r="D20" s="192"/>
      <c r="E20" s="192"/>
      <c r="F20" s="13">
        <f>E20-D20</f>
        <v>0</v>
      </c>
      <c r="G20" s="13">
        <f>+'Lead G Update'!G56</f>
        <v>162101.82341541813</v>
      </c>
      <c r="H20" s="13">
        <f>G20-F20</f>
        <v>162101.82341541813</v>
      </c>
      <c r="I20" s="41"/>
    </row>
    <row r="21" spans="1:11" ht="15" thickBot="1" x14ac:dyDescent="0.35">
      <c r="A21" s="169">
        <v>9</v>
      </c>
      <c r="B21" s="178" t="s">
        <v>176</v>
      </c>
      <c r="C21" s="178"/>
      <c r="D21" s="21"/>
      <c r="E21" s="21"/>
      <c r="F21" s="179">
        <f>SUM(F20)</f>
        <v>0</v>
      </c>
      <c r="G21" s="179">
        <f>SUM(G20)</f>
        <v>162101.82341541813</v>
      </c>
      <c r="H21" s="179">
        <f>SUM(H20)</f>
        <v>162101.82341541813</v>
      </c>
    </row>
    <row r="22" spans="1:11" ht="16.2" thickTop="1" x14ac:dyDescent="0.3">
      <c r="A22" s="169">
        <v>10</v>
      </c>
      <c r="B22" s="180"/>
      <c r="C22" s="180"/>
      <c r="D22" s="21"/>
      <c r="E22" s="21"/>
      <c r="F22" s="181"/>
      <c r="G22" s="21"/>
      <c r="H22" s="181"/>
    </row>
    <row r="23" spans="1:11" ht="14.4" x14ac:dyDescent="0.3">
      <c r="A23" s="169">
        <v>11</v>
      </c>
      <c r="B23" s="182" t="s">
        <v>177</v>
      </c>
      <c r="C23" s="182"/>
      <c r="D23" s="21"/>
      <c r="E23" s="21"/>
      <c r="F23" s="183">
        <f>F21</f>
        <v>0</v>
      </c>
      <c r="G23" s="183"/>
      <c r="H23" s="183">
        <f>H21</f>
        <v>162101.82341541813</v>
      </c>
    </row>
    <row r="24" spans="1:11" ht="14.4" x14ac:dyDescent="0.3">
      <c r="A24" s="169">
        <v>12</v>
      </c>
      <c r="B24" s="182"/>
      <c r="C24" s="182"/>
      <c r="D24" s="21"/>
      <c r="E24" s="21"/>
      <c r="F24" s="183"/>
      <c r="G24" s="21"/>
      <c r="H24" s="183"/>
    </row>
    <row r="25" spans="1:11" ht="14.4" x14ac:dyDescent="0.3">
      <c r="A25" s="169">
        <v>13</v>
      </c>
      <c r="B25" s="182" t="s">
        <v>178</v>
      </c>
      <c r="C25" s="184">
        <v>0.21</v>
      </c>
      <c r="D25" s="21"/>
      <c r="E25" s="21"/>
      <c r="F25" s="185">
        <f>-F23*A25</f>
        <v>0</v>
      </c>
      <c r="G25" s="21"/>
      <c r="H25" s="185">
        <f>-H23*C25</f>
        <v>-34041.382917237803</v>
      </c>
    </row>
    <row r="26" spans="1:11" ht="15" thickBot="1" x14ac:dyDescent="0.35">
      <c r="A26" s="169">
        <v>14</v>
      </c>
      <c r="B26" s="182" t="s">
        <v>179</v>
      </c>
      <c r="C26" s="182"/>
      <c r="D26" s="21"/>
      <c r="E26" s="21"/>
      <c r="F26" s="186">
        <f>-F23-F25</f>
        <v>0</v>
      </c>
      <c r="G26" s="21"/>
      <c r="H26" s="186">
        <f>-H23-H25</f>
        <v>-128060.44049818032</v>
      </c>
    </row>
    <row r="27" spans="1:11" ht="15" thickTop="1" x14ac:dyDescent="0.3">
      <c r="A27" s="21"/>
      <c r="B27" s="21"/>
      <c r="C27" s="21"/>
      <c r="D27" s="21"/>
      <c r="E27" s="21"/>
      <c r="F27" s="21"/>
      <c r="G27" s="21"/>
      <c r="H27" s="21"/>
    </row>
    <row r="28" spans="1:11" ht="14.4" x14ac:dyDescent="0.3">
      <c r="A28" s="21"/>
      <c r="B28" s="21"/>
      <c r="C28" s="21"/>
      <c r="D28" s="21"/>
      <c r="E28" s="21"/>
      <c r="F28" s="21"/>
      <c r="G28" s="21"/>
      <c r="H28" s="21"/>
    </row>
    <row r="29" spans="1:11" ht="14.4" x14ac:dyDescent="0.3">
      <c r="A29" s="21"/>
      <c r="B29" s="21"/>
      <c r="C29" s="21"/>
      <c r="D29" s="21"/>
      <c r="E29" s="21"/>
      <c r="F29" s="21"/>
      <c r="G29" s="21"/>
      <c r="H29" s="21"/>
    </row>
    <row r="30" spans="1:11" ht="14.4" x14ac:dyDescent="0.3">
      <c r="A30" s="21"/>
      <c r="B30" s="21"/>
      <c r="C30" s="21"/>
      <c r="D30" s="21"/>
      <c r="E30" s="21"/>
      <c r="F30" s="21"/>
      <c r="G30" s="21"/>
      <c r="H30" s="21"/>
    </row>
    <row r="31" spans="1:11" ht="14.4" x14ac:dyDescent="0.3">
      <c r="A31" s="21"/>
      <c r="B31" s="21"/>
      <c r="C31" s="21"/>
      <c r="D31" s="21"/>
      <c r="E31" s="21"/>
      <c r="F31" s="21"/>
      <c r="G31" s="21"/>
      <c r="H31" s="21"/>
    </row>
    <row r="32" spans="1:11" ht="14.4" x14ac:dyDescent="0.3">
      <c r="A32" s="21"/>
      <c r="B32" s="21"/>
      <c r="C32" s="21"/>
      <c r="D32" s="21"/>
      <c r="E32" s="21"/>
      <c r="F32" s="21"/>
      <c r="G32" s="21"/>
      <c r="H32" s="21"/>
    </row>
    <row r="33" spans="1:8" ht="14.4" x14ac:dyDescent="0.3">
      <c r="A33" s="21"/>
      <c r="B33" s="21"/>
      <c r="C33" s="21"/>
      <c r="D33" s="21"/>
      <c r="E33" s="21"/>
      <c r="F33" s="21"/>
      <c r="G33" s="21"/>
      <c r="H33" s="21"/>
    </row>
    <row r="34" spans="1:8" ht="14.4" x14ac:dyDescent="0.3">
      <c r="A34" s="21"/>
      <c r="B34" s="21"/>
      <c r="C34" s="21"/>
      <c r="D34" s="21"/>
      <c r="E34" s="21"/>
      <c r="F34" s="21"/>
      <c r="G34" s="21"/>
      <c r="H34" s="21"/>
    </row>
    <row r="35" spans="1:8" ht="14.4" x14ac:dyDescent="0.3">
      <c r="A35" s="21"/>
      <c r="B35" s="21"/>
      <c r="C35" s="21"/>
      <c r="D35" s="21"/>
      <c r="E35" s="21"/>
      <c r="F35" s="21"/>
      <c r="G35" s="21"/>
      <c r="H35" s="21"/>
    </row>
    <row r="36" spans="1:8" ht="14.4" x14ac:dyDescent="0.3">
      <c r="A36" s="21"/>
      <c r="B36" s="21"/>
      <c r="C36" s="21"/>
      <c r="D36" s="21"/>
      <c r="E36" s="21"/>
      <c r="F36" s="21"/>
      <c r="G36" s="21"/>
      <c r="H36" s="21"/>
    </row>
    <row r="37" spans="1:8" ht="14.4" x14ac:dyDescent="0.3">
      <c r="A37" s="21"/>
      <c r="B37" s="21"/>
      <c r="C37" s="21"/>
      <c r="D37" s="21"/>
      <c r="E37" s="21"/>
      <c r="F37" s="21"/>
      <c r="G37" s="21"/>
      <c r="H37" s="21"/>
    </row>
    <row r="38" spans="1:8" ht="14.4" x14ac:dyDescent="0.3">
      <c r="A38" s="21"/>
      <c r="B38" s="21"/>
      <c r="C38" s="21"/>
      <c r="D38" s="21"/>
      <c r="E38" s="21"/>
      <c r="F38" s="21"/>
      <c r="G38" s="21"/>
      <c r="H38" s="21"/>
    </row>
    <row r="39" spans="1:8" ht="14.4" x14ac:dyDescent="0.3">
      <c r="A39" s="21"/>
      <c r="B39" s="21"/>
      <c r="C39" s="21"/>
      <c r="D39" s="21"/>
      <c r="E39" s="21"/>
      <c r="F39" s="21"/>
      <c r="G39" s="21"/>
      <c r="H39" s="21"/>
    </row>
    <row r="40" spans="1:8" ht="14.4" x14ac:dyDescent="0.3">
      <c r="A40" s="21"/>
      <c r="B40" s="21"/>
      <c r="C40" s="21"/>
      <c r="D40" s="21"/>
      <c r="E40" s="21"/>
      <c r="F40" s="21"/>
      <c r="G40" s="21"/>
      <c r="H40" s="21"/>
    </row>
    <row r="41" spans="1:8" ht="14.4" x14ac:dyDescent="0.3">
      <c r="A41" s="21"/>
      <c r="B41" s="21"/>
      <c r="C41" s="21"/>
      <c r="D41" s="21"/>
      <c r="E41" s="21"/>
      <c r="F41" s="21"/>
      <c r="G41" s="21"/>
      <c r="H41" s="21"/>
    </row>
    <row r="42" spans="1:8" ht="14.4" x14ac:dyDescent="0.3">
      <c r="A42" s="21"/>
      <c r="B42" s="21"/>
      <c r="C42" s="21"/>
      <c r="D42" s="21"/>
      <c r="E42" s="21"/>
      <c r="F42" s="21"/>
      <c r="G42" s="21"/>
      <c r="H42" s="21"/>
    </row>
    <row r="43" spans="1:8" ht="14.4" x14ac:dyDescent="0.3">
      <c r="A43" s="21"/>
      <c r="B43" s="21"/>
      <c r="C43" s="21"/>
      <c r="D43" s="21"/>
      <c r="E43" s="21"/>
      <c r="F43" s="21"/>
      <c r="G43" s="21"/>
      <c r="H43" s="21"/>
    </row>
    <row r="44" spans="1:8" ht="14.4" x14ac:dyDescent="0.3">
      <c r="A44" s="21"/>
      <c r="B44" s="21"/>
      <c r="C44" s="21"/>
      <c r="D44" s="21"/>
      <c r="E44" s="21"/>
      <c r="F44" s="21"/>
      <c r="G44" s="21"/>
      <c r="H44" s="21"/>
    </row>
    <row r="45" spans="1:8" ht="14.4" x14ac:dyDescent="0.3">
      <c r="A45" s="21"/>
      <c r="B45" s="21"/>
      <c r="C45" s="21"/>
      <c r="D45" s="21"/>
      <c r="E45" s="21"/>
      <c r="F45" s="21"/>
      <c r="G45" s="21"/>
      <c r="H45" s="21"/>
    </row>
    <row r="46" spans="1:8" ht="14.4" x14ac:dyDescent="0.3">
      <c r="A46" s="21"/>
      <c r="B46" s="21"/>
      <c r="C46" s="21"/>
      <c r="D46" s="21"/>
      <c r="E46" s="21"/>
      <c r="F46" s="21"/>
      <c r="G46" s="21"/>
      <c r="H46" s="21"/>
    </row>
    <row r="47" spans="1:8" ht="14.4" x14ac:dyDescent="0.3">
      <c r="A47" s="21"/>
      <c r="B47" s="21"/>
      <c r="C47" s="21"/>
      <c r="D47" s="21"/>
      <c r="E47" s="21"/>
      <c r="F47" s="21"/>
      <c r="G47" s="21"/>
      <c r="H47" s="21"/>
    </row>
    <row r="48" spans="1:8" ht="14.4" x14ac:dyDescent="0.3">
      <c r="A48" s="21"/>
      <c r="B48" s="21"/>
      <c r="C48" s="21"/>
      <c r="D48" s="21"/>
      <c r="E48" s="21"/>
      <c r="F48" s="21"/>
      <c r="G48" s="21"/>
      <c r="H48" s="21"/>
    </row>
    <row r="49" spans="1:8" ht="14.4" x14ac:dyDescent="0.3">
      <c r="A49" s="21"/>
      <c r="B49" s="21"/>
      <c r="C49" s="21"/>
      <c r="D49" s="21"/>
      <c r="E49" s="21"/>
      <c r="F49" s="21"/>
      <c r="G49" s="21"/>
      <c r="H49" s="21"/>
    </row>
    <row r="50" spans="1:8" ht="14.4" x14ac:dyDescent="0.3">
      <c r="A50" s="21"/>
      <c r="B50" s="21"/>
      <c r="C50" s="21"/>
      <c r="D50" s="21"/>
      <c r="E50" s="21"/>
      <c r="F50" s="21"/>
      <c r="G50" s="21"/>
      <c r="H50" s="21"/>
    </row>
    <row r="51" spans="1:8" ht="14.4" x14ac:dyDescent="0.3">
      <c r="A51" s="21"/>
      <c r="B51" s="21"/>
      <c r="C51" s="21"/>
      <c r="D51" s="21"/>
      <c r="E51" s="21"/>
      <c r="F51" s="21"/>
      <c r="G51" s="21"/>
      <c r="H51" s="21"/>
    </row>
    <row r="52" spans="1:8" ht="14.4" x14ac:dyDescent="0.3">
      <c r="A52" s="21"/>
      <c r="B52" s="21"/>
      <c r="C52" s="21"/>
      <c r="D52" s="21"/>
      <c r="E52" s="21"/>
      <c r="F52" s="21"/>
      <c r="G52" s="21"/>
      <c r="H52" s="21"/>
    </row>
    <row r="53" spans="1:8" ht="14.4" x14ac:dyDescent="0.3">
      <c r="A53" s="21"/>
      <c r="B53" s="21"/>
      <c r="C53" s="21"/>
      <c r="D53" s="21"/>
      <c r="E53" s="21"/>
      <c r="F53" s="21"/>
      <c r="G53" s="21"/>
      <c r="H53" s="21"/>
    </row>
    <row r="54" spans="1:8" ht="14.4" x14ac:dyDescent="0.3">
      <c r="A54" s="21"/>
      <c r="B54" s="21"/>
      <c r="C54" s="21"/>
      <c r="D54" s="21"/>
      <c r="E54" s="21"/>
      <c r="F54" s="21"/>
      <c r="G54" s="21"/>
      <c r="H54" s="21"/>
    </row>
    <row r="55" spans="1:8" ht="14.4" x14ac:dyDescent="0.3">
      <c r="A55" s="21"/>
      <c r="B55" s="21"/>
      <c r="C55" s="21"/>
      <c r="D55" s="21"/>
      <c r="E55" s="21"/>
      <c r="F55" s="21"/>
      <c r="G55" s="21"/>
      <c r="H55" s="21"/>
    </row>
    <row r="56" spans="1:8" ht="14.4" x14ac:dyDescent="0.3">
      <c r="A56" s="21"/>
      <c r="B56" s="21"/>
      <c r="C56" s="21"/>
      <c r="D56" s="21"/>
      <c r="E56" s="21"/>
      <c r="F56" s="21"/>
      <c r="G56" s="21"/>
      <c r="H56" s="21"/>
    </row>
    <row r="57" spans="1:8" ht="14.4" x14ac:dyDescent="0.3">
      <c r="A57" s="21"/>
      <c r="B57" s="21"/>
      <c r="C57" s="21"/>
      <c r="D57" s="21"/>
      <c r="E57" s="21"/>
      <c r="F57" s="21"/>
      <c r="G57" s="21"/>
      <c r="H57" s="21"/>
    </row>
    <row r="58" spans="1:8" ht="14.4" x14ac:dyDescent="0.3">
      <c r="A58" s="21"/>
      <c r="B58" s="21"/>
      <c r="C58" s="21"/>
      <c r="D58" s="21"/>
      <c r="E58" s="21"/>
      <c r="F58" s="21"/>
      <c r="G58" s="21"/>
      <c r="H58" s="21"/>
    </row>
    <row r="59" spans="1:8" ht="14.4" x14ac:dyDescent="0.3">
      <c r="A59" s="21"/>
      <c r="B59" s="21"/>
      <c r="C59" s="21"/>
      <c r="D59" s="21"/>
      <c r="E59" s="21"/>
      <c r="F59" s="21"/>
      <c r="G59" s="21"/>
      <c r="H59" s="21"/>
    </row>
    <row r="60" spans="1:8" ht="14.4" x14ac:dyDescent="0.3">
      <c r="A60" s="21"/>
      <c r="B60" s="21"/>
      <c r="C60" s="21"/>
      <c r="D60" s="21"/>
      <c r="E60" s="21"/>
      <c r="F60" s="21"/>
      <c r="G60" s="21"/>
      <c r="H60" s="21"/>
    </row>
    <row r="61" spans="1:8" ht="14.4" x14ac:dyDescent="0.3">
      <c r="A61" s="21"/>
      <c r="B61" s="21"/>
      <c r="C61" s="21"/>
      <c r="D61" s="21"/>
      <c r="E61" s="21"/>
      <c r="F61" s="21"/>
      <c r="G61" s="21"/>
      <c r="H61" s="21"/>
    </row>
    <row r="62" spans="1:8" ht="14.4" x14ac:dyDescent="0.3">
      <c r="A62" s="21"/>
      <c r="B62" s="21"/>
      <c r="C62" s="21"/>
      <c r="D62" s="21"/>
      <c r="E62" s="21"/>
      <c r="F62" s="21"/>
      <c r="G62" s="21"/>
      <c r="H62" s="21"/>
    </row>
    <row r="63" spans="1:8" ht="14.4" x14ac:dyDescent="0.3">
      <c r="A63" s="21"/>
      <c r="B63" s="21"/>
      <c r="C63" s="21"/>
      <c r="D63" s="21"/>
      <c r="E63" s="21"/>
      <c r="F63" s="21"/>
      <c r="G63" s="21"/>
      <c r="H63" s="21"/>
    </row>
    <row r="64" spans="1:8" ht="14.4" x14ac:dyDescent="0.3">
      <c r="A64" s="21"/>
      <c r="B64" s="21"/>
      <c r="C64" s="21"/>
      <c r="D64" s="21"/>
      <c r="E64" s="21"/>
      <c r="F64" s="21"/>
      <c r="G64" s="21"/>
      <c r="H64" s="21"/>
    </row>
    <row r="65" spans="1:8" ht="14.4" x14ac:dyDescent="0.3">
      <c r="A65" s="21"/>
      <c r="B65" s="21"/>
      <c r="C65" s="21"/>
      <c r="D65" s="21"/>
      <c r="E65" s="21"/>
      <c r="F65" s="21"/>
      <c r="G65" s="21"/>
      <c r="H65" s="21"/>
    </row>
    <row r="66" spans="1:8" ht="14.4" x14ac:dyDescent="0.3">
      <c r="A66" s="21"/>
      <c r="B66" s="21"/>
      <c r="C66" s="21"/>
      <c r="D66" s="21"/>
      <c r="E66" s="21"/>
      <c r="F66" s="21"/>
      <c r="G66" s="21"/>
      <c r="H66" s="21"/>
    </row>
    <row r="67" spans="1:8" ht="14.4" x14ac:dyDescent="0.3">
      <c r="A67" s="21"/>
      <c r="B67" s="21"/>
      <c r="C67" s="21"/>
      <c r="D67" s="21"/>
      <c r="E67" s="21"/>
      <c r="F67" s="21"/>
      <c r="G67" s="21"/>
      <c r="H67" s="21"/>
    </row>
    <row r="68" spans="1:8" ht="14.4" x14ac:dyDescent="0.3">
      <c r="A68" s="21"/>
      <c r="B68" s="21"/>
      <c r="C68" s="21"/>
      <c r="D68" s="21"/>
      <c r="E68" s="21"/>
      <c r="F68" s="21"/>
      <c r="G68" s="21"/>
      <c r="H68" s="21"/>
    </row>
    <row r="69" spans="1:8" ht="14.4" x14ac:dyDescent="0.3">
      <c r="A69" s="21"/>
      <c r="B69" s="21"/>
      <c r="C69" s="21"/>
      <c r="D69" s="21"/>
      <c r="E69" s="21"/>
      <c r="F69" s="21"/>
      <c r="G69" s="21"/>
      <c r="H69" s="21"/>
    </row>
    <row r="70" spans="1:8" ht="14.4" x14ac:dyDescent="0.3">
      <c r="A70" s="21"/>
      <c r="B70" s="21"/>
      <c r="C70" s="21"/>
      <c r="D70" s="21"/>
      <c r="E70" s="21"/>
      <c r="F70" s="21"/>
      <c r="G70" s="21"/>
      <c r="H70" s="21"/>
    </row>
    <row r="71" spans="1:8" ht="14.4" x14ac:dyDescent="0.3">
      <c r="A71" s="21"/>
      <c r="B71" s="21"/>
      <c r="C71" s="21"/>
      <c r="D71" s="21"/>
      <c r="E71" s="21"/>
      <c r="F71" s="21"/>
      <c r="G71" s="21"/>
      <c r="H71" s="21"/>
    </row>
    <row r="72" spans="1:8" ht="14.4" x14ac:dyDescent="0.3">
      <c r="A72" s="21"/>
      <c r="B72" s="21"/>
      <c r="C72" s="21"/>
      <c r="D72" s="21"/>
      <c r="E72" s="21"/>
      <c r="F72" s="21"/>
      <c r="G72" s="21"/>
      <c r="H72" s="21"/>
    </row>
    <row r="73" spans="1:8" ht="14.4" x14ac:dyDescent="0.3">
      <c r="A73" s="21"/>
      <c r="B73" s="21"/>
      <c r="C73" s="21"/>
      <c r="D73" s="21"/>
      <c r="E73" s="21"/>
      <c r="F73" s="21"/>
      <c r="G73" s="21"/>
      <c r="H73" s="21"/>
    </row>
    <row r="74" spans="1:8" ht="14.4" x14ac:dyDescent="0.3">
      <c r="A74" s="21"/>
      <c r="B74" s="21"/>
      <c r="C74" s="21"/>
      <c r="D74" s="21"/>
      <c r="E74" s="21"/>
      <c r="F74" s="21"/>
      <c r="G74" s="21"/>
      <c r="H74" s="21"/>
    </row>
    <row r="75" spans="1:8" ht="14.4" x14ac:dyDescent="0.3">
      <c r="A75" s="21"/>
      <c r="B75" s="21"/>
      <c r="C75" s="21"/>
      <c r="D75" s="21"/>
      <c r="E75" s="21"/>
      <c r="F75" s="21"/>
      <c r="G75" s="21"/>
      <c r="H75" s="21"/>
    </row>
    <row r="76" spans="1:8" ht="14.4" x14ac:dyDescent="0.3">
      <c r="A76" s="21"/>
      <c r="B76" s="21"/>
      <c r="C76" s="21"/>
      <c r="D76" s="21"/>
      <c r="E76" s="21"/>
      <c r="F76" s="21"/>
      <c r="G76" s="21"/>
      <c r="H76" s="21"/>
    </row>
    <row r="77" spans="1:8" ht="14.4" x14ac:dyDescent="0.3">
      <c r="A77" s="21"/>
      <c r="B77" s="21"/>
      <c r="C77" s="21"/>
      <c r="D77" s="21"/>
      <c r="E77" s="21"/>
      <c r="F77" s="21"/>
      <c r="G77" s="21"/>
      <c r="H77" s="21"/>
    </row>
    <row r="78" spans="1:8" ht="14.4" x14ac:dyDescent="0.3">
      <c r="A78" s="21"/>
      <c r="B78" s="21"/>
      <c r="C78" s="21"/>
      <c r="D78" s="21"/>
      <c r="E78" s="21"/>
      <c r="F78" s="21"/>
      <c r="G78" s="21"/>
      <c r="H78" s="21"/>
    </row>
    <row r="79" spans="1:8" ht="14.4" x14ac:dyDescent="0.3">
      <c r="A79" s="21"/>
      <c r="B79" s="21"/>
      <c r="C79" s="21"/>
      <c r="D79" s="21"/>
      <c r="E79" s="21"/>
      <c r="F79" s="21"/>
      <c r="G79" s="21"/>
      <c r="H79" s="21"/>
    </row>
    <row r="80" spans="1:8" ht="14.4" x14ac:dyDescent="0.3">
      <c r="A80" s="21"/>
      <c r="B80" s="21"/>
      <c r="C80" s="21"/>
      <c r="D80" s="21"/>
      <c r="E80" s="21"/>
      <c r="F80" s="21"/>
      <c r="G80" s="21"/>
      <c r="H80" s="21"/>
    </row>
    <row r="81" spans="1:8" ht="14.4" x14ac:dyDescent="0.3">
      <c r="A81" s="21"/>
      <c r="B81" s="21"/>
      <c r="C81" s="21"/>
      <c r="D81" s="21"/>
      <c r="E81" s="21"/>
      <c r="F81" s="21"/>
      <c r="G81" s="21"/>
      <c r="H81" s="21"/>
    </row>
    <row r="82" spans="1:8" ht="14.4" x14ac:dyDescent="0.3">
      <c r="A82" s="21"/>
      <c r="B82" s="21"/>
      <c r="C82" s="21"/>
      <c r="D82" s="21"/>
      <c r="E82" s="21"/>
      <c r="F82" s="21"/>
      <c r="G82" s="21"/>
      <c r="H82" s="21"/>
    </row>
    <row r="83" spans="1:8" ht="14.4" x14ac:dyDescent="0.3">
      <c r="A83" s="21"/>
      <c r="B83" s="21"/>
      <c r="C83" s="21"/>
      <c r="D83" s="21"/>
      <c r="E83" s="21"/>
      <c r="F83" s="21"/>
      <c r="G83" s="21"/>
      <c r="H83" s="21"/>
    </row>
    <row r="84" spans="1:8" ht="14.4" x14ac:dyDescent="0.3">
      <c r="A84" s="21"/>
      <c r="B84" s="21"/>
      <c r="C84" s="21"/>
      <c r="D84" s="21"/>
      <c r="E84" s="21"/>
      <c r="F84" s="21"/>
      <c r="G84" s="21"/>
      <c r="H84" s="21"/>
    </row>
    <row r="85" spans="1:8" ht="14.4" x14ac:dyDescent="0.3">
      <c r="A85" s="21"/>
      <c r="B85" s="21"/>
      <c r="C85" s="21"/>
      <c r="D85" s="21"/>
      <c r="E85" s="21"/>
      <c r="F85" s="21"/>
      <c r="G85" s="21"/>
      <c r="H85" s="21"/>
    </row>
    <row r="86" spans="1:8" ht="14.4" x14ac:dyDescent="0.3">
      <c r="A86" s="21"/>
      <c r="B86" s="21"/>
      <c r="C86" s="21"/>
      <c r="D86" s="21"/>
      <c r="E86" s="21"/>
      <c r="F86" s="21"/>
      <c r="G86" s="21"/>
      <c r="H86" s="21"/>
    </row>
    <row r="87" spans="1:8" ht="14.4" x14ac:dyDescent="0.3">
      <c r="A87" s="21"/>
      <c r="B87" s="21"/>
      <c r="C87" s="21"/>
      <c r="D87" s="21"/>
      <c r="E87" s="21"/>
      <c r="F87" s="21"/>
      <c r="G87" s="21"/>
      <c r="H87" s="21"/>
    </row>
    <row r="88" spans="1:8" ht="14.4" x14ac:dyDescent="0.3">
      <c r="A88" s="21"/>
      <c r="B88" s="21"/>
      <c r="C88" s="21"/>
      <c r="D88" s="21"/>
      <c r="E88" s="21"/>
      <c r="F88" s="21"/>
      <c r="G88" s="21"/>
      <c r="H88" s="21"/>
    </row>
    <row r="89" spans="1:8" ht="14.4" x14ac:dyDescent="0.3">
      <c r="A89" s="21"/>
      <c r="B89" s="21"/>
      <c r="C89" s="21"/>
      <c r="D89" s="21"/>
      <c r="E89" s="21"/>
      <c r="F89" s="21"/>
      <c r="G89" s="21"/>
      <c r="H89" s="21"/>
    </row>
    <row r="90" spans="1:8" ht="14.4" x14ac:dyDescent="0.3">
      <c r="A90" s="21"/>
      <c r="B90" s="21"/>
      <c r="C90" s="21"/>
      <c r="D90" s="21"/>
      <c r="E90" s="21"/>
      <c r="F90" s="21"/>
      <c r="G90" s="21"/>
      <c r="H90" s="21"/>
    </row>
    <row r="91" spans="1:8" ht="14.4" x14ac:dyDescent="0.3">
      <c r="A91" s="21"/>
      <c r="B91" s="21"/>
      <c r="C91" s="21"/>
      <c r="D91" s="21"/>
      <c r="E91" s="21"/>
      <c r="F91" s="21"/>
      <c r="G91" s="21"/>
      <c r="H91" s="21"/>
    </row>
    <row r="92" spans="1:8" ht="14.4" x14ac:dyDescent="0.3">
      <c r="A92" s="21"/>
      <c r="B92" s="21"/>
      <c r="C92" s="21"/>
      <c r="D92" s="21"/>
      <c r="E92" s="21"/>
      <c r="F92" s="21"/>
      <c r="G92" s="21"/>
      <c r="H92" s="21"/>
    </row>
    <row r="93" spans="1:8" ht="14.4" x14ac:dyDescent="0.3">
      <c r="A93" s="21"/>
      <c r="B93" s="21"/>
      <c r="C93" s="21"/>
      <c r="D93" s="21"/>
      <c r="E93" s="21"/>
      <c r="F93" s="21"/>
      <c r="G93" s="21"/>
      <c r="H93" s="21"/>
    </row>
    <row r="94" spans="1:8" ht="14.4" x14ac:dyDescent="0.3">
      <c r="A94" s="21"/>
      <c r="B94" s="21"/>
      <c r="C94" s="21"/>
      <c r="D94" s="21"/>
      <c r="E94" s="21"/>
      <c r="F94" s="21"/>
      <c r="G94" s="21"/>
      <c r="H94" s="21"/>
    </row>
    <row r="95" spans="1:8" ht="14.4" x14ac:dyDescent="0.3">
      <c r="A95" s="21"/>
      <c r="B95" s="21"/>
      <c r="C95" s="21"/>
      <c r="D95" s="21"/>
      <c r="E95" s="21"/>
      <c r="F95" s="21"/>
      <c r="G95" s="21"/>
      <c r="H95" s="21"/>
    </row>
    <row r="96" spans="1:8" ht="14.4" x14ac:dyDescent="0.3">
      <c r="A96" s="21"/>
      <c r="B96" s="21"/>
      <c r="C96" s="21"/>
      <c r="D96" s="21"/>
      <c r="E96" s="21"/>
      <c r="F96" s="21"/>
      <c r="G96" s="21"/>
      <c r="H96" s="21"/>
    </row>
    <row r="97" spans="1:8" ht="14.4" x14ac:dyDescent="0.3">
      <c r="A97" s="21"/>
      <c r="B97" s="21"/>
      <c r="C97" s="21"/>
      <c r="D97" s="21"/>
      <c r="E97" s="21"/>
      <c r="F97" s="21"/>
      <c r="G97" s="21"/>
      <c r="H97" s="21"/>
    </row>
    <row r="98" spans="1:8" ht="14.4" x14ac:dyDescent="0.3">
      <c r="A98" s="21"/>
      <c r="B98" s="21"/>
      <c r="C98" s="21"/>
      <c r="D98" s="21"/>
      <c r="E98" s="21"/>
      <c r="F98" s="21"/>
      <c r="G98" s="21"/>
      <c r="H98" s="21"/>
    </row>
    <row r="99" spans="1:8" ht="14.4" x14ac:dyDescent="0.3">
      <c r="A99" s="21"/>
      <c r="B99" s="21"/>
      <c r="C99" s="21"/>
      <c r="D99" s="21"/>
      <c r="E99" s="21"/>
      <c r="F99" s="21"/>
      <c r="G99" s="21"/>
      <c r="H99" s="21"/>
    </row>
    <row r="100" spans="1:8" ht="14.4" x14ac:dyDescent="0.3">
      <c r="A100" s="21"/>
      <c r="B100" s="21"/>
      <c r="C100" s="21"/>
      <c r="D100" s="21"/>
      <c r="E100" s="21"/>
      <c r="F100" s="21"/>
      <c r="G100" s="21"/>
      <c r="H100" s="21"/>
    </row>
    <row r="101" spans="1:8" ht="14.4" x14ac:dyDescent="0.3">
      <c r="A101" s="21"/>
      <c r="B101" s="21"/>
      <c r="C101" s="21"/>
      <c r="D101" s="21"/>
      <c r="E101" s="21"/>
      <c r="F101" s="21"/>
      <c r="G101" s="21"/>
      <c r="H101" s="21"/>
    </row>
    <row r="102" spans="1:8" ht="14.4" x14ac:dyDescent="0.3">
      <c r="A102" s="21"/>
      <c r="B102" s="21"/>
      <c r="C102" s="21"/>
      <c r="D102" s="21"/>
      <c r="E102" s="21"/>
      <c r="F102" s="21"/>
      <c r="G102" s="21"/>
      <c r="H102" s="21"/>
    </row>
    <row r="103" spans="1:8" ht="14.4" x14ac:dyDescent="0.3">
      <c r="A103" s="21"/>
      <c r="B103" s="21"/>
      <c r="C103" s="21"/>
      <c r="D103" s="21"/>
      <c r="E103" s="21"/>
      <c r="F103" s="21"/>
      <c r="G103" s="21"/>
      <c r="H103" s="21"/>
    </row>
    <row r="104" spans="1:8" ht="14.4" x14ac:dyDescent="0.3">
      <c r="A104" s="21"/>
      <c r="B104" s="21"/>
      <c r="C104" s="21"/>
      <c r="D104" s="21"/>
      <c r="E104" s="21"/>
      <c r="F104" s="21"/>
      <c r="G104" s="21"/>
      <c r="H104" s="21"/>
    </row>
    <row r="105" spans="1:8" ht="14.4" x14ac:dyDescent="0.3">
      <c r="A105" s="21"/>
      <c r="B105" s="21"/>
      <c r="C105" s="21"/>
      <c r="D105" s="21"/>
      <c r="E105" s="21"/>
      <c r="F105" s="21"/>
      <c r="G105" s="21"/>
      <c r="H105" s="21"/>
    </row>
    <row r="106" spans="1:8" ht="14.4" x14ac:dyDescent="0.3">
      <c r="A106" s="21"/>
      <c r="B106" s="21"/>
      <c r="C106" s="21"/>
      <c r="D106" s="21"/>
      <c r="E106" s="21"/>
      <c r="F106" s="21"/>
      <c r="G106" s="21"/>
      <c r="H106" s="21"/>
    </row>
    <row r="107" spans="1:8" ht="14.4" x14ac:dyDescent="0.3">
      <c r="A107" s="21"/>
      <c r="B107" s="21"/>
      <c r="C107" s="21"/>
      <c r="D107" s="21"/>
      <c r="E107" s="21"/>
      <c r="F107" s="21"/>
      <c r="G107" s="21"/>
      <c r="H107" s="21"/>
    </row>
    <row r="108" spans="1:8" ht="14.4" x14ac:dyDescent="0.3">
      <c r="A108" s="21"/>
      <c r="B108" s="21"/>
      <c r="C108" s="21"/>
      <c r="D108" s="21"/>
      <c r="E108" s="21"/>
      <c r="F108" s="21"/>
      <c r="G108" s="21"/>
      <c r="H108" s="21"/>
    </row>
    <row r="109" spans="1:8" ht="14.4" x14ac:dyDescent="0.3">
      <c r="A109" s="21"/>
      <c r="B109" s="21"/>
      <c r="C109" s="21"/>
      <c r="D109" s="21"/>
      <c r="E109" s="21"/>
      <c r="F109" s="21"/>
      <c r="G109" s="21"/>
      <c r="H109" s="21"/>
    </row>
    <row r="110" spans="1:8" ht="14.4" x14ac:dyDescent="0.3">
      <c r="A110" s="21"/>
      <c r="B110" s="21"/>
      <c r="C110" s="21"/>
      <c r="D110" s="21"/>
      <c r="E110" s="21"/>
      <c r="F110" s="21"/>
      <c r="G110" s="21"/>
      <c r="H110" s="21"/>
    </row>
    <row r="111" spans="1:8" ht="14.4" x14ac:dyDescent="0.3">
      <c r="A111" s="21"/>
      <c r="B111" s="21"/>
      <c r="C111" s="21"/>
      <c r="D111" s="21"/>
      <c r="E111" s="21"/>
      <c r="F111" s="21"/>
      <c r="G111" s="21"/>
      <c r="H111" s="21"/>
    </row>
    <row r="112" spans="1:8" ht="14.4" x14ac:dyDescent="0.3">
      <c r="A112" s="21"/>
      <c r="B112" s="21"/>
      <c r="C112" s="21"/>
      <c r="D112" s="21"/>
      <c r="E112" s="21"/>
      <c r="F112" s="21"/>
      <c r="G112" s="21"/>
      <c r="H112" s="21"/>
    </row>
    <row r="113" spans="1:8" ht="14.4" x14ac:dyDescent="0.3">
      <c r="A113" s="21"/>
      <c r="B113" s="21"/>
      <c r="C113" s="21"/>
      <c r="D113" s="21"/>
      <c r="E113" s="21"/>
      <c r="F113" s="21"/>
      <c r="G113" s="21"/>
      <c r="H113" s="21"/>
    </row>
    <row r="114" spans="1:8" ht="14.4" x14ac:dyDescent="0.3">
      <c r="A114" s="21"/>
      <c r="B114" s="21"/>
      <c r="C114" s="21"/>
      <c r="D114" s="21"/>
      <c r="E114" s="21"/>
      <c r="F114" s="21"/>
      <c r="G114" s="21"/>
      <c r="H114" s="21"/>
    </row>
    <row r="115" spans="1:8" ht="14.4" x14ac:dyDescent="0.3">
      <c r="A115" s="21"/>
      <c r="B115" s="21"/>
      <c r="C115" s="21"/>
      <c r="D115" s="21"/>
      <c r="E115" s="21"/>
      <c r="F115" s="21"/>
      <c r="G115" s="21"/>
      <c r="H115" s="21"/>
    </row>
    <row r="116" spans="1:8" ht="14.4" x14ac:dyDescent="0.3">
      <c r="A116" s="21"/>
      <c r="B116" s="21"/>
      <c r="C116" s="21"/>
      <c r="D116" s="21"/>
      <c r="E116" s="21"/>
      <c r="F116" s="21"/>
      <c r="G116" s="21"/>
      <c r="H116" s="21"/>
    </row>
    <row r="117" spans="1:8" ht="14.4" x14ac:dyDescent="0.3">
      <c r="A117" s="21"/>
      <c r="B117" s="21"/>
      <c r="C117" s="21"/>
      <c r="D117" s="21"/>
      <c r="E117" s="21"/>
      <c r="F117" s="21"/>
      <c r="G117" s="21"/>
      <c r="H117" s="21"/>
    </row>
    <row r="118" spans="1:8" ht="14.4" x14ac:dyDescent="0.3">
      <c r="A118" s="21"/>
      <c r="B118" s="21"/>
      <c r="C118" s="21"/>
      <c r="D118" s="21"/>
      <c r="E118" s="21"/>
      <c r="F118" s="21"/>
      <c r="G118" s="21"/>
      <c r="H118" s="21"/>
    </row>
    <row r="119" spans="1:8" ht="14.4" x14ac:dyDescent="0.3">
      <c r="A119" s="21"/>
      <c r="B119" s="21"/>
      <c r="C119" s="21"/>
      <c r="D119" s="21"/>
      <c r="E119" s="21"/>
      <c r="F119" s="21"/>
      <c r="G119" s="21"/>
      <c r="H119" s="21"/>
    </row>
    <row r="120" spans="1:8" ht="14.4" x14ac:dyDescent="0.3">
      <c r="A120" s="21"/>
      <c r="B120" s="21"/>
      <c r="C120" s="21"/>
      <c r="D120" s="21"/>
      <c r="E120" s="21"/>
      <c r="F120" s="21"/>
      <c r="G120" s="21"/>
      <c r="H120" s="21"/>
    </row>
    <row r="121" spans="1:8" ht="14.4" x14ac:dyDescent="0.3">
      <c r="A121" s="21"/>
      <c r="B121" s="21"/>
      <c r="C121" s="21"/>
      <c r="D121" s="21"/>
      <c r="E121" s="21"/>
      <c r="F121" s="21"/>
      <c r="G121" s="21"/>
      <c r="H121" s="21"/>
    </row>
    <row r="122" spans="1:8" ht="14.4" x14ac:dyDescent="0.3">
      <c r="A122" s="21"/>
      <c r="B122" s="21"/>
      <c r="C122" s="21"/>
      <c r="D122" s="21"/>
      <c r="E122" s="21"/>
      <c r="F122" s="21"/>
      <c r="G122" s="21"/>
      <c r="H122" s="21"/>
    </row>
    <row r="123" spans="1:8" ht="14.4" x14ac:dyDescent="0.3">
      <c r="A123" s="21"/>
      <c r="B123" s="21"/>
      <c r="C123" s="21"/>
      <c r="D123" s="21"/>
      <c r="E123" s="21"/>
      <c r="F123" s="21"/>
      <c r="G123" s="21"/>
      <c r="H123" s="21"/>
    </row>
    <row r="124" spans="1:8" ht="14.4" x14ac:dyDescent="0.3">
      <c r="A124" s="21"/>
      <c r="B124" s="21"/>
      <c r="C124" s="21"/>
      <c r="D124" s="21"/>
      <c r="E124" s="21"/>
      <c r="F124" s="21"/>
      <c r="G124" s="21"/>
      <c r="H124" s="21"/>
    </row>
    <row r="125" spans="1:8" ht="14.4" x14ac:dyDescent="0.3">
      <c r="A125" s="21"/>
      <c r="B125" s="21"/>
      <c r="C125" s="21"/>
      <c r="D125" s="21"/>
      <c r="E125" s="21"/>
      <c r="F125" s="21"/>
      <c r="G125" s="21"/>
      <c r="H125" s="21"/>
    </row>
    <row r="126" spans="1:8" ht="14.4" x14ac:dyDescent="0.3">
      <c r="A126" s="21"/>
      <c r="B126" s="21"/>
      <c r="C126" s="21"/>
      <c r="D126" s="21"/>
      <c r="E126" s="21"/>
      <c r="F126" s="21"/>
      <c r="G126" s="21"/>
      <c r="H126" s="21"/>
    </row>
    <row r="127" spans="1:8" ht="14.4" x14ac:dyDescent="0.3">
      <c r="A127" s="21"/>
      <c r="B127" s="21"/>
      <c r="C127" s="21"/>
      <c r="D127" s="21"/>
      <c r="E127" s="21"/>
      <c r="F127" s="21"/>
      <c r="G127" s="21"/>
      <c r="H127" s="21"/>
    </row>
    <row r="128" spans="1:8" ht="14.4" x14ac:dyDescent="0.3">
      <c r="A128" s="21"/>
      <c r="B128" s="21"/>
      <c r="C128" s="21"/>
      <c r="D128" s="21"/>
      <c r="E128" s="21"/>
      <c r="F128" s="21"/>
      <c r="G128" s="21"/>
      <c r="H128" s="21"/>
    </row>
    <row r="129" spans="1:8" ht="14.4" x14ac:dyDescent="0.3">
      <c r="A129" s="21"/>
      <c r="B129" s="21"/>
      <c r="C129" s="21"/>
      <c r="D129" s="21"/>
      <c r="E129" s="21"/>
      <c r="F129" s="21"/>
      <c r="G129" s="21"/>
      <c r="H129" s="21"/>
    </row>
    <row r="130" spans="1:8" ht="14.4" x14ac:dyDescent="0.3">
      <c r="A130" s="21"/>
      <c r="B130" s="21"/>
      <c r="C130" s="21"/>
      <c r="D130" s="21"/>
      <c r="E130" s="21"/>
      <c r="F130" s="21"/>
      <c r="G130" s="21"/>
      <c r="H130" s="21"/>
    </row>
    <row r="131" spans="1:8" ht="14.4" x14ac:dyDescent="0.3">
      <c r="A131" s="21"/>
      <c r="B131" s="21"/>
      <c r="C131" s="21"/>
      <c r="D131" s="21"/>
      <c r="E131" s="21"/>
      <c r="F131" s="21"/>
      <c r="G131" s="21"/>
      <c r="H131" s="21"/>
    </row>
    <row r="132" spans="1:8" ht="14.4" x14ac:dyDescent="0.3">
      <c r="A132" s="21"/>
      <c r="B132" s="21"/>
      <c r="C132" s="21"/>
      <c r="D132" s="21"/>
      <c r="E132" s="21"/>
      <c r="F132" s="21"/>
      <c r="G132" s="21"/>
      <c r="H132" s="21"/>
    </row>
    <row r="133" spans="1:8" ht="14.4" x14ac:dyDescent="0.3">
      <c r="A133" s="21"/>
      <c r="B133" s="21"/>
      <c r="C133" s="21"/>
      <c r="D133" s="21"/>
      <c r="E133" s="21"/>
      <c r="F133" s="21"/>
      <c r="G133" s="21"/>
      <c r="H133" s="21"/>
    </row>
    <row r="134" spans="1:8" ht="14.4" x14ac:dyDescent="0.3">
      <c r="A134" s="21"/>
      <c r="B134" s="21"/>
      <c r="C134" s="21"/>
      <c r="D134" s="21"/>
      <c r="E134" s="21"/>
      <c r="F134" s="21"/>
      <c r="G134" s="21"/>
      <c r="H134" s="21"/>
    </row>
    <row r="135" spans="1:8" ht="14.4" x14ac:dyDescent="0.3">
      <c r="A135" s="21"/>
      <c r="B135" s="21"/>
      <c r="C135" s="21"/>
      <c r="D135" s="21"/>
      <c r="E135" s="21"/>
      <c r="F135" s="21"/>
      <c r="G135" s="21"/>
      <c r="H135" s="21"/>
    </row>
    <row r="136" spans="1:8" ht="14.4" x14ac:dyDescent="0.3">
      <c r="A136" s="21"/>
      <c r="B136" s="21"/>
      <c r="C136" s="21"/>
      <c r="D136" s="21"/>
      <c r="E136" s="21"/>
      <c r="F136" s="21"/>
      <c r="G136" s="21"/>
      <c r="H136" s="21"/>
    </row>
    <row r="137" spans="1:8" ht="14.4" x14ac:dyDescent="0.3">
      <c r="A137" s="21"/>
      <c r="B137" s="21"/>
      <c r="C137" s="21"/>
      <c r="D137" s="21"/>
      <c r="E137" s="21"/>
      <c r="F137" s="21"/>
      <c r="G137" s="21"/>
      <c r="H137" s="21"/>
    </row>
    <row r="138" spans="1:8" ht="14.4" x14ac:dyDescent="0.3">
      <c r="A138" s="21"/>
      <c r="B138" s="21"/>
      <c r="C138" s="21"/>
      <c r="D138" s="21"/>
      <c r="E138" s="21"/>
      <c r="F138" s="21"/>
      <c r="G138" s="21"/>
      <c r="H138" s="21"/>
    </row>
    <row r="139" spans="1:8" ht="14.4" x14ac:dyDescent="0.3">
      <c r="A139" s="21"/>
      <c r="B139" s="21"/>
      <c r="C139" s="21"/>
      <c r="D139" s="21"/>
      <c r="E139" s="21"/>
      <c r="F139" s="21"/>
      <c r="G139" s="21"/>
      <c r="H139" s="21"/>
    </row>
    <row r="140" spans="1:8" ht="14.4" x14ac:dyDescent="0.3">
      <c r="A140" s="21"/>
      <c r="B140" s="21"/>
      <c r="C140" s="21"/>
      <c r="D140" s="21"/>
      <c r="E140" s="21"/>
      <c r="F140" s="21"/>
      <c r="G140" s="21"/>
      <c r="H140" s="21"/>
    </row>
    <row r="141" spans="1:8" ht="14.4" x14ac:dyDescent="0.3">
      <c r="A141" s="21"/>
      <c r="B141" s="21"/>
      <c r="C141" s="21"/>
      <c r="D141" s="21"/>
      <c r="E141" s="21"/>
      <c r="F141" s="21"/>
      <c r="G141" s="21"/>
      <c r="H141" s="21"/>
    </row>
    <row r="142" spans="1:8" ht="14.4" x14ac:dyDescent="0.3">
      <c r="A142" s="21"/>
      <c r="B142" s="21"/>
      <c r="C142" s="21"/>
      <c r="D142" s="21"/>
      <c r="E142" s="21"/>
      <c r="F142" s="21"/>
      <c r="G142" s="21"/>
      <c r="H142" s="21"/>
    </row>
    <row r="143" spans="1:8" ht="14.4" x14ac:dyDescent="0.3">
      <c r="A143" s="21"/>
      <c r="B143" s="21"/>
      <c r="C143" s="21"/>
      <c r="D143" s="21"/>
      <c r="E143" s="21"/>
      <c r="F143" s="21"/>
      <c r="G143" s="21"/>
      <c r="H143" s="21"/>
    </row>
    <row r="144" spans="1:8" ht="14.4" x14ac:dyDescent="0.3">
      <c r="A144" s="21"/>
      <c r="B144" s="21"/>
      <c r="C144" s="21"/>
      <c r="D144" s="21"/>
      <c r="E144" s="21"/>
      <c r="F144" s="21"/>
      <c r="G144" s="21"/>
      <c r="H144" s="21"/>
    </row>
    <row r="145" spans="1:8" ht="14.4" x14ac:dyDescent="0.3">
      <c r="A145" s="21"/>
      <c r="B145" s="21"/>
      <c r="C145" s="21"/>
      <c r="D145" s="21"/>
      <c r="E145" s="21"/>
      <c r="F145" s="21"/>
      <c r="G145" s="21"/>
      <c r="H145" s="21"/>
    </row>
    <row r="146" spans="1:8" ht="14.4" x14ac:dyDescent="0.3">
      <c r="A146" s="21"/>
      <c r="B146" s="21"/>
      <c r="C146" s="21"/>
      <c r="D146" s="21"/>
      <c r="E146" s="21"/>
      <c r="F146" s="21"/>
      <c r="G146" s="21"/>
      <c r="H146" s="21"/>
    </row>
    <row r="147" spans="1:8" ht="14.4" x14ac:dyDescent="0.3">
      <c r="A147" s="21"/>
      <c r="B147" s="21"/>
      <c r="C147" s="21"/>
      <c r="D147" s="21"/>
      <c r="E147" s="21"/>
      <c r="F147" s="21"/>
      <c r="G147" s="21"/>
      <c r="H147" s="21"/>
    </row>
    <row r="148" spans="1:8" ht="14.4" x14ac:dyDescent="0.3">
      <c r="A148" s="21"/>
      <c r="B148" s="21"/>
      <c r="C148" s="21"/>
      <c r="D148" s="21"/>
      <c r="E148" s="21"/>
      <c r="F148" s="21"/>
      <c r="G148" s="21"/>
      <c r="H148" s="21"/>
    </row>
    <row r="149" spans="1:8" ht="14.4" x14ac:dyDescent="0.3">
      <c r="A149" s="21"/>
      <c r="B149" s="21"/>
      <c r="C149" s="21"/>
      <c r="D149" s="21"/>
      <c r="E149" s="21"/>
      <c r="F149" s="21"/>
      <c r="G149" s="21"/>
      <c r="H149" s="21"/>
    </row>
    <row r="150" spans="1:8" ht="14.4" x14ac:dyDescent="0.3">
      <c r="A150" s="21"/>
      <c r="B150" s="21"/>
      <c r="C150" s="21"/>
      <c r="D150" s="21"/>
      <c r="E150" s="21"/>
      <c r="F150" s="21"/>
      <c r="G150" s="21"/>
      <c r="H150" s="21"/>
    </row>
    <row r="151" spans="1:8" ht="14.4" x14ac:dyDescent="0.3">
      <c r="A151" s="21"/>
      <c r="B151" s="21"/>
      <c r="C151" s="21"/>
      <c r="D151" s="21"/>
      <c r="E151" s="21"/>
      <c r="F151" s="21"/>
      <c r="G151" s="21"/>
      <c r="H151" s="21"/>
    </row>
    <row r="152" spans="1:8" ht="14.4" x14ac:dyDescent="0.3">
      <c r="A152" s="21"/>
      <c r="B152" s="21"/>
      <c r="C152" s="21"/>
      <c r="D152" s="21"/>
      <c r="E152" s="21"/>
      <c r="F152" s="21"/>
      <c r="G152" s="21"/>
      <c r="H152" s="21"/>
    </row>
    <row r="153" spans="1:8" ht="14.4" x14ac:dyDescent="0.3">
      <c r="A153" s="21"/>
      <c r="B153" s="21"/>
      <c r="C153" s="21"/>
      <c r="D153" s="21"/>
      <c r="E153" s="21"/>
      <c r="F153" s="21"/>
      <c r="G153" s="21"/>
      <c r="H153" s="21"/>
    </row>
    <row r="154" spans="1:8" ht="14.4" x14ac:dyDescent="0.3">
      <c r="A154" s="21"/>
      <c r="B154" s="21"/>
      <c r="C154" s="21"/>
      <c r="D154" s="21"/>
      <c r="E154" s="21"/>
      <c r="F154" s="21"/>
      <c r="G154" s="21"/>
      <c r="H154" s="21"/>
    </row>
    <row r="155" spans="1:8" ht="14.4" x14ac:dyDescent="0.3">
      <c r="A155" s="21"/>
      <c r="B155" s="21"/>
      <c r="C155" s="21"/>
      <c r="D155" s="21"/>
      <c r="E155" s="21"/>
      <c r="F155" s="21"/>
      <c r="G155" s="21"/>
      <c r="H155" s="21"/>
    </row>
    <row r="156" spans="1:8" ht="14.4" x14ac:dyDescent="0.3">
      <c r="A156" s="21"/>
      <c r="B156" s="21"/>
      <c r="C156" s="21"/>
      <c r="D156" s="21"/>
      <c r="E156" s="21"/>
      <c r="F156" s="21"/>
      <c r="G156" s="21"/>
      <c r="H156" s="21"/>
    </row>
    <row r="157" spans="1:8" ht="14.4" x14ac:dyDescent="0.3">
      <c r="A157" s="21"/>
      <c r="B157" s="21"/>
      <c r="C157" s="21"/>
      <c r="D157" s="21"/>
      <c r="E157" s="21"/>
      <c r="F157" s="21"/>
      <c r="G157" s="21"/>
      <c r="H157" s="21"/>
    </row>
    <row r="158" spans="1:8" ht="14.4" x14ac:dyDescent="0.3">
      <c r="A158" s="21"/>
      <c r="B158" s="21"/>
      <c r="C158" s="21"/>
      <c r="D158" s="21"/>
      <c r="E158" s="21"/>
      <c r="F158" s="21"/>
      <c r="G158" s="21"/>
      <c r="H158" s="21"/>
    </row>
    <row r="159" spans="1:8" ht="14.4" x14ac:dyDescent="0.3">
      <c r="A159" s="21"/>
      <c r="B159" s="21"/>
      <c r="C159" s="21"/>
      <c r="D159" s="21"/>
      <c r="E159" s="21"/>
      <c r="F159" s="21"/>
      <c r="G159" s="21"/>
      <c r="H159" s="21"/>
    </row>
    <row r="160" spans="1:8" ht="14.4" x14ac:dyDescent="0.3">
      <c r="A160" s="21"/>
      <c r="B160" s="21"/>
      <c r="C160" s="21"/>
      <c r="D160" s="21"/>
      <c r="E160" s="21"/>
      <c r="F160" s="21"/>
      <c r="G160" s="21"/>
      <c r="H160" s="21"/>
    </row>
    <row r="161" spans="1:8" ht="14.4" x14ac:dyDescent="0.3">
      <c r="A161" s="21"/>
      <c r="B161" s="21"/>
      <c r="C161" s="21"/>
      <c r="D161" s="21"/>
      <c r="E161" s="21"/>
      <c r="F161" s="21"/>
      <c r="G161" s="21"/>
      <c r="H161" s="21"/>
    </row>
    <row r="162" spans="1:8" ht="14.4" x14ac:dyDescent="0.3">
      <c r="A162" s="21"/>
      <c r="B162" s="21"/>
      <c r="C162" s="21"/>
      <c r="D162" s="21"/>
      <c r="E162" s="21"/>
      <c r="F162" s="21"/>
      <c r="G162" s="21"/>
      <c r="H162" s="21"/>
    </row>
    <row r="163" spans="1:8" ht="14.4" x14ac:dyDescent="0.3">
      <c r="A163" s="21"/>
      <c r="B163" s="21"/>
      <c r="C163" s="21"/>
      <c r="D163" s="21"/>
      <c r="E163" s="21"/>
      <c r="F163" s="21"/>
      <c r="G163" s="21"/>
      <c r="H163" s="21"/>
    </row>
    <row r="164" spans="1:8" ht="14.4" x14ac:dyDescent="0.3">
      <c r="A164" s="21"/>
      <c r="B164" s="21"/>
      <c r="C164" s="21"/>
      <c r="D164" s="21"/>
      <c r="E164" s="21"/>
      <c r="F164" s="21"/>
      <c r="G164" s="21"/>
      <c r="H164" s="21"/>
    </row>
    <row r="165" spans="1:8" ht="14.4" x14ac:dyDescent="0.3">
      <c r="A165" s="21"/>
      <c r="B165" s="21"/>
      <c r="C165" s="21"/>
      <c r="D165" s="21"/>
      <c r="E165" s="21"/>
      <c r="F165" s="21"/>
      <c r="G165" s="21"/>
      <c r="H165" s="21"/>
    </row>
    <row r="166" spans="1:8" ht="14.4" x14ac:dyDescent="0.3">
      <c r="A166" s="21"/>
      <c r="B166" s="21"/>
      <c r="C166" s="21"/>
      <c r="D166" s="21"/>
      <c r="E166" s="21"/>
      <c r="F166" s="21"/>
      <c r="G166" s="21"/>
      <c r="H166" s="21"/>
    </row>
    <row r="167" spans="1:8" ht="14.4" x14ac:dyDescent="0.3">
      <c r="A167" s="21"/>
      <c r="B167" s="21"/>
      <c r="C167" s="21"/>
      <c r="D167" s="21"/>
      <c r="E167" s="21"/>
      <c r="F167" s="21"/>
      <c r="G167" s="21"/>
      <c r="H167" s="21"/>
    </row>
    <row r="168" spans="1:8" ht="14.4" x14ac:dyDescent="0.3">
      <c r="A168" s="21"/>
      <c r="B168" s="21"/>
      <c r="C168" s="21"/>
      <c r="D168" s="21"/>
      <c r="E168" s="21"/>
      <c r="F168" s="21"/>
      <c r="G168" s="21"/>
      <c r="H168" s="21"/>
    </row>
    <row r="169" spans="1:8" ht="14.4" x14ac:dyDescent="0.3">
      <c r="A169" s="21"/>
      <c r="B169" s="21"/>
      <c r="C169" s="21"/>
      <c r="D169" s="21"/>
      <c r="E169" s="21"/>
      <c r="F169" s="21"/>
      <c r="G169" s="21"/>
      <c r="H169" s="21"/>
    </row>
    <row r="170" spans="1:8" ht="14.4" x14ac:dyDescent="0.3">
      <c r="A170" s="21"/>
      <c r="B170" s="21"/>
      <c r="C170" s="21"/>
      <c r="D170" s="21"/>
      <c r="E170" s="21"/>
      <c r="F170" s="21"/>
      <c r="G170" s="21"/>
      <c r="H170" s="21"/>
    </row>
    <row r="171" spans="1:8" ht="14.4" x14ac:dyDescent="0.3">
      <c r="A171" s="21"/>
      <c r="B171" s="21"/>
      <c r="C171" s="21"/>
      <c r="D171" s="21"/>
      <c r="E171" s="21"/>
      <c r="F171" s="21"/>
      <c r="G171" s="21"/>
      <c r="H171" s="21"/>
    </row>
    <row r="172" spans="1:8" ht="14.4" x14ac:dyDescent="0.3">
      <c r="A172" s="21"/>
      <c r="B172" s="21"/>
      <c r="C172" s="21"/>
      <c r="D172" s="21"/>
      <c r="E172" s="21"/>
      <c r="F172" s="21"/>
      <c r="G172" s="21"/>
      <c r="H172" s="21"/>
    </row>
    <row r="173" spans="1:8" ht="14.4" x14ac:dyDescent="0.3">
      <c r="A173" s="21"/>
      <c r="B173" s="21"/>
      <c r="C173" s="21"/>
      <c r="D173" s="21"/>
      <c r="E173" s="21"/>
      <c r="F173" s="21"/>
      <c r="G173" s="21"/>
      <c r="H173" s="21"/>
    </row>
    <row r="174" spans="1:8" ht="14.4" x14ac:dyDescent="0.3">
      <c r="A174" s="21"/>
      <c r="B174" s="21"/>
      <c r="C174" s="21"/>
      <c r="D174" s="21"/>
      <c r="E174" s="21"/>
      <c r="F174" s="21"/>
      <c r="G174" s="21"/>
      <c r="H174" s="21"/>
    </row>
    <row r="175" spans="1:8" ht="14.4" x14ac:dyDescent="0.3">
      <c r="A175" s="21"/>
      <c r="B175" s="21"/>
      <c r="C175" s="21"/>
      <c r="D175" s="21"/>
      <c r="E175" s="21"/>
      <c r="F175" s="21"/>
      <c r="G175" s="21"/>
      <c r="H175" s="21"/>
    </row>
    <row r="176" spans="1:8" ht="14.4" x14ac:dyDescent="0.3">
      <c r="A176" s="21"/>
      <c r="B176" s="21"/>
      <c r="C176" s="21"/>
      <c r="D176" s="21"/>
      <c r="E176" s="21"/>
      <c r="F176" s="21"/>
      <c r="G176" s="21"/>
      <c r="H176" s="21"/>
    </row>
    <row r="177" spans="1:8" ht="14.4" x14ac:dyDescent="0.3">
      <c r="A177" s="21"/>
      <c r="B177" s="21"/>
      <c r="C177" s="21"/>
      <c r="D177" s="21"/>
      <c r="E177" s="21"/>
      <c r="F177" s="21"/>
      <c r="G177" s="21"/>
      <c r="H177" s="21"/>
    </row>
    <row r="178" spans="1:8" ht="14.4" x14ac:dyDescent="0.3">
      <c r="A178" s="21"/>
      <c r="B178" s="21"/>
      <c r="C178" s="21"/>
      <c r="D178" s="21"/>
      <c r="E178" s="21"/>
      <c r="F178" s="21"/>
      <c r="G178" s="21"/>
      <c r="H178" s="21"/>
    </row>
    <row r="179" spans="1:8" ht="14.4" x14ac:dyDescent="0.3">
      <c r="A179" s="21"/>
      <c r="B179" s="21"/>
      <c r="C179" s="21"/>
      <c r="D179" s="21"/>
      <c r="E179" s="21"/>
      <c r="F179" s="21"/>
      <c r="G179" s="21"/>
      <c r="H179" s="21"/>
    </row>
    <row r="180" spans="1:8" ht="14.4" x14ac:dyDescent="0.3">
      <c r="A180" s="21"/>
      <c r="B180" s="21"/>
      <c r="C180" s="21"/>
      <c r="D180" s="21"/>
      <c r="E180" s="21"/>
      <c r="F180" s="21"/>
      <c r="G180" s="21"/>
      <c r="H180" s="21"/>
    </row>
    <row r="181" spans="1:8" ht="14.4" x14ac:dyDescent="0.3">
      <c r="A181" s="21"/>
      <c r="B181" s="21"/>
      <c r="C181" s="21"/>
      <c r="D181" s="21"/>
      <c r="E181" s="21"/>
      <c r="F181" s="21"/>
      <c r="G181" s="21"/>
      <c r="H181" s="21"/>
    </row>
    <row r="182" spans="1:8" ht="14.4" x14ac:dyDescent="0.3">
      <c r="A182" s="21"/>
      <c r="B182" s="21"/>
      <c r="C182" s="21"/>
      <c r="D182" s="21"/>
      <c r="E182" s="21"/>
      <c r="F182" s="21"/>
      <c r="G182" s="21"/>
      <c r="H182" s="21"/>
    </row>
    <row r="183" spans="1:8" ht="14.4" x14ac:dyDescent="0.3">
      <c r="A183" s="21"/>
      <c r="B183" s="21"/>
      <c r="C183" s="21"/>
      <c r="D183" s="21"/>
      <c r="E183" s="21"/>
      <c r="F183" s="21"/>
      <c r="G183" s="21"/>
      <c r="H183" s="21"/>
    </row>
    <row r="184" spans="1:8" ht="14.4" x14ac:dyDescent="0.3">
      <c r="A184" s="21"/>
      <c r="B184" s="21"/>
      <c r="C184" s="21"/>
      <c r="D184" s="21"/>
      <c r="E184" s="21"/>
      <c r="F184" s="21"/>
      <c r="G184" s="21"/>
      <c r="H184" s="21"/>
    </row>
    <row r="185" spans="1:8" ht="14.4" x14ac:dyDescent="0.3">
      <c r="A185" s="21"/>
      <c r="B185" s="21"/>
      <c r="C185" s="21"/>
      <c r="D185" s="21"/>
      <c r="E185" s="21"/>
      <c r="F185" s="21"/>
      <c r="G185" s="21"/>
      <c r="H185" s="21"/>
    </row>
    <row r="186" spans="1:8" ht="14.4" x14ac:dyDescent="0.3">
      <c r="A186" s="21"/>
      <c r="B186" s="21"/>
      <c r="C186" s="21"/>
      <c r="D186" s="21"/>
      <c r="E186" s="21"/>
      <c r="F186" s="21"/>
      <c r="G186" s="21"/>
      <c r="H186" s="21"/>
    </row>
    <row r="187" spans="1:8" ht="14.4" x14ac:dyDescent="0.3">
      <c r="A187" s="21"/>
      <c r="B187" s="21"/>
      <c r="C187" s="21"/>
      <c r="D187" s="21"/>
      <c r="E187" s="21"/>
      <c r="F187" s="21"/>
      <c r="G187" s="21"/>
      <c r="H187" s="21"/>
    </row>
    <row r="188" spans="1:8" ht="14.4" x14ac:dyDescent="0.3">
      <c r="A188" s="21"/>
      <c r="B188" s="21"/>
      <c r="C188" s="21"/>
      <c r="D188" s="21"/>
      <c r="E188" s="21"/>
      <c r="F188" s="21"/>
      <c r="G188" s="21"/>
      <c r="H188" s="21"/>
    </row>
    <row r="189" spans="1:8" ht="14.4" x14ac:dyDescent="0.3">
      <c r="A189" s="21"/>
      <c r="B189" s="21"/>
      <c r="C189" s="21"/>
      <c r="D189" s="21"/>
      <c r="E189" s="21"/>
      <c r="F189" s="21"/>
      <c r="G189" s="21"/>
      <c r="H189" s="21"/>
    </row>
    <row r="190" spans="1:8" ht="14.4" x14ac:dyDescent="0.3">
      <c r="A190" s="21"/>
      <c r="B190" s="21"/>
      <c r="C190" s="21"/>
      <c r="D190" s="21"/>
      <c r="E190" s="21"/>
      <c r="F190" s="21"/>
      <c r="G190" s="21"/>
      <c r="H190" s="21"/>
    </row>
    <row r="191" spans="1:8" ht="14.4" x14ac:dyDescent="0.3">
      <c r="A191" s="21"/>
      <c r="B191" s="21"/>
      <c r="C191" s="21"/>
      <c r="D191" s="21"/>
      <c r="E191" s="21"/>
      <c r="F191" s="21"/>
      <c r="G191" s="21"/>
      <c r="H191" s="21"/>
    </row>
    <row r="192" spans="1:8" ht="14.4" x14ac:dyDescent="0.3">
      <c r="A192" s="21"/>
      <c r="B192" s="21"/>
      <c r="C192" s="21"/>
      <c r="D192" s="21"/>
      <c r="E192" s="21"/>
      <c r="F192" s="21"/>
      <c r="G192" s="21"/>
      <c r="H192" s="21"/>
    </row>
    <row r="193" spans="1:8" ht="14.4" x14ac:dyDescent="0.3">
      <c r="A193" s="21"/>
      <c r="B193" s="21"/>
      <c r="C193" s="21"/>
      <c r="D193" s="21"/>
      <c r="E193" s="21"/>
      <c r="F193" s="21"/>
      <c r="G193" s="21"/>
      <c r="H193" s="21"/>
    </row>
    <row r="194" spans="1:8" ht="14.4" x14ac:dyDescent="0.3">
      <c r="A194" s="21"/>
      <c r="B194" s="21"/>
      <c r="C194" s="21"/>
      <c r="D194" s="21"/>
      <c r="E194" s="21"/>
      <c r="F194" s="21"/>
      <c r="G194" s="21"/>
      <c r="H194" s="21"/>
    </row>
    <row r="195" spans="1:8" ht="14.4" x14ac:dyDescent="0.3">
      <c r="A195" s="21"/>
      <c r="B195" s="21"/>
      <c r="C195" s="21"/>
      <c r="D195" s="21"/>
      <c r="E195" s="21"/>
      <c r="F195" s="21"/>
      <c r="G195" s="21"/>
      <c r="H195" s="21"/>
    </row>
    <row r="196" spans="1:8" ht="14.4" x14ac:dyDescent="0.3">
      <c r="A196" s="21"/>
      <c r="B196" s="21"/>
      <c r="C196" s="21"/>
      <c r="D196" s="21"/>
      <c r="E196" s="21"/>
      <c r="F196" s="21"/>
      <c r="G196" s="21"/>
      <c r="H196" s="21"/>
    </row>
    <row r="197" spans="1:8" ht="14.4" x14ac:dyDescent="0.3">
      <c r="A197" s="21"/>
      <c r="B197" s="21"/>
      <c r="C197" s="21"/>
      <c r="D197" s="21"/>
      <c r="E197" s="21"/>
      <c r="F197" s="21"/>
      <c r="G197" s="21"/>
      <c r="H197" s="21"/>
    </row>
    <row r="198" spans="1:8" ht="14.4" x14ac:dyDescent="0.3">
      <c r="A198" s="21"/>
      <c r="B198" s="21"/>
      <c r="C198" s="21"/>
      <c r="D198" s="21"/>
      <c r="E198" s="21"/>
      <c r="F198" s="21"/>
      <c r="G198" s="21"/>
      <c r="H198" s="21"/>
    </row>
    <row r="199" spans="1:8" ht="14.4" x14ac:dyDescent="0.3">
      <c r="A199" s="21"/>
      <c r="B199" s="21"/>
      <c r="C199" s="21"/>
      <c r="D199" s="21"/>
      <c r="E199" s="21"/>
      <c r="F199" s="21"/>
      <c r="G199" s="21"/>
      <c r="H199" s="21"/>
    </row>
  </sheetData>
  <pageMargins left="0.2" right="0.2" top="0.75" bottom="0.75" header="0.3" footer="0.3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8FFDE8B-60FE-4741-BBA4-24061E7FCD52}"/>
</file>

<file path=customXml/itemProps2.xml><?xml version="1.0" encoding="utf-8"?>
<ds:datastoreItem xmlns:ds="http://schemas.openxmlformats.org/officeDocument/2006/customXml" ds:itemID="{7CA39F5F-A5D0-4055-AC79-E0B1C403A371}"/>
</file>

<file path=customXml/itemProps3.xml><?xml version="1.0" encoding="utf-8"?>
<ds:datastoreItem xmlns:ds="http://schemas.openxmlformats.org/officeDocument/2006/customXml" ds:itemID="{CFF10BD3-B4A3-4AD1-93A3-629658D37EAD}"/>
</file>

<file path=customXml/itemProps4.xml><?xml version="1.0" encoding="utf-8"?>
<ds:datastoreItem xmlns:ds="http://schemas.openxmlformats.org/officeDocument/2006/customXml" ds:itemID="{0B48D34F-77C5-4DA4-895D-028C3A7890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Lead E</vt:lpstr>
      <vt:lpstr>Lead E Update</vt:lpstr>
      <vt:lpstr>IRS E-DFIT (2)</vt:lpstr>
      <vt:lpstr>E DFIT (2)</vt:lpstr>
      <vt:lpstr>new weighted depr elec</vt:lpstr>
      <vt:lpstr>PI E Additions</vt:lpstr>
      <vt:lpstr>PI E Retirements Query</vt:lpstr>
      <vt:lpstr>from PA</vt:lpstr>
      <vt:lpstr>Lead G</vt:lpstr>
      <vt:lpstr>Lead G Update</vt:lpstr>
      <vt:lpstr>IRS G-DFIT (2)</vt:lpstr>
      <vt:lpstr>G DFIT (2)</vt:lpstr>
      <vt:lpstr>new weighted depr gas</vt:lpstr>
      <vt:lpstr>PI G Additions</vt:lpstr>
      <vt:lpstr>Gas Public Imprv Retirement</vt:lpstr>
      <vt:lpstr>as filed 1Q 108</vt:lpstr>
      <vt:lpstr>Sheet2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pwinne</dc:creator>
  <cp:lastModifiedBy>Peterson, Pete</cp:lastModifiedBy>
  <cp:lastPrinted>2019-10-23T20:11:25Z</cp:lastPrinted>
  <dcterms:created xsi:type="dcterms:W3CDTF">2012-08-21T18:32:48Z</dcterms:created>
  <dcterms:modified xsi:type="dcterms:W3CDTF">2020-02-28T19:29:01Z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